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EC38" lockStructure="1"/>
  <bookViews>
    <workbookView xWindow="8370" yWindow="585" windowWidth="20730" windowHeight="10980"/>
  </bookViews>
  <sheets>
    <sheet name="【印刷（新規）】" sheetId="18" r:id="rId1"/>
    <sheet name="【印刷（変更）】" sheetId="26" r:id="rId2"/>
    <sheet name="入力①申請書項目" sheetId="1" r:id="rId3"/>
    <sheet name="入力②ﾛｶﾍﾞﾝ" sheetId="27" r:id="rId4"/>
    <sheet name="入力③指標" sheetId="2" r:id="rId5"/>
    <sheet name="入力④変更項目" sheetId="25" r:id="rId6"/>
    <sheet name="PL①" sheetId="15" state="hidden" r:id="rId7"/>
    <sheet name="PL②" sheetId="16" state="hidden" r:id="rId8"/>
    <sheet name="予備①" sheetId="19" r:id="rId9"/>
    <sheet name="予備②" sheetId="20" r:id="rId10"/>
    <sheet name="変更履歴" sheetId="21" state="hidden" r:id="rId11"/>
    <sheet name="L①" sheetId="28" state="hidden" r:id="rId12"/>
    <sheet name="L②" sheetId="29" state="hidden" r:id="rId13"/>
    <sheet name="L③" sheetId="30" state="hidden" r:id="rId14"/>
    <sheet name="L④" sheetId="31" state="hidden" r:id="rId15"/>
    <sheet name="L⑤" sheetId="32" state="hidden" r:id="rId16"/>
    <sheet name="L⑥" sheetId="33" state="hidden" r:id="rId17"/>
    <sheet name="L⑦" sheetId="34" state="hidden" r:id="rId18"/>
    <sheet name="L⑧" sheetId="35" state="hidden" r:id="rId19"/>
  </sheets>
  <definedNames>
    <definedName name="_xlnm._FilterDatabase" localSheetId="6" hidden="1">PL①!$Q$117:$T$127</definedName>
    <definedName name="_xlnm._FilterDatabase" localSheetId="2" hidden="1">入力①申請書項目!$D$35:$AB$51</definedName>
    <definedName name="A_農業＿林業">PL②!$A$2:$A$26</definedName>
    <definedName name="B_漁業">PL②!$B$2:$B$26</definedName>
    <definedName name="C_鉱業＿採石業＿砂利採取業">PL②!$C$2:$C$26</definedName>
    <definedName name="D_建設業">PL②!$D$2:$D$26</definedName>
    <definedName name="E_製造業">PL②!$E$2:$E$26</definedName>
    <definedName name="F_電気・ガス・熱供給・水道業">PL②!$F$2:$F$26</definedName>
    <definedName name="G_情報通信業">PL②!$G$2:$G$26</definedName>
    <definedName name="H_運輸業＿郵便業">PL②!$H$2:$H$26</definedName>
    <definedName name="I_卸売業＿小売業">PL②!$I$2:$I$26</definedName>
    <definedName name="J_金融業＿保険業">PL②!$J$2:$J$26</definedName>
    <definedName name="K_不動産業＿物品賃貸業">PL②!$K$2:$K$26</definedName>
    <definedName name="L_学術研究＿専門・技術サービス業">PL②!$L$2:$L$26</definedName>
    <definedName name="M_宿泊業＿飲食サービス業">PL②!$M$2:$M$26</definedName>
    <definedName name="N_生活関連サービス業＿娯楽業">PL②!$N$2:$N$26</definedName>
    <definedName name="O_教育＿学習支援業">PL②!$O$2:$O$26</definedName>
    <definedName name="P_医療＿福祉">PL②!$P$2:$P$26</definedName>
    <definedName name="_xlnm.Print_Area" localSheetId="0">'【印刷（新規）】'!$A$1:$AQ$288</definedName>
    <definedName name="_xlnm.Print_Area" localSheetId="1">'【印刷（変更）】'!$A$1:$AQ$323</definedName>
    <definedName name="Q_複合サービス事業">PL②!$Q$2:$Q$26</definedName>
    <definedName name="R_サービス業_他に分類されないもの">PL②!$R$2:$R$25</definedName>
    <definedName name="R_サービス業【他に分類されないもの】">PL②!$R$2:$R$26</definedName>
    <definedName name="S_公務_他に分類されるものを除く">PL②!$S$2:$S$25</definedName>
    <definedName name="S_公務【他に分類されるものを除く】">PL②!$S$2:$S$26</definedName>
    <definedName name="T_分類不能の産業">PL②!$T$2:$T$26</definedName>
    <definedName name="インターネット附随サービス業">PL②!$AN$30:$AN$41</definedName>
    <definedName name="インターネット附随サービス業_小分類">PL②!$IM$46:$IM$48</definedName>
    <definedName name="インターネット附随サービス業【小分類】">PL②!$IM$46:$IM$56</definedName>
    <definedName name="エネルギー">L②!$C$28:$H$28</definedName>
    <definedName name="ガス業">PL②!$AH$30:$AH$41</definedName>
    <definedName name="ガス業_小分類">PL②!$HT$46:$HT$47</definedName>
    <definedName name="ガス業【小分類】">PL②!$HT$46:$HT$56</definedName>
    <definedName name="かばん製造業">PL②!$DY$46:$DY$56</definedName>
    <definedName name="ガラス・同製品製造業">PL②!$ED$46:$ED$56</definedName>
    <definedName name="がん具・運動用具製造業">PL②!$HL$46:$HL$56</definedName>
    <definedName name="キリスト教系宗教">PL②!$SW$46:$SW$56</definedName>
    <definedName name="クレジットカード業＿割賦金融業">PL②!$MT$46:$MT$56</definedName>
    <definedName name="コークス製造業">PL②!$DD$46:$DD$56</definedName>
    <definedName name="ゴムベルト・ゴムホース・工業用ゴム製品製造業">PL②!$DQ$46:$DQ$56</definedName>
    <definedName name="ゴム製・プラスチック製履物・同附属品製造業">PL②!$DP$46:$DP$56</definedName>
    <definedName name="ゴム製品製造業">PL②!$S$30:$S$41</definedName>
    <definedName name="こん包業">PL②!$JW$46:$JW$56</definedName>
    <definedName name="サービス業">L②!$C$29:$H$29</definedName>
    <definedName name="サービス用・娯楽用機械器具製造業">PL②!$GA$46:$GA$56</definedName>
    <definedName name="じゅう器小売業">PL②!$LY$46:$LY$56</definedName>
    <definedName name="すし店">PL②!$PD$46:$PD$56</definedName>
    <definedName name="スポーツ・娯楽用品賃貸業">PL②!$NV$46:$NV$56</definedName>
    <definedName name="スポーツ施設提供業">PL②!$QE$46:$QE$56</definedName>
    <definedName name="スポーツ用品・がん具・娯楽用品・楽器小売業">PL②!$MD$46:$MD$56</definedName>
    <definedName name="セメント・同製品製造業">PL②!$EE$46:$EE$56</definedName>
    <definedName name="その他のゴム製品製造業">PL②!$DR$46:$DR$56</definedName>
    <definedName name="その他のサービス業">PL②!$CQ$30:$CQ$41</definedName>
    <definedName name="その他のなめし革製品製造業">PL②!$EB$46:$EB$56</definedName>
    <definedName name="その他のパルプ・紙・紙加工品製造業">PL②!$CM$46:$CM$56</definedName>
    <definedName name="その他のはん用機械・同部分品製造業">PL②!$FO$46:$FO$56</definedName>
    <definedName name="その他のプラスチック製品製造業">PL②!$DM$46:$DM$56</definedName>
    <definedName name="その他の飲食店">PL②!$PH$46:$PH$56</definedName>
    <definedName name="その他の飲食料品小売業">PL②!$LR$46:$LR$56</definedName>
    <definedName name="その他の運輸に附帯するサービス業">PL②!$JY$46:$JY$56</definedName>
    <definedName name="その他の卸売業">PL②!$BC$30:$BC$41</definedName>
    <definedName name="その他の化学工業">PL②!$CZ$46:$CZ$56</definedName>
    <definedName name="その他の家具・装備品製造業">PL②!$CF$46:$CF$56</definedName>
    <definedName name="その他の外国公務">PL②!$TD$46:$TD$56</definedName>
    <definedName name="その他の各種商品小売業_従業者が常時50人未満のもの" localSheetId="1">PL②!#REF!</definedName>
    <definedName name="その他の各種商品小売業_従業者が常時50人未満のもの">PL②!#REF!</definedName>
    <definedName name="その他の各種商品小売業【従業者が常時50人未満のもの】">PL②!$LD$46:$LD$56</definedName>
    <definedName name="その他の機械器具卸売業">PL②!$KV$46:$KV$56</definedName>
    <definedName name="その他の技術サービス業">PL②!$OT$46:$OT$56</definedName>
    <definedName name="その他の教育＿学習支援業">PL②!$CD$30:$CD$41</definedName>
    <definedName name="その他の業種">PL①!$AG$4:$AG$28</definedName>
    <definedName name="その他の金属製品製造業">PL②!$FJ$46:$FJ$56</definedName>
    <definedName name="その他の娯楽業">PL②!$QH$46:$QH$56</definedName>
    <definedName name="その他の公衆浴場業">PL②!$PQ$46:$PQ$56</definedName>
    <definedName name="その他の鉱業">PL②!$X$46:$X$56</definedName>
    <definedName name="その他の事業サービス業">PL②!$CN$30:$CN$41</definedName>
    <definedName name="その他の社会保険・社会福祉・介護事業">PL②!$RP$46:$RP$56</definedName>
    <definedName name="その他の宗教">PL②!$SX$46:$SX$56</definedName>
    <definedName name="その他の修理業">PL②!$SG$46:$SG$56</definedName>
    <definedName name="その他の宿泊業">PL②!$OY$46:$OY$56</definedName>
    <definedName name="その他の小売業">PL②!$BH$30:$BH$41</definedName>
    <definedName name="その他の織物・衣服・身の回り品小売業">PL②!$LJ$46:$LJ$56</definedName>
    <definedName name="その他の職別工事業">PL②!$AO$46:$AO$56</definedName>
    <definedName name="その他の食料品製造業">PL②!$BE$46:$BE$56</definedName>
    <definedName name="その他の生活関連サービス業">PL②!$CA$30:$CA$41</definedName>
    <definedName name="その他の生産用機械・同部分品製造業">PL②!$FX$46:$FX$56</definedName>
    <definedName name="その他の製造業">PL②!$AF$30:$AF$41</definedName>
    <definedName name="その他の石油製品・石炭製品製造業">PL②!$DF$46:$DF$56</definedName>
    <definedName name="その他の設備工事業">PL②!$AU$46:$AU$56</definedName>
    <definedName name="その他の専門サービス業">PL②!$OJ$46:$OJ$56</definedName>
    <definedName name="その他の洗濯・理容・美容・浴場業">PL②!$PR$46:$PR$56</definedName>
    <definedName name="その他の繊維製品製造業">PL②!$BV$46:$BV$56</definedName>
    <definedName name="その他の鉄鋼業">PL②!$ES$46:$ES$56</definedName>
    <definedName name="その他の電気機械器具製造業">PL②!$GU$46:$GU$56</definedName>
    <definedName name="その他の電子部品・デバイス・電子回路製造業">PL②!$GL$46:$GL$56</definedName>
    <definedName name="その他の道路貨物運送業">PL②!$JG$46:$JG$56</definedName>
    <definedName name="その他の道路旅客運送業">PL②!$JA$46:$JA$56</definedName>
    <definedName name="その他の廃棄物処理業">PL②!$RZ$46:$RZ$56</definedName>
    <definedName name="その他の非鉄金属製造業">PL②!$EZ$46:$EZ$56</definedName>
    <definedName name="その他の非預金信用機関">PL②!$MU$46:$MU$56</definedName>
    <definedName name="その他の物品賃貸業">PL②!$NW$46:$NW$56</definedName>
    <definedName name="その他の保健衛生">PL②!$RI$46:$RI$56</definedName>
    <definedName name="その他の無店舗小売業">PL②!$MJ$46:$MJ$56</definedName>
    <definedName name="その他の木製品製造業_竹＿とうを含む">PL②!$CA$46:$CA$47</definedName>
    <definedName name="その他の木製品製造業【竹＿とうを含む】">PL②!$CA$46:$CA$56</definedName>
    <definedName name="その他の輸送用機械器具製造業">PL②!$HF$46:$HF$56</definedName>
    <definedName name="その他の窯業・土石製品製造業">PL②!$EL$46:$EL$56</definedName>
    <definedName name="その他の林業">PL②!$K$46:$K$56</definedName>
    <definedName name="そば・うどん店">PL②!$PC$46:$PC$56</definedName>
    <definedName name="ソフトウェア業">PL②!$IJ$46:$IJ$56</definedName>
    <definedName name="タイヤ・チューブ製造業">PL②!$DO$46:$DO$56</definedName>
    <definedName name="たばこ製造業">PL②!$BK$46:$BK$56</definedName>
    <definedName name="デザイン業">PL②!$OG$46:$OG$56</definedName>
    <definedName name="とび・土工・コンクリート工事業">PL②!$AH$46:$AH$56</definedName>
    <definedName name="と畜場">PL②!$TA$46:$TA$56</definedName>
    <definedName name="なめし革・同製品・毛皮製造業">PL②!$T$30:$T$41</definedName>
    <definedName name="なめし革製造業">PL②!$DT$46:$DT$56</definedName>
    <definedName name="ニット生地製造業">PL②!$BP$46:$BP$56</definedName>
    <definedName name="バー＿キャバレー＿ナイトクラブ">PL②!$PF$46:$PF$56</definedName>
    <definedName name="パルプ・紙・紙加工品製造業">PL②!$N$30:$N$41</definedName>
    <definedName name="パルプ製造業">PL②!$CH$46:$CH$56</definedName>
    <definedName name="パン・菓子製造業">PL②!$BC$46:$BC$56</definedName>
    <definedName name="はん用機械器具製造業">PL②!$Y$30:$Y$41</definedName>
    <definedName name="プラスチックフィルム・シート・床材・合成皮革製造業">PL②!$DI$46:$DI$56</definedName>
    <definedName name="プラスチック成形材料製造業_廃プラスチックを含む">PL②!$DL$46:$DL$47</definedName>
    <definedName name="プラスチック成形材料製造業【廃プラスチックを含む】">PL②!$DL$46:$DL$56</definedName>
    <definedName name="プラスチック製品製造業_別掲を除く">PL②!$R$30:$R$40</definedName>
    <definedName name="プラスチック製品製造業【別掲を除く】">PL②!$R$30:$R$41</definedName>
    <definedName name="プラスチック板・棒・管・継手・異形押出製品製造業">PL②!$DH$46:$DH$56</definedName>
    <definedName name="ブリキ缶・その他のめっき板等製品製造業">PL②!$FB$46:$FB$56</definedName>
    <definedName name="ペン・鉛筆・絵画用品・その他の事務用品製造業">PL②!$HM$46:$HM$56</definedName>
    <definedName name="ボイラ・原動機製造業">PL②!$FL$46:$FL$56</definedName>
    <definedName name="ボルト・ナット・リベット・小ねじ・木ねじ等製造業">PL②!$FI$46:$FI$56</definedName>
    <definedName name="ポンプ・圧縮機器製造業">PL②!$FM$46:$FM$56</definedName>
    <definedName name="ユニット部品製造業">PL②!$GK$46:$GK$56</definedName>
    <definedName name="移動電気通信業">PL②!$IC$46:$IC$56</definedName>
    <definedName name="衣服卸売業">PL②!$KF$46:$KF$56</definedName>
    <definedName name="衣服裁縫修理業">PL②!$PV$46:$PV$56</definedName>
    <definedName name="医薬品・化粧品小売業">PL②!$LZ$46:$LZ$56</definedName>
    <definedName name="医薬品・化粧品等卸売業">PL②!$KY$46:$KY$56</definedName>
    <definedName name="医薬品製造業">PL②!$CX$46:$CX$56</definedName>
    <definedName name="医療に附帯するサービス業">PL②!$RE$46:$RE$56</definedName>
    <definedName name="医療業" localSheetId="12">L②!$C$30:$H$30</definedName>
    <definedName name="医療業">PL②!$CE$30:$CE$41</definedName>
    <definedName name="医療用機械器具・医療用品製造業">PL②!$GC$46:$GC$56</definedName>
    <definedName name="育林業">PL②!$G$46:$G$56</definedName>
    <definedName name="一般貨物自動車運送業">PL②!$JC$46:$JC$56</definedName>
    <definedName name="一般公衆浴場業">PL②!$PP$46:$PP$56</definedName>
    <definedName name="一般産業用機械・装置製造業">PL②!$FN$46:$FN$56</definedName>
    <definedName name="一般乗合旅客自動車運送業">PL②!$IX$46:$IX$56</definedName>
    <definedName name="一般乗用旅客自動車運送業">PL②!$IY$46:$IY$56</definedName>
    <definedName name="一般診療所">PL②!$RA$46:$RA$56</definedName>
    <definedName name="一般貸切旅客自動車運送業">PL②!$IZ$46:$IZ$56</definedName>
    <definedName name="一般土木建築工事業">PL②!$Z$46:$Z$56</definedName>
    <definedName name="一般廃棄物処理業">PL②!$RX$46:$RX$56</definedName>
    <definedName name="印刷・同関連業">PL②!$O$30:$O$41</definedName>
    <definedName name="印刷関連サービス業">PL②!$CR$46:$CR$56</definedName>
    <definedName name="印刷業">PL②!$CO$46:$CO$56</definedName>
    <definedName name="飲食業">L②!$C$25:$H$25</definedName>
    <definedName name="飲食店">PL②!$BX$30:$BX$41</definedName>
    <definedName name="飲食料品卸売業">PL②!$AZ$30:$AZ$41</definedName>
    <definedName name="飲食料品小売業">PL②!$BF$30:$BF$41</definedName>
    <definedName name="飲料・たばこ・飼料製造業">PL②!$J$30:$J$41</definedName>
    <definedName name="運送代理店">PL②!$JV$46:$JV$56</definedName>
    <definedName name="運輸に附帯するサービス業">PL②!$AV$30:$AV$41</definedName>
    <definedName name="運輸業">L②!$C$27:$H$27</definedName>
    <definedName name="運輸施設提供業">PL②!$JX$46:$JX$56</definedName>
    <definedName name="映画館">PL②!$QB$46:$QB$56</definedName>
    <definedName name="映像・音響機械器具製造業">PL②!$GX$46:$GX$56</definedName>
    <definedName name="映像・音声・文字情報制作に附帯するサービス業">PL②!$IT$46:$IT$56</definedName>
    <definedName name="映像・音声・文字情報制作業">PL②!$AO$30:$AO$41</definedName>
    <definedName name="映像情報制作・配給業">PL②!$IO$46:$IO$56</definedName>
    <definedName name="園芸サービス業">PL②!$E$46:$E$56</definedName>
    <definedName name="沿海海運業">PL②!$JJ$46:$JJ$56</definedName>
    <definedName name="卸・小売業の指針">PL①!$O$4:$O$7</definedName>
    <definedName name="卸売業">L②!$C$23:$H$23</definedName>
    <definedName name="音声情報制作業">PL②!$IP$46:$IP$56</definedName>
    <definedName name="下宿業">PL②!$OX$46:$OX$56</definedName>
    <definedName name="下水道業">PL②!$HZ$46:$HZ$56</definedName>
    <definedName name="下着類製造業">PL②!$BT$46:$BT$56</definedName>
    <definedName name="化学工業">PL②!$P$30:$P$41</definedName>
    <definedName name="化学製品卸売業">PL②!$KM$46:$KM$56</definedName>
    <definedName name="化学肥料製造業">PL②!$CT$46:$CT$56</definedName>
    <definedName name="化粧品・歯磨・その他の化粧用調整品製造業">PL②!$CY$46:$CY$56</definedName>
    <definedName name="加工紙製造業">PL②!$CJ$46:$CJ$56</definedName>
    <definedName name="家具・建具・じゅう器等卸売業">PL②!$KX$46:$KX$56</definedName>
    <definedName name="家具・建具・畳小売業">PL②!$LX$46:$LX$56</definedName>
    <definedName name="家具・装備品製造業">PL②!$M$30:$M$41</definedName>
    <definedName name="家具製造業">PL②!$CC$46:$CC$56</definedName>
    <definedName name="家事サービス業">PL②!$PU$46:$PU$56</definedName>
    <definedName name="火葬・墓地管理業">PL②!$PX$46:$PX$56</definedName>
    <definedName name="菓子・パン小売業">PL②!$LQ$46:$LQ$56</definedName>
    <definedName name="貨物運送取扱業_集配利用運送業を除く">PL②!$JU$46:$JU$47</definedName>
    <definedName name="貨物運送取扱業【集配利用運送業を除く】">PL②!$JU$46:$JU$56</definedName>
    <definedName name="貨物軽自動車運送業">PL②!$JE$46:$JE$56</definedName>
    <definedName name="海面漁業">PL②!$M$46:$M$56</definedName>
    <definedName name="海面養殖業">PL②!$P$46:$P$56</definedName>
    <definedName name="外衣・シャツ製造業_和式を除く">PL②!$BS$46:$BS$52</definedName>
    <definedName name="外衣・シャツ製造業【和式を除く】">PL②!$BS$46:$BS$56</definedName>
    <definedName name="外航海運業">PL②!$JI$46:$JI$56</definedName>
    <definedName name="外国公館">PL②!$TC$46:$TC$56</definedName>
    <definedName name="外国公務">PL②!$CR$30:$CR$41</definedName>
    <definedName name="各種商品卸売業">PL②!$AX$30:$AX$41</definedName>
    <definedName name="各種商品卸売業_小分類">PL②!$KC$46:$KC$46</definedName>
    <definedName name="各種商品卸売業【小分類】">PL②!$KC$46:$KC$56</definedName>
    <definedName name="各種商品小売業">PL②!$BD$30:$BD$41</definedName>
    <definedName name="各種食料品小売業">PL②!$LL$46:$LL$56</definedName>
    <definedName name="各種物品賃貸業">PL②!$NR$46:$NR$56</definedName>
    <definedName name="革製手袋製造業">PL②!$DX$46:$DX$56</definedName>
    <definedName name="革製履物製造業">PL②!$DW$46:$DW$56</definedName>
    <definedName name="革製履物用材料・同附属品製造業">PL②!$DV$46:$DV$56</definedName>
    <definedName name="学校教育">PL②!$CC$30:$CC$41</definedName>
    <definedName name="学校教育支援機関">PL②!$QQ$46:$QQ$56</definedName>
    <definedName name="学習塾">PL②!$QV$46:$QV$56</definedName>
    <definedName name="学術・開発研究機関">PL②!$BS$30:$BS$41</definedName>
    <definedName name="学術・文化団体">PL②!$SR$46:$SR$56</definedName>
    <definedName name="楽器製造業">PL②!$HK$46:$HK$56</definedName>
    <definedName name="冠婚葬祭業">PL②!$PY$46:$PY$56</definedName>
    <definedName name="管工事業_さく井工事業を除く">PL②!$AS$46:$AS$48</definedName>
    <definedName name="管工事業【さく井工事業を除く】">PL②!$AS$46:$AS$56</definedName>
    <definedName name="管理＿補助的経済活動を行う事業所_01農業">PL②!$A$46:$A$46</definedName>
    <definedName name="管理＿補助的経済活動を行う事業所_02林業">PL②!$F$46:$F$46</definedName>
    <definedName name="管理＿補助的経済活動を行う事業所_03漁業">PL②!$L$46:$L$46</definedName>
    <definedName name="管理＿補助的経済活動を行う事業所_04水産養殖業">PL②!$O$46:$O$46</definedName>
    <definedName name="管理＿補助的経済活動を行う事業所_05鉱業＿採石業＿砂利採取業">PL②!$R$46:$R$46</definedName>
    <definedName name="管理＿補助的経済活動を行う事業所_06総合工事業">PL②!$Y$46:$Y$46</definedName>
    <definedName name="管理＿補助的経済活動を行う事業所_07職別工事業">PL②!$AF$46:$AF$46</definedName>
    <definedName name="管理＿補助的経済活動を行う事業所_08設備工事業">PL②!$AP$46:$AP$46</definedName>
    <definedName name="管理＿補助的経済活動を行う事業所_09食料品製造業">PL②!$AV$46:$AV$46</definedName>
    <definedName name="管理＿補助的経済活動を行う事業所_10飲料・たばこ・飼料製造業">PL②!$BF$46:$BF$46</definedName>
    <definedName name="管理＿補助的経済活動を行う事業所_11繊維工業">PL②!$BM$46:$BM$46</definedName>
    <definedName name="管理＿補助的経済活動を行う事業所_12木材・木製品製造業">PL②!$BW$46:$BW$46</definedName>
    <definedName name="管理＿補助的経済活動を行う事業所_13家具・装備品製造業">PL②!$CB$46:$CB$46</definedName>
    <definedName name="管理＿補助的経済活動を行う事業所_14パルプ・紙・紙加工品製造業">PL②!$CG$46:$CG$46</definedName>
    <definedName name="管理＿補助的経済活動を行う事業所_15印刷・同関連業">PL②!$CN$46:$CN$46</definedName>
    <definedName name="管理＿補助的経済活動を行う事業所_16化学工業">PL②!$CS$46:$CS$46</definedName>
    <definedName name="管理＿補助的経済活動を行う事業所_17石油製品・石炭製品製造業">PL②!$DA$46:$DA$46</definedName>
    <definedName name="管理＿補助的経済活動を行う事業所_18プラスチック製品製造業">PL②!$DG$46:$DG$46</definedName>
    <definedName name="管理＿補助的経済活動を行う事業所_19ゴム製品製造業">PL②!$DN$46:$DN$46</definedName>
    <definedName name="管理＿補助的経済活動を行う事業所_20なめし革・同製品・毛皮製造業">PL②!$DS$46:$DS$46</definedName>
    <definedName name="管理＿補助的経済活動を行う事業所_21窯業・土石製品製造業">PL②!$EC$46:$EC$46</definedName>
    <definedName name="管理＿補助的経済活動を行う事業所_22鉄鋼業">PL②!$EM$46:$EM$46</definedName>
    <definedName name="管理＿補助的経済活動を行う事業所_23非鉄金属製造業">PL②!$ET$46:$ET$46</definedName>
    <definedName name="管理＿補助的経済活動を行う事業所_24金属製品製造業">PL②!$FA$46:$FA$46</definedName>
    <definedName name="管理＿補助的経済活動を行う事業所_25はん用機械器具製造業">PL②!$FK$46:$FK$46</definedName>
    <definedName name="管理＿補助的経済活動を行う事業所_26生産用機械器具製造業">PL②!$FP$46:$FP$46</definedName>
    <definedName name="管理＿補助的経済活動を行う事業所_27業務用機械器具製造業">PL②!$FY$46:$FY$46</definedName>
    <definedName name="管理＿補助的経済活動を行う事業所_28電子部品・デバイス・電子回路製造業">PL②!$GF$46:$GF$46</definedName>
    <definedName name="管理＿補助的経済活動を行う事業所_29電気機械器具製造業">PL②!$GM$46:$GM$46</definedName>
    <definedName name="管理＿補助的経済活動を行う事業所_30情報通信機械器具製造業">PL②!$GV$46:$GV$46</definedName>
    <definedName name="管理＿補助的経済活動を行う事業所_31輸送用機械器具製造業">PL②!$GZ$46:$GZ$46</definedName>
    <definedName name="管理＿補助的経済活動を行う事業所_32その他の製造業">PL②!$HG$46:$HG$46</definedName>
    <definedName name="管理＿補助的経済活動を行う事業所_33電気業">PL②!$HQ$46:$HQ$46</definedName>
    <definedName name="管理＿補助的経済活動を行う事業所_34ガス業">PL②!$HS$46:$HS$46</definedName>
    <definedName name="管理＿補助的経済活動を行う事業所_35熱供給業">PL②!$HU$46:$HU$46</definedName>
    <definedName name="管理＿補助的経済活動を行う事業所_36水道業">PL②!$HW$46:$HW$46</definedName>
    <definedName name="管理＿補助的経済活動を行う事業所_37通信業">PL②!$IA$46:$IA$46</definedName>
    <definedName name="管理＿補助的経済活動を行う事業所_38放送業">PL②!$IE$46:$IE$46</definedName>
    <definedName name="管理＿補助的経済活動を行う事業所_39情報サービス業">PL②!$II$46:$II$46</definedName>
    <definedName name="管理＿補助的経済活動を行う事業所_40インターネット附随サービス業">PL②!$IL$46:$IL$46</definedName>
    <definedName name="管理＿補助的経済活動を行う事業所_41映像・音声・文字情報制作業">PL②!$IN$46:$IN$46</definedName>
    <definedName name="管理＿補助的経済活動を行う事業所_42鉄道業">PL②!$IU$46:$IU$46</definedName>
    <definedName name="管理＿補助的経済活動を行う事業所_43道路旅客運送業">PL②!$IW$46:$IW$46</definedName>
    <definedName name="管理＿補助的経済活動を行う事業所_44道路貨物運送業">PL②!$JB$46:$JB$46</definedName>
    <definedName name="管理＿補助的経済活動を行う事業所_45水運業">PL②!$JH$46:$JH$46</definedName>
    <definedName name="管理＿補助的経済活動を行う事業所_46航空運輸業">PL②!$JM$46:$JM$46</definedName>
    <definedName name="管理＿補助的経済活動を行う事業所_47倉庫業">PL②!$JP$46:$JP$46</definedName>
    <definedName name="管理＿補助的経済活動を行う事業所_48運輸に附帯するサービス業">PL②!$JS$46:$JS$46</definedName>
    <definedName name="管理＿補助的経済活動を行う事業所_49郵便業">PL②!$JZ$46:$JZ$46</definedName>
    <definedName name="管理＿補助的経済活動を行う事業所_50各種商品卸売業">PL②!$KB$46:$KB$46</definedName>
    <definedName name="管理＿補助的経済活動を行う事業所_51繊維・衣服等卸売業">PL②!$KD$46:$KD$46</definedName>
    <definedName name="管理＿補助的経済活動を行う事業所_52飲食料品卸売業">PL②!$KH$46:$KH$46</definedName>
    <definedName name="管理＿補助的経済活動を行う事業所_53建築材料＿鉱物・金属材料等卸売業">PL②!$KK$46:$KK$46</definedName>
    <definedName name="管理＿補助的経済活動を行う事業所_54機械器具卸売業">PL②!$KR$46:$KR$46</definedName>
    <definedName name="管理＿補助的経済活動を行う事業所_55その他の卸売業">PL②!$KW$46:$KW$46</definedName>
    <definedName name="管理＿補助的経済活動を行う事業所_56各種商品小売業">PL②!$LB$46:$LB$46</definedName>
    <definedName name="管理＿補助的経済活動を行う事業所_57織物・衣服・身の回り品小売業">PL②!$LE$46:$LE$46</definedName>
    <definedName name="管理＿補助的経済活動を行う事業所_58飲食料品小売業">PL②!$LK$46:$LK$46</definedName>
    <definedName name="管理＿補助的経済活動を行う事業所_59機械器具小売業">PL②!$LS$46:$LS$46</definedName>
    <definedName name="管理＿補助的経済活動を行う事業所_60その他の小売業">PL②!$LW$46:$LW$46</definedName>
    <definedName name="管理＿補助的経済活動を行う事業所_61無店舗小売業">PL②!$MG$46:$MG$46</definedName>
    <definedName name="管理＿補助的経済活動を行う事業所_62銀行業">PL②!$MK$46:$MK$46</definedName>
    <definedName name="管理＿補助的経済活動を行う事業所_63協同組織金融業">PL②!$MN$46:$MN$46</definedName>
    <definedName name="管理＿補助的経済活動を行う事業所_64貸金業＿クレジットカード業等非預金信用機関">PL②!$MQ$46:$MQ$46</definedName>
    <definedName name="管理＿補助的経済活動を行う事業所_65金融商品取引業＿商品先物取引業">PL②!$MV$46:$MV$46</definedName>
    <definedName name="管理＿補助的経済活動を行う事業所_66補助的金融業等">PL②!$MY$46:$MY$46</definedName>
    <definedName name="管理＿補助的経済活動を行う事業所_67保険業">PL②!$NC$46:$NC$46</definedName>
    <definedName name="管理＿補助的経済活動を行う事業所_68不動産取引業">PL②!$NI$46:$NI$46</definedName>
    <definedName name="管理＿補助的経済活動を行う事業所_69不動産賃貸業・管理業">PL②!$NL$46:$NL$46</definedName>
    <definedName name="管理＿補助的経済活動を行う事業所_70物品賃貸業">PL②!$NQ$46:$NQ$46</definedName>
    <definedName name="管理＿補助的経済活動を行う事業所_71学術・開発研究機関">PL②!$NX$46:$NX$46</definedName>
    <definedName name="管理＿補助的経済活動を行う事業所_72専門サービス業">PL②!$OA$46:$OA$46</definedName>
    <definedName name="管理＿補助的経済活動を行う事業所_73広告業">PL②!$OK$46:$OK$46</definedName>
    <definedName name="管理＿補助的経済活動を行う事業所_74技術サービス業">PL②!$OM$46:$OM$46</definedName>
    <definedName name="管理＿補助的経済活動を行う事業所_75宿泊業">PL②!$OU$46:$OU$46</definedName>
    <definedName name="管理＿補助的経済活動を行う事業所_76飲食店">PL②!$OZ$46:$OZ$46</definedName>
    <definedName name="管理＿補助的経済活動を行う事業所_77持ち帰り・配達飲食サービス業">PL②!$PI$46:$PI$46</definedName>
    <definedName name="管理＿補助的経済活動を行う事業所_78洗濯・理容・美容・浴場業">PL②!$PL$46:$PL$46</definedName>
    <definedName name="管理＿補助的経済活動を行う事業所_79その他の生活関連サービス業">PL②!$PS$46:$PS$46</definedName>
    <definedName name="管理＿補助的経済活動を行う事業所_80娯楽業">PL②!$QA$46:$QA$46</definedName>
    <definedName name="管理＿補助的経済活動を行う事業所_81学校教育">PL②!$QI$46:$QI$46</definedName>
    <definedName name="管理＿補助的経済活動を行う事業所_82その他の教育＿学習支援業">PL②!$QS$46:$QS$46</definedName>
    <definedName name="管理＿補助的経済活動を行う事業所_83医療業">PL②!$QY$46:$QY$46</definedName>
    <definedName name="管理＿補助的経済活動を行う事業所_84保健衛生">PL②!$RF$46:$RF$46</definedName>
    <definedName name="管理＿補助的経済活動を行う事業所_85社会保険・社会福祉・介護事業">PL②!$RJ$46:$RJ$46</definedName>
    <definedName name="管理＿補助的経済活動を行う事業所_86郵便局">PL②!$RQ$46:$RQ$46</definedName>
    <definedName name="管理＿補助的経済活動を行う事業所_87協同組合">PL②!$RT$46:$RT$46</definedName>
    <definedName name="管理＿補助的経済活動を行う事業所_88廃棄物処理業">PL②!$RW$46:$RW$46</definedName>
    <definedName name="管理＿補助的経済活動を行う事業所_89自動車整備業">PL②!$SA$46:$SA$46</definedName>
    <definedName name="管理＿補助的経済活動を行う事業所_90機械等修理業">PL②!$SC$46:$SC$46</definedName>
    <definedName name="管理＿補助的経済活動を行う事業所_91職業紹介・労働者派遣業">PL②!$SH$46:$SH$46</definedName>
    <definedName name="管理＿補助的経済活動を行う事業所_92その他の事業サービス業">PL②!$SK$46:$SK$46</definedName>
    <definedName name="管理＿補助的経済活動を行う事業所_95その他のサービス業">PL②!$SY$46:$SY$46</definedName>
    <definedName name="管理＿補助的経済活動を行う事業所【01農業】">PL②!$A$46:$A$56</definedName>
    <definedName name="管理＿補助的経済活動を行う事業所【02林業】">PL②!$F$46:$F$56</definedName>
    <definedName name="管理＿補助的経済活動を行う事業所【03漁業】">PL②!$L$46:$L$56</definedName>
    <definedName name="管理＿補助的経済活動を行う事業所【04水産養殖業】">PL②!$O$46:$O$56</definedName>
    <definedName name="管理＿補助的経済活動を行う事業所【05鉱業＿採石業＿砂利採取業】">PL②!$R$46:$R$56</definedName>
    <definedName name="管理＿補助的経済活動を行う事業所【06総合工事業】">PL②!$Y$46:$Y$56</definedName>
    <definedName name="管理＿補助的経済活動を行う事業所【07職別工事業】">PL②!$AF$46:$AF$56</definedName>
    <definedName name="管理＿補助的経済活動を行う事業所【08設備工事業】">PL②!$AP$46:$AP$56</definedName>
    <definedName name="管理＿補助的経済活動を行う事業所【09食料品製造業】">PL②!$AV$46:$AV$56</definedName>
    <definedName name="管理＿補助的経済活動を行う事業所【10飲料・たばこ・飼料製造業】">PL②!$BF$46:$BF$56</definedName>
    <definedName name="管理＿補助的経済活動を行う事業所【11繊維工業】">PL②!$BM$46:$BM$56</definedName>
    <definedName name="管理＿補助的経済活動を行う事業所【12木材・木製品製造業】">PL②!$BW$46:$BW$56</definedName>
    <definedName name="管理＿補助的経済活動を行う事業所【13家具・装備品製造業】">PL②!$CB$46:$CB$56</definedName>
    <definedName name="管理＿補助的経済活動を行う事業所【14パルプ・紙・紙加工品製造業】">PL②!$CG$46:$CG$56</definedName>
    <definedName name="管理＿補助的経済活動を行う事業所【15印刷・同関連業】">PL②!$CN$46:$CN$56</definedName>
    <definedName name="管理＿補助的経済活動を行う事業所【16化学工業】">PL②!$CS$46:$CS$56</definedName>
    <definedName name="管理＿補助的経済活動を行う事業所【17石油製品・石炭製品製造業】">PL②!$DA$46:$DA$56</definedName>
    <definedName name="管理＿補助的経済活動を行う事業所【18プラスチック製品製造業】">PL②!$DG$46:$DG$56</definedName>
    <definedName name="管理＿補助的経済活動を行う事業所【19ゴム製品製造業】">PL②!$DN$46:$DN$56</definedName>
    <definedName name="管理＿補助的経済活動を行う事業所【20なめし革・同製品・毛皮製造業】">PL②!$DS$46:$DS$56</definedName>
    <definedName name="管理＿補助的経済活動を行う事業所【21窯業・土石製品製造業】">PL②!$EC$46:$EC$56</definedName>
    <definedName name="管理＿補助的経済活動を行う事業所【22鉄鋼業】">PL②!$EM$46:$EM$56</definedName>
    <definedName name="管理＿補助的経済活動を行う事業所【23非鉄金属製造業】">PL②!$ET$46:$ET$56</definedName>
    <definedName name="管理＿補助的経済活動を行う事業所【24金属製品製造業】">PL②!$FA$46:$FA$56</definedName>
    <definedName name="管理＿補助的経済活動を行う事業所【25はん用機械器具製造業】">PL②!$FK$46:$FK$56</definedName>
    <definedName name="管理＿補助的経済活動を行う事業所【26生産用機械器具製造業】">PL②!$FP$46:$FP$56</definedName>
    <definedName name="管理＿補助的経済活動を行う事業所【27業務用機械器具製造業】">PL②!$FY$46:$FY$56</definedName>
    <definedName name="管理＿補助的経済活動を行う事業所【28電子部品・デバイス・電子回路製造業】">PL②!$GF$46:$GF$56</definedName>
    <definedName name="管理＿補助的経済活動を行う事業所【29電気機械器具製造業】">PL②!$GM$46:$GM$56</definedName>
    <definedName name="管理＿補助的経済活動を行う事業所【30情報通信機械器具製造業】">PL②!$GV$46:$GV$56</definedName>
    <definedName name="管理＿補助的経済活動を行う事業所【31輸送用機械器具製造業】">PL②!$GZ$46:$GZ$56</definedName>
    <definedName name="管理＿補助的経済活動を行う事業所【32その他の製造業】">PL②!$HG$46:$HG$56</definedName>
    <definedName name="管理＿補助的経済活動を行う事業所【33電気業】">PL②!$HQ$46:$HQ$56</definedName>
    <definedName name="管理＿補助的経済活動を行う事業所【34ガス業】">PL②!$HS$46:$HS$56</definedName>
    <definedName name="管理＿補助的経済活動を行う事業所【35熱供給業】">PL②!$HU$46:$HU$56</definedName>
    <definedName name="管理＿補助的経済活動を行う事業所【36水道業】">PL②!$HW$46:$HW$56</definedName>
    <definedName name="管理＿補助的経済活動を行う事業所【37通信業】">PL②!$IA$46:$IA$56</definedName>
    <definedName name="管理＿補助的経済活動を行う事業所【38放送業】">PL②!$IE$46:$IE$56</definedName>
    <definedName name="管理＿補助的経済活動を行う事業所【39情報サービス業】">PL②!$II$46:$II$56</definedName>
    <definedName name="管理＿補助的経済活動を行う事業所【40インターネット附随サービス業】">PL②!$IL$46:$IL$56</definedName>
    <definedName name="管理＿補助的経済活動を行う事業所【41映像・音声・文字情報制作業】">PL②!$IN$46:$IN$56</definedName>
    <definedName name="管理＿補助的経済活動を行う事業所【42鉄道業】">PL②!$IU$46:$IU$56</definedName>
    <definedName name="管理＿補助的経済活動を行う事業所【43道路旅客運送業】">PL②!$IW$46:$IW$56</definedName>
    <definedName name="管理＿補助的経済活動を行う事業所【44道路貨物運送業】">PL②!$JB$46:$JB$56</definedName>
    <definedName name="管理＿補助的経済活動を行う事業所【45水運業】">PL②!$JH$46:$JH$56</definedName>
    <definedName name="管理＿補助的経済活動を行う事業所【46航空運輸業】">PL②!$JM$46:$JM$56</definedName>
    <definedName name="管理＿補助的経済活動を行う事業所【47倉庫業】">PL②!$JP$46:$JP$56</definedName>
    <definedName name="管理＿補助的経済活動を行う事業所【48運輸に附帯するサービス業】">PL②!$JS$46:$JS$56</definedName>
    <definedName name="管理＿補助的経済活動を行う事業所【49郵便業】">PL②!$JZ$46:$JZ$56</definedName>
    <definedName name="管理＿補助的経済活動を行う事業所【50各種商品卸売業】">PL②!$KB$46:$KB$56</definedName>
    <definedName name="管理＿補助的経済活動を行う事業所【51繊維・衣服等卸売業】">PL②!$KD$46:$KD$56</definedName>
    <definedName name="管理＿補助的経済活動を行う事業所【52飲食料品卸売業】">PL②!$KH$46:$KH$56</definedName>
    <definedName name="管理＿補助的経済活動を行う事業所【53建築材料＿鉱物・金属材料等卸売業】">PL②!$KK$46:$KK$56</definedName>
    <definedName name="管理＿補助的経済活動を行う事業所【54機械器具卸売業】">PL②!$KR$46:$KR$56</definedName>
    <definedName name="管理＿補助的経済活動を行う事業所【55その他の卸売業】">PL②!$KW$46:$KW$56</definedName>
    <definedName name="管理＿補助的経済活動を行う事業所【56各種商品小売業】">PL②!$LB$46:$LB$56</definedName>
    <definedName name="管理＿補助的経済活動を行う事業所【57織物・衣服・身の回り品小売業】">PL②!$LE$46:$LE$56</definedName>
    <definedName name="管理＿補助的経済活動を行う事業所【58飲食料品小売業】">PL②!$LK$46:$LK$56</definedName>
    <definedName name="管理＿補助的経済活動を行う事業所【59機械器具小売業】">PL②!$LS$46:$LS$56</definedName>
    <definedName name="管理＿補助的経済活動を行う事業所【60その他の小売業】">PL②!$LW$46:$LW$56</definedName>
    <definedName name="管理＿補助的経済活動を行う事業所【61無店舗小売業】">PL②!$MG$46:$MG$56</definedName>
    <definedName name="管理＿補助的経済活動を行う事業所【62銀行業】">PL②!$MK$46:$MK$56</definedName>
    <definedName name="管理＿補助的経済活動を行う事業所【63協同組織金融業】">PL②!$MN$46:$MN$56</definedName>
    <definedName name="管理＿補助的経済活動を行う事業所【64貸金業＿クレジットカード業等非預金信用機関】">PL②!$MQ$46:$MQ$56</definedName>
    <definedName name="管理＿補助的経済活動を行う事業所【65金融商品取引業＿商品先物取引業】">PL②!$MV$46:$MV$56</definedName>
    <definedName name="管理＿補助的経済活動を行う事業所【66補助的金融業等】">PL②!$MY$46:$MY$56</definedName>
    <definedName name="管理＿補助的経済活動を行う事業所【67保険業】">PL②!$NC$46:$NC$56</definedName>
    <definedName name="管理＿補助的経済活動を行う事業所【68不動産取引業】">PL②!$NI$46:$NI$56</definedName>
    <definedName name="管理＿補助的経済活動を行う事業所【69不動産賃貸業・管理業】">PL②!$NL$46:$NL$56</definedName>
    <definedName name="管理＿補助的経済活動を行う事業所【70物品賃貸業】">PL②!$NQ$46:$NQ$56</definedName>
    <definedName name="管理＿補助的経済活動を行う事業所【71学術・開発研究機関】">PL②!$NX$46:$NX$56</definedName>
    <definedName name="管理＿補助的経済活動を行う事業所【72専門サービス業】">PL②!$OA$46:$OA$56</definedName>
    <definedName name="管理＿補助的経済活動を行う事業所【73広告業】">PL②!$OK$46:$OK$56</definedName>
    <definedName name="管理＿補助的経済活動を行う事業所【74技術サービス業】">PL②!$OM$46:$OM$56</definedName>
    <definedName name="管理＿補助的経済活動を行う事業所【75宿泊業】">PL②!$OU$46:$OU$56</definedName>
    <definedName name="管理＿補助的経済活動を行う事業所【76飲食店】">PL②!$OZ$46:$OZ$56</definedName>
    <definedName name="管理＿補助的経済活動を行う事業所【77持ち帰り・配達飲食サービス業】">PL②!$PI$46:$PI$56</definedName>
    <definedName name="管理＿補助的経済活動を行う事業所【78洗濯・理容・美容・浴場業】">PL②!$PL$46:$PL$56</definedName>
    <definedName name="管理＿補助的経済活動を行う事業所【79その他の生活関連サービス業】">PL②!$PS$46:$PS$56</definedName>
    <definedName name="管理＿補助的経済活動を行う事業所【80娯楽業】">PL②!$QA$46:$QA$56</definedName>
    <definedName name="管理＿補助的経済活動を行う事業所【81学校教育】">PL②!$QI$46:$QI$56</definedName>
    <definedName name="管理＿補助的経済活動を行う事業所【82その他の教育＿学習支援業】">PL②!$QS$46:$QS$56</definedName>
    <definedName name="管理＿補助的経済活動を行う事業所【83医療業】">PL②!$QY$46:$QY$56</definedName>
    <definedName name="管理＿補助的経済活動を行う事業所【84保健衛生】">PL②!$RF$46:$RF$56</definedName>
    <definedName name="管理＿補助的経済活動を行う事業所【85社会保険・社会福祉・介護事業】">PL②!$RJ$46:$RJ$56</definedName>
    <definedName name="管理＿補助的経済活動を行う事業所【86郵便局】">PL②!$RQ$46:$RQ$56</definedName>
    <definedName name="管理＿補助的経済活動を行う事業所【87協同組合】">PL②!$RT$46:$RT$56</definedName>
    <definedName name="管理＿補助的経済活動を行う事業所【88廃棄物処理業】">PL②!$RW$46:$RW$56</definedName>
    <definedName name="管理＿補助的経済活動を行う事業所【89自動車整備業】">PL②!$SA$46:$SA$56</definedName>
    <definedName name="管理＿補助的経済活動を行う事業所【90機械等修理業】">PL②!$SC$46:$SC$56</definedName>
    <definedName name="管理＿補助的経済活動を行う事業所【91職業紹介・労働者派遣業】">PL②!$SH$46:$SH$56</definedName>
    <definedName name="管理＿補助的経済活動を行う事業所【92その他の事業サービス業】">PL②!$SK$46:$SK$56</definedName>
    <definedName name="管理＿補助的経済活動を行う事業所【95その他のサービス業】">PL②!$SY$46:$SY$56</definedName>
    <definedName name="簡易宿所">PL②!$OW$46:$OW$56</definedName>
    <definedName name="観光業">L②!$C$32:$H$32</definedName>
    <definedName name="基礎素材産業用機械製造業">PL②!$FU$46:$FU$56</definedName>
    <definedName name="基本方針">PL①!$M$4:$M$7</definedName>
    <definedName name="機械器具卸売業">PL②!$BB$30:$BB$41</definedName>
    <definedName name="機械器具小売業">PL②!$BG$30:$BG$41</definedName>
    <definedName name="機械器具小売業_自動車＿自転車を除く">PL②!$LV$46:$LV$48</definedName>
    <definedName name="機械器具小売業【自動車＿自転車を除く】">PL②!$LV$46:$LV$56</definedName>
    <definedName name="機械器具設置工事業">PL②!$AT$46:$AT$56</definedName>
    <definedName name="機械修理業_電気機械器具を除く">PL②!$SD$46:$SD$47</definedName>
    <definedName name="機械修理業【電気機械器具を除く】">PL②!$SD$46:$SD$56</definedName>
    <definedName name="機械設計業">PL②!$OP$46:$OP$56</definedName>
    <definedName name="機械等修理業_別掲を除く">PL②!$CL$30:$CL$40</definedName>
    <definedName name="機械等修理業【別掲を除く】">PL②!$CL$30:$CL$41</definedName>
    <definedName name="記録メディア製造業">PL②!$GI$46:$GI$56</definedName>
    <definedName name="貴金属・宝石製品製造業">PL②!$HH$46:$HH$56</definedName>
    <definedName name="技術サービス業_他に分類されないもの">PL②!$BV$30:$BV$40</definedName>
    <definedName name="技術サービス業【他に分類されないもの】">PL②!$BV$30:$BV$41</definedName>
    <definedName name="喫茶店">PL②!$PG$46:$PG$56</definedName>
    <definedName name="漁業_水産養殖業を除く">PL②!$C$30:$C$40</definedName>
    <definedName name="漁業【水産養殖業を除く】">PL②!$C$30:$C$41</definedName>
    <definedName name="競輪・競馬等の競走場＿競技団">PL②!$QD$46:$QD$56</definedName>
    <definedName name="共済事業＿少額短期保険業">PL②!$NF$46:$NF$56</definedName>
    <definedName name="協同組合_他に分類されないもの">PL②!$CI$30:$CI$40</definedName>
    <definedName name="協同組合【他に分類されないもの】">PL②!$CI$30:$CI$41</definedName>
    <definedName name="協同組織金融業">PL②!$BK$30:$BK$41</definedName>
    <definedName name="教養・技能教授業">PL②!$QW$46:$QW$56</definedName>
    <definedName name="興行場_別掲を除く_＿興行団">PL②!$QC$46:$QC$50</definedName>
    <definedName name="興行場【別掲を除く】＿興行団">PL②!$QC$46:$QC$56</definedName>
    <definedName name="業務用機械器具製造業">PL②!$AA$30:$AA$41</definedName>
    <definedName name="金属加工機械製造業">PL②!$FV$46:$FV$56</definedName>
    <definedName name="金属鉱業">PL②!$S$46:$S$56</definedName>
    <definedName name="金属製品製造業">PL②!$X$30:$X$41</definedName>
    <definedName name="金属線製品製造業_ねじ類を除く">PL②!$FH$46:$FH$46</definedName>
    <definedName name="金属線製品製造業【ねじ類を除く】">PL②!$FH$46:$FH$56</definedName>
    <definedName name="金属素形材製品製造業">PL②!$FF$46:$FF$56</definedName>
    <definedName name="金属被覆・彫刻業＿熱処理業_ほうろう鉄器を除く">PL②!$FG$46:$FG$50</definedName>
    <definedName name="金属被覆・彫刻業＿熱処理業【ほうろう鉄器を除く】">PL②!$FG$46:$FG$56</definedName>
    <definedName name="金融商品取引業">PL②!$MW$46:$MW$56</definedName>
    <definedName name="金融商品取引業＿商品先物取引業">PL②!$BM$30:$BM$41</definedName>
    <definedName name="金融代理業">PL②!$NB$46:$NB$56</definedName>
    <definedName name="銀行_中央銀行を除く">PL②!$MM$46:$MM$48</definedName>
    <definedName name="銀行【中央銀行を除く】">PL②!$MM$46:$MM$56</definedName>
    <definedName name="銀行業">PL②!$BJ$30:$BJ$41</definedName>
    <definedName name="靴・履物小売業">PL②!$LI$46:$LI$56</definedName>
    <definedName name="経営コンサルタント業＿純粋持株会社">PL②!$OI$46:$OI$56</definedName>
    <definedName name="経済団体">PL②!$SP$46:$SP$56</definedName>
    <definedName name="計量器・測定器・分析機器・試験機・測量機械器具・理化学機械器具製造業">PL②!$GB$46:$GB$56</definedName>
    <definedName name="計量証明業">PL②!$OR$46:$OR$56</definedName>
    <definedName name="警備業">PL②!$SN$46:$SN$56</definedName>
    <definedName name="健康相談施設">PL②!$RH$46:$RH$56</definedName>
    <definedName name="建具製造業">PL②!$CE$46:$CE$56</definedName>
    <definedName name="建設機械・鉱山機械製造業">PL②!$FR$46:$FR$56</definedName>
    <definedName name="建設業">L②!$C$21:$H$21</definedName>
    <definedName name="建設用・建築用金属製品製造業_製缶板金業を含む">PL②!$FE$46:$FE$51</definedName>
    <definedName name="建設用・建築用金属製品製造業【製缶板金業を含む】">PL②!$FE$46:$FE$56</definedName>
    <definedName name="建設用粘土製品製造業_陶磁器製を除く">PL②!$EF$46:$EF$47</definedName>
    <definedName name="建設用粘土製品製造業【陶磁器製を除く】">PL②!$EF$46:$EF$56</definedName>
    <definedName name="建築リフォーム工事業">PL②!$AE$46:$AE$56</definedName>
    <definedName name="建築工事業_木造建築工事業を除く">PL②!$AC$46:$AC$46</definedName>
    <definedName name="建築工事業【木造建築工事業を除く】">PL②!$AC$46:$AC$56</definedName>
    <definedName name="建築材料＿鉱物・金属材料等卸売業">PL②!$BA$30:$BA$41</definedName>
    <definedName name="建築材料卸売業">PL②!$KL$46:$KL$56</definedName>
    <definedName name="建物サービス業">PL②!$SM$46:$SM$56</definedName>
    <definedName name="建物売買業＿土地売買業">PL②!$NJ$46:$NJ$56</definedName>
    <definedName name="研磨材・同製品製造業">PL②!$EJ$46:$EJ$56</definedName>
    <definedName name="原油・天然ガス鉱業">PL②!$U$46:$U$56</definedName>
    <definedName name="固定電気通信業">PL②!$IB$46:$IB$56</definedName>
    <definedName name="呉服・服地・寝具小売業">PL②!$LF$46:$LF$56</definedName>
    <definedName name="娯楽業">PL②!$CB$30:$CB$41</definedName>
    <definedName name="光学機械器具・レンズ製造業">PL②!$GD$46:$GD$56</definedName>
    <definedName name="公園＿遊園地">PL②!$QF$46:$QF$56</definedName>
    <definedName name="公共放送業_有線放送業を除く">PL②!$IF$46:$IF$46</definedName>
    <definedName name="公共放送業【有線放送業を除く】">PL②!$IF$46:$IF$56</definedName>
    <definedName name="公証人役場＿司法書士事務所＿土地家屋調査士事務所">PL②!$OC$46:$OC$56</definedName>
    <definedName name="公認会計士事務所＿税理士事務所">PL②!$OE$46:$OE$56</definedName>
    <definedName name="工業用プラスチック製品製造業">PL②!$DJ$46:$DJ$56</definedName>
    <definedName name="工業用革製品製造業_手袋を除く">PL②!$DU$46:$DU$46</definedName>
    <definedName name="工業用革製品製造業【手袋を除く】">PL②!$DU$46:$DU$56</definedName>
    <definedName name="工業用水道業">PL②!$HY$46:$HY$56</definedName>
    <definedName name="広告業">PL②!$BU$30:$BU$41</definedName>
    <definedName name="広告業_小分類">PL②!$OL$46:$OL$46</definedName>
    <definedName name="広告業【小分類】">PL②!$OL$46:$OL$56</definedName>
    <definedName name="広告制作業">PL②!$IS$46:$IS$56</definedName>
    <definedName name="港湾運送業">PL②!$JT$46:$JT$56</definedName>
    <definedName name="綱・網・レース・繊維粗製品製造業">PL②!$BR$46:$BR$56</definedName>
    <definedName name="耕種農業">PL②!$B$46:$B$56</definedName>
    <definedName name="航空運送業">PL②!$JN$46:$JN$56</definedName>
    <definedName name="航空運輸業">PL②!$AT$30:$AT$41</definedName>
    <definedName name="航空機・同附属品製造業">PL②!$HD$46:$HD$56</definedName>
    <definedName name="航空機使用業_航空運送業を除く">PL②!$JO$46:$JO$46</definedName>
    <definedName name="航空機使用業【航空運送業を除く】">PL②!$JO$46:$JO$56</definedName>
    <definedName name="行政機関">PL②!$TG$46:$TG$56</definedName>
    <definedName name="行政書士事務所">PL②!$OD$46:$OD$56</definedName>
    <definedName name="鉱業＿採石業＿砂利採取業">PL②!$E$30:$E$41</definedName>
    <definedName name="高等学校＿中等教育学校">PL②!$QM$46:$QM$56</definedName>
    <definedName name="高等教育機関">PL②!$QO$46:$QO$56</definedName>
    <definedName name="国家公務">PL②!$CS$30:$CS$41</definedName>
    <definedName name="骨材・石工品等製造業">PL②!$EK$46:$EK$56</definedName>
    <definedName name="左官工事業">PL②!$AK$46:$AK$56</definedName>
    <definedName name="再生資源卸売業">PL②!$KQ$46:$KQ$56</definedName>
    <definedName name="採石業＿砂・砂利・玉石採取業">PL②!$V$46:$V$56</definedName>
    <definedName name="産業機械器具卸売業">PL②!$KS$46:$KS$56</definedName>
    <definedName name="産業廃棄物処理業">PL②!$RY$46:$RY$56</definedName>
    <definedName name="産業用運搬車両・同部分品・附属品製造業">PL②!$HE$46:$HE$56</definedName>
    <definedName name="産業用機械器具賃貸業">PL②!$NS$46:$NS$56</definedName>
    <definedName name="産業用電気機械器具製造業">PL②!$GO$46:$GO$56</definedName>
    <definedName name="司法機関">PL②!$TF$46:$TF$56</definedName>
    <definedName name="市町村機関">PL②!$TI$46:$TI$56</definedName>
    <definedName name="指針種類">PL①!$M$3:$O$6</definedName>
    <definedName name="紙・紙製品卸売業">PL②!$KZ$46:$KZ$56</definedName>
    <definedName name="紙製造業">PL②!$CI$46:$CI$56</definedName>
    <definedName name="紙製品製造業">PL②!$CK$46:$CK$56</definedName>
    <definedName name="紙製容器製造業">PL②!$CL$46:$CL$56</definedName>
    <definedName name="飼料・有機質肥料製造業">PL②!$BL$46:$BL$56</definedName>
    <definedName name="歯科診療所">PL②!$RB$46:$RB$56</definedName>
    <definedName name="事業協同組合_他に分類されないもの">PL②!$RV$46:$RV$46</definedName>
    <definedName name="事業協同組合【他に分類されないもの】">PL②!$RV$46:$RV$56</definedName>
    <definedName name="事務用機械器具製造業">PL②!$FZ$46:$FZ$56</definedName>
    <definedName name="事務用機械器具賃貸業">PL②!$NT$46:$NT$56</definedName>
    <definedName name="児童福祉事業">PL②!$RM$46:$RM$56</definedName>
    <definedName name="持ち帰り・配達飲食サービス業">PL②!$BY$30:$BY$41</definedName>
    <definedName name="持ち帰り飲食サービス業">PL②!$PJ$46:$PJ$56</definedName>
    <definedName name="時計・同部分品製造業">PL②!$HJ$46:$HJ$56</definedName>
    <definedName name="自然科学研究所">PL②!$NY$46:$NY$56</definedName>
    <definedName name="自転車小売業">PL②!$LU$46:$LU$56</definedName>
    <definedName name="自動車・同附属品製造業">PL②!$HA$46:$HA$56</definedName>
    <definedName name="自動車卸売業">PL②!$KT$46:$KT$56</definedName>
    <definedName name="自動車小売業">PL②!$LT$46:$LT$56</definedName>
    <definedName name="自動車整備業">PL②!$CK$30:$CK$41</definedName>
    <definedName name="自動車整備業_小分類">PL②!$SB$46:$SB$46</definedName>
    <definedName name="自動車整備業【小分類】">PL②!$SB$46:$SB$56</definedName>
    <definedName name="自動車賃貸業">PL②!$NU$46:$NU$56</definedName>
    <definedName name="自動販売機による小売業">PL②!$MI$46:$MI$56</definedName>
    <definedName name="漆器製造業">PL②!$HN$46:$HN$56</definedName>
    <definedName name="質屋">PL②!$MS$46:$MS$56</definedName>
    <definedName name="写真機・時計・眼鏡小売業">PL②!$ME$46:$ME$56</definedName>
    <definedName name="写真業">PL②!$OS$46:$OS$56</definedName>
    <definedName name="社会教育">PL②!$QT$46:$QT$56</definedName>
    <definedName name="社会保険・社会福祉・介護事業">PL②!$CG$30:$CG$41</definedName>
    <definedName name="社会保険事業団体">PL②!$RK$46:$RK$56</definedName>
    <definedName name="社会保険労務士事務所">PL②!$OF$46:$OF$56</definedName>
    <definedName name="酒小売業">PL②!$LP$46:$LP$56</definedName>
    <definedName name="酒場＿ビヤホール">PL②!$PE$46:$PE$56</definedName>
    <definedName name="酒類製造業">PL②!$BH$46:$BH$56</definedName>
    <definedName name="宗教">PL②!$CP$30:$CP$41</definedName>
    <definedName name="宗教用具製造業">PL②!$CD$46:$CD$56</definedName>
    <definedName name="集会場">PL②!$SZ$46:$SZ$56</definedName>
    <definedName name="集配利用運送業">PL②!$JF$46:$JF$56</definedName>
    <definedName name="獣医業">PL②!$ON$46:$ON$56</definedName>
    <definedName name="宿泊業">PL②!$BW$30:$BW$41</definedName>
    <definedName name="出版業">PL②!$IR$46:$IR$56</definedName>
    <definedName name="潤滑油・グリース製造業_石油精製業によらないもの">PL②!$DC$46:$DC$46</definedName>
    <definedName name="潤滑油・グリース製造業【石油精製業によらないもの】">PL②!$DC$46:$DC$56</definedName>
    <definedName name="書籍・文房具小売業">PL②!$MC$46:$MC$56</definedName>
    <definedName name="助産・看護業">PL②!$RC$46:$RC$56</definedName>
    <definedName name="商品・非破壊検査業">PL②!$OQ$46:$OQ$56</definedName>
    <definedName name="商品先物取引業＿商品投資顧問業">PL②!$MX$46:$MX$56</definedName>
    <definedName name="小学校">PL②!$QK$46:$QK$56</definedName>
    <definedName name="小規模卸売業">PL①!$AA$4:$AA$28</definedName>
    <definedName name="小規模小売業">PL①!$AD$4:$AD$28</definedName>
    <definedName name="小規模製造業">PL①!$X$4:$X$28</definedName>
    <definedName name="小売業">L②!$C$24:$H$24</definedName>
    <definedName name="小分類">PL②!$A$45:$TJ$45</definedName>
    <definedName name="床・内装工事業">PL②!$AN$46:$AN$56</definedName>
    <definedName name="障害者福祉事業">PL②!$RO$46:$RO$56</definedName>
    <definedName name="上水道業">PL②!$HX$46:$HX$56</definedName>
    <definedName name="情報サービス業">PL②!$AM$30:$AM$41</definedName>
    <definedName name="情報処理・提供サービス業">PL②!$IK$46:$IK$56</definedName>
    <definedName name="情報通信機械器具製造業">PL②!$AD$30:$AD$41</definedName>
    <definedName name="畳等生活雑貨製品製造業">PL②!$HO$46:$HO$56</definedName>
    <definedName name="織物・衣服・身の回り品小売業">PL②!$BE$30:$BE$41</definedName>
    <definedName name="織物業">PL②!$BO$46:$BO$56</definedName>
    <definedName name="職業・教育支援施設">PL②!$QU$46:$QU$56</definedName>
    <definedName name="職業紹介・労働者派遣業">PL②!$CM$30:$CM$41</definedName>
    <definedName name="職業紹介業">PL②!$SI$46:$SI$56</definedName>
    <definedName name="職別工事業_設備工事業を除く">PL②!$G$30:$G$40</definedName>
    <definedName name="職別工事業【設備工事業を除く】">PL②!$G$30:$G$41</definedName>
    <definedName name="食堂＿レストラン_専門料理店を除く">PL②!$PA$46:$PA$46</definedName>
    <definedName name="食堂＿レストラン【専門料理店を除く】">PL②!$PA$46:$PA$56</definedName>
    <definedName name="食肉小売業">PL②!$LN$46:$LN$56</definedName>
    <definedName name="食料・飲料卸売業">PL②!$KJ$46:$KJ$56</definedName>
    <definedName name="食料品製造業">PL②!$I$30:$I$41</definedName>
    <definedName name="信託業">PL②!$NA$46:$NA$56</definedName>
    <definedName name="新聞業">PL②!$IQ$46:$IQ$56</definedName>
    <definedName name="神道系宗教">PL②!$SU$46:$SU$56</definedName>
    <definedName name="身の回り品卸売業">PL②!$KG$46:$KG$56</definedName>
    <definedName name="人文・社会科学研究所">PL②!$NZ$46:$NZ$56</definedName>
    <definedName name="水運業">PL②!$AS$30:$AS$41</definedName>
    <definedName name="水産食料品製造業">PL②!$AX$46:$AX$56</definedName>
    <definedName name="水産養殖業">PL②!$D$30:$D$41</definedName>
    <definedName name="水道業">PL②!$AJ$30:$AJ$41</definedName>
    <definedName name="政治・経済・文化団体">PL②!$CO$30:$CO$41</definedName>
    <definedName name="政治団体">PL②!$SS$46:$SS$56</definedName>
    <definedName name="清涼飲料製造業">PL②!$BG$46:$BG$56</definedName>
    <definedName name="生活関連産業用機械製造業">PL②!$FT$46:$FT$56</definedName>
    <definedName name="生産用機械器具製造業">PL②!$Z$30:$Z$41</definedName>
    <definedName name="生命保険業">PL②!$ND$46:$ND$56</definedName>
    <definedName name="精穀・製粉業">PL②!$BB$46:$BB$56</definedName>
    <definedName name="製鋼・製鋼圧延業">PL②!$EO$46:$EO$56</definedName>
    <definedName name="製鋼を行わない鋼材製造業_表面処理鋼材を除く">PL②!$EP$46:$EP$52</definedName>
    <definedName name="製鋼を行わない鋼材製造業【表面処理鋼材を除く】">PL②!$EP$46:$EP$56</definedName>
    <definedName name="製材業＿木製品製造業">PL②!$BX$46:$BX$56</definedName>
    <definedName name="製糸業＿紡績業＿化学繊維・ねん糸等製造業">PL②!$BN$46:$BN$56</definedName>
    <definedName name="製造業">L②!$C$22:$H$22</definedName>
    <definedName name="製造業の指針">PL①!$N$4:$N$7</definedName>
    <definedName name="製造業指針">PL①!$N$4:$N$7</definedName>
    <definedName name="製鉄業">PL②!$EN$46:$EN$56</definedName>
    <definedName name="製版業">PL②!$CP$46:$CP$56</definedName>
    <definedName name="製氷業">PL②!$BJ$46:$BJ$56</definedName>
    <definedName name="製本業＿印刷物加工業">PL②!$CQ$46:$CQ$56</definedName>
    <definedName name="石工・れんが・タイル・ブロック工事業">PL②!$AJ$46:$AJ$56</definedName>
    <definedName name="石炭・亜炭鉱業">PL②!$T$46:$T$56</definedName>
    <definedName name="石油・鉱物卸売業">PL②!$KN$46:$KN$56</definedName>
    <definedName name="石油精製業">PL②!$DB$46:$DB$56</definedName>
    <definedName name="石油製品・石炭製品製造業">PL②!$Q$30:$Q$41</definedName>
    <definedName name="設備工事業">PL②!$H$30:$H$41</definedName>
    <definedName name="専修学校＿各種学校">PL②!$QP$46:$QP$56</definedName>
    <definedName name="専門サービス業_他に分類されないもの">PL②!$BT$30:$BT$40</definedName>
    <definedName name="専門サービス業【他に分類されないもの】">PL②!$BT$30:$BT$41</definedName>
    <definedName name="専門料理店">PL②!$PB$46:$PB$56</definedName>
    <definedName name="洗濯・理容・美容・浴場業">PL②!$BZ$30:$BZ$41</definedName>
    <definedName name="洗濯業">PL②!$PM$46:$PM$56</definedName>
    <definedName name="染色整理業">PL②!$BQ$46:$BQ$56</definedName>
    <definedName name="繊維・衣服等卸売業">PL②!$AY$30:$AY$41</definedName>
    <definedName name="繊維機械製造業">PL②!$FS$46:$FS$56</definedName>
    <definedName name="繊維工業">PL②!$K$30:$K$41</definedName>
    <definedName name="繊維品卸売業_衣服＿身の回り品を除く">PL②!$KE$46:$KE$48</definedName>
    <definedName name="繊維品卸売業【衣服＿身の回り品を除く】">PL②!$KE$46:$KE$56</definedName>
    <definedName name="船舶製造・修理業＿舶用機関製造業">PL②!$HC$46:$HC$56</definedName>
    <definedName name="船舶貸渡業">PL②!$JL$46:$JL$56</definedName>
    <definedName name="鮮魚小売業">PL②!$LO$46:$LO$56</definedName>
    <definedName name="素材生産業">PL②!$H$46:$H$56</definedName>
    <definedName name="倉庫業">PL②!$AU$30:$AU$41</definedName>
    <definedName name="倉庫業_冷蔵倉庫業を除く">PL②!$JQ$46:$JQ$46</definedName>
    <definedName name="倉庫業【冷蔵倉庫業を除く】">PL②!$JQ$46:$JQ$56</definedName>
    <definedName name="総合工事業">PL②!$F$30:$F$41</definedName>
    <definedName name="装身具・装飾品・ボタン・同関連品製造業_貴金属・宝石製を除く">PL②!$HI$46:$HI$49</definedName>
    <definedName name="装身具・装飾品・ボタン・同関連品製造業【貴金属・宝石製を除く】">PL②!$HI$46:$HI$56</definedName>
    <definedName name="造作材・合板・建築用組立材料製造業">PL②!$BY$46:$BY$56</definedName>
    <definedName name="速記・ワープロ入力・複写業">PL②!$SL$46:$SL$56</definedName>
    <definedName name="損害保険業">PL②!$NE$46:$NE$56</definedName>
    <definedName name="他に分類されないサービス業">PL②!$TB$46:$TB$56</definedName>
    <definedName name="他に分類されない卸売業">PL②!$LA$46:$LA$56</definedName>
    <definedName name="他に分類されない教育＿学習支援業">PL②!$QX$46:$QX$56</definedName>
    <definedName name="他に分類されない事業サービス業">PL②!$SO$46:$SO$56</definedName>
    <definedName name="他に分類されない小売業">PL②!$MF$46:$MF$56</definedName>
    <definedName name="他に分類されない生活関連サービス業">PL②!$PZ$46:$PZ$56</definedName>
    <definedName name="他に分類されない製造業">PL②!$HP$46:$HP$56</definedName>
    <definedName name="他に分類されない非営利的団体">PL②!$ST$46:$ST$56</definedName>
    <definedName name="耐火物製造業">PL②!$EH$46:$EH$56</definedName>
    <definedName name="袋物製造業">PL②!$DZ$46:$DZ$56</definedName>
    <definedName name="貸家業＿貸間業">PL②!$NN$46:$NN$56</definedName>
    <definedName name="貸金業">PL②!$MR$46:$MR$56</definedName>
    <definedName name="貸金業＿クレジットカード業等非預金信用機関">PL②!$BL$30:$BL$41</definedName>
    <definedName name="大工工事業">PL②!$AG$46:$AG$56</definedName>
    <definedName name="大分類">PL②!$A$1:$U$1</definedName>
    <definedName name="炭素・黒鉛製品製造業">PL②!$EI$46:$EI$56</definedName>
    <definedName name="暖房・調理等装置＿配管工事用附属品製造業">PL②!$FD$46:$FD$56</definedName>
    <definedName name="男子服小売業">PL②!$LG$46:$LG$56</definedName>
    <definedName name="地方公務">PL②!$CT$30:$CT$41</definedName>
    <definedName name="畜産食料品製造業">PL②!$AW$46:$AW$56</definedName>
    <definedName name="畜産農業">PL②!$C$46:$C$56</definedName>
    <definedName name="茶・コーヒー製造業_清涼飲料を除く">PL②!$BI$46:$BI$47</definedName>
    <definedName name="茶・コーヒー製造業【清涼飲料を除く】">PL②!$BI$46:$BI$56</definedName>
    <definedName name="中央銀行">PL②!$ML$46:$ML$56</definedName>
    <definedName name="中学校">PL②!$QL$46:$QL$56</definedName>
    <definedName name="中規模卸売業">PL①!$AB$4:$AB$28</definedName>
    <definedName name="中規模小売業">PL①!$AE$4:$AE$28</definedName>
    <definedName name="中規模製造業">PL①!$Y$4:$Y$28</definedName>
    <definedName name="中堅卸売業">PL①!$AC$4:$AC$28</definedName>
    <definedName name="中堅小売業">PL①!$AF$4:$AF$28</definedName>
    <definedName name="中堅製造業">PL①!$Z$4:$Z$28</definedName>
    <definedName name="中小企業等金融業">PL②!$MO$46:$MO$56</definedName>
    <definedName name="中分類">PL②!$A$29:$CV$29</definedName>
    <definedName name="駐車場業">PL②!$NO$46:$NO$56</definedName>
    <definedName name="著述・芸術家業">PL②!$OH$46:$OH$56</definedName>
    <definedName name="調味料製造業">PL②!$AZ$46:$AZ$56</definedName>
    <definedName name="通信機械器具・同関連機械器具製造業">PL②!$GW$46:$GW$56</definedName>
    <definedName name="通信業">PL②!$AK$30:$AK$41</definedName>
    <definedName name="通信販売・訪問販売小売業">PL②!$MH$46:$MH$56</definedName>
    <definedName name="鉄鋼業">PL②!$V$30:$V$41</definedName>
    <definedName name="鉄鋼製品卸売業">PL②!$KO$46:$KO$56</definedName>
    <definedName name="鉄骨・鉄筋工事業">PL②!$AI$46:$AI$56</definedName>
    <definedName name="鉄素形材製造業">PL②!$ER$46:$ER$56</definedName>
    <definedName name="鉄道業">PL②!$AP$30:$AP$41</definedName>
    <definedName name="鉄道業_小分類">PL②!$IV$46:$IV$52</definedName>
    <definedName name="鉄道業【小分類】">PL②!$IV$46:$IV$56</definedName>
    <definedName name="鉄道車両・同部分品製造業">PL②!$HB$46:$HB$56</definedName>
    <definedName name="電気機械器具卸売業">PL②!$KU$46:$KU$56</definedName>
    <definedName name="電気機械器具修理業">PL②!$SE$46:$SE$56</definedName>
    <definedName name="電気機械器具製造業">PL②!$AC$30:$AC$41</definedName>
    <definedName name="電気業">PL②!$AG$30:$AG$41</definedName>
    <definedName name="電気業_小分類">PL②!$HR$46:$HR$47</definedName>
    <definedName name="電気業【小分類】">PL②!$HR$46:$HR$56</definedName>
    <definedName name="電気計測器製造業">PL②!$GT$46:$GT$56</definedName>
    <definedName name="電気工事業">PL②!$AQ$46:$AQ$56</definedName>
    <definedName name="電気通信・信号装置工事業">PL②!$AR$46:$AR$56</definedName>
    <definedName name="電気通信に附帯するサービス業">PL②!$ID$46:$ID$56</definedName>
    <definedName name="電球・電気照明器具製造業">PL②!$GQ$46:$GQ$56</definedName>
    <definedName name="電子デバイス製造業">PL②!$GG$46:$GG$56</definedName>
    <definedName name="電子応用装置製造業">PL②!$GS$46:$GS$56</definedName>
    <definedName name="電子回路製造業">PL②!$GJ$46:$GJ$56</definedName>
    <definedName name="電子計算機・同附属装置製造業">PL②!$GY$46:$GY$56</definedName>
    <definedName name="電子部品・デバイス・電子回路製造業">PL②!$AB$30:$AB$41</definedName>
    <definedName name="電子部品製造業">PL②!$GH$46:$GH$56</definedName>
    <definedName name="電線・ケーブル製造業">PL②!$EX$46:$EX$56</definedName>
    <definedName name="電池製造業">PL②!$GR$46:$GR$56</definedName>
    <definedName name="塗装工事業">PL②!$AM$46:$AM$56</definedName>
    <definedName name="都道府県機関">PL②!$TH$46:$TH$56</definedName>
    <definedName name="土木建築サービス業">PL②!$OO$46:$OO$56</definedName>
    <definedName name="土木工事業_舗装工事業を除く">PL②!$AA$46:$AA$48</definedName>
    <definedName name="土木工事業【舗装工事業を除く】">PL②!$AA$46:$AA$56</definedName>
    <definedName name="糖類製造業">PL②!$BA$46:$BA$56</definedName>
    <definedName name="陶磁器・同関連製品製造業">PL②!$EG$46:$EG$56</definedName>
    <definedName name="動植物油脂製造業">PL②!$BD$46:$BD$56</definedName>
    <definedName name="道路貨物運送業">PL②!$AR$30:$AR$41</definedName>
    <definedName name="道路旅客運送業">PL②!$AQ$30:$AQ$41</definedName>
    <definedName name="特定貨物自動車運送業">PL②!$JD$46:$JD$56</definedName>
    <definedName name="特別支援学校">PL②!$QN$46:$QN$56</definedName>
    <definedName name="特用林産物生産業_きのこ類の栽培を除く">PL②!$I$46:$I$46</definedName>
    <definedName name="特用林産物生産業【きのこ類の栽培を除く】">PL②!$I$46:$I$56</definedName>
    <definedName name="内水面漁業">PL②!$N$46:$N$56</definedName>
    <definedName name="内水面養殖業">PL②!$Q$46:$Q$56</definedName>
    <definedName name="内陸水運業">PL②!$JK$46:$JK$56</definedName>
    <definedName name="熱供給業">PL②!$AI$30:$AI$41</definedName>
    <definedName name="熱供給業_小分類">PL②!$HV$46:$HV$46</definedName>
    <definedName name="熱供給業【小分類】">PL②!$HV$46:$HV$56</definedName>
    <definedName name="燃料小売業">PL②!$MB$46:$MB$56</definedName>
    <definedName name="農業" localSheetId="12">L②!$C$20:$H$20</definedName>
    <definedName name="農業">PL②!$A$30:$A$41</definedName>
    <definedName name="農業サービス業_園芸サービス業を除く">PL②!$D$46:$D$49</definedName>
    <definedName name="農業サービス業【園芸サービス業を除く】">PL②!$D$46:$D$56</definedName>
    <definedName name="農業用機械製造業_農業用器具を除く">PL②!$FQ$46:$FQ$46</definedName>
    <definedName name="農業用機械製造業【農業用器具を除く】">PL②!$FQ$46:$FQ$56</definedName>
    <definedName name="農耕用品小売業">PL②!$MA$46:$MA$56</definedName>
    <definedName name="農畜産物・水産物卸売業">PL②!$KI$46:$KI$56</definedName>
    <definedName name="農林水産業協同組合_他に分類されないもの">PL②!$RU$46:$RU$49</definedName>
    <definedName name="農林水産業協同組合【他に分類されないもの】">PL②!$RU$46:$RU$56</definedName>
    <definedName name="農林水産金融業">PL②!$MP$46:$MP$56</definedName>
    <definedName name="廃棄物処理業">PL②!$CJ$30:$CJ$41</definedName>
    <definedName name="配達飲食サービス業">PL②!$PK$46:$PK$56</definedName>
    <definedName name="発電用・送電用・配電用電気機械器具製造業">PL②!$GN$46:$GN$56</definedName>
    <definedName name="発泡・強化プラスチック製品製造業">PL②!$DK$46:$DK$56</definedName>
    <definedName name="半導体・フラットパネルディスプレイ製造装置製造業">PL②!$FW$46:$FW$56</definedName>
    <definedName name="板金・金物工事業">PL②!$AL$46:$AL$56</definedName>
    <definedName name="非鉄金属・同合金圧延業_抽伸＿押出しを含む">PL②!$EW$46:$EW$47</definedName>
    <definedName name="非鉄金属・同合金圧延業【抽伸＿押出しを含む】">PL②!$EW$46:$EW$56</definedName>
    <definedName name="非鉄金属卸売業">PL②!$KP$46:$KP$56</definedName>
    <definedName name="非鉄金属製造業">PL②!$W$30:$W$41</definedName>
    <definedName name="非鉄金属素形材製造業">PL②!$EY$46:$EY$56</definedName>
    <definedName name="非鉄金属第1次製錬・精製業">PL②!$EU$46:$EU$56</definedName>
    <definedName name="非鉄金属第2次製錬・精製業_非鉄金属合金製造業を含む">PL②!$EV$46:$EV$47</definedName>
    <definedName name="非鉄金属第2次製錬・精製業【非鉄金属合金製造業を含む】">PL②!$EV$46:$EV$56</definedName>
    <definedName name="美容業">PL②!$PO$46:$PO$56</definedName>
    <definedName name="百貨店＿総合スーパー">PL②!$LC$46:$LC$56</definedName>
    <definedName name="表具業">PL②!$SF$46:$SF$56</definedName>
    <definedName name="表面処理鋼材製造業">PL②!$EQ$46:$EQ$56</definedName>
    <definedName name="病院">PL②!$QZ$46:$QZ$56</definedName>
    <definedName name="不動産管理業">PL②!$NP$46:$NP$56</definedName>
    <definedName name="不動産業">L②!$C$26:$H$26</definedName>
    <definedName name="不動産取引業">PL②!$BP$30:$BP$41</definedName>
    <definedName name="不動産代理業・仲介業">PL②!$NK$46:$NK$56</definedName>
    <definedName name="不動産賃貸業_貸家業＿貸間業を除く">PL②!$NM$46:$NM$47</definedName>
    <definedName name="不動産賃貸業【貸家業＿貸間業を除く】">PL②!$NM$46:$NM$56</definedName>
    <definedName name="不動産賃貸業・管理業">PL②!$BQ$30:$BQ$41</definedName>
    <definedName name="婦人・子供服小売業">PL②!$LH$46:$LH$56</definedName>
    <definedName name="武器製造業">PL②!$GE$46:$GE$56</definedName>
    <definedName name="福祉事務所">PL②!$RL$46:$RL$56</definedName>
    <definedName name="仏教系宗教">PL②!$SV$46:$SV$56</definedName>
    <definedName name="物品賃貸業">PL②!$BR$30:$BR$41</definedName>
    <definedName name="物品預り業">PL②!$PW$46:$PW$56</definedName>
    <definedName name="分類不能の産業">PL②!$CU$30:$CU$41</definedName>
    <definedName name="分類不能の産業_小分類" localSheetId="1">PL②!#REF!</definedName>
    <definedName name="分類不能の産業_小分類">PL②!#REF!</definedName>
    <definedName name="分類不能の産業【小分類】">PL②!$TJ$46:$TJ$56</definedName>
    <definedName name="保健衛生">PL②!$CF$30:$CF$41</definedName>
    <definedName name="保健所">PL②!$RG$46:$RG$56</definedName>
    <definedName name="保険サービス業">PL②!$NH$46:$NH$56</definedName>
    <definedName name="保険衛生_廃棄物処理業">L②!$C$31:$H$31</definedName>
    <definedName name="保険業_保険媒介代理業＿保険サービス業を含む">PL②!$BO$30:$BO$40</definedName>
    <definedName name="保険業【保険媒介代理業＿保険サービス業を含む】">PL②!$BO$30:$BO$41</definedName>
    <definedName name="保険媒介代理業">PL②!$NG$46:$NG$56</definedName>
    <definedName name="舗装工事業">PL②!$AB$46:$AB$56</definedName>
    <definedName name="舗装材料製造業">PL②!$DE$46:$DE$56</definedName>
    <definedName name="補助的金融業＿金融附帯業">PL②!$MZ$46:$MZ$56</definedName>
    <definedName name="補助的金融業等">PL②!$BN$30:$BN$41</definedName>
    <definedName name="放送業">PL②!$AL$30:$AL$41</definedName>
    <definedName name="法律事務所＿特許事務所">PL②!$OB$46:$OB$56</definedName>
    <definedName name="民間放送業_有線放送業を除く">PL②!$IG$46:$IG$48</definedName>
    <definedName name="民間放送業【有線放送業を除く】">PL②!$IG$46:$IG$56</definedName>
    <definedName name="民生用電気機械器具製造業">PL②!$GP$46:$GP$56</definedName>
    <definedName name="無機化学工業製品製造業">PL②!$CU$46:$CU$56</definedName>
    <definedName name="無店舗小売業">PL②!$BI$30:$BI$41</definedName>
    <definedName name="毛皮製造業">PL②!$EA$46:$EA$56</definedName>
    <definedName name="木材・木製品製造業_家具を除く">PL②!$L$30:$L$40</definedName>
    <definedName name="木材・木製品製造業【家具を除く】">PL②!$L$30:$L$41</definedName>
    <definedName name="木製容器製造業_竹＿とうを含む">PL②!$BZ$46:$BZ$48</definedName>
    <definedName name="木製容器製造業【竹＿とうを含む】">PL②!$BZ$46:$BZ$56</definedName>
    <definedName name="木造建築工事業">PL②!$AD$46:$AD$56</definedName>
    <definedName name="野菜・果実小売業">PL②!$LM$46:$LM$56</definedName>
    <definedName name="野菜缶詰・果実缶詰・農産保存食料品製造業">PL②!$AY$46:$AY$56</definedName>
    <definedName name="油脂加工製品・石けん・合成洗剤・界面活性剤・塗料製造業">PL②!$CW$46:$CW$56</definedName>
    <definedName name="輸送用機械器具製造業">PL②!$AE$30:$AE$41</definedName>
    <definedName name="有機化学工業製品製造業">PL②!$CV$46:$CV$56</definedName>
    <definedName name="有線放送業">PL②!$IH$46:$IH$56</definedName>
    <definedName name="遊戯場">PL②!$QG$46:$QG$56</definedName>
    <definedName name="郵便業_信書便事業を含む">PL②!$AW$30:$AW$40</definedName>
    <definedName name="郵便業_信書便事業を含む__小分類">PL②!$KA$46:$KA$46</definedName>
    <definedName name="郵便業【信書便事業を含む】">PL②!$AW$30:$AW$41</definedName>
    <definedName name="郵便業【信書便事業を含む】【小分類】">PL②!$KA$46:$KA$56</definedName>
    <definedName name="郵便局">PL②!$CH$30:$CH$41</definedName>
    <definedName name="郵便局_小分類">PL②!$RR$46:$RR$46</definedName>
    <definedName name="郵便局【小分類】">PL②!$RR$46:$RR$56</definedName>
    <definedName name="郵便局受託業">PL②!$RS$46:$RS$56</definedName>
    <definedName name="幼稚園">PL②!$QJ$46:$QJ$56</definedName>
    <definedName name="幼保連携型認定こども園">PL②!$QR$46:$QR$56</definedName>
    <definedName name="洋食器・刃物・手道具・金物類製造業">PL②!$FC$46:$FC$56</definedName>
    <definedName name="窯業・土石製品製造業">PL②!$U$30:$U$41</definedName>
    <definedName name="窯業原料用鉱物鉱業_耐火物・陶磁器・ガラス・セメント原料用に限る">PL②!$W$46:$W$52</definedName>
    <definedName name="窯業原料用鉱物鉱業【耐火物・陶磁器・ガラス・セメント原料用に限る】">PL②!$W$46:$W$56</definedName>
    <definedName name="理容業">PL②!$PN$46:$PN$56</definedName>
    <definedName name="立法機関">PL②!$TE$46:$TE$56</definedName>
    <definedName name="旅館＿ホテル">PL②!$OV$46:$OV$56</definedName>
    <definedName name="旅行業">PL②!$PT$46:$PT$56</definedName>
    <definedName name="療術業">PL②!$RD$46:$RD$56</definedName>
    <definedName name="林業">PL②!$B$30:$B$41</definedName>
    <definedName name="林業サービス業">PL②!$J$46:$J$56</definedName>
    <definedName name="冷蔵倉庫業">PL②!$JR$46:$JR$56</definedName>
    <definedName name="労働者派遣業">PL②!$SJ$46:$SJ$56</definedName>
    <definedName name="労働団体">PL②!$SQ$46:$SQ$56</definedName>
    <definedName name="老人福祉・介護事業">PL②!$RN$46:$RN$56</definedName>
    <definedName name="和装製品・その他の衣服・繊維製身の回り品製造業">PL②!$BU$46:$BU$56</definedName>
  </definedNames>
  <calcPr calcId="145621"/>
</workbook>
</file>

<file path=xl/calcChain.xml><?xml version="1.0" encoding="utf-8"?>
<calcChain xmlns="http://schemas.openxmlformats.org/spreadsheetml/2006/main">
  <c r="AL1315" i="26" l="1"/>
  <c r="AI1315" i="26"/>
  <c r="AG1315" i="26"/>
  <c r="AD1315" i="26"/>
  <c r="AA1315" i="26"/>
  <c r="W1315" i="26"/>
  <c r="L1315" i="26"/>
  <c r="I1315" i="26"/>
  <c r="E1315" i="26"/>
  <c r="C1315" i="26"/>
  <c r="AL1314" i="26"/>
  <c r="AI1314" i="26"/>
  <c r="AG1314" i="26"/>
  <c r="AD1314" i="26"/>
  <c r="AA1314" i="26"/>
  <c r="W1314" i="26"/>
  <c r="L1314" i="26"/>
  <c r="I1314" i="26"/>
  <c r="E1314" i="26"/>
  <c r="C1314" i="26"/>
  <c r="AL1313" i="26"/>
  <c r="AI1313" i="26"/>
  <c r="AG1313" i="26"/>
  <c r="AD1313" i="26"/>
  <c r="AA1313" i="26"/>
  <c r="W1313" i="26"/>
  <c r="L1313" i="26"/>
  <c r="I1313" i="26"/>
  <c r="E1313" i="26"/>
  <c r="C1313" i="26"/>
  <c r="AL1312" i="26"/>
  <c r="AI1312" i="26"/>
  <c r="AG1312" i="26"/>
  <c r="AD1312" i="26"/>
  <c r="AA1312" i="26"/>
  <c r="W1312" i="26"/>
  <c r="L1312" i="26"/>
  <c r="I1312" i="26"/>
  <c r="E1312" i="26"/>
  <c r="C1312" i="26"/>
  <c r="AL1311" i="26"/>
  <c r="AI1311" i="26"/>
  <c r="AG1311" i="26"/>
  <c r="AD1311" i="26"/>
  <c r="AA1311" i="26"/>
  <c r="W1311" i="26"/>
  <c r="L1311" i="26"/>
  <c r="I1311" i="26"/>
  <c r="E1311" i="26"/>
  <c r="C1311" i="26"/>
  <c r="AL1310" i="26"/>
  <c r="AI1310" i="26"/>
  <c r="AG1310" i="26"/>
  <c r="AD1310" i="26"/>
  <c r="AA1310" i="26"/>
  <c r="W1310" i="26"/>
  <c r="L1310" i="26"/>
  <c r="I1310" i="26"/>
  <c r="E1310" i="26"/>
  <c r="C1310" i="26"/>
  <c r="AL1309" i="26"/>
  <c r="AI1309" i="26"/>
  <c r="AG1309" i="26"/>
  <c r="AD1309" i="26"/>
  <c r="AA1309" i="26"/>
  <c r="W1309" i="26"/>
  <c r="L1309" i="26"/>
  <c r="I1309" i="26"/>
  <c r="E1309" i="26"/>
  <c r="C1309" i="26"/>
  <c r="AL1308" i="26"/>
  <c r="AI1308" i="26"/>
  <c r="AG1308" i="26"/>
  <c r="AD1308" i="26"/>
  <c r="AA1308" i="26"/>
  <c r="W1308" i="26"/>
  <c r="L1308" i="26"/>
  <c r="I1308" i="26"/>
  <c r="E1308" i="26"/>
  <c r="C1308" i="26"/>
  <c r="AL1307" i="26"/>
  <c r="AI1307" i="26"/>
  <c r="AG1307" i="26"/>
  <c r="AD1307" i="26"/>
  <c r="AA1307" i="26"/>
  <c r="W1307" i="26"/>
  <c r="L1307" i="26"/>
  <c r="I1307" i="26"/>
  <c r="E1307" i="26"/>
  <c r="C1307" i="26"/>
  <c r="AL1306" i="26"/>
  <c r="AI1306" i="26"/>
  <c r="AG1306" i="26"/>
  <c r="AD1306" i="26"/>
  <c r="AA1306" i="26"/>
  <c r="W1306" i="26"/>
  <c r="L1306" i="26"/>
  <c r="I1306" i="26"/>
  <c r="E1306" i="26"/>
  <c r="C1306" i="26"/>
  <c r="AL1305" i="26"/>
  <c r="AI1305" i="26"/>
  <c r="AG1305" i="26"/>
  <c r="AD1305" i="26"/>
  <c r="AA1305" i="26"/>
  <c r="W1305" i="26"/>
  <c r="L1305" i="26"/>
  <c r="I1305" i="26"/>
  <c r="E1305" i="26"/>
  <c r="C1305" i="26"/>
  <c r="AL1304" i="26"/>
  <c r="AI1304" i="26"/>
  <c r="AG1304" i="26"/>
  <c r="AD1304" i="26"/>
  <c r="AA1304" i="26"/>
  <c r="W1304" i="26"/>
  <c r="L1304" i="26"/>
  <c r="I1304" i="26"/>
  <c r="E1304" i="26"/>
  <c r="C1304" i="26"/>
  <c r="AL1303" i="26"/>
  <c r="AI1303" i="26"/>
  <c r="AG1303" i="26"/>
  <c r="AD1303" i="26"/>
  <c r="AA1303" i="26"/>
  <c r="W1303" i="26"/>
  <c r="L1303" i="26"/>
  <c r="I1303" i="26"/>
  <c r="E1303" i="26"/>
  <c r="C1303" i="26"/>
  <c r="AL1302" i="26"/>
  <c r="AI1302" i="26"/>
  <c r="AG1302" i="26"/>
  <c r="AD1302" i="26"/>
  <c r="AA1302" i="26"/>
  <c r="W1302" i="26"/>
  <c r="L1302" i="26"/>
  <c r="I1302" i="26"/>
  <c r="E1302" i="26"/>
  <c r="C1302" i="26"/>
  <c r="AL1301" i="26"/>
  <c r="AI1301" i="26"/>
  <c r="AG1301" i="26"/>
  <c r="AD1301" i="26"/>
  <c r="AA1301" i="26"/>
  <c r="W1301" i="26"/>
  <c r="L1301" i="26"/>
  <c r="I1301" i="26"/>
  <c r="E1301" i="26"/>
  <c r="C1301" i="26"/>
  <c r="AL1300" i="26"/>
  <c r="AI1300" i="26"/>
  <c r="AG1300" i="26"/>
  <c r="AD1300" i="26"/>
  <c r="AA1300" i="26"/>
  <c r="W1300" i="26"/>
  <c r="L1300" i="26"/>
  <c r="I1300" i="26"/>
  <c r="E1300" i="26"/>
  <c r="C1300" i="26"/>
  <c r="AL1299" i="26"/>
  <c r="AI1299" i="26"/>
  <c r="AG1299" i="26"/>
  <c r="AD1299" i="26"/>
  <c r="AA1299" i="26"/>
  <c r="W1299" i="26"/>
  <c r="L1299" i="26"/>
  <c r="I1299" i="26"/>
  <c r="E1299" i="26"/>
  <c r="C1299" i="26"/>
  <c r="AL1298" i="26"/>
  <c r="AI1298" i="26"/>
  <c r="AG1298" i="26"/>
  <c r="AD1298" i="26"/>
  <c r="AA1298" i="26"/>
  <c r="W1298" i="26"/>
  <c r="L1298" i="26"/>
  <c r="I1298" i="26"/>
  <c r="E1298" i="26"/>
  <c r="C1298" i="26"/>
  <c r="AL1297" i="26"/>
  <c r="AI1297" i="26"/>
  <c r="AG1297" i="26"/>
  <c r="AD1297" i="26"/>
  <c r="AA1297" i="26"/>
  <c r="W1297" i="26"/>
  <c r="L1297" i="26"/>
  <c r="I1297" i="26"/>
  <c r="E1297" i="26"/>
  <c r="C1297" i="26"/>
  <c r="C1296" i="26"/>
  <c r="E1296" i="26"/>
  <c r="I1296" i="26"/>
  <c r="L1296" i="26"/>
  <c r="W1296" i="26"/>
  <c r="AA1296" i="26"/>
  <c r="AD1296" i="26"/>
  <c r="AG1296" i="26"/>
  <c r="AI1296" i="26"/>
  <c r="AL1296" i="26"/>
  <c r="C416" i="26"/>
  <c r="E416" i="26"/>
  <c r="I416" i="26"/>
  <c r="L416" i="26"/>
  <c r="W416" i="26"/>
  <c r="AA416" i="26"/>
  <c r="AD416" i="26"/>
  <c r="AG416" i="26"/>
  <c r="AI416" i="26"/>
  <c r="AL416" i="26"/>
  <c r="C417" i="26"/>
  <c r="E417" i="26"/>
  <c r="I417" i="26"/>
  <c r="L417" i="26"/>
  <c r="W417" i="26"/>
  <c r="AA417" i="26"/>
  <c r="AD417" i="26"/>
  <c r="AG417" i="26"/>
  <c r="AI417" i="26"/>
  <c r="AL417" i="26"/>
  <c r="C418" i="26"/>
  <c r="E418" i="26"/>
  <c r="I418" i="26"/>
  <c r="L418" i="26"/>
  <c r="W418" i="26"/>
  <c r="AA418" i="26"/>
  <c r="AD418" i="26"/>
  <c r="AG418" i="26"/>
  <c r="AI418" i="26"/>
  <c r="AL418" i="26"/>
  <c r="C419" i="26"/>
  <c r="E419" i="26"/>
  <c r="I419" i="26"/>
  <c r="L419" i="26"/>
  <c r="W419" i="26"/>
  <c r="AA419" i="26"/>
  <c r="AD419" i="26"/>
  <c r="AG419" i="26"/>
  <c r="AI419" i="26"/>
  <c r="AL419" i="26"/>
  <c r="C420" i="26"/>
  <c r="E420" i="26"/>
  <c r="I420" i="26"/>
  <c r="L420" i="26"/>
  <c r="W420" i="26"/>
  <c r="AA420" i="26"/>
  <c r="AD420" i="26"/>
  <c r="AG420" i="26"/>
  <c r="AI420" i="26"/>
  <c r="AL420" i="26"/>
  <c r="C421" i="26"/>
  <c r="E421" i="26"/>
  <c r="I421" i="26"/>
  <c r="L421" i="26"/>
  <c r="W421" i="26"/>
  <c r="AA421" i="26"/>
  <c r="AD421" i="26"/>
  <c r="AG421" i="26"/>
  <c r="AI421" i="26"/>
  <c r="AL421" i="26"/>
  <c r="C422" i="26"/>
  <c r="E422" i="26"/>
  <c r="I422" i="26"/>
  <c r="L422" i="26"/>
  <c r="W422" i="26"/>
  <c r="AA422" i="26"/>
  <c r="AD422" i="26"/>
  <c r="AG422" i="26"/>
  <c r="AI422" i="26"/>
  <c r="AL422" i="26"/>
  <c r="C423" i="26"/>
  <c r="E423" i="26"/>
  <c r="I423" i="26"/>
  <c r="L423" i="26"/>
  <c r="W423" i="26"/>
  <c r="AA423" i="26"/>
  <c r="AD423" i="26"/>
  <c r="AG423" i="26"/>
  <c r="AI423" i="26"/>
  <c r="AL423" i="26"/>
  <c r="C424" i="26"/>
  <c r="E424" i="26"/>
  <c r="I424" i="26"/>
  <c r="L424" i="26"/>
  <c r="W424" i="26"/>
  <c r="AA424" i="26"/>
  <c r="AD424" i="26"/>
  <c r="AG424" i="26"/>
  <c r="AI424" i="26"/>
  <c r="AL424" i="26"/>
  <c r="C425" i="26"/>
  <c r="E425" i="26"/>
  <c r="I425" i="26"/>
  <c r="L425" i="26"/>
  <c r="W425" i="26"/>
  <c r="AA425" i="26"/>
  <c r="AD425" i="26"/>
  <c r="AG425" i="26"/>
  <c r="AI425" i="26"/>
  <c r="AL425" i="26"/>
  <c r="C426" i="26"/>
  <c r="E426" i="26"/>
  <c r="I426" i="26"/>
  <c r="L426" i="26"/>
  <c r="W426" i="26"/>
  <c r="AA426" i="26"/>
  <c r="AD426" i="26"/>
  <c r="AG426" i="26"/>
  <c r="AI426" i="26"/>
  <c r="AL426" i="26"/>
  <c r="C427" i="26"/>
  <c r="E427" i="26"/>
  <c r="I427" i="26"/>
  <c r="L427" i="26"/>
  <c r="W427" i="26"/>
  <c r="AA427" i="26"/>
  <c r="AD427" i="26"/>
  <c r="AG427" i="26"/>
  <c r="AI427" i="26"/>
  <c r="AL427" i="26"/>
  <c r="C428" i="26"/>
  <c r="E428" i="26"/>
  <c r="I428" i="26"/>
  <c r="L428" i="26"/>
  <c r="W428" i="26"/>
  <c r="AA428" i="26"/>
  <c r="AD428" i="26"/>
  <c r="AG428" i="26"/>
  <c r="AI428" i="26"/>
  <c r="AL428" i="26"/>
  <c r="C429" i="26"/>
  <c r="E429" i="26"/>
  <c r="I429" i="26"/>
  <c r="L429" i="26"/>
  <c r="W429" i="26"/>
  <c r="AA429" i="26"/>
  <c r="AD429" i="26"/>
  <c r="AG429" i="26"/>
  <c r="AI429" i="26"/>
  <c r="AL429" i="26"/>
  <c r="C430" i="26"/>
  <c r="E430" i="26"/>
  <c r="I430" i="26"/>
  <c r="L430" i="26"/>
  <c r="W430" i="26"/>
  <c r="AA430" i="26"/>
  <c r="AD430" i="26"/>
  <c r="AG430" i="26"/>
  <c r="AI430" i="26"/>
  <c r="AL430" i="26"/>
  <c r="C431" i="26"/>
  <c r="E431" i="26"/>
  <c r="I431" i="26"/>
  <c r="L431" i="26"/>
  <c r="W431" i="26"/>
  <c r="AA431" i="26"/>
  <c r="AD431" i="26"/>
  <c r="AG431" i="26"/>
  <c r="AI431" i="26"/>
  <c r="AL431" i="26"/>
  <c r="C432" i="26"/>
  <c r="E432" i="26"/>
  <c r="I432" i="26"/>
  <c r="L432" i="26"/>
  <c r="W432" i="26"/>
  <c r="AA432" i="26"/>
  <c r="AD432" i="26"/>
  <c r="AG432" i="26"/>
  <c r="AI432" i="26"/>
  <c r="AL432" i="26"/>
  <c r="C433" i="26"/>
  <c r="E433" i="26"/>
  <c r="I433" i="26"/>
  <c r="L433" i="26"/>
  <c r="W433" i="26"/>
  <c r="AA433" i="26"/>
  <c r="AD433" i="26"/>
  <c r="AG433" i="26"/>
  <c r="AI433" i="26"/>
  <c r="AL433" i="26"/>
  <c r="C434" i="26"/>
  <c r="E434" i="26"/>
  <c r="I434" i="26"/>
  <c r="L434" i="26"/>
  <c r="W434" i="26"/>
  <c r="AA434" i="26"/>
  <c r="AD434" i="26"/>
  <c r="AG434" i="26"/>
  <c r="AI434" i="26"/>
  <c r="AL434" i="26"/>
  <c r="C435" i="26"/>
  <c r="E435" i="26"/>
  <c r="I435" i="26"/>
  <c r="L435" i="26"/>
  <c r="W435" i="26"/>
  <c r="AA435" i="26"/>
  <c r="AD435" i="26"/>
  <c r="AG435" i="26"/>
  <c r="AI435" i="26"/>
  <c r="AL435" i="26"/>
  <c r="C436" i="26"/>
  <c r="E436" i="26"/>
  <c r="I436" i="26"/>
  <c r="L436" i="26"/>
  <c r="W436" i="26"/>
  <c r="AA436" i="26"/>
  <c r="AD436" i="26"/>
  <c r="AG436" i="26"/>
  <c r="AI436" i="26"/>
  <c r="AL436" i="26"/>
  <c r="C437" i="26"/>
  <c r="E437" i="26"/>
  <c r="I437" i="26"/>
  <c r="L437" i="26"/>
  <c r="W437" i="26"/>
  <c r="AA437" i="26"/>
  <c r="AD437" i="26"/>
  <c r="AG437" i="26"/>
  <c r="AI437" i="26"/>
  <c r="AL437" i="26"/>
  <c r="C438" i="26"/>
  <c r="E438" i="26"/>
  <c r="I438" i="26"/>
  <c r="L438" i="26"/>
  <c r="W438" i="26"/>
  <c r="AA438" i="26"/>
  <c r="AD438" i="26"/>
  <c r="AG438" i="26"/>
  <c r="AI438" i="26"/>
  <c r="AL438" i="26"/>
  <c r="C439" i="26"/>
  <c r="E439" i="26"/>
  <c r="I439" i="26"/>
  <c r="L439" i="26"/>
  <c r="W439" i="26"/>
  <c r="AA439" i="26"/>
  <c r="AD439" i="26"/>
  <c r="AG439" i="26"/>
  <c r="AI439" i="26"/>
  <c r="AL439" i="26"/>
  <c r="C440" i="26"/>
  <c r="E440" i="26"/>
  <c r="I440" i="26"/>
  <c r="L440" i="26"/>
  <c r="W440" i="26"/>
  <c r="AA440" i="26"/>
  <c r="AD440" i="26"/>
  <c r="AG440" i="26"/>
  <c r="AI440" i="26"/>
  <c r="AL440" i="26"/>
  <c r="C441" i="26"/>
  <c r="E441" i="26"/>
  <c r="I441" i="26"/>
  <c r="L441" i="26"/>
  <c r="W441" i="26"/>
  <c r="AA441" i="26"/>
  <c r="AD441" i="26"/>
  <c r="AG441" i="26"/>
  <c r="AI441" i="26"/>
  <c r="AL441" i="26"/>
  <c r="C442" i="26"/>
  <c r="E442" i="26"/>
  <c r="I442" i="26"/>
  <c r="L442" i="26"/>
  <c r="W442" i="26"/>
  <c r="AA442" i="26"/>
  <c r="AD442" i="26"/>
  <c r="AG442" i="26"/>
  <c r="AI442" i="26"/>
  <c r="AL442" i="26"/>
  <c r="C443" i="26"/>
  <c r="E443" i="26"/>
  <c r="I443" i="26"/>
  <c r="L443" i="26"/>
  <c r="W443" i="26"/>
  <c r="AA443" i="26"/>
  <c r="AD443" i="26"/>
  <c r="AG443" i="26"/>
  <c r="AI443" i="26"/>
  <c r="AL443" i="26"/>
  <c r="C444" i="26"/>
  <c r="E444" i="26"/>
  <c r="I444" i="26"/>
  <c r="L444" i="26"/>
  <c r="W444" i="26"/>
  <c r="AA444" i="26"/>
  <c r="AD444" i="26"/>
  <c r="AG444" i="26"/>
  <c r="AI444" i="26"/>
  <c r="AL444" i="26"/>
  <c r="C445" i="26"/>
  <c r="E445" i="26"/>
  <c r="I445" i="26"/>
  <c r="L445" i="26"/>
  <c r="W445" i="26"/>
  <c r="AA445" i="26"/>
  <c r="AD445" i="26"/>
  <c r="AG445" i="26"/>
  <c r="AI445" i="26"/>
  <c r="AL445" i="26"/>
  <c r="C446" i="26"/>
  <c r="E446" i="26"/>
  <c r="I446" i="26"/>
  <c r="L446" i="26"/>
  <c r="W446" i="26"/>
  <c r="AA446" i="26"/>
  <c r="AD446" i="26"/>
  <c r="AG446" i="26"/>
  <c r="AI446" i="26"/>
  <c r="AL446" i="26"/>
  <c r="C447" i="26"/>
  <c r="E447" i="26"/>
  <c r="I447" i="26"/>
  <c r="L447" i="26"/>
  <c r="W447" i="26"/>
  <c r="AA447" i="26"/>
  <c r="AD447" i="26"/>
  <c r="AG447" i="26"/>
  <c r="AI447" i="26"/>
  <c r="AL447" i="26"/>
  <c r="C448" i="26"/>
  <c r="E448" i="26"/>
  <c r="I448" i="26"/>
  <c r="L448" i="26"/>
  <c r="W448" i="26"/>
  <c r="AA448" i="26"/>
  <c r="AD448" i="26"/>
  <c r="AG448" i="26"/>
  <c r="AI448" i="26"/>
  <c r="AL448" i="26"/>
  <c r="C449" i="26"/>
  <c r="E449" i="26"/>
  <c r="I449" i="26"/>
  <c r="L449" i="26"/>
  <c r="W449" i="26"/>
  <c r="AA449" i="26"/>
  <c r="AD449" i="26"/>
  <c r="AG449" i="26"/>
  <c r="AI449" i="26"/>
  <c r="AL449" i="26"/>
  <c r="C450" i="26"/>
  <c r="E450" i="26"/>
  <c r="I450" i="26"/>
  <c r="L450" i="26"/>
  <c r="W450" i="26"/>
  <c r="AA450" i="26"/>
  <c r="AD450" i="26"/>
  <c r="AG450" i="26"/>
  <c r="AI450" i="26"/>
  <c r="AL450" i="26"/>
  <c r="C451" i="26"/>
  <c r="E451" i="26"/>
  <c r="I451" i="26"/>
  <c r="L451" i="26"/>
  <c r="W451" i="26"/>
  <c r="AA451" i="26"/>
  <c r="AD451" i="26"/>
  <c r="AG451" i="26"/>
  <c r="AI451" i="26"/>
  <c r="AL451" i="26"/>
  <c r="C452" i="26"/>
  <c r="E452" i="26"/>
  <c r="I452" i="26"/>
  <c r="L452" i="26"/>
  <c r="W452" i="26"/>
  <c r="AA452" i="26"/>
  <c r="AD452" i="26"/>
  <c r="AG452" i="26"/>
  <c r="AI452" i="26"/>
  <c r="AL452" i="26"/>
  <c r="C453" i="26"/>
  <c r="E453" i="26"/>
  <c r="I453" i="26"/>
  <c r="L453" i="26"/>
  <c r="W453" i="26"/>
  <c r="AA453" i="26"/>
  <c r="AD453" i="26"/>
  <c r="AG453" i="26"/>
  <c r="AI453" i="26"/>
  <c r="AL453" i="26"/>
  <c r="C454" i="26"/>
  <c r="E454" i="26"/>
  <c r="I454" i="26"/>
  <c r="L454" i="26"/>
  <c r="W454" i="26"/>
  <c r="AA454" i="26"/>
  <c r="AD454" i="26"/>
  <c r="AG454" i="26"/>
  <c r="AI454" i="26"/>
  <c r="AL454" i="26"/>
  <c r="C455" i="26"/>
  <c r="E455" i="26"/>
  <c r="I455" i="26"/>
  <c r="L455" i="26"/>
  <c r="W455" i="26"/>
  <c r="AA455" i="26"/>
  <c r="AD455" i="26"/>
  <c r="AG455" i="26"/>
  <c r="AI455" i="26"/>
  <c r="AL455" i="26"/>
  <c r="C456" i="26"/>
  <c r="E456" i="26"/>
  <c r="I456" i="26"/>
  <c r="L456" i="26"/>
  <c r="W456" i="26"/>
  <c r="AA456" i="26"/>
  <c r="AD456" i="26"/>
  <c r="AG456" i="26"/>
  <c r="AI456" i="26"/>
  <c r="AL456" i="26"/>
  <c r="C457" i="26"/>
  <c r="E457" i="26"/>
  <c r="I457" i="26"/>
  <c r="L457" i="26"/>
  <c r="W457" i="26"/>
  <c r="AA457" i="26"/>
  <c r="AD457" i="26"/>
  <c r="AG457" i="26"/>
  <c r="AI457" i="26"/>
  <c r="AL457" i="26"/>
  <c r="C458" i="26"/>
  <c r="E458" i="26"/>
  <c r="I458" i="26"/>
  <c r="L458" i="26"/>
  <c r="W458" i="26"/>
  <c r="AA458" i="26"/>
  <c r="AD458" i="26"/>
  <c r="AG458" i="26"/>
  <c r="AI458" i="26"/>
  <c r="AL458" i="26"/>
  <c r="C459" i="26"/>
  <c r="E459" i="26"/>
  <c r="I459" i="26"/>
  <c r="L459" i="26"/>
  <c r="W459" i="26"/>
  <c r="AA459" i="26"/>
  <c r="AD459" i="26"/>
  <c r="AG459" i="26"/>
  <c r="AI459" i="26"/>
  <c r="AL459" i="26"/>
  <c r="C460" i="26"/>
  <c r="E460" i="26"/>
  <c r="I460" i="26"/>
  <c r="L460" i="26"/>
  <c r="W460" i="26"/>
  <c r="AA460" i="26"/>
  <c r="AD460" i="26"/>
  <c r="AG460" i="26"/>
  <c r="AI460" i="26"/>
  <c r="AL460" i="26"/>
  <c r="C461" i="26"/>
  <c r="E461" i="26"/>
  <c r="I461" i="26"/>
  <c r="L461" i="26"/>
  <c r="W461" i="26"/>
  <c r="AA461" i="26"/>
  <c r="AD461" i="26"/>
  <c r="AG461" i="26"/>
  <c r="AI461" i="26"/>
  <c r="AL461" i="26"/>
  <c r="C462" i="26"/>
  <c r="E462" i="26"/>
  <c r="I462" i="26"/>
  <c r="L462" i="26"/>
  <c r="W462" i="26"/>
  <c r="AA462" i="26"/>
  <c r="AD462" i="26"/>
  <c r="AG462" i="26"/>
  <c r="AI462" i="26"/>
  <c r="AL462" i="26"/>
  <c r="C463" i="26"/>
  <c r="E463" i="26"/>
  <c r="I463" i="26"/>
  <c r="L463" i="26"/>
  <c r="W463" i="26"/>
  <c r="AA463" i="26"/>
  <c r="AD463" i="26"/>
  <c r="AG463" i="26"/>
  <c r="AI463" i="26"/>
  <c r="AL463" i="26"/>
  <c r="C464" i="26"/>
  <c r="E464" i="26"/>
  <c r="I464" i="26"/>
  <c r="L464" i="26"/>
  <c r="W464" i="26"/>
  <c r="AA464" i="26"/>
  <c r="AD464" i="26"/>
  <c r="AG464" i="26"/>
  <c r="AI464" i="26"/>
  <c r="AL464" i="26"/>
  <c r="C465" i="26"/>
  <c r="E465" i="26"/>
  <c r="I465" i="26"/>
  <c r="L465" i="26"/>
  <c r="W465" i="26"/>
  <c r="AA465" i="26"/>
  <c r="AD465" i="26"/>
  <c r="AG465" i="26"/>
  <c r="AI465" i="26"/>
  <c r="AL465" i="26"/>
  <c r="C466" i="26"/>
  <c r="E466" i="26"/>
  <c r="I466" i="26"/>
  <c r="L466" i="26"/>
  <c r="W466" i="26"/>
  <c r="AA466" i="26"/>
  <c r="AD466" i="26"/>
  <c r="AG466" i="26"/>
  <c r="AI466" i="26"/>
  <c r="AL466" i="26"/>
  <c r="C467" i="26"/>
  <c r="E467" i="26"/>
  <c r="I467" i="26"/>
  <c r="L467" i="26"/>
  <c r="W467" i="26"/>
  <c r="AA467" i="26"/>
  <c r="AD467" i="26"/>
  <c r="AG467" i="26"/>
  <c r="AI467" i="26"/>
  <c r="AL467" i="26"/>
  <c r="C468" i="26"/>
  <c r="E468" i="26"/>
  <c r="I468" i="26"/>
  <c r="L468" i="26"/>
  <c r="W468" i="26"/>
  <c r="AA468" i="26"/>
  <c r="AD468" i="26"/>
  <c r="AG468" i="26"/>
  <c r="AI468" i="26"/>
  <c r="AL468" i="26"/>
  <c r="C469" i="26"/>
  <c r="E469" i="26"/>
  <c r="I469" i="26"/>
  <c r="L469" i="26"/>
  <c r="W469" i="26"/>
  <c r="AA469" i="26"/>
  <c r="AD469" i="26"/>
  <c r="AG469" i="26"/>
  <c r="AI469" i="26"/>
  <c r="AL469" i="26"/>
  <c r="C470" i="26"/>
  <c r="E470" i="26"/>
  <c r="I470" i="26"/>
  <c r="L470" i="26"/>
  <c r="W470" i="26"/>
  <c r="AA470" i="26"/>
  <c r="AD470" i="26"/>
  <c r="AG470" i="26"/>
  <c r="AI470" i="26"/>
  <c r="AL470" i="26"/>
  <c r="C471" i="26"/>
  <c r="E471" i="26"/>
  <c r="I471" i="26"/>
  <c r="L471" i="26"/>
  <c r="W471" i="26"/>
  <c r="AA471" i="26"/>
  <c r="AD471" i="26"/>
  <c r="AG471" i="26"/>
  <c r="AI471" i="26"/>
  <c r="AL471" i="26"/>
  <c r="C472" i="26"/>
  <c r="E472" i="26"/>
  <c r="I472" i="26"/>
  <c r="L472" i="26"/>
  <c r="W472" i="26"/>
  <c r="AA472" i="26"/>
  <c r="AD472" i="26"/>
  <c r="AG472" i="26"/>
  <c r="AI472" i="26"/>
  <c r="AL472" i="26"/>
  <c r="C473" i="26"/>
  <c r="E473" i="26"/>
  <c r="I473" i="26"/>
  <c r="L473" i="26"/>
  <c r="W473" i="26"/>
  <c r="AA473" i="26"/>
  <c r="AD473" i="26"/>
  <c r="AG473" i="26"/>
  <c r="AI473" i="26"/>
  <c r="AL473" i="26"/>
  <c r="C474" i="26"/>
  <c r="E474" i="26"/>
  <c r="I474" i="26"/>
  <c r="L474" i="26"/>
  <c r="W474" i="26"/>
  <c r="AA474" i="26"/>
  <c r="AD474" i="26"/>
  <c r="AG474" i="26"/>
  <c r="AI474" i="26"/>
  <c r="AL474" i="26"/>
  <c r="C475" i="26"/>
  <c r="E475" i="26"/>
  <c r="I475" i="26"/>
  <c r="L475" i="26"/>
  <c r="W475" i="26"/>
  <c r="AA475" i="26"/>
  <c r="AD475" i="26"/>
  <c r="AG475" i="26"/>
  <c r="AI475" i="26"/>
  <c r="AL475" i="26"/>
  <c r="C476" i="26"/>
  <c r="E476" i="26"/>
  <c r="I476" i="26"/>
  <c r="L476" i="26"/>
  <c r="W476" i="26"/>
  <c r="AA476" i="26"/>
  <c r="AD476" i="26"/>
  <c r="AG476" i="26"/>
  <c r="AI476" i="26"/>
  <c r="AL476" i="26"/>
  <c r="C477" i="26"/>
  <c r="E477" i="26"/>
  <c r="I477" i="26"/>
  <c r="L477" i="26"/>
  <c r="W477" i="26"/>
  <c r="AA477" i="26"/>
  <c r="AD477" i="26"/>
  <c r="AG477" i="26"/>
  <c r="AI477" i="26"/>
  <c r="AL477" i="26"/>
  <c r="C478" i="26"/>
  <c r="E478" i="26"/>
  <c r="I478" i="26"/>
  <c r="L478" i="26"/>
  <c r="W478" i="26"/>
  <c r="AA478" i="26"/>
  <c r="AD478" i="26"/>
  <c r="AG478" i="26"/>
  <c r="AI478" i="26"/>
  <c r="AL478" i="26"/>
  <c r="C479" i="26"/>
  <c r="E479" i="26"/>
  <c r="I479" i="26"/>
  <c r="L479" i="26"/>
  <c r="W479" i="26"/>
  <c r="AA479" i="26"/>
  <c r="AD479" i="26"/>
  <c r="AG479" i="26"/>
  <c r="AI479" i="26"/>
  <c r="AL479" i="26"/>
  <c r="C480" i="26"/>
  <c r="E480" i="26"/>
  <c r="I480" i="26"/>
  <c r="L480" i="26"/>
  <c r="W480" i="26"/>
  <c r="AA480" i="26"/>
  <c r="AD480" i="26"/>
  <c r="AG480" i="26"/>
  <c r="AI480" i="26"/>
  <c r="AL480" i="26"/>
  <c r="C481" i="26"/>
  <c r="E481" i="26"/>
  <c r="I481" i="26"/>
  <c r="L481" i="26"/>
  <c r="W481" i="26"/>
  <c r="AA481" i="26"/>
  <c r="AD481" i="26"/>
  <c r="AG481" i="26"/>
  <c r="AI481" i="26"/>
  <c r="AL481" i="26"/>
  <c r="C482" i="26"/>
  <c r="E482" i="26"/>
  <c r="I482" i="26"/>
  <c r="L482" i="26"/>
  <c r="W482" i="26"/>
  <c r="AA482" i="26"/>
  <c r="AD482" i="26"/>
  <c r="AG482" i="26"/>
  <c r="AI482" i="26"/>
  <c r="AL482" i="26"/>
  <c r="C483" i="26"/>
  <c r="E483" i="26"/>
  <c r="I483" i="26"/>
  <c r="L483" i="26"/>
  <c r="W483" i="26"/>
  <c r="AA483" i="26"/>
  <c r="AD483" i="26"/>
  <c r="AG483" i="26"/>
  <c r="AI483" i="26"/>
  <c r="AL483" i="26"/>
  <c r="C484" i="26"/>
  <c r="E484" i="26"/>
  <c r="I484" i="26"/>
  <c r="L484" i="26"/>
  <c r="W484" i="26"/>
  <c r="AA484" i="26"/>
  <c r="AD484" i="26"/>
  <c r="AG484" i="26"/>
  <c r="AI484" i="26"/>
  <c r="AL484" i="26"/>
  <c r="C485" i="26"/>
  <c r="E485" i="26"/>
  <c r="I485" i="26"/>
  <c r="L485" i="26"/>
  <c r="W485" i="26"/>
  <c r="AA485" i="26"/>
  <c r="AD485" i="26"/>
  <c r="AG485" i="26"/>
  <c r="AI485" i="26"/>
  <c r="AL485" i="26"/>
  <c r="C486" i="26"/>
  <c r="E486" i="26"/>
  <c r="I486" i="26"/>
  <c r="L486" i="26"/>
  <c r="W486" i="26"/>
  <c r="AA486" i="26"/>
  <c r="AD486" i="26"/>
  <c r="AG486" i="26"/>
  <c r="AI486" i="26"/>
  <c r="AL486" i="26"/>
  <c r="C487" i="26"/>
  <c r="E487" i="26"/>
  <c r="I487" i="26"/>
  <c r="L487" i="26"/>
  <c r="W487" i="26"/>
  <c r="AA487" i="26"/>
  <c r="AD487" i="26"/>
  <c r="AG487" i="26"/>
  <c r="AI487" i="26"/>
  <c r="AL487" i="26"/>
  <c r="C488" i="26"/>
  <c r="E488" i="26"/>
  <c r="I488" i="26"/>
  <c r="L488" i="26"/>
  <c r="W488" i="26"/>
  <c r="AA488" i="26"/>
  <c r="AD488" i="26"/>
  <c r="AG488" i="26"/>
  <c r="AI488" i="26"/>
  <c r="AL488" i="26"/>
  <c r="C489" i="26"/>
  <c r="E489" i="26"/>
  <c r="I489" i="26"/>
  <c r="L489" i="26"/>
  <c r="W489" i="26"/>
  <c r="AA489" i="26"/>
  <c r="AD489" i="26"/>
  <c r="AG489" i="26"/>
  <c r="AI489" i="26"/>
  <c r="AL489" i="26"/>
  <c r="C490" i="26"/>
  <c r="E490" i="26"/>
  <c r="I490" i="26"/>
  <c r="L490" i="26"/>
  <c r="W490" i="26"/>
  <c r="AA490" i="26"/>
  <c r="AD490" i="26"/>
  <c r="AG490" i="26"/>
  <c r="AI490" i="26"/>
  <c r="AL490" i="26"/>
  <c r="C491" i="26"/>
  <c r="E491" i="26"/>
  <c r="I491" i="26"/>
  <c r="L491" i="26"/>
  <c r="W491" i="26"/>
  <c r="AA491" i="26"/>
  <c r="AD491" i="26"/>
  <c r="AG491" i="26"/>
  <c r="AI491" i="26"/>
  <c r="AL491" i="26"/>
  <c r="C492" i="26"/>
  <c r="E492" i="26"/>
  <c r="I492" i="26"/>
  <c r="L492" i="26"/>
  <c r="W492" i="26"/>
  <c r="AA492" i="26"/>
  <c r="AD492" i="26"/>
  <c r="AG492" i="26"/>
  <c r="AI492" i="26"/>
  <c r="AL492" i="26"/>
  <c r="C493" i="26"/>
  <c r="E493" i="26"/>
  <c r="I493" i="26"/>
  <c r="L493" i="26"/>
  <c r="W493" i="26"/>
  <c r="AA493" i="26"/>
  <c r="AD493" i="26"/>
  <c r="AG493" i="26"/>
  <c r="AI493" i="26"/>
  <c r="AL493" i="26"/>
  <c r="C494" i="26"/>
  <c r="E494" i="26"/>
  <c r="I494" i="26"/>
  <c r="L494" i="26"/>
  <c r="W494" i="26"/>
  <c r="AA494" i="26"/>
  <c r="AD494" i="26"/>
  <c r="AG494" i="26"/>
  <c r="AI494" i="26"/>
  <c r="AL494" i="26"/>
  <c r="C495" i="26"/>
  <c r="E495" i="26"/>
  <c r="I495" i="26"/>
  <c r="L495" i="26"/>
  <c r="W495" i="26"/>
  <c r="AA495" i="26"/>
  <c r="AD495" i="26"/>
  <c r="AG495" i="26"/>
  <c r="AI495" i="26"/>
  <c r="AL495" i="26"/>
  <c r="C496" i="26"/>
  <c r="E496" i="26"/>
  <c r="I496" i="26"/>
  <c r="L496" i="26"/>
  <c r="W496" i="26"/>
  <c r="AA496" i="26"/>
  <c r="AD496" i="26"/>
  <c r="AG496" i="26"/>
  <c r="AI496" i="26"/>
  <c r="AL496" i="26"/>
  <c r="C497" i="26"/>
  <c r="E497" i="26"/>
  <c r="I497" i="26"/>
  <c r="L497" i="26"/>
  <c r="W497" i="26"/>
  <c r="AA497" i="26"/>
  <c r="AD497" i="26"/>
  <c r="AG497" i="26"/>
  <c r="AI497" i="26"/>
  <c r="AL497" i="26"/>
  <c r="C498" i="26"/>
  <c r="E498" i="26"/>
  <c r="I498" i="26"/>
  <c r="L498" i="26"/>
  <c r="W498" i="26"/>
  <c r="AA498" i="26"/>
  <c r="AD498" i="26"/>
  <c r="AG498" i="26"/>
  <c r="AI498" i="26"/>
  <c r="AL498" i="26"/>
  <c r="C499" i="26"/>
  <c r="E499" i="26"/>
  <c r="I499" i="26"/>
  <c r="L499" i="26"/>
  <c r="W499" i="26"/>
  <c r="AA499" i="26"/>
  <c r="AD499" i="26"/>
  <c r="AG499" i="26"/>
  <c r="AI499" i="26"/>
  <c r="AL499" i="26"/>
  <c r="C500" i="26"/>
  <c r="E500" i="26"/>
  <c r="I500" i="26"/>
  <c r="L500" i="26"/>
  <c r="W500" i="26"/>
  <c r="AA500" i="26"/>
  <c r="AD500" i="26"/>
  <c r="AG500" i="26"/>
  <c r="AI500" i="26"/>
  <c r="AL500" i="26"/>
  <c r="C501" i="26"/>
  <c r="E501" i="26"/>
  <c r="I501" i="26"/>
  <c r="L501" i="26"/>
  <c r="W501" i="26"/>
  <c r="AA501" i="26"/>
  <c r="AD501" i="26"/>
  <c r="AG501" i="26"/>
  <c r="AI501" i="26"/>
  <c r="AL501" i="26"/>
  <c r="C502" i="26"/>
  <c r="E502" i="26"/>
  <c r="I502" i="26"/>
  <c r="L502" i="26"/>
  <c r="W502" i="26"/>
  <c r="AA502" i="26"/>
  <c r="AD502" i="26"/>
  <c r="AG502" i="26"/>
  <c r="AI502" i="26"/>
  <c r="AL502" i="26"/>
  <c r="C503" i="26"/>
  <c r="E503" i="26"/>
  <c r="I503" i="26"/>
  <c r="L503" i="26"/>
  <c r="W503" i="26"/>
  <c r="AA503" i="26"/>
  <c r="AD503" i="26"/>
  <c r="AG503" i="26"/>
  <c r="AI503" i="26"/>
  <c r="AL503" i="26"/>
  <c r="C504" i="26"/>
  <c r="E504" i="26"/>
  <c r="I504" i="26"/>
  <c r="L504" i="26"/>
  <c r="W504" i="26"/>
  <c r="AA504" i="26"/>
  <c r="AD504" i="26"/>
  <c r="AG504" i="26"/>
  <c r="AI504" i="26"/>
  <c r="AL504" i="26"/>
  <c r="C505" i="26"/>
  <c r="E505" i="26"/>
  <c r="I505" i="26"/>
  <c r="L505" i="26"/>
  <c r="W505" i="26"/>
  <c r="AA505" i="26"/>
  <c r="AD505" i="26"/>
  <c r="AG505" i="26"/>
  <c r="AI505" i="26"/>
  <c r="AL505" i="26"/>
  <c r="C506" i="26"/>
  <c r="E506" i="26"/>
  <c r="I506" i="26"/>
  <c r="L506" i="26"/>
  <c r="W506" i="26"/>
  <c r="AA506" i="26"/>
  <c r="AD506" i="26"/>
  <c r="AG506" i="26"/>
  <c r="AI506" i="26"/>
  <c r="AL506" i="26"/>
  <c r="C507" i="26"/>
  <c r="E507" i="26"/>
  <c r="I507" i="26"/>
  <c r="L507" i="26"/>
  <c r="W507" i="26"/>
  <c r="AA507" i="26"/>
  <c r="AD507" i="26"/>
  <c r="AG507" i="26"/>
  <c r="AI507" i="26"/>
  <c r="AL507" i="26"/>
  <c r="C508" i="26"/>
  <c r="E508" i="26"/>
  <c r="I508" i="26"/>
  <c r="L508" i="26"/>
  <c r="W508" i="26"/>
  <c r="AA508" i="26"/>
  <c r="AD508" i="26"/>
  <c r="AG508" i="26"/>
  <c r="AI508" i="26"/>
  <c r="AL508" i="26"/>
  <c r="C509" i="26"/>
  <c r="E509" i="26"/>
  <c r="I509" i="26"/>
  <c r="L509" i="26"/>
  <c r="W509" i="26"/>
  <c r="AA509" i="26"/>
  <c r="AD509" i="26"/>
  <c r="AG509" i="26"/>
  <c r="AI509" i="26"/>
  <c r="AL509" i="26"/>
  <c r="C510" i="26"/>
  <c r="E510" i="26"/>
  <c r="I510" i="26"/>
  <c r="L510" i="26"/>
  <c r="W510" i="26"/>
  <c r="AA510" i="26"/>
  <c r="AD510" i="26"/>
  <c r="AG510" i="26"/>
  <c r="AI510" i="26"/>
  <c r="AL510" i="26"/>
  <c r="C511" i="26"/>
  <c r="E511" i="26"/>
  <c r="I511" i="26"/>
  <c r="L511" i="26"/>
  <c r="W511" i="26"/>
  <c r="AA511" i="26"/>
  <c r="AD511" i="26"/>
  <c r="AG511" i="26"/>
  <c r="AI511" i="26"/>
  <c r="AL511" i="26"/>
  <c r="C512" i="26"/>
  <c r="E512" i="26"/>
  <c r="I512" i="26"/>
  <c r="L512" i="26"/>
  <c r="W512" i="26"/>
  <c r="AA512" i="26"/>
  <c r="AD512" i="26"/>
  <c r="AG512" i="26"/>
  <c r="AI512" i="26"/>
  <c r="AL512" i="26"/>
  <c r="C513" i="26"/>
  <c r="E513" i="26"/>
  <c r="I513" i="26"/>
  <c r="L513" i="26"/>
  <c r="W513" i="26"/>
  <c r="AA513" i="26"/>
  <c r="AD513" i="26"/>
  <c r="AG513" i="26"/>
  <c r="AI513" i="26"/>
  <c r="AL513" i="26"/>
  <c r="C514" i="26"/>
  <c r="E514" i="26"/>
  <c r="I514" i="26"/>
  <c r="L514" i="26"/>
  <c r="W514" i="26"/>
  <c r="AA514" i="26"/>
  <c r="AD514" i="26"/>
  <c r="AG514" i="26"/>
  <c r="AI514" i="26"/>
  <c r="AL514" i="26"/>
  <c r="C515" i="26"/>
  <c r="E515" i="26"/>
  <c r="I515" i="26"/>
  <c r="L515" i="26"/>
  <c r="W515" i="26"/>
  <c r="AA515" i="26"/>
  <c r="AD515" i="26"/>
  <c r="AG515" i="26"/>
  <c r="AI515" i="26"/>
  <c r="AL515" i="26"/>
  <c r="C516" i="26"/>
  <c r="E516" i="26"/>
  <c r="I516" i="26"/>
  <c r="L516" i="26"/>
  <c r="W516" i="26"/>
  <c r="AA516" i="26"/>
  <c r="AD516" i="26"/>
  <c r="AG516" i="26"/>
  <c r="AI516" i="26"/>
  <c r="AL516" i="26"/>
  <c r="C517" i="26"/>
  <c r="E517" i="26"/>
  <c r="I517" i="26"/>
  <c r="L517" i="26"/>
  <c r="W517" i="26"/>
  <c r="AA517" i="26"/>
  <c r="AD517" i="26"/>
  <c r="AG517" i="26"/>
  <c r="AI517" i="26"/>
  <c r="AL517" i="26"/>
  <c r="C518" i="26"/>
  <c r="E518" i="26"/>
  <c r="I518" i="26"/>
  <c r="L518" i="26"/>
  <c r="W518" i="26"/>
  <c r="AA518" i="26"/>
  <c r="AD518" i="26"/>
  <c r="AG518" i="26"/>
  <c r="AI518" i="26"/>
  <c r="AL518" i="26"/>
  <c r="C519" i="26"/>
  <c r="E519" i="26"/>
  <c r="I519" i="26"/>
  <c r="L519" i="26"/>
  <c r="W519" i="26"/>
  <c r="AA519" i="26"/>
  <c r="AD519" i="26"/>
  <c r="AG519" i="26"/>
  <c r="AI519" i="26"/>
  <c r="AL519" i="26"/>
  <c r="C520" i="26"/>
  <c r="E520" i="26"/>
  <c r="I520" i="26"/>
  <c r="L520" i="26"/>
  <c r="W520" i="26"/>
  <c r="AA520" i="26"/>
  <c r="AD520" i="26"/>
  <c r="AG520" i="26"/>
  <c r="AI520" i="26"/>
  <c r="AL520" i="26"/>
  <c r="C521" i="26"/>
  <c r="E521" i="26"/>
  <c r="I521" i="26"/>
  <c r="L521" i="26"/>
  <c r="W521" i="26"/>
  <c r="AA521" i="26"/>
  <c r="AD521" i="26"/>
  <c r="AG521" i="26"/>
  <c r="AI521" i="26"/>
  <c r="AL521" i="26"/>
  <c r="C522" i="26"/>
  <c r="E522" i="26"/>
  <c r="I522" i="26"/>
  <c r="L522" i="26"/>
  <c r="W522" i="26"/>
  <c r="AA522" i="26"/>
  <c r="AD522" i="26"/>
  <c r="AG522" i="26"/>
  <c r="AI522" i="26"/>
  <c r="AL522" i="26"/>
  <c r="C523" i="26"/>
  <c r="E523" i="26"/>
  <c r="I523" i="26"/>
  <c r="L523" i="26"/>
  <c r="W523" i="26"/>
  <c r="AA523" i="26"/>
  <c r="AD523" i="26"/>
  <c r="AG523" i="26"/>
  <c r="AI523" i="26"/>
  <c r="AL523" i="26"/>
  <c r="C524" i="26"/>
  <c r="E524" i="26"/>
  <c r="I524" i="26"/>
  <c r="L524" i="26"/>
  <c r="W524" i="26"/>
  <c r="AA524" i="26"/>
  <c r="AD524" i="26"/>
  <c r="AG524" i="26"/>
  <c r="AI524" i="26"/>
  <c r="AL524" i="26"/>
  <c r="C525" i="26"/>
  <c r="E525" i="26"/>
  <c r="I525" i="26"/>
  <c r="L525" i="26"/>
  <c r="W525" i="26"/>
  <c r="AA525" i="26"/>
  <c r="AD525" i="26"/>
  <c r="AG525" i="26"/>
  <c r="AI525" i="26"/>
  <c r="AL525" i="26"/>
  <c r="C526" i="26"/>
  <c r="E526" i="26"/>
  <c r="I526" i="26"/>
  <c r="L526" i="26"/>
  <c r="W526" i="26"/>
  <c r="AA526" i="26"/>
  <c r="AD526" i="26"/>
  <c r="AG526" i="26"/>
  <c r="AI526" i="26"/>
  <c r="AL526" i="26"/>
  <c r="C527" i="26"/>
  <c r="E527" i="26"/>
  <c r="I527" i="26"/>
  <c r="L527" i="26"/>
  <c r="W527" i="26"/>
  <c r="AA527" i="26"/>
  <c r="AD527" i="26"/>
  <c r="AG527" i="26"/>
  <c r="AI527" i="26"/>
  <c r="AL527" i="26"/>
  <c r="C528" i="26"/>
  <c r="E528" i="26"/>
  <c r="I528" i="26"/>
  <c r="L528" i="26"/>
  <c r="W528" i="26"/>
  <c r="AA528" i="26"/>
  <c r="AD528" i="26"/>
  <c r="AG528" i="26"/>
  <c r="AI528" i="26"/>
  <c r="AL528" i="26"/>
  <c r="C529" i="26"/>
  <c r="E529" i="26"/>
  <c r="I529" i="26"/>
  <c r="L529" i="26"/>
  <c r="W529" i="26"/>
  <c r="AA529" i="26"/>
  <c r="AD529" i="26"/>
  <c r="AG529" i="26"/>
  <c r="AI529" i="26"/>
  <c r="AL529" i="26"/>
  <c r="C530" i="26"/>
  <c r="E530" i="26"/>
  <c r="I530" i="26"/>
  <c r="L530" i="26"/>
  <c r="W530" i="26"/>
  <c r="AA530" i="26"/>
  <c r="AD530" i="26"/>
  <c r="AG530" i="26"/>
  <c r="AI530" i="26"/>
  <c r="AL530" i="26"/>
  <c r="C531" i="26"/>
  <c r="E531" i="26"/>
  <c r="I531" i="26"/>
  <c r="L531" i="26"/>
  <c r="W531" i="26"/>
  <c r="AA531" i="26"/>
  <c r="AD531" i="26"/>
  <c r="AG531" i="26"/>
  <c r="AI531" i="26"/>
  <c r="AL531" i="26"/>
  <c r="C532" i="26"/>
  <c r="E532" i="26"/>
  <c r="I532" i="26"/>
  <c r="L532" i="26"/>
  <c r="W532" i="26"/>
  <c r="AA532" i="26"/>
  <c r="AD532" i="26"/>
  <c r="AG532" i="26"/>
  <c r="AI532" i="26"/>
  <c r="AL532" i="26"/>
  <c r="C533" i="26"/>
  <c r="E533" i="26"/>
  <c r="I533" i="26"/>
  <c r="L533" i="26"/>
  <c r="W533" i="26"/>
  <c r="AA533" i="26"/>
  <c r="AD533" i="26"/>
  <c r="AG533" i="26"/>
  <c r="AI533" i="26"/>
  <c r="AL533" i="26"/>
  <c r="C534" i="26"/>
  <c r="E534" i="26"/>
  <c r="I534" i="26"/>
  <c r="L534" i="26"/>
  <c r="W534" i="26"/>
  <c r="AA534" i="26"/>
  <c r="AD534" i="26"/>
  <c r="AG534" i="26"/>
  <c r="AI534" i="26"/>
  <c r="AL534" i="26"/>
  <c r="C535" i="26"/>
  <c r="E535" i="26"/>
  <c r="I535" i="26"/>
  <c r="L535" i="26"/>
  <c r="W535" i="26"/>
  <c r="AA535" i="26"/>
  <c r="AD535" i="26"/>
  <c r="AG535" i="26"/>
  <c r="AI535" i="26"/>
  <c r="AL535" i="26"/>
  <c r="C536" i="26"/>
  <c r="E536" i="26"/>
  <c r="I536" i="26"/>
  <c r="L536" i="26"/>
  <c r="W536" i="26"/>
  <c r="AA536" i="26"/>
  <c r="AD536" i="26"/>
  <c r="AG536" i="26"/>
  <c r="AI536" i="26"/>
  <c r="AL536" i="26"/>
  <c r="C537" i="26"/>
  <c r="E537" i="26"/>
  <c r="I537" i="26"/>
  <c r="L537" i="26"/>
  <c r="W537" i="26"/>
  <c r="AA537" i="26"/>
  <c r="AD537" i="26"/>
  <c r="AG537" i="26"/>
  <c r="AI537" i="26"/>
  <c r="AL537" i="26"/>
  <c r="C538" i="26"/>
  <c r="E538" i="26"/>
  <c r="I538" i="26"/>
  <c r="L538" i="26"/>
  <c r="W538" i="26"/>
  <c r="AA538" i="26"/>
  <c r="AD538" i="26"/>
  <c r="AG538" i="26"/>
  <c r="AI538" i="26"/>
  <c r="AL538" i="26"/>
  <c r="C539" i="26"/>
  <c r="E539" i="26"/>
  <c r="I539" i="26"/>
  <c r="L539" i="26"/>
  <c r="W539" i="26"/>
  <c r="AA539" i="26"/>
  <c r="AD539" i="26"/>
  <c r="AG539" i="26"/>
  <c r="AI539" i="26"/>
  <c r="AL539" i="26"/>
  <c r="C540" i="26"/>
  <c r="E540" i="26"/>
  <c r="I540" i="26"/>
  <c r="L540" i="26"/>
  <c r="W540" i="26"/>
  <c r="AA540" i="26"/>
  <c r="AD540" i="26"/>
  <c r="AG540" i="26"/>
  <c r="AI540" i="26"/>
  <c r="AL540" i="26"/>
  <c r="C541" i="26"/>
  <c r="E541" i="26"/>
  <c r="I541" i="26"/>
  <c r="L541" i="26"/>
  <c r="W541" i="26"/>
  <c r="AA541" i="26"/>
  <c r="AD541" i="26"/>
  <c r="AG541" i="26"/>
  <c r="AI541" i="26"/>
  <c r="AL541" i="26"/>
  <c r="C542" i="26"/>
  <c r="E542" i="26"/>
  <c r="I542" i="26"/>
  <c r="L542" i="26"/>
  <c r="W542" i="26"/>
  <c r="AA542" i="26"/>
  <c r="AD542" i="26"/>
  <c r="AG542" i="26"/>
  <c r="AI542" i="26"/>
  <c r="AL542" i="26"/>
  <c r="C543" i="26"/>
  <c r="E543" i="26"/>
  <c r="I543" i="26"/>
  <c r="L543" i="26"/>
  <c r="W543" i="26"/>
  <c r="AA543" i="26"/>
  <c r="AD543" i="26"/>
  <c r="AG543" i="26"/>
  <c r="AI543" i="26"/>
  <c r="AL543" i="26"/>
  <c r="C544" i="26"/>
  <c r="E544" i="26"/>
  <c r="I544" i="26"/>
  <c r="L544" i="26"/>
  <c r="W544" i="26"/>
  <c r="AA544" i="26"/>
  <c r="AD544" i="26"/>
  <c r="AG544" i="26"/>
  <c r="AI544" i="26"/>
  <c r="AL544" i="26"/>
  <c r="C545" i="26"/>
  <c r="E545" i="26"/>
  <c r="I545" i="26"/>
  <c r="L545" i="26"/>
  <c r="W545" i="26"/>
  <c r="AA545" i="26"/>
  <c r="AD545" i="26"/>
  <c r="AG545" i="26"/>
  <c r="AI545" i="26"/>
  <c r="AL545" i="26"/>
  <c r="C546" i="26"/>
  <c r="E546" i="26"/>
  <c r="I546" i="26"/>
  <c r="L546" i="26"/>
  <c r="W546" i="26"/>
  <c r="AA546" i="26"/>
  <c r="AD546" i="26"/>
  <c r="AG546" i="26"/>
  <c r="AI546" i="26"/>
  <c r="AL546" i="26"/>
  <c r="C547" i="26"/>
  <c r="E547" i="26"/>
  <c r="I547" i="26"/>
  <c r="L547" i="26"/>
  <c r="W547" i="26"/>
  <c r="AA547" i="26"/>
  <c r="AD547" i="26"/>
  <c r="AG547" i="26"/>
  <c r="AI547" i="26"/>
  <c r="AL547" i="26"/>
  <c r="C548" i="26"/>
  <c r="E548" i="26"/>
  <c r="I548" i="26"/>
  <c r="L548" i="26"/>
  <c r="W548" i="26"/>
  <c r="AA548" i="26"/>
  <c r="AD548" i="26"/>
  <c r="AG548" i="26"/>
  <c r="AI548" i="26"/>
  <c r="AL548" i="26"/>
  <c r="C549" i="26"/>
  <c r="E549" i="26"/>
  <c r="I549" i="26"/>
  <c r="L549" i="26"/>
  <c r="W549" i="26"/>
  <c r="AA549" i="26"/>
  <c r="AD549" i="26"/>
  <c r="AG549" i="26"/>
  <c r="AI549" i="26"/>
  <c r="AL549" i="26"/>
  <c r="C550" i="26"/>
  <c r="E550" i="26"/>
  <c r="I550" i="26"/>
  <c r="L550" i="26"/>
  <c r="W550" i="26"/>
  <c r="AA550" i="26"/>
  <c r="AD550" i="26"/>
  <c r="AG550" i="26"/>
  <c r="AI550" i="26"/>
  <c r="AL550" i="26"/>
  <c r="C551" i="26"/>
  <c r="E551" i="26"/>
  <c r="I551" i="26"/>
  <c r="L551" i="26"/>
  <c r="W551" i="26"/>
  <c r="AA551" i="26"/>
  <c r="AD551" i="26"/>
  <c r="AG551" i="26"/>
  <c r="AI551" i="26"/>
  <c r="AL551" i="26"/>
  <c r="C552" i="26"/>
  <c r="E552" i="26"/>
  <c r="I552" i="26"/>
  <c r="L552" i="26"/>
  <c r="W552" i="26"/>
  <c r="AA552" i="26"/>
  <c r="AD552" i="26"/>
  <c r="AG552" i="26"/>
  <c r="AI552" i="26"/>
  <c r="AL552" i="26"/>
  <c r="C553" i="26"/>
  <c r="E553" i="26"/>
  <c r="I553" i="26"/>
  <c r="L553" i="26"/>
  <c r="W553" i="26"/>
  <c r="AA553" i="26"/>
  <c r="AD553" i="26"/>
  <c r="AG553" i="26"/>
  <c r="AI553" i="26"/>
  <c r="AL553" i="26"/>
  <c r="C554" i="26"/>
  <c r="E554" i="26"/>
  <c r="I554" i="26"/>
  <c r="L554" i="26"/>
  <c r="W554" i="26"/>
  <c r="AA554" i="26"/>
  <c r="AD554" i="26"/>
  <c r="AG554" i="26"/>
  <c r="AI554" i="26"/>
  <c r="AL554" i="26"/>
  <c r="C555" i="26"/>
  <c r="E555" i="26"/>
  <c r="I555" i="26"/>
  <c r="L555" i="26"/>
  <c r="W555" i="26"/>
  <c r="AA555" i="26"/>
  <c r="AD555" i="26"/>
  <c r="AG555" i="26"/>
  <c r="AI555" i="26"/>
  <c r="AL555" i="26"/>
  <c r="C556" i="26"/>
  <c r="E556" i="26"/>
  <c r="I556" i="26"/>
  <c r="L556" i="26"/>
  <c r="W556" i="26"/>
  <c r="AA556" i="26"/>
  <c r="AD556" i="26"/>
  <c r="AG556" i="26"/>
  <c r="AI556" i="26"/>
  <c r="AL556" i="26"/>
  <c r="C557" i="26"/>
  <c r="E557" i="26"/>
  <c r="I557" i="26"/>
  <c r="L557" i="26"/>
  <c r="W557" i="26"/>
  <c r="AA557" i="26"/>
  <c r="AD557" i="26"/>
  <c r="AG557" i="26"/>
  <c r="AI557" i="26"/>
  <c r="AL557" i="26"/>
  <c r="C558" i="26"/>
  <c r="E558" i="26"/>
  <c r="I558" i="26"/>
  <c r="L558" i="26"/>
  <c r="W558" i="26"/>
  <c r="AA558" i="26"/>
  <c r="AD558" i="26"/>
  <c r="AG558" i="26"/>
  <c r="AI558" i="26"/>
  <c r="AL558" i="26"/>
  <c r="C559" i="26"/>
  <c r="E559" i="26"/>
  <c r="I559" i="26"/>
  <c r="L559" i="26"/>
  <c r="W559" i="26"/>
  <c r="AA559" i="26"/>
  <c r="AD559" i="26"/>
  <c r="AG559" i="26"/>
  <c r="AI559" i="26"/>
  <c r="AL559" i="26"/>
  <c r="C560" i="26"/>
  <c r="E560" i="26"/>
  <c r="I560" i="26"/>
  <c r="L560" i="26"/>
  <c r="W560" i="26"/>
  <c r="AA560" i="26"/>
  <c r="AD560" i="26"/>
  <c r="AG560" i="26"/>
  <c r="AI560" i="26"/>
  <c r="AL560" i="26"/>
  <c r="C561" i="26"/>
  <c r="E561" i="26"/>
  <c r="I561" i="26"/>
  <c r="L561" i="26"/>
  <c r="W561" i="26"/>
  <c r="AA561" i="26"/>
  <c r="AD561" i="26"/>
  <c r="AG561" i="26"/>
  <c r="AI561" i="26"/>
  <c r="AL561" i="26"/>
  <c r="C562" i="26"/>
  <c r="E562" i="26"/>
  <c r="I562" i="26"/>
  <c r="L562" i="26"/>
  <c r="W562" i="26"/>
  <c r="AA562" i="26"/>
  <c r="AD562" i="26"/>
  <c r="AG562" i="26"/>
  <c r="AI562" i="26"/>
  <c r="AL562" i="26"/>
  <c r="C563" i="26"/>
  <c r="E563" i="26"/>
  <c r="I563" i="26"/>
  <c r="L563" i="26"/>
  <c r="W563" i="26"/>
  <c r="AA563" i="26"/>
  <c r="AD563" i="26"/>
  <c r="AG563" i="26"/>
  <c r="AI563" i="26"/>
  <c r="AL563" i="26"/>
  <c r="C564" i="26"/>
  <c r="E564" i="26"/>
  <c r="I564" i="26"/>
  <c r="L564" i="26"/>
  <c r="W564" i="26"/>
  <c r="AA564" i="26"/>
  <c r="AD564" i="26"/>
  <c r="AG564" i="26"/>
  <c r="AI564" i="26"/>
  <c r="AL564" i="26"/>
  <c r="C565" i="26"/>
  <c r="E565" i="26"/>
  <c r="I565" i="26"/>
  <c r="L565" i="26"/>
  <c r="W565" i="26"/>
  <c r="AA565" i="26"/>
  <c r="AD565" i="26"/>
  <c r="AG565" i="26"/>
  <c r="AI565" i="26"/>
  <c r="AL565" i="26"/>
  <c r="C566" i="26"/>
  <c r="E566" i="26"/>
  <c r="I566" i="26"/>
  <c r="L566" i="26"/>
  <c r="W566" i="26"/>
  <c r="AA566" i="26"/>
  <c r="AD566" i="26"/>
  <c r="AG566" i="26"/>
  <c r="AI566" i="26"/>
  <c r="AL566" i="26"/>
  <c r="C567" i="26"/>
  <c r="E567" i="26"/>
  <c r="I567" i="26"/>
  <c r="L567" i="26"/>
  <c r="W567" i="26"/>
  <c r="AA567" i="26"/>
  <c r="AD567" i="26"/>
  <c r="AG567" i="26"/>
  <c r="AI567" i="26"/>
  <c r="AL567" i="26"/>
  <c r="C568" i="26"/>
  <c r="E568" i="26"/>
  <c r="I568" i="26"/>
  <c r="L568" i="26"/>
  <c r="W568" i="26"/>
  <c r="AA568" i="26"/>
  <c r="AD568" i="26"/>
  <c r="AG568" i="26"/>
  <c r="AI568" i="26"/>
  <c r="AL568" i="26"/>
  <c r="C569" i="26"/>
  <c r="E569" i="26"/>
  <c r="I569" i="26"/>
  <c r="L569" i="26"/>
  <c r="W569" i="26"/>
  <c r="AA569" i="26"/>
  <c r="AD569" i="26"/>
  <c r="AG569" i="26"/>
  <c r="AI569" i="26"/>
  <c r="AL569" i="26"/>
  <c r="C570" i="26"/>
  <c r="E570" i="26"/>
  <c r="I570" i="26"/>
  <c r="L570" i="26"/>
  <c r="W570" i="26"/>
  <c r="AA570" i="26"/>
  <c r="AD570" i="26"/>
  <c r="AG570" i="26"/>
  <c r="AI570" i="26"/>
  <c r="AL570" i="26"/>
  <c r="C571" i="26"/>
  <c r="E571" i="26"/>
  <c r="I571" i="26"/>
  <c r="L571" i="26"/>
  <c r="W571" i="26"/>
  <c r="AA571" i="26"/>
  <c r="AD571" i="26"/>
  <c r="AG571" i="26"/>
  <c r="AI571" i="26"/>
  <c r="AL571" i="26"/>
  <c r="C572" i="26"/>
  <c r="E572" i="26"/>
  <c r="I572" i="26"/>
  <c r="L572" i="26"/>
  <c r="W572" i="26"/>
  <c r="AA572" i="26"/>
  <c r="AD572" i="26"/>
  <c r="AG572" i="26"/>
  <c r="AI572" i="26"/>
  <c r="AL572" i="26"/>
  <c r="C573" i="26"/>
  <c r="E573" i="26"/>
  <c r="I573" i="26"/>
  <c r="L573" i="26"/>
  <c r="W573" i="26"/>
  <c r="AA573" i="26"/>
  <c r="AD573" i="26"/>
  <c r="AG573" i="26"/>
  <c r="AI573" i="26"/>
  <c r="AL573" i="26"/>
  <c r="C574" i="26"/>
  <c r="E574" i="26"/>
  <c r="I574" i="26"/>
  <c r="L574" i="26"/>
  <c r="W574" i="26"/>
  <c r="AA574" i="26"/>
  <c r="AD574" i="26"/>
  <c r="AG574" i="26"/>
  <c r="AI574" i="26"/>
  <c r="AL574" i="26"/>
  <c r="C575" i="26"/>
  <c r="E575" i="26"/>
  <c r="I575" i="26"/>
  <c r="L575" i="26"/>
  <c r="W575" i="26"/>
  <c r="AA575" i="26"/>
  <c r="AD575" i="26"/>
  <c r="AG575" i="26"/>
  <c r="AI575" i="26"/>
  <c r="AL575" i="26"/>
  <c r="C576" i="26"/>
  <c r="E576" i="26"/>
  <c r="I576" i="26"/>
  <c r="L576" i="26"/>
  <c r="W576" i="26"/>
  <c r="AA576" i="26"/>
  <c r="AD576" i="26"/>
  <c r="AG576" i="26"/>
  <c r="AI576" i="26"/>
  <c r="AL576" i="26"/>
  <c r="C577" i="26"/>
  <c r="E577" i="26"/>
  <c r="I577" i="26"/>
  <c r="L577" i="26"/>
  <c r="W577" i="26"/>
  <c r="AA577" i="26"/>
  <c r="AD577" i="26"/>
  <c r="AG577" i="26"/>
  <c r="AI577" i="26"/>
  <c r="AL577" i="26"/>
  <c r="C578" i="26"/>
  <c r="E578" i="26"/>
  <c r="I578" i="26"/>
  <c r="L578" i="26"/>
  <c r="W578" i="26"/>
  <c r="AA578" i="26"/>
  <c r="AD578" i="26"/>
  <c r="AG578" i="26"/>
  <c r="AI578" i="26"/>
  <c r="AL578" i="26"/>
  <c r="C579" i="26"/>
  <c r="E579" i="26"/>
  <c r="I579" i="26"/>
  <c r="L579" i="26"/>
  <c r="W579" i="26"/>
  <c r="AA579" i="26"/>
  <c r="AD579" i="26"/>
  <c r="AG579" i="26"/>
  <c r="AI579" i="26"/>
  <c r="AL579" i="26"/>
  <c r="C580" i="26"/>
  <c r="E580" i="26"/>
  <c r="I580" i="26"/>
  <c r="L580" i="26"/>
  <c r="W580" i="26"/>
  <c r="AA580" i="26"/>
  <c r="AD580" i="26"/>
  <c r="AG580" i="26"/>
  <c r="AI580" i="26"/>
  <c r="AL580" i="26"/>
  <c r="C581" i="26"/>
  <c r="E581" i="26"/>
  <c r="I581" i="26"/>
  <c r="L581" i="26"/>
  <c r="W581" i="26"/>
  <c r="AA581" i="26"/>
  <c r="AD581" i="26"/>
  <c r="AG581" i="26"/>
  <c r="AI581" i="26"/>
  <c r="AL581" i="26"/>
  <c r="C582" i="26"/>
  <c r="E582" i="26"/>
  <c r="I582" i="26"/>
  <c r="L582" i="26"/>
  <c r="W582" i="26"/>
  <c r="AA582" i="26"/>
  <c r="AD582" i="26"/>
  <c r="AG582" i="26"/>
  <c r="AI582" i="26"/>
  <c r="AL582" i="26"/>
  <c r="C583" i="26"/>
  <c r="E583" i="26"/>
  <c r="I583" i="26"/>
  <c r="L583" i="26"/>
  <c r="W583" i="26"/>
  <c r="AA583" i="26"/>
  <c r="AD583" i="26"/>
  <c r="AG583" i="26"/>
  <c r="AI583" i="26"/>
  <c r="AL583" i="26"/>
  <c r="C584" i="26"/>
  <c r="E584" i="26"/>
  <c r="I584" i="26"/>
  <c r="L584" i="26"/>
  <c r="W584" i="26"/>
  <c r="AA584" i="26"/>
  <c r="AD584" i="26"/>
  <c r="AG584" i="26"/>
  <c r="AI584" i="26"/>
  <c r="AL584" i="26"/>
  <c r="C585" i="26"/>
  <c r="E585" i="26"/>
  <c r="I585" i="26"/>
  <c r="L585" i="26"/>
  <c r="W585" i="26"/>
  <c r="AA585" i="26"/>
  <c r="AD585" i="26"/>
  <c r="AG585" i="26"/>
  <c r="AI585" i="26"/>
  <c r="AL585" i="26"/>
  <c r="C586" i="26"/>
  <c r="E586" i="26"/>
  <c r="I586" i="26"/>
  <c r="L586" i="26"/>
  <c r="W586" i="26"/>
  <c r="AA586" i="26"/>
  <c r="AD586" i="26"/>
  <c r="AG586" i="26"/>
  <c r="AI586" i="26"/>
  <c r="AL586" i="26"/>
  <c r="C587" i="26"/>
  <c r="E587" i="26"/>
  <c r="I587" i="26"/>
  <c r="L587" i="26"/>
  <c r="W587" i="26"/>
  <c r="AA587" i="26"/>
  <c r="AD587" i="26"/>
  <c r="AG587" i="26"/>
  <c r="AI587" i="26"/>
  <c r="AL587" i="26"/>
  <c r="C588" i="26"/>
  <c r="E588" i="26"/>
  <c r="I588" i="26"/>
  <c r="L588" i="26"/>
  <c r="W588" i="26"/>
  <c r="AA588" i="26"/>
  <c r="AD588" i="26"/>
  <c r="AG588" i="26"/>
  <c r="AI588" i="26"/>
  <c r="AL588" i="26"/>
  <c r="C589" i="26"/>
  <c r="E589" i="26"/>
  <c r="I589" i="26"/>
  <c r="L589" i="26"/>
  <c r="W589" i="26"/>
  <c r="AA589" i="26"/>
  <c r="AD589" i="26"/>
  <c r="AG589" i="26"/>
  <c r="AI589" i="26"/>
  <c r="AL589" i="26"/>
  <c r="C590" i="26"/>
  <c r="E590" i="26"/>
  <c r="I590" i="26"/>
  <c r="L590" i="26"/>
  <c r="W590" i="26"/>
  <c r="AA590" i="26"/>
  <c r="AD590" i="26"/>
  <c r="AG590" i="26"/>
  <c r="AI590" i="26"/>
  <c r="AL590" i="26"/>
  <c r="C591" i="26"/>
  <c r="E591" i="26"/>
  <c r="I591" i="26"/>
  <c r="L591" i="26"/>
  <c r="W591" i="26"/>
  <c r="AA591" i="26"/>
  <c r="AD591" i="26"/>
  <c r="AG591" i="26"/>
  <c r="AI591" i="26"/>
  <c r="AL591" i="26"/>
  <c r="C592" i="26"/>
  <c r="E592" i="26"/>
  <c r="I592" i="26"/>
  <c r="L592" i="26"/>
  <c r="W592" i="26"/>
  <c r="AA592" i="26"/>
  <c r="AD592" i="26"/>
  <c r="AG592" i="26"/>
  <c r="AI592" i="26"/>
  <c r="AL592" i="26"/>
  <c r="C593" i="26"/>
  <c r="E593" i="26"/>
  <c r="I593" i="26"/>
  <c r="L593" i="26"/>
  <c r="W593" i="26"/>
  <c r="AA593" i="26"/>
  <c r="AD593" i="26"/>
  <c r="AG593" i="26"/>
  <c r="AI593" i="26"/>
  <c r="AL593" i="26"/>
  <c r="C594" i="26"/>
  <c r="E594" i="26"/>
  <c r="I594" i="26"/>
  <c r="L594" i="26"/>
  <c r="W594" i="26"/>
  <c r="AA594" i="26"/>
  <c r="AD594" i="26"/>
  <c r="AG594" i="26"/>
  <c r="AI594" i="26"/>
  <c r="AL594" i="26"/>
  <c r="C595" i="26"/>
  <c r="E595" i="26"/>
  <c r="I595" i="26"/>
  <c r="L595" i="26"/>
  <c r="W595" i="26"/>
  <c r="AA595" i="26"/>
  <c r="AD595" i="26"/>
  <c r="AG595" i="26"/>
  <c r="AI595" i="26"/>
  <c r="AL595" i="26"/>
  <c r="C596" i="26"/>
  <c r="E596" i="26"/>
  <c r="I596" i="26"/>
  <c r="L596" i="26"/>
  <c r="W596" i="26"/>
  <c r="AA596" i="26"/>
  <c r="AD596" i="26"/>
  <c r="AG596" i="26"/>
  <c r="AI596" i="26"/>
  <c r="AL596" i="26"/>
  <c r="C597" i="26"/>
  <c r="E597" i="26"/>
  <c r="I597" i="26"/>
  <c r="L597" i="26"/>
  <c r="W597" i="26"/>
  <c r="AA597" i="26"/>
  <c r="AD597" i="26"/>
  <c r="AG597" i="26"/>
  <c r="AI597" i="26"/>
  <c r="AL597" i="26"/>
  <c r="C598" i="26"/>
  <c r="E598" i="26"/>
  <c r="I598" i="26"/>
  <c r="L598" i="26"/>
  <c r="W598" i="26"/>
  <c r="AA598" i="26"/>
  <c r="AD598" i="26"/>
  <c r="AG598" i="26"/>
  <c r="AI598" i="26"/>
  <c r="AL598" i="26"/>
  <c r="C599" i="26"/>
  <c r="E599" i="26"/>
  <c r="I599" i="26"/>
  <c r="L599" i="26"/>
  <c r="W599" i="26"/>
  <c r="AA599" i="26"/>
  <c r="AD599" i="26"/>
  <c r="AG599" i="26"/>
  <c r="AI599" i="26"/>
  <c r="AL599" i="26"/>
  <c r="C600" i="26"/>
  <c r="E600" i="26"/>
  <c r="I600" i="26"/>
  <c r="L600" i="26"/>
  <c r="W600" i="26"/>
  <c r="AA600" i="26"/>
  <c r="AD600" i="26"/>
  <c r="AG600" i="26"/>
  <c r="AI600" i="26"/>
  <c r="AL600" i="26"/>
  <c r="C601" i="26"/>
  <c r="E601" i="26"/>
  <c r="I601" i="26"/>
  <c r="L601" i="26"/>
  <c r="W601" i="26"/>
  <c r="AA601" i="26"/>
  <c r="AD601" i="26"/>
  <c r="AG601" i="26"/>
  <c r="AI601" i="26"/>
  <c r="AL601" i="26"/>
  <c r="C602" i="26"/>
  <c r="E602" i="26"/>
  <c r="I602" i="26"/>
  <c r="L602" i="26"/>
  <c r="W602" i="26"/>
  <c r="AA602" i="26"/>
  <c r="AD602" i="26"/>
  <c r="AG602" i="26"/>
  <c r="AI602" i="26"/>
  <c r="AL602" i="26"/>
  <c r="C603" i="26"/>
  <c r="E603" i="26"/>
  <c r="I603" i="26"/>
  <c r="L603" i="26"/>
  <c r="W603" i="26"/>
  <c r="AA603" i="26"/>
  <c r="AD603" i="26"/>
  <c r="AG603" i="26"/>
  <c r="AI603" i="26"/>
  <c r="AL603" i="26"/>
  <c r="C604" i="26"/>
  <c r="E604" i="26"/>
  <c r="I604" i="26"/>
  <c r="L604" i="26"/>
  <c r="W604" i="26"/>
  <c r="AA604" i="26"/>
  <c r="AD604" i="26"/>
  <c r="AG604" i="26"/>
  <c r="AI604" i="26"/>
  <c r="AL604" i="26"/>
  <c r="C605" i="26"/>
  <c r="E605" i="26"/>
  <c r="I605" i="26"/>
  <c r="L605" i="26"/>
  <c r="W605" i="26"/>
  <c r="AA605" i="26"/>
  <c r="AD605" i="26"/>
  <c r="AG605" i="26"/>
  <c r="AI605" i="26"/>
  <c r="AL605" i="26"/>
  <c r="C606" i="26"/>
  <c r="E606" i="26"/>
  <c r="I606" i="26"/>
  <c r="L606" i="26"/>
  <c r="W606" i="26"/>
  <c r="AA606" i="26"/>
  <c r="AD606" i="26"/>
  <c r="AG606" i="26"/>
  <c r="AI606" i="26"/>
  <c r="AL606" i="26"/>
  <c r="C607" i="26"/>
  <c r="E607" i="26"/>
  <c r="I607" i="26"/>
  <c r="L607" i="26"/>
  <c r="W607" i="26"/>
  <c r="AA607" i="26"/>
  <c r="AD607" i="26"/>
  <c r="AG607" i="26"/>
  <c r="AI607" i="26"/>
  <c r="AL607" i="26"/>
  <c r="C608" i="26"/>
  <c r="E608" i="26"/>
  <c r="I608" i="26"/>
  <c r="L608" i="26"/>
  <c r="W608" i="26"/>
  <c r="AA608" i="26"/>
  <c r="AD608" i="26"/>
  <c r="AG608" i="26"/>
  <c r="AI608" i="26"/>
  <c r="AL608" i="26"/>
  <c r="C609" i="26"/>
  <c r="E609" i="26"/>
  <c r="I609" i="26"/>
  <c r="L609" i="26"/>
  <c r="W609" i="26"/>
  <c r="AA609" i="26"/>
  <c r="AD609" i="26"/>
  <c r="AG609" i="26"/>
  <c r="AI609" i="26"/>
  <c r="AL609" i="26"/>
  <c r="C610" i="26"/>
  <c r="E610" i="26"/>
  <c r="I610" i="26"/>
  <c r="L610" i="26"/>
  <c r="W610" i="26"/>
  <c r="AA610" i="26"/>
  <c r="AD610" i="26"/>
  <c r="AG610" i="26"/>
  <c r="AI610" i="26"/>
  <c r="AL610" i="26"/>
  <c r="C611" i="26"/>
  <c r="E611" i="26"/>
  <c r="I611" i="26"/>
  <c r="L611" i="26"/>
  <c r="W611" i="26"/>
  <c r="AA611" i="26"/>
  <c r="AD611" i="26"/>
  <c r="AG611" i="26"/>
  <c r="AI611" i="26"/>
  <c r="AL611" i="26"/>
  <c r="C612" i="26"/>
  <c r="E612" i="26"/>
  <c r="I612" i="26"/>
  <c r="L612" i="26"/>
  <c r="W612" i="26"/>
  <c r="AA612" i="26"/>
  <c r="AD612" i="26"/>
  <c r="AG612" i="26"/>
  <c r="AI612" i="26"/>
  <c r="AL612" i="26"/>
  <c r="C613" i="26"/>
  <c r="E613" i="26"/>
  <c r="I613" i="26"/>
  <c r="L613" i="26"/>
  <c r="W613" i="26"/>
  <c r="AA613" i="26"/>
  <c r="AD613" i="26"/>
  <c r="AG613" i="26"/>
  <c r="AI613" i="26"/>
  <c r="AL613" i="26"/>
  <c r="C614" i="26"/>
  <c r="E614" i="26"/>
  <c r="I614" i="26"/>
  <c r="L614" i="26"/>
  <c r="W614" i="26"/>
  <c r="AA614" i="26"/>
  <c r="AD614" i="26"/>
  <c r="AG614" i="26"/>
  <c r="AI614" i="26"/>
  <c r="AL614" i="26"/>
  <c r="C615" i="26"/>
  <c r="E615" i="26"/>
  <c r="I615" i="26"/>
  <c r="L615" i="26"/>
  <c r="W615" i="26"/>
  <c r="AA615" i="26"/>
  <c r="AD615" i="26"/>
  <c r="AG615" i="26"/>
  <c r="AI615" i="26"/>
  <c r="AL615" i="26"/>
  <c r="C616" i="26"/>
  <c r="E616" i="26"/>
  <c r="I616" i="26"/>
  <c r="L616" i="26"/>
  <c r="W616" i="26"/>
  <c r="AA616" i="26"/>
  <c r="AD616" i="26"/>
  <c r="AG616" i="26"/>
  <c r="AI616" i="26"/>
  <c r="AL616" i="26"/>
  <c r="C617" i="26"/>
  <c r="E617" i="26"/>
  <c r="I617" i="26"/>
  <c r="L617" i="26"/>
  <c r="W617" i="26"/>
  <c r="AA617" i="26"/>
  <c r="AD617" i="26"/>
  <c r="AG617" i="26"/>
  <c r="AI617" i="26"/>
  <c r="AL617" i="26"/>
  <c r="C618" i="26"/>
  <c r="E618" i="26"/>
  <c r="I618" i="26"/>
  <c r="L618" i="26"/>
  <c r="W618" i="26"/>
  <c r="AA618" i="26"/>
  <c r="AD618" i="26"/>
  <c r="AG618" i="26"/>
  <c r="AI618" i="26"/>
  <c r="AL618" i="26"/>
  <c r="C619" i="26"/>
  <c r="E619" i="26"/>
  <c r="I619" i="26"/>
  <c r="L619" i="26"/>
  <c r="W619" i="26"/>
  <c r="AA619" i="26"/>
  <c r="AD619" i="26"/>
  <c r="AG619" i="26"/>
  <c r="AI619" i="26"/>
  <c r="AL619" i="26"/>
  <c r="C620" i="26"/>
  <c r="E620" i="26"/>
  <c r="I620" i="26"/>
  <c r="L620" i="26"/>
  <c r="W620" i="26"/>
  <c r="AA620" i="26"/>
  <c r="AD620" i="26"/>
  <c r="AG620" i="26"/>
  <c r="AI620" i="26"/>
  <c r="AL620" i="26"/>
  <c r="C621" i="26"/>
  <c r="E621" i="26"/>
  <c r="I621" i="26"/>
  <c r="L621" i="26"/>
  <c r="W621" i="26"/>
  <c r="AA621" i="26"/>
  <c r="AD621" i="26"/>
  <c r="AG621" i="26"/>
  <c r="AI621" i="26"/>
  <c r="AL621" i="26"/>
  <c r="C622" i="26"/>
  <c r="E622" i="26"/>
  <c r="I622" i="26"/>
  <c r="L622" i="26"/>
  <c r="W622" i="26"/>
  <c r="AA622" i="26"/>
  <c r="AD622" i="26"/>
  <c r="AG622" i="26"/>
  <c r="AI622" i="26"/>
  <c r="AL622" i="26"/>
  <c r="C623" i="26"/>
  <c r="E623" i="26"/>
  <c r="I623" i="26"/>
  <c r="L623" i="26"/>
  <c r="W623" i="26"/>
  <c r="AA623" i="26"/>
  <c r="AD623" i="26"/>
  <c r="AG623" i="26"/>
  <c r="AI623" i="26"/>
  <c r="AL623" i="26"/>
  <c r="C624" i="26"/>
  <c r="E624" i="26"/>
  <c r="I624" i="26"/>
  <c r="L624" i="26"/>
  <c r="W624" i="26"/>
  <c r="AA624" i="26"/>
  <c r="AD624" i="26"/>
  <c r="AG624" i="26"/>
  <c r="AI624" i="26"/>
  <c r="AL624" i="26"/>
  <c r="C625" i="26"/>
  <c r="E625" i="26"/>
  <c r="I625" i="26"/>
  <c r="L625" i="26"/>
  <c r="W625" i="26"/>
  <c r="AA625" i="26"/>
  <c r="AD625" i="26"/>
  <c r="AG625" i="26"/>
  <c r="AI625" i="26"/>
  <c r="AL625" i="26"/>
  <c r="C626" i="26"/>
  <c r="E626" i="26"/>
  <c r="I626" i="26"/>
  <c r="L626" i="26"/>
  <c r="W626" i="26"/>
  <c r="AA626" i="26"/>
  <c r="AD626" i="26"/>
  <c r="AG626" i="26"/>
  <c r="AI626" i="26"/>
  <c r="AL626" i="26"/>
  <c r="C627" i="26"/>
  <c r="E627" i="26"/>
  <c r="I627" i="26"/>
  <c r="L627" i="26"/>
  <c r="W627" i="26"/>
  <c r="AA627" i="26"/>
  <c r="AD627" i="26"/>
  <c r="AG627" i="26"/>
  <c r="AI627" i="26"/>
  <c r="AL627" i="26"/>
  <c r="C628" i="26"/>
  <c r="E628" i="26"/>
  <c r="I628" i="26"/>
  <c r="L628" i="26"/>
  <c r="W628" i="26"/>
  <c r="AA628" i="26"/>
  <c r="AD628" i="26"/>
  <c r="AG628" i="26"/>
  <c r="AI628" i="26"/>
  <c r="AL628" i="26"/>
  <c r="C629" i="26"/>
  <c r="E629" i="26"/>
  <c r="I629" i="26"/>
  <c r="L629" i="26"/>
  <c r="W629" i="26"/>
  <c r="AA629" i="26"/>
  <c r="AD629" i="26"/>
  <c r="AG629" i="26"/>
  <c r="AI629" i="26"/>
  <c r="AL629" i="26"/>
  <c r="C630" i="26"/>
  <c r="E630" i="26"/>
  <c r="I630" i="26"/>
  <c r="L630" i="26"/>
  <c r="W630" i="26"/>
  <c r="AA630" i="26"/>
  <c r="AD630" i="26"/>
  <c r="AG630" i="26"/>
  <c r="AI630" i="26"/>
  <c r="AL630" i="26"/>
  <c r="C631" i="26"/>
  <c r="E631" i="26"/>
  <c r="I631" i="26"/>
  <c r="L631" i="26"/>
  <c r="W631" i="26"/>
  <c r="AA631" i="26"/>
  <c r="AD631" i="26"/>
  <c r="AG631" i="26"/>
  <c r="AI631" i="26"/>
  <c r="AL631" i="26"/>
  <c r="C632" i="26"/>
  <c r="E632" i="26"/>
  <c r="I632" i="26"/>
  <c r="L632" i="26"/>
  <c r="W632" i="26"/>
  <c r="AA632" i="26"/>
  <c r="AD632" i="26"/>
  <c r="AG632" i="26"/>
  <c r="AI632" i="26"/>
  <c r="AL632" i="26"/>
  <c r="C633" i="26"/>
  <c r="E633" i="26"/>
  <c r="I633" i="26"/>
  <c r="L633" i="26"/>
  <c r="W633" i="26"/>
  <c r="AA633" i="26"/>
  <c r="AD633" i="26"/>
  <c r="AG633" i="26"/>
  <c r="AI633" i="26"/>
  <c r="AL633" i="26"/>
  <c r="C634" i="26"/>
  <c r="E634" i="26"/>
  <c r="I634" i="26"/>
  <c r="L634" i="26"/>
  <c r="W634" i="26"/>
  <c r="AA634" i="26"/>
  <c r="AD634" i="26"/>
  <c r="AG634" i="26"/>
  <c r="AI634" i="26"/>
  <c r="AL634" i="26"/>
  <c r="C635" i="26"/>
  <c r="E635" i="26"/>
  <c r="I635" i="26"/>
  <c r="L635" i="26"/>
  <c r="W635" i="26"/>
  <c r="AA635" i="26"/>
  <c r="AD635" i="26"/>
  <c r="AG635" i="26"/>
  <c r="AI635" i="26"/>
  <c r="AL635" i="26"/>
  <c r="C636" i="26"/>
  <c r="E636" i="26"/>
  <c r="I636" i="26"/>
  <c r="L636" i="26"/>
  <c r="W636" i="26"/>
  <c r="AA636" i="26"/>
  <c r="AD636" i="26"/>
  <c r="AG636" i="26"/>
  <c r="AI636" i="26"/>
  <c r="AL636" i="26"/>
  <c r="C637" i="26"/>
  <c r="E637" i="26"/>
  <c r="I637" i="26"/>
  <c r="L637" i="26"/>
  <c r="W637" i="26"/>
  <c r="AA637" i="26"/>
  <c r="AD637" i="26"/>
  <c r="AG637" i="26"/>
  <c r="AI637" i="26"/>
  <c r="AL637" i="26"/>
  <c r="C638" i="26"/>
  <c r="E638" i="26"/>
  <c r="I638" i="26"/>
  <c r="L638" i="26"/>
  <c r="W638" i="26"/>
  <c r="AA638" i="26"/>
  <c r="AD638" i="26"/>
  <c r="AG638" i="26"/>
  <c r="AI638" i="26"/>
  <c r="AL638" i="26"/>
  <c r="C639" i="26"/>
  <c r="E639" i="26"/>
  <c r="I639" i="26"/>
  <c r="L639" i="26"/>
  <c r="W639" i="26"/>
  <c r="AA639" i="26"/>
  <c r="AD639" i="26"/>
  <c r="AG639" i="26"/>
  <c r="AI639" i="26"/>
  <c r="AL639" i="26"/>
  <c r="C640" i="26"/>
  <c r="E640" i="26"/>
  <c r="I640" i="26"/>
  <c r="L640" i="26"/>
  <c r="W640" i="26"/>
  <c r="AA640" i="26"/>
  <c r="AD640" i="26"/>
  <c r="AG640" i="26"/>
  <c r="AI640" i="26"/>
  <c r="AL640" i="26"/>
  <c r="C641" i="26"/>
  <c r="E641" i="26"/>
  <c r="I641" i="26"/>
  <c r="L641" i="26"/>
  <c r="W641" i="26"/>
  <c r="AA641" i="26"/>
  <c r="AD641" i="26"/>
  <c r="AG641" i="26"/>
  <c r="AI641" i="26"/>
  <c r="AL641" i="26"/>
  <c r="C642" i="26"/>
  <c r="E642" i="26"/>
  <c r="I642" i="26"/>
  <c r="L642" i="26"/>
  <c r="W642" i="26"/>
  <c r="AA642" i="26"/>
  <c r="AD642" i="26"/>
  <c r="AG642" i="26"/>
  <c r="AI642" i="26"/>
  <c r="AL642" i="26"/>
  <c r="C643" i="26"/>
  <c r="E643" i="26"/>
  <c r="I643" i="26"/>
  <c r="L643" i="26"/>
  <c r="W643" i="26"/>
  <c r="AA643" i="26"/>
  <c r="AD643" i="26"/>
  <c r="AG643" i="26"/>
  <c r="AI643" i="26"/>
  <c r="AL643" i="26"/>
  <c r="C644" i="26"/>
  <c r="E644" i="26"/>
  <c r="I644" i="26"/>
  <c r="L644" i="26"/>
  <c r="W644" i="26"/>
  <c r="AA644" i="26"/>
  <c r="AD644" i="26"/>
  <c r="AG644" i="26"/>
  <c r="AI644" i="26"/>
  <c r="AL644" i="26"/>
  <c r="C645" i="26"/>
  <c r="E645" i="26"/>
  <c r="I645" i="26"/>
  <c r="L645" i="26"/>
  <c r="W645" i="26"/>
  <c r="AA645" i="26"/>
  <c r="AD645" i="26"/>
  <c r="AG645" i="26"/>
  <c r="AI645" i="26"/>
  <c r="AL645" i="26"/>
  <c r="C646" i="26"/>
  <c r="E646" i="26"/>
  <c r="I646" i="26"/>
  <c r="L646" i="26"/>
  <c r="W646" i="26"/>
  <c r="AA646" i="26"/>
  <c r="AD646" i="26"/>
  <c r="AG646" i="26"/>
  <c r="AI646" i="26"/>
  <c r="AL646" i="26"/>
  <c r="C647" i="26"/>
  <c r="E647" i="26"/>
  <c r="I647" i="26"/>
  <c r="L647" i="26"/>
  <c r="W647" i="26"/>
  <c r="AA647" i="26"/>
  <c r="AD647" i="26"/>
  <c r="AG647" i="26"/>
  <c r="AI647" i="26"/>
  <c r="AL647" i="26"/>
  <c r="C648" i="26"/>
  <c r="E648" i="26"/>
  <c r="I648" i="26"/>
  <c r="L648" i="26"/>
  <c r="W648" i="26"/>
  <c r="AA648" i="26"/>
  <c r="AD648" i="26"/>
  <c r="AG648" i="26"/>
  <c r="AI648" i="26"/>
  <c r="AL648" i="26"/>
  <c r="C649" i="26"/>
  <c r="E649" i="26"/>
  <c r="I649" i="26"/>
  <c r="L649" i="26"/>
  <c r="W649" i="26"/>
  <c r="AA649" i="26"/>
  <c r="AD649" i="26"/>
  <c r="AG649" i="26"/>
  <c r="AI649" i="26"/>
  <c r="AL649" i="26"/>
  <c r="C650" i="26"/>
  <c r="E650" i="26"/>
  <c r="I650" i="26"/>
  <c r="L650" i="26"/>
  <c r="W650" i="26"/>
  <c r="AA650" i="26"/>
  <c r="AD650" i="26"/>
  <c r="AG650" i="26"/>
  <c r="AI650" i="26"/>
  <c r="AL650" i="26"/>
  <c r="C651" i="26"/>
  <c r="E651" i="26"/>
  <c r="I651" i="26"/>
  <c r="L651" i="26"/>
  <c r="W651" i="26"/>
  <c r="AA651" i="26"/>
  <c r="AD651" i="26"/>
  <c r="AG651" i="26"/>
  <c r="AI651" i="26"/>
  <c r="AL651" i="26"/>
  <c r="C652" i="26"/>
  <c r="E652" i="26"/>
  <c r="I652" i="26"/>
  <c r="L652" i="26"/>
  <c r="W652" i="26"/>
  <c r="AA652" i="26"/>
  <c r="AD652" i="26"/>
  <c r="AG652" i="26"/>
  <c r="AI652" i="26"/>
  <c r="AL652" i="26"/>
  <c r="C653" i="26"/>
  <c r="E653" i="26"/>
  <c r="I653" i="26"/>
  <c r="L653" i="26"/>
  <c r="W653" i="26"/>
  <c r="AA653" i="26"/>
  <c r="AD653" i="26"/>
  <c r="AG653" i="26"/>
  <c r="AI653" i="26"/>
  <c r="AL653" i="26"/>
  <c r="C654" i="26"/>
  <c r="E654" i="26"/>
  <c r="I654" i="26"/>
  <c r="L654" i="26"/>
  <c r="W654" i="26"/>
  <c r="AA654" i="26"/>
  <c r="AD654" i="26"/>
  <c r="AG654" i="26"/>
  <c r="AI654" i="26"/>
  <c r="AL654" i="26"/>
  <c r="C655" i="26"/>
  <c r="E655" i="26"/>
  <c r="I655" i="26"/>
  <c r="L655" i="26"/>
  <c r="W655" i="26"/>
  <c r="AA655" i="26"/>
  <c r="AD655" i="26"/>
  <c r="AG655" i="26"/>
  <c r="AI655" i="26"/>
  <c r="AL655" i="26"/>
  <c r="C656" i="26"/>
  <c r="E656" i="26"/>
  <c r="I656" i="26"/>
  <c r="L656" i="26"/>
  <c r="W656" i="26"/>
  <c r="AA656" i="26"/>
  <c r="AD656" i="26"/>
  <c r="AG656" i="26"/>
  <c r="AI656" i="26"/>
  <c r="AL656" i="26"/>
  <c r="C657" i="26"/>
  <c r="E657" i="26"/>
  <c r="I657" i="26"/>
  <c r="L657" i="26"/>
  <c r="W657" i="26"/>
  <c r="AA657" i="26"/>
  <c r="AD657" i="26"/>
  <c r="AG657" i="26"/>
  <c r="AI657" i="26"/>
  <c r="AL657" i="26"/>
  <c r="C658" i="26"/>
  <c r="E658" i="26"/>
  <c r="I658" i="26"/>
  <c r="L658" i="26"/>
  <c r="W658" i="26"/>
  <c r="AA658" i="26"/>
  <c r="AD658" i="26"/>
  <c r="AG658" i="26"/>
  <c r="AI658" i="26"/>
  <c r="AL658" i="26"/>
  <c r="C659" i="26"/>
  <c r="E659" i="26"/>
  <c r="I659" i="26"/>
  <c r="L659" i="26"/>
  <c r="W659" i="26"/>
  <c r="AA659" i="26"/>
  <c r="AD659" i="26"/>
  <c r="AG659" i="26"/>
  <c r="AI659" i="26"/>
  <c r="AL659" i="26"/>
  <c r="C660" i="26"/>
  <c r="E660" i="26"/>
  <c r="I660" i="26"/>
  <c r="L660" i="26"/>
  <c r="W660" i="26"/>
  <c r="AA660" i="26"/>
  <c r="AD660" i="26"/>
  <c r="AG660" i="26"/>
  <c r="AI660" i="26"/>
  <c r="AL660" i="26"/>
  <c r="C661" i="26"/>
  <c r="E661" i="26"/>
  <c r="I661" i="26"/>
  <c r="L661" i="26"/>
  <c r="W661" i="26"/>
  <c r="AA661" i="26"/>
  <c r="AD661" i="26"/>
  <c r="AG661" i="26"/>
  <c r="AI661" i="26"/>
  <c r="AL661" i="26"/>
  <c r="C662" i="26"/>
  <c r="E662" i="26"/>
  <c r="I662" i="26"/>
  <c r="L662" i="26"/>
  <c r="W662" i="26"/>
  <c r="AA662" i="26"/>
  <c r="AD662" i="26"/>
  <c r="AG662" i="26"/>
  <c r="AI662" i="26"/>
  <c r="AL662" i="26"/>
  <c r="C663" i="26"/>
  <c r="E663" i="26"/>
  <c r="I663" i="26"/>
  <c r="L663" i="26"/>
  <c r="W663" i="26"/>
  <c r="AA663" i="26"/>
  <c r="AD663" i="26"/>
  <c r="AG663" i="26"/>
  <c r="AI663" i="26"/>
  <c r="AL663" i="26"/>
  <c r="C664" i="26"/>
  <c r="E664" i="26"/>
  <c r="I664" i="26"/>
  <c r="L664" i="26"/>
  <c r="W664" i="26"/>
  <c r="AA664" i="26"/>
  <c r="AD664" i="26"/>
  <c r="AG664" i="26"/>
  <c r="AI664" i="26"/>
  <c r="AL664" i="26"/>
  <c r="C665" i="26"/>
  <c r="E665" i="26"/>
  <c r="I665" i="26"/>
  <c r="L665" i="26"/>
  <c r="W665" i="26"/>
  <c r="AA665" i="26"/>
  <c r="AD665" i="26"/>
  <c r="AG665" i="26"/>
  <c r="AI665" i="26"/>
  <c r="AL665" i="26"/>
  <c r="C666" i="26"/>
  <c r="E666" i="26"/>
  <c r="I666" i="26"/>
  <c r="L666" i="26"/>
  <c r="W666" i="26"/>
  <c r="AA666" i="26"/>
  <c r="AD666" i="26"/>
  <c r="AG666" i="26"/>
  <c r="AI666" i="26"/>
  <c r="AL666" i="26"/>
  <c r="C667" i="26"/>
  <c r="E667" i="26"/>
  <c r="I667" i="26"/>
  <c r="L667" i="26"/>
  <c r="W667" i="26"/>
  <c r="AA667" i="26"/>
  <c r="AD667" i="26"/>
  <c r="AG667" i="26"/>
  <c r="AI667" i="26"/>
  <c r="AL667" i="26"/>
  <c r="C668" i="26"/>
  <c r="E668" i="26"/>
  <c r="I668" i="26"/>
  <c r="L668" i="26"/>
  <c r="W668" i="26"/>
  <c r="AA668" i="26"/>
  <c r="AD668" i="26"/>
  <c r="AG668" i="26"/>
  <c r="AI668" i="26"/>
  <c r="AL668" i="26"/>
  <c r="C669" i="26"/>
  <c r="E669" i="26"/>
  <c r="I669" i="26"/>
  <c r="L669" i="26"/>
  <c r="W669" i="26"/>
  <c r="AA669" i="26"/>
  <c r="AD669" i="26"/>
  <c r="AG669" i="26"/>
  <c r="AI669" i="26"/>
  <c r="AL669" i="26"/>
  <c r="C670" i="26"/>
  <c r="E670" i="26"/>
  <c r="I670" i="26"/>
  <c r="L670" i="26"/>
  <c r="W670" i="26"/>
  <c r="AA670" i="26"/>
  <c r="AD670" i="26"/>
  <c r="AG670" i="26"/>
  <c r="AI670" i="26"/>
  <c r="AL670" i="26"/>
  <c r="C671" i="26"/>
  <c r="E671" i="26"/>
  <c r="I671" i="26"/>
  <c r="L671" i="26"/>
  <c r="W671" i="26"/>
  <c r="AA671" i="26"/>
  <c r="AD671" i="26"/>
  <c r="AG671" i="26"/>
  <c r="AI671" i="26"/>
  <c r="AL671" i="26"/>
  <c r="C672" i="26"/>
  <c r="E672" i="26"/>
  <c r="I672" i="26"/>
  <c r="L672" i="26"/>
  <c r="W672" i="26"/>
  <c r="AA672" i="26"/>
  <c r="AD672" i="26"/>
  <c r="AG672" i="26"/>
  <c r="AI672" i="26"/>
  <c r="AL672" i="26"/>
  <c r="C673" i="26"/>
  <c r="E673" i="26"/>
  <c r="I673" i="26"/>
  <c r="L673" i="26"/>
  <c r="W673" i="26"/>
  <c r="AA673" i="26"/>
  <c r="AD673" i="26"/>
  <c r="AG673" i="26"/>
  <c r="AI673" i="26"/>
  <c r="AL673" i="26"/>
  <c r="C674" i="26"/>
  <c r="E674" i="26"/>
  <c r="I674" i="26"/>
  <c r="L674" i="26"/>
  <c r="W674" i="26"/>
  <c r="AA674" i="26"/>
  <c r="AD674" i="26"/>
  <c r="AG674" i="26"/>
  <c r="AI674" i="26"/>
  <c r="AL674" i="26"/>
  <c r="C675" i="26"/>
  <c r="E675" i="26"/>
  <c r="I675" i="26"/>
  <c r="L675" i="26"/>
  <c r="W675" i="26"/>
  <c r="AA675" i="26"/>
  <c r="AD675" i="26"/>
  <c r="AG675" i="26"/>
  <c r="AI675" i="26"/>
  <c r="AL675" i="26"/>
  <c r="C676" i="26"/>
  <c r="E676" i="26"/>
  <c r="I676" i="26"/>
  <c r="L676" i="26"/>
  <c r="W676" i="26"/>
  <c r="AA676" i="26"/>
  <c r="AD676" i="26"/>
  <c r="AG676" i="26"/>
  <c r="AI676" i="26"/>
  <c r="AL676" i="26"/>
  <c r="C677" i="26"/>
  <c r="E677" i="26"/>
  <c r="I677" i="26"/>
  <c r="L677" i="26"/>
  <c r="W677" i="26"/>
  <c r="AA677" i="26"/>
  <c r="AD677" i="26"/>
  <c r="AG677" i="26"/>
  <c r="AI677" i="26"/>
  <c r="AL677" i="26"/>
  <c r="C678" i="26"/>
  <c r="E678" i="26"/>
  <c r="I678" i="26"/>
  <c r="L678" i="26"/>
  <c r="W678" i="26"/>
  <c r="AA678" i="26"/>
  <c r="AD678" i="26"/>
  <c r="AG678" i="26"/>
  <c r="AI678" i="26"/>
  <c r="AL678" i="26"/>
  <c r="C679" i="26"/>
  <c r="E679" i="26"/>
  <c r="I679" i="26"/>
  <c r="L679" i="26"/>
  <c r="W679" i="26"/>
  <c r="AA679" i="26"/>
  <c r="AD679" i="26"/>
  <c r="AG679" i="26"/>
  <c r="AI679" i="26"/>
  <c r="AL679" i="26"/>
  <c r="C680" i="26"/>
  <c r="E680" i="26"/>
  <c r="I680" i="26"/>
  <c r="L680" i="26"/>
  <c r="W680" i="26"/>
  <c r="AA680" i="26"/>
  <c r="AD680" i="26"/>
  <c r="AG680" i="26"/>
  <c r="AI680" i="26"/>
  <c r="AL680" i="26"/>
  <c r="C681" i="26"/>
  <c r="E681" i="26"/>
  <c r="I681" i="26"/>
  <c r="L681" i="26"/>
  <c r="W681" i="26"/>
  <c r="AA681" i="26"/>
  <c r="AD681" i="26"/>
  <c r="AG681" i="26"/>
  <c r="AI681" i="26"/>
  <c r="AL681" i="26"/>
  <c r="C682" i="26"/>
  <c r="E682" i="26"/>
  <c r="I682" i="26"/>
  <c r="L682" i="26"/>
  <c r="W682" i="26"/>
  <c r="AA682" i="26"/>
  <c r="AD682" i="26"/>
  <c r="AG682" i="26"/>
  <c r="AI682" i="26"/>
  <c r="AL682" i="26"/>
  <c r="C683" i="26"/>
  <c r="E683" i="26"/>
  <c r="I683" i="26"/>
  <c r="L683" i="26"/>
  <c r="W683" i="26"/>
  <c r="AA683" i="26"/>
  <c r="AD683" i="26"/>
  <c r="AG683" i="26"/>
  <c r="AI683" i="26"/>
  <c r="AL683" i="26"/>
  <c r="C684" i="26"/>
  <c r="E684" i="26"/>
  <c r="I684" i="26"/>
  <c r="L684" i="26"/>
  <c r="W684" i="26"/>
  <c r="AA684" i="26"/>
  <c r="AD684" i="26"/>
  <c r="AG684" i="26"/>
  <c r="AI684" i="26"/>
  <c r="AL684" i="26"/>
  <c r="C685" i="26"/>
  <c r="E685" i="26"/>
  <c r="I685" i="26"/>
  <c r="L685" i="26"/>
  <c r="W685" i="26"/>
  <c r="AA685" i="26"/>
  <c r="AD685" i="26"/>
  <c r="AG685" i="26"/>
  <c r="AI685" i="26"/>
  <c r="AL685" i="26"/>
  <c r="C686" i="26"/>
  <c r="E686" i="26"/>
  <c r="I686" i="26"/>
  <c r="L686" i="26"/>
  <c r="W686" i="26"/>
  <c r="AA686" i="26"/>
  <c r="AD686" i="26"/>
  <c r="AG686" i="26"/>
  <c r="AI686" i="26"/>
  <c r="AL686" i="26"/>
  <c r="C687" i="26"/>
  <c r="E687" i="26"/>
  <c r="I687" i="26"/>
  <c r="L687" i="26"/>
  <c r="W687" i="26"/>
  <c r="AA687" i="26"/>
  <c r="AD687" i="26"/>
  <c r="AG687" i="26"/>
  <c r="AI687" i="26"/>
  <c r="AL687" i="26"/>
  <c r="C688" i="26"/>
  <c r="E688" i="26"/>
  <c r="I688" i="26"/>
  <c r="L688" i="26"/>
  <c r="W688" i="26"/>
  <c r="AA688" i="26"/>
  <c r="AD688" i="26"/>
  <c r="AG688" i="26"/>
  <c r="AI688" i="26"/>
  <c r="AL688" i="26"/>
  <c r="C689" i="26"/>
  <c r="E689" i="26"/>
  <c r="I689" i="26"/>
  <c r="L689" i="26"/>
  <c r="W689" i="26"/>
  <c r="AA689" i="26"/>
  <c r="AD689" i="26"/>
  <c r="AG689" i="26"/>
  <c r="AI689" i="26"/>
  <c r="AL689" i="26"/>
  <c r="C690" i="26"/>
  <c r="E690" i="26"/>
  <c r="I690" i="26"/>
  <c r="L690" i="26"/>
  <c r="W690" i="26"/>
  <c r="AA690" i="26"/>
  <c r="AD690" i="26"/>
  <c r="AG690" i="26"/>
  <c r="AI690" i="26"/>
  <c r="AL690" i="26"/>
  <c r="C691" i="26"/>
  <c r="E691" i="26"/>
  <c r="I691" i="26"/>
  <c r="L691" i="26"/>
  <c r="W691" i="26"/>
  <c r="AA691" i="26"/>
  <c r="AD691" i="26"/>
  <c r="AG691" i="26"/>
  <c r="AI691" i="26"/>
  <c r="AL691" i="26"/>
  <c r="C692" i="26"/>
  <c r="E692" i="26"/>
  <c r="I692" i="26"/>
  <c r="L692" i="26"/>
  <c r="W692" i="26"/>
  <c r="AA692" i="26"/>
  <c r="AD692" i="26"/>
  <c r="AG692" i="26"/>
  <c r="AI692" i="26"/>
  <c r="AL692" i="26"/>
  <c r="C693" i="26"/>
  <c r="E693" i="26"/>
  <c r="I693" i="26"/>
  <c r="L693" i="26"/>
  <c r="W693" i="26"/>
  <c r="AA693" i="26"/>
  <c r="AD693" i="26"/>
  <c r="AG693" i="26"/>
  <c r="AI693" i="26"/>
  <c r="AL693" i="26"/>
  <c r="C694" i="26"/>
  <c r="E694" i="26"/>
  <c r="I694" i="26"/>
  <c r="L694" i="26"/>
  <c r="W694" i="26"/>
  <c r="AA694" i="26"/>
  <c r="AD694" i="26"/>
  <c r="AG694" i="26"/>
  <c r="AI694" i="26"/>
  <c r="AL694" i="26"/>
  <c r="C695" i="26"/>
  <c r="E695" i="26"/>
  <c r="I695" i="26"/>
  <c r="L695" i="26"/>
  <c r="W695" i="26"/>
  <c r="AA695" i="26"/>
  <c r="AD695" i="26"/>
  <c r="AG695" i="26"/>
  <c r="AI695" i="26"/>
  <c r="AL695" i="26"/>
  <c r="C696" i="26"/>
  <c r="E696" i="26"/>
  <c r="I696" i="26"/>
  <c r="L696" i="26"/>
  <c r="W696" i="26"/>
  <c r="AA696" i="26"/>
  <c r="AD696" i="26"/>
  <c r="AG696" i="26"/>
  <c r="AI696" i="26"/>
  <c r="AL696" i="26"/>
  <c r="C697" i="26"/>
  <c r="E697" i="26"/>
  <c r="I697" i="26"/>
  <c r="L697" i="26"/>
  <c r="W697" i="26"/>
  <c r="AA697" i="26"/>
  <c r="AD697" i="26"/>
  <c r="AG697" i="26"/>
  <c r="AI697" i="26"/>
  <c r="AL697" i="26"/>
  <c r="C698" i="26"/>
  <c r="E698" i="26"/>
  <c r="I698" i="26"/>
  <c r="L698" i="26"/>
  <c r="W698" i="26"/>
  <c r="AA698" i="26"/>
  <c r="AD698" i="26"/>
  <c r="AG698" i="26"/>
  <c r="AI698" i="26"/>
  <c r="AL698" i="26"/>
  <c r="C699" i="26"/>
  <c r="E699" i="26"/>
  <c r="I699" i="26"/>
  <c r="L699" i="26"/>
  <c r="W699" i="26"/>
  <c r="AA699" i="26"/>
  <c r="AD699" i="26"/>
  <c r="AG699" i="26"/>
  <c r="AI699" i="26"/>
  <c r="AL699" i="26"/>
  <c r="C700" i="26"/>
  <c r="E700" i="26"/>
  <c r="I700" i="26"/>
  <c r="L700" i="26"/>
  <c r="W700" i="26"/>
  <c r="AA700" i="26"/>
  <c r="AD700" i="26"/>
  <c r="AG700" i="26"/>
  <c r="AI700" i="26"/>
  <c r="AL700" i="26"/>
  <c r="C701" i="26"/>
  <c r="E701" i="26"/>
  <c r="I701" i="26"/>
  <c r="L701" i="26"/>
  <c r="W701" i="26"/>
  <c r="AA701" i="26"/>
  <c r="AD701" i="26"/>
  <c r="AG701" i="26"/>
  <c r="AI701" i="26"/>
  <c r="AL701" i="26"/>
  <c r="C702" i="26"/>
  <c r="E702" i="26"/>
  <c r="I702" i="26"/>
  <c r="L702" i="26"/>
  <c r="W702" i="26"/>
  <c r="AA702" i="26"/>
  <c r="AD702" i="26"/>
  <c r="AG702" i="26"/>
  <c r="AI702" i="26"/>
  <c r="AL702" i="26"/>
  <c r="C703" i="26"/>
  <c r="E703" i="26"/>
  <c r="I703" i="26"/>
  <c r="L703" i="26"/>
  <c r="W703" i="26"/>
  <c r="AA703" i="26"/>
  <c r="AD703" i="26"/>
  <c r="AG703" i="26"/>
  <c r="AI703" i="26"/>
  <c r="AL703" i="26"/>
  <c r="C704" i="26"/>
  <c r="E704" i="26"/>
  <c r="I704" i="26"/>
  <c r="L704" i="26"/>
  <c r="W704" i="26"/>
  <c r="AA704" i="26"/>
  <c r="AD704" i="26"/>
  <c r="AG704" i="26"/>
  <c r="AI704" i="26"/>
  <c r="AL704" i="26"/>
  <c r="C705" i="26"/>
  <c r="E705" i="26"/>
  <c r="I705" i="26"/>
  <c r="L705" i="26"/>
  <c r="W705" i="26"/>
  <c r="AA705" i="26"/>
  <c r="AD705" i="26"/>
  <c r="AG705" i="26"/>
  <c r="AI705" i="26"/>
  <c r="AL705" i="26"/>
  <c r="C706" i="26"/>
  <c r="E706" i="26"/>
  <c r="I706" i="26"/>
  <c r="L706" i="26"/>
  <c r="W706" i="26"/>
  <c r="AA706" i="26"/>
  <c r="AD706" i="26"/>
  <c r="AG706" i="26"/>
  <c r="AI706" i="26"/>
  <c r="AL706" i="26"/>
  <c r="C707" i="26"/>
  <c r="E707" i="26"/>
  <c r="I707" i="26"/>
  <c r="L707" i="26"/>
  <c r="W707" i="26"/>
  <c r="AA707" i="26"/>
  <c r="AD707" i="26"/>
  <c r="AG707" i="26"/>
  <c r="AI707" i="26"/>
  <c r="AL707" i="26"/>
  <c r="C708" i="26"/>
  <c r="E708" i="26"/>
  <c r="I708" i="26"/>
  <c r="L708" i="26"/>
  <c r="W708" i="26"/>
  <c r="AA708" i="26"/>
  <c r="AD708" i="26"/>
  <c r="AG708" i="26"/>
  <c r="AI708" i="26"/>
  <c r="AL708" i="26"/>
  <c r="C709" i="26"/>
  <c r="E709" i="26"/>
  <c r="I709" i="26"/>
  <c r="L709" i="26"/>
  <c r="W709" i="26"/>
  <c r="AA709" i="26"/>
  <c r="AD709" i="26"/>
  <c r="AG709" i="26"/>
  <c r="AI709" i="26"/>
  <c r="AL709" i="26"/>
  <c r="C710" i="26"/>
  <c r="E710" i="26"/>
  <c r="I710" i="26"/>
  <c r="L710" i="26"/>
  <c r="W710" i="26"/>
  <c r="AA710" i="26"/>
  <c r="AD710" i="26"/>
  <c r="AG710" i="26"/>
  <c r="AI710" i="26"/>
  <c r="AL710" i="26"/>
  <c r="C711" i="26"/>
  <c r="E711" i="26"/>
  <c r="I711" i="26"/>
  <c r="L711" i="26"/>
  <c r="W711" i="26"/>
  <c r="AA711" i="26"/>
  <c r="AD711" i="26"/>
  <c r="AG711" i="26"/>
  <c r="AI711" i="26"/>
  <c r="AL711" i="26"/>
  <c r="C712" i="26"/>
  <c r="E712" i="26"/>
  <c r="I712" i="26"/>
  <c r="L712" i="26"/>
  <c r="W712" i="26"/>
  <c r="AA712" i="26"/>
  <c r="AD712" i="26"/>
  <c r="AG712" i="26"/>
  <c r="AI712" i="26"/>
  <c r="AL712" i="26"/>
  <c r="C713" i="26"/>
  <c r="E713" i="26"/>
  <c r="I713" i="26"/>
  <c r="L713" i="26"/>
  <c r="W713" i="26"/>
  <c r="AA713" i="26"/>
  <c r="AD713" i="26"/>
  <c r="AG713" i="26"/>
  <c r="AI713" i="26"/>
  <c r="AL713" i="26"/>
  <c r="C714" i="26"/>
  <c r="E714" i="26"/>
  <c r="I714" i="26"/>
  <c r="L714" i="26"/>
  <c r="W714" i="26"/>
  <c r="AA714" i="26"/>
  <c r="AD714" i="26"/>
  <c r="AG714" i="26"/>
  <c r="AI714" i="26"/>
  <c r="AL714" i="26"/>
  <c r="C715" i="26"/>
  <c r="E715" i="26"/>
  <c r="I715" i="26"/>
  <c r="L715" i="26"/>
  <c r="W715" i="26"/>
  <c r="AA715" i="26"/>
  <c r="AD715" i="26"/>
  <c r="AG715" i="26"/>
  <c r="AI715" i="26"/>
  <c r="AL715" i="26"/>
  <c r="C716" i="26"/>
  <c r="E716" i="26"/>
  <c r="I716" i="26"/>
  <c r="L716" i="26"/>
  <c r="W716" i="26"/>
  <c r="AA716" i="26"/>
  <c r="AD716" i="26"/>
  <c r="AG716" i="26"/>
  <c r="AI716" i="26"/>
  <c r="AL716" i="26"/>
  <c r="C717" i="26"/>
  <c r="E717" i="26"/>
  <c r="I717" i="26"/>
  <c r="L717" i="26"/>
  <c r="W717" i="26"/>
  <c r="AA717" i="26"/>
  <c r="AD717" i="26"/>
  <c r="AG717" i="26"/>
  <c r="AI717" i="26"/>
  <c r="AL717" i="26"/>
  <c r="C718" i="26"/>
  <c r="E718" i="26"/>
  <c r="I718" i="26"/>
  <c r="L718" i="26"/>
  <c r="W718" i="26"/>
  <c r="AA718" i="26"/>
  <c r="AD718" i="26"/>
  <c r="AG718" i="26"/>
  <c r="AI718" i="26"/>
  <c r="AL718" i="26"/>
  <c r="C719" i="26"/>
  <c r="E719" i="26"/>
  <c r="I719" i="26"/>
  <c r="L719" i="26"/>
  <c r="W719" i="26"/>
  <c r="AA719" i="26"/>
  <c r="AD719" i="26"/>
  <c r="AG719" i="26"/>
  <c r="AI719" i="26"/>
  <c r="AL719" i="26"/>
  <c r="C720" i="26"/>
  <c r="E720" i="26"/>
  <c r="I720" i="26"/>
  <c r="L720" i="26"/>
  <c r="W720" i="26"/>
  <c r="AA720" i="26"/>
  <c r="AD720" i="26"/>
  <c r="AG720" i="26"/>
  <c r="AI720" i="26"/>
  <c r="AL720" i="26"/>
  <c r="C721" i="26"/>
  <c r="E721" i="26"/>
  <c r="I721" i="26"/>
  <c r="L721" i="26"/>
  <c r="W721" i="26"/>
  <c r="AA721" i="26"/>
  <c r="AD721" i="26"/>
  <c r="AG721" i="26"/>
  <c r="AI721" i="26"/>
  <c r="AL721" i="26"/>
  <c r="C722" i="26"/>
  <c r="E722" i="26"/>
  <c r="I722" i="26"/>
  <c r="L722" i="26"/>
  <c r="W722" i="26"/>
  <c r="AA722" i="26"/>
  <c r="AD722" i="26"/>
  <c r="AG722" i="26"/>
  <c r="AI722" i="26"/>
  <c r="AL722" i="26"/>
  <c r="C723" i="26"/>
  <c r="E723" i="26"/>
  <c r="I723" i="26"/>
  <c r="L723" i="26"/>
  <c r="W723" i="26"/>
  <c r="AA723" i="26"/>
  <c r="AD723" i="26"/>
  <c r="AG723" i="26"/>
  <c r="AI723" i="26"/>
  <c r="AL723" i="26"/>
  <c r="C724" i="26"/>
  <c r="E724" i="26"/>
  <c r="I724" i="26"/>
  <c r="L724" i="26"/>
  <c r="W724" i="26"/>
  <c r="AA724" i="26"/>
  <c r="AD724" i="26"/>
  <c r="AG724" i="26"/>
  <c r="AI724" i="26"/>
  <c r="AL724" i="26"/>
  <c r="C725" i="26"/>
  <c r="E725" i="26"/>
  <c r="I725" i="26"/>
  <c r="L725" i="26"/>
  <c r="W725" i="26"/>
  <c r="AA725" i="26"/>
  <c r="AD725" i="26"/>
  <c r="AG725" i="26"/>
  <c r="AI725" i="26"/>
  <c r="AL725" i="26"/>
  <c r="C726" i="26"/>
  <c r="E726" i="26"/>
  <c r="I726" i="26"/>
  <c r="L726" i="26"/>
  <c r="W726" i="26"/>
  <c r="AA726" i="26"/>
  <c r="AD726" i="26"/>
  <c r="AG726" i="26"/>
  <c r="AI726" i="26"/>
  <c r="AL726" i="26"/>
  <c r="C727" i="26"/>
  <c r="E727" i="26"/>
  <c r="I727" i="26"/>
  <c r="L727" i="26"/>
  <c r="W727" i="26"/>
  <c r="AA727" i="26"/>
  <c r="AD727" i="26"/>
  <c r="AG727" i="26"/>
  <c r="AI727" i="26"/>
  <c r="AL727" i="26"/>
  <c r="C728" i="26"/>
  <c r="E728" i="26"/>
  <c r="I728" i="26"/>
  <c r="L728" i="26"/>
  <c r="W728" i="26"/>
  <c r="AA728" i="26"/>
  <c r="AD728" i="26"/>
  <c r="AG728" i="26"/>
  <c r="AI728" i="26"/>
  <c r="AL728" i="26"/>
  <c r="C729" i="26"/>
  <c r="E729" i="26"/>
  <c r="I729" i="26"/>
  <c r="L729" i="26"/>
  <c r="W729" i="26"/>
  <c r="AA729" i="26"/>
  <c r="AD729" i="26"/>
  <c r="AG729" i="26"/>
  <c r="AI729" i="26"/>
  <c r="AL729" i="26"/>
  <c r="C730" i="26"/>
  <c r="E730" i="26"/>
  <c r="I730" i="26"/>
  <c r="L730" i="26"/>
  <c r="W730" i="26"/>
  <c r="AA730" i="26"/>
  <c r="AD730" i="26"/>
  <c r="AG730" i="26"/>
  <c r="AI730" i="26"/>
  <c r="AL730" i="26"/>
  <c r="C731" i="26"/>
  <c r="E731" i="26"/>
  <c r="I731" i="26"/>
  <c r="L731" i="26"/>
  <c r="W731" i="26"/>
  <c r="AA731" i="26"/>
  <c r="AD731" i="26"/>
  <c r="AG731" i="26"/>
  <c r="AI731" i="26"/>
  <c r="AL731" i="26"/>
  <c r="C732" i="26"/>
  <c r="E732" i="26"/>
  <c r="I732" i="26"/>
  <c r="L732" i="26"/>
  <c r="W732" i="26"/>
  <c r="AA732" i="26"/>
  <c r="AD732" i="26"/>
  <c r="AG732" i="26"/>
  <c r="AI732" i="26"/>
  <c r="AL732" i="26"/>
  <c r="C733" i="26"/>
  <c r="E733" i="26"/>
  <c r="I733" i="26"/>
  <c r="L733" i="26"/>
  <c r="W733" i="26"/>
  <c r="AA733" i="26"/>
  <c r="AD733" i="26"/>
  <c r="AG733" i="26"/>
  <c r="AI733" i="26"/>
  <c r="AL733" i="26"/>
  <c r="C734" i="26"/>
  <c r="E734" i="26"/>
  <c r="I734" i="26"/>
  <c r="L734" i="26"/>
  <c r="W734" i="26"/>
  <c r="AA734" i="26"/>
  <c r="AD734" i="26"/>
  <c r="AG734" i="26"/>
  <c r="AI734" i="26"/>
  <c r="AL734" i="26"/>
  <c r="C735" i="26"/>
  <c r="E735" i="26"/>
  <c r="I735" i="26"/>
  <c r="L735" i="26"/>
  <c r="W735" i="26"/>
  <c r="AA735" i="26"/>
  <c r="AD735" i="26"/>
  <c r="AG735" i="26"/>
  <c r="AI735" i="26"/>
  <c r="AL735" i="26"/>
  <c r="C736" i="26"/>
  <c r="E736" i="26"/>
  <c r="I736" i="26"/>
  <c r="L736" i="26"/>
  <c r="W736" i="26"/>
  <c r="AA736" i="26"/>
  <c r="AD736" i="26"/>
  <c r="AG736" i="26"/>
  <c r="AI736" i="26"/>
  <c r="AL736" i="26"/>
  <c r="C737" i="26"/>
  <c r="E737" i="26"/>
  <c r="I737" i="26"/>
  <c r="L737" i="26"/>
  <c r="W737" i="26"/>
  <c r="AA737" i="26"/>
  <c r="AD737" i="26"/>
  <c r="AG737" i="26"/>
  <c r="AI737" i="26"/>
  <c r="AL737" i="26"/>
  <c r="C738" i="26"/>
  <c r="E738" i="26"/>
  <c r="I738" i="26"/>
  <c r="L738" i="26"/>
  <c r="W738" i="26"/>
  <c r="AA738" i="26"/>
  <c r="AD738" i="26"/>
  <c r="AG738" i="26"/>
  <c r="AI738" i="26"/>
  <c r="AL738" i="26"/>
  <c r="C739" i="26"/>
  <c r="E739" i="26"/>
  <c r="I739" i="26"/>
  <c r="L739" i="26"/>
  <c r="W739" i="26"/>
  <c r="AA739" i="26"/>
  <c r="AD739" i="26"/>
  <c r="AG739" i="26"/>
  <c r="AI739" i="26"/>
  <c r="AL739" i="26"/>
  <c r="C740" i="26"/>
  <c r="E740" i="26"/>
  <c r="I740" i="26"/>
  <c r="L740" i="26"/>
  <c r="W740" i="26"/>
  <c r="AA740" i="26"/>
  <c r="AD740" i="26"/>
  <c r="AG740" i="26"/>
  <c r="AI740" i="26"/>
  <c r="AL740" i="26"/>
  <c r="C741" i="26"/>
  <c r="E741" i="26"/>
  <c r="I741" i="26"/>
  <c r="L741" i="26"/>
  <c r="W741" i="26"/>
  <c r="AA741" i="26"/>
  <c r="AD741" i="26"/>
  <c r="AG741" i="26"/>
  <c r="AI741" i="26"/>
  <c r="AL741" i="26"/>
  <c r="C742" i="26"/>
  <c r="E742" i="26"/>
  <c r="I742" i="26"/>
  <c r="L742" i="26"/>
  <c r="W742" i="26"/>
  <c r="AA742" i="26"/>
  <c r="AD742" i="26"/>
  <c r="AG742" i="26"/>
  <c r="AI742" i="26"/>
  <c r="AL742" i="26"/>
  <c r="C743" i="26"/>
  <c r="E743" i="26"/>
  <c r="I743" i="26"/>
  <c r="L743" i="26"/>
  <c r="W743" i="26"/>
  <c r="AA743" i="26"/>
  <c r="AD743" i="26"/>
  <c r="AG743" i="26"/>
  <c r="AI743" i="26"/>
  <c r="AL743" i="26"/>
  <c r="C744" i="26"/>
  <c r="E744" i="26"/>
  <c r="I744" i="26"/>
  <c r="L744" i="26"/>
  <c r="W744" i="26"/>
  <c r="AA744" i="26"/>
  <c r="AD744" i="26"/>
  <c r="AG744" i="26"/>
  <c r="AI744" i="26"/>
  <c r="AL744" i="26"/>
  <c r="C745" i="26"/>
  <c r="E745" i="26"/>
  <c r="I745" i="26"/>
  <c r="L745" i="26"/>
  <c r="W745" i="26"/>
  <c r="AA745" i="26"/>
  <c r="AD745" i="26"/>
  <c r="AG745" i="26"/>
  <c r="AI745" i="26"/>
  <c r="AL745" i="26"/>
  <c r="C746" i="26"/>
  <c r="E746" i="26"/>
  <c r="I746" i="26"/>
  <c r="L746" i="26"/>
  <c r="W746" i="26"/>
  <c r="AA746" i="26"/>
  <c r="AD746" i="26"/>
  <c r="AG746" i="26"/>
  <c r="AI746" i="26"/>
  <c r="AL746" i="26"/>
  <c r="C747" i="26"/>
  <c r="E747" i="26"/>
  <c r="I747" i="26"/>
  <c r="L747" i="26"/>
  <c r="W747" i="26"/>
  <c r="AA747" i="26"/>
  <c r="AD747" i="26"/>
  <c r="AG747" i="26"/>
  <c r="AI747" i="26"/>
  <c r="AL747" i="26"/>
  <c r="C748" i="26"/>
  <c r="E748" i="26"/>
  <c r="I748" i="26"/>
  <c r="L748" i="26"/>
  <c r="W748" i="26"/>
  <c r="AA748" i="26"/>
  <c r="AD748" i="26"/>
  <c r="AG748" i="26"/>
  <c r="AI748" i="26"/>
  <c r="AL748" i="26"/>
  <c r="C749" i="26"/>
  <c r="E749" i="26"/>
  <c r="I749" i="26"/>
  <c r="L749" i="26"/>
  <c r="W749" i="26"/>
  <c r="AA749" i="26"/>
  <c r="AD749" i="26"/>
  <c r="AG749" i="26"/>
  <c r="AI749" i="26"/>
  <c r="AL749" i="26"/>
  <c r="C750" i="26"/>
  <c r="E750" i="26"/>
  <c r="I750" i="26"/>
  <c r="L750" i="26"/>
  <c r="W750" i="26"/>
  <c r="AA750" i="26"/>
  <c r="AD750" i="26"/>
  <c r="AG750" i="26"/>
  <c r="AI750" i="26"/>
  <c r="AL750" i="26"/>
  <c r="C751" i="26"/>
  <c r="E751" i="26"/>
  <c r="I751" i="26"/>
  <c r="L751" i="26"/>
  <c r="W751" i="26"/>
  <c r="AA751" i="26"/>
  <c r="AD751" i="26"/>
  <c r="AG751" i="26"/>
  <c r="AI751" i="26"/>
  <c r="AL751" i="26"/>
  <c r="C752" i="26"/>
  <c r="E752" i="26"/>
  <c r="I752" i="26"/>
  <c r="L752" i="26"/>
  <c r="W752" i="26"/>
  <c r="AA752" i="26"/>
  <c r="AD752" i="26"/>
  <c r="AG752" i="26"/>
  <c r="AI752" i="26"/>
  <c r="AL752" i="26"/>
  <c r="C753" i="26"/>
  <c r="E753" i="26"/>
  <c r="I753" i="26"/>
  <c r="L753" i="26"/>
  <c r="W753" i="26"/>
  <c r="AA753" i="26"/>
  <c r="AD753" i="26"/>
  <c r="AG753" i="26"/>
  <c r="AI753" i="26"/>
  <c r="AL753" i="26"/>
  <c r="C754" i="26"/>
  <c r="E754" i="26"/>
  <c r="I754" i="26"/>
  <c r="L754" i="26"/>
  <c r="W754" i="26"/>
  <c r="AA754" i="26"/>
  <c r="AD754" i="26"/>
  <c r="AG754" i="26"/>
  <c r="AI754" i="26"/>
  <c r="AL754" i="26"/>
  <c r="C755" i="26"/>
  <c r="E755" i="26"/>
  <c r="I755" i="26"/>
  <c r="L755" i="26"/>
  <c r="W755" i="26"/>
  <c r="AA755" i="26"/>
  <c r="AD755" i="26"/>
  <c r="AG755" i="26"/>
  <c r="AI755" i="26"/>
  <c r="AL755" i="26"/>
  <c r="C756" i="26"/>
  <c r="E756" i="26"/>
  <c r="I756" i="26"/>
  <c r="L756" i="26"/>
  <c r="W756" i="26"/>
  <c r="AA756" i="26"/>
  <c r="AD756" i="26"/>
  <c r="AG756" i="26"/>
  <c r="AI756" i="26"/>
  <c r="AL756" i="26"/>
  <c r="C757" i="26"/>
  <c r="E757" i="26"/>
  <c r="I757" i="26"/>
  <c r="L757" i="26"/>
  <c r="W757" i="26"/>
  <c r="AA757" i="26"/>
  <c r="AD757" i="26"/>
  <c r="AG757" i="26"/>
  <c r="AI757" i="26"/>
  <c r="AL757" i="26"/>
  <c r="C758" i="26"/>
  <c r="E758" i="26"/>
  <c r="I758" i="26"/>
  <c r="L758" i="26"/>
  <c r="W758" i="26"/>
  <c r="AA758" i="26"/>
  <c r="AD758" i="26"/>
  <c r="AG758" i="26"/>
  <c r="AI758" i="26"/>
  <c r="AL758" i="26"/>
  <c r="C759" i="26"/>
  <c r="E759" i="26"/>
  <c r="I759" i="26"/>
  <c r="L759" i="26"/>
  <c r="W759" i="26"/>
  <c r="AA759" i="26"/>
  <c r="AD759" i="26"/>
  <c r="AG759" i="26"/>
  <c r="AI759" i="26"/>
  <c r="AL759" i="26"/>
  <c r="C760" i="26"/>
  <c r="E760" i="26"/>
  <c r="I760" i="26"/>
  <c r="L760" i="26"/>
  <c r="W760" i="26"/>
  <c r="AA760" i="26"/>
  <c r="AD760" i="26"/>
  <c r="AG760" i="26"/>
  <c r="AI760" i="26"/>
  <c r="AL760" i="26"/>
  <c r="C761" i="26"/>
  <c r="E761" i="26"/>
  <c r="I761" i="26"/>
  <c r="L761" i="26"/>
  <c r="W761" i="26"/>
  <c r="AA761" i="26"/>
  <c r="AD761" i="26"/>
  <c r="AG761" i="26"/>
  <c r="AI761" i="26"/>
  <c r="AL761" i="26"/>
  <c r="C762" i="26"/>
  <c r="E762" i="26"/>
  <c r="I762" i="26"/>
  <c r="L762" i="26"/>
  <c r="W762" i="26"/>
  <c r="AA762" i="26"/>
  <c r="AD762" i="26"/>
  <c r="AG762" i="26"/>
  <c r="AI762" i="26"/>
  <c r="AL762" i="26"/>
  <c r="C763" i="26"/>
  <c r="E763" i="26"/>
  <c r="I763" i="26"/>
  <c r="L763" i="26"/>
  <c r="W763" i="26"/>
  <c r="AA763" i="26"/>
  <c r="AD763" i="26"/>
  <c r="AG763" i="26"/>
  <c r="AI763" i="26"/>
  <c r="AL763" i="26"/>
  <c r="C764" i="26"/>
  <c r="E764" i="26"/>
  <c r="I764" i="26"/>
  <c r="L764" i="26"/>
  <c r="W764" i="26"/>
  <c r="AA764" i="26"/>
  <c r="AD764" i="26"/>
  <c r="AG764" i="26"/>
  <c r="AI764" i="26"/>
  <c r="AL764" i="26"/>
  <c r="C765" i="26"/>
  <c r="E765" i="26"/>
  <c r="I765" i="26"/>
  <c r="L765" i="26"/>
  <c r="W765" i="26"/>
  <c r="AA765" i="26"/>
  <c r="AD765" i="26"/>
  <c r="AG765" i="26"/>
  <c r="AI765" i="26"/>
  <c r="AL765" i="26"/>
  <c r="C766" i="26"/>
  <c r="E766" i="26"/>
  <c r="I766" i="26"/>
  <c r="L766" i="26"/>
  <c r="W766" i="26"/>
  <c r="AA766" i="26"/>
  <c r="AD766" i="26"/>
  <c r="AG766" i="26"/>
  <c r="AI766" i="26"/>
  <c r="AL766" i="26"/>
  <c r="C767" i="26"/>
  <c r="E767" i="26"/>
  <c r="I767" i="26"/>
  <c r="L767" i="26"/>
  <c r="W767" i="26"/>
  <c r="AA767" i="26"/>
  <c r="AD767" i="26"/>
  <c r="AG767" i="26"/>
  <c r="AI767" i="26"/>
  <c r="AL767" i="26"/>
  <c r="C768" i="26"/>
  <c r="E768" i="26"/>
  <c r="I768" i="26"/>
  <c r="L768" i="26"/>
  <c r="W768" i="26"/>
  <c r="AA768" i="26"/>
  <c r="AD768" i="26"/>
  <c r="AG768" i="26"/>
  <c r="AI768" i="26"/>
  <c r="AL768" i="26"/>
  <c r="C769" i="26"/>
  <c r="E769" i="26"/>
  <c r="I769" i="26"/>
  <c r="L769" i="26"/>
  <c r="W769" i="26"/>
  <c r="AA769" i="26"/>
  <c r="AD769" i="26"/>
  <c r="AG769" i="26"/>
  <c r="AI769" i="26"/>
  <c r="AL769" i="26"/>
  <c r="C770" i="26"/>
  <c r="E770" i="26"/>
  <c r="I770" i="26"/>
  <c r="L770" i="26"/>
  <c r="W770" i="26"/>
  <c r="AA770" i="26"/>
  <c r="AD770" i="26"/>
  <c r="AG770" i="26"/>
  <c r="AI770" i="26"/>
  <c r="AL770" i="26"/>
  <c r="C771" i="26"/>
  <c r="E771" i="26"/>
  <c r="I771" i="26"/>
  <c r="L771" i="26"/>
  <c r="W771" i="26"/>
  <c r="AA771" i="26"/>
  <c r="AD771" i="26"/>
  <c r="AG771" i="26"/>
  <c r="AI771" i="26"/>
  <c r="AL771" i="26"/>
  <c r="C772" i="26"/>
  <c r="E772" i="26"/>
  <c r="I772" i="26"/>
  <c r="L772" i="26"/>
  <c r="W772" i="26"/>
  <c r="AA772" i="26"/>
  <c r="AD772" i="26"/>
  <c r="AG772" i="26"/>
  <c r="AI772" i="26"/>
  <c r="AL772" i="26"/>
  <c r="C773" i="26"/>
  <c r="E773" i="26"/>
  <c r="I773" i="26"/>
  <c r="L773" i="26"/>
  <c r="W773" i="26"/>
  <c r="AA773" i="26"/>
  <c r="AD773" i="26"/>
  <c r="AG773" i="26"/>
  <c r="AI773" i="26"/>
  <c r="AL773" i="26"/>
  <c r="C774" i="26"/>
  <c r="E774" i="26"/>
  <c r="I774" i="26"/>
  <c r="L774" i="26"/>
  <c r="W774" i="26"/>
  <c r="AA774" i="26"/>
  <c r="AD774" i="26"/>
  <c r="AG774" i="26"/>
  <c r="AI774" i="26"/>
  <c r="AL774" i="26"/>
  <c r="C775" i="26"/>
  <c r="E775" i="26"/>
  <c r="I775" i="26"/>
  <c r="L775" i="26"/>
  <c r="W775" i="26"/>
  <c r="AA775" i="26"/>
  <c r="AD775" i="26"/>
  <c r="AG775" i="26"/>
  <c r="AI775" i="26"/>
  <c r="AL775" i="26"/>
  <c r="C776" i="26"/>
  <c r="E776" i="26"/>
  <c r="I776" i="26"/>
  <c r="L776" i="26"/>
  <c r="W776" i="26"/>
  <c r="AA776" i="26"/>
  <c r="AD776" i="26"/>
  <c r="AG776" i="26"/>
  <c r="AI776" i="26"/>
  <c r="AL776" i="26"/>
  <c r="C777" i="26"/>
  <c r="E777" i="26"/>
  <c r="I777" i="26"/>
  <c r="L777" i="26"/>
  <c r="W777" i="26"/>
  <c r="AA777" i="26"/>
  <c r="AD777" i="26"/>
  <c r="AG777" i="26"/>
  <c r="AI777" i="26"/>
  <c r="AL777" i="26"/>
  <c r="C778" i="26"/>
  <c r="E778" i="26"/>
  <c r="I778" i="26"/>
  <c r="L778" i="26"/>
  <c r="W778" i="26"/>
  <c r="AA778" i="26"/>
  <c r="AD778" i="26"/>
  <c r="AG778" i="26"/>
  <c r="AI778" i="26"/>
  <c r="AL778" i="26"/>
  <c r="C779" i="26"/>
  <c r="E779" i="26"/>
  <c r="I779" i="26"/>
  <c r="L779" i="26"/>
  <c r="W779" i="26"/>
  <c r="AA779" i="26"/>
  <c r="AD779" i="26"/>
  <c r="AG779" i="26"/>
  <c r="AI779" i="26"/>
  <c r="AL779" i="26"/>
  <c r="C780" i="26"/>
  <c r="E780" i="26"/>
  <c r="I780" i="26"/>
  <c r="L780" i="26"/>
  <c r="W780" i="26"/>
  <c r="AA780" i="26"/>
  <c r="AD780" i="26"/>
  <c r="AG780" i="26"/>
  <c r="AI780" i="26"/>
  <c r="AL780" i="26"/>
  <c r="C781" i="26"/>
  <c r="E781" i="26"/>
  <c r="I781" i="26"/>
  <c r="L781" i="26"/>
  <c r="W781" i="26"/>
  <c r="AA781" i="26"/>
  <c r="AD781" i="26"/>
  <c r="AG781" i="26"/>
  <c r="AI781" i="26"/>
  <c r="AL781" i="26"/>
  <c r="C782" i="26"/>
  <c r="E782" i="26"/>
  <c r="I782" i="26"/>
  <c r="L782" i="26"/>
  <c r="W782" i="26"/>
  <c r="AA782" i="26"/>
  <c r="AD782" i="26"/>
  <c r="AG782" i="26"/>
  <c r="AI782" i="26"/>
  <c r="AL782" i="26"/>
  <c r="C783" i="26"/>
  <c r="E783" i="26"/>
  <c r="I783" i="26"/>
  <c r="L783" i="26"/>
  <c r="W783" i="26"/>
  <c r="AA783" i="26"/>
  <c r="AD783" i="26"/>
  <c r="AG783" i="26"/>
  <c r="AI783" i="26"/>
  <c r="AL783" i="26"/>
  <c r="C784" i="26"/>
  <c r="E784" i="26"/>
  <c r="I784" i="26"/>
  <c r="L784" i="26"/>
  <c r="W784" i="26"/>
  <c r="AA784" i="26"/>
  <c r="AD784" i="26"/>
  <c r="AG784" i="26"/>
  <c r="AI784" i="26"/>
  <c r="AL784" i="26"/>
  <c r="C785" i="26"/>
  <c r="E785" i="26"/>
  <c r="I785" i="26"/>
  <c r="L785" i="26"/>
  <c r="W785" i="26"/>
  <c r="AA785" i="26"/>
  <c r="AD785" i="26"/>
  <c r="AG785" i="26"/>
  <c r="AI785" i="26"/>
  <c r="AL785" i="26"/>
  <c r="C786" i="26"/>
  <c r="E786" i="26"/>
  <c r="I786" i="26"/>
  <c r="L786" i="26"/>
  <c r="W786" i="26"/>
  <c r="AA786" i="26"/>
  <c r="AD786" i="26"/>
  <c r="AG786" i="26"/>
  <c r="AI786" i="26"/>
  <c r="AL786" i="26"/>
  <c r="C787" i="26"/>
  <c r="E787" i="26"/>
  <c r="I787" i="26"/>
  <c r="L787" i="26"/>
  <c r="W787" i="26"/>
  <c r="AA787" i="26"/>
  <c r="AD787" i="26"/>
  <c r="AG787" i="26"/>
  <c r="AI787" i="26"/>
  <c r="AL787" i="26"/>
  <c r="C788" i="26"/>
  <c r="E788" i="26"/>
  <c r="I788" i="26"/>
  <c r="L788" i="26"/>
  <c r="W788" i="26"/>
  <c r="AA788" i="26"/>
  <c r="AD788" i="26"/>
  <c r="AG788" i="26"/>
  <c r="AI788" i="26"/>
  <c r="AL788" i="26"/>
  <c r="C789" i="26"/>
  <c r="E789" i="26"/>
  <c r="I789" i="26"/>
  <c r="L789" i="26"/>
  <c r="W789" i="26"/>
  <c r="AA789" i="26"/>
  <c r="AD789" i="26"/>
  <c r="AG789" i="26"/>
  <c r="AI789" i="26"/>
  <c r="AL789" i="26"/>
  <c r="C790" i="26"/>
  <c r="E790" i="26"/>
  <c r="I790" i="26"/>
  <c r="L790" i="26"/>
  <c r="W790" i="26"/>
  <c r="AA790" i="26"/>
  <c r="AD790" i="26"/>
  <c r="AG790" i="26"/>
  <c r="AI790" i="26"/>
  <c r="AL790" i="26"/>
  <c r="C791" i="26"/>
  <c r="E791" i="26"/>
  <c r="I791" i="26"/>
  <c r="L791" i="26"/>
  <c r="W791" i="26"/>
  <c r="AA791" i="26"/>
  <c r="AD791" i="26"/>
  <c r="AG791" i="26"/>
  <c r="AI791" i="26"/>
  <c r="AL791" i="26"/>
  <c r="C792" i="26"/>
  <c r="E792" i="26"/>
  <c r="I792" i="26"/>
  <c r="L792" i="26"/>
  <c r="W792" i="26"/>
  <c r="AA792" i="26"/>
  <c r="AD792" i="26"/>
  <c r="AG792" i="26"/>
  <c r="AI792" i="26"/>
  <c r="AL792" i="26"/>
  <c r="C793" i="26"/>
  <c r="E793" i="26"/>
  <c r="I793" i="26"/>
  <c r="L793" i="26"/>
  <c r="W793" i="26"/>
  <c r="AA793" i="26"/>
  <c r="AD793" i="26"/>
  <c r="AG793" i="26"/>
  <c r="AI793" i="26"/>
  <c r="AL793" i="26"/>
  <c r="C794" i="26"/>
  <c r="E794" i="26"/>
  <c r="I794" i="26"/>
  <c r="L794" i="26"/>
  <c r="W794" i="26"/>
  <c r="AA794" i="26"/>
  <c r="AD794" i="26"/>
  <c r="AG794" i="26"/>
  <c r="AI794" i="26"/>
  <c r="AL794" i="26"/>
  <c r="C795" i="26"/>
  <c r="E795" i="26"/>
  <c r="I795" i="26"/>
  <c r="L795" i="26"/>
  <c r="W795" i="26"/>
  <c r="AA795" i="26"/>
  <c r="AD795" i="26"/>
  <c r="AG795" i="26"/>
  <c r="AI795" i="26"/>
  <c r="AL795" i="26"/>
  <c r="C796" i="26"/>
  <c r="E796" i="26"/>
  <c r="I796" i="26"/>
  <c r="L796" i="26"/>
  <c r="W796" i="26"/>
  <c r="AA796" i="26"/>
  <c r="AD796" i="26"/>
  <c r="AG796" i="26"/>
  <c r="AI796" i="26"/>
  <c r="AL796" i="26"/>
  <c r="C797" i="26"/>
  <c r="E797" i="26"/>
  <c r="I797" i="26"/>
  <c r="L797" i="26"/>
  <c r="W797" i="26"/>
  <c r="AA797" i="26"/>
  <c r="AD797" i="26"/>
  <c r="AG797" i="26"/>
  <c r="AI797" i="26"/>
  <c r="AL797" i="26"/>
  <c r="C798" i="26"/>
  <c r="E798" i="26"/>
  <c r="I798" i="26"/>
  <c r="L798" i="26"/>
  <c r="W798" i="26"/>
  <c r="AA798" i="26"/>
  <c r="AD798" i="26"/>
  <c r="AG798" i="26"/>
  <c r="AI798" i="26"/>
  <c r="AL798" i="26"/>
  <c r="C799" i="26"/>
  <c r="E799" i="26"/>
  <c r="I799" i="26"/>
  <c r="L799" i="26"/>
  <c r="W799" i="26"/>
  <c r="AA799" i="26"/>
  <c r="AD799" i="26"/>
  <c r="AG799" i="26"/>
  <c r="AI799" i="26"/>
  <c r="AL799" i="26"/>
  <c r="C800" i="26"/>
  <c r="E800" i="26"/>
  <c r="I800" i="26"/>
  <c r="L800" i="26"/>
  <c r="W800" i="26"/>
  <c r="AA800" i="26"/>
  <c r="AD800" i="26"/>
  <c r="AG800" i="26"/>
  <c r="AI800" i="26"/>
  <c r="AL800" i="26"/>
  <c r="C801" i="26"/>
  <c r="E801" i="26"/>
  <c r="I801" i="26"/>
  <c r="L801" i="26"/>
  <c r="W801" i="26"/>
  <c r="AA801" i="26"/>
  <c r="AD801" i="26"/>
  <c r="AG801" i="26"/>
  <c r="AI801" i="26"/>
  <c r="AL801" i="26"/>
  <c r="C802" i="26"/>
  <c r="E802" i="26"/>
  <c r="I802" i="26"/>
  <c r="L802" i="26"/>
  <c r="W802" i="26"/>
  <c r="AA802" i="26"/>
  <c r="AD802" i="26"/>
  <c r="AG802" i="26"/>
  <c r="AI802" i="26"/>
  <c r="AL802" i="26"/>
  <c r="C803" i="26"/>
  <c r="E803" i="26"/>
  <c r="I803" i="26"/>
  <c r="L803" i="26"/>
  <c r="W803" i="26"/>
  <c r="AA803" i="26"/>
  <c r="AD803" i="26"/>
  <c r="AG803" i="26"/>
  <c r="AI803" i="26"/>
  <c r="AL803" i="26"/>
  <c r="C804" i="26"/>
  <c r="E804" i="26"/>
  <c r="I804" i="26"/>
  <c r="L804" i="26"/>
  <c r="W804" i="26"/>
  <c r="AA804" i="26"/>
  <c r="AD804" i="26"/>
  <c r="AG804" i="26"/>
  <c r="AI804" i="26"/>
  <c r="AL804" i="26"/>
  <c r="C805" i="26"/>
  <c r="E805" i="26"/>
  <c r="I805" i="26"/>
  <c r="L805" i="26"/>
  <c r="W805" i="26"/>
  <c r="AA805" i="26"/>
  <c r="AD805" i="26"/>
  <c r="AG805" i="26"/>
  <c r="AI805" i="26"/>
  <c r="AL805" i="26"/>
  <c r="C806" i="26"/>
  <c r="E806" i="26"/>
  <c r="I806" i="26"/>
  <c r="L806" i="26"/>
  <c r="W806" i="26"/>
  <c r="AA806" i="26"/>
  <c r="AD806" i="26"/>
  <c r="AG806" i="26"/>
  <c r="AI806" i="26"/>
  <c r="AL806" i="26"/>
  <c r="C807" i="26"/>
  <c r="E807" i="26"/>
  <c r="I807" i="26"/>
  <c r="L807" i="26"/>
  <c r="W807" i="26"/>
  <c r="AA807" i="26"/>
  <c r="AD807" i="26"/>
  <c r="AG807" i="26"/>
  <c r="AI807" i="26"/>
  <c r="AL807" i="26"/>
  <c r="C808" i="26"/>
  <c r="E808" i="26"/>
  <c r="I808" i="26"/>
  <c r="L808" i="26"/>
  <c r="W808" i="26"/>
  <c r="AA808" i="26"/>
  <c r="AD808" i="26"/>
  <c r="AG808" i="26"/>
  <c r="AI808" i="26"/>
  <c r="AL808" i="26"/>
  <c r="C809" i="26"/>
  <c r="E809" i="26"/>
  <c r="I809" i="26"/>
  <c r="L809" i="26"/>
  <c r="W809" i="26"/>
  <c r="AA809" i="26"/>
  <c r="AD809" i="26"/>
  <c r="AG809" i="26"/>
  <c r="AI809" i="26"/>
  <c r="AL809" i="26"/>
  <c r="C810" i="26"/>
  <c r="E810" i="26"/>
  <c r="I810" i="26"/>
  <c r="L810" i="26"/>
  <c r="W810" i="26"/>
  <c r="AA810" i="26"/>
  <c r="AD810" i="26"/>
  <c r="AG810" i="26"/>
  <c r="AI810" i="26"/>
  <c r="AL810" i="26"/>
  <c r="C811" i="26"/>
  <c r="E811" i="26"/>
  <c r="I811" i="26"/>
  <c r="L811" i="26"/>
  <c r="W811" i="26"/>
  <c r="AA811" i="26"/>
  <c r="AD811" i="26"/>
  <c r="AG811" i="26"/>
  <c r="AI811" i="26"/>
  <c r="AL811" i="26"/>
  <c r="C812" i="26"/>
  <c r="E812" i="26"/>
  <c r="I812" i="26"/>
  <c r="L812" i="26"/>
  <c r="W812" i="26"/>
  <c r="AA812" i="26"/>
  <c r="AD812" i="26"/>
  <c r="AG812" i="26"/>
  <c r="AI812" i="26"/>
  <c r="AL812" i="26"/>
  <c r="C813" i="26"/>
  <c r="E813" i="26"/>
  <c r="I813" i="26"/>
  <c r="L813" i="26"/>
  <c r="W813" i="26"/>
  <c r="AA813" i="26"/>
  <c r="AD813" i="26"/>
  <c r="AG813" i="26"/>
  <c r="AI813" i="26"/>
  <c r="AL813" i="26"/>
  <c r="C814" i="26"/>
  <c r="E814" i="26"/>
  <c r="I814" i="26"/>
  <c r="L814" i="26"/>
  <c r="W814" i="26"/>
  <c r="AA814" i="26"/>
  <c r="AD814" i="26"/>
  <c r="AG814" i="26"/>
  <c r="AI814" i="26"/>
  <c r="AL814" i="26"/>
  <c r="C815" i="26"/>
  <c r="E815" i="26"/>
  <c r="I815" i="26"/>
  <c r="L815" i="26"/>
  <c r="W815" i="26"/>
  <c r="AA815" i="26"/>
  <c r="AD815" i="26"/>
  <c r="AG815" i="26"/>
  <c r="AI815" i="26"/>
  <c r="AL815" i="26"/>
  <c r="C816" i="26"/>
  <c r="E816" i="26"/>
  <c r="I816" i="26"/>
  <c r="L816" i="26"/>
  <c r="W816" i="26"/>
  <c r="AA816" i="26"/>
  <c r="AD816" i="26"/>
  <c r="AG816" i="26"/>
  <c r="AI816" i="26"/>
  <c r="AL816" i="26"/>
  <c r="C817" i="26"/>
  <c r="E817" i="26"/>
  <c r="I817" i="26"/>
  <c r="L817" i="26"/>
  <c r="W817" i="26"/>
  <c r="AA817" i="26"/>
  <c r="AD817" i="26"/>
  <c r="AG817" i="26"/>
  <c r="AI817" i="26"/>
  <c r="AL817" i="26"/>
  <c r="C818" i="26"/>
  <c r="E818" i="26"/>
  <c r="I818" i="26"/>
  <c r="L818" i="26"/>
  <c r="W818" i="26"/>
  <c r="AA818" i="26"/>
  <c r="AD818" i="26"/>
  <c r="AG818" i="26"/>
  <c r="AI818" i="26"/>
  <c r="AL818" i="26"/>
  <c r="C819" i="26"/>
  <c r="E819" i="26"/>
  <c r="I819" i="26"/>
  <c r="L819" i="26"/>
  <c r="W819" i="26"/>
  <c r="AA819" i="26"/>
  <c r="AD819" i="26"/>
  <c r="AG819" i="26"/>
  <c r="AI819" i="26"/>
  <c r="AL819" i="26"/>
  <c r="C820" i="26"/>
  <c r="E820" i="26"/>
  <c r="I820" i="26"/>
  <c r="L820" i="26"/>
  <c r="W820" i="26"/>
  <c r="AA820" i="26"/>
  <c r="AD820" i="26"/>
  <c r="AG820" i="26"/>
  <c r="AI820" i="26"/>
  <c r="AL820" i="26"/>
  <c r="C821" i="26"/>
  <c r="E821" i="26"/>
  <c r="I821" i="26"/>
  <c r="L821" i="26"/>
  <c r="W821" i="26"/>
  <c r="AA821" i="26"/>
  <c r="AD821" i="26"/>
  <c r="AG821" i="26"/>
  <c r="AI821" i="26"/>
  <c r="AL821" i="26"/>
  <c r="C822" i="26"/>
  <c r="E822" i="26"/>
  <c r="I822" i="26"/>
  <c r="L822" i="26"/>
  <c r="W822" i="26"/>
  <c r="AA822" i="26"/>
  <c r="AD822" i="26"/>
  <c r="AG822" i="26"/>
  <c r="AI822" i="26"/>
  <c r="AL822" i="26"/>
  <c r="C823" i="26"/>
  <c r="E823" i="26"/>
  <c r="I823" i="26"/>
  <c r="L823" i="26"/>
  <c r="W823" i="26"/>
  <c r="AA823" i="26"/>
  <c r="AD823" i="26"/>
  <c r="AG823" i="26"/>
  <c r="AI823" i="26"/>
  <c r="AL823" i="26"/>
  <c r="C824" i="26"/>
  <c r="E824" i="26"/>
  <c r="I824" i="26"/>
  <c r="L824" i="26"/>
  <c r="W824" i="26"/>
  <c r="AA824" i="26"/>
  <c r="AD824" i="26"/>
  <c r="AG824" i="26"/>
  <c r="AI824" i="26"/>
  <c r="AL824" i="26"/>
  <c r="C825" i="26"/>
  <c r="E825" i="26"/>
  <c r="I825" i="26"/>
  <c r="L825" i="26"/>
  <c r="W825" i="26"/>
  <c r="AA825" i="26"/>
  <c r="AD825" i="26"/>
  <c r="AG825" i="26"/>
  <c r="AI825" i="26"/>
  <c r="AL825" i="26"/>
  <c r="C826" i="26"/>
  <c r="E826" i="26"/>
  <c r="I826" i="26"/>
  <c r="L826" i="26"/>
  <c r="W826" i="26"/>
  <c r="AA826" i="26"/>
  <c r="AD826" i="26"/>
  <c r="AG826" i="26"/>
  <c r="AI826" i="26"/>
  <c r="AL826" i="26"/>
  <c r="C827" i="26"/>
  <c r="E827" i="26"/>
  <c r="I827" i="26"/>
  <c r="L827" i="26"/>
  <c r="W827" i="26"/>
  <c r="AA827" i="26"/>
  <c r="AD827" i="26"/>
  <c r="AG827" i="26"/>
  <c r="AI827" i="26"/>
  <c r="AL827" i="26"/>
  <c r="C828" i="26"/>
  <c r="E828" i="26"/>
  <c r="I828" i="26"/>
  <c r="L828" i="26"/>
  <c r="W828" i="26"/>
  <c r="AA828" i="26"/>
  <c r="AD828" i="26"/>
  <c r="AG828" i="26"/>
  <c r="AI828" i="26"/>
  <c r="AL828" i="26"/>
  <c r="C829" i="26"/>
  <c r="E829" i="26"/>
  <c r="I829" i="26"/>
  <c r="L829" i="26"/>
  <c r="W829" i="26"/>
  <c r="AA829" i="26"/>
  <c r="AD829" i="26"/>
  <c r="AG829" i="26"/>
  <c r="AI829" i="26"/>
  <c r="AL829" i="26"/>
  <c r="C830" i="26"/>
  <c r="E830" i="26"/>
  <c r="I830" i="26"/>
  <c r="L830" i="26"/>
  <c r="W830" i="26"/>
  <c r="AA830" i="26"/>
  <c r="AD830" i="26"/>
  <c r="AG830" i="26"/>
  <c r="AI830" i="26"/>
  <c r="AL830" i="26"/>
  <c r="C831" i="26"/>
  <c r="E831" i="26"/>
  <c r="I831" i="26"/>
  <c r="L831" i="26"/>
  <c r="W831" i="26"/>
  <c r="AA831" i="26"/>
  <c r="AD831" i="26"/>
  <c r="AG831" i="26"/>
  <c r="AI831" i="26"/>
  <c r="AL831" i="26"/>
  <c r="C832" i="26"/>
  <c r="E832" i="26"/>
  <c r="I832" i="26"/>
  <c r="L832" i="26"/>
  <c r="W832" i="26"/>
  <c r="AA832" i="26"/>
  <c r="AD832" i="26"/>
  <c r="AG832" i="26"/>
  <c r="AI832" i="26"/>
  <c r="AL832" i="26"/>
  <c r="C833" i="26"/>
  <c r="E833" i="26"/>
  <c r="I833" i="26"/>
  <c r="L833" i="26"/>
  <c r="W833" i="26"/>
  <c r="AA833" i="26"/>
  <c r="AD833" i="26"/>
  <c r="AG833" i="26"/>
  <c r="AI833" i="26"/>
  <c r="AL833" i="26"/>
  <c r="C834" i="26"/>
  <c r="E834" i="26"/>
  <c r="I834" i="26"/>
  <c r="L834" i="26"/>
  <c r="W834" i="26"/>
  <c r="AA834" i="26"/>
  <c r="AD834" i="26"/>
  <c r="AG834" i="26"/>
  <c r="AI834" i="26"/>
  <c r="AL834" i="26"/>
  <c r="C835" i="26"/>
  <c r="E835" i="26"/>
  <c r="I835" i="26"/>
  <c r="L835" i="26"/>
  <c r="W835" i="26"/>
  <c r="AA835" i="26"/>
  <c r="AD835" i="26"/>
  <c r="AG835" i="26"/>
  <c r="AI835" i="26"/>
  <c r="AL835" i="26"/>
  <c r="C836" i="26"/>
  <c r="E836" i="26"/>
  <c r="I836" i="26"/>
  <c r="L836" i="26"/>
  <c r="W836" i="26"/>
  <c r="AA836" i="26"/>
  <c r="AD836" i="26"/>
  <c r="AG836" i="26"/>
  <c r="AI836" i="26"/>
  <c r="AL836" i="26"/>
  <c r="C837" i="26"/>
  <c r="E837" i="26"/>
  <c r="I837" i="26"/>
  <c r="L837" i="26"/>
  <c r="W837" i="26"/>
  <c r="AA837" i="26"/>
  <c r="AD837" i="26"/>
  <c r="AG837" i="26"/>
  <c r="AI837" i="26"/>
  <c r="AL837" i="26"/>
  <c r="C838" i="26"/>
  <c r="E838" i="26"/>
  <c r="I838" i="26"/>
  <c r="L838" i="26"/>
  <c r="W838" i="26"/>
  <c r="AA838" i="26"/>
  <c r="AD838" i="26"/>
  <c r="AG838" i="26"/>
  <c r="AI838" i="26"/>
  <c r="AL838" i="26"/>
  <c r="C839" i="26"/>
  <c r="E839" i="26"/>
  <c r="I839" i="26"/>
  <c r="L839" i="26"/>
  <c r="W839" i="26"/>
  <c r="AA839" i="26"/>
  <c r="AD839" i="26"/>
  <c r="AG839" i="26"/>
  <c r="AI839" i="26"/>
  <c r="AL839" i="26"/>
  <c r="C840" i="26"/>
  <c r="E840" i="26"/>
  <c r="I840" i="26"/>
  <c r="L840" i="26"/>
  <c r="W840" i="26"/>
  <c r="AA840" i="26"/>
  <c r="AD840" i="26"/>
  <c r="AG840" i="26"/>
  <c r="AI840" i="26"/>
  <c r="AL840" i="26"/>
  <c r="C841" i="26"/>
  <c r="E841" i="26"/>
  <c r="I841" i="26"/>
  <c r="L841" i="26"/>
  <c r="W841" i="26"/>
  <c r="AA841" i="26"/>
  <c r="AD841" i="26"/>
  <c r="AG841" i="26"/>
  <c r="AI841" i="26"/>
  <c r="AL841" i="26"/>
  <c r="C842" i="26"/>
  <c r="E842" i="26"/>
  <c r="I842" i="26"/>
  <c r="L842" i="26"/>
  <c r="W842" i="26"/>
  <c r="AA842" i="26"/>
  <c r="AD842" i="26"/>
  <c r="AG842" i="26"/>
  <c r="AI842" i="26"/>
  <c r="AL842" i="26"/>
  <c r="C843" i="26"/>
  <c r="E843" i="26"/>
  <c r="I843" i="26"/>
  <c r="L843" i="26"/>
  <c r="W843" i="26"/>
  <c r="AA843" i="26"/>
  <c r="AD843" i="26"/>
  <c r="AG843" i="26"/>
  <c r="AI843" i="26"/>
  <c r="AL843" i="26"/>
  <c r="C844" i="26"/>
  <c r="E844" i="26"/>
  <c r="I844" i="26"/>
  <c r="L844" i="26"/>
  <c r="W844" i="26"/>
  <c r="AA844" i="26"/>
  <c r="AD844" i="26"/>
  <c r="AG844" i="26"/>
  <c r="AI844" i="26"/>
  <c r="AL844" i="26"/>
  <c r="C845" i="26"/>
  <c r="E845" i="26"/>
  <c r="I845" i="26"/>
  <c r="L845" i="26"/>
  <c r="W845" i="26"/>
  <c r="AA845" i="26"/>
  <c r="AD845" i="26"/>
  <c r="AG845" i="26"/>
  <c r="AI845" i="26"/>
  <c r="AL845" i="26"/>
  <c r="C846" i="26"/>
  <c r="E846" i="26"/>
  <c r="I846" i="26"/>
  <c r="L846" i="26"/>
  <c r="W846" i="26"/>
  <c r="AA846" i="26"/>
  <c r="AD846" i="26"/>
  <c r="AG846" i="26"/>
  <c r="AI846" i="26"/>
  <c r="AL846" i="26"/>
  <c r="C847" i="26"/>
  <c r="E847" i="26"/>
  <c r="I847" i="26"/>
  <c r="L847" i="26"/>
  <c r="W847" i="26"/>
  <c r="AA847" i="26"/>
  <c r="AD847" i="26"/>
  <c r="AG847" i="26"/>
  <c r="AI847" i="26"/>
  <c r="AL847" i="26"/>
  <c r="C848" i="26"/>
  <c r="E848" i="26"/>
  <c r="I848" i="26"/>
  <c r="L848" i="26"/>
  <c r="W848" i="26"/>
  <c r="AA848" i="26"/>
  <c r="AD848" i="26"/>
  <c r="AG848" i="26"/>
  <c r="AI848" i="26"/>
  <c r="AL848" i="26"/>
  <c r="C849" i="26"/>
  <c r="E849" i="26"/>
  <c r="I849" i="26"/>
  <c r="L849" i="26"/>
  <c r="W849" i="26"/>
  <c r="AA849" i="26"/>
  <c r="AD849" i="26"/>
  <c r="AG849" i="26"/>
  <c r="AI849" i="26"/>
  <c r="AL849" i="26"/>
  <c r="C850" i="26"/>
  <c r="E850" i="26"/>
  <c r="I850" i="26"/>
  <c r="L850" i="26"/>
  <c r="W850" i="26"/>
  <c r="AA850" i="26"/>
  <c r="AD850" i="26"/>
  <c r="AG850" i="26"/>
  <c r="AI850" i="26"/>
  <c r="AL850" i="26"/>
  <c r="C851" i="26"/>
  <c r="E851" i="26"/>
  <c r="I851" i="26"/>
  <c r="L851" i="26"/>
  <c r="W851" i="26"/>
  <c r="AA851" i="26"/>
  <c r="AD851" i="26"/>
  <c r="AG851" i="26"/>
  <c r="AI851" i="26"/>
  <c r="AL851" i="26"/>
  <c r="C852" i="26"/>
  <c r="E852" i="26"/>
  <c r="I852" i="26"/>
  <c r="L852" i="26"/>
  <c r="W852" i="26"/>
  <c r="AA852" i="26"/>
  <c r="AD852" i="26"/>
  <c r="AG852" i="26"/>
  <c r="AI852" i="26"/>
  <c r="AL852" i="26"/>
  <c r="C853" i="26"/>
  <c r="E853" i="26"/>
  <c r="I853" i="26"/>
  <c r="L853" i="26"/>
  <c r="W853" i="26"/>
  <c r="AA853" i="26"/>
  <c r="AD853" i="26"/>
  <c r="AG853" i="26"/>
  <c r="AI853" i="26"/>
  <c r="AL853" i="26"/>
  <c r="C854" i="26"/>
  <c r="E854" i="26"/>
  <c r="I854" i="26"/>
  <c r="L854" i="26"/>
  <c r="W854" i="26"/>
  <c r="AA854" i="26"/>
  <c r="AD854" i="26"/>
  <c r="AG854" i="26"/>
  <c r="AI854" i="26"/>
  <c r="AL854" i="26"/>
  <c r="C855" i="26"/>
  <c r="E855" i="26"/>
  <c r="I855" i="26"/>
  <c r="L855" i="26"/>
  <c r="W855" i="26"/>
  <c r="AA855" i="26"/>
  <c r="AD855" i="26"/>
  <c r="AG855" i="26"/>
  <c r="AI855" i="26"/>
  <c r="AL855" i="26"/>
  <c r="C856" i="26"/>
  <c r="E856" i="26"/>
  <c r="I856" i="26"/>
  <c r="L856" i="26"/>
  <c r="W856" i="26"/>
  <c r="AA856" i="26"/>
  <c r="AD856" i="26"/>
  <c r="AG856" i="26"/>
  <c r="AI856" i="26"/>
  <c r="AL856" i="26"/>
  <c r="C857" i="26"/>
  <c r="E857" i="26"/>
  <c r="I857" i="26"/>
  <c r="L857" i="26"/>
  <c r="W857" i="26"/>
  <c r="AA857" i="26"/>
  <c r="AD857" i="26"/>
  <c r="AG857" i="26"/>
  <c r="AI857" i="26"/>
  <c r="AL857" i="26"/>
  <c r="C858" i="26"/>
  <c r="E858" i="26"/>
  <c r="I858" i="26"/>
  <c r="L858" i="26"/>
  <c r="W858" i="26"/>
  <c r="AA858" i="26"/>
  <c r="AD858" i="26"/>
  <c r="AG858" i="26"/>
  <c r="AI858" i="26"/>
  <c r="AL858" i="26"/>
  <c r="C859" i="26"/>
  <c r="E859" i="26"/>
  <c r="I859" i="26"/>
  <c r="L859" i="26"/>
  <c r="W859" i="26"/>
  <c r="AA859" i="26"/>
  <c r="AD859" i="26"/>
  <c r="AG859" i="26"/>
  <c r="AI859" i="26"/>
  <c r="AL859" i="26"/>
  <c r="C860" i="26"/>
  <c r="E860" i="26"/>
  <c r="I860" i="26"/>
  <c r="L860" i="26"/>
  <c r="W860" i="26"/>
  <c r="AA860" i="26"/>
  <c r="AD860" i="26"/>
  <c r="AG860" i="26"/>
  <c r="AI860" i="26"/>
  <c r="AL860" i="26"/>
  <c r="C861" i="26"/>
  <c r="E861" i="26"/>
  <c r="I861" i="26"/>
  <c r="L861" i="26"/>
  <c r="W861" i="26"/>
  <c r="AA861" i="26"/>
  <c r="AD861" i="26"/>
  <c r="AG861" i="26"/>
  <c r="AI861" i="26"/>
  <c r="AL861" i="26"/>
  <c r="C862" i="26"/>
  <c r="E862" i="26"/>
  <c r="I862" i="26"/>
  <c r="L862" i="26"/>
  <c r="W862" i="26"/>
  <c r="AA862" i="26"/>
  <c r="AD862" i="26"/>
  <c r="AG862" i="26"/>
  <c r="AI862" i="26"/>
  <c r="AL862" i="26"/>
  <c r="C863" i="26"/>
  <c r="E863" i="26"/>
  <c r="I863" i="26"/>
  <c r="L863" i="26"/>
  <c r="W863" i="26"/>
  <c r="AA863" i="26"/>
  <c r="AD863" i="26"/>
  <c r="AG863" i="26"/>
  <c r="AI863" i="26"/>
  <c r="AL863" i="26"/>
  <c r="C864" i="26"/>
  <c r="E864" i="26"/>
  <c r="I864" i="26"/>
  <c r="L864" i="26"/>
  <c r="W864" i="26"/>
  <c r="AA864" i="26"/>
  <c r="AD864" i="26"/>
  <c r="AG864" i="26"/>
  <c r="AI864" i="26"/>
  <c r="AL864" i="26"/>
  <c r="C865" i="26"/>
  <c r="E865" i="26"/>
  <c r="I865" i="26"/>
  <c r="L865" i="26"/>
  <c r="W865" i="26"/>
  <c r="AA865" i="26"/>
  <c r="AD865" i="26"/>
  <c r="AG865" i="26"/>
  <c r="AI865" i="26"/>
  <c r="AL865" i="26"/>
  <c r="C866" i="26"/>
  <c r="E866" i="26"/>
  <c r="I866" i="26"/>
  <c r="L866" i="26"/>
  <c r="W866" i="26"/>
  <c r="AA866" i="26"/>
  <c r="AD866" i="26"/>
  <c r="AG866" i="26"/>
  <c r="AI866" i="26"/>
  <c r="AL866" i="26"/>
  <c r="C867" i="26"/>
  <c r="E867" i="26"/>
  <c r="I867" i="26"/>
  <c r="L867" i="26"/>
  <c r="W867" i="26"/>
  <c r="AA867" i="26"/>
  <c r="AD867" i="26"/>
  <c r="AG867" i="26"/>
  <c r="AI867" i="26"/>
  <c r="AL867" i="26"/>
  <c r="C868" i="26"/>
  <c r="E868" i="26"/>
  <c r="I868" i="26"/>
  <c r="L868" i="26"/>
  <c r="W868" i="26"/>
  <c r="AA868" i="26"/>
  <c r="AD868" i="26"/>
  <c r="AG868" i="26"/>
  <c r="AI868" i="26"/>
  <c r="AL868" i="26"/>
  <c r="C869" i="26"/>
  <c r="E869" i="26"/>
  <c r="I869" i="26"/>
  <c r="L869" i="26"/>
  <c r="W869" i="26"/>
  <c r="AA869" i="26"/>
  <c r="AD869" i="26"/>
  <c r="AG869" i="26"/>
  <c r="AI869" i="26"/>
  <c r="AL869" i="26"/>
  <c r="C870" i="26"/>
  <c r="E870" i="26"/>
  <c r="I870" i="26"/>
  <c r="L870" i="26"/>
  <c r="W870" i="26"/>
  <c r="AA870" i="26"/>
  <c r="AD870" i="26"/>
  <c r="AG870" i="26"/>
  <c r="AI870" i="26"/>
  <c r="AL870" i="26"/>
  <c r="C871" i="26"/>
  <c r="E871" i="26"/>
  <c r="I871" i="26"/>
  <c r="L871" i="26"/>
  <c r="W871" i="26"/>
  <c r="AA871" i="26"/>
  <c r="AD871" i="26"/>
  <c r="AG871" i="26"/>
  <c r="AI871" i="26"/>
  <c r="AL871" i="26"/>
  <c r="C872" i="26"/>
  <c r="E872" i="26"/>
  <c r="I872" i="26"/>
  <c r="L872" i="26"/>
  <c r="W872" i="26"/>
  <c r="AA872" i="26"/>
  <c r="AD872" i="26"/>
  <c r="AG872" i="26"/>
  <c r="AI872" i="26"/>
  <c r="AL872" i="26"/>
  <c r="C873" i="26"/>
  <c r="E873" i="26"/>
  <c r="I873" i="26"/>
  <c r="L873" i="26"/>
  <c r="W873" i="26"/>
  <c r="AA873" i="26"/>
  <c r="AD873" i="26"/>
  <c r="AG873" i="26"/>
  <c r="AI873" i="26"/>
  <c r="AL873" i="26"/>
  <c r="C874" i="26"/>
  <c r="E874" i="26"/>
  <c r="I874" i="26"/>
  <c r="L874" i="26"/>
  <c r="W874" i="26"/>
  <c r="AA874" i="26"/>
  <c r="AD874" i="26"/>
  <c r="AG874" i="26"/>
  <c r="AI874" i="26"/>
  <c r="AL874" i="26"/>
  <c r="C875" i="26"/>
  <c r="E875" i="26"/>
  <c r="I875" i="26"/>
  <c r="L875" i="26"/>
  <c r="W875" i="26"/>
  <c r="AA875" i="26"/>
  <c r="AD875" i="26"/>
  <c r="AG875" i="26"/>
  <c r="AI875" i="26"/>
  <c r="AL875" i="26"/>
  <c r="C876" i="26"/>
  <c r="E876" i="26"/>
  <c r="I876" i="26"/>
  <c r="L876" i="26"/>
  <c r="W876" i="26"/>
  <c r="AA876" i="26"/>
  <c r="AD876" i="26"/>
  <c r="AG876" i="26"/>
  <c r="AI876" i="26"/>
  <c r="AL876" i="26"/>
  <c r="C877" i="26"/>
  <c r="E877" i="26"/>
  <c r="I877" i="26"/>
  <c r="L877" i="26"/>
  <c r="W877" i="26"/>
  <c r="AA877" i="26"/>
  <c r="AD877" i="26"/>
  <c r="AG877" i="26"/>
  <c r="AI877" i="26"/>
  <c r="AL877" i="26"/>
  <c r="C878" i="26"/>
  <c r="E878" i="26"/>
  <c r="I878" i="26"/>
  <c r="L878" i="26"/>
  <c r="W878" i="26"/>
  <c r="AA878" i="26"/>
  <c r="AD878" i="26"/>
  <c r="AG878" i="26"/>
  <c r="AI878" i="26"/>
  <c r="AL878" i="26"/>
  <c r="C879" i="26"/>
  <c r="E879" i="26"/>
  <c r="I879" i="26"/>
  <c r="L879" i="26"/>
  <c r="W879" i="26"/>
  <c r="AA879" i="26"/>
  <c r="AD879" i="26"/>
  <c r="AG879" i="26"/>
  <c r="AI879" i="26"/>
  <c r="AL879" i="26"/>
  <c r="C880" i="26"/>
  <c r="E880" i="26"/>
  <c r="I880" i="26"/>
  <c r="L880" i="26"/>
  <c r="W880" i="26"/>
  <c r="AA880" i="26"/>
  <c r="AD880" i="26"/>
  <c r="AG880" i="26"/>
  <c r="AI880" i="26"/>
  <c r="AL880" i="26"/>
  <c r="C881" i="26"/>
  <c r="E881" i="26"/>
  <c r="I881" i="26"/>
  <c r="L881" i="26"/>
  <c r="W881" i="26"/>
  <c r="AA881" i="26"/>
  <c r="AD881" i="26"/>
  <c r="AG881" i="26"/>
  <c r="AI881" i="26"/>
  <c r="AL881" i="26"/>
  <c r="C882" i="26"/>
  <c r="E882" i="26"/>
  <c r="I882" i="26"/>
  <c r="L882" i="26"/>
  <c r="W882" i="26"/>
  <c r="AA882" i="26"/>
  <c r="AD882" i="26"/>
  <c r="AG882" i="26"/>
  <c r="AI882" i="26"/>
  <c r="AL882" i="26"/>
  <c r="C883" i="26"/>
  <c r="E883" i="26"/>
  <c r="I883" i="26"/>
  <c r="L883" i="26"/>
  <c r="W883" i="26"/>
  <c r="AA883" i="26"/>
  <c r="AD883" i="26"/>
  <c r="AG883" i="26"/>
  <c r="AI883" i="26"/>
  <c r="AL883" i="26"/>
  <c r="C884" i="26"/>
  <c r="E884" i="26"/>
  <c r="I884" i="26"/>
  <c r="L884" i="26"/>
  <c r="W884" i="26"/>
  <c r="AA884" i="26"/>
  <c r="AD884" i="26"/>
  <c r="AG884" i="26"/>
  <c r="AI884" i="26"/>
  <c r="AL884" i="26"/>
  <c r="C885" i="26"/>
  <c r="E885" i="26"/>
  <c r="I885" i="26"/>
  <c r="L885" i="26"/>
  <c r="W885" i="26"/>
  <c r="AA885" i="26"/>
  <c r="AD885" i="26"/>
  <c r="AG885" i="26"/>
  <c r="AI885" i="26"/>
  <c r="AL885" i="26"/>
  <c r="C886" i="26"/>
  <c r="E886" i="26"/>
  <c r="I886" i="26"/>
  <c r="L886" i="26"/>
  <c r="W886" i="26"/>
  <c r="AA886" i="26"/>
  <c r="AD886" i="26"/>
  <c r="AG886" i="26"/>
  <c r="AI886" i="26"/>
  <c r="AL886" i="26"/>
  <c r="C887" i="26"/>
  <c r="E887" i="26"/>
  <c r="I887" i="26"/>
  <c r="L887" i="26"/>
  <c r="W887" i="26"/>
  <c r="AA887" i="26"/>
  <c r="AD887" i="26"/>
  <c r="AG887" i="26"/>
  <c r="AI887" i="26"/>
  <c r="AL887" i="26"/>
  <c r="C888" i="26"/>
  <c r="E888" i="26"/>
  <c r="I888" i="26"/>
  <c r="L888" i="26"/>
  <c r="W888" i="26"/>
  <c r="AA888" i="26"/>
  <c r="AD888" i="26"/>
  <c r="AG888" i="26"/>
  <c r="AI888" i="26"/>
  <c r="AL888" i="26"/>
  <c r="C889" i="26"/>
  <c r="E889" i="26"/>
  <c r="I889" i="26"/>
  <c r="L889" i="26"/>
  <c r="W889" i="26"/>
  <c r="AA889" i="26"/>
  <c r="AD889" i="26"/>
  <c r="AG889" i="26"/>
  <c r="AI889" i="26"/>
  <c r="AL889" i="26"/>
  <c r="C890" i="26"/>
  <c r="E890" i="26"/>
  <c r="I890" i="26"/>
  <c r="L890" i="26"/>
  <c r="W890" i="26"/>
  <c r="AA890" i="26"/>
  <c r="AD890" i="26"/>
  <c r="AG890" i="26"/>
  <c r="AI890" i="26"/>
  <c r="AL890" i="26"/>
  <c r="C891" i="26"/>
  <c r="E891" i="26"/>
  <c r="I891" i="26"/>
  <c r="L891" i="26"/>
  <c r="W891" i="26"/>
  <c r="AA891" i="26"/>
  <c r="AD891" i="26"/>
  <c r="AG891" i="26"/>
  <c r="AI891" i="26"/>
  <c r="AL891" i="26"/>
  <c r="C892" i="26"/>
  <c r="E892" i="26"/>
  <c r="I892" i="26"/>
  <c r="L892" i="26"/>
  <c r="W892" i="26"/>
  <c r="AA892" i="26"/>
  <c r="AD892" i="26"/>
  <c r="AG892" i="26"/>
  <c r="AI892" i="26"/>
  <c r="AL892" i="26"/>
  <c r="C893" i="26"/>
  <c r="E893" i="26"/>
  <c r="I893" i="26"/>
  <c r="L893" i="26"/>
  <c r="W893" i="26"/>
  <c r="AA893" i="26"/>
  <c r="AD893" i="26"/>
  <c r="AG893" i="26"/>
  <c r="AI893" i="26"/>
  <c r="AL893" i="26"/>
  <c r="C894" i="26"/>
  <c r="E894" i="26"/>
  <c r="I894" i="26"/>
  <c r="L894" i="26"/>
  <c r="W894" i="26"/>
  <c r="AA894" i="26"/>
  <c r="AD894" i="26"/>
  <c r="AG894" i="26"/>
  <c r="AI894" i="26"/>
  <c r="AL894" i="26"/>
  <c r="C895" i="26"/>
  <c r="E895" i="26"/>
  <c r="I895" i="26"/>
  <c r="L895" i="26"/>
  <c r="W895" i="26"/>
  <c r="AA895" i="26"/>
  <c r="AD895" i="26"/>
  <c r="AG895" i="26"/>
  <c r="AI895" i="26"/>
  <c r="AL895" i="26"/>
  <c r="C896" i="26"/>
  <c r="E896" i="26"/>
  <c r="I896" i="26"/>
  <c r="L896" i="26"/>
  <c r="W896" i="26"/>
  <c r="AA896" i="26"/>
  <c r="AD896" i="26"/>
  <c r="AG896" i="26"/>
  <c r="AI896" i="26"/>
  <c r="AL896" i="26"/>
  <c r="C897" i="26"/>
  <c r="E897" i="26"/>
  <c r="I897" i="26"/>
  <c r="L897" i="26"/>
  <c r="W897" i="26"/>
  <c r="AA897" i="26"/>
  <c r="AD897" i="26"/>
  <c r="AG897" i="26"/>
  <c r="AI897" i="26"/>
  <c r="AL897" i="26"/>
  <c r="C898" i="26"/>
  <c r="E898" i="26"/>
  <c r="I898" i="26"/>
  <c r="L898" i="26"/>
  <c r="W898" i="26"/>
  <c r="AA898" i="26"/>
  <c r="AD898" i="26"/>
  <c r="AG898" i="26"/>
  <c r="AI898" i="26"/>
  <c r="AL898" i="26"/>
  <c r="C899" i="26"/>
  <c r="E899" i="26"/>
  <c r="I899" i="26"/>
  <c r="L899" i="26"/>
  <c r="W899" i="26"/>
  <c r="AA899" i="26"/>
  <c r="AD899" i="26"/>
  <c r="AG899" i="26"/>
  <c r="AI899" i="26"/>
  <c r="AL899" i="26"/>
  <c r="C900" i="26"/>
  <c r="E900" i="26"/>
  <c r="I900" i="26"/>
  <c r="L900" i="26"/>
  <c r="W900" i="26"/>
  <c r="AA900" i="26"/>
  <c r="AD900" i="26"/>
  <c r="AG900" i="26"/>
  <c r="AI900" i="26"/>
  <c r="AL900" i="26"/>
  <c r="C901" i="26"/>
  <c r="E901" i="26"/>
  <c r="I901" i="26"/>
  <c r="L901" i="26"/>
  <c r="W901" i="26"/>
  <c r="AA901" i="26"/>
  <c r="AD901" i="26"/>
  <c r="AG901" i="26"/>
  <c r="AI901" i="26"/>
  <c r="AL901" i="26"/>
  <c r="C902" i="26"/>
  <c r="E902" i="26"/>
  <c r="I902" i="26"/>
  <c r="L902" i="26"/>
  <c r="W902" i="26"/>
  <c r="AA902" i="26"/>
  <c r="AD902" i="26"/>
  <c r="AG902" i="26"/>
  <c r="AI902" i="26"/>
  <c r="AL902" i="26"/>
  <c r="C903" i="26"/>
  <c r="E903" i="26"/>
  <c r="I903" i="26"/>
  <c r="L903" i="26"/>
  <c r="W903" i="26"/>
  <c r="AA903" i="26"/>
  <c r="AD903" i="26"/>
  <c r="AG903" i="26"/>
  <c r="AI903" i="26"/>
  <c r="AL903" i="26"/>
  <c r="C904" i="26"/>
  <c r="E904" i="26"/>
  <c r="I904" i="26"/>
  <c r="L904" i="26"/>
  <c r="W904" i="26"/>
  <c r="AA904" i="26"/>
  <c r="AD904" i="26"/>
  <c r="AG904" i="26"/>
  <c r="AI904" i="26"/>
  <c r="AL904" i="26"/>
  <c r="C905" i="26"/>
  <c r="E905" i="26"/>
  <c r="I905" i="26"/>
  <c r="L905" i="26"/>
  <c r="W905" i="26"/>
  <c r="AA905" i="26"/>
  <c r="AD905" i="26"/>
  <c r="AG905" i="26"/>
  <c r="AI905" i="26"/>
  <c r="AL905" i="26"/>
  <c r="C906" i="26"/>
  <c r="E906" i="26"/>
  <c r="I906" i="26"/>
  <c r="L906" i="26"/>
  <c r="W906" i="26"/>
  <c r="AA906" i="26"/>
  <c r="AD906" i="26"/>
  <c r="AG906" i="26"/>
  <c r="AI906" i="26"/>
  <c r="AL906" i="26"/>
  <c r="C907" i="26"/>
  <c r="E907" i="26"/>
  <c r="I907" i="26"/>
  <c r="L907" i="26"/>
  <c r="W907" i="26"/>
  <c r="AA907" i="26"/>
  <c r="AD907" i="26"/>
  <c r="AG907" i="26"/>
  <c r="AI907" i="26"/>
  <c r="AL907" i="26"/>
  <c r="C908" i="26"/>
  <c r="E908" i="26"/>
  <c r="I908" i="26"/>
  <c r="L908" i="26"/>
  <c r="W908" i="26"/>
  <c r="AA908" i="26"/>
  <c r="AD908" i="26"/>
  <c r="AG908" i="26"/>
  <c r="AI908" i="26"/>
  <c r="AL908" i="26"/>
  <c r="C909" i="26"/>
  <c r="E909" i="26"/>
  <c r="I909" i="26"/>
  <c r="L909" i="26"/>
  <c r="W909" i="26"/>
  <c r="AA909" i="26"/>
  <c r="AD909" i="26"/>
  <c r="AG909" i="26"/>
  <c r="AI909" i="26"/>
  <c r="AL909" i="26"/>
  <c r="C910" i="26"/>
  <c r="E910" i="26"/>
  <c r="I910" i="26"/>
  <c r="L910" i="26"/>
  <c r="W910" i="26"/>
  <c r="AA910" i="26"/>
  <c r="AD910" i="26"/>
  <c r="AG910" i="26"/>
  <c r="AI910" i="26"/>
  <c r="AL910" i="26"/>
  <c r="C911" i="26"/>
  <c r="E911" i="26"/>
  <c r="I911" i="26"/>
  <c r="L911" i="26"/>
  <c r="W911" i="26"/>
  <c r="AA911" i="26"/>
  <c r="AD911" i="26"/>
  <c r="AG911" i="26"/>
  <c r="AI911" i="26"/>
  <c r="AL911" i="26"/>
  <c r="C912" i="26"/>
  <c r="E912" i="26"/>
  <c r="I912" i="26"/>
  <c r="L912" i="26"/>
  <c r="W912" i="26"/>
  <c r="AA912" i="26"/>
  <c r="AD912" i="26"/>
  <c r="AG912" i="26"/>
  <c r="AI912" i="26"/>
  <c r="AL912" i="26"/>
  <c r="C913" i="26"/>
  <c r="E913" i="26"/>
  <c r="I913" i="26"/>
  <c r="L913" i="26"/>
  <c r="W913" i="26"/>
  <c r="AA913" i="26"/>
  <c r="AD913" i="26"/>
  <c r="AG913" i="26"/>
  <c r="AI913" i="26"/>
  <c r="AL913" i="26"/>
  <c r="C914" i="26"/>
  <c r="E914" i="26"/>
  <c r="I914" i="26"/>
  <c r="L914" i="26"/>
  <c r="W914" i="26"/>
  <c r="AA914" i="26"/>
  <c r="AD914" i="26"/>
  <c r="AG914" i="26"/>
  <c r="AI914" i="26"/>
  <c r="AL914" i="26"/>
  <c r="C915" i="26"/>
  <c r="E915" i="26"/>
  <c r="I915" i="26"/>
  <c r="L915" i="26"/>
  <c r="W915" i="26"/>
  <c r="AA915" i="26"/>
  <c r="AD915" i="26"/>
  <c r="AG915" i="26"/>
  <c r="AI915" i="26"/>
  <c r="AL915" i="26"/>
  <c r="C916" i="26"/>
  <c r="E916" i="26"/>
  <c r="I916" i="26"/>
  <c r="L916" i="26"/>
  <c r="W916" i="26"/>
  <c r="AA916" i="26"/>
  <c r="AD916" i="26"/>
  <c r="AG916" i="26"/>
  <c r="AI916" i="26"/>
  <c r="AL916" i="26"/>
  <c r="C917" i="26"/>
  <c r="E917" i="26"/>
  <c r="I917" i="26"/>
  <c r="L917" i="26"/>
  <c r="W917" i="26"/>
  <c r="AA917" i="26"/>
  <c r="AD917" i="26"/>
  <c r="AG917" i="26"/>
  <c r="AI917" i="26"/>
  <c r="AL917" i="26"/>
  <c r="C918" i="26"/>
  <c r="E918" i="26"/>
  <c r="I918" i="26"/>
  <c r="L918" i="26"/>
  <c r="W918" i="26"/>
  <c r="AA918" i="26"/>
  <c r="AD918" i="26"/>
  <c r="AG918" i="26"/>
  <c r="AI918" i="26"/>
  <c r="AL918" i="26"/>
  <c r="C919" i="26"/>
  <c r="E919" i="26"/>
  <c r="I919" i="26"/>
  <c r="L919" i="26"/>
  <c r="W919" i="26"/>
  <c r="AA919" i="26"/>
  <c r="AD919" i="26"/>
  <c r="AG919" i="26"/>
  <c r="AI919" i="26"/>
  <c r="AL919" i="26"/>
  <c r="C920" i="26"/>
  <c r="E920" i="26"/>
  <c r="I920" i="26"/>
  <c r="L920" i="26"/>
  <c r="W920" i="26"/>
  <c r="AA920" i="26"/>
  <c r="AD920" i="26"/>
  <c r="AG920" i="26"/>
  <c r="AI920" i="26"/>
  <c r="AL920" i="26"/>
  <c r="C921" i="26"/>
  <c r="E921" i="26"/>
  <c r="I921" i="26"/>
  <c r="L921" i="26"/>
  <c r="W921" i="26"/>
  <c r="AA921" i="26"/>
  <c r="AD921" i="26"/>
  <c r="AG921" i="26"/>
  <c r="AI921" i="26"/>
  <c r="AL921" i="26"/>
  <c r="C922" i="26"/>
  <c r="E922" i="26"/>
  <c r="I922" i="26"/>
  <c r="L922" i="26"/>
  <c r="W922" i="26"/>
  <c r="AA922" i="26"/>
  <c r="AD922" i="26"/>
  <c r="AG922" i="26"/>
  <c r="AI922" i="26"/>
  <c r="AL922" i="26"/>
  <c r="C923" i="26"/>
  <c r="E923" i="26"/>
  <c r="I923" i="26"/>
  <c r="L923" i="26"/>
  <c r="W923" i="26"/>
  <c r="AA923" i="26"/>
  <c r="AD923" i="26"/>
  <c r="AG923" i="26"/>
  <c r="AI923" i="26"/>
  <c r="AL923" i="26"/>
  <c r="C924" i="26"/>
  <c r="E924" i="26"/>
  <c r="I924" i="26"/>
  <c r="L924" i="26"/>
  <c r="W924" i="26"/>
  <c r="AA924" i="26"/>
  <c r="AD924" i="26"/>
  <c r="AG924" i="26"/>
  <c r="AI924" i="26"/>
  <c r="AL924" i="26"/>
  <c r="C925" i="26"/>
  <c r="E925" i="26"/>
  <c r="I925" i="26"/>
  <c r="L925" i="26"/>
  <c r="W925" i="26"/>
  <c r="AA925" i="26"/>
  <c r="AD925" i="26"/>
  <c r="AG925" i="26"/>
  <c r="AI925" i="26"/>
  <c r="AL925" i="26"/>
  <c r="C926" i="26"/>
  <c r="E926" i="26"/>
  <c r="I926" i="26"/>
  <c r="L926" i="26"/>
  <c r="W926" i="26"/>
  <c r="AA926" i="26"/>
  <c r="AD926" i="26"/>
  <c r="AG926" i="26"/>
  <c r="AI926" i="26"/>
  <c r="AL926" i="26"/>
  <c r="C927" i="26"/>
  <c r="E927" i="26"/>
  <c r="I927" i="26"/>
  <c r="L927" i="26"/>
  <c r="W927" i="26"/>
  <c r="AA927" i="26"/>
  <c r="AD927" i="26"/>
  <c r="AG927" i="26"/>
  <c r="AI927" i="26"/>
  <c r="AL927" i="26"/>
  <c r="C928" i="26"/>
  <c r="E928" i="26"/>
  <c r="I928" i="26"/>
  <c r="L928" i="26"/>
  <c r="W928" i="26"/>
  <c r="AA928" i="26"/>
  <c r="AD928" i="26"/>
  <c r="AG928" i="26"/>
  <c r="AI928" i="26"/>
  <c r="AL928" i="26"/>
  <c r="C929" i="26"/>
  <c r="E929" i="26"/>
  <c r="I929" i="26"/>
  <c r="L929" i="26"/>
  <c r="W929" i="26"/>
  <c r="AA929" i="26"/>
  <c r="AD929" i="26"/>
  <c r="AG929" i="26"/>
  <c r="AI929" i="26"/>
  <c r="AL929" i="26"/>
  <c r="C930" i="26"/>
  <c r="E930" i="26"/>
  <c r="I930" i="26"/>
  <c r="L930" i="26"/>
  <c r="W930" i="26"/>
  <c r="AA930" i="26"/>
  <c r="AD930" i="26"/>
  <c r="AG930" i="26"/>
  <c r="AI930" i="26"/>
  <c r="AL930" i="26"/>
  <c r="C931" i="26"/>
  <c r="E931" i="26"/>
  <c r="I931" i="26"/>
  <c r="L931" i="26"/>
  <c r="W931" i="26"/>
  <c r="AA931" i="26"/>
  <c r="AD931" i="26"/>
  <c r="AG931" i="26"/>
  <c r="AI931" i="26"/>
  <c r="AL931" i="26"/>
  <c r="C932" i="26"/>
  <c r="E932" i="26"/>
  <c r="I932" i="26"/>
  <c r="L932" i="26"/>
  <c r="W932" i="26"/>
  <c r="AA932" i="26"/>
  <c r="AD932" i="26"/>
  <c r="AG932" i="26"/>
  <c r="AI932" i="26"/>
  <c r="AL932" i="26"/>
  <c r="C933" i="26"/>
  <c r="E933" i="26"/>
  <c r="I933" i="26"/>
  <c r="L933" i="26"/>
  <c r="W933" i="26"/>
  <c r="AA933" i="26"/>
  <c r="AD933" i="26"/>
  <c r="AG933" i="26"/>
  <c r="AI933" i="26"/>
  <c r="AL933" i="26"/>
  <c r="C934" i="26"/>
  <c r="E934" i="26"/>
  <c r="I934" i="26"/>
  <c r="L934" i="26"/>
  <c r="W934" i="26"/>
  <c r="AA934" i="26"/>
  <c r="AD934" i="26"/>
  <c r="AG934" i="26"/>
  <c r="AI934" i="26"/>
  <c r="AL934" i="26"/>
  <c r="C935" i="26"/>
  <c r="E935" i="26"/>
  <c r="I935" i="26"/>
  <c r="L935" i="26"/>
  <c r="W935" i="26"/>
  <c r="AA935" i="26"/>
  <c r="AD935" i="26"/>
  <c r="AG935" i="26"/>
  <c r="AI935" i="26"/>
  <c r="AL935" i="26"/>
  <c r="C936" i="26"/>
  <c r="E936" i="26"/>
  <c r="I936" i="26"/>
  <c r="L936" i="26"/>
  <c r="W936" i="26"/>
  <c r="AA936" i="26"/>
  <c r="AD936" i="26"/>
  <c r="AG936" i="26"/>
  <c r="AI936" i="26"/>
  <c r="AL936" i="26"/>
  <c r="C937" i="26"/>
  <c r="E937" i="26"/>
  <c r="I937" i="26"/>
  <c r="L937" i="26"/>
  <c r="W937" i="26"/>
  <c r="AA937" i="26"/>
  <c r="AD937" i="26"/>
  <c r="AG937" i="26"/>
  <c r="AI937" i="26"/>
  <c r="AL937" i="26"/>
  <c r="C938" i="26"/>
  <c r="E938" i="26"/>
  <c r="I938" i="26"/>
  <c r="L938" i="26"/>
  <c r="W938" i="26"/>
  <c r="AA938" i="26"/>
  <c r="AD938" i="26"/>
  <c r="AG938" i="26"/>
  <c r="AI938" i="26"/>
  <c r="AL938" i="26"/>
  <c r="C939" i="26"/>
  <c r="E939" i="26"/>
  <c r="I939" i="26"/>
  <c r="L939" i="26"/>
  <c r="W939" i="26"/>
  <c r="AA939" i="26"/>
  <c r="AD939" i="26"/>
  <c r="AG939" i="26"/>
  <c r="AI939" i="26"/>
  <c r="AL939" i="26"/>
  <c r="C940" i="26"/>
  <c r="E940" i="26"/>
  <c r="I940" i="26"/>
  <c r="L940" i="26"/>
  <c r="W940" i="26"/>
  <c r="AA940" i="26"/>
  <c r="AD940" i="26"/>
  <c r="AG940" i="26"/>
  <c r="AI940" i="26"/>
  <c r="AL940" i="26"/>
  <c r="C941" i="26"/>
  <c r="E941" i="26"/>
  <c r="I941" i="26"/>
  <c r="L941" i="26"/>
  <c r="W941" i="26"/>
  <c r="AA941" i="26"/>
  <c r="AD941" i="26"/>
  <c r="AG941" i="26"/>
  <c r="AI941" i="26"/>
  <c r="AL941" i="26"/>
  <c r="C942" i="26"/>
  <c r="E942" i="26"/>
  <c r="I942" i="26"/>
  <c r="L942" i="26"/>
  <c r="W942" i="26"/>
  <c r="AA942" i="26"/>
  <c r="AD942" i="26"/>
  <c r="AG942" i="26"/>
  <c r="AI942" i="26"/>
  <c r="AL942" i="26"/>
  <c r="C943" i="26"/>
  <c r="E943" i="26"/>
  <c r="I943" i="26"/>
  <c r="L943" i="26"/>
  <c r="W943" i="26"/>
  <c r="AA943" i="26"/>
  <c r="AD943" i="26"/>
  <c r="AG943" i="26"/>
  <c r="AI943" i="26"/>
  <c r="AL943" i="26"/>
  <c r="C944" i="26"/>
  <c r="E944" i="26"/>
  <c r="I944" i="26"/>
  <c r="L944" i="26"/>
  <c r="W944" i="26"/>
  <c r="AA944" i="26"/>
  <c r="AD944" i="26"/>
  <c r="AG944" i="26"/>
  <c r="AI944" i="26"/>
  <c r="AL944" i="26"/>
  <c r="C945" i="26"/>
  <c r="E945" i="26"/>
  <c r="I945" i="26"/>
  <c r="L945" i="26"/>
  <c r="W945" i="26"/>
  <c r="AA945" i="26"/>
  <c r="AD945" i="26"/>
  <c r="AG945" i="26"/>
  <c r="AI945" i="26"/>
  <c r="AL945" i="26"/>
  <c r="C946" i="26"/>
  <c r="E946" i="26"/>
  <c r="I946" i="26"/>
  <c r="L946" i="26"/>
  <c r="W946" i="26"/>
  <c r="AA946" i="26"/>
  <c r="AD946" i="26"/>
  <c r="AG946" i="26"/>
  <c r="AI946" i="26"/>
  <c r="AL946" i="26"/>
  <c r="C947" i="26"/>
  <c r="E947" i="26"/>
  <c r="I947" i="26"/>
  <c r="L947" i="26"/>
  <c r="W947" i="26"/>
  <c r="AA947" i="26"/>
  <c r="AD947" i="26"/>
  <c r="AG947" i="26"/>
  <c r="AI947" i="26"/>
  <c r="AL947" i="26"/>
  <c r="C948" i="26"/>
  <c r="E948" i="26"/>
  <c r="I948" i="26"/>
  <c r="L948" i="26"/>
  <c r="W948" i="26"/>
  <c r="AA948" i="26"/>
  <c r="AD948" i="26"/>
  <c r="AG948" i="26"/>
  <c r="AI948" i="26"/>
  <c r="AL948" i="26"/>
  <c r="C949" i="26"/>
  <c r="E949" i="26"/>
  <c r="I949" i="26"/>
  <c r="L949" i="26"/>
  <c r="W949" i="26"/>
  <c r="AA949" i="26"/>
  <c r="AD949" i="26"/>
  <c r="AG949" i="26"/>
  <c r="AI949" i="26"/>
  <c r="AL949" i="26"/>
  <c r="C950" i="26"/>
  <c r="E950" i="26"/>
  <c r="I950" i="26"/>
  <c r="L950" i="26"/>
  <c r="W950" i="26"/>
  <c r="AA950" i="26"/>
  <c r="AD950" i="26"/>
  <c r="AG950" i="26"/>
  <c r="AI950" i="26"/>
  <c r="AL950" i="26"/>
  <c r="C951" i="26"/>
  <c r="E951" i="26"/>
  <c r="I951" i="26"/>
  <c r="L951" i="26"/>
  <c r="W951" i="26"/>
  <c r="AA951" i="26"/>
  <c r="AD951" i="26"/>
  <c r="AG951" i="26"/>
  <c r="AI951" i="26"/>
  <c r="AL951" i="26"/>
  <c r="C952" i="26"/>
  <c r="E952" i="26"/>
  <c r="I952" i="26"/>
  <c r="L952" i="26"/>
  <c r="W952" i="26"/>
  <c r="AA952" i="26"/>
  <c r="AD952" i="26"/>
  <c r="AG952" i="26"/>
  <c r="AI952" i="26"/>
  <c r="AL952" i="26"/>
  <c r="C953" i="26"/>
  <c r="E953" i="26"/>
  <c r="I953" i="26"/>
  <c r="L953" i="26"/>
  <c r="W953" i="26"/>
  <c r="AA953" i="26"/>
  <c r="AD953" i="26"/>
  <c r="AG953" i="26"/>
  <c r="AI953" i="26"/>
  <c r="AL953" i="26"/>
  <c r="C954" i="26"/>
  <c r="E954" i="26"/>
  <c r="I954" i="26"/>
  <c r="L954" i="26"/>
  <c r="W954" i="26"/>
  <c r="AA954" i="26"/>
  <c r="AD954" i="26"/>
  <c r="AG954" i="26"/>
  <c r="AI954" i="26"/>
  <c r="AL954" i="26"/>
  <c r="C955" i="26"/>
  <c r="E955" i="26"/>
  <c r="I955" i="26"/>
  <c r="L955" i="26"/>
  <c r="W955" i="26"/>
  <c r="AA955" i="26"/>
  <c r="AD955" i="26"/>
  <c r="AG955" i="26"/>
  <c r="AI955" i="26"/>
  <c r="AL955" i="26"/>
  <c r="C956" i="26"/>
  <c r="E956" i="26"/>
  <c r="I956" i="26"/>
  <c r="L956" i="26"/>
  <c r="W956" i="26"/>
  <c r="AA956" i="26"/>
  <c r="AD956" i="26"/>
  <c r="AG956" i="26"/>
  <c r="AI956" i="26"/>
  <c r="AL956" i="26"/>
  <c r="C957" i="26"/>
  <c r="E957" i="26"/>
  <c r="I957" i="26"/>
  <c r="L957" i="26"/>
  <c r="W957" i="26"/>
  <c r="AA957" i="26"/>
  <c r="AD957" i="26"/>
  <c r="AG957" i="26"/>
  <c r="AI957" i="26"/>
  <c r="AL957" i="26"/>
  <c r="C958" i="26"/>
  <c r="E958" i="26"/>
  <c r="I958" i="26"/>
  <c r="L958" i="26"/>
  <c r="W958" i="26"/>
  <c r="AA958" i="26"/>
  <c r="AD958" i="26"/>
  <c r="AG958" i="26"/>
  <c r="AI958" i="26"/>
  <c r="AL958" i="26"/>
  <c r="C959" i="26"/>
  <c r="E959" i="26"/>
  <c r="I959" i="26"/>
  <c r="L959" i="26"/>
  <c r="W959" i="26"/>
  <c r="AA959" i="26"/>
  <c r="AD959" i="26"/>
  <c r="AG959" i="26"/>
  <c r="AI959" i="26"/>
  <c r="AL959" i="26"/>
  <c r="C960" i="26"/>
  <c r="E960" i="26"/>
  <c r="I960" i="26"/>
  <c r="L960" i="26"/>
  <c r="W960" i="26"/>
  <c r="AA960" i="26"/>
  <c r="AD960" i="26"/>
  <c r="AG960" i="26"/>
  <c r="AI960" i="26"/>
  <c r="AL960" i="26"/>
  <c r="C961" i="26"/>
  <c r="E961" i="26"/>
  <c r="I961" i="26"/>
  <c r="L961" i="26"/>
  <c r="W961" i="26"/>
  <c r="AA961" i="26"/>
  <c r="AD961" i="26"/>
  <c r="AG961" i="26"/>
  <c r="AI961" i="26"/>
  <c r="AL961" i="26"/>
  <c r="C962" i="26"/>
  <c r="E962" i="26"/>
  <c r="I962" i="26"/>
  <c r="L962" i="26"/>
  <c r="W962" i="26"/>
  <c r="AA962" i="26"/>
  <c r="AD962" i="26"/>
  <c r="AG962" i="26"/>
  <c r="AI962" i="26"/>
  <c r="AL962" i="26"/>
  <c r="C963" i="26"/>
  <c r="E963" i="26"/>
  <c r="I963" i="26"/>
  <c r="L963" i="26"/>
  <c r="W963" i="26"/>
  <c r="AA963" i="26"/>
  <c r="AD963" i="26"/>
  <c r="AG963" i="26"/>
  <c r="AI963" i="26"/>
  <c r="AL963" i="26"/>
  <c r="C964" i="26"/>
  <c r="E964" i="26"/>
  <c r="I964" i="26"/>
  <c r="L964" i="26"/>
  <c r="W964" i="26"/>
  <c r="AA964" i="26"/>
  <c r="AD964" i="26"/>
  <c r="AG964" i="26"/>
  <c r="AI964" i="26"/>
  <c r="AL964" i="26"/>
  <c r="C965" i="26"/>
  <c r="E965" i="26"/>
  <c r="I965" i="26"/>
  <c r="L965" i="26"/>
  <c r="W965" i="26"/>
  <c r="AA965" i="26"/>
  <c r="AD965" i="26"/>
  <c r="AG965" i="26"/>
  <c r="AI965" i="26"/>
  <c r="AL965" i="26"/>
  <c r="C966" i="26"/>
  <c r="E966" i="26"/>
  <c r="I966" i="26"/>
  <c r="L966" i="26"/>
  <c r="W966" i="26"/>
  <c r="AA966" i="26"/>
  <c r="AD966" i="26"/>
  <c r="AG966" i="26"/>
  <c r="AI966" i="26"/>
  <c r="AL966" i="26"/>
  <c r="C967" i="26"/>
  <c r="E967" i="26"/>
  <c r="I967" i="26"/>
  <c r="L967" i="26"/>
  <c r="W967" i="26"/>
  <c r="AA967" i="26"/>
  <c r="AD967" i="26"/>
  <c r="AG967" i="26"/>
  <c r="AI967" i="26"/>
  <c r="AL967" i="26"/>
  <c r="C968" i="26"/>
  <c r="E968" i="26"/>
  <c r="I968" i="26"/>
  <c r="L968" i="26"/>
  <c r="W968" i="26"/>
  <c r="AA968" i="26"/>
  <c r="AD968" i="26"/>
  <c r="AG968" i="26"/>
  <c r="AI968" i="26"/>
  <c r="AL968" i="26"/>
  <c r="C969" i="26"/>
  <c r="E969" i="26"/>
  <c r="I969" i="26"/>
  <c r="L969" i="26"/>
  <c r="W969" i="26"/>
  <c r="AA969" i="26"/>
  <c r="AD969" i="26"/>
  <c r="AG969" i="26"/>
  <c r="AI969" i="26"/>
  <c r="AL969" i="26"/>
  <c r="C970" i="26"/>
  <c r="E970" i="26"/>
  <c r="I970" i="26"/>
  <c r="L970" i="26"/>
  <c r="W970" i="26"/>
  <c r="AA970" i="26"/>
  <c r="AD970" i="26"/>
  <c r="AG970" i="26"/>
  <c r="AI970" i="26"/>
  <c r="AL970" i="26"/>
  <c r="C971" i="26"/>
  <c r="E971" i="26"/>
  <c r="I971" i="26"/>
  <c r="L971" i="26"/>
  <c r="W971" i="26"/>
  <c r="AA971" i="26"/>
  <c r="AD971" i="26"/>
  <c r="AG971" i="26"/>
  <c r="AI971" i="26"/>
  <c r="AL971" i="26"/>
  <c r="C972" i="26"/>
  <c r="E972" i="26"/>
  <c r="I972" i="26"/>
  <c r="L972" i="26"/>
  <c r="W972" i="26"/>
  <c r="AA972" i="26"/>
  <c r="AD972" i="26"/>
  <c r="AG972" i="26"/>
  <c r="AI972" i="26"/>
  <c r="AL972" i="26"/>
  <c r="C973" i="26"/>
  <c r="E973" i="26"/>
  <c r="I973" i="26"/>
  <c r="L973" i="26"/>
  <c r="W973" i="26"/>
  <c r="AA973" i="26"/>
  <c r="AD973" i="26"/>
  <c r="AG973" i="26"/>
  <c r="AI973" i="26"/>
  <c r="AL973" i="26"/>
  <c r="C974" i="26"/>
  <c r="E974" i="26"/>
  <c r="I974" i="26"/>
  <c r="L974" i="26"/>
  <c r="W974" i="26"/>
  <c r="AA974" i="26"/>
  <c r="AD974" i="26"/>
  <c r="AG974" i="26"/>
  <c r="AI974" i="26"/>
  <c r="AL974" i="26"/>
  <c r="C975" i="26"/>
  <c r="E975" i="26"/>
  <c r="I975" i="26"/>
  <c r="L975" i="26"/>
  <c r="W975" i="26"/>
  <c r="AA975" i="26"/>
  <c r="AD975" i="26"/>
  <c r="AG975" i="26"/>
  <c r="AI975" i="26"/>
  <c r="AL975" i="26"/>
  <c r="C976" i="26"/>
  <c r="E976" i="26"/>
  <c r="I976" i="26"/>
  <c r="L976" i="26"/>
  <c r="W976" i="26"/>
  <c r="AA976" i="26"/>
  <c r="AD976" i="26"/>
  <c r="AG976" i="26"/>
  <c r="AI976" i="26"/>
  <c r="AL976" i="26"/>
  <c r="C977" i="26"/>
  <c r="E977" i="26"/>
  <c r="I977" i="26"/>
  <c r="L977" i="26"/>
  <c r="W977" i="26"/>
  <c r="AA977" i="26"/>
  <c r="AD977" i="26"/>
  <c r="AG977" i="26"/>
  <c r="AI977" i="26"/>
  <c r="AL977" i="26"/>
  <c r="C978" i="26"/>
  <c r="E978" i="26"/>
  <c r="I978" i="26"/>
  <c r="L978" i="26"/>
  <c r="W978" i="26"/>
  <c r="AA978" i="26"/>
  <c r="AD978" i="26"/>
  <c r="AG978" i="26"/>
  <c r="AI978" i="26"/>
  <c r="AL978" i="26"/>
  <c r="C979" i="26"/>
  <c r="E979" i="26"/>
  <c r="I979" i="26"/>
  <c r="L979" i="26"/>
  <c r="W979" i="26"/>
  <c r="AA979" i="26"/>
  <c r="AD979" i="26"/>
  <c r="AG979" i="26"/>
  <c r="AI979" i="26"/>
  <c r="AL979" i="26"/>
  <c r="C980" i="26"/>
  <c r="E980" i="26"/>
  <c r="I980" i="26"/>
  <c r="L980" i="26"/>
  <c r="W980" i="26"/>
  <c r="AA980" i="26"/>
  <c r="AD980" i="26"/>
  <c r="AG980" i="26"/>
  <c r="AI980" i="26"/>
  <c r="AL980" i="26"/>
  <c r="C981" i="26"/>
  <c r="E981" i="26"/>
  <c r="I981" i="26"/>
  <c r="L981" i="26"/>
  <c r="W981" i="26"/>
  <c r="AA981" i="26"/>
  <c r="AD981" i="26"/>
  <c r="AG981" i="26"/>
  <c r="AI981" i="26"/>
  <c r="AL981" i="26"/>
  <c r="C982" i="26"/>
  <c r="E982" i="26"/>
  <c r="I982" i="26"/>
  <c r="L982" i="26"/>
  <c r="W982" i="26"/>
  <c r="AA982" i="26"/>
  <c r="AD982" i="26"/>
  <c r="AG982" i="26"/>
  <c r="AI982" i="26"/>
  <c r="AL982" i="26"/>
  <c r="C983" i="26"/>
  <c r="E983" i="26"/>
  <c r="I983" i="26"/>
  <c r="L983" i="26"/>
  <c r="W983" i="26"/>
  <c r="AA983" i="26"/>
  <c r="AD983" i="26"/>
  <c r="AG983" i="26"/>
  <c r="AI983" i="26"/>
  <c r="AL983" i="26"/>
  <c r="C984" i="26"/>
  <c r="E984" i="26"/>
  <c r="I984" i="26"/>
  <c r="L984" i="26"/>
  <c r="W984" i="26"/>
  <c r="AA984" i="26"/>
  <c r="AD984" i="26"/>
  <c r="AG984" i="26"/>
  <c r="AI984" i="26"/>
  <c r="AL984" i="26"/>
  <c r="C985" i="26"/>
  <c r="E985" i="26"/>
  <c r="I985" i="26"/>
  <c r="L985" i="26"/>
  <c r="W985" i="26"/>
  <c r="AA985" i="26"/>
  <c r="AD985" i="26"/>
  <c r="AG985" i="26"/>
  <c r="AI985" i="26"/>
  <c r="AL985" i="26"/>
  <c r="C986" i="26"/>
  <c r="E986" i="26"/>
  <c r="I986" i="26"/>
  <c r="L986" i="26"/>
  <c r="W986" i="26"/>
  <c r="AA986" i="26"/>
  <c r="AD986" i="26"/>
  <c r="AG986" i="26"/>
  <c r="AI986" i="26"/>
  <c r="AL986" i="26"/>
  <c r="C987" i="26"/>
  <c r="E987" i="26"/>
  <c r="I987" i="26"/>
  <c r="L987" i="26"/>
  <c r="W987" i="26"/>
  <c r="AA987" i="26"/>
  <c r="AD987" i="26"/>
  <c r="AG987" i="26"/>
  <c r="AI987" i="26"/>
  <c r="AL987" i="26"/>
  <c r="C988" i="26"/>
  <c r="E988" i="26"/>
  <c r="I988" i="26"/>
  <c r="L988" i="26"/>
  <c r="W988" i="26"/>
  <c r="AA988" i="26"/>
  <c r="AD988" i="26"/>
  <c r="AG988" i="26"/>
  <c r="AI988" i="26"/>
  <c r="AL988" i="26"/>
  <c r="C989" i="26"/>
  <c r="E989" i="26"/>
  <c r="I989" i="26"/>
  <c r="L989" i="26"/>
  <c r="W989" i="26"/>
  <c r="AA989" i="26"/>
  <c r="AD989" i="26"/>
  <c r="AG989" i="26"/>
  <c r="AI989" i="26"/>
  <c r="AL989" i="26"/>
  <c r="C990" i="26"/>
  <c r="E990" i="26"/>
  <c r="I990" i="26"/>
  <c r="L990" i="26"/>
  <c r="W990" i="26"/>
  <c r="AA990" i="26"/>
  <c r="AD990" i="26"/>
  <c r="AG990" i="26"/>
  <c r="AI990" i="26"/>
  <c r="AL990" i="26"/>
  <c r="C991" i="26"/>
  <c r="E991" i="26"/>
  <c r="I991" i="26"/>
  <c r="L991" i="26"/>
  <c r="W991" i="26"/>
  <c r="AA991" i="26"/>
  <c r="AD991" i="26"/>
  <c r="AG991" i="26"/>
  <c r="AI991" i="26"/>
  <c r="AL991" i="26"/>
  <c r="C992" i="26"/>
  <c r="E992" i="26"/>
  <c r="I992" i="26"/>
  <c r="L992" i="26"/>
  <c r="W992" i="26"/>
  <c r="AA992" i="26"/>
  <c r="AD992" i="26"/>
  <c r="AG992" i="26"/>
  <c r="AI992" i="26"/>
  <c r="AL992" i="26"/>
  <c r="C993" i="26"/>
  <c r="E993" i="26"/>
  <c r="I993" i="26"/>
  <c r="L993" i="26"/>
  <c r="W993" i="26"/>
  <c r="AA993" i="26"/>
  <c r="AD993" i="26"/>
  <c r="AG993" i="26"/>
  <c r="AI993" i="26"/>
  <c r="AL993" i="26"/>
  <c r="C994" i="26"/>
  <c r="E994" i="26"/>
  <c r="I994" i="26"/>
  <c r="L994" i="26"/>
  <c r="W994" i="26"/>
  <c r="AA994" i="26"/>
  <c r="AD994" i="26"/>
  <c r="AG994" i="26"/>
  <c r="AI994" i="26"/>
  <c r="AL994" i="26"/>
  <c r="C995" i="26"/>
  <c r="E995" i="26"/>
  <c r="I995" i="26"/>
  <c r="L995" i="26"/>
  <c r="W995" i="26"/>
  <c r="AA995" i="26"/>
  <c r="AD995" i="26"/>
  <c r="AG995" i="26"/>
  <c r="AI995" i="26"/>
  <c r="AL995" i="26"/>
  <c r="C996" i="26"/>
  <c r="E996" i="26"/>
  <c r="I996" i="26"/>
  <c r="L996" i="26"/>
  <c r="W996" i="26"/>
  <c r="AA996" i="26"/>
  <c r="AD996" i="26"/>
  <c r="AG996" i="26"/>
  <c r="AI996" i="26"/>
  <c r="AL996" i="26"/>
  <c r="C997" i="26"/>
  <c r="E997" i="26"/>
  <c r="I997" i="26"/>
  <c r="L997" i="26"/>
  <c r="W997" i="26"/>
  <c r="AA997" i="26"/>
  <c r="AD997" i="26"/>
  <c r="AG997" i="26"/>
  <c r="AI997" i="26"/>
  <c r="AL997" i="26"/>
  <c r="C998" i="26"/>
  <c r="E998" i="26"/>
  <c r="I998" i="26"/>
  <c r="L998" i="26"/>
  <c r="W998" i="26"/>
  <c r="AA998" i="26"/>
  <c r="AD998" i="26"/>
  <c r="AG998" i="26"/>
  <c r="AI998" i="26"/>
  <c r="AL998" i="26"/>
  <c r="C999" i="26"/>
  <c r="E999" i="26"/>
  <c r="I999" i="26"/>
  <c r="L999" i="26"/>
  <c r="W999" i="26"/>
  <c r="AA999" i="26"/>
  <c r="AD999" i="26"/>
  <c r="AG999" i="26"/>
  <c r="AI999" i="26"/>
  <c r="AL999" i="26"/>
  <c r="C1000" i="26"/>
  <c r="E1000" i="26"/>
  <c r="I1000" i="26"/>
  <c r="L1000" i="26"/>
  <c r="W1000" i="26"/>
  <c r="AA1000" i="26"/>
  <c r="AD1000" i="26"/>
  <c r="AG1000" i="26"/>
  <c r="AI1000" i="26"/>
  <c r="AL1000" i="26"/>
  <c r="C1001" i="26"/>
  <c r="E1001" i="26"/>
  <c r="I1001" i="26"/>
  <c r="L1001" i="26"/>
  <c r="W1001" i="26"/>
  <c r="AA1001" i="26"/>
  <c r="AD1001" i="26"/>
  <c r="AG1001" i="26"/>
  <c r="AI1001" i="26"/>
  <c r="AL1001" i="26"/>
  <c r="C1002" i="26"/>
  <c r="E1002" i="26"/>
  <c r="I1002" i="26"/>
  <c r="L1002" i="26"/>
  <c r="W1002" i="26"/>
  <c r="AA1002" i="26"/>
  <c r="AD1002" i="26"/>
  <c r="AG1002" i="26"/>
  <c r="AI1002" i="26"/>
  <c r="AL1002" i="26"/>
  <c r="C1003" i="26"/>
  <c r="E1003" i="26"/>
  <c r="I1003" i="26"/>
  <c r="L1003" i="26"/>
  <c r="W1003" i="26"/>
  <c r="AA1003" i="26"/>
  <c r="AD1003" i="26"/>
  <c r="AG1003" i="26"/>
  <c r="AI1003" i="26"/>
  <c r="AL1003" i="26"/>
  <c r="C1004" i="26"/>
  <c r="E1004" i="26"/>
  <c r="I1004" i="26"/>
  <c r="L1004" i="26"/>
  <c r="W1004" i="26"/>
  <c r="AA1004" i="26"/>
  <c r="AD1004" i="26"/>
  <c r="AG1004" i="26"/>
  <c r="AI1004" i="26"/>
  <c r="AL1004" i="26"/>
  <c r="C1005" i="26"/>
  <c r="E1005" i="26"/>
  <c r="I1005" i="26"/>
  <c r="L1005" i="26"/>
  <c r="W1005" i="26"/>
  <c r="AA1005" i="26"/>
  <c r="AD1005" i="26"/>
  <c r="AG1005" i="26"/>
  <c r="AI1005" i="26"/>
  <c r="AL1005" i="26"/>
  <c r="C1006" i="26"/>
  <c r="E1006" i="26"/>
  <c r="I1006" i="26"/>
  <c r="L1006" i="26"/>
  <c r="W1006" i="26"/>
  <c r="AA1006" i="26"/>
  <c r="AD1006" i="26"/>
  <c r="AG1006" i="26"/>
  <c r="AI1006" i="26"/>
  <c r="AL1006" i="26"/>
  <c r="C1007" i="26"/>
  <c r="E1007" i="26"/>
  <c r="I1007" i="26"/>
  <c r="L1007" i="26"/>
  <c r="W1007" i="26"/>
  <c r="AA1007" i="26"/>
  <c r="AD1007" i="26"/>
  <c r="AG1007" i="26"/>
  <c r="AI1007" i="26"/>
  <c r="AL1007" i="26"/>
  <c r="C1008" i="26"/>
  <c r="E1008" i="26"/>
  <c r="I1008" i="26"/>
  <c r="L1008" i="26"/>
  <c r="W1008" i="26"/>
  <c r="AA1008" i="26"/>
  <c r="AD1008" i="26"/>
  <c r="AG1008" i="26"/>
  <c r="AI1008" i="26"/>
  <c r="AL1008" i="26"/>
  <c r="C1009" i="26"/>
  <c r="E1009" i="26"/>
  <c r="I1009" i="26"/>
  <c r="L1009" i="26"/>
  <c r="W1009" i="26"/>
  <c r="AA1009" i="26"/>
  <c r="AD1009" i="26"/>
  <c r="AG1009" i="26"/>
  <c r="AI1009" i="26"/>
  <c r="AL1009" i="26"/>
  <c r="C1010" i="26"/>
  <c r="E1010" i="26"/>
  <c r="I1010" i="26"/>
  <c r="L1010" i="26"/>
  <c r="W1010" i="26"/>
  <c r="AA1010" i="26"/>
  <c r="AD1010" i="26"/>
  <c r="AG1010" i="26"/>
  <c r="AI1010" i="26"/>
  <c r="AL1010" i="26"/>
  <c r="C1011" i="26"/>
  <c r="E1011" i="26"/>
  <c r="I1011" i="26"/>
  <c r="L1011" i="26"/>
  <c r="W1011" i="26"/>
  <c r="AA1011" i="26"/>
  <c r="AD1011" i="26"/>
  <c r="AG1011" i="26"/>
  <c r="AI1011" i="26"/>
  <c r="AL1011" i="26"/>
  <c r="C1012" i="26"/>
  <c r="E1012" i="26"/>
  <c r="I1012" i="26"/>
  <c r="L1012" i="26"/>
  <c r="W1012" i="26"/>
  <c r="AA1012" i="26"/>
  <c r="AD1012" i="26"/>
  <c r="AG1012" i="26"/>
  <c r="AI1012" i="26"/>
  <c r="AL1012" i="26"/>
  <c r="C1013" i="26"/>
  <c r="E1013" i="26"/>
  <c r="I1013" i="26"/>
  <c r="L1013" i="26"/>
  <c r="W1013" i="26"/>
  <c r="AA1013" i="26"/>
  <c r="AD1013" i="26"/>
  <c r="AG1013" i="26"/>
  <c r="AI1013" i="26"/>
  <c r="AL1013" i="26"/>
  <c r="C1014" i="26"/>
  <c r="E1014" i="26"/>
  <c r="I1014" i="26"/>
  <c r="L1014" i="26"/>
  <c r="W1014" i="26"/>
  <c r="AA1014" i="26"/>
  <c r="AD1014" i="26"/>
  <c r="AG1014" i="26"/>
  <c r="AI1014" i="26"/>
  <c r="AL1014" i="26"/>
  <c r="C1015" i="26"/>
  <c r="E1015" i="26"/>
  <c r="I1015" i="26"/>
  <c r="L1015" i="26"/>
  <c r="W1015" i="26"/>
  <c r="AA1015" i="26"/>
  <c r="AD1015" i="26"/>
  <c r="AG1015" i="26"/>
  <c r="AI1015" i="26"/>
  <c r="AL1015" i="26"/>
  <c r="C1016" i="26"/>
  <c r="E1016" i="26"/>
  <c r="I1016" i="26"/>
  <c r="L1016" i="26"/>
  <c r="W1016" i="26"/>
  <c r="AA1016" i="26"/>
  <c r="AD1016" i="26"/>
  <c r="AG1016" i="26"/>
  <c r="AI1016" i="26"/>
  <c r="AL1016" i="26"/>
  <c r="C1017" i="26"/>
  <c r="E1017" i="26"/>
  <c r="I1017" i="26"/>
  <c r="L1017" i="26"/>
  <c r="W1017" i="26"/>
  <c r="AA1017" i="26"/>
  <c r="AD1017" i="26"/>
  <c r="AG1017" i="26"/>
  <c r="AI1017" i="26"/>
  <c r="AL1017" i="26"/>
  <c r="C1018" i="26"/>
  <c r="E1018" i="26"/>
  <c r="I1018" i="26"/>
  <c r="L1018" i="26"/>
  <c r="W1018" i="26"/>
  <c r="AA1018" i="26"/>
  <c r="AD1018" i="26"/>
  <c r="AG1018" i="26"/>
  <c r="AI1018" i="26"/>
  <c r="AL1018" i="26"/>
  <c r="C1019" i="26"/>
  <c r="E1019" i="26"/>
  <c r="I1019" i="26"/>
  <c r="L1019" i="26"/>
  <c r="W1019" i="26"/>
  <c r="AA1019" i="26"/>
  <c r="AD1019" i="26"/>
  <c r="AG1019" i="26"/>
  <c r="AI1019" i="26"/>
  <c r="AL1019" i="26"/>
  <c r="C1020" i="26"/>
  <c r="E1020" i="26"/>
  <c r="I1020" i="26"/>
  <c r="L1020" i="26"/>
  <c r="W1020" i="26"/>
  <c r="AA1020" i="26"/>
  <c r="AD1020" i="26"/>
  <c r="AG1020" i="26"/>
  <c r="AI1020" i="26"/>
  <c r="AL1020" i="26"/>
  <c r="C1021" i="26"/>
  <c r="E1021" i="26"/>
  <c r="I1021" i="26"/>
  <c r="L1021" i="26"/>
  <c r="W1021" i="26"/>
  <c r="AA1021" i="26"/>
  <c r="AD1021" i="26"/>
  <c r="AG1021" i="26"/>
  <c r="AI1021" i="26"/>
  <c r="AL1021" i="26"/>
  <c r="C1022" i="26"/>
  <c r="E1022" i="26"/>
  <c r="I1022" i="26"/>
  <c r="L1022" i="26"/>
  <c r="W1022" i="26"/>
  <c r="AA1022" i="26"/>
  <c r="AD1022" i="26"/>
  <c r="AG1022" i="26"/>
  <c r="AI1022" i="26"/>
  <c r="AL1022" i="26"/>
  <c r="C1023" i="26"/>
  <c r="E1023" i="26"/>
  <c r="I1023" i="26"/>
  <c r="L1023" i="26"/>
  <c r="W1023" i="26"/>
  <c r="AA1023" i="26"/>
  <c r="AD1023" i="26"/>
  <c r="AG1023" i="26"/>
  <c r="AI1023" i="26"/>
  <c r="AL1023" i="26"/>
  <c r="C1024" i="26"/>
  <c r="E1024" i="26"/>
  <c r="I1024" i="26"/>
  <c r="L1024" i="26"/>
  <c r="W1024" i="26"/>
  <c r="AA1024" i="26"/>
  <c r="AD1024" i="26"/>
  <c r="AG1024" i="26"/>
  <c r="AI1024" i="26"/>
  <c r="AL1024" i="26"/>
  <c r="C1025" i="26"/>
  <c r="E1025" i="26"/>
  <c r="I1025" i="26"/>
  <c r="L1025" i="26"/>
  <c r="W1025" i="26"/>
  <c r="AA1025" i="26"/>
  <c r="AD1025" i="26"/>
  <c r="AG1025" i="26"/>
  <c r="AI1025" i="26"/>
  <c r="AL1025" i="26"/>
  <c r="C1026" i="26"/>
  <c r="E1026" i="26"/>
  <c r="I1026" i="26"/>
  <c r="L1026" i="26"/>
  <c r="W1026" i="26"/>
  <c r="AA1026" i="26"/>
  <c r="AD1026" i="26"/>
  <c r="AG1026" i="26"/>
  <c r="AI1026" i="26"/>
  <c r="AL1026" i="26"/>
  <c r="C1027" i="26"/>
  <c r="E1027" i="26"/>
  <c r="I1027" i="26"/>
  <c r="L1027" i="26"/>
  <c r="W1027" i="26"/>
  <c r="AA1027" i="26"/>
  <c r="AD1027" i="26"/>
  <c r="AG1027" i="26"/>
  <c r="AI1027" i="26"/>
  <c r="AL1027" i="26"/>
  <c r="C1028" i="26"/>
  <c r="E1028" i="26"/>
  <c r="I1028" i="26"/>
  <c r="L1028" i="26"/>
  <c r="W1028" i="26"/>
  <c r="AA1028" i="26"/>
  <c r="AD1028" i="26"/>
  <c r="AG1028" i="26"/>
  <c r="AI1028" i="26"/>
  <c r="AL1028" i="26"/>
  <c r="C1029" i="26"/>
  <c r="E1029" i="26"/>
  <c r="I1029" i="26"/>
  <c r="L1029" i="26"/>
  <c r="W1029" i="26"/>
  <c r="AA1029" i="26"/>
  <c r="AD1029" i="26"/>
  <c r="AG1029" i="26"/>
  <c r="AI1029" i="26"/>
  <c r="AL1029" i="26"/>
  <c r="C1030" i="26"/>
  <c r="E1030" i="26"/>
  <c r="I1030" i="26"/>
  <c r="L1030" i="26"/>
  <c r="W1030" i="26"/>
  <c r="AA1030" i="26"/>
  <c r="AD1030" i="26"/>
  <c r="AG1030" i="26"/>
  <c r="AI1030" i="26"/>
  <c r="AL1030" i="26"/>
  <c r="C1031" i="26"/>
  <c r="E1031" i="26"/>
  <c r="I1031" i="26"/>
  <c r="L1031" i="26"/>
  <c r="W1031" i="26"/>
  <c r="AA1031" i="26"/>
  <c r="AD1031" i="26"/>
  <c r="AG1031" i="26"/>
  <c r="AI1031" i="26"/>
  <c r="AL1031" i="26"/>
  <c r="C1032" i="26"/>
  <c r="E1032" i="26"/>
  <c r="I1032" i="26"/>
  <c r="L1032" i="26"/>
  <c r="W1032" i="26"/>
  <c r="AA1032" i="26"/>
  <c r="AD1032" i="26"/>
  <c r="AG1032" i="26"/>
  <c r="AI1032" i="26"/>
  <c r="AL1032" i="26"/>
  <c r="C1033" i="26"/>
  <c r="E1033" i="26"/>
  <c r="I1033" i="26"/>
  <c r="L1033" i="26"/>
  <c r="W1033" i="26"/>
  <c r="AA1033" i="26"/>
  <c r="AD1033" i="26"/>
  <c r="AG1033" i="26"/>
  <c r="AI1033" i="26"/>
  <c r="AL1033" i="26"/>
  <c r="C1034" i="26"/>
  <c r="E1034" i="26"/>
  <c r="I1034" i="26"/>
  <c r="L1034" i="26"/>
  <c r="W1034" i="26"/>
  <c r="AA1034" i="26"/>
  <c r="AD1034" i="26"/>
  <c r="AG1034" i="26"/>
  <c r="AI1034" i="26"/>
  <c r="AL1034" i="26"/>
  <c r="C1035" i="26"/>
  <c r="E1035" i="26"/>
  <c r="I1035" i="26"/>
  <c r="L1035" i="26"/>
  <c r="W1035" i="26"/>
  <c r="AA1035" i="26"/>
  <c r="AD1035" i="26"/>
  <c r="AG1035" i="26"/>
  <c r="AI1035" i="26"/>
  <c r="AL1035" i="26"/>
  <c r="C1036" i="26"/>
  <c r="E1036" i="26"/>
  <c r="I1036" i="26"/>
  <c r="L1036" i="26"/>
  <c r="W1036" i="26"/>
  <c r="AA1036" i="26"/>
  <c r="AD1036" i="26"/>
  <c r="AG1036" i="26"/>
  <c r="AI1036" i="26"/>
  <c r="AL1036" i="26"/>
  <c r="C1037" i="26"/>
  <c r="E1037" i="26"/>
  <c r="I1037" i="26"/>
  <c r="L1037" i="26"/>
  <c r="W1037" i="26"/>
  <c r="AA1037" i="26"/>
  <c r="AD1037" i="26"/>
  <c r="AG1037" i="26"/>
  <c r="AI1037" i="26"/>
  <c r="AL1037" i="26"/>
  <c r="C1038" i="26"/>
  <c r="E1038" i="26"/>
  <c r="I1038" i="26"/>
  <c r="L1038" i="26"/>
  <c r="W1038" i="26"/>
  <c r="AA1038" i="26"/>
  <c r="AD1038" i="26"/>
  <c r="AG1038" i="26"/>
  <c r="AI1038" i="26"/>
  <c r="AL1038" i="26"/>
  <c r="C1039" i="26"/>
  <c r="E1039" i="26"/>
  <c r="I1039" i="26"/>
  <c r="L1039" i="26"/>
  <c r="W1039" i="26"/>
  <c r="AA1039" i="26"/>
  <c r="AD1039" i="26"/>
  <c r="AG1039" i="26"/>
  <c r="AI1039" i="26"/>
  <c r="AL1039" i="26"/>
  <c r="C1040" i="26"/>
  <c r="E1040" i="26"/>
  <c r="I1040" i="26"/>
  <c r="L1040" i="26"/>
  <c r="W1040" i="26"/>
  <c r="AA1040" i="26"/>
  <c r="AD1040" i="26"/>
  <c r="AG1040" i="26"/>
  <c r="AI1040" i="26"/>
  <c r="AL1040" i="26"/>
  <c r="C1041" i="26"/>
  <c r="E1041" i="26"/>
  <c r="I1041" i="26"/>
  <c r="L1041" i="26"/>
  <c r="W1041" i="26"/>
  <c r="AA1041" i="26"/>
  <c r="AD1041" i="26"/>
  <c r="AG1041" i="26"/>
  <c r="AI1041" i="26"/>
  <c r="AL1041" i="26"/>
  <c r="C1042" i="26"/>
  <c r="E1042" i="26"/>
  <c r="I1042" i="26"/>
  <c r="L1042" i="26"/>
  <c r="W1042" i="26"/>
  <c r="AA1042" i="26"/>
  <c r="AD1042" i="26"/>
  <c r="AG1042" i="26"/>
  <c r="AI1042" i="26"/>
  <c r="AL1042" i="26"/>
  <c r="C1043" i="26"/>
  <c r="E1043" i="26"/>
  <c r="I1043" i="26"/>
  <c r="L1043" i="26"/>
  <c r="W1043" i="26"/>
  <c r="AA1043" i="26"/>
  <c r="AD1043" i="26"/>
  <c r="AG1043" i="26"/>
  <c r="AI1043" i="26"/>
  <c r="AL1043" i="26"/>
  <c r="C1044" i="26"/>
  <c r="E1044" i="26"/>
  <c r="I1044" i="26"/>
  <c r="L1044" i="26"/>
  <c r="W1044" i="26"/>
  <c r="AA1044" i="26"/>
  <c r="AD1044" i="26"/>
  <c r="AG1044" i="26"/>
  <c r="AI1044" i="26"/>
  <c r="AL1044" i="26"/>
  <c r="C1045" i="26"/>
  <c r="E1045" i="26"/>
  <c r="I1045" i="26"/>
  <c r="L1045" i="26"/>
  <c r="W1045" i="26"/>
  <c r="AA1045" i="26"/>
  <c r="AD1045" i="26"/>
  <c r="AG1045" i="26"/>
  <c r="AI1045" i="26"/>
  <c r="AL1045" i="26"/>
  <c r="C1046" i="26"/>
  <c r="E1046" i="26"/>
  <c r="I1046" i="26"/>
  <c r="L1046" i="26"/>
  <c r="W1046" i="26"/>
  <c r="AA1046" i="26"/>
  <c r="AD1046" i="26"/>
  <c r="AG1046" i="26"/>
  <c r="AI1046" i="26"/>
  <c r="AL1046" i="26"/>
  <c r="C1047" i="26"/>
  <c r="E1047" i="26"/>
  <c r="I1047" i="26"/>
  <c r="L1047" i="26"/>
  <c r="W1047" i="26"/>
  <c r="AA1047" i="26"/>
  <c r="AD1047" i="26"/>
  <c r="AG1047" i="26"/>
  <c r="AI1047" i="26"/>
  <c r="AL1047" i="26"/>
  <c r="C1048" i="26"/>
  <c r="E1048" i="26"/>
  <c r="I1048" i="26"/>
  <c r="L1048" i="26"/>
  <c r="W1048" i="26"/>
  <c r="AA1048" i="26"/>
  <c r="AD1048" i="26"/>
  <c r="AG1048" i="26"/>
  <c r="AI1048" i="26"/>
  <c r="AL1048" i="26"/>
  <c r="C1049" i="26"/>
  <c r="E1049" i="26"/>
  <c r="I1049" i="26"/>
  <c r="L1049" i="26"/>
  <c r="W1049" i="26"/>
  <c r="AA1049" i="26"/>
  <c r="AD1049" i="26"/>
  <c r="AG1049" i="26"/>
  <c r="AI1049" i="26"/>
  <c r="AL1049" i="26"/>
  <c r="C1050" i="26"/>
  <c r="E1050" i="26"/>
  <c r="I1050" i="26"/>
  <c r="L1050" i="26"/>
  <c r="W1050" i="26"/>
  <c r="AA1050" i="26"/>
  <c r="AD1050" i="26"/>
  <c r="AG1050" i="26"/>
  <c r="AI1050" i="26"/>
  <c r="AL1050" i="26"/>
  <c r="C1051" i="26"/>
  <c r="E1051" i="26"/>
  <c r="I1051" i="26"/>
  <c r="L1051" i="26"/>
  <c r="W1051" i="26"/>
  <c r="AA1051" i="26"/>
  <c r="AD1051" i="26"/>
  <c r="AG1051" i="26"/>
  <c r="AI1051" i="26"/>
  <c r="AL1051" i="26"/>
  <c r="C1052" i="26"/>
  <c r="E1052" i="26"/>
  <c r="I1052" i="26"/>
  <c r="L1052" i="26"/>
  <c r="W1052" i="26"/>
  <c r="AA1052" i="26"/>
  <c r="AD1052" i="26"/>
  <c r="AG1052" i="26"/>
  <c r="AI1052" i="26"/>
  <c r="AL1052" i="26"/>
  <c r="C1053" i="26"/>
  <c r="E1053" i="26"/>
  <c r="I1053" i="26"/>
  <c r="L1053" i="26"/>
  <c r="W1053" i="26"/>
  <c r="AA1053" i="26"/>
  <c r="AD1053" i="26"/>
  <c r="AG1053" i="26"/>
  <c r="AI1053" i="26"/>
  <c r="AL1053" i="26"/>
  <c r="C1054" i="26"/>
  <c r="E1054" i="26"/>
  <c r="I1054" i="26"/>
  <c r="L1054" i="26"/>
  <c r="W1054" i="26"/>
  <c r="AA1054" i="26"/>
  <c r="AD1054" i="26"/>
  <c r="AG1054" i="26"/>
  <c r="AI1054" i="26"/>
  <c r="AL1054" i="26"/>
  <c r="C1055" i="26"/>
  <c r="E1055" i="26"/>
  <c r="I1055" i="26"/>
  <c r="L1055" i="26"/>
  <c r="W1055" i="26"/>
  <c r="AA1055" i="26"/>
  <c r="AD1055" i="26"/>
  <c r="AG1055" i="26"/>
  <c r="AI1055" i="26"/>
  <c r="AL1055" i="26"/>
  <c r="C1056" i="26"/>
  <c r="E1056" i="26"/>
  <c r="I1056" i="26"/>
  <c r="L1056" i="26"/>
  <c r="W1056" i="26"/>
  <c r="AA1056" i="26"/>
  <c r="AD1056" i="26"/>
  <c r="AG1056" i="26"/>
  <c r="AI1056" i="26"/>
  <c r="AL1056" i="26"/>
  <c r="C1057" i="26"/>
  <c r="E1057" i="26"/>
  <c r="I1057" i="26"/>
  <c r="L1057" i="26"/>
  <c r="W1057" i="26"/>
  <c r="AA1057" i="26"/>
  <c r="AD1057" i="26"/>
  <c r="AG1057" i="26"/>
  <c r="AI1057" i="26"/>
  <c r="AL1057" i="26"/>
  <c r="C1058" i="26"/>
  <c r="E1058" i="26"/>
  <c r="I1058" i="26"/>
  <c r="L1058" i="26"/>
  <c r="W1058" i="26"/>
  <c r="AA1058" i="26"/>
  <c r="AD1058" i="26"/>
  <c r="AG1058" i="26"/>
  <c r="AI1058" i="26"/>
  <c r="AL1058" i="26"/>
  <c r="C1059" i="26"/>
  <c r="E1059" i="26"/>
  <c r="I1059" i="26"/>
  <c r="L1059" i="26"/>
  <c r="W1059" i="26"/>
  <c r="AA1059" i="26"/>
  <c r="AD1059" i="26"/>
  <c r="AG1059" i="26"/>
  <c r="AI1059" i="26"/>
  <c r="AL1059" i="26"/>
  <c r="C1060" i="26"/>
  <c r="E1060" i="26"/>
  <c r="I1060" i="26"/>
  <c r="L1060" i="26"/>
  <c r="W1060" i="26"/>
  <c r="AA1060" i="26"/>
  <c r="AD1060" i="26"/>
  <c r="AG1060" i="26"/>
  <c r="AI1060" i="26"/>
  <c r="AL1060" i="26"/>
  <c r="C1061" i="26"/>
  <c r="E1061" i="26"/>
  <c r="I1061" i="26"/>
  <c r="L1061" i="26"/>
  <c r="W1061" i="26"/>
  <c r="AA1061" i="26"/>
  <c r="AD1061" i="26"/>
  <c r="AG1061" i="26"/>
  <c r="AI1061" i="26"/>
  <c r="AL1061" i="26"/>
  <c r="C1062" i="26"/>
  <c r="E1062" i="26"/>
  <c r="I1062" i="26"/>
  <c r="L1062" i="26"/>
  <c r="W1062" i="26"/>
  <c r="AA1062" i="26"/>
  <c r="AD1062" i="26"/>
  <c r="AG1062" i="26"/>
  <c r="AI1062" i="26"/>
  <c r="AL1062" i="26"/>
  <c r="C1063" i="26"/>
  <c r="E1063" i="26"/>
  <c r="I1063" i="26"/>
  <c r="L1063" i="26"/>
  <c r="W1063" i="26"/>
  <c r="AA1063" i="26"/>
  <c r="AD1063" i="26"/>
  <c r="AG1063" i="26"/>
  <c r="AI1063" i="26"/>
  <c r="AL1063" i="26"/>
  <c r="C1064" i="26"/>
  <c r="E1064" i="26"/>
  <c r="I1064" i="26"/>
  <c r="L1064" i="26"/>
  <c r="W1064" i="26"/>
  <c r="AA1064" i="26"/>
  <c r="AD1064" i="26"/>
  <c r="AG1064" i="26"/>
  <c r="AI1064" i="26"/>
  <c r="AL1064" i="26"/>
  <c r="C1065" i="26"/>
  <c r="E1065" i="26"/>
  <c r="I1065" i="26"/>
  <c r="L1065" i="26"/>
  <c r="W1065" i="26"/>
  <c r="AA1065" i="26"/>
  <c r="AD1065" i="26"/>
  <c r="AG1065" i="26"/>
  <c r="AI1065" i="26"/>
  <c r="AL1065" i="26"/>
  <c r="C1066" i="26"/>
  <c r="E1066" i="26"/>
  <c r="I1066" i="26"/>
  <c r="L1066" i="26"/>
  <c r="W1066" i="26"/>
  <c r="AA1066" i="26"/>
  <c r="AD1066" i="26"/>
  <c r="AG1066" i="26"/>
  <c r="AI1066" i="26"/>
  <c r="AL1066" i="26"/>
  <c r="C1067" i="26"/>
  <c r="E1067" i="26"/>
  <c r="I1067" i="26"/>
  <c r="L1067" i="26"/>
  <c r="W1067" i="26"/>
  <c r="AA1067" i="26"/>
  <c r="AD1067" i="26"/>
  <c r="AG1067" i="26"/>
  <c r="AI1067" i="26"/>
  <c r="AL1067" i="26"/>
  <c r="C1068" i="26"/>
  <c r="E1068" i="26"/>
  <c r="I1068" i="26"/>
  <c r="L1068" i="26"/>
  <c r="W1068" i="26"/>
  <c r="AA1068" i="26"/>
  <c r="AD1068" i="26"/>
  <c r="AG1068" i="26"/>
  <c r="AI1068" i="26"/>
  <c r="AL1068" i="26"/>
  <c r="C1069" i="26"/>
  <c r="E1069" i="26"/>
  <c r="I1069" i="26"/>
  <c r="L1069" i="26"/>
  <c r="W1069" i="26"/>
  <c r="AA1069" i="26"/>
  <c r="AD1069" i="26"/>
  <c r="AG1069" i="26"/>
  <c r="AI1069" i="26"/>
  <c r="AL1069" i="26"/>
  <c r="C1070" i="26"/>
  <c r="E1070" i="26"/>
  <c r="I1070" i="26"/>
  <c r="L1070" i="26"/>
  <c r="W1070" i="26"/>
  <c r="AA1070" i="26"/>
  <c r="AD1070" i="26"/>
  <c r="AG1070" i="26"/>
  <c r="AI1070" i="26"/>
  <c r="AL1070" i="26"/>
  <c r="C1071" i="26"/>
  <c r="E1071" i="26"/>
  <c r="I1071" i="26"/>
  <c r="L1071" i="26"/>
  <c r="W1071" i="26"/>
  <c r="AA1071" i="26"/>
  <c r="AD1071" i="26"/>
  <c r="AG1071" i="26"/>
  <c r="AI1071" i="26"/>
  <c r="AL1071" i="26"/>
  <c r="C1072" i="26"/>
  <c r="E1072" i="26"/>
  <c r="I1072" i="26"/>
  <c r="L1072" i="26"/>
  <c r="W1072" i="26"/>
  <c r="AA1072" i="26"/>
  <c r="AD1072" i="26"/>
  <c r="AG1072" i="26"/>
  <c r="AI1072" i="26"/>
  <c r="AL1072" i="26"/>
  <c r="C1073" i="26"/>
  <c r="E1073" i="26"/>
  <c r="I1073" i="26"/>
  <c r="L1073" i="26"/>
  <c r="W1073" i="26"/>
  <c r="AA1073" i="26"/>
  <c r="AD1073" i="26"/>
  <c r="AG1073" i="26"/>
  <c r="AI1073" i="26"/>
  <c r="AL1073" i="26"/>
  <c r="C1074" i="26"/>
  <c r="E1074" i="26"/>
  <c r="I1074" i="26"/>
  <c r="L1074" i="26"/>
  <c r="W1074" i="26"/>
  <c r="AA1074" i="26"/>
  <c r="AD1074" i="26"/>
  <c r="AG1074" i="26"/>
  <c r="AI1074" i="26"/>
  <c r="AL1074" i="26"/>
  <c r="C1075" i="26"/>
  <c r="E1075" i="26"/>
  <c r="I1075" i="26"/>
  <c r="L1075" i="26"/>
  <c r="W1075" i="26"/>
  <c r="AA1075" i="26"/>
  <c r="AD1075" i="26"/>
  <c r="AG1075" i="26"/>
  <c r="AI1075" i="26"/>
  <c r="AL1075" i="26"/>
  <c r="C1076" i="26"/>
  <c r="E1076" i="26"/>
  <c r="I1076" i="26"/>
  <c r="L1076" i="26"/>
  <c r="W1076" i="26"/>
  <c r="AA1076" i="26"/>
  <c r="AD1076" i="26"/>
  <c r="AG1076" i="26"/>
  <c r="AI1076" i="26"/>
  <c r="AL1076" i="26"/>
  <c r="C1077" i="26"/>
  <c r="E1077" i="26"/>
  <c r="I1077" i="26"/>
  <c r="L1077" i="26"/>
  <c r="W1077" i="26"/>
  <c r="AA1077" i="26"/>
  <c r="AD1077" i="26"/>
  <c r="AG1077" i="26"/>
  <c r="AI1077" i="26"/>
  <c r="AL1077" i="26"/>
  <c r="C1078" i="26"/>
  <c r="E1078" i="26"/>
  <c r="I1078" i="26"/>
  <c r="L1078" i="26"/>
  <c r="W1078" i="26"/>
  <c r="AA1078" i="26"/>
  <c r="AD1078" i="26"/>
  <c r="AG1078" i="26"/>
  <c r="AI1078" i="26"/>
  <c r="AL1078" i="26"/>
  <c r="C1079" i="26"/>
  <c r="E1079" i="26"/>
  <c r="I1079" i="26"/>
  <c r="L1079" i="26"/>
  <c r="W1079" i="26"/>
  <c r="AA1079" i="26"/>
  <c r="AD1079" i="26"/>
  <c r="AG1079" i="26"/>
  <c r="AI1079" i="26"/>
  <c r="AL1079" i="26"/>
  <c r="C1080" i="26"/>
  <c r="E1080" i="26"/>
  <c r="I1080" i="26"/>
  <c r="L1080" i="26"/>
  <c r="W1080" i="26"/>
  <c r="AA1080" i="26"/>
  <c r="AD1080" i="26"/>
  <c r="AG1080" i="26"/>
  <c r="AI1080" i="26"/>
  <c r="AL1080" i="26"/>
  <c r="C1081" i="26"/>
  <c r="E1081" i="26"/>
  <c r="I1081" i="26"/>
  <c r="L1081" i="26"/>
  <c r="W1081" i="26"/>
  <c r="AA1081" i="26"/>
  <c r="AD1081" i="26"/>
  <c r="AG1081" i="26"/>
  <c r="AI1081" i="26"/>
  <c r="AL1081" i="26"/>
  <c r="C1082" i="26"/>
  <c r="E1082" i="26"/>
  <c r="I1082" i="26"/>
  <c r="L1082" i="26"/>
  <c r="W1082" i="26"/>
  <c r="AA1082" i="26"/>
  <c r="AD1082" i="26"/>
  <c r="AG1082" i="26"/>
  <c r="AI1082" i="26"/>
  <c r="AL1082" i="26"/>
  <c r="C1083" i="26"/>
  <c r="E1083" i="26"/>
  <c r="I1083" i="26"/>
  <c r="L1083" i="26"/>
  <c r="W1083" i="26"/>
  <c r="AA1083" i="26"/>
  <c r="AD1083" i="26"/>
  <c r="AG1083" i="26"/>
  <c r="AI1083" i="26"/>
  <c r="AL1083" i="26"/>
  <c r="C1084" i="26"/>
  <c r="E1084" i="26"/>
  <c r="I1084" i="26"/>
  <c r="L1084" i="26"/>
  <c r="W1084" i="26"/>
  <c r="AA1084" i="26"/>
  <c r="AD1084" i="26"/>
  <c r="AG1084" i="26"/>
  <c r="AI1084" i="26"/>
  <c r="AL1084" i="26"/>
  <c r="C1085" i="26"/>
  <c r="E1085" i="26"/>
  <c r="I1085" i="26"/>
  <c r="L1085" i="26"/>
  <c r="W1085" i="26"/>
  <c r="AA1085" i="26"/>
  <c r="AD1085" i="26"/>
  <c r="AG1085" i="26"/>
  <c r="AI1085" i="26"/>
  <c r="AL1085" i="26"/>
  <c r="C1086" i="26"/>
  <c r="E1086" i="26"/>
  <c r="I1086" i="26"/>
  <c r="L1086" i="26"/>
  <c r="W1086" i="26"/>
  <c r="AA1086" i="26"/>
  <c r="AD1086" i="26"/>
  <c r="AG1086" i="26"/>
  <c r="AI1086" i="26"/>
  <c r="AL1086" i="26"/>
  <c r="C1087" i="26"/>
  <c r="E1087" i="26"/>
  <c r="I1087" i="26"/>
  <c r="L1087" i="26"/>
  <c r="W1087" i="26"/>
  <c r="AA1087" i="26"/>
  <c r="AD1087" i="26"/>
  <c r="AG1087" i="26"/>
  <c r="AI1087" i="26"/>
  <c r="AL1087" i="26"/>
  <c r="C1088" i="26"/>
  <c r="E1088" i="26"/>
  <c r="I1088" i="26"/>
  <c r="L1088" i="26"/>
  <c r="W1088" i="26"/>
  <c r="AA1088" i="26"/>
  <c r="AD1088" i="26"/>
  <c r="AG1088" i="26"/>
  <c r="AI1088" i="26"/>
  <c r="AL1088" i="26"/>
  <c r="C1089" i="26"/>
  <c r="E1089" i="26"/>
  <c r="I1089" i="26"/>
  <c r="L1089" i="26"/>
  <c r="W1089" i="26"/>
  <c r="AA1089" i="26"/>
  <c r="AD1089" i="26"/>
  <c r="AG1089" i="26"/>
  <c r="AI1089" i="26"/>
  <c r="AL1089" i="26"/>
  <c r="C1090" i="26"/>
  <c r="E1090" i="26"/>
  <c r="I1090" i="26"/>
  <c r="L1090" i="26"/>
  <c r="W1090" i="26"/>
  <c r="AA1090" i="26"/>
  <c r="AD1090" i="26"/>
  <c r="AG1090" i="26"/>
  <c r="AI1090" i="26"/>
  <c r="AL1090" i="26"/>
  <c r="C1091" i="26"/>
  <c r="E1091" i="26"/>
  <c r="I1091" i="26"/>
  <c r="L1091" i="26"/>
  <c r="W1091" i="26"/>
  <c r="AA1091" i="26"/>
  <c r="AD1091" i="26"/>
  <c r="AG1091" i="26"/>
  <c r="AI1091" i="26"/>
  <c r="AL1091" i="26"/>
  <c r="C1092" i="26"/>
  <c r="E1092" i="26"/>
  <c r="I1092" i="26"/>
  <c r="L1092" i="26"/>
  <c r="W1092" i="26"/>
  <c r="AA1092" i="26"/>
  <c r="AD1092" i="26"/>
  <c r="AG1092" i="26"/>
  <c r="AI1092" i="26"/>
  <c r="AL1092" i="26"/>
  <c r="C1093" i="26"/>
  <c r="E1093" i="26"/>
  <c r="I1093" i="26"/>
  <c r="L1093" i="26"/>
  <c r="W1093" i="26"/>
  <c r="AA1093" i="26"/>
  <c r="AD1093" i="26"/>
  <c r="AG1093" i="26"/>
  <c r="AI1093" i="26"/>
  <c r="AL1093" i="26"/>
  <c r="C1094" i="26"/>
  <c r="E1094" i="26"/>
  <c r="I1094" i="26"/>
  <c r="L1094" i="26"/>
  <c r="W1094" i="26"/>
  <c r="AA1094" i="26"/>
  <c r="AD1094" i="26"/>
  <c r="AG1094" i="26"/>
  <c r="AI1094" i="26"/>
  <c r="AL1094" i="26"/>
  <c r="C1095" i="26"/>
  <c r="E1095" i="26"/>
  <c r="I1095" i="26"/>
  <c r="L1095" i="26"/>
  <c r="W1095" i="26"/>
  <c r="AA1095" i="26"/>
  <c r="AD1095" i="26"/>
  <c r="AG1095" i="26"/>
  <c r="AI1095" i="26"/>
  <c r="AL1095" i="26"/>
  <c r="C1096" i="26"/>
  <c r="E1096" i="26"/>
  <c r="I1096" i="26"/>
  <c r="L1096" i="26"/>
  <c r="W1096" i="26"/>
  <c r="AA1096" i="26"/>
  <c r="AD1096" i="26"/>
  <c r="AG1096" i="26"/>
  <c r="AI1096" i="26"/>
  <c r="AL1096" i="26"/>
  <c r="C1097" i="26"/>
  <c r="E1097" i="26"/>
  <c r="I1097" i="26"/>
  <c r="L1097" i="26"/>
  <c r="W1097" i="26"/>
  <c r="AA1097" i="26"/>
  <c r="AD1097" i="26"/>
  <c r="AG1097" i="26"/>
  <c r="AI1097" i="26"/>
  <c r="AL1097" i="26"/>
  <c r="C1098" i="26"/>
  <c r="E1098" i="26"/>
  <c r="I1098" i="26"/>
  <c r="L1098" i="26"/>
  <c r="W1098" i="26"/>
  <c r="AA1098" i="26"/>
  <c r="AD1098" i="26"/>
  <c r="AG1098" i="26"/>
  <c r="AI1098" i="26"/>
  <c r="AL1098" i="26"/>
  <c r="C1099" i="26"/>
  <c r="E1099" i="26"/>
  <c r="I1099" i="26"/>
  <c r="L1099" i="26"/>
  <c r="W1099" i="26"/>
  <c r="AA1099" i="26"/>
  <c r="AD1099" i="26"/>
  <c r="AG1099" i="26"/>
  <c r="AI1099" i="26"/>
  <c r="AL1099" i="26"/>
  <c r="C1100" i="26"/>
  <c r="E1100" i="26"/>
  <c r="I1100" i="26"/>
  <c r="L1100" i="26"/>
  <c r="W1100" i="26"/>
  <c r="AA1100" i="26"/>
  <c r="AD1100" i="26"/>
  <c r="AG1100" i="26"/>
  <c r="AI1100" i="26"/>
  <c r="AL1100" i="26"/>
  <c r="C1101" i="26"/>
  <c r="E1101" i="26"/>
  <c r="I1101" i="26"/>
  <c r="L1101" i="26"/>
  <c r="W1101" i="26"/>
  <c r="AA1101" i="26"/>
  <c r="AD1101" i="26"/>
  <c r="AG1101" i="26"/>
  <c r="AI1101" i="26"/>
  <c r="AL1101" i="26"/>
  <c r="C1102" i="26"/>
  <c r="E1102" i="26"/>
  <c r="I1102" i="26"/>
  <c r="L1102" i="26"/>
  <c r="W1102" i="26"/>
  <c r="AA1102" i="26"/>
  <c r="AD1102" i="26"/>
  <c r="AG1102" i="26"/>
  <c r="AI1102" i="26"/>
  <c r="AL1102" i="26"/>
  <c r="C1103" i="26"/>
  <c r="E1103" i="26"/>
  <c r="I1103" i="26"/>
  <c r="L1103" i="26"/>
  <c r="W1103" i="26"/>
  <c r="AA1103" i="26"/>
  <c r="AD1103" i="26"/>
  <c r="AG1103" i="26"/>
  <c r="AI1103" i="26"/>
  <c r="AL1103" i="26"/>
  <c r="C1104" i="26"/>
  <c r="E1104" i="26"/>
  <c r="I1104" i="26"/>
  <c r="L1104" i="26"/>
  <c r="W1104" i="26"/>
  <c r="AA1104" i="26"/>
  <c r="AD1104" i="26"/>
  <c r="AG1104" i="26"/>
  <c r="AI1104" i="26"/>
  <c r="AL1104" i="26"/>
  <c r="C1105" i="26"/>
  <c r="E1105" i="26"/>
  <c r="I1105" i="26"/>
  <c r="L1105" i="26"/>
  <c r="W1105" i="26"/>
  <c r="AA1105" i="26"/>
  <c r="AD1105" i="26"/>
  <c r="AG1105" i="26"/>
  <c r="AI1105" i="26"/>
  <c r="AL1105" i="26"/>
  <c r="C1106" i="26"/>
  <c r="E1106" i="26"/>
  <c r="I1106" i="26"/>
  <c r="L1106" i="26"/>
  <c r="W1106" i="26"/>
  <c r="AA1106" i="26"/>
  <c r="AD1106" i="26"/>
  <c r="AG1106" i="26"/>
  <c r="AI1106" i="26"/>
  <c r="AL1106" i="26"/>
  <c r="C1107" i="26"/>
  <c r="E1107" i="26"/>
  <c r="I1107" i="26"/>
  <c r="L1107" i="26"/>
  <c r="W1107" i="26"/>
  <c r="AA1107" i="26"/>
  <c r="AD1107" i="26"/>
  <c r="AG1107" i="26"/>
  <c r="AI1107" i="26"/>
  <c r="AL1107" i="26"/>
  <c r="C1108" i="26"/>
  <c r="E1108" i="26"/>
  <c r="I1108" i="26"/>
  <c r="L1108" i="26"/>
  <c r="W1108" i="26"/>
  <c r="AA1108" i="26"/>
  <c r="AD1108" i="26"/>
  <c r="AG1108" i="26"/>
  <c r="AI1108" i="26"/>
  <c r="AL1108" i="26"/>
  <c r="C1109" i="26"/>
  <c r="E1109" i="26"/>
  <c r="I1109" i="26"/>
  <c r="L1109" i="26"/>
  <c r="W1109" i="26"/>
  <c r="AA1109" i="26"/>
  <c r="AD1109" i="26"/>
  <c r="AG1109" i="26"/>
  <c r="AI1109" i="26"/>
  <c r="AL1109" i="26"/>
  <c r="C1110" i="26"/>
  <c r="E1110" i="26"/>
  <c r="I1110" i="26"/>
  <c r="L1110" i="26"/>
  <c r="W1110" i="26"/>
  <c r="AA1110" i="26"/>
  <c r="AD1110" i="26"/>
  <c r="AG1110" i="26"/>
  <c r="AI1110" i="26"/>
  <c r="AL1110" i="26"/>
  <c r="C1111" i="26"/>
  <c r="E1111" i="26"/>
  <c r="I1111" i="26"/>
  <c r="L1111" i="26"/>
  <c r="W1111" i="26"/>
  <c r="AA1111" i="26"/>
  <c r="AD1111" i="26"/>
  <c r="AG1111" i="26"/>
  <c r="AI1111" i="26"/>
  <c r="AL1111" i="26"/>
  <c r="C1112" i="26"/>
  <c r="E1112" i="26"/>
  <c r="I1112" i="26"/>
  <c r="L1112" i="26"/>
  <c r="W1112" i="26"/>
  <c r="AA1112" i="26"/>
  <c r="AD1112" i="26"/>
  <c r="AG1112" i="26"/>
  <c r="AI1112" i="26"/>
  <c r="AL1112" i="26"/>
  <c r="C1113" i="26"/>
  <c r="E1113" i="26"/>
  <c r="I1113" i="26"/>
  <c r="L1113" i="26"/>
  <c r="W1113" i="26"/>
  <c r="AA1113" i="26"/>
  <c r="AD1113" i="26"/>
  <c r="AG1113" i="26"/>
  <c r="AI1113" i="26"/>
  <c r="AL1113" i="26"/>
  <c r="C1114" i="26"/>
  <c r="E1114" i="26"/>
  <c r="I1114" i="26"/>
  <c r="L1114" i="26"/>
  <c r="W1114" i="26"/>
  <c r="AA1114" i="26"/>
  <c r="AD1114" i="26"/>
  <c r="AG1114" i="26"/>
  <c r="AI1114" i="26"/>
  <c r="AL1114" i="26"/>
  <c r="C1115" i="26"/>
  <c r="E1115" i="26"/>
  <c r="I1115" i="26"/>
  <c r="L1115" i="26"/>
  <c r="W1115" i="26"/>
  <c r="AA1115" i="26"/>
  <c r="AD1115" i="26"/>
  <c r="AG1115" i="26"/>
  <c r="AI1115" i="26"/>
  <c r="AL1115" i="26"/>
  <c r="C1116" i="26"/>
  <c r="E1116" i="26"/>
  <c r="I1116" i="26"/>
  <c r="L1116" i="26"/>
  <c r="W1116" i="26"/>
  <c r="AA1116" i="26"/>
  <c r="AD1116" i="26"/>
  <c r="AG1116" i="26"/>
  <c r="AI1116" i="26"/>
  <c r="AL1116" i="26"/>
  <c r="C1117" i="26"/>
  <c r="E1117" i="26"/>
  <c r="I1117" i="26"/>
  <c r="L1117" i="26"/>
  <c r="W1117" i="26"/>
  <c r="AA1117" i="26"/>
  <c r="AD1117" i="26"/>
  <c r="AG1117" i="26"/>
  <c r="AI1117" i="26"/>
  <c r="AL1117" i="26"/>
  <c r="C1118" i="26"/>
  <c r="E1118" i="26"/>
  <c r="I1118" i="26"/>
  <c r="L1118" i="26"/>
  <c r="W1118" i="26"/>
  <c r="AA1118" i="26"/>
  <c r="AD1118" i="26"/>
  <c r="AG1118" i="26"/>
  <c r="AI1118" i="26"/>
  <c r="AL1118" i="26"/>
  <c r="C1119" i="26"/>
  <c r="E1119" i="26"/>
  <c r="I1119" i="26"/>
  <c r="L1119" i="26"/>
  <c r="W1119" i="26"/>
  <c r="AA1119" i="26"/>
  <c r="AD1119" i="26"/>
  <c r="AG1119" i="26"/>
  <c r="AI1119" i="26"/>
  <c r="AL1119" i="26"/>
  <c r="C1120" i="26"/>
  <c r="E1120" i="26"/>
  <c r="I1120" i="26"/>
  <c r="L1120" i="26"/>
  <c r="W1120" i="26"/>
  <c r="AA1120" i="26"/>
  <c r="AD1120" i="26"/>
  <c r="AG1120" i="26"/>
  <c r="AI1120" i="26"/>
  <c r="AL1120" i="26"/>
  <c r="C1121" i="26"/>
  <c r="E1121" i="26"/>
  <c r="I1121" i="26"/>
  <c r="L1121" i="26"/>
  <c r="W1121" i="26"/>
  <c r="AA1121" i="26"/>
  <c r="AD1121" i="26"/>
  <c r="AG1121" i="26"/>
  <c r="AI1121" i="26"/>
  <c r="AL1121" i="26"/>
  <c r="C1122" i="26"/>
  <c r="E1122" i="26"/>
  <c r="I1122" i="26"/>
  <c r="L1122" i="26"/>
  <c r="W1122" i="26"/>
  <c r="AA1122" i="26"/>
  <c r="AD1122" i="26"/>
  <c r="AG1122" i="26"/>
  <c r="AI1122" i="26"/>
  <c r="AL1122" i="26"/>
  <c r="C1123" i="26"/>
  <c r="E1123" i="26"/>
  <c r="I1123" i="26"/>
  <c r="L1123" i="26"/>
  <c r="W1123" i="26"/>
  <c r="AA1123" i="26"/>
  <c r="AD1123" i="26"/>
  <c r="AG1123" i="26"/>
  <c r="AI1123" i="26"/>
  <c r="AL1123" i="26"/>
  <c r="C1124" i="26"/>
  <c r="E1124" i="26"/>
  <c r="I1124" i="26"/>
  <c r="L1124" i="26"/>
  <c r="W1124" i="26"/>
  <c r="AA1124" i="26"/>
  <c r="AD1124" i="26"/>
  <c r="AG1124" i="26"/>
  <c r="AI1124" i="26"/>
  <c r="AL1124" i="26"/>
  <c r="C1125" i="26"/>
  <c r="E1125" i="26"/>
  <c r="I1125" i="26"/>
  <c r="L1125" i="26"/>
  <c r="W1125" i="26"/>
  <c r="AA1125" i="26"/>
  <c r="AD1125" i="26"/>
  <c r="AG1125" i="26"/>
  <c r="AI1125" i="26"/>
  <c r="AL1125" i="26"/>
  <c r="C1126" i="26"/>
  <c r="E1126" i="26"/>
  <c r="I1126" i="26"/>
  <c r="L1126" i="26"/>
  <c r="W1126" i="26"/>
  <c r="AA1126" i="26"/>
  <c r="AD1126" i="26"/>
  <c r="AG1126" i="26"/>
  <c r="AI1126" i="26"/>
  <c r="AL1126" i="26"/>
  <c r="C1127" i="26"/>
  <c r="E1127" i="26"/>
  <c r="I1127" i="26"/>
  <c r="L1127" i="26"/>
  <c r="W1127" i="26"/>
  <c r="AA1127" i="26"/>
  <c r="AD1127" i="26"/>
  <c r="AG1127" i="26"/>
  <c r="AI1127" i="26"/>
  <c r="AL1127" i="26"/>
  <c r="C1128" i="26"/>
  <c r="E1128" i="26"/>
  <c r="I1128" i="26"/>
  <c r="L1128" i="26"/>
  <c r="W1128" i="26"/>
  <c r="AA1128" i="26"/>
  <c r="AD1128" i="26"/>
  <c r="AG1128" i="26"/>
  <c r="AI1128" i="26"/>
  <c r="AL1128" i="26"/>
  <c r="C1129" i="26"/>
  <c r="E1129" i="26"/>
  <c r="I1129" i="26"/>
  <c r="L1129" i="26"/>
  <c r="W1129" i="26"/>
  <c r="AA1129" i="26"/>
  <c r="AD1129" i="26"/>
  <c r="AG1129" i="26"/>
  <c r="AI1129" i="26"/>
  <c r="AL1129" i="26"/>
  <c r="C1130" i="26"/>
  <c r="E1130" i="26"/>
  <c r="I1130" i="26"/>
  <c r="L1130" i="26"/>
  <c r="W1130" i="26"/>
  <c r="AA1130" i="26"/>
  <c r="AD1130" i="26"/>
  <c r="AG1130" i="26"/>
  <c r="AI1130" i="26"/>
  <c r="AL1130" i="26"/>
  <c r="C1131" i="26"/>
  <c r="E1131" i="26"/>
  <c r="I1131" i="26"/>
  <c r="L1131" i="26"/>
  <c r="W1131" i="26"/>
  <c r="AA1131" i="26"/>
  <c r="AD1131" i="26"/>
  <c r="AG1131" i="26"/>
  <c r="AI1131" i="26"/>
  <c r="AL1131" i="26"/>
  <c r="C1132" i="26"/>
  <c r="E1132" i="26"/>
  <c r="I1132" i="26"/>
  <c r="L1132" i="26"/>
  <c r="W1132" i="26"/>
  <c r="AA1132" i="26"/>
  <c r="AD1132" i="26"/>
  <c r="AG1132" i="26"/>
  <c r="AI1132" i="26"/>
  <c r="AL1132" i="26"/>
  <c r="C1133" i="26"/>
  <c r="E1133" i="26"/>
  <c r="I1133" i="26"/>
  <c r="L1133" i="26"/>
  <c r="W1133" i="26"/>
  <c r="AA1133" i="26"/>
  <c r="AD1133" i="26"/>
  <c r="AG1133" i="26"/>
  <c r="AI1133" i="26"/>
  <c r="AL1133" i="26"/>
  <c r="C1134" i="26"/>
  <c r="E1134" i="26"/>
  <c r="I1134" i="26"/>
  <c r="L1134" i="26"/>
  <c r="W1134" i="26"/>
  <c r="AA1134" i="26"/>
  <c r="AD1134" i="26"/>
  <c r="AG1134" i="26"/>
  <c r="AI1134" i="26"/>
  <c r="AL1134" i="26"/>
  <c r="C1135" i="26"/>
  <c r="E1135" i="26"/>
  <c r="I1135" i="26"/>
  <c r="L1135" i="26"/>
  <c r="W1135" i="26"/>
  <c r="AA1135" i="26"/>
  <c r="AD1135" i="26"/>
  <c r="AG1135" i="26"/>
  <c r="AI1135" i="26"/>
  <c r="AL1135" i="26"/>
  <c r="C1136" i="26"/>
  <c r="E1136" i="26"/>
  <c r="I1136" i="26"/>
  <c r="L1136" i="26"/>
  <c r="W1136" i="26"/>
  <c r="AA1136" i="26"/>
  <c r="AD1136" i="26"/>
  <c r="AG1136" i="26"/>
  <c r="AI1136" i="26"/>
  <c r="AL1136" i="26"/>
  <c r="C1137" i="26"/>
  <c r="E1137" i="26"/>
  <c r="I1137" i="26"/>
  <c r="L1137" i="26"/>
  <c r="W1137" i="26"/>
  <c r="AA1137" i="26"/>
  <c r="AD1137" i="26"/>
  <c r="AG1137" i="26"/>
  <c r="AI1137" i="26"/>
  <c r="AL1137" i="26"/>
  <c r="C1138" i="26"/>
  <c r="E1138" i="26"/>
  <c r="I1138" i="26"/>
  <c r="L1138" i="26"/>
  <c r="W1138" i="26"/>
  <c r="AA1138" i="26"/>
  <c r="AD1138" i="26"/>
  <c r="AG1138" i="26"/>
  <c r="AI1138" i="26"/>
  <c r="AL1138" i="26"/>
  <c r="C1139" i="26"/>
  <c r="E1139" i="26"/>
  <c r="I1139" i="26"/>
  <c r="L1139" i="26"/>
  <c r="W1139" i="26"/>
  <c r="AA1139" i="26"/>
  <c r="AD1139" i="26"/>
  <c r="AG1139" i="26"/>
  <c r="AI1139" i="26"/>
  <c r="AL1139" i="26"/>
  <c r="C1140" i="26"/>
  <c r="E1140" i="26"/>
  <c r="I1140" i="26"/>
  <c r="L1140" i="26"/>
  <c r="W1140" i="26"/>
  <c r="AA1140" i="26"/>
  <c r="AD1140" i="26"/>
  <c r="AG1140" i="26"/>
  <c r="AI1140" i="26"/>
  <c r="AL1140" i="26"/>
  <c r="C1141" i="26"/>
  <c r="E1141" i="26"/>
  <c r="I1141" i="26"/>
  <c r="L1141" i="26"/>
  <c r="W1141" i="26"/>
  <c r="AA1141" i="26"/>
  <c r="AD1141" i="26"/>
  <c r="AG1141" i="26"/>
  <c r="AI1141" i="26"/>
  <c r="AL1141" i="26"/>
  <c r="C1142" i="26"/>
  <c r="E1142" i="26"/>
  <c r="I1142" i="26"/>
  <c r="L1142" i="26"/>
  <c r="W1142" i="26"/>
  <c r="AA1142" i="26"/>
  <c r="AD1142" i="26"/>
  <c r="AG1142" i="26"/>
  <c r="AI1142" i="26"/>
  <c r="AL1142" i="26"/>
  <c r="C1143" i="26"/>
  <c r="E1143" i="26"/>
  <c r="I1143" i="26"/>
  <c r="L1143" i="26"/>
  <c r="W1143" i="26"/>
  <c r="AA1143" i="26"/>
  <c r="AD1143" i="26"/>
  <c r="AG1143" i="26"/>
  <c r="AI1143" i="26"/>
  <c r="AL1143" i="26"/>
  <c r="C1144" i="26"/>
  <c r="E1144" i="26"/>
  <c r="I1144" i="26"/>
  <c r="L1144" i="26"/>
  <c r="W1144" i="26"/>
  <c r="AA1144" i="26"/>
  <c r="AD1144" i="26"/>
  <c r="AG1144" i="26"/>
  <c r="AI1144" i="26"/>
  <c r="AL1144" i="26"/>
  <c r="C1145" i="26"/>
  <c r="E1145" i="26"/>
  <c r="I1145" i="26"/>
  <c r="L1145" i="26"/>
  <c r="W1145" i="26"/>
  <c r="AA1145" i="26"/>
  <c r="AD1145" i="26"/>
  <c r="AG1145" i="26"/>
  <c r="AI1145" i="26"/>
  <c r="AL1145" i="26"/>
  <c r="C1146" i="26"/>
  <c r="E1146" i="26"/>
  <c r="I1146" i="26"/>
  <c r="L1146" i="26"/>
  <c r="W1146" i="26"/>
  <c r="AA1146" i="26"/>
  <c r="AD1146" i="26"/>
  <c r="AG1146" i="26"/>
  <c r="AI1146" i="26"/>
  <c r="AL1146" i="26"/>
  <c r="C1147" i="26"/>
  <c r="E1147" i="26"/>
  <c r="I1147" i="26"/>
  <c r="L1147" i="26"/>
  <c r="W1147" i="26"/>
  <c r="AA1147" i="26"/>
  <c r="AD1147" i="26"/>
  <c r="AG1147" i="26"/>
  <c r="AI1147" i="26"/>
  <c r="AL1147" i="26"/>
  <c r="C1148" i="26"/>
  <c r="E1148" i="26"/>
  <c r="I1148" i="26"/>
  <c r="L1148" i="26"/>
  <c r="W1148" i="26"/>
  <c r="AA1148" i="26"/>
  <c r="AD1148" i="26"/>
  <c r="AG1148" i="26"/>
  <c r="AI1148" i="26"/>
  <c r="AL1148" i="26"/>
  <c r="C1149" i="26"/>
  <c r="E1149" i="26"/>
  <c r="I1149" i="26"/>
  <c r="L1149" i="26"/>
  <c r="W1149" i="26"/>
  <c r="AA1149" i="26"/>
  <c r="AD1149" i="26"/>
  <c r="AG1149" i="26"/>
  <c r="AI1149" i="26"/>
  <c r="AL1149" i="26"/>
  <c r="C1150" i="26"/>
  <c r="E1150" i="26"/>
  <c r="I1150" i="26"/>
  <c r="L1150" i="26"/>
  <c r="W1150" i="26"/>
  <c r="AA1150" i="26"/>
  <c r="AD1150" i="26"/>
  <c r="AG1150" i="26"/>
  <c r="AI1150" i="26"/>
  <c r="AL1150" i="26"/>
  <c r="C1151" i="26"/>
  <c r="E1151" i="26"/>
  <c r="I1151" i="26"/>
  <c r="L1151" i="26"/>
  <c r="W1151" i="26"/>
  <c r="AA1151" i="26"/>
  <c r="AD1151" i="26"/>
  <c r="AG1151" i="26"/>
  <c r="AI1151" i="26"/>
  <c r="AL1151" i="26"/>
  <c r="C1152" i="26"/>
  <c r="E1152" i="26"/>
  <c r="I1152" i="26"/>
  <c r="L1152" i="26"/>
  <c r="W1152" i="26"/>
  <c r="AA1152" i="26"/>
  <c r="AD1152" i="26"/>
  <c r="AG1152" i="26"/>
  <c r="AI1152" i="26"/>
  <c r="AL1152" i="26"/>
  <c r="C1153" i="26"/>
  <c r="E1153" i="26"/>
  <c r="I1153" i="26"/>
  <c r="L1153" i="26"/>
  <c r="W1153" i="26"/>
  <c r="AA1153" i="26"/>
  <c r="AD1153" i="26"/>
  <c r="AG1153" i="26"/>
  <c r="AI1153" i="26"/>
  <c r="AL1153" i="26"/>
  <c r="C1154" i="26"/>
  <c r="E1154" i="26"/>
  <c r="I1154" i="26"/>
  <c r="L1154" i="26"/>
  <c r="W1154" i="26"/>
  <c r="AA1154" i="26"/>
  <c r="AD1154" i="26"/>
  <c r="AG1154" i="26"/>
  <c r="AI1154" i="26"/>
  <c r="AL1154" i="26"/>
  <c r="C1155" i="26"/>
  <c r="E1155" i="26"/>
  <c r="I1155" i="26"/>
  <c r="L1155" i="26"/>
  <c r="W1155" i="26"/>
  <c r="AA1155" i="26"/>
  <c r="AD1155" i="26"/>
  <c r="AG1155" i="26"/>
  <c r="AI1155" i="26"/>
  <c r="AL1155" i="26"/>
  <c r="C1156" i="26"/>
  <c r="E1156" i="26"/>
  <c r="I1156" i="26"/>
  <c r="L1156" i="26"/>
  <c r="W1156" i="26"/>
  <c r="AA1156" i="26"/>
  <c r="AD1156" i="26"/>
  <c r="AG1156" i="26"/>
  <c r="AI1156" i="26"/>
  <c r="AL1156" i="26"/>
  <c r="C1157" i="26"/>
  <c r="E1157" i="26"/>
  <c r="I1157" i="26"/>
  <c r="L1157" i="26"/>
  <c r="W1157" i="26"/>
  <c r="AA1157" i="26"/>
  <c r="AD1157" i="26"/>
  <c r="AG1157" i="26"/>
  <c r="AI1157" i="26"/>
  <c r="AL1157" i="26"/>
  <c r="C1158" i="26"/>
  <c r="E1158" i="26"/>
  <c r="I1158" i="26"/>
  <c r="L1158" i="26"/>
  <c r="W1158" i="26"/>
  <c r="AA1158" i="26"/>
  <c r="AD1158" i="26"/>
  <c r="AG1158" i="26"/>
  <c r="AI1158" i="26"/>
  <c r="AL1158" i="26"/>
  <c r="C1159" i="26"/>
  <c r="E1159" i="26"/>
  <c r="I1159" i="26"/>
  <c r="L1159" i="26"/>
  <c r="W1159" i="26"/>
  <c r="AA1159" i="26"/>
  <c r="AD1159" i="26"/>
  <c r="AG1159" i="26"/>
  <c r="AI1159" i="26"/>
  <c r="AL1159" i="26"/>
  <c r="C1160" i="26"/>
  <c r="E1160" i="26"/>
  <c r="I1160" i="26"/>
  <c r="L1160" i="26"/>
  <c r="W1160" i="26"/>
  <c r="AA1160" i="26"/>
  <c r="AD1160" i="26"/>
  <c r="AG1160" i="26"/>
  <c r="AI1160" i="26"/>
  <c r="AL1160" i="26"/>
  <c r="C1161" i="26"/>
  <c r="E1161" i="26"/>
  <c r="I1161" i="26"/>
  <c r="L1161" i="26"/>
  <c r="W1161" i="26"/>
  <c r="AA1161" i="26"/>
  <c r="AD1161" i="26"/>
  <c r="AG1161" i="26"/>
  <c r="AI1161" i="26"/>
  <c r="AL1161" i="26"/>
  <c r="C1162" i="26"/>
  <c r="E1162" i="26"/>
  <c r="I1162" i="26"/>
  <c r="L1162" i="26"/>
  <c r="W1162" i="26"/>
  <c r="AA1162" i="26"/>
  <c r="AD1162" i="26"/>
  <c r="AG1162" i="26"/>
  <c r="AI1162" i="26"/>
  <c r="AL1162" i="26"/>
  <c r="C1163" i="26"/>
  <c r="E1163" i="26"/>
  <c r="I1163" i="26"/>
  <c r="L1163" i="26"/>
  <c r="W1163" i="26"/>
  <c r="AA1163" i="26"/>
  <c r="AD1163" i="26"/>
  <c r="AG1163" i="26"/>
  <c r="AI1163" i="26"/>
  <c r="AL1163" i="26"/>
  <c r="C1164" i="26"/>
  <c r="E1164" i="26"/>
  <c r="I1164" i="26"/>
  <c r="L1164" i="26"/>
  <c r="W1164" i="26"/>
  <c r="AA1164" i="26"/>
  <c r="AD1164" i="26"/>
  <c r="AG1164" i="26"/>
  <c r="AI1164" i="26"/>
  <c r="AL1164" i="26"/>
  <c r="C1165" i="26"/>
  <c r="E1165" i="26"/>
  <c r="I1165" i="26"/>
  <c r="L1165" i="26"/>
  <c r="W1165" i="26"/>
  <c r="AA1165" i="26"/>
  <c r="AD1165" i="26"/>
  <c r="AG1165" i="26"/>
  <c r="AI1165" i="26"/>
  <c r="AL1165" i="26"/>
  <c r="C1166" i="26"/>
  <c r="E1166" i="26"/>
  <c r="I1166" i="26"/>
  <c r="L1166" i="26"/>
  <c r="W1166" i="26"/>
  <c r="AA1166" i="26"/>
  <c r="AD1166" i="26"/>
  <c r="AG1166" i="26"/>
  <c r="AI1166" i="26"/>
  <c r="AL1166" i="26"/>
  <c r="C1167" i="26"/>
  <c r="E1167" i="26"/>
  <c r="I1167" i="26"/>
  <c r="L1167" i="26"/>
  <c r="W1167" i="26"/>
  <c r="AA1167" i="26"/>
  <c r="AD1167" i="26"/>
  <c r="AG1167" i="26"/>
  <c r="AI1167" i="26"/>
  <c r="AL1167" i="26"/>
  <c r="C1168" i="26"/>
  <c r="E1168" i="26"/>
  <c r="I1168" i="26"/>
  <c r="L1168" i="26"/>
  <c r="W1168" i="26"/>
  <c r="AA1168" i="26"/>
  <c r="AD1168" i="26"/>
  <c r="AG1168" i="26"/>
  <c r="AI1168" i="26"/>
  <c r="AL1168" i="26"/>
  <c r="C1169" i="26"/>
  <c r="E1169" i="26"/>
  <c r="I1169" i="26"/>
  <c r="L1169" i="26"/>
  <c r="W1169" i="26"/>
  <c r="AA1169" i="26"/>
  <c r="AD1169" i="26"/>
  <c r="AG1169" i="26"/>
  <c r="AI1169" i="26"/>
  <c r="AL1169" i="26"/>
  <c r="C1170" i="26"/>
  <c r="E1170" i="26"/>
  <c r="I1170" i="26"/>
  <c r="L1170" i="26"/>
  <c r="W1170" i="26"/>
  <c r="AA1170" i="26"/>
  <c r="AD1170" i="26"/>
  <c r="AG1170" i="26"/>
  <c r="AI1170" i="26"/>
  <c r="AL1170" i="26"/>
  <c r="C1171" i="26"/>
  <c r="E1171" i="26"/>
  <c r="I1171" i="26"/>
  <c r="L1171" i="26"/>
  <c r="W1171" i="26"/>
  <c r="AA1171" i="26"/>
  <c r="AD1171" i="26"/>
  <c r="AG1171" i="26"/>
  <c r="AI1171" i="26"/>
  <c r="AL1171" i="26"/>
  <c r="C1172" i="26"/>
  <c r="E1172" i="26"/>
  <c r="I1172" i="26"/>
  <c r="L1172" i="26"/>
  <c r="W1172" i="26"/>
  <c r="AA1172" i="26"/>
  <c r="AD1172" i="26"/>
  <c r="AG1172" i="26"/>
  <c r="AI1172" i="26"/>
  <c r="AL1172" i="26"/>
  <c r="C1173" i="26"/>
  <c r="E1173" i="26"/>
  <c r="I1173" i="26"/>
  <c r="L1173" i="26"/>
  <c r="W1173" i="26"/>
  <c r="AA1173" i="26"/>
  <c r="AD1173" i="26"/>
  <c r="AG1173" i="26"/>
  <c r="AI1173" i="26"/>
  <c r="AL1173" i="26"/>
  <c r="C1174" i="26"/>
  <c r="E1174" i="26"/>
  <c r="I1174" i="26"/>
  <c r="L1174" i="26"/>
  <c r="W1174" i="26"/>
  <c r="AA1174" i="26"/>
  <c r="AD1174" i="26"/>
  <c r="AG1174" i="26"/>
  <c r="AI1174" i="26"/>
  <c r="AL1174" i="26"/>
  <c r="C1175" i="26"/>
  <c r="E1175" i="26"/>
  <c r="I1175" i="26"/>
  <c r="L1175" i="26"/>
  <c r="W1175" i="26"/>
  <c r="AA1175" i="26"/>
  <c r="AD1175" i="26"/>
  <c r="AG1175" i="26"/>
  <c r="AI1175" i="26"/>
  <c r="AL1175" i="26"/>
  <c r="C1176" i="26"/>
  <c r="E1176" i="26"/>
  <c r="I1176" i="26"/>
  <c r="L1176" i="26"/>
  <c r="W1176" i="26"/>
  <c r="AA1176" i="26"/>
  <c r="AD1176" i="26"/>
  <c r="AG1176" i="26"/>
  <c r="AI1176" i="26"/>
  <c r="AL1176" i="26"/>
  <c r="C1177" i="26"/>
  <c r="E1177" i="26"/>
  <c r="I1177" i="26"/>
  <c r="L1177" i="26"/>
  <c r="W1177" i="26"/>
  <c r="AA1177" i="26"/>
  <c r="AD1177" i="26"/>
  <c r="AG1177" i="26"/>
  <c r="AI1177" i="26"/>
  <c r="AL1177" i="26"/>
  <c r="C1178" i="26"/>
  <c r="E1178" i="26"/>
  <c r="I1178" i="26"/>
  <c r="L1178" i="26"/>
  <c r="W1178" i="26"/>
  <c r="AA1178" i="26"/>
  <c r="AD1178" i="26"/>
  <c r="AG1178" i="26"/>
  <c r="AI1178" i="26"/>
  <c r="AL1178" i="26"/>
  <c r="C1179" i="26"/>
  <c r="E1179" i="26"/>
  <c r="I1179" i="26"/>
  <c r="L1179" i="26"/>
  <c r="W1179" i="26"/>
  <c r="AA1179" i="26"/>
  <c r="AD1179" i="26"/>
  <c r="AG1179" i="26"/>
  <c r="AI1179" i="26"/>
  <c r="AL1179" i="26"/>
  <c r="C1180" i="26"/>
  <c r="E1180" i="26"/>
  <c r="I1180" i="26"/>
  <c r="L1180" i="26"/>
  <c r="W1180" i="26"/>
  <c r="AA1180" i="26"/>
  <c r="AD1180" i="26"/>
  <c r="AG1180" i="26"/>
  <c r="AI1180" i="26"/>
  <c r="AL1180" i="26"/>
  <c r="C1181" i="26"/>
  <c r="E1181" i="26"/>
  <c r="I1181" i="26"/>
  <c r="L1181" i="26"/>
  <c r="W1181" i="26"/>
  <c r="AA1181" i="26"/>
  <c r="AD1181" i="26"/>
  <c r="AG1181" i="26"/>
  <c r="AI1181" i="26"/>
  <c r="AL1181" i="26"/>
  <c r="C1182" i="26"/>
  <c r="E1182" i="26"/>
  <c r="I1182" i="26"/>
  <c r="L1182" i="26"/>
  <c r="W1182" i="26"/>
  <c r="AA1182" i="26"/>
  <c r="AD1182" i="26"/>
  <c r="AG1182" i="26"/>
  <c r="AI1182" i="26"/>
  <c r="AL1182" i="26"/>
  <c r="C1183" i="26"/>
  <c r="E1183" i="26"/>
  <c r="I1183" i="26"/>
  <c r="L1183" i="26"/>
  <c r="W1183" i="26"/>
  <c r="AA1183" i="26"/>
  <c r="AD1183" i="26"/>
  <c r="AG1183" i="26"/>
  <c r="AI1183" i="26"/>
  <c r="AL1183" i="26"/>
  <c r="C1184" i="26"/>
  <c r="E1184" i="26"/>
  <c r="I1184" i="26"/>
  <c r="L1184" i="26"/>
  <c r="W1184" i="26"/>
  <c r="AA1184" i="26"/>
  <c r="AD1184" i="26"/>
  <c r="AG1184" i="26"/>
  <c r="AI1184" i="26"/>
  <c r="AL1184" i="26"/>
  <c r="C1185" i="26"/>
  <c r="E1185" i="26"/>
  <c r="I1185" i="26"/>
  <c r="L1185" i="26"/>
  <c r="W1185" i="26"/>
  <c r="AA1185" i="26"/>
  <c r="AD1185" i="26"/>
  <c r="AG1185" i="26"/>
  <c r="AI1185" i="26"/>
  <c r="AL1185" i="26"/>
  <c r="C1186" i="26"/>
  <c r="E1186" i="26"/>
  <c r="I1186" i="26"/>
  <c r="L1186" i="26"/>
  <c r="W1186" i="26"/>
  <c r="AA1186" i="26"/>
  <c r="AD1186" i="26"/>
  <c r="AG1186" i="26"/>
  <c r="AI1186" i="26"/>
  <c r="AL1186" i="26"/>
  <c r="C1187" i="26"/>
  <c r="E1187" i="26"/>
  <c r="I1187" i="26"/>
  <c r="L1187" i="26"/>
  <c r="W1187" i="26"/>
  <c r="AA1187" i="26"/>
  <c r="AD1187" i="26"/>
  <c r="AG1187" i="26"/>
  <c r="AI1187" i="26"/>
  <c r="AL1187" i="26"/>
  <c r="C1188" i="26"/>
  <c r="E1188" i="26"/>
  <c r="I1188" i="26"/>
  <c r="L1188" i="26"/>
  <c r="W1188" i="26"/>
  <c r="AA1188" i="26"/>
  <c r="AD1188" i="26"/>
  <c r="AG1188" i="26"/>
  <c r="AI1188" i="26"/>
  <c r="AL1188" i="26"/>
  <c r="C1189" i="26"/>
  <c r="E1189" i="26"/>
  <c r="I1189" i="26"/>
  <c r="L1189" i="26"/>
  <c r="W1189" i="26"/>
  <c r="AA1189" i="26"/>
  <c r="AD1189" i="26"/>
  <c r="AG1189" i="26"/>
  <c r="AI1189" i="26"/>
  <c r="AL1189" i="26"/>
  <c r="C1190" i="26"/>
  <c r="E1190" i="26"/>
  <c r="I1190" i="26"/>
  <c r="L1190" i="26"/>
  <c r="W1190" i="26"/>
  <c r="AA1190" i="26"/>
  <c r="AD1190" i="26"/>
  <c r="AG1190" i="26"/>
  <c r="AI1190" i="26"/>
  <c r="AL1190" i="26"/>
  <c r="C1191" i="26"/>
  <c r="E1191" i="26"/>
  <c r="I1191" i="26"/>
  <c r="L1191" i="26"/>
  <c r="W1191" i="26"/>
  <c r="AA1191" i="26"/>
  <c r="AD1191" i="26"/>
  <c r="AG1191" i="26"/>
  <c r="AI1191" i="26"/>
  <c r="AL1191" i="26"/>
  <c r="C1192" i="26"/>
  <c r="E1192" i="26"/>
  <c r="I1192" i="26"/>
  <c r="L1192" i="26"/>
  <c r="W1192" i="26"/>
  <c r="AA1192" i="26"/>
  <c r="AD1192" i="26"/>
  <c r="AG1192" i="26"/>
  <c r="AI1192" i="26"/>
  <c r="AL1192" i="26"/>
  <c r="C1193" i="26"/>
  <c r="E1193" i="26"/>
  <c r="I1193" i="26"/>
  <c r="L1193" i="26"/>
  <c r="W1193" i="26"/>
  <c r="AA1193" i="26"/>
  <c r="AD1193" i="26"/>
  <c r="AG1193" i="26"/>
  <c r="AI1193" i="26"/>
  <c r="AL1193" i="26"/>
  <c r="C1194" i="26"/>
  <c r="E1194" i="26"/>
  <c r="I1194" i="26"/>
  <c r="L1194" i="26"/>
  <c r="W1194" i="26"/>
  <c r="AA1194" i="26"/>
  <c r="AD1194" i="26"/>
  <c r="AG1194" i="26"/>
  <c r="AI1194" i="26"/>
  <c r="AL1194" i="26"/>
  <c r="C1195" i="26"/>
  <c r="E1195" i="26"/>
  <c r="I1195" i="26"/>
  <c r="L1195" i="26"/>
  <c r="W1195" i="26"/>
  <c r="AA1195" i="26"/>
  <c r="AD1195" i="26"/>
  <c r="AG1195" i="26"/>
  <c r="AI1195" i="26"/>
  <c r="AL1195" i="26"/>
  <c r="C1196" i="26"/>
  <c r="E1196" i="26"/>
  <c r="I1196" i="26"/>
  <c r="L1196" i="26"/>
  <c r="W1196" i="26"/>
  <c r="AA1196" i="26"/>
  <c r="AD1196" i="26"/>
  <c r="AG1196" i="26"/>
  <c r="AI1196" i="26"/>
  <c r="AL1196" i="26"/>
  <c r="C1197" i="26"/>
  <c r="E1197" i="26"/>
  <c r="I1197" i="26"/>
  <c r="L1197" i="26"/>
  <c r="W1197" i="26"/>
  <c r="AA1197" i="26"/>
  <c r="AD1197" i="26"/>
  <c r="AG1197" i="26"/>
  <c r="AI1197" i="26"/>
  <c r="AL1197" i="26"/>
  <c r="C1198" i="26"/>
  <c r="E1198" i="26"/>
  <c r="I1198" i="26"/>
  <c r="L1198" i="26"/>
  <c r="W1198" i="26"/>
  <c r="AA1198" i="26"/>
  <c r="AD1198" i="26"/>
  <c r="AG1198" i="26"/>
  <c r="AI1198" i="26"/>
  <c r="AL1198" i="26"/>
  <c r="C1199" i="26"/>
  <c r="E1199" i="26"/>
  <c r="I1199" i="26"/>
  <c r="L1199" i="26"/>
  <c r="W1199" i="26"/>
  <c r="AA1199" i="26"/>
  <c r="AD1199" i="26"/>
  <c r="AG1199" i="26"/>
  <c r="AI1199" i="26"/>
  <c r="AL1199" i="26"/>
  <c r="C1200" i="26"/>
  <c r="E1200" i="26"/>
  <c r="I1200" i="26"/>
  <c r="L1200" i="26"/>
  <c r="W1200" i="26"/>
  <c r="AA1200" i="26"/>
  <c r="AD1200" i="26"/>
  <c r="AG1200" i="26"/>
  <c r="AI1200" i="26"/>
  <c r="AL1200" i="26"/>
  <c r="C1201" i="26"/>
  <c r="E1201" i="26"/>
  <c r="I1201" i="26"/>
  <c r="L1201" i="26"/>
  <c r="W1201" i="26"/>
  <c r="AA1201" i="26"/>
  <c r="AD1201" i="26"/>
  <c r="AG1201" i="26"/>
  <c r="AI1201" i="26"/>
  <c r="AL1201" i="26"/>
  <c r="C1202" i="26"/>
  <c r="E1202" i="26"/>
  <c r="I1202" i="26"/>
  <c r="L1202" i="26"/>
  <c r="W1202" i="26"/>
  <c r="AA1202" i="26"/>
  <c r="AD1202" i="26"/>
  <c r="AG1202" i="26"/>
  <c r="AI1202" i="26"/>
  <c r="AL1202" i="26"/>
  <c r="C1203" i="26"/>
  <c r="E1203" i="26"/>
  <c r="I1203" i="26"/>
  <c r="L1203" i="26"/>
  <c r="W1203" i="26"/>
  <c r="AA1203" i="26"/>
  <c r="AD1203" i="26"/>
  <c r="AG1203" i="26"/>
  <c r="AI1203" i="26"/>
  <c r="AL1203" i="26"/>
  <c r="C1204" i="26"/>
  <c r="E1204" i="26"/>
  <c r="I1204" i="26"/>
  <c r="L1204" i="26"/>
  <c r="W1204" i="26"/>
  <c r="AA1204" i="26"/>
  <c r="AD1204" i="26"/>
  <c r="AG1204" i="26"/>
  <c r="AI1204" i="26"/>
  <c r="AL1204" i="26"/>
  <c r="C1205" i="26"/>
  <c r="E1205" i="26"/>
  <c r="I1205" i="26"/>
  <c r="L1205" i="26"/>
  <c r="W1205" i="26"/>
  <c r="AA1205" i="26"/>
  <c r="AD1205" i="26"/>
  <c r="AG1205" i="26"/>
  <c r="AI1205" i="26"/>
  <c r="AL1205" i="26"/>
  <c r="C1206" i="26"/>
  <c r="E1206" i="26"/>
  <c r="I1206" i="26"/>
  <c r="L1206" i="26"/>
  <c r="W1206" i="26"/>
  <c r="AA1206" i="26"/>
  <c r="AD1206" i="26"/>
  <c r="AG1206" i="26"/>
  <c r="AI1206" i="26"/>
  <c r="AL1206" i="26"/>
  <c r="C1207" i="26"/>
  <c r="E1207" i="26"/>
  <c r="I1207" i="26"/>
  <c r="L1207" i="26"/>
  <c r="W1207" i="26"/>
  <c r="AA1207" i="26"/>
  <c r="AD1207" i="26"/>
  <c r="AG1207" i="26"/>
  <c r="AI1207" i="26"/>
  <c r="AL1207" i="26"/>
  <c r="C1208" i="26"/>
  <c r="E1208" i="26"/>
  <c r="I1208" i="26"/>
  <c r="L1208" i="26"/>
  <c r="W1208" i="26"/>
  <c r="AA1208" i="26"/>
  <c r="AD1208" i="26"/>
  <c r="AG1208" i="26"/>
  <c r="AI1208" i="26"/>
  <c r="AL1208" i="26"/>
  <c r="C1209" i="26"/>
  <c r="E1209" i="26"/>
  <c r="I1209" i="26"/>
  <c r="L1209" i="26"/>
  <c r="W1209" i="26"/>
  <c r="AA1209" i="26"/>
  <c r="AD1209" i="26"/>
  <c r="AG1209" i="26"/>
  <c r="AI1209" i="26"/>
  <c r="AL1209" i="26"/>
  <c r="C1210" i="26"/>
  <c r="E1210" i="26"/>
  <c r="I1210" i="26"/>
  <c r="L1210" i="26"/>
  <c r="W1210" i="26"/>
  <c r="AA1210" i="26"/>
  <c r="AD1210" i="26"/>
  <c r="AG1210" i="26"/>
  <c r="AI1210" i="26"/>
  <c r="AL1210" i="26"/>
  <c r="C1211" i="26"/>
  <c r="E1211" i="26"/>
  <c r="I1211" i="26"/>
  <c r="L1211" i="26"/>
  <c r="W1211" i="26"/>
  <c r="AA1211" i="26"/>
  <c r="AD1211" i="26"/>
  <c r="AG1211" i="26"/>
  <c r="AI1211" i="26"/>
  <c r="AL1211" i="26"/>
  <c r="C1212" i="26"/>
  <c r="E1212" i="26"/>
  <c r="I1212" i="26"/>
  <c r="L1212" i="26"/>
  <c r="W1212" i="26"/>
  <c r="AA1212" i="26"/>
  <c r="AD1212" i="26"/>
  <c r="AG1212" i="26"/>
  <c r="AI1212" i="26"/>
  <c r="AL1212" i="26"/>
  <c r="C1213" i="26"/>
  <c r="E1213" i="26"/>
  <c r="I1213" i="26"/>
  <c r="L1213" i="26"/>
  <c r="W1213" i="26"/>
  <c r="AA1213" i="26"/>
  <c r="AD1213" i="26"/>
  <c r="AG1213" i="26"/>
  <c r="AI1213" i="26"/>
  <c r="AL1213" i="26"/>
  <c r="C1214" i="26"/>
  <c r="E1214" i="26"/>
  <c r="I1214" i="26"/>
  <c r="L1214" i="26"/>
  <c r="W1214" i="26"/>
  <c r="AA1214" i="26"/>
  <c r="AD1214" i="26"/>
  <c r="AG1214" i="26"/>
  <c r="AI1214" i="26"/>
  <c r="AL1214" i="26"/>
  <c r="C1215" i="26"/>
  <c r="E1215" i="26"/>
  <c r="I1215" i="26"/>
  <c r="L1215" i="26"/>
  <c r="W1215" i="26"/>
  <c r="AA1215" i="26"/>
  <c r="AD1215" i="26"/>
  <c r="AG1215" i="26"/>
  <c r="AI1215" i="26"/>
  <c r="AL1215" i="26"/>
  <c r="C1216" i="26"/>
  <c r="E1216" i="26"/>
  <c r="I1216" i="26"/>
  <c r="L1216" i="26"/>
  <c r="W1216" i="26"/>
  <c r="AA1216" i="26"/>
  <c r="AD1216" i="26"/>
  <c r="AG1216" i="26"/>
  <c r="AI1216" i="26"/>
  <c r="AL1216" i="26"/>
  <c r="C1217" i="26"/>
  <c r="E1217" i="26"/>
  <c r="I1217" i="26"/>
  <c r="L1217" i="26"/>
  <c r="W1217" i="26"/>
  <c r="AA1217" i="26"/>
  <c r="AD1217" i="26"/>
  <c r="AG1217" i="26"/>
  <c r="AI1217" i="26"/>
  <c r="AL1217" i="26"/>
  <c r="C1218" i="26"/>
  <c r="E1218" i="26"/>
  <c r="I1218" i="26"/>
  <c r="L1218" i="26"/>
  <c r="W1218" i="26"/>
  <c r="AA1218" i="26"/>
  <c r="AD1218" i="26"/>
  <c r="AG1218" i="26"/>
  <c r="AI1218" i="26"/>
  <c r="AL1218" i="26"/>
  <c r="C1219" i="26"/>
  <c r="E1219" i="26"/>
  <c r="I1219" i="26"/>
  <c r="L1219" i="26"/>
  <c r="W1219" i="26"/>
  <c r="AA1219" i="26"/>
  <c r="AD1219" i="26"/>
  <c r="AG1219" i="26"/>
  <c r="AI1219" i="26"/>
  <c r="AL1219" i="26"/>
  <c r="C1220" i="26"/>
  <c r="E1220" i="26"/>
  <c r="I1220" i="26"/>
  <c r="L1220" i="26"/>
  <c r="W1220" i="26"/>
  <c r="AA1220" i="26"/>
  <c r="AD1220" i="26"/>
  <c r="AG1220" i="26"/>
  <c r="AI1220" i="26"/>
  <c r="AL1220" i="26"/>
  <c r="C1221" i="26"/>
  <c r="E1221" i="26"/>
  <c r="I1221" i="26"/>
  <c r="L1221" i="26"/>
  <c r="W1221" i="26"/>
  <c r="AA1221" i="26"/>
  <c r="AD1221" i="26"/>
  <c r="AG1221" i="26"/>
  <c r="AI1221" i="26"/>
  <c r="AL1221" i="26"/>
  <c r="C1222" i="26"/>
  <c r="E1222" i="26"/>
  <c r="I1222" i="26"/>
  <c r="L1222" i="26"/>
  <c r="W1222" i="26"/>
  <c r="AA1222" i="26"/>
  <c r="AD1222" i="26"/>
  <c r="AG1222" i="26"/>
  <c r="AI1222" i="26"/>
  <c r="AL1222" i="26"/>
  <c r="C1223" i="26"/>
  <c r="E1223" i="26"/>
  <c r="I1223" i="26"/>
  <c r="L1223" i="26"/>
  <c r="W1223" i="26"/>
  <c r="AA1223" i="26"/>
  <c r="AD1223" i="26"/>
  <c r="AG1223" i="26"/>
  <c r="AI1223" i="26"/>
  <c r="AL1223" i="26"/>
  <c r="C1224" i="26"/>
  <c r="E1224" i="26"/>
  <c r="I1224" i="26"/>
  <c r="L1224" i="26"/>
  <c r="W1224" i="26"/>
  <c r="AA1224" i="26"/>
  <c r="AD1224" i="26"/>
  <c r="AG1224" i="26"/>
  <c r="AI1224" i="26"/>
  <c r="AL1224" i="26"/>
  <c r="C1225" i="26"/>
  <c r="E1225" i="26"/>
  <c r="I1225" i="26"/>
  <c r="L1225" i="26"/>
  <c r="W1225" i="26"/>
  <c r="AA1225" i="26"/>
  <c r="AD1225" i="26"/>
  <c r="AG1225" i="26"/>
  <c r="AI1225" i="26"/>
  <c r="AL1225" i="26"/>
  <c r="C1226" i="26"/>
  <c r="E1226" i="26"/>
  <c r="I1226" i="26"/>
  <c r="L1226" i="26"/>
  <c r="W1226" i="26"/>
  <c r="AA1226" i="26"/>
  <c r="AD1226" i="26"/>
  <c r="AG1226" i="26"/>
  <c r="AI1226" i="26"/>
  <c r="AL1226" i="26"/>
  <c r="C1227" i="26"/>
  <c r="E1227" i="26"/>
  <c r="I1227" i="26"/>
  <c r="L1227" i="26"/>
  <c r="W1227" i="26"/>
  <c r="AA1227" i="26"/>
  <c r="AD1227" i="26"/>
  <c r="AG1227" i="26"/>
  <c r="AI1227" i="26"/>
  <c r="AL1227" i="26"/>
  <c r="C1228" i="26"/>
  <c r="E1228" i="26"/>
  <c r="I1228" i="26"/>
  <c r="L1228" i="26"/>
  <c r="W1228" i="26"/>
  <c r="AA1228" i="26"/>
  <c r="AD1228" i="26"/>
  <c r="AG1228" i="26"/>
  <c r="AI1228" i="26"/>
  <c r="AL1228" i="26"/>
  <c r="C1229" i="26"/>
  <c r="E1229" i="26"/>
  <c r="I1229" i="26"/>
  <c r="L1229" i="26"/>
  <c r="W1229" i="26"/>
  <c r="AA1229" i="26"/>
  <c r="AD1229" i="26"/>
  <c r="AG1229" i="26"/>
  <c r="AI1229" i="26"/>
  <c r="AL1229" i="26"/>
  <c r="C1230" i="26"/>
  <c r="E1230" i="26"/>
  <c r="I1230" i="26"/>
  <c r="L1230" i="26"/>
  <c r="W1230" i="26"/>
  <c r="AA1230" i="26"/>
  <c r="AD1230" i="26"/>
  <c r="AG1230" i="26"/>
  <c r="AI1230" i="26"/>
  <c r="AL1230" i="26"/>
  <c r="C1231" i="26"/>
  <c r="E1231" i="26"/>
  <c r="I1231" i="26"/>
  <c r="L1231" i="26"/>
  <c r="W1231" i="26"/>
  <c r="AA1231" i="26"/>
  <c r="AD1231" i="26"/>
  <c r="AG1231" i="26"/>
  <c r="AI1231" i="26"/>
  <c r="AL1231" i="26"/>
  <c r="C1232" i="26"/>
  <c r="E1232" i="26"/>
  <c r="I1232" i="26"/>
  <c r="L1232" i="26"/>
  <c r="W1232" i="26"/>
  <c r="AA1232" i="26"/>
  <c r="AD1232" i="26"/>
  <c r="AG1232" i="26"/>
  <c r="AI1232" i="26"/>
  <c r="AL1232" i="26"/>
  <c r="C1233" i="26"/>
  <c r="E1233" i="26"/>
  <c r="I1233" i="26"/>
  <c r="L1233" i="26"/>
  <c r="W1233" i="26"/>
  <c r="AA1233" i="26"/>
  <c r="AD1233" i="26"/>
  <c r="AG1233" i="26"/>
  <c r="AI1233" i="26"/>
  <c r="AL1233" i="26"/>
  <c r="C1234" i="26"/>
  <c r="E1234" i="26"/>
  <c r="I1234" i="26"/>
  <c r="L1234" i="26"/>
  <c r="W1234" i="26"/>
  <c r="AA1234" i="26"/>
  <c r="AD1234" i="26"/>
  <c r="AG1234" i="26"/>
  <c r="AI1234" i="26"/>
  <c r="AL1234" i="26"/>
  <c r="C1235" i="26"/>
  <c r="E1235" i="26"/>
  <c r="I1235" i="26"/>
  <c r="L1235" i="26"/>
  <c r="W1235" i="26"/>
  <c r="AA1235" i="26"/>
  <c r="AD1235" i="26"/>
  <c r="AG1235" i="26"/>
  <c r="AI1235" i="26"/>
  <c r="AL1235" i="26"/>
  <c r="C1236" i="26"/>
  <c r="E1236" i="26"/>
  <c r="I1236" i="26"/>
  <c r="L1236" i="26"/>
  <c r="W1236" i="26"/>
  <c r="AA1236" i="26"/>
  <c r="AD1236" i="26"/>
  <c r="AG1236" i="26"/>
  <c r="AI1236" i="26"/>
  <c r="AL1236" i="26"/>
  <c r="C1237" i="26"/>
  <c r="E1237" i="26"/>
  <c r="I1237" i="26"/>
  <c r="L1237" i="26"/>
  <c r="W1237" i="26"/>
  <c r="AA1237" i="26"/>
  <c r="AD1237" i="26"/>
  <c r="AG1237" i="26"/>
  <c r="AI1237" i="26"/>
  <c r="AL1237" i="26"/>
  <c r="C1238" i="26"/>
  <c r="E1238" i="26"/>
  <c r="I1238" i="26"/>
  <c r="L1238" i="26"/>
  <c r="W1238" i="26"/>
  <c r="AA1238" i="26"/>
  <c r="AD1238" i="26"/>
  <c r="AG1238" i="26"/>
  <c r="AI1238" i="26"/>
  <c r="AL1238" i="26"/>
  <c r="C1239" i="26"/>
  <c r="E1239" i="26"/>
  <c r="I1239" i="26"/>
  <c r="L1239" i="26"/>
  <c r="W1239" i="26"/>
  <c r="AA1239" i="26"/>
  <c r="AD1239" i="26"/>
  <c r="AG1239" i="26"/>
  <c r="AI1239" i="26"/>
  <c r="AL1239" i="26"/>
  <c r="C1240" i="26"/>
  <c r="E1240" i="26"/>
  <c r="I1240" i="26"/>
  <c r="L1240" i="26"/>
  <c r="W1240" i="26"/>
  <c r="AA1240" i="26"/>
  <c r="AD1240" i="26"/>
  <c r="AG1240" i="26"/>
  <c r="AI1240" i="26"/>
  <c r="AL1240" i="26"/>
  <c r="C1241" i="26"/>
  <c r="E1241" i="26"/>
  <c r="I1241" i="26"/>
  <c r="L1241" i="26"/>
  <c r="W1241" i="26"/>
  <c r="AA1241" i="26"/>
  <c r="AD1241" i="26"/>
  <c r="AG1241" i="26"/>
  <c r="AI1241" i="26"/>
  <c r="AL1241" i="26"/>
  <c r="C1242" i="26"/>
  <c r="E1242" i="26"/>
  <c r="I1242" i="26"/>
  <c r="L1242" i="26"/>
  <c r="W1242" i="26"/>
  <c r="AA1242" i="26"/>
  <c r="AD1242" i="26"/>
  <c r="AG1242" i="26"/>
  <c r="AI1242" i="26"/>
  <c r="AL1242" i="26"/>
  <c r="C1243" i="26"/>
  <c r="E1243" i="26"/>
  <c r="I1243" i="26"/>
  <c r="L1243" i="26"/>
  <c r="W1243" i="26"/>
  <c r="AA1243" i="26"/>
  <c r="AD1243" i="26"/>
  <c r="AG1243" i="26"/>
  <c r="AI1243" i="26"/>
  <c r="AL1243" i="26"/>
  <c r="C1244" i="26"/>
  <c r="E1244" i="26"/>
  <c r="I1244" i="26"/>
  <c r="L1244" i="26"/>
  <c r="W1244" i="26"/>
  <c r="AA1244" i="26"/>
  <c r="AD1244" i="26"/>
  <c r="AG1244" i="26"/>
  <c r="AI1244" i="26"/>
  <c r="AL1244" i="26"/>
  <c r="C1245" i="26"/>
  <c r="E1245" i="26"/>
  <c r="I1245" i="26"/>
  <c r="L1245" i="26"/>
  <c r="W1245" i="26"/>
  <c r="AA1245" i="26"/>
  <c r="AD1245" i="26"/>
  <c r="AG1245" i="26"/>
  <c r="AI1245" i="26"/>
  <c r="AL1245" i="26"/>
  <c r="C1246" i="26"/>
  <c r="E1246" i="26"/>
  <c r="I1246" i="26"/>
  <c r="L1246" i="26"/>
  <c r="W1246" i="26"/>
  <c r="AA1246" i="26"/>
  <c r="AD1246" i="26"/>
  <c r="AG1246" i="26"/>
  <c r="AI1246" i="26"/>
  <c r="AL1246" i="26"/>
  <c r="C1247" i="26"/>
  <c r="E1247" i="26"/>
  <c r="I1247" i="26"/>
  <c r="L1247" i="26"/>
  <c r="W1247" i="26"/>
  <c r="AA1247" i="26"/>
  <c r="AD1247" i="26"/>
  <c r="AG1247" i="26"/>
  <c r="AI1247" i="26"/>
  <c r="AL1247" i="26"/>
  <c r="C1248" i="26"/>
  <c r="E1248" i="26"/>
  <c r="I1248" i="26"/>
  <c r="L1248" i="26"/>
  <c r="W1248" i="26"/>
  <c r="AA1248" i="26"/>
  <c r="AD1248" i="26"/>
  <c r="AG1248" i="26"/>
  <c r="AI1248" i="26"/>
  <c r="AL1248" i="26"/>
  <c r="C1249" i="26"/>
  <c r="E1249" i="26"/>
  <c r="I1249" i="26"/>
  <c r="L1249" i="26"/>
  <c r="W1249" i="26"/>
  <c r="AA1249" i="26"/>
  <c r="AD1249" i="26"/>
  <c r="AG1249" i="26"/>
  <c r="AI1249" i="26"/>
  <c r="AL1249" i="26"/>
  <c r="C1250" i="26"/>
  <c r="E1250" i="26"/>
  <c r="I1250" i="26"/>
  <c r="L1250" i="26"/>
  <c r="W1250" i="26"/>
  <c r="AA1250" i="26"/>
  <c r="AD1250" i="26"/>
  <c r="AG1250" i="26"/>
  <c r="AI1250" i="26"/>
  <c r="AL1250" i="26"/>
  <c r="C1251" i="26"/>
  <c r="E1251" i="26"/>
  <c r="I1251" i="26"/>
  <c r="L1251" i="26"/>
  <c r="W1251" i="26"/>
  <c r="AA1251" i="26"/>
  <c r="AD1251" i="26"/>
  <c r="AG1251" i="26"/>
  <c r="AI1251" i="26"/>
  <c r="AL1251" i="26"/>
  <c r="C1252" i="26"/>
  <c r="E1252" i="26"/>
  <c r="I1252" i="26"/>
  <c r="L1252" i="26"/>
  <c r="W1252" i="26"/>
  <c r="AA1252" i="26"/>
  <c r="AD1252" i="26"/>
  <c r="AG1252" i="26"/>
  <c r="AI1252" i="26"/>
  <c r="AL1252" i="26"/>
  <c r="C1253" i="26"/>
  <c r="E1253" i="26"/>
  <c r="I1253" i="26"/>
  <c r="L1253" i="26"/>
  <c r="W1253" i="26"/>
  <c r="AA1253" i="26"/>
  <c r="AD1253" i="26"/>
  <c r="AG1253" i="26"/>
  <c r="AI1253" i="26"/>
  <c r="AL1253" i="26"/>
  <c r="C1254" i="26"/>
  <c r="E1254" i="26"/>
  <c r="I1254" i="26"/>
  <c r="L1254" i="26"/>
  <c r="W1254" i="26"/>
  <c r="AA1254" i="26"/>
  <c r="AD1254" i="26"/>
  <c r="AG1254" i="26"/>
  <c r="AI1254" i="26"/>
  <c r="AL1254" i="26"/>
  <c r="C1255" i="26"/>
  <c r="E1255" i="26"/>
  <c r="I1255" i="26"/>
  <c r="L1255" i="26"/>
  <c r="W1255" i="26"/>
  <c r="AA1255" i="26"/>
  <c r="AD1255" i="26"/>
  <c r="AG1255" i="26"/>
  <c r="AI1255" i="26"/>
  <c r="AL1255" i="26"/>
  <c r="C1256" i="26"/>
  <c r="E1256" i="26"/>
  <c r="I1256" i="26"/>
  <c r="L1256" i="26"/>
  <c r="W1256" i="26"/>
  <c r="AA1256" i="26"/>
  <c r="AD1256" i="26"/>
  <c r="AG1256" i="26"/>
  <c r="AI1256" i="26"/>
  <c r="AL1256" i="26"/>
  <c r="C1257" i="26"/>
  <c r="E1257" i="26"/>
  <c r="I1257" i="26"/>
  <c r="L1257" i="26"/>
  <c r="W1257" i="26"/>
  <c r="AA1257" i="26"/>
  <c r="AD1257" i="26"/>
  <c r="AG1257" i="26"/>
  <c r="AI1257" i="26"/>
  <c r="AL1257" i="26"/>
  <c r="C1258" i="26"/>
  <c r="E1258" i="26"/>
  <c r="I1258" i="26"/>
  <c r="L1258" i="26"/>
  <c r="W1258" i="26"/>
  <c r="AA1258" i="26"/>
  <c r="AD1258" i="26"/>
  <c r="AG1258" i="26"/>
  <c r="AI1258" i="26"/>
  <c r="AL1258" i="26"/>
  <c r="C1259" i="26"/>
  <c r="E1259" i="26"/>
  <c r="I1259" i="26"/>
  <c r="L1259" i="26"/>
  <c r="W1259" i="26"/>
  <c r="AA1259" i="26"/>
  <c r="AD1259" i="26"/>
  <c r="AG1259" i="26"/>
  <c r="AI1259" i="26"/>
  <c r="AL1259" i="26"/>
  <c r="C1260" i="26"/>
  <c r="E1260" i="26"/>
  <c r="I1260" i="26"/>
  <c r="L1260" i="26"/>
  <c r="W1260" i="26"/>
  <c r="AA1260" i="26"/>
  <c r="AD1260" i="26"/>
  <c r="AG1260" i="26"/>
  <c r="AI1260" i="26"/>
  <c r="AL1260" i="26"/>
  <c r="C1261" i="26"/>
  <c r="E1261" i="26"/>
  <c r="I1261" i="26"/>
  <c r="L1261" i="26"/>
  <c r="W1261" i="26"/>
  <c r="AA1261" i="26"/>
  <c r="AD1261" i="26"/>
  <c r="AG1261" i="26"/>
  <c r="AI1261" i="26"/>
  <c r="AL1261" i="26"/>
  <c r="C1262" i="26"/>
  <c r="E1262" i="26"/>
  <c r="I1262" i="26"/>
  <c r="L1262" i="26"/>
  <c r="W1262" i="26"/>
  <c r="AA1262" i="26"/>
  <c r="AD1262" i="26"/>
  <c r="AG1262" i="26"/>
  <c r="AI1262" i="26"/>
  <c r="AL1262" i="26"/>
  <c r="C1263" i="26"/>
  <c r="E1263" i="26"/>
  <c r="I1263" i="26"/>
  <c r="L1263" i="26"/>
  <c r="W1263" i="26"/>
  <c r="AA1263" i="26"/>
  <c r="AD1263" i="26"/>
  <c r="AG1263" i="26"/>
  <c r="AI1263" i="26"/>
  <c r="AL1263" i="26"/>
  <c r="C1264" i="26"/>
  <c r="E1264" i="26"/>
  <c r="I1264" i="26"/>
  <c r="L1264" i="26"/>
  <c r="W1264" i="26"/>
  <c r="AA1264" i="26"/>
  <c r="AD1264" i="26"/>
  <c r="AG1264" i="26"/>
  <c r="AI1264" i="26"/>
  <c r="AL1264" i="26"/>
  <c r="C1265" i="26"/>
  <c r="E1265" i="26"/>
  <c r="I1265" i="26"/>
  <c r="L1265" i="26"/>
  <c r="W1265" i="26"/>
  <c r="AA1265" i="26"/>
  <c r="AD1265" i="26"/>
  <c r="AG1265" i="26"/>
  <c r="AI1265" i="26"/>
  <c r="AL1265" i="26"/>
  <c r="C1266" i="26"/>
  <c r="E1266" i="26"/>
  <c r="I1266" i="26"/>
  <c r="L1266" i="26"/>
  <c r="W1266" i="26"/>
  <c r="AA1266" i="26"/>
  <c r="AD1266" i="26"/>
  <c r="AG1266" i="26"/>
  <c r="AI1266" i="26"/>
  <c r="AL1266" i="26"/>
  <c r="C1267" i="26"/>
  <c r="E1267" i="26"/>
  <c r="I1267" i="26"/>
  <c r="L1267" i="26"/>
  <c r="W1267" i="26"/>
  <c r="AA1267" i="26"/>
  <c r="AD1267" i="26"/>
  <c r="AG1267" i="26"/>
  <c r="AI1267" i="26"/>
  <c r="AL1267" i="26"/>
  <c r="C1268" i="26"/>
  <c r="E1268" i="26"/>
  <c r="I1268" i="26"/>
  <c r="L1268" i="26"/>
  <c r="W1268" i="26"/>
  <c r="AA1268" i="26"/>
  <c r="AD1268" i="26"/>
  <c r="AG1268" i="26"/>
  <c r="AI1268" i="26"/>
  <c r="AL1268" i="26"/>
  <c r="C1269" i="26"/>
  <c r="E1269" i="26"/>
  <c r="I1269" i="26"/>
  <c r="L1269" i="26"/>
  <c r="W1269" i="26"/>
  <c r="AA1269" i="26"/>
  <c r="AD1269" i="26"/>
  <c r="AG1269" i="26"/>
  <c r="AI1269" i="26"/>
  <c r="AL1269" i="26"/>
  <c r="C1270" i="26"/>
  <c r="E1270" i="26"/>
  <c r="I1270" i="26"/>
  <c r="L1270" i="26"/>
  <c r="W1270" i="26"/>
  <c r="AA1270" i="26"/>
  <c r="AD1270" i="26"/>
  <c r="AG1270" i="26"/>
  <c r="AI1270" i="26"/>
  <c r="AL1270" i="26"/>
  <c r="C1271" i="26"/>
  <c r="E1271" i="26"/>
  <c r="I1271" i="26"/>
  <c r="L1271" i="26"/>
  <c r="W1271" i="26"/>
  <c r="AA1271" i="26"/>
  <c r="AD1271" i="26"/>
  <c r="AG1271" i="26"/>
  <c r="AI1271" i="26"/>
  <c r="AL1271" i="26"/>
  <c r="C1272" i="26"/>
  <c r="E1272" i="26"/>
  <c r="I1272" i="26"/>
  <c r="L1272" i="26"/>
  <c r="W1272" i="26"/>
  <c r="AA1272" i="26"/>
  <c r="AD1272" i="26"/>
  <c r="AG1272" i="26"/>
  <c r="AI1272" i="26"/>
  <c r="AL1272" i="26"/>
  <c r="C1273" i="26"/>
  <c r="E1273" i="26"/>
  <c r="I1273" i="26"/>
  <c r="L1273" i="26"/>
  <c r="W1273" i="26"/>
  <c r="AA1273" i="26"/>
  <c r="AD1273" i="26"/>
  <c r="AG1273" i="26"/>
  <c r="AI1273" i="26"/>
  <c r="AL1273" i="26"/>
  <c r="C1274" i="26"/>
  <c r="E1274" i="26"/>
  <c r="I1274" i="26"/>
  <c r="L1274" i="26"/>
  <c r="W1274" i="26"/>
  <c r="AA1274" i="26"/>
  <c r="AD1274" i="26"/>
  <c r="AG1274" i="26"/>
  <c r="AI1274" i="26"/>
  <c r="AL1274" i="26"/>
  <c r="C1275" i="26"/>
  <c r="E1275" i="26"/>
  <c r="I1275" i="26"/>
  <c r="L1275" i="26"/>
  <c r="W1275" i="26"/>
  <c r="AA1275" i="26"/>
  <c r="AD1275" i="26"/>
  <c r="AG1275" i="26"/>
  <c r="AI1275" i="26"/>
  <c r="AL1275" i="26"/>
  <c r="C1276" i="26"/>
  <c r="E1276" i="26"/>
  <c r="I1276" i="26"/>
  <c r="L1276" i="26"/>
  <c r="W1276" i="26"/>
  <c r="AA1276" i="26"/>
  <c r="AD1276" i="26"/>
  <c r="AG1276" i="26"/>
  <c r="AI1276" i="26"/>
  <c r="AL1276" i="26"/>
  <c r="C1277" i="26"/>
  <c r="E1277" i="26"/>
  <c r="I1277" i="26"/>
  <c r="L1277" i="26"/>
  <c r="W1277" i="26"/>
  <c r="AA1277" i="26"/>
  <c r="AD1277" i="26"/>
  <c r="AG1277" i="26"/>
  <c r="AI1277" i="26"/>
  <c r="AL1277" i="26"/>
  <c r="C1278" i="26"/>
  <c r="E1278" i="26"/>
  <c r="I1278" i="26"/>
  <c r="L1278" i="26"/>
  <c r="W1278" i="26"/>
  <c r="AA1278" i="26"/>
  <c r="AD1278" i="26"/>
  <c r="AG1278" i="26"/>
  <c r="AI1278" i="26"/>
  <c r="AL1278" i="26"/>
  <c r="C1279" i="26"/>
  <c r="E1279" i="26"/>
  <c r="I1279" i="26"/>
  <c r="L1279" i="26"/>
  <c r="W1279" i="26"/>
  <c r="AA1279" i="26"/>
  <c r="AD1279" i="26"/>
  <c r="AG1279" i="26"/>
  <c r="AI1279" i="26"/>
  <c r="AL1279" i="26"/>
  <c r="C1280" i="26"/>
  <c r="E1280" i="26"/>
  <c r="I1280" i="26"/>
  <c r="L1280" i="26"/>
  <c r="W1280" i="26"/>
  <c r="AA1280" i="26"/>
  <c r="AD1280" i="26"/>
  <c r="AG1280" i="26"/>
  <c r="AI1280" i="26"/>
  <c r="AL1280" i="26"/>
  <c r="C1281" i="26"/>
  <c r="E1281" i="26"/>
  <c r="I1281" i="26"/>
  <c r="L1281" i="26"/>
  <c r="W1281" i="26"/>
  <c r="AA1281" i="26"/>
  <c r="AD1281" i="26"/>
  <c r="AG1281" i="26"/>
  <c r="AI1281" i="26"/>
  <c r="AL1281" i="26"/>
  <c r="C1282" i="26"/>
  <c r="E1282" i="26"/>
  <c r="I1282" i="26"/>
  <c r="L1282" i="26"/>
  <c r="W1282" i="26"/>
  <c r="AA1282" i="26"/>
  <c r="AD1282" i="26"/>
  <c r="AG1282" i="26"/>
  <c r="AI1282" i="26"/>
  <c r="AL1282" i="26"/>
  <c r="C1283" i="26"/>
  <c r="E1283" i="26"/>
  <c r="I1283" i="26"/>
  <c r="L1283" i="26"/>
  <c r="W1283" i="26"/>
  <c r="AA1283" i="26"/>
  <c r="AD1283" i="26"/>
  <c r="AG1283" i="26"/>
  <c r="AI1283" i="26"/>
  <c r="AL1283" i="26"/>
  <c r="C1284" i="26"/>
  <c r="E1284" i="26"/>
  <c r="I1284" i="26"/>
  <c r="L1284" i="26"/>
  <c r="W1284" i="26"/>
  <c r="AA1284" i="26"/>
  <c r="AD1284" i="26"/>
  <c r="AG1284" i="26"/>
  <c r="AI1284" i="26"/>
  <c r="AL1284" i="26"/>
  <c r="C1285" i="26"/>
  <c r="E1285" i="26"/>
  <c r="I1285" i="26"/>
  <c r="L1285" i="26"/>
  <c r="W1285" i="26"/>
  <c r="AA1285" i="26"/>
  <c r="AD1285" i="26"/>
  <c r="AG1285" i="26"/>
  <c r="AI1285" i="26"/>
  <c r="AL1285" i="26"/>
  <c r="C1286" i="26"/>
  <c r="E1286" i="26"/>
  <c r="I1286" i="26"/>
  <c r="L1286" i="26"/>
  <c r="W1286" i="26"/>
  <c r="AA1286" i="26"/>
  <c r="AD1286" i="26"/>
  <c r="AG1286" i="26"/>
  <c r="AI1286" i="26"/>
  <c r="AL1286" i="26"/>
  <c r="C1287" i="26"/>
  <c r="E1287" i="26"/>
  <c r="I1287" i="26"/>
  <c r="L1287" i="26"/>
  <c r="W1287" i="26"/>
  <c r="AA1287" i="26"/>
  <c r="AD1287" i="26"/>
  <c r="AG1287" i="26"/>
  <c r="AI1287" i="26"/>
  <c r="AL1287" i="26"/>
  <c r="C1288" i="26"/>
  <c r="E1288" i="26"/>
  <c r="I1288" i="26"/>
  <c r="L1288" i="26"/>
  <c r="W1288" i="26"/>
  <c r="AA1288" i="26"/>
  <c r="AD1288" i="26"/>
  <c r="AG1288" i="26"/>
  <c r="AI1288" i="26"/>
  <c r="AL1288" i="26"/>
  <c r="C1289" i="26"/>
  <c r="E1289" i="26"/>
  <c r="I1289" i="26"/>
  <c r="L1289" i="26"/>
  <c r="W1289" i="26"/>
  <c r="AA1289" i="26"/>
  <c r="AD1289" i="26"/>
  <c r="AG1289" i="26"/>
  <c r="AI1289" i="26"/>
  <c r="AL1289" i="26"/>
  <c r="C1290" i="26"/>
  <c r="E1290" i="26"/>
  <c r="I1290" i="26"/>
  <c r="L1290" i="26"/>
  <c r="W1290" i="26"/>
  <c r="AA1290" i="26"/>
  <c r="AD1290" i="26"/>
  <c r="AG1290" i="26"/>
  <c r="AI1290" i="26"/>
  <c r="AL1290" i="26"/>
  <c r="C1291" i="26"/>
  <c r="E1291" i="26"/>
  <c r="I1291" i="26"/>
  <c r="L1291" i="26"/>
  <c r="W1291" i="26"/>
  <c r="AA1291" i="26"/>
  <c r="AD1291" i="26"/>
  <c r="AG1291" i="26"/>
  <c r="AI1291" i="26"/>
  <c r="AL1291" i="26"/>
  <c r="C1292" i="26"/>
  <c r="E1292" i="26"/>
  <c r="I1292" i="26"/>
  <c r="L1292" i="26"/>
  <c r="W1292" i="26"/>
  <c r="AA1292" i="26"/>
  <c r="AD1292" i="26"/>
  <c r="AG1292" i="26"/>
  <c r="AI1292" i="26"/>
  <c r="AL1292" i="26"/>
  <c r="C1293" i="26"/>
  <c r="E1293" i="26"/>
  <c r="I1293" i="26"/>
  <c r="L1293" i="26"/>
  <c r="W1293" i="26"/>
  <c r="AA1293" i="26"/>
  <c r="AD1293" i="26"/>
  <c r="AG1293" i="26"/>
  <c r="AI1293" i="26"/>
  <c r="AL1293" i="26"/>
  <c r="C1294" i="26"/>
  <c r="E1294" i="26"/>
  <c r="I1294" i="26"/>
  <c r="L1294" i="26"/>
  <c r="W1294" i="26"/>
  <c r="AA1294" i="26"/>
  <c r="AD1294" i="26"/>
  <c r="AG1294" i="26"/>
  <c r="AI1294" i="26"/>
  <c r="AL1294" i="26"/>
  <c r="C1295" i="26"/>
  <c r="E1295" i="26"/>
  <c r="I1295" i="26"/>
  <c r="L1295" i="26"/>
  <c r="W1295" i="26"/>
  <c r="AA1295" i="26"/>
  <c r="AD1295" i="26"/>
  <c r="AG1295" i="26"/>
  <c r="AI1295" i="26"/>
  <c r="AL1295" i="26"/>
  <c r="AP1165" i="1"/>
  <c r="AP1166" i="1"/>
  <c r="AP1167" i="1"/>
  <c r="AP274" i="1"/>
  <c r="AP275" i="1"/>
  <c r="AP276" i="1"/>
  <c r="AP277" i="1"/>
  <c r="AP278" i="1"/>
  <c r="AP279" i="1"/>
  <c r="AP280" i="1"/>
  <c r="AP281" i="1"/>
  <c r="AP282" i="1"/>
  <c r="AP283" i="1"/>
  <c r="AP284" i="1"/>
  <c r="AP285" i="1"/>
  <c r="AP286" i="1"/>
  <c r="AP287" i="1"/>
  <c r="AP288" i="1"/>
  <c r="AP289" i="1"/>
  <c r="AP290" i="1"/>
  <c r="AP291" i="1"/>
  <c r="AP292" i="1"/>
  <c r="AP293" i="1"/>
  <c r="AP294" i="1"/>
  <c r="AP295" i="1"/>
  <c r="AP296" i="1"/>
  <c r="AP297" i="1"/>
  <c r="AP298" i="1"/>
  <c r="AP299" i="1"/>
  <c r="AP300" i="1"/>
  <c r="AP301" i="1"/>
  <c r="AP302" i="1"/>
  <c r="AP303" i="1"/>
  <c r="AP304" i="1"/>
  <c r="AP305" i="1"/>
  <c r="AP306" i="1"/>
  <c r="AP307" i="1"/>
  <c r="AP308" i="1"/>
  <c r="AP309" i="1"/>
  <c r="AP310" i="1"/>
  <c r="AP311" i="1"/>
  <c r="AP312" i="1"/>
  <c r="AP313" i="1"/>
  <c r="AP314" i="1"/>
  <c r="AP315" i="1"/>
  <c r="AP316" i="1"/>
  <c r="AP317" i="1"/>
  <c r="AP318" i="1"/>
  <c r="AP319" i="1"/>
  <c r="AP320" i="1"/>
  <c r="AP321" i="1"/>
  <c r="AP322" i="1"/>
  <c r="AP323" i="1"/>
  <c r="AP324" i="1"/>
  <c r="AP325" i="1"/>
  <c r="AP326" i="1"/>
  <c r="AP327" i="1"/>
  <c r="AP328" i="1"/>
  <c r="AP329" i="1"/>
  <c r="AP330" i="1"/>
  <c r="AP331" i="1"/>
  <c r="AP332" i="1"/>
  <c r="AP333" i="1"/>
  <c r="AP334" i="1"/>
  <c r="AP335" i="1"/>
  <c r="AP336" i="1"/>
  <c r="AP337" i="1"/>
  <c r="AP338" i="1"/>
  <c r="AP339" i="1"/>
  <c r="AP340" i="1"/>
  <c r="AP341" i="1"/>
  <c r="AP342" i="1"/>
  <c r="AP343" i="1"/>
  <c r="AP344" i="1"/>
  <c r="AP345" i="1"/>
  <c r="AP346" i="1"/>
  <c r="AP347" i="1"/>
  <c r="AP348" i="1"/>
  <c r="AP349" i="1"/>
  <c r="AP350" i="1"/>
  <c r="AP351" i="1"/>
  <c r="AP352" i="1"/>
  <c r="AP353" i="1"/>
  <c r="AP354" i="1"/>
  <c r="AP355" i="1"/>
  <c r="AP356" i="1"/>
  <c r="AP357" i="1"/>
  <c r="AP358" i="1"/>
  <c r="AP359" i="1"/>
  <c r="AP360" i="1"/>
  <c r="AP361" i="1"/>
  <c r="AP362" i="1"/>
  <c r="AP363" i="1"/>
  <c r="AP364" i="1"/>
  <c r="AP365" i="1"/>
  <c r="AP366" i="1"/>
  <c r="AP367" i="1"/>
  <c r="AP368" i="1"/>
  <c r="AP369" i="1"/>
  <c r="AP370" i="1"/>
  <c r="AP371" i="1"/>
  <c r="AP372" i="1"/>
  <c r="AP373" i="1"/>
  <c r="AP374" i="1"/>
  <c r="AP375" i="1"/>
  <c r="AP376" i="1"/>
  <c r="AP377" i="1"/>
  <c r="AP378" i="1"/>
  <c r="AP379" i="1"/>
  <c r="AP380" i="1"/>
  <c r="AP381" i="1"/>
  <c r="AP382" i="1"/>
  <c r="AP383" i="1"/>
  <c r="AP384" i="1"/>
  <c r="AP385" i="1"/>
  <c r="AP386" i="1"/>
  <c r="AP387" i="1"/>
  <c r="AP388" i="1"/>
  <c r="AP389" i="1"/>
  <c r="AP390" i="1"/>
  <c r="AP391" i="1"/>
  <c r="AP392" i="1"/>
  <c r="AP393" i="1"/>
  <c r="AP394" i="1"/>
  <c r="AP395" i="1"/>
  <c r="AP396" i="1"/>
  <c r="AP397" i="1"/>
  <c r="AP398" i="1"/>
  <c r="AP399" i="1"/>
  <c r="AP400" i="1"/>
  <c r="AP401" i="1"/>
  <c r="AP402" i="1"/>
  <c r="AP403" i="1"/>
  <c r="AP404" i="1"/>
  <c r="AP405" i="1"/>
  <c r="AP406" i="1"/>
  <c r="AP407" i="1"/>
  <c r="AP408" i="1"/>
  <c r="AP409" i="1"/>
  <c r="AP410" i="1"/>
  <c r="AP411" i="1"/>
  <c r="AP412" i="1"/>
  <c r="AP413" i="1"/>
  <c r="AP414" i="1"/>
  <c r="AP415" i="1"/>
  <c r="AP416" i="1"/>
  <c r="AP417" i="1"/>
  <c r="AP418" i="1"/>
  <c r="AP419" i="1"/>
  <c r="AP420" i="1"/>
  <c r="AP421" i="1"/>
  <c r="AP422" i="1"/>
  <c r="AP423" i="1"/>
  <c r="AP424" i="1"/>
  <c r="AP425" i="1"/>
  <c r="AP426" i="1"/>
  <c r="AP427" i="1"/>
  <c r="AP428" i="1"/>
  <c r="AP429" i="1"/>
  <c r="AP430" i="1"/>
  <c r="AP431" i="1"/>
  <c r="AP432" i="1"/>
  <c r="AP433" i="1"/>
  <c r="AP434" i="1"/>
  <c r="AP435" i="1"/>
  <c r="AP436" i="1"/>
  <c r="AP437" i="1"/>
  <c r="AP438" i="1"/>
  <c r="AP439" i="1"/>
  <c r="AP440" i="1"/>
  <c r="AP441" i="1"/>
  <c r="AP442" i="1"/>
  <c r="AP443" i="1"/>
  <c r="AP444" i="1"/>
  <c r="AP445" i="1"/>
  <c r="AP446" i="1"/>
  <c r="AP447" i="1"/>
  <c r="AP448" i="1"/>
  <c r="AP449" i="1"/>
  <c r="AP450" i="1"/>
  <c r="AP451" i="1"/>
  <c r="AP452" i="1"/>
  <c r="AP453" i="1"/>
  <c r="AP454" i="1"/>
  <c r="AP455" i="1"/>
  <c r="AP456" i="1"/>
  <c r="AP457" i="1"/>
  <c r="AP458" i="1"/>
  <c r="AP459" i="1"/>
  <c r="AP460" i="1"/>
  <c r="AP461" i="1"/>
  <c r="AP462" i="1"/>
  <c r="AP463" i="1"/>
  <c r="AP464" i="1"/>
  <c r="AP465" i="1"/>
  <c r="AP466" i="1"/>
  <c r="AP467" i="1"/>
  <c r="AP468" i="1"/>
  <c r="AP469" i="1"/>
  <c r="AP470" i="1"/>
  <c r="AP471" i="1"/>
  <c r="AP472" i="1"/>
  <c r="AP473" i="1"/>
  <c r="AP474" i="1"/>
  <c r="AP475" i="1"/>
  <c r="AP476" i="1"/>
  <c r="AP477" i="1"/>
  <c r="AP478" i="1"/>
  <c r="AP479" i="1"/>
  <c r="AP480" i="1"/>
  <c r="AP481" i="1"/>
  <c r="AP482" i="1"/>
  <c r="AP483" i="1"/>
  <c r="AP484" i="1"/>
  <c r="AP485" i="1"/>
  <c r="AP486" i="1"/>
  <c r="AP487" i="1"/>
  <c r="AP488" i="1"/>
  <c r="AP489" i="1"/>
  <c r="AP490" i="1"/>
  <c r="AP491" i="1"/>
  <c r="AP492" i="1"/>
  <c r="AP493" i="1"/>
  <c r="AP494" i="1"/>
  <c r="AP495" i="1"/>
  <c r="AP496" i="1"/>
  <c r="AP497" i="1"/>
  <c r="AP498" i="1"/>
  <c r="AP499" i="1"/>
  <c r="AP500" i="1"/>
  <c r="AP501" i="1"/>
  <c r="AP502" i="1"/>
  <c r="AP503" i="1"/>
  <c r="AP504" i="1"/>
  <c r="AP505" i="1"/>
  <c r="AP506" i="1"/>
  <c r="AP507" i="1"/>
  <c r="AP508" i="1"/>
  <c r="AP509" i="1"/>
  <c r="AP510" i="1"/>
  <c r="AP511" i="1"/>
  <c r="AP512" i="1"/>
  <c r="AP513" i="1"/>
  <c r="AP514" i="1"/>
  <c r="AP515" i="1"/>
  <c r="AP516" i="1"/>
  <c r="AP517" i="1"/>
  <c r="AP518" i="1"/>
  <c r="AP519" i="1"/>
  <c r="AP520" i="1"/>
  <c r="AP521" i="1"/>
  <c r="AP522" i="1"/>
  <c r="AP523" i="1"/>
  <c r="AP524" i="1"/>
  <c r="AP525" i="1"/>
  <c r="AP526" i="1"/>
  <c r="AP527" i="1"/>
  <c r="AP528" i="1"/>
  <c r="AP529" i="1"/>
  <c r="AP530" i="1"/>
  <c r="AP531" i="1"/>
  <c r="AP532" i="1"/>
  <c r="AP533" i="1"/>
  <c r="AP534" i="1"/>
  <c r="AP535" i="1"/>
  <c r="AP536" i="1"/>
  <c r="AP537" i="1"/>
  <c r="AP538" i="1"/>
  <c r="AP539" i="1"/>
  <c r="AP540" i="1"/>
  <c r="AP541" i="1"/>
  <c r="AP542" i="1"/>
  <c r="AP543" i="1"/>
  <c r="AP544" i="1"/>
  <c r="AP545" i="1"/>
  <c r="AP546" i="1"/>
  <c r="AP547" i="1"/>
  <c r="AP548" i="1"/>
  <c r="AP549" i="1"/>
  <c r="AP550" i="1"/>
  <c r="AP551" i="1"/>
  <c r="AP552" i="1"/>
  <c r="AP553" i="1"/>
  <c r="AP554" i="1"/>
  <c r="AP555" i="1"/>
  <c r="AP556" i="1"/>
  <c r="AP557" i="1"/>
  <c r="AP558" i="1"/>
  <c r="AP559" i="1"/>
  <c r="AP560" i="1"/>
  <c r="AP561" i="1"/>
  <c r="AP562" i="1"/>
  <c r="AP563" i="1"/>
  <c r="AP564" i="1"/>
  <c r="AP565" i="1"/>
  <c r="AP566" i="1"/>
  <c r="AP567" i="1"/>
  <c r="AP568" i="1"/>
  <c r="AP569" i="1"/>
  <c r="AP570" i="1"/>
  <c r="AP571" i="1"/>
  <c r="AP572" i="1"/>
  <c r="AP573" i="1"/>
  <c r="AP574" i="1"/>
  <c r="AP575" i="1"/>
  <c r="AP576" i="1"/>
  <c r="AP577" i="1"/>
  <c r="AP578" i="1"/>
  <c r="AP579" i="1"/>
  <c r="AP580" i="1"/>
  <c r="AP581" i="1"/>
  <c r="AP582" i="1"/>
  <c r="AP583" i="1"/>
  <c r="AP584" i="1"/>
  <c r="AP585" i="1"/>
  <c r="AP586" i="1"/>
  <c r="AP587" i="1"/>
  <c r="AP588" i="1"/>
  <c r="AP589" i="1"/>
  <c r="AP590" i="1"/>
  <c r="AP591" i="1"/>
  <c r="AP592" i="1"/>
  <c r="AP593" i="1"/>
  <c r="AP594" i="1"/>
  <c r="AP595" i="1"/>
  <c r="AP596" i="1"/>
  <c r="AP597" i="1"/>
  <c r="AP598" i="1"/>
  <c r="AP599" i="1"/>
  <c r="AP600" i="1"/>
  <c r="AP601" i="1"/>
  <c r="AP602" i="1"/>
  <c r="AP603" i="1"/>
  <c r="AP604" i="1"/>
  <c r="AP605" i="1"/>
  <c r="AP606" i="1"/>
  <c r="AP607" i="1"/>
  <c r="AP608" i="1"/>
  <c r="AP609" i="1"/>
  <c r="AP610" i="1"/>
  <c r="AP611" i="1"/>
  <c r="AP612" i="1"/>
  <c r="AP613" i="1"/>
  <c r="AP614" i="1"/>
  <c r="AP615" i="1"/>
  <c r="AP616" i="1"/>
  <c r="AP617" i="1"/>
  <c r="AP618" i="1"/>
  <c r="AP619" i="1"/>
  <c r="AP620" i="1"/>
  <c r="AP621" i="1"/>
  <c r="AP622" i="1"/>
  <c r="AP623" i="1"/>
  <c r="AP624" i="1"/>
  <c r="AP625" i="1"/>
  <c r="AP626" i="1"/>
  <c r="AP627" i="1"/>
  <c r="AP628" i="1"/>
  <c r="AP629" i="1"/>
  <c r="AP630" i="1"/>
  <c r="AP631" i="1"/>
  <c r="AP632" i="1"/>
  <c r="AP633" i="1"/>
  <c r="AP634" i="1"/>
  <c r="AP635" i="1"/>
  <c r="AP636" i="1"/>
  <c r="AP637" i="1"/>
  <c r="AP638" i="1"/>
  <c r="AP639" i="1"/>
  <c r="AP640" i="1"/>
  <c r="AP641" i="1"/>
  <c r="AP642" i="1"/>
  <c r="AP643" i="1"/>
  <c r="AP644" i="1"/>
  <c r="AP645" i="1"/>
  <c r="AP646" i="1"/>
  <c r="AP647" i="1"/>
  <c r="AP648" i="1"/>
  <c r="AP649" i="1"/>
  <c r="AP650" i="1"/>
  <c r="AP651" i="1"/>
  <c r="AP652" i="1"/>
  <c r="AP653" i="1"/>
  <c r="AP654" i="1"/>
  <c r="AP655" i="1"/>
  <c r="AP656" i="1"/>
  <c r="AP657" i="1"/>
  <c r="AP658" i="1"/>
  <c r="AP659" i="1"/>
  <c r="AP660" i="1"/>
  <c r="AP661" i="1"/>
  <c r="AP662" i="1"/>
  <c r="AP663" i="1"/>
  <c r="AP664" i="1"/>
  <c r="AP665" i="1"/>
  <c r="AP666" i="1"/>
  <c r="AP667" i="1"/>
  <c r="AP668" i="1"/>
  <c r="AP669" i="1"/>
  <c r="AP670" i="1"/>
  <c r="AP671" i="1"/>
  <c r="AP672" i="1"/>
  <c r="AP673" i="1"/>
  <c r="AP674" i="1"/>
  <c r="AP675" i="1"/>
  <c r="AP676" i="1"/>
  <c r="AP677" i="1"/>
  <c r="AP678" i="1"/>
  <c r="AP679" i="1"/>
  <c r="AP680" i="1"/>
  <c r="AP681" i="1"/>
  <c r="AP682" i="1"/>
  <c r="AP683" i="1"/>
  <c r="AP684" i="1"/>
  <c r="AP685" i="1"/>
  <c r="AP686" i="1"/>
  <c r="AP687" i="1"/>
  <c r="AP688" i="1"/>
  <c r="AP689" i="1"/>
  <c r="AP690" i="1"/>
  <c r="AP691" i="1"/>
  <c r="AP692" i="1"/>
  <c r="AP693" i="1"/>
  <c r="AP694" i="1"/>
  <c r="AP695" i="1"/>
  <c r="AP696" i="1"/>
  <c r="AP697" i="1"/>
  <c r="AP698" i="1"/>
  <c r="AP699" i="1"/>
  <c r="AP700" i="1"/>
  <c r="AP701" i="1"/>
  <c r="AP702" i="1"/>
  <c r="AP703" i="1"/>
  <c r="AP704" i="1"/>
  <c r="AP705" i="1"/>
  <c r="AP706" i="1"/>
  <c r="AP707" i="1"/>
  <c r="AP708" i="1"/>
  <c r="AP709" i="1"/>
  <c r="AP710" i="1"/>
  <c r="AP711" i="1"/>
  <c r="AP712" i="1"/>
  <c r="AP713" i="1"/>
  <c r="AP714" i="1"/>
  <c r="AP715" i="1"/>
  <c r="AP716" i="1"/>
  <c r="AP717" i="1"/>
  <c r="AP718" i="1"/>
  <c r="AP719" i="1"/>
  <c r="AP720" i="1"/>
  <c r="AP721" i="1"/>
  <c r="AP722" i="1"/>
  <c r="AP723" i="1"/>
  <c r="AP724" i="1"/>
  <c r="AP725" i="1"/>
  <c r="AP726" i="1"/>
  <c r="AP727" i="1"/>
  <c r="AP728" i="1"/>
  <c r="AP729" i="1"/>
  <c r="AP730" i="1"/>
  <c r="AP731" i="1"/>
  <c r="AP732" i="1"/>
  <c r="AP733" i="1"/>
  <c r="AP734" i="1"/>
  <c r="AP735" i="1"/>
  <c r="AP736" i="1"/>
  <c r="AP737" i="1"/>
  <c r="AP738" i="1"/>
  <c r="AP739" i="1"/>
  <c r="AP740" i="1"/>
  <c r="AP741" i="1"/>
  <c r="AP742" i="1"/>
  <c r="AP743" i="1"/>
  <c r="AP744" i="1"/>
  <c r="AP745" i="1"/>
  <c r="AP746" i="1"/>
  <c r="AP747" i="1"/>
  <c r="AP748" i="1"/>
  <c r="AP749" i="1"/>
  <c r="AP750" i="1"/>
  <c r="AP751" i="1"/>
  <c r="AP752" i="1"/>
  <c r="AP753" i="1"/>
  <c r="AP754" i="1"/>
  <c r="AP755" i="1"/>
  <c r="AP756" i="1"/>
  <c r="AP757" i="1"/>
  <c r="AP758" i="1"/>
  <c r="AP759" i="1"/>
  <c r="AP760" i="1"/>
  <c r="AP761" i="1"/>
  <c r="AP762" i="1"/>
  <c r="AP763" i="1"/>
  <c r="AP764" i="1"/>
  <c r="AP765" i="1"/>
  <c r="AP766" i="1"/>
  <c r="AP767" i="1"/>
  <c r="AP768" i="1"/>
  <c r="AP769" i="1"/>
  <c r="AP770" i="1"/>
  <c r="AP771" i="1"/>
  <c r="AP772" i="1"/>
  <c r="AP773" i="1"/>
  <c r="AP774" i="1"/>
  <c r="AP775" i="1"/>
  <c r="AP776" i="1"/>
  <c r="AP777" i="1"/>
  <c r="AP778" i="1"/>
  <c r="AP779" i="1"/>
  <c r="AP780" i="1"/>
  <c r="AP781" i="1"/>
  <c r="AP782" i="1"/>
  <c r="AP783" i="1"/>
  <c r="AP784" i="1"/>
  <c r="AP785" i="1"/>
  <c r="AP786" i="1"/>
  <c r="AP787" i="1"/>
  <c r="AP788" i="1"/>
  <c r="AP789" i="1"/>
  <c r="AP790" i="1"/>
  <c r="AP791" i="1"/>
  <c r="AP792" i="1"/>
  <c r="AP793" i="1"/>
  <c r="AP794" i="1"/>
  <c r="AP795" i="1"/>
  <c r="AP796" i="1"/>
  <c r="AP797" i="1"/>
  <c r="AP798" i="1"/>
  <c r="AP799" i="1"/>
  <c r="AP800" i="1"/>
  <c r="AP801" i="1"/>
  <c r="AP802" i="1"/>
  <c r="AP803" i="1"/>
  <c r="AP804" i="1"/>
  <c r="AP805" i="1"/>
  <c r="AP806" i="1"/>
  <c r="AP807" i="1"/>
  <c r="AP808" i="1"/>
  <c r="AP809" i="1"/>
  <c r="AP810" i="1"/>
  <c r="AP811" i="1"/>
  <c r="AP812" i="1"/>
  <c r="AP813" i="1"/>
  <c r="AP814" i="1"/>
  <c r="AP815" i="1"/>
  <c r="AP816" i="1"/>
  <c r="AP817" i="1"/>
  <c r="AP818" i="1"/>
  <c r="AP819" i="1"/>
  <c r="AP820" i="1"/>
  <c r="AP821" i="1"/>
  <c r="AP822" i="1"/>
  <c r="AP823" i="1"/>
  <c r="AP824" i="1"/>
  <c r="AP825" i="1"/>
  <c r="AP826" i="1"/>
  <c r="AP827" i="1"/>
  <c r="AP828" i="1"/>
  <c r="AP829" i="1"/>
  <c r="AP830" i="1"/>
  <c r="AP831" i="1"/>
  <c r="AP832" i="1"/>
  <c r="AP833" i="1"/>
  <c r="AP834" i="1"/>
  <c r="AP835" i="1"/>
  <c r="AP836" i="1"/>
  <c r="AP837" i="1"/>
  <c r="AP838" i="1"/>
  <c r="AP839" i="1"/>
  <c r="AP840" i="1"/>
  <c r="AP841" i="1"/>
  <c r="AP842" i="1"/>
  <c r="AP843" i="1"/>
  <c r="AP844" i="1"/>
  <c r="AP845" i="1"/>
  <c r="AP846" i="1"/>
  <c r="AP847" i="1"/>
  <c r="AP848" i="1"/>
  <c r="AP849" i="1"/>
  <c r="AP850" i="1"/>
  <c r="AP851" i="1"/>
  <c r="AP852" i="1"/>
  <c r="AP853" i="1"/>
  <c r="AP854" i="1"/>
  <c r="AP855" i="1"/>
  <c r="AP856" i="1"/>
  <c r="AP857" i="1"/>
  <c r="AP858" i="1"/>
  <c r="AP859" i="1"/>
  <c r="AP860" i="1"/>
  <c r="AP861" i="1"/>
  <c r="AP862" i="1"/>
  <c r="AP863" i="1"/>
  <c r="AP864" i="1"/>
  <c r="AP865" i="1"/>
  <c r="AP866" i="1"/>
  <c r="AP867" i="1"/>
  <c r="AP868" i="1"/>
  <c r="AP869" i="1"/>
  <c r="AP870" i="1"/>
  <c r="AP871" i="1"/>
  <c r="AP872" i="1"/>
  <c r="AP873" i="1"/>
  <c r="AP874" i="1"/>
  <c r="AP875" i="1"/>
  <c r="AP876" i="1"/>
  <c r="AP877" i="1"/>
  <c r="AP878" i="1"/>
  <c r="AP879" i="1"/>
  <c r="AP880" i="1"/>
  <c r="AP881" i="1"/>
  <c r="AP882" i="1"/>
  <c r="AP883" i="1"/>
  <c r="AP884" i="1"/>
  <c r="AP885" i="1"/>
  <c r="AP886" i="1"/>
  <c r="AP887" i="1"/>
  <c r="AP888" i="1"/>
  <c r="AP889" i="1"/>
  <c r="AP890" i="1"/>
  <c r="AP891" i="1"/>
  <c r="AP892" i="1"/>
  <c r="AP893" i="1"/>
  <c r="AP894" i="1"/>
  <c r="AP895" i="1"/>
  <c r="AP896" i="1"/>
  <c r="AP897" i="1"/>
  <c r="AP898" i="1"/>
  <c r="AP899" i="1"/>
  <c r="AP900" i="1"/>
  <c r="AP901" i="1"/>
  <c r="AP902" i="1"/>
  <c r="AP903" i="1"/>
  <c r="AP904" i="1"/>
  <c r="AP905" i="1"/>
  <c r="AP906" i="1"/>
  <c r="AP907" i="1"/>
  <c r="AP908" i="1"/>
  <c r="AP909" i="1"/>
  <c r="AP910" i="1"/>
  <c r="AP911" i="1"/>
  <c r="AP912" i="1"/>
  <c r="AP913" i="1"/>
  <c r="AP914" i="1"/>
  <c r="AP915" i="1"/>
  <c r="AP916" i="1"/>
  <c r="AP917" i="1"/>
  <c r="AP918" i="1"/>
  <c r="AP919" i="1"/>
  <c r="AP920" i="1"/>
  <c r="AP921" i="1"/>
  <c r="AP922" i="1"/>
  <c r="AP923" i="1"/>
  <c r="AP924" i="1"/>
  <c r="AP925" i="1"/>
  <c r="AP926" i="1"/>
  <c r="AP927" i="1"/>
  <c r="AP928" i="1"/>
  <c r="AP929" i="1"/>
  <c r="AP930" i="1"/>
  <c r="AP931" i="1"/>
  <c r="AP932" i="1"/>
  <c r="AP933" i="1"/>
  <c r="AP934" i="1"/>
  <c r="AP935" i="1"/>
  <c r="AP936" i="1"/>
  <c r="AP937" i="1"/>
  <c r="AP938" i="1"/>
  <c r="AP939" i="1"/>
  <c r="AP940" i="1"/>
  <c r="AP941" i="1"/>
  <c r="AP942" i="1"/>
  <c r="AP943" i="1"/>
  <c r="AP944" i="1"/>
  <c r="AP945" i="1"/>
  <c r="AP946" i="1"/>
  <c r="AP947" i="1"/>
  <c r="AP948" i="1"/>
  <c r="AP949" i="1"/>
  <c r="AP950" i="1"/>
  <c r="AP951" i="1"/>
  <c r="AP952" i="1"/>
  <c r="AP953" i="1"/>
  <c r="AP954" i="1"/>
  <c r="AP955" i="1"/>
  <c r="AP956" i="1"/>
  <c r="AP957" i="1"/>
  <c r="AP958" i="1"/>
  <c r="AP959" i="1"/>
  <c r="AP960" i="1"/>
  <c r="AP961" i="1"/>
  <c r="AP962" i="1"/>
  <c r="AP963" i="1"/>
  <c r="AP964" i="1"/>
  <c r="AP965" i="1"/>
  <c r="AP966" i="1"/>
  <c r="AP967" i="1"/>
  <c r="AP968" i="1"/>
  <c r="AP969" i="1"/>
  <c r="AP970" i="1"/>
  <c r="AP971" i="1"/>
  <c r="AP972" i="1"/>
  <c r="AP973" i="1"/>
  <c r="AP974" i="1"/>
  <c r="AP975" i="1"/>
  <c r="AP976" i="1"/>
  <c r="AP977" i="1"/>
  <c r="AP978" i="1"/>
  <c r="AP979" i="1"/>
  <c r="AP980" i="1"/>
  <c r="AP981" i="1"/>
  <c r="AP982" i="1"/>
  <c r="AP983" i="1"/>
  <c r="AP984" i="1"/>
  <c r="AP985" i="1"/>
  <c r="AP986" i="1"/>
  <c r="AP987" i="1"/>
  <c r="AP988" i="1"/>
  <c r="AP989" i="1"/>
  <c r="AP990" i="1"/>
  <c r="AP991" i="1"/>
  <c r="AP992" i="1"/>
  <c r="AP993" i="1"/>
  <c r="AP994" i="1"/>
  <c r="AP995" i="1"/>
  <c r="AP996" i="1"/>
  <c r="AP997" i="1"/>
  <c r="AP998" i="1"/>
  <c r="AP999" i="1"/>
  <c r="AP1000" i="1"/>
  <c r="AP1001" i="1"/>
  <c r="AP1002" i="1"/>
  <c r="AP1003" i="1"/>
  <c r="AP1004" i="1"/>
  <c r="AP1005" i="1"/>
  <c r="AP1006" i="1"/>
  <c r="AP1007" i="1"/>
  <c r="AP1008" i="1"/>
  <c r="AP1009" i="1"/>
  <c r="AP1010" i="1"/>
  <c r="AP1011" i="1"/>
  <c r="AP1012" i="1"/>
  <c r="AP1013" i="1"/>
  <c r="AP1014" i="1"/>
  <c r="AP1015" i="1"/>
  <c r="AP1016" i="1"/>
  <c r="AP1017" i="1"/>
  <c r="AP1018" i="1"/>
  <c r="AP1019" i="1"/>
  <c r="AP1020" i="1"/>
  <c r="AP1021" i="1"/>
  <c r="AP1022" i="1"/>
  <c r="AP1023" i="1"/>
  <c r="AP1024" i="1"/>
  <c r="AP1025" i="1"/>
  <c r="AP1026" i="1"/>
  <c r="AP1027" i="1"/>
  <c r="AP1028" i="1"/>
  <c r="AP1029" i="1"/>
  <c r="AP1030" i="1"/>
  <c r="AP1031" i="1"/>
  <c r="AP1032" i="1"/>
  <c r="AP1033" i="1"/>
  <c r="AP1034" i="1"/>
  <c r="AP1035" i="1"/>
  <c r="AP1036" i="1"/>
  <c r="AP1037" i="1"/>
  <c r="AP1038" i="1"/>
  <c r="AP1039" i="1"/>
  <c r="AP1040" i="1"/>
  <c r="AP1041" i="1"/>
  <c r="AP1042" i="1"/>
  <c r="AP1043" i="1"/>
  <c r="AP1044" i="1"/>
  <c r="AP1045" i="1"/>
  <c r="AP1046" i="1"/>
  <c r="AP1047" i="1"/>
  <c r="AP1048" i="1"/>
  <c r="AP1049" i="1"/>
  <c r="AP1050" i="1"/>
  <c r="AP1051" i="1"/>
  <c r="AP1052" i="1"/>
  <c r="AP1053" i="1"/>
  <c r="AP1054" i="1"/>
  <c r="AP1055" i="1"/>
  <c r="AP1056" i="1"/>
  <c r="AP1057" i="1"/>
  <c r="AP1058" i="1"/>
  <c r="AP1059" i="1"/>
  <c r="AP1060" i="1"/>
  <c r="AP1061" i="1"/>
  <c r="AP1062" i="1"/>
  <c r="AP1063" i="1"/>
  <c r="AP1064" i="1"/>
  <c r="AP1065" i="1"/>
  <c r="AP1066" i="1"/>
  <c r="AP1067" i="1"/>
  <c r="AP1068" i="1"/>
  <c r="AP1069" i="1"/>
  <c r="AP1070" i="1"/>
  <c r="AP1071" i="1"/>
  <c r="AP1072" i="1"/>
  <c r="AP1073" i="1"/>
  <c r="AP1074" i="1"/>
  <c r="AP1075" i="1"/>
  <c r="AP1076" i="1"/>
  <c r="AP1077" i="1"/>
  <c r="AP1078" i="1"/>
  <c r="AP1079" i="1"/>
  <c r="AP1080" i="1"/>
  <c r="AP1081" i="1"/>
  <c r="AP1082" i="1"/>
  <c r="AP1083" i="1"/>
  <c r="AP1084" i="1"/>
  <c r="AP1085" i="1"/>
  <c r="AP1086" i="1"/>
  <c r="AP1087" i="1"/>
  <c r="AP1088" i="1"/>
  <c r="AP1089" i="1"/>
  <c r="AP1090" i="1"/>
  <c r="AP1091" i="1"/>
  <c r="AP1092" i="1"/>
  <c r="AP1093" i="1"/>
  <c r="AP1094" i="1"/>
  <c r="AP1095" i="1"/>
  <c r="AP1096" i="1"/>
  <c r="AP1097" i="1"/>
  <c r="AP1098" i="1"/>
  <c r="AP1099" i="1"/>
  <c r="AP1100" i="1"/>
  <c r="AP1101" i="1"/>
  <c r="AP1102" i="1"/>
  <c r="AP1103" i="1"/>
  <c r="AP1104" i="1"/>
  <c r="AP1105" i="1"/>
  <c r="AP1106" i="1"/>
  <c r="AP1107" i="1"/>
  <c r="AP1108" i="1"/>
  <c r="AP1109" i="1"/>
  <c r="AP1110" i="1"/>
  <c r="AP1111" i="1"/>
  <c r="AP1112" i="1"/>
  <c r="AP1113" i="1"/>
  <c r="AP1114" i="1"/>
  <c r="AP1115" i="1"/>
  <c r="AP1116" i="1"/>
  <c r="AP1117" i="1"/>
  <c r="AP1118" i="1"/>
  <c r="AP1119" i="1"/>
  <c r="AP1120" i="1"/>
  <c r="AP1121" i="1"/>
  <c r="AP1122" i="1"/>
  <c r="AP1123" i="1"/>
  <c r="AP1124" i="1"/>
  <c r="AP1125" i="1"/>
  <c r="AP1126" i="1"/>
  <c r="AP1127" i="1"/>
  <c r="AP1128" i="1"/>
  <c r="AP1129" i="1"/>
  <c r="AP1130" i="1"/>
  <c r="AP1131" i="1"/>
  <c r="AP1132" i="1"/>
  <c r="AP1133" i="1"/>
  <c r="AP1134" i="1"/>
  <c r="AP1135" i="1"/>
  <c r="AP1136" i="1"/>
  <c r="AP1137" i="1"/>
  <c r="AP1138" i="1"/>
  <c r="AP1139" i="1"/>
  <c r="AP1140" i="1"/>
  <c r="AP1141" i="1"/>
  <c r="AP1142" i="1"/>
  <c r="AP1143" i="1"/>
  <c r="AP1144" i="1"/>
  <c r="AP1145" i="1"/>
  <c r="AP1146" i="1"/>
  <c r="AP1147" i="1"/>
  <c r="AP1148" i="1"/>
  <c r="AP1149" i="1"/>
  <c r="AP1150" i="1"/>
  <c r="AP1151" i="1"/>
  <c r="AP1152" i="1"/>
  <c r="AP1153" i="1"/>
  <c r="AP1154" i="1"/>
  <c r="AP1155" i="1"/>
  <c r="AP1156" i="1"/>
  <c r="AP1157" i="1"/>
  <c r="AP1158" i="1"/>
  <c r="AP1159" i="1"/>
  <c r="AP1160" i="1"/>
  <c r="AP1161" i="1"/>
  <c r="AP1162" i="1"/>
  <c r="AP1163" i="1"/>
  <c r="AP1164" i="1"/>
  <c r="AP268" i="1"/>
  <c r="AP269" i="1"/>
  <c r="AP270" i="1"/>
  <c r="AP271" i="1"/>
  <c r="AP272" i="1"/>
  <c r="AP273" i="1"/>
  <c r="AN229" i="26" l="1"/>
  <c r="AN227" i="26"/>
  <c r="AH227" i="26"/>
  <c r="I271" i="26"/>
  <c r="AK263" i="26"/>
  <c r="AK262" i="26"/>
  <c r="AK271" i="18"/>
  <c r="AK270" i="18"/>
  <c r="I280" i="18"/>
  <c r="AN241" i="18"/>
  <c r="AN239" i="18"/>
  <c r="AG239" i="18"/>
  <c r="CW129" i="1" l="1"/>
  <c r="AI140" i="26" l="1"/>
  <c r="AI141" i="26"/>
  <c r="AI142" i="26"/>
  <c r="AI143" i="26"/>
  <c r="AI139" i="26"/>
  <c r="AG143" i="26"/>
  <c r="AG140" i="26"/>
  <c r="AG141" i="26"/>
  <c r="AG142" i="26"/>
  <c r="AG139" i="26"/>
  <c r="AI159" i="18"/>
  <c r="AI160" i="18"/>
  <c r="AI161" i="18"/>
  <c r="AI162" i="18"/>
  <c r="AI158" i="18"/>
  <c r="AI163" i="18" s="1"/>
  <c r="AG162" i="18"/>
  <c r="AG159" i="18"/>
  <c r="AG160" i="18"/>
  <c r="AG161" i="18"/>
  <c r="AG158" i="18"/>
  <c r="AG163" i="18" s="1"/>
  <c r="C336" i="18" l="1"/>
  <c r="E336" i="18"/>
  <c r="I336" i="18"/>
  <c r="L336" i="18"/>
  <c r="AT336" i="18" s="1"/>
  <c r="W336" i="18"/>
  <c r="AA336" i="18"/>
  <c r="AD336" i="18"/>
  <c r="AG336" i="18"/>
  <c r="AI336" i="18"/>
  <c r="AL336" i="18"/>
  <c r="C337" i="18"/>
  <c r="E337" i="18"/>
  <c r="I337" i="18"/>
  <c r="L337" i="18"/>
  <c r="W337" i="18"/>
  <c r="AA337" i="18"/>
  <c r="AD337" i="18"/>
  <c r="AG337" i="18"/>
  <c r="AI337" i="18"/>
  <c r="AL337" i="18"/>
  <c r="C338" i="18"/>
  <c r="E338" i="18"/>
  <c r="I338" i="18"/>
  <c r="L338" i="18"/>
  <c r="W338" i="18"/>
  <c r="AA338" i="18"/>
  <c r="AD338" i="18"/>
  <c r="AG338" i="18"/>
  <c r="AI338" i="18"/>
  <c r="AL338" i="18"/>
  <c r="C339" i="18"/>
  <c r="E339" i="18"/>
  <c r="I339" i="18"/>
  <c r="L339" i="18"/>
  <c r="W339" i="18"/>
  <c r="AA339" i="18"/>
  <c r="AD339" i="18"/>
  <c r="AG339" i="18"/>
  <c r="AI339" i="18"/>
  <c r="AL339" i="18"/>
  <c r="C340" i="18"/>
  <c r="E340" i="18"/>
  <c r="I340" i="18"/>
  <c r="L340" i="18"/>
  <c r="W340" i="18"/>
  <c r="AA340" i="18"/>
  <c r="AD340" i="18"/>
  <c r="AG340" i="18"/>
  <c r="AI340" i="18"/>
  <c r="AL340" i="18"/>
  <c r="C341" i="18"/>
  <c r="E341" i="18"/>
  <c r="I341" i="18"/>
  <c r="L341" i="18"/>
  <c r="W341" i="18"/>
  <c r="AA341" i="18"/>
  <c r="AD341" i="18"/>
  <c r="AG341" i="18"/>
  <c r="AI341" i="18"/>
  <c r="AL341" i="18"/>
  <c r="C342" i="18"/>
  <c r="E342" i="18"/>
  <c r="I342" i="18"/>
  <c r="L342" i="18"/>
  <c r="W342" i="18"/>
  <c r="AA342" i="18"/>
  <c r="AD342" i="18"/>
  <c r="AG342" i="18"/>
  <c r="AI342" i="18"/>
  <c r="AL342" i="18"/>
  <c r="C343" i="18"/>
  <c r="E343" i="18"/>
  <c r="I343" i="18"/>
  <c r="L343" i="18"/>
  <c r="W343" i="18"/>
  <c r="AA343" i="18"/>
  <c r="AD343" i="18"/>
  <c r="AG343" i="18"/>
  <c r="AI343" i="18"/>
  <c r="AL343" i="18"/>
  <c r="C344" i="18"/>
  <c r="E344" i="18"/>
  <c r="I344" i="18"/>
  <c r="L344" i="18"/>
  <c r="W344" i="18"/>
  <c r="AA344" i="18"/>
  <c r="AD344" i="18"/>
  <c r="AG344" i="18"/>
  <c r="AI344" i="18"/>
  <c r="AL344" i="18"/>
  <c r="C345" i="18"/>
  <c r="E345" i="18"/>
  <c r="I345" i="18"/>
  <c r="L345" i="18"/>
  <c r="W345" i="18"/>
  <c r="AA345" i="18"/>
  <c r="AD345" i="18"/>
  <c r="AG345" i="18"/>
  <c r="AI345" i="18"/>
  <c r="AL345" i="18"/>
  <c r="C346" i="18"/>
  <c r="E346" i="18"/>
  <c r="I346" i="18"/>
  <c r="L346" i="18"/>
  <c r="W346" i="18"/>
  <c r="AA346" i="18"/>
  <c r="AD346" i="18"/>
  <c r="AG346" i="18"/>
  <c r="AI346" i="18"/>
  <c r="AL346" i="18"/>
  <c r="C347" i="18"/>
  <c r="E347" i="18"/>
  <c r="I347" i="18"/>
  <c r="L347" i="18"/>
  <c r="W347" i="18"/>
  <c r="AA347" i="18"/>
  <c r="AD347" i="18"/>
  <c r="AG347" i="18"/>
  <c r="AI347" i="18"/>
  <c r="AL347" i="18"/>
  <c r="C348" i="18"/>
  <c r="E348" i="18"/>
  <c r="I348" i="18"/>
  <c r="L348" i="18"/>
  <c r="W348" i="18"/>
  <c r="AA348" i="18"/>
  <c r="AD348" i="18"/>
  <c r="AG348" i="18"/>
  <c r="AI348" i="18"/>
  <c r="AL348" i="18"/>
  <c r="C349" i="18"/>
  <c r="E349" i="18"/>
  <c r="I349" i="18"/>
  <c r="L349" i="18"/>
  <c r="W349" i="18"/>
  <c r="AA349" i="18"/>
  <c r="AD349" i="18"/>
  <c r="AG349" i="18"/>
  <c r="AI349" i="18"/>
  <c r="AL349" i="18"/>
  <c r="C350" i="18"/>
  <c r="E350" i="18"/>
  <c r="I350" i="18"/>
  <c r="L350" i="18"/>
  <c r="W350" i="18"/>
  <c r="AA350" i="18"/>
  <c r="AD350" i="18"/>
  <c r="AG350" i="18"/>
  <c r="AI350" i="18"/>
  <c r="AL350" i="18"/>
  <c r="C351" i="18"/>
  <c r="E351" i="18"/>
  <c r="I351" i="18"/>
  <c r="L351" i="18"/>
  <c r="W351" i="18"/>
  <c r="AA351" i="18"/>
  <c r="AD351" i="18"/>
  <c r="AG351" i="18"/>
  <c r="AI351" i="18"/>
  <c r="AL351" i="18"/>
  <c r="C352" i="18"/>
  <c r="E352" i="18"/>
  <c r="I352" i="18"/>
  <c r="L352" i="18"/>
  <c r="W352" i="18"/>
  <c r="AA352" i="18"/>
  <c r="AD352" i="18"/>
  <c r="AG352" i="18"/>
  <c r="AI352" i="18"/>
  <c r="AL352" i="18"/>
  <c r="C353" i="18"/>
  <c r="E353" i="18"/>
  <c r="I353" i="18"/>
  <c r="L353" i="18"/>
  <c r="W353" i="18"/>
  <c r="AA353" i="18"/>
  <c r="AD353" i="18"/>
  <c r="AG353" i="18"/>
  <c r="AI353" i="18"/>
  <c r="AL353" i="18"/>
  <c r="C354" i="18"/>
  <c r="E354" i="18"/>
  <c r="I354" i="18"/>
  <c r="L354" i="18"/>
  <c r="W354" i="18"/>
  <c r="AA354" i="18"/>
  <c r="AD354" i="18"/>
  <c r="AG354" i="18"/>
  <c r="AI354" i="18"/>
  <c r="AL354" i="18"/>
  <c r="C355" i="18"/>
  <c r="E355" i="18"/>
  <c r="I355" i="18"/>
  <c r="L355" i="18"/>
  <c r="W355" i="18"/>
  <c r="AA355" i="18"/>
  <c r="AD355" i="18"/>
  <c r="AG355" i="18"/>
  <c r="AI355" i="18"/>
  <c r="AL355" i="18"/>
  <c r="C356" i="18"/>
  <c r="E356" i="18"/>
  <c r="I356" i="18"/>
  <c r="L356" i="18"/>
  <c r="W356" i="18"/>
  <c r="AA356" i="18"/>
  <c r="AD356" i="18"/>
  <c r="AG356" i="18"/>
  <c r="AI356" i="18"/>
  <c r="AL356" i="18"/>
  <c r="C357" i="18"/>
  <c r="E357" i="18"/>
  <c r="I357" i="18"/>
  <c r="L357" i="18"/>
  <c r="W357" i="18"/>
  <c r="AA357" i="18"/>
  <c r="AD357" i="18"/>
  <c r="AG357" i="18"/>
  <c r="AI357" i="18"/>
  <c r="AL357" i="18"/>
  <c r="C358" i="18"/>
  <c r="E358" i="18"/>
  <c r="I358" i="18"/>
  <c r="L358" i="18"/>
  <c r="W358" i="18"/>
  <c r="AA358" i="18"/>
  <c r="AD358" i="18"/>
  <c r="AG358" i="18"/>
  <c r="AI358" i="18"/>
  <c r="AL358" i="18"/>
  <c r="C359" i="18"/>
  <c r="E359" i="18"/>
  <c r="I359" i="18"/>
  <c r="L359" i="18"/>
  <c r="W359" i="18"/>
  <c r="AA359" i="18"/>
  <c r="AD359" i="18"/>
  <c r="AG359" i="18"/>
  <c r="AI359" i="18"/>
  <c r="AL359" i="18"/>
  <c r="C360" i="18"/>
  <c r="E360" i="18"/>
  <c r="I360" i="18"/>
  <c r="L360" i="18"/>
  <c r="W360" i="18"/>
  <c r="AA360" i="18"/>
  <c r="AD360" i="18"/>
  <c r="AG360" i="18"/>
  <c r="AI360" i="18"/>
  <c r="AL360" i="18"/>
  <c r="C361" i="18"/>
  <c r="E361" i="18"/>
  <c r="I361" i="18"/>
  <c r="L361" i="18"/>
  <c r="W361" i="18"/>
  <c r="AA361" i="18"/>
  <c r="AD361" i="18"/>
  <c r="AG361" i="18"/>
  <c r="AI361" i="18"/>
  <c r="AL361" i="18"/>
  <c r="C362" i="18"/>
  <c r="E362" i="18"/>
  <c r="I362" i="18"/>
  <c r="L362" i="18"/>
  <c r="W362" i="18"/>
  <c r="AA362" i="18"/>
  <c r="AD362" i="18"/>
  <c r="AG362" i="18"/>
  <c r="AI362" i="18"/>
  <c r="AL362" i="18"/>
  <c r="C363" i="18"/>
  <c r="E363" i="18"/>
  <c r="I363" i="18"/>
  <c r="L363" i="18"/>
  <c r="W363" i="18"/>
  <c r="AA363" i="18"/>
  <c r="AD363" i="18"/>
  <c r="AG363" i="18"/>
  <c r="AI363" i="18"/>
  <c r="AL363" i="18"/>
  <c r="C364" i="18"/>
  <c r="E364" i="18"/>
  <c r="I364" i="18"/>
  <c r="L364" i="18"/>
  <c r="W364" i="18"/>
  <c r="AA364" i="18"/>
  <c r="AD364" i="18"/>
  <c r="AG364" i="18"/>
  <c r="AI364" i="18"/>
  <c r="AL364" i="18"/>
  <c r="C365" i="18"/>
  <c r="E365" i="18"/>
  <c r="I365" i="18"/>
  <c r="L365" i="18"/>
  <c r="W365" i="18"/>
  <c r="AA365" i="18"/>
  <c r="AD365" i="18"/>
  <c r="AG365" i="18"/>
  <c r="AI365" i="18"/>
  <c r="AL365" i="18"/>
  <c r="C366" i="18"/>
  <c r="E366" i="18"/>
  <c r="I366" i="18"/>
  <c r="L366" i="18"/>
  <c r="W366" i="18"/>
  <c r="AA366" i="18"/>
  <c r="AD366" i="18"/>
  <c r="AG366" i="18"/>
  <c r="AI366" i="18"/>
  <c r="AL366" i="18"/>
  <c r="C367" i="18"/>
  <c r="E367" i="18"/>
  <c r="I367" i="18"/>
  <c r="L367" i="18"/>
  <c r="W367" i="18"/>
  <c r="AA367" i="18"/>
  <c r="AD367" i="18"/>
  <c r="AG367" i="18"/>
  <c r="AI367" i="18"/>
  <c r="AL367" i="18"/>
  <c r="C368" i="18"/>
  <c r="E368" i="18"/>
  <c r="I368" i="18"/>
  <c r="L368" i="18"/>
  <c r="W368" i="18"/>
  <c r="AA368" i="18"/>
  <c r="AD368" i="18"/>
  <c r="AG368" i="18"/>
  <c r="AI368" i="18"/>
  <c r="AL368" i="18"/>
  <c r="C369" i="18"/>
  <c r="E369" i="18"/>
  <c r="I369" i="18"/>
  <c r="L369" i="18"/>
  <c r="W369" i="18"/>
  <c r="AA369" i="18"/>
  <c r="AD369" i="18"/>
  <c r="AG369" i="18"/>
  <c r="AI369" i="18"/>
  <c r="AL369" i="18"/>
  <c r="C370" i="18"/>
  <c r="E370" i="18"/>
  <c r="I370" i="18"/>
  <c r="L370" i="18"/>
  <c r="W370" i="18"/>
  <c r="AA370" i="18"/>
  <c r="AD370" i="18"/>
  <c r="AG370" i="18"/>
  <c r="AI370" i="18"/>
  <c r="AL370" i="18"/>
  <c r="C371" i="18"/>
  <c r="E371" i="18"/>
  <c r="I371" i="18"/>
  <c r="L371" i="18"/>
  <c r="W371" i="18"/>
  <c r="AA371" i="18"/>
  <c r="AD371" i="18"/>
  <c r="AG371" i="18"/>
  <c r="AI371" i="18"/>
  <c r="AL371" i="18"/>
  <c r="C372" i="18"/>
  <c r="E372" i="18"/>
  <c r="I372" i="18"/>
  <c r="L372" i="18"/>
  <c r="W372" i="18"/>
  <c r="AA372" i="18"/>
  <c r="AD372" i="18"/>
  <c r="AG372" i="18"/>
  <c r="AI372" i="18"/>
  <c r="AL372" i="18"/>
  <c r="C373" i="18"/>
  <c r="E373" i="18"/>
  <c r="I373" i="18"/>
  <c r="L373" i="18"/>
  <c r="W373" i="18"/>
  <c r="AA373" i="18"/>
  <c r="AD373" i="18"/>
  <c r="AG373" i="18"/>
  <c r="AI373" i="18"/>
  <c r="AL373" i="18"/>
  <c r="C374" i="18"/>
  <c r="E374" i="18"/>
  <c r="I374" i="18"/>
  <c r="L374" i="18"/>
  <c r="W374" i="18"/>
  <c r="AA374" i="18"/>
  <c r="AD374" i="18"/>
  <c r="AG374" i="18"/>
  <c r="AI374" i="18"/>
  <c r="AL374" i="18"/>
  <c r="C375" i="18"/>
  <c r="E375" i="18"/>
  <c r="I375" i="18"/>
  <c r="L375" i="18"/>
  <c r="W375" i="18"/>
  <c r="AA375" i="18"/>
  <c r="AD375" i="18"/>
  <c r="AG375" i="18"/>
  <c r="AI375" i="18"/>
  <c r="AL375" i="18"/>
  <c r="C376" i="18"/>
  <c r="E376" i="18"/>
  <c r="I376" i="18"/>
  <c r="L376" i="18"/>
  <c r="W376" i="18"/>
  <c r="AA376" i="18"/>
  <c r="AD376" i="18"/>
  <c r="AG376" i="18"/>
  <c r="AI376" i="18"/>
  <c r="AL376" i="18"/>
  <c r="C377" i="18"/>
  <c r="E377" i="18"/>
  <c r="I377" i="18"/>
  <c r="L377" i="18"/>
  <c r="W377" i="18"/>
  <c r="AA377" i="18"/>
  <c r="AD377" i="18"/>
  <c r="AG377" i="18"/>
  <c r="AI377" i="18"/>
  <c r="AL377" i="18"/>
  <c r="C378" i="18"/>
  <c r="E378" i="18"/>
  <c r="I378" i="18"/>
  <c r="L378" i="18"/>
  <c r="W378" i="18"/>
  <c r="AA378" i="18"/>
  <c r="AD378" i="18"/>
  <c r="AG378" i="18"/>
  <c r="AI378" i="18"/>
  <c r="AL378" i="18"/>
  <c r="C379" i="18"/>
  <c r="E379" i="18"/>
  <c r="I379" i="18"/>
  <c r="L379" i="18"/>
  <c r="W379" i="18"/>
  <c r="AA379" i="18"/>
  <c r="AD379" i="18"/>
  <c r="AG379" i="18"/>
  <c r="AI379" i="18"/>
  <c r="AL379" i="18"/>
  <c r="C380" i="18"/>
  <c r="E380" i="18"/>
  <c r="I380" i="18"/>
  <c r="L380" i="18"/>
  <c r="W380" i="18"/>
  <c r="AA380" i="18"/>
  <c r="AD380" i="18"/>
  <c r="AG380" i="18"/>
  <c r="AI380" i="18"/>
  <c r="AL380" i="18"/>
  <c r="EU1167" i="1"/>
  <c r="EV1167" i="1"/>
  <c r="EX1167" i="1"/>
  <c r="EY1167" i="1"/>
  <c r="EZ1167" i="1"/>
  <c r="FA1167" i="1"/>
  <c r="FC1167" i="1"/>
  <c r="FF1167" i="1"/>
  <c r="FG1167" i="1"/>
  <c r="FH1167" i="1"/>
  <c r="FI1167" i="1"/>
  <c r="FJ1167" i="1"/>
  <c r="FL1167" i="1"/>
  <c r="FM1167" i="1"/>
  <c r="FN1167" i="1"/>
  <c r="FO1167" i="1"/>
  <c r="FP1167" i="1"/>
  <c r="FR1167" i="1"/>
  <c r="FS1167" i="1"/>
  <c r="EU1161" i="1"/>
  <c r="EV1161" i="1"/>
  <c r="EX1161" i="1"/>
  <c r="EY1161" i="1"/>
  <c r="EZ1161" i="1"/>
  <c r="FA1161" i="1"/>
  <c r="FC1161" i="1"/>
  <c r="FF1161" i="1"/>
  <c r="FG1161" i="1"/>
  <c r="FH1161" i="1"/>
  <c r="FI1161" i="1"/>
  <c r="FJ1161" i="1"/>
  <c r="FL1161" i="1"/>
  <c r="FM1161" i="1"/>
  <c r="FN1161" i="1"/>
  <c r="FO1161" i="1"/>
  <c r="FP1161" i="1"/>
  <c r="FR1161" i="1"/>
  <c r="FS1161" i="1"/>
  <c r="EU1162" i="1"/>
  <c r="EV1162" i="1"/>
  <c r="EX1162" i="1"/>
  <c r="EY1162" i="1"/>
  <c r="EZ1162" i="1"/>
  <c r="FA1162" i="1"/>
  <c r="FC1162" i="1"/>
  <c r="FF1162" i="1"/>
  <c r="FG1162" i="1"/>
  <c r="FH1162" i="1"/>
  <c r="FI1162" i="1"/>
  <c r="FJ1162" i="1"/>
  <c r="FL1162" i="1"/>
  <c r="FM1162" i="1"/>
  <c r="FN1162" i="1"/>
  <c r="FO1162" i="1"/>
  <c r="FP1162" i="1"/>
  <c r="FR1162" i="1"/>
  <c r="FS1162" i="1"/>
  <c r="EU1163" i="1"/>
  <c r="EV1163" i="1"/>
  <c r="EX1163" i="1"/>
  <c r="EY1163" i="1"/>
  <c r="EZ1163" i="1"/>
  <c r="FA1163" i="1"/>
  <c r="FC1163" i="1"/>
  <c r="FF1163" i="1"/>
  <c r="FG1163" i="1"/>
  <c r="FH1163" i="1"/>
  <c r="FI1163" i="1"/>
  <c r="FJ1163" i="1"/>
  <c r="FL1163" i="1"/>
  <c r="FM1163" i="1"/>
  <c r="FN1163" i="1"/>
  <c r="FO1163" i="1"/>
  <c r="FP1163" i="1"/>
  <c r="FR1163" i="1"/>
  <c r="FS1163" i="1"/>
  <c r="EU1164" i="1"/>
  <c r="EV1164" i="1"/>
  <c r="EX1164" i="1"/>
  <c r="EY1164" i="1"/>
  <c r="EZ1164" i="1"/>
  <c r="FA1164" i="1"/>
  <c r="FC1164" i="1"/>
  <c r="FF1164" i="1"/>
  <c r="FG1164" i="1"/>
  <c r="FH1164" i="1"/>
  <c r="FI1164" i="1"/>
  <c r="FJ1164" i="1"/>
  <c r="FL1164" i="1"/>
  <c r="FM1164" i="1"/>
  <c r="FN1164" i="1"/>
  <c r="FO1164" i="1"/>
  <c r="FP1164" i="1"/>
  <c r="FR1164" i="1"/>
  <c r="FS1164" i="1"/>
  <c r="EU1165" i="1"/>
  <c r="EV1165" i="1"/>
  <c r="EX1165" i="1"/>
  <c r="EY1165" i="1"/>
  <c r="EZ1165" i="1"/>
  <c r="FA1165" i="1"/>
  <c r="FC1165" i="1"/>
  <c r="FF1165" i="1"/>
  <c r="FG1165" i="1"/>
  <c r="FH1165" i="1"/>
  <c r="FI1165" i="1"/>
  <c r="FJ1165" i="1"/>
  <c r="FL1165" i="1"/>
  <c r="FM1165" i="1"/>
  <c r="FN1165" i="1"/>
  <c r="FO1165" i="1"/>
  <c r="FP1165" i="1"/>
  <c r="FR1165" i="1"/>
  <c r="FS1165" i="1"/>
  <c r="EU1166" i="1"/>
  <c r="EV1166" i="1"/>
  <c r="EX1166" i="1"/>
  <c r="EY1166" i="1"/>
  <c r="EZ1166" i="1"/>
  <c r="FA1166" i="1"/>
  <c r="FC1166" i="1"/>
  <c r="FF1166" i="1"/>
  <c r="FG1166" i="1"/>
  <c r="FH1166" i="1"/>
  <c r="FI1166" i="1"/>
  <c r="FJ1166" i="1"/>
  <c r="FL1166" i="1"/>
  <c r="FM1166" i="1"/>
  <c r="FN1166" i="1"/>
  <c r="FO1166" i="1"/>
  <c r="FP1166" i="1"/>
  <c r="FR1166" i="1"/>
  <c r="FS1166" i="1"/>
  <c r="EU272" i="1"/>
  <c r="EV272" i="1"/>
  <c r="EX272" i="1"/>
  <c r="EY272" i="1"/>
  <c r="EZ272" i="1"/>
  <c r="FA272" i="1"/>
  <c r="FC272" i="1"/>
  <c r="FF272" i="1"/>
  <c r="FG272" i="1"/>
  <c r="FH272" i="1"/>
  <c r="FI272" i="1"/>
  <c r="FJ272" i="1"/>
  <c r="FL272" i="1"/>
  <c r="FM272" i="1"/>
  <c r="FN272" i="1"/>
  <c r="FO272" i="1"/>
  <c r="FP272" i="1"/>
  <c r="FR272" i="1"/>
  <c r="FS272" i="1"/>
  <c r="EU273" i="1"/>
  <c r="EV273" i="1"/>
  <c r="EX273" i="1"/>
  <c r="EY273" i="1"/>
  <c r="EZ273" i="1"/>
  <c r="FA273" i="1"/>
  <c r="FC273" i="1"/>
  <c r="FF273" i="1"/>
  <c r="FG273" i="1"/>
  <c r="FH273" i="1"/>
  <c r="FI273" i="1"/>
  <c r="FJ273" i="1"/>
  <c r="FL273" i="1"/>
  <c r="FM273" i="1"/>
  <c r="FN273" i="1"/>
  <c r="FO273" i="1"/>
  <c r="FP273" i="1"/>
  <c r="FR273" i="1"/>
  <c r="FS273" i="1"/>
  <c r="EU274" i="1"/>
  <c r="EV274" i="1"/>
  <c r="EX274" i="1"/>
  <c r="EY274" i="1"/>
  <c r="EZ274" i="1"/>
  <c r="FA274" i="1"/>
  <c r="FC274" i="1"/>
  <c r="FF274" i="1"/>
  <c r="FG274" i="1"/>
  <c r="FH274" i="1"/>
  <c r="FI274" i="1"/>
  <c r="FJ274" i="1"/>
  <c r="FL274" i="1"/>
  <c r="FM274" i="1"/>
  <c r="FN274" i="1"/>
  <c r="FO274" i="1"/>
  <c r="FP274" i="1"/>
  <c r="FR274" i="1"/>
  <c r="FS274" i="1"/>
  <c r="EU275" i="1"/>
  <c r="EV275" i="1"/>
  <c r="EX275" i="1"/>
  <c r="EY275" i="1"/>
  <c r="EZ275" i="1"/>
  <c r="FA275" i="1"/>
  <c r="FC275" i="1"/>
  <c r="FF275" i="1"/>
  <c r="FG275" i="1"/>
  <c r="FH275" i="1"/>
  <c r="FI275" i="1"/>
  <c r="FJ275" i="1"/>
  <c r="FL275" i="1"/>
  <c r="FM275" i="1"/>
  <c r="FN275" i="1"/>
  <c r="FO275" i="1"/>
  <c r="FP275" i="1"/>
  <c r="FR275" i="1"/>
  <c r="FS275" i="1"/>
  <c r="EU276" i="1"/>
  <c r="EV276" i="1"/>
  <c r="EX276" i="1"/>
  <c r="EY276" i="1"/>
  <c r="EZ276" i="1"/>
  <c r="FA276" i="1"/>
  <c r="FC276" i="1"/>
  <c r="FF276" i="1"/>
  <c r="FG276" i="1"/>
  <c r="FH276" i="1"/>
  <c r="FI276" i="1"/>
  <c r="FJ276" i="1"/>
  <c r="FL276" i="1"/>
  <c r="FM276" i="1"/>
  <c r="FN276" i="1"/>
  <c r="FO276" i="1"/>
  <c r="FP276" i="1"/>
  <c r="FR276" i="1"/>
  <c r="FS276" i="1"/>
  <c r="EU277" i="1"/>
  <c r="EV277" i="1"/>
  <c r="EX277" i="1"/>
  <c r="EY277" i="1"/>
  <c r="EZ277" i="1"/>
  <c r="FA277" i="1"/>
  <c r="FC277" i="1"/>
  <c r="FF277" i="1"/>
  <c r="FG277" i="1"/>
  <c r="FH277" i="1"/>
  <c r="FI277" i="1"/>
  <c r="FJ277" i="1"/>
  <c r="FL277" i="1"/>
  <c r="FM277" i="1"/>
  <c r="FN277" i="1"/>
  <c r="FO277" i="1"/>
  <c r="FP277" i="1"/>
  <c r="FR277" i="1"/>
  <c r="FS277" i="1"/>
  <c r="EU278" i="1"/>
  <c r="EV278" i="1"/>
  <c r="EX278" i="1"/>
  <c r="EY278" i="1"/>
  <c r="EZ278" i="1"/>
  <c r="FA278" i="1"/>
  <c r="FC278" i="1"/>
  <c r="FF278" i="1"/>
  <c r="FG278" i="1"/>
  <c r="FH278" i="1"/>
  <c r="FI278" i="1"/>
  <c r="FJ278" i="1"/>
  <c r="FL278" i="1"/>
  <c r="FM278" i="1"/>
  <c r="FN278" i="1"/>
  <c r="FO278" i="1"/>
  <c r="FP278" i="1"/>
  <c r="FR278" i="1"/>
  <c r="FS278" i="1"/>
  <c r="EU279" i="1"/>
  <c r="EV279" i="1"/>
  <c r="EX279" i="1"/>
  <c r="EY279" i="1"/>
  <c r="EZ279" i="1"/>
  <c r="FA279" i="1"/>
  <c r="FC279" i="1"/>
  <c r="FF279" i="1"/>
  <c r="FG279" i="1"/>
  <c r="FH279" i="1"/>
  <c r="FI279" i="1"/>
  <c r="FJ279" i="1"/>
  <c r="FL279" i="1"/>
  <c r="FM279" i="1"/>
  <c r="FN279" i="1"/>
  <c r="FO279" i="1"/>
  <c r="FP279" i="1"/>
  <c r="FR279" i="1"/>
  <c r="FS279" i="1"/>
  <c r="EU280" i="1"/>
  <c r="EV280" i="1"/>
  <c r="EX280" i="1"/>
  <c r="EY280" i="1"/>
  <c r="EZ280" i="1"/>
  <c r="FA280" i="1"/>
  <c r="FC280" i="1"/>
  <c r="FF280" i="1"/>
  <c r="FG280" i="1"/>
  <c r="FH280" i="1"/>
  <c r="FI280" i="1"/>
  <c r="FJ280" i="1"/>
  <c r="FL280" i="1"/>
  <c r="FM280" i="1"/>
  <c r="FN280" i="1"/>
  <c r="FO280" i="1"/>
  <c r="FP280" i="1"/>
  <c r="FR280" i="1"/>
  <c r="FS280" i="1"/>
  <c r="EU281" i="1"/>
  <c r="EV281" i="1"/>
  <c r="EX281" i="1"/>
  <c r="EY281" i="1"/>
  <c r="EZ281" i="1"/>
  <c r="FA281" i="1"/>
  <c r="FC281" i="1"/>
  <c r="FF281" i="1"/>
  <c r="FG281" i="1"/>
  <c r="FH281" i="1"/>
  <c r="FI281" i="1"/>
  <c r="FJ281" i="1"/>
  <c r="FL281" i="1"/>
  <c r="FM281" i="1"/>
  <c r="FN281" i="1"/>
  <c r="FO281" i="1"/>
  <c r="FP281" i="1"/>
  <c r="FR281" i="1"/>
  <c r="FS281" i="1"/>
  <c r="EU282" i="1"/>
  <c r="EV282" i="1"/>
  <c r="EX282" i="1"/>
  <c r="EY282" i="1"/>
  <c r="EZ282" i="1"/>
  <c r="FA282" i="1"/>
  <c r="FC282" i="1"/>
  <c r="FF282" i="1"/>
  <c r="FG282" i="1"/>
  <c r="FH282" i="1"/>
  <c r="FI282" i="1"/>
  <c r="FJ282" i="1"/>
  <c r="FL282" i="1"/>
  <c r="FM282" i="1"/>
  <c r="FN282" i="1"/>
  <c r="FO282" i="1"/>
  <c r="FP282" i="1"/>
  <c r="FR282" i="1"/>
  <c r="FS282" i="1"/>
  <c r="EU283" i="1"/>
  <c r="EV283" i="1"/>
  <c r="EX283" i="1"/>
  <c r="EY283" i="1"/>
  <c r="EZ283" i="1"/>
  <c r="FA283" i="1"/>
  <c r="FC283" i="1"/>
  <c r="FF283" i="1"/>
  <c r="FG283" i="1"/>
  <c r="FH283" i="1"/>
  <c r="FI283" i="1"/>
  <c r="FJ283" i="1"/>
  <c r="FL283" i="1"/>
  <c r="FM283" i="1"/>
  <c r="FN283" i="1"/>
  <c r="FO283" i="1"/>
  <c r="FP283" i="1"/>
  <c r="FR283" i="1"/>
  <c r="FS283" i="1"/>
  <c r="EU284" i="1"/>
  <c r="EV284" i="1"/>
  <c r="EX284" i="1"/>
  <c r="EY284" i="1"/>
  <c r="EZ284" i="1"/>
  <c r="FA284" i="1"/>
  <c r="FC284" i="1"/>
  <c r="FF284" i="1"/>
  <c r="FG284" i="1"/>
  <c r="FH284" i="1"/>
  <c r="FI284" i="1"/>
  <c r="FJ284" i="1"/>
  <c r="FL284" i="1"/>
  <c r="FM284" i="1"/>
  <c r="FN284" i="1"/>
  <c r="FO284" i="1"/>
  <c r="FP284" i="1"/>
  <c r="FR284" i="1"/>
  <c r="FS284" i="1"/>
  <c r="EU285" i="1"/>
  <c r="EV285" i="1"/>
  <c r="EX285" i="1"/>
  <c r="EY285" i="1"/>
  <c r="EZ285" i="1"/>
  <c r="FA285" i="1"/>
  <c r="FC285" i="1"/>
  <c r="FF285" i="1"/>
  <c r="FG285" i="1"/>
  <c r="FH285" i="1"/>
  <c r="FI285" i="1"/>
  <c r="FJ285" i="1"/>
  <c r="FL285" i="1"/>
  <c r="FM285" i="1"/>
  <c r="FN285" i="1"/>
  <c r="FO285" i="1"/>
  <c r="FP285" i="1"/>
  <c r="FR285" i="1"/>
  <c r="FS285" i="1"/>
  <c r="EU286" i="1"/>
  <c r="EV286" i="1"/>
  <c r="EX286" i="1"/>
  <c r="EY286" i="1"/>
  <c r="EZ286" i="1"/>
  <c r="FA286" i="1"/>
  <c r="FC286" i="1"/>
  <c r="FF286" i="1"/>
  <c r="FG286" i="1"/>
  <c r="FH286" i="1"/>
  <c r="FI286" i="1"/>
  <c r="FJ286" i="1"/>
  <c r="FL286" i="1"/>
  <c r="FM286" i="1"/>
  <c r="FN286" i="1"/>
  <c r="FO286" i="1"/>
  <c r="FP286" i="1"/>
  <c r="FR286" i="1"/>
  <c r="FS286" i="1"/>
  <c r="EU287" i="1"/>
  <c r="EV287" i="1"/>
  <c r="EX287" i="1"/>
  <c r="EY287" i="1"/>
  <c r="EZ287" i="1"/>
  <c r="FA287" i="1"/>
  <c r="FC287" i="1"/>
  <c r="FF287" i="1"/>
  <c r="FG287" i="1"/>
  <c r="FH287" i="1"/>
  <c r="FI287" i="1"/>
  <c r="FJ287" i="1"/>
  <c r="FL287" i="1"/>
  <c r="FM287" i="1"/>
  <c r="FN287" i="1"/>
  <c r="FO287" i="1"/>
  <c r="FP287" i="1"/>
  <c r="FR287" i="1"/>
  <c r="FS287" i="1"/>
  <c r="EU288" i="1"/>
  <c r="EV288" i="1"/>
  <c r="EX288" i="1"/>
  <c r="EY288" i="1"/>
  <c r="EZ288" i="1"/>
  <c r="FA288" i="1"/>
  <c r="FC288" i="1"/>
  <c r="FF288" i="1"/>
  <c r="FG288" i="1"/>
  <c r="FH288" i="1"/>
  <c r="FI288" i="1"/>
  <c r="FJ288" i="1"/>
  <c r="FL288" i="1"/>
  <c r="FM288" i="1"/>
  <c r="FN288" i="1"/>
  <c r="FO288" i="1"/>
  <c r="FP288" i="1"/>
  <c r="FR288" i="1"/>
  <c r="FS288" i="1"/>
  <c r="EU289" i="1"/>
  <c r="EV289" i="1"/>
  <c r="EX289" i="1"/>
  <c r="EY289" i="1"/>
  <c r="EZ289" i="1"/>
  <c r="FA289" i="1"/>
  <c r="FC289" i="1"/>
  <c r="FF289" i="1"/>
  <c r="FG289" i="1"/>
  <c r="FH289" i="1"/>
  <c r="FI289" i="1"/>
  <c r="FJ289" i="1"/>
  <c r="FL289" i="1"/>
  <c r="FM289" i="1"/>
  <c r="FN289" i="1"/>
  <c r="FO289" i="1"/>
  <c r="FP289" i="1"/>
  <c r="FR289" i="1"/>
  <c r="FS289" i="1"/>
  <c r="EU290" i="1"/>
  <c r="EV290" i="1"/>
  <c r="EX290" i="1"/>
  <c r="EY290" i="1"/>
  <c r="EZ290" i="1"/>
  <c r="FA290" i="1"/>
  <c r="FC290" i="1"/>
  <c r="FF290" i="1"/>
  <c r="FG290" i="1"/>
  <c r="FH290" i="1"/>
  <c r="FI290" i="1"/>
  <c r="FJ290" i="1"/>
  <c r="FL290" i="1"/>
  <c r="FM290" i="1"/>
  <c r="FN290" i="1"/>
  <c r="FO290" i="1"/>
  <c r="FP290" i="1"/>
  <c r="FR290" i="1"/>
  <c r="FS290" i="1"/>
  <c r="EU291" i="1"/>
  <c r="EV291" i="1"/>
  <c r="EX291" i="1"/>
  <c r="EY291" i="1"/>
  <c r="EZ291" i="1"/>
  <c r="FA291" i="1"/>
  <c r="FC291" i="1"/>
  <c r="FF291" i="1"/>
  <c r="FG291" i="1"/>
  <c r="FH291" i="1"/>
  <c r="FI291" i="1"/>
  <c r="FJ291" i="1"/>
  <c r="FL291" i="1"/>
  <c r="FM291" i="1"/>
  <c r="FN291" i="1"/>
  <c r="FO291" i="1"/>
  <c r="FP291" i="1"/>
  <c r="FR291" i="1"/>
  <c r="FS291" i="1"/>
  <c r="EU292" i="1"/>
  <c r="EV292" i="1"/>
  <c r="EX292" i="1"/>
  <c r="EY292" i="1"/>
  <c r="EZ292" i="1"/>
  <c r="FA292" i="1"/>
  <c r="FC292" i="1"/>
  <c r="FF292" i="1"/>
  <c r="FG292" i="1"/>
  <c r="FH292" i="1"/>
  <c r="FI292" i="1"/>
  <c r="FJ292" i="1"/>
  <c r="FL292" i="1"/>
  <c r="FM292" i="1"/>
  <c r="FN292" i="1"/>
  <c r="FO292" i="1"/>
  <c r="FP292" i="1"/>
  <c r="FR292" i="1"/>
  <c r="FS292" i="1"/>
  <c r="EU293" i="1"/>
  <c r="EV293" i="1"/>
  <c r="EX293" i="1"/>
  <c r="EY293" i="1"/>
  <c r="EZ293" i="1"/>
  <c r="FA293" i="1"/>
  <c r="FC293" i="1"/>
  <c r="FF293" i="1"/>
  <c r="FG293" i="1"/>
  <c r="FH293" i="1"/>
  <c r="FI293" i="1"/>
  <c r="FJ293" i="1"/>
  <c r="FL293" i="1"/>
  <c r="FM293" i="1"/>
  <c r="FN293" i="1"/>
  <c r="FO293" i="1"/>
  <c r="FP293" i="1"/>
  <c r="FR293" i="1"/>
  <c r="FS293" i="1"/>
  <c r="EU294" i="1"/>
  <c r="EV294" i="1"/>
  <c r="EX294" i="1"/>
  <c r="EY294" i="1"/>
  <c r="EZ294" i="1"/>
  <c r="FA294" i="1"/>
  <c r="FC294" i="1"/>
  <c r="FF294" i="1"/>
  <c r="FG294" i="1"/>
  <c r="FH294" i="1"/>
  <c r="FI294" i="1"/>
  <c r="FJ294" i="1"/>
  <c r="FL294" i="1"/>
  <c r="FM294" i="1"/>
  <c r="FN294" i="1"/>
  <c r="FO294" i="1"/>
  <c r="FP294" i="1"/>
  <c r="FR294" i="1"/>
  <c r="FS294" i="1"/>
  <c r="EU295" i="1"/>
  <c r="EV295" i="1"/>
  <c r="EX295" i="1"/>
  <c r="EY295" i="1"/>
  <c r="EZ295" i="1"/>
  <c r="FA295" i="1"/>
  <c r="FC295" i="1"/>
  <c r="FF295" i="1"/>
  <c r="FG295" i="1"/>
  <c r="FH295" i="1"/>
  <c r="FI295" i="1"/>
  <c r="FJ295" i="1"/>
  <c r="FL295" i="1"/>
  <c r="FM295" i="1"/>
  <c r="FN295" i="1"/>
  <c r="FO295" i="1"/>
  <c r="FP295" i="1"/>
  <c r="FR295" i="1"/>
  <c r="FS295" i="1"/>
  <c r="EU296" i="1"/>
  <c r="EV296" i="1"/>
  <c r="EX296" i="1"/>
  <c r="EY296" i="1"/>
  <c r="EZ296" i="1"/>
  <c r="FA296" i="1"/>
  <c r="FC296" i="1"/>
  <c r="FF296" i="1"/>
  <c r="FG296" i="1"/>
  <c r="FH296" i="1"/>
  <c r="FI296" i="1"/>
  <c r="FJ296" i="1"/>
  <c r="FL296" i="1"/>
  <c r="FM296" i="1"/>
  <c r="FN296" i="1"/>
  <c r="FO296" i="1"/>
  <c r="FP296" i="1"/>
  <c r="FR296" i="1"/>
  <c r="FS296" i="1"/>
  <c r="EU297" i="1"/>
  <c r="EV297" i="1"/>
  <c r="EX297" i="1"/>
  <c r="EY297" i="1"/>
  <c r="EZ297" i="1"/>
  <c r="FA297" i="1"/>
  <c r="FC297" i="1"/>
  <c r="FF297" i="1"/>
  <c r="FG297" i="1"/>
  <c r="FH297" i="1"/>
  <c r="FI297" i="1"/>
  <c r="FJ297" i="1"/>
  <c r="FL297" i="1"/>
  <c r="FM297" i="1"/>
  <c r="FN297" i="1"/>
  <c r="FO297" i="1"/>
  <c r="FP297" i="1"/>
  <c r="FR297" i="1"/>
  <c r="FS297" i="1"/>
  <c r="EU298" i="1"/>
  <c r="EV298" i="1"/>
  <c r="EX298" i="1"/>
  <c r="EY298" i="1"/>
  <c r="EZ298" i="1"/>
  <c r="FA298" i="1"/>
  <c r="FC298" i="1"/>
  <c r="FF298" i="1"/>
  <c r="FG298" i="1"/>
  <c r="FH298" i="1"/>
  <c r="FI298" i="1"/>
  <c r="FJ298" i="1"/>
  <c r="FL298" i="1"/>
  <c r="FM298" i="1"/>
  <c r="FN298" i="1"/>
  <c r="FO298" i="1"/>
  <c r="FP298" i="1"/>
  <c r="FR298" i="1"/>
  <c r="FS298" i="1"/>
  <c r="EU299" i="1"/>
  <c r="EV299" i="1"/>
  <c r="EX299" i="1"/>
  <c r="EY299" i="1"/>
  <c r="EZ299" i="1"/>
  <c r="FA299" i="1"/>
  <c r="FC299" i="1"/>
  <c r="FF299" i="1"/>
  <c r="FG299" i="1"/>
  <c r="FH299" i="1"/>
  <c r="FI299" i="1"/>
  <c r="FJ299" i="1"/>
  <c r="FL299" i="1"/>
  <c r="FM299" i="1"/>
  <c r="FN299" i="1"/>
  <c r="FO299" i="1"/>
  <c r="FP299" i="1"/>
  <c r="FR299" i="1"/>
  <c r="FS299" i="1"/>
  <c r="EU300" i="1"/>
  <c r="EV300" i="1"/>
  <c r="EX300" i="1"/>
  <c r="EY300" i="1"/>
  <c r="EZ300" i="1"/>
  <c r="FA300" i="1"/>
  <c r="FC300" i="1"/>
  <c r="FF300" i="1"/>
  <c r="FG300" i="1"/>
  <c r="FH300" i="1"/>
  <c r="FI300" i="1"/>
  <c r="FJ300" i="1"/>
  <c r="FL300" i="1"/>
  <c r="FM300" i="1"/>
  <c r="FN300" i="1"/>
  <c r="FO300" i="1"/>
  <c r="FP300" i="1"/>
  <c r="FR300" i="1"/>
  <c r="FS300" i="1"/>
  <c r="EU301" i="1"/>
  <c r="EV301" i="1"/>
  <c r="EX301" i="1"/>
  <c r="EY301" i="1"/>
  <c r="EZ301" i="1"/>
  <c r="FA301" i="1"/>
  <c r="FC301" i="1"/>
  <c r="FF301" i="1"/>
  <c r="FG301" i="1"/>
  <c r="FH301" i="1"/>
  <c r="FI301" i="1"/>
  <c r="FJ301" i="1"/>
  <c r="FL301" i="1"/>
  <c r="FM301" i="1"/>
  <c r="FN301" i="1"/>
  <c r="FO301" i="1"/>
  <c r="FP301" i="1"/>
  <c r="FR301" i="1"/>
  <c r="FS301" i="1"/>
  <c r="EU302" i="1"/>
  <c r="EV302" i="1"/>
  <c r="EX302" i="1"/>
  <c r="EY302" i="1"/>
  <c r="EZ302" i="1"/>
  <c r="FA302" i="1"/>
  <c r="FC302" i="1"/>
  <c r="FF302" i="1"/>
  <c r="FG302" i="1"/>
  <c r="FH302" i="1"/>
  <c r="FI302" i="1"/>
  <c r="FJ302" i="1"/>
  <c r="FL302" i="1"/>
  <c r="FM302" i="1"/>
  <c r="FN302" i="1"/>
  <c r="FO302" i="1"/>
  <c r="FP302" i="1"/>
  <c r="FR302" i="1"/>
  <c r="FS302" i="1"/>
  <c r="EU303" i="1"/>
  <c r="EV303" i="1"/>
  <c r="EX303" i="1"/>
  <c r="EY303" i="1"/>
  <c r="EZ303" i="1"/>
  <c r="FA303" i="1"/>
  <c r="FC303" i="1"/>
  <c r="FF303" i="1"/>
  <c r="FG303" i="1"/>
  <c r="FH303" i="1"/>
  <c r="FI303" i="1"/>
  <c r="FJ303" i="1"/>
  <c r="FL303" i="1"/>
  <c r="FM303" i="1"/>
  <c r="FN303" i="1"/>
  <c r="FO303" i="1"/>
  <c r="FP303" i="1"/>
  <c r="FR303" i="1"/>
  <c r="FS303" i="1"/>
  <c r="EU304" i="1"/>
  <c r="EV304" i="1"/>
  <c r="EX304" i="1"/>
  <c r="EY304" i="1"/>
  <c r="EZ304" i="1"/>
  <c r="FA304" i="1"/>
  <c r="FC304" i="1"/>
  <c r="FF304" i="1"/>
  <c r="FG304" i="1"/>
  <c r="FH304" i="1"/>
  <c r="FI304" i="1"/>
  <c r="FJ304" i="1"/>
  <c r="FL304" i="1"/>
  <c r="FM304" i="1"/>
  <c r="FN304" i="1"/>
  <c r="FO304" i="1"/>
  <c r="FP304" i="1"/>
  <c r="FR304" i="1"/>
  <c r="FS304" i="1"/>
  <c r="EU305" i="1"/>
  <c r="EV305" i="1"/>
  <c r="EX305" i="1"/>
  <c r="EY305" i="1"/>
  <c r="EZ305" i="1"/>
  <c r="FA305" i="1"/>
  <c r="FC305" i="1"/>
  <c r="FF305" i="1"/>
  <c r="FG305" i="1"/>
  <c r="FH305" i="1"/>
  <c r="FI305" i="1"/>
  <c r="FJ305" i="1"/>
  <c r="FL305" i="1"/>
  <c r="FM305" i="1"/>
  <c r="FN305" i="1"/>
  <c r="FO305" i="1"/>
  <c r="FP305" i="1"/>
  <c r="FR305" i="1"/>
  <c r="FS305" i="1"/>
  <c r="EU306" i="1"/>
  <c r="EV306" i="1"/>
  <c r="EX306" i="1"/>
  <c r="EY306" i="1"/>
  <c r="EZ306" i="1"/>
  <c r="FA306" i="1"/>
  <c r="FC306" i="1"/>
  <c r="FF306" i="1"/>
  <c r="FG306" i="1"/>
  <c r="FH306" i="1"/>
  <c r="FI306" i="1"/>
  <c r="FJ306" i="1"/>
  <c r="FL306" i="1"/>
  <c r="FM306" i="1"/>
  <c r="FN306" i="1"/>
  <c r="FO306" i="1"/>
  <c r="FP306" i="1"/>
  <c r="FR306" i="1"/>
  <c r="FS306" i="1"/>
  <c r="EU307" i="1"/>
  <c r="EV307" i="1"/>
  <c r="EX307" i="1"/>
  <c r="EY307" i="1"/>
  <c r="EZ307" i="1"/>
  <c r="FA307" i="1"/>
  <c r="FC307" i="1"/>
  <c r="FF307" i="1"/>
  <c r="FG307" i="1"/>
  <c r="FH307" i="1"/>
  <c r="FI307" i="1"/>
  <c r="FJ307" i="1"/>
  <c r="FL307" i="1"/>
  <c r="FM307" i="1"/>
  <c r="FN307" i="1"/>
  <c r="FO307" i="1"/>
  <c r="FP307" i="1"/>
  <c r="FR307" i="1"/>
  <c r="FS307" i="1"/>
  <c r="EU308" i="1"/>
  <c r="EV308" i="1"/>
  <c r="EX308" i="1"/>
  <c r="EY308" i="1"/>
  <c r="EZ308" i="1"/>
  <c r="FA308" i="1"/>
  <c r="FC308" i="1"/>
  <c r="FF308" i="1"/>
  <c r="FG308" i="1"/>
  <c r="FH308" i="1"/>
  <c r="FI308" i="1"/>
  <c r="FJ308" i="1"/>
  <c r="FL308" i="1"/>
  <c r="FM308" i="1"/>
  <c r="FN308" i="1"/>
  <c r="FO308" i="1"/>
  <c r="FP308" i="1"/>
  <c r="FR308" i="1"/>
  <c r="FS308" i="1"/>
  <c r="EU309" i="1"/>
  <c r="EV309" i="1"/>
  <c r="EX309" i="1"/>
  <c r="EY309" i="1"/>
  <c r="EZ309" i="1"/>
  <c r="FA309" i="1"/>
  <c r="FC309" i="1"/>
  <c r="FF309" i="1"/>
  <c r="FG309" i="1"/>
  <c r="FH309" i="1"/>
  <c r="FI309" i="1"/>
  <c r="FJ309" i="1"/>
  <c r="FL309" i="1"/>
  <c r="FM309" i="1"/>
  <c r="FN309" i="1"/>
  <c r="FO309" i="1"/>
  <c r="FP309" i="1"/>
  <c r="FR309" i="1"/>
  <c r="FS309" i="1"/>
  <c r="EU310" i="1"/>
  <c r="EV310" i="1"/>
  <c r="EX310" i="1"/>
  <c r="EY310" i="1"/>
  <c r="EZ310" i="1"/>
  <c r="FA310" i="1"/>
  <c r="FC310" i="1"/>
  <c r="FF310" i="1"/>
  <c r="FG310" i="1"/>
  <c r="FH310" i="1"/>
  <c r="FI310" i="1"/>
  <c r="FJ310" i="1"/>
  <c r="FL310" i="1"/>
  <c r="FM310" i="1"/>
  <c r="FN310" i="1"/>
  <c r="FO310" i="1"/>
  <c r="FP310" i="1"/>
  <c r="FR310" i="1"/>
  <c r="FS310" i="1"/>
  <c r="EU311" i="1"/>
  <c r="EV311" i="1"/>
  <c r="EX311" i="1"/>
  <c r="EY311" i="1"/>
  <c r="EZ311" i="1"/>
  <c r="FA311" i="1"/>
  <c r="FC311" i="1"/>
  <c r="FF311" i="1"/>
  <c r="FG311" i="1"/>
  <c r="FH311" i="1"/>
  <c r="FI311" i="1"/>
  <c r="FJ311" i="1"/>
  <c r="FL311" i="1"/>
  <c r="FM311" i="1"/>
  <c r="FN311" i="1"/>
  <c r="FO311" i="1"/>
  <c r="FP311" i="1"/>
  <c r="FR311" i="1"/>
  <c r="FS311" i="1"/>
  <c r="EU312" i="1"/>
  <c r="EV312" i="1"/>
  <c r="EX312" i="1"/>
  <c r="EY312" i="1"/>
  <c r="EZ312" i="1"/>
  <c r="FA312" i="1"/>
  <c r="FC312" i="1"/>
  <c r="FF312" i="1"/>
  <c r="FG312" i="1"/>
  <c r="FH312" i="1"/>
  <c r="FI312" i="1"/>
  <c r="FJ312" i="1"/>
  <c r="FL312" i="1"/>
  <c r="FM312" i="1"/>
  <c r="FN312" i="1"/>
  <c r="FO312" i="1"/>
  <c r="FP312" i="1"/>
  <c r="FR312" i="1"/>
  <c r="FS312" i="1"/>
  <c r="EU313" i="1"/>
  <c r="EV313" i="1"/>
  <c r="EX313" i="1"/>
  <c r="EY313" i="1"/>
  <c r="EZ313" i="1"/>
  <c r="FA313" i="1"/>
  <c r="FC313" i="1"/>
  <c r="FF313" i="1"/>
  <c r="FG313" i="1"/>
  <c r="FH313" i="1"/>
  <c r="FI313" i="1"/>
  <c r="FJ313" i="1"/>
  <c r="FL313" i="1"/>
  <c r="FM313" i="1"/>
  <c r="FN313" i="1"/>
  <c r="FO313" i="1"/>
  <c r="FP313" i="1"/>
  <c r="FR313" i="1"/>
  <c r="FS313" i="1"/>
  <c r="EU314" i="1"/>
  <c r="EV314" i="1"/>
  <c r="EX314" i="1"/>
  <c r="EY314" i="1"/>
  <c r="EZ314" i="1"/>
  <c r="FA314" i="1"/>
  <c r="FC314" i="1"/>
  <c r="FF314" i="1"/>
  <c r="FG314" i="1"/>
  <c r="FH314" i="1"/>
  <c r="FI314" i="1"/>
  <c r="FJ314" i="1"/>
  <c r="FL314" i="1"/>
  <c r="FM314" i="1"/>
  <c r="FN314" i="1"/>
  <c r="FO314" i="1"/>
  <c r="FP314" i="1"/>
  <c r="FR314" i="1"/>
  <c r="FS314" i="1"/>
  <c r="EU315" i="1"/>
  <c r="EV315" i="1"/>
  <c r="EX315" i="1"/>
  <c r="EY315" i="1"/>
  <c r="EZ315" i="1"/>
  <c r="FA315" i="1"/>
  <c r="FC315" i="1"/>
  <c r="FF315" i="1"/>
  <c r="FG315" i="1"/>
  <c r="FH315" i="1"/>
  <c r="FI315" i="1"/>
  <c r="FJ315" i="1"/>
  <c r="FL315" i="1"/>
  <c r="FM315" i="1"/>
  <c r="FN315" i="1"/>
  <c r="FO315" i="1"/>
  <c r="FP315" i="1"/>
  <c r="FR315" i="1"/>
  <c r="FS315" i="1"/>
  <c r="EU316" i="1"/>
  <c r="EV316" i="1"/>
  <c r="EX316" i="1"/>
  <c r="EY316" i="1"/>
  <c r="EZ316" i="1"/>
  <c r="FA316" i="1"/>
  <c r="FC316" i="1"/>
  <c r="FF316" i="1"/>
  <c r="FG316" i="1"/>
  <c r="FH316" i="1"/>
  <c r="FI316" i="1"/>
  <c r="FJ316" i="1"/>
  <c r="FL316" i="1"/>
  <c r="FM316" i="1"/>
  <c r="FN316" i="1"/>
  <c r="FO316" i="1"/>
  <c r="FP316" i="1"/>
  <c r="FR316" i="1"/>
  <c r="FS316" i="1"/>
  <c r="EU317" i="1"/>
  <c r="EV317" i="1"/>
  <c r="EX317" i="1"/>
  <c r="EY317" i="1"/>
  <c r="EZ317" i="1"/>
  <c r="FA317" i="1"/>
  <c r="FC317" i="1"/>
  <c r="FF317" i="1"/>
  <c r="FG317" i="1"/>
  <c r="FH317" i="1"/>
  <c r="FI317" i="1"/>
  <c r="FJ317" i="1"/>
  <c r="FL317" i="1"/>
  <c r="FM317" i="1"/>
  <c r="FN317" i="1"/>
  <c r="FO317" i="1"/>
  <c r="FP317" i="1"/>
  <c r="FR317" i="1"/>
  <c r="FS317" i="1"/>
  <c r="EU318" i="1"/>
  <c r="EV318" i="1"/>
  <c r="EX318" i="1"/>
  <c r="EY318" i="1"/>
  <c r="EZ318" i="1"/>
  <c r="FA318" i="1"/>
  <c r="FC318" i="1"/>
  <c r="FF318" i="1"/>
  <c r="FG318" i="1"/>
  <c r="FH318" i="1"/>
  <c r="FI318" i="1"/>
  <c r="FJ318" i="1"/>
  <c r="FL318" i="1"/>
  <c r="FM318" i="1"/>
  <c r="FN318" i="1"/>
  <c r="FO318" i="1"/>
  <c r="FP318" i="1"/>
  <c r="FR318" i="1"/>
  <c r="FS318" i="1"/>
  <c r="EU319" i="1"/>
  <c r="EV319" i="1"/>
  <c r="EX319" i="1"/>
  <c r="EY319" i="1"/>
  <c r="EZ319" i="1"/>
  <c r="FA319" i="1"/>
  <c r="FC319" i="1"/>
  <c r="FF319" i="1"/>
  <c r="FG319" i="1"/>
  <c r="FH319" i="1"/>
  <c r="FI319" i="1"/>
  <c r="FJ319" i="1"/>
  <c r="FL319" i="1"/>
  <c r="FM319" i="1"/>
  <c r="FN319" i="1"/>
  <c r="FO319" i="1"/>
  <c r="FP319" i="1"/>
  <c r="FR319" i="1"/>
  <c r="FS319" i="1"/>
  <c r="EU320" i="1"/>
  <c r="EV320" i="1"/>
  <c r="EX320" i="1"/>
  <c r="EY320" i="1"/>
  <c r="EZ320" i="1"/>
  <c r="FA320" i="1"/>
  <c r="FC320" i="1"/>
  <c r="FF320" i="1"/>
  <c r="FG320" i="1"/>
  <c r="FH320" i="1"/>
  <c r="FI320" i="1"/>
  <c r="FJ320" i="1"/>
  <c r="FL320" i="1"/>
  <c r="FM320" i="1"/>
  <c r="FN320" i="1"/>
  <c r="FO320" i="1"/>
  <c r="FP320" i="1"/>
  <c r="FR320" i="1"/>
  <c r="FS320" i="1"/>
  <c r="EU321" i="1"/>
  <c r="EV321" i="1"/>
  <c r="EX321" i="1"/>
  <c r="EY321" i="1"/>
  <c r="EZ321" i="1"/>
  <c r="FA321" i="1"/>
  <c r="FC321" i="1"/>
  <c r="FF321" i="1"/>
  <c r="FG321" i="1"/>
  <c r="FH321" i="1"/>
  <c r="FI321" i="1"/>
  <c r="FJ321" i="1"/>
  <c r="FL321" i="1"/>
  <c r="FM321" i="1"/>
  <c r="FN321" i="1"/>
  <c r="FO321" i="1"/>
  <c r="FP321" i="1"/>
  <c r="FR321" i="1"/>
  <c r="FS321" i="1"/>
  <c r="EU322" i="1"/>
  <c r="EV322" i="1"/>
  <c r="EX322" i="1"/>
  <c r="EY322" i="1"/>
  <c r="EZ322" i="1"/>
  <c r="FA322" i="1"/>
  <c r="FC322" i="1"/>
  <c r="FF322" i="1"/>
  <c r="FG322" i="1"/>
  <c r="FH322" i="1"/>
  <c r="FI322" i="1"/>
  <c r="FJ322" i="1"/>
  <c r="FL322" i="1"/>
  <c r="FM322" i="1"/>
  <c r="FN322" i="1"/>
  <c r="FO322" i="1"/>
  <c r="FP322" i="1"/>
  <c r="FR322" i="1"/>
  <c r="FS322" i="1"/>
  <c r="EU323" i="1"/>
  <c r="EV323" i="1"/>
  <c r="EX323" i="1"/>
  <c r="EY323" i="1"/>
  <c r="EZ323" i="1"/>
  <c r="FA323" i="1"/>
  <c r="FC323" i="1"/>
  <c r="FF323" i="1"/>
  <c r="FG323" i="1"/>
  <c r="FH323" i="1"/>
  <c r="FI323" i="1"/>
  <c r="FJ323" i="1"/>
  <c r="FL323" i="1"/>
  <c r="FM323" i="1"/>
  <c r="FN323" i="1"/>
  <c r="FO323" i="1"/>
  <c r="FP323" i="1"/>
  <c r="FR323" i="1"/>
  <c r="FS323" i="1"/>
  <c r="EU324" i="1"/>
  <c r="EV324" i="1"/>
  <c r="EX324" i="1"/>
  <c r="EY324" i="1"/>
  <c r="EZ324" i="1"/>
  <c r="FA324" i="1"/>
  <c r="FC324" i="1"/>
  <c r="FF324" i="1"/>
  <c r="FG324" i="1"/>
  <c r="FH324" i="1"/>
  <c r="FI324" i="1"/>
  <c r="FJ324" i="1"/>
  <c r="FL324" i="1"/>
  <c r="FM324" i="1"/>
  <c r="FN324" i="1"/>
  <c r="FO324" i="1"/>
  <c r="FP324" i="1"/>
  <c r="FR324" i="1"/>
  <c r="FS324" i="1"/>
  <c r="EU325" i="1"/>
  <c r="EV325" i="1"/>
  <c r="EX325" i="1"/>
  <c r="EY325" i="1"/>
  <c r="EZ325" i="1"/>
  <c r="FA325" i="1"/>
  <c r="FC325" i="1"/>
  <c r="FF325" i="1"/>
  <c r="FG325" i="1"/>
  <c r="FH325" i="1"/>
  <c r="FI325" i="1"/>
  <c r="FJ325" i="1"/>
  <c r="FL325" i="1"/>
  <c r="FM325" i="1"/>
  <c r="FN325" i="1"/>
  <c r="FO325" i="1"/>
  <c r="FP325" i="1"/>
  <c r="FR325" i="1"/>
  <c r="FS325" i="1"/>
  <c r="EU326" i="1"/>
  <c r="EV326" i="1"/>
  <c r="EX326" i="1"/>
  <c r="EY326" i="1"/>
  <c r="EZ326" i="1"/>
  <c r="FA326" i="1"/>
  <c r="FC326" i="1"/>
  <c r="FF326" i="1"/>
  <c r="FG326" i="1"/>
  <c r="FH326" i="1"/>
  <c r="FI326" i="1"/>
  <c r="FJ326" i="1"/>
  <c r="FL326" i="1"/>
  <c r="FM326" i="1"/>
  <c r="FN326" i="1"/>
  <c r="FO326" i="1"/>
  <c r="FP326" i="1"/>
  <c r="FR326" i="1"/>
  <c r="FS326" i="1"/>
  <c r="EU327" i="1"/>
  <c r="EV327" i="1"/>
  <c r="EX327" i="1"/>
  <c r="EY327" i="1"/>
  <c r="EZ327" i="1"/>
  <c r="FA327" i="1"/>
  <c r="FC327" i="1"/>
  <c r="FF327" i="1"/>
  <c r="FG327" i="1"/>
  <c r="FH327" i="1"/>
  <c r="FI327" i="1"/>
  <c r="FJ327" i="1"/>
  <c r="FL327" i="1"/>
  <c r="FM327" i="1"/>
  <c r="FN327" i="1"/>
  <c r="FO327" i="1"/>
  <c r="FP327" i="1"/>
  <c r="FR327" i="1"/>
  <c r="FS327" i="1"/>
  <c r="EU328" i="1"/>
  <c r="EV328" i="1"/>
  <c r="EX328" i="1"/>
  <c r="EY328" i="1"/>
  <c r="EZ328" i="1"/>
  <c r="FA328" i="1"/>
  <c r="FC328" i="1"/>
  <c r="FF328" i="1"/>
  <c r="FG328" i="1"/>
  <c r="FH328" i="1"/>
  <c r="FI328" i="1"/>
  <c r="FJ328" i="1"/>
  <c r="FL328" i="1"/>
  <c r="FM328" i="1"/>
  <c r="FN328" i="1"/>
  <c r="FO328" i="1"/>
  <c r="FP328" i="1"/>
  <c r="FR328" i="1"/>
  <c r="FS328" i="1"/>
  <c r="EU329" i="1"/>
  <c r="EV329" i="1"/>
  <c r="EX329" i="1"/>
  <c r="EY329" i="1"/>
  <c r="EZ329" i="1"/>
  <c r="FA329" i="1"/>
  <c r="FC329" i="1"/>
  <c r="FF329" i="1"/>
  <c r="FG329" i="1"/>
  <c r="FH329" i="1"/>
  <c r="FI329" i="1"/>
  <c r="FJ329" i="1"/>
  <c r="FL329" i="1"/>
  <c r="FM329" i="1"/>
  <c r="FN329" i="1"/>
  <c r="FO329" i="1"/>
  <c r="FP329" i="1"/>
  <c r="FR329" i="1"/>
  <c r="FS329" i="1"/>
  <c r="EU330" i="1"/>
  <c r="EV330" i="1"/>
  <c r="EX330" i="1"/>
  <c r="EY330" i="1"/>
  <c r="EZ330" i="1"/>
  <c r="FA330" i="1"/>
  <c r="FC330" i="1"/>
  <c r="FF330" i="1"/>
  <c r="FG330" i="1"/>
  <c r="FH330" i="1"/>
  <c r="FI330" i="1"/>
  <c r="FJ330" i="1"/>
  <c r="FL330" i="1"/>
  <c r="FM330" i="1"/>
  <c r="FN330" i="1"/>
  <c r="FO330" i="1"/>
  <c r="FP330" i="1"/>
  <c r="FR330" i="1"/>
  <c r="FS330" i="1"/>
  <c r="EU331" i="1"/>
  <c r="EV331" i="1"/>
  <c r="EX331" i="1"/>
  <c r="EY331" i="1"/>
  <c r="EZ331" i="1"/>
  <c r="FA331" i="1"/>
  <c r="FC331" i="1"/>
  <c r="FF331" i="1"/>
  <c r="FG331" i="1"/>
  <c r="FH331" i="1"/>
  <c r="FI331" i="1"/>
  <c r="FJ331" i="1"/>
  <c r="FL331" i="1"/>
  <c r="FM331" i="1"/>
  <c r="FN331" i="1"/>
  <c r="FO331" i="1"/>
  <c r="FP331" i="1"/>
  <c r="FR331" i="1"/>
  <c r="FS331" i="1"/>
  <c r="EU332" i="1"/>
  <c r="EV332" i="1"/>
  <c r="EX332" i="1"/>
  <c r="EY332" i="1"/>
  <c r="EZ332" i="1"/>
  <c r="FA332" i="1"/>
  <c r="FC332" i="1"/>
  <c r="FF332" i="1"/>
  <c r="FG332" i="1"/>
  <c r="FH332" i="1"/>
  <c r="FI332" i="1"/>
  <c r="FJ332" i="1"/>
  <c r="FL332" i="1"/>
  <c r="FM332" i="1"/>
  <c r="FN332" i="1"/>
  <c r="FO332" i="1"/>
  <c r="FP332" i="1"/>
  <c r="FR332" i="1"/>
  <c r="FS332" i="1"/>
  <c r="EU333" i="1"/>
  <c r="EV333" i="1"/>
  <c r="EX333" i="1"/>
  <c r="EY333" i="1"/>
  <c r="EZ333" i="1"/>
  <c r="FA333" i="1"/>
  <c r="FC333" i="1"/>
  <c r="FF333" i="1"/>
  <c r="FG333" i="1"/>
  <c r="FH333" i="1"/>
  <c r="FI333" i="1"/>
  <c r="FJ333" i="1"/>
  <c r="FL333" i="1"/>
  <c r="FM333" i="1"/>
  <c r="FN333" i="1"/>
  <c r="FO333" i="1"/>
  <c r="FP333" i="1"/>
  <c r="FR333" i="1"/>
  <c r="FS333" i="1"/>
  <c r="EU334" i="1"/>
  <c r="EV334" i="1"/>
  <c r="EX334" i="1"/>
  <c r="EY334" i="1"/>
  <c r="EZ334" i="1"/>
  <c r="FA334" i="1"/>
  <c r="FC334" i="1"/>
  <c r="FF334" i="1"/>
  <c r="FG334" i="1"/>
  <c r="FH334" i="1"/>
  <c r="FI334" i="1"/>
  <c r="FJ334" i="1"/>
  <c r="FL334" i="1"/>
  <c r="FM334" i="1"/>
  <c r="FN334" i="1"/>
  <c r="FO334" i="1"/>
  <c r="FP334" i="1"/>
  <c r="FR334" i="1"/>
  <c r="FS334" i="1"/>
  <c r="EU335" i="1"/>
  <c r="EV335" i="1"/>
  <c r="EX335" i="1"/>
  <c r="EY335" i="1"/>
  <c r="EZ335" i="1"/>
  <c r="FA335" i="1"/>
  <c r="FC335" i="1"/>
  <c r="FF335" i="1"/>
  <c r="FG335" i="1"/>
  <c r="FH335" i="1"/>
  <c r="FI335" i="1"/>
  <c r="FJ335" i="1"/>
  <c r="FL335" i="1"/>
  <c r="FM335" i="1"/>
  <c r="FN335" i="1"/>
  <c r="FO335" i="1"/>
  <c r="FP335" i="1"/>
  <c r="FR335" i="1"/>
  <c r="FS335" i="1"/>
  <c r="EU336" i="1"/>
  <c r="EV336" i="1"/>
  <c r="EX336" i="1"/>
  <c r="EY336" i="1"/>
  <c r="EZ336" i="1"/>
  <c r="FA336" i="1"/>
  <c r="FC336" i="1"/>
  <c r="FF336" i="1"/>
  <c r="FG336" i="1"/>
  <c r="FH336" i="1"/>
  <c r="FI336" i="1"/>
  <c r="FJ336" i="1"/>
  <c r="FL336" i="1"/>
  <c r="FM336" i="1"/>
  <c r="FN336" i="1"/>
  <c r="FO336" i="1"/>
  <c r="FP336" i="1"/>
  <c r="FR336" i="1"/>
  <c r="FS336" i="1"/>
  <c r="EU337" i="1"/>
  <c r="EV337" i="1"/>
  <c r="EX337" i="1"/>
  <c r="EY337" i="1"/>
  <c r="EZ337" i="1"/>
  <c r="FA337" i="1"/>
  <c r="FC337" i="1"/>
  <c r="FF337" i="1"/>
  <c r="FG337" i="1"/>
  <c r="FH337" i="1"/>
  <c r="FI337" i="1"/>
  <c r="FJ337" i="1"/>
  <c r="FL337" i="1"/>
  <c r="FM337" i="1"/>
  <c r="FN337" i="1"/>
  <c r="FO337" i="1"/>
  <c r="FP337" i="1"/>
  <c r="FR337" i="1"/>
  <c r="FS337" i="1"/>
  <c r="EU338" i="1"/>
  <c r="EV338" i="1"/>
  <c r="EX338" i="1"/>
  <c r="EY338" i="1"/>
  <c r="EZ338" i="1"/>
  <c r="FA338" i="1"/>
  <c r="FC338" i="1"/>
  <c r="FF338" i="1"/>
  <c r="FG338" i="1"/>
  <c r="FH338" i="1"/>
  <c r="FI338" i="1"/>
  <c r="FJ338" i="1"/>
  <c r="FL338" i="1"/>
  <c r="FM338" i="1"/>
  <c r="FN338" i="1"/>
  <c r="FO338" i="1"/>
  <c r="FP338" i="1"/>
  <c r="FR338" i="1"/>
  <c r="FS338" i="1"/>
  <c r="EU339" i="1"/>
  <c r="EV339" i="1"/>
  <c r="EX339" i="1"/>
  <c r="EY339" i="1"/>
  <c r="EZ339" i="1"/>
  <c r="FA339" i="1"/>
  <c r="FC339" i="1"/>
  <c r="FF339" i="1"/>
  <c r="FG339" i="1"/>
  <c r="FH339" i="1"/>
  <c r="FI339" i="1"/>
  <c r="FJ339" i="1"/>
  <c r="FL339" i="1"/>
  <c r="FM339" i="1"/>
  <c r="FN339" i="1"/>
  <c r="FO339" i="1"/>
  <c r="FP339" i="1"/>
  <c r="FR339" i="1"/>
  <c r="FS339" i="1"/>
  <c r="EU340" i="1"/>
  <c r="EV340" i="1"/>
  <c r="EX340" i="1"/>
  <c r="EY340" i="1"/>
  <c r="EZ340" i="1"/>
  <c r="FA340" i="1"/>
  <c r="FC340" i="1"/>
  <c r="FF340" i="1"/>
  <c r="FG340" i="1"/>
  <c r="FH340" i="1"/>
  <c r="FI340" i="1"/>
  <c r="FJ340" i="1"/>
  <c r="FL340" i="1"/>
  <c r="FM340" i="1"/>
  <c r="FN340" i="1"/>
  <c r="FO340" i="1"/>
  <c r="FP340" i="1"/>
  <c r="FR340" i="1"/>
  <c r="FS340" i="1"/>
  <c r="EU341" i="1"/>
  <c r="EV341" i="1"/>
  <c r="EX341" i="1"/>
  <c r="EY341" i="1"/>
  <c r="EZ341" i="1"/>
  <c r="FA341" i="1"/>
  <c r="FC341" i="1"/>
  <c r="FF341" i="1"/>
  <c r="FG341" i="1"/>
  <c r="FH341" i="1"/>
  <c r="FI341" i="1"/>
  <c r="FJ341" i="1"/>
  <c r="FL341" i="1"/>
  <c r="FM341" i="1"/>
  <c r="FN341" i="1"/>
  <c r="FO341" i="1"/>
  <c r="FP341" i="1"/>
  <c r="FR341" i="1"/>
  <c r="FS341" i="1"/>
  <c r="EU342" i="1"/>
  <c r="EV342" i="1"/>
  <c r="EX342" i="1"/>
  <c r="EY342" i="1"/>
  <c r="EZ342" i="1"/>
  <c r="FA342" i="1"/>
  <c r="FC342" i="1"/>
  <c r="FF342" i="1"/>
  <c r="FG342" i="1"/>
  <c r="FH342" i="1"/>
  <c r="FI342" i="1"/>
  <c r="FJ342" i="1"/>
  <c r="FL342" i="1"/>
  <c r="FM342" i="1"/>
  <c r="FN342" i="1"/>
  <c r="FO342" i="1"/>
  <c r="FP342" i="1"/>
  <c r="FR342" i="1"/>
  <c r="FS342" i="1"/>
  <c r="EU343" i="1"/>
  <c r="EV343" i="1"/>
  <c r="EX343" i="1"/>
  <c r="EY343" i="1"/>
  <c r="EZ343" i="1"/>
  <c r="FA343" i="1"/>
  <c r="FC343" i="1"/>
  <c r="FF343" i="1"/>
  <c r="FG343" i="1"/>
  <c r="FH343" i="1"/>
  <c r="FI343" i="1"/>
  <c r="FJ343" i="1"/>
  <c r="FL343" i="1"/>
  <c r="FM343" i="1"/>
  <c r="FN343" i="1"/>
  <c r="FO343" i="1"/>
  <c r="FP343" i="1"/>
  <c r="FR343" i="1"/>
  <c r="FS343" i="1"/>
  <c r="EU344" i="1"/>
  <c r="EV344" i="1"/>
  <c r="EX344" i="1"/>
  <c r="EY344" i="1"/>
  <c r="EZ344" i="1"/>
  <c r="FA344" i="1"/>
  <c r="FC344" i="1"/>
  <c r="FF344" i="1"/>
  <c r="FG344" i="1"/>
  <c r="FH344" i="1"/>
  <c r="FI344" i="1"/>
  <c r="FJ344" i="1"/>
  <c r="FL344" i="1"/>
  <c r="FM344" i="1"/>
  <c r="FN344" i="1"/>
  <c r="FO344" i="1"/>
  <c r="FP344" i="1"/>
  <c r="FR344" i="1"/>
  <c r="FS344" i="1"/>
  <c r="EU345" i="1"/>
  <c r="EV345" i="1"/>
  <c r="EX345" i="1"/>
  <c r="EY345" i="1"/>
  <c r="EZ345" i="1"/>
  <c r="FA345" i="1"/>
  <c r="FC345" i="1"/>
  <c r="FF345" i="1"/>
  <c r="FG345" i="1"/>
  <c r="FH345" i="1"/>
  <c r="FI345" i="1"/>
  <c r="FJ345" i="1"/>
  <c r="FL345" i="1"/>
  <c r="FM345" i="1"/>
  <c r="FN345" i="1"/>
  <c r="FO345" i="1"/>
  <c r="FP345" i="1"/>
  <c r="FR345" i="1"/>
  <c r="FS345" i="1"/>
  <c r="EU346" i="1"/>
  <c r="EV346" i="1"/>
  <c r="EX346" i="1"/>
  <c r="EY346" i="1"/>
  <c r="EZ346" i="1"/>
  <c r="FA346" i="1"/>
  <c r="FC346" i="1"/>
  <c r="FF346" i="1"/>
  <c r="FG346" i="1"/>
  <c r="FH346" i="1"/>
  <c r="FI346" i="1"/>
  <c r="FJ346" i="1"/>
  <c r="FL346" i="1"/>
  <c r="FM346" i="1"/>
  <c r="FN346" i="1"/>
  <c r="FO346" i="1"/>
  <c r="FP346" i="1"/>
  <c r="FR346" i="1"/>
  <c r="FS346" i="1"/>
  <c r="EU347" i="1"/>
  <c r="EV347" i="1"/>
  <c r="EX347" i="1"/>
  <c r="EY347" i="1"/>
  <c r="EZ347" i="1"/>
  <c r="FA347" i="1"/>
  <c r="FC347" i="1"/>
  <c r="FF347" i="1"/>
  <c r="FG347" i="1"/>
  <c r="FH347" i="1"/>
  <c r="FI347" i="1"/>
  <c r="FJ347" i="1"/>
  <c r="FL347" i="1"/>
  <c r="FM347" i="1"/>
  <c r="FN347" i="1"/>
  <c r="FO347" i="1"/>
  <c r="FP347" i="1"/>
  <c r="FR347" i="1"/>
  <c r="FS347" i="1"/>
  <c r="EU348" i="1"/>
  <c r="EV348" i="1"/>
  <c r="EX348" i="1"/>
  <c r="EY348" i="1"/>
  <c r="EZ348" i="1"/>
  <c r="FA348" i="1"/>
  <c r="FC348" i="1"/>
  <c r="FF348" i="1"/>
  <c r="FG348" i="1"/>
  <c r="FH348" i="1"/>
  <c r="FI348" i="1"/>
  <c r="FJ348" i="1"/>
  <c r="FL348" i="1"/>
  <c r="FM348" i="1"/>
  <c r="FN348" i="1"/>
  <c r="FO348" i="1"/>
  <c r="FP348" i="1"/>
  <c r="FR348" i="1"/>
  <c r="FS348" i="1"/>
  <c r="EU349" i="1"/>
  <c r="EV349" i="1"/>
  <c r="EX349" i="1"/>
  <c r="EY349" i="1"/>
  <c r="EZ349" i="1"/>
  <c r="FA349" i="1"/>
  <c r="FC349" i="1"/>
  <c r="FF349" i="1"/>
  <c r="FG349" i="1"/>
  <c r="FH349" i="1"/>
  <c r="FI349" i="1"/>
  <c r="FJ349" i="1"/>
  <c r="FL349" i="1"/>
  <c r="FM349" i="1"/>
  <c r="FN349" i="1"/>
  <c r="FO349" i="1"/>
  <c r="FP349" i="1"/>
  <c r="FR349" i="1"/>
  <c r="FS349" i="1"/>
  <c r="EU350" i="1"/>
  <c r="EV350" i="1"/>
  <c r="EX350" i="1"/>
  <c r="EY350" i="1"/>
  <c r="EZ350" i="1"/>
  <c r="FA350" i="1"/>
  <c r="FC350" i="1"/>
  <c r="FF350" i="1"/>
  <c r="FG350" i="1"/>
  <c r="FH350" i="1"/>
  <c r="FI350" i="1"/>
  <c r="FJ350" i="1"/>
  <c r="FL350" i="1"/>
  <c r="FM350" i="1"/>
  <c r="FN350" i="1"/>
  <c r="FO350" i="1"/>
  <c r="FP350" i="1"/>
  <c r="FR350" i="1"/>
  <c r="FS350" i="1"/>
  <c r="EU351" i="1"/>
  <c r="EV351" i="1"/>
  <c r="EX351" i="1"/>
  <c r="EY351" i="1"/>
  <c r="EZ351" i="1"/>
  <c r="FA351" i="1"/>
  <c r="FC351" i="1"/>
  <c r="FF351" i="1"/>
  <c r="FG351" i="1"/>
  <c r="FH351" i="1"/>
  <c r="FI351" i="1"/>
  <c r="FJ351" i="1"/>
  <c r="FL351" i="1"/>
  <c r="FM351" i="1"/>
  <c r="FN351" i="1"/>
  <c r="FO351" i="1"/>
  <c r="FP351" i="1"/>
  <c r="FR351" i="1"/>
  <c r="FS351" i="1"/>
  <c r="EU352" i="1"/>
  <c r="EV352" i="1"/>
  <c r="EX352" i="1"/>
  <c r="EY352" i="1"/>
  <c r="EZ352" i="1"/>
  <c r="FA352" i="1"/>
  <c r="FC352" i="1"/>
  <c r="FF352" i="1"/>
  <c r="FG352" i="1"/>
  <c r="FH352" i="1"/>
  <c r="FI352" i="1"/>
  <c r="FJ352" i="1"/>
  <c r="FL352" i="1"/>
  <c r="FM352" i="1"/>
  <c r="FN352" i="1"/>
  <c r="FO352" i="1"/>
  <c r="FP352" i="1"/>
  <c r="FR352" i="1"/>
  <c r="FS352" i="1"/>
  <c r="EU353" i="1"/>
  <c r="EV353" i="1"/>
  <c r="EX353" i="1"/>
  <c r="EY353" i="1"/>
  <c r="EZ353" i="1"/>
  <c r="FA353" i="1"/>
  <c r="FC353" i="1"/>
  <c r="FF353" i="1"/>
  <c r="FG353" i="1"/>
  <c r="FH353" i="1"/>
  <c r="FI353" i="1"/>
  <c r="FJ353" i="1"/>
  <c r="FL353" i="1"/>
  <c r="FM353" i="1"/>
  <c r="FN353" i="1"/>
  <c r="FO353" i="1"/>
  <c r="FP353" i="1"/>
  <c r="FR353" i="1"/>
  <c r="FS353" i="1"/>
  <c r="EU354" i="1"/>
  <c r="EV354" i="1"/>
  <c r="EX354" i="1"/>
  <c r="EY354" i="1"/>
  <c r="EZ354" i="1"/>
  <c r="FA354" i="1"/>
  <c r="FC354" i="1"/>
  <c r="FF354" i="1"/>
  <c r="FG354" i="1"/>
  <c r="FH354" i="1"/>
  <c r="FI354" i="1"/>
  <c r="FJ354" i="1"/>
  <c r="FL354" i="1"/>
  <c r="FM354" i="1"/>
  <c r="FN354" i="1"/>
  <c r="FO354" i="1"/>
  <c r="FP354" i="1"/>
  <c r="FR354" i="1"/>
  <c r="FS354" i="1"/>
  <c r="EU355" i="1"/>
  <c r="EV355" i="1"/>
  <c r="EX355" i="1"/>
  <c r="EY355" i="1"/>
  <c r="EZ355" i="1"/>
  <c r="FA355" i="1"/>
  <c r="FC355" i="1"/>
  <c r="FF355" i="1"/>
  <c r="FG355" i="1"/>
  <c r="FH355" i="1"/>
  <c r="FI355" i="1"/>
  <c r="FJ355" i="1"/>
  <c r="FL355" i="1"/>
  <c r="FM355" i="1"/>
  <c r="FN355" i="1"/>
  <c r="FO355" i="1"/>
  <c r="FP355" i="1"/>
  <c r="FR355" i="1"/>
  <c r="FS355" i="1"/>
  <c r="EU356" i="1"/>
  <c r="EV356" i="1"/>
  <c r="EX356" i="1"/>
  <c r="EY356" i="1"/>
  <c r="EZ356" i="1"/>
  <c r="FA356" i="1"/>
  <c r="FC356" i="1"/>
  <c r="FF356" i="1"/>
  <c r="FG356" i="1"/>
  <c r="FH356" i="1"/>
  <c r="FI356" i="1"/>
  <c r="FJ356" i="1"/>
  <c r="FL356" i="1"/>
  <c r="FM356" i="1"/>
  <c r="FN356" i="1"/>
  <c r="FO356" i="1"/>
  <c r="FP356" i="1"/>
  <c r="FR356" i="1"/>
  <c r="FS356" i="1"/>
  <c r="EU357" i="1"/>
  <c r="EV357" i="1"/>
  <c r="EX357" i="1"/>
  <c r="EY357" i="1"/>
  <c r="EZ357" i="1"/>
  <c r="FA357" i="1"/>
  <c r="FC357" i="1"/>
  <c r="FF357" i="1"/>
  <c r="FG357" i="1"/>
  <c r="FH357" i="1"/>
  <c r="FI357" i="1"/>
  <c r="FJ357" i="1"/>
  <c r="FL357" i="1"/>
  <c r="FM357" i="1"/>
  <c r="FN357" i="1"/>
  <c r="FO357" i="1"/>
  <c r="FP357" i="1"/>
  <c r="FR357" i="1"/>
  <c r="FS357" i="1"/>
  <c r="EU358" i="1"/>
  <c r="EV358" i="1"/>
  <c r="EX358" i="1"/>
  <c r="EY358" i="1"/>
  <c r="EZ358" i="1"/>
  <c r="FA358" i="1"/>
  <c r="FC358" i="1"/>
  <c r="FF358" i="1"/>
  <c r="FG358" i="1"/>
  <c r="FH358" i="1"/>
  <c r="FI358" i="1"/>
  <c r="FJ358" i="1"/>
  <c r="FL358" i="1"/>
  <c r="FM358" i="1"/>
  <c r="FN358" i="1"/>
  <c r="FO358" i="1"/>
  <c r="FP358" i="1"/>
  <c r="FR358" i="1"/>
  <c r="FS358" i="1"/>
  <c r="EU359" i="1"/>
  <c r="EV359" i="1"/>
  <c r="EX359" i="1"/>
  <c r="EY359" i="1"/>
  <c r="EZ359" i="1"/>
  <c r="FA359" i="1"/>
  <c r="FC359" i="1"/>
  <c r="FF359" i="1"/>
  <c r="FG359" i="1"/>
  <c r="FH359" i="1"/>
  <c r="FI359" i="1"/>
  <c r="FJ359" i="1"/>
  <c r="FL359" i="1"/>
  <c r="FM359" i="1"/>
  <c r="FN359" i="1"/>
  <c r="FO359" i="1"/>
  <c r="FP359" i="1"/>
  <c r="FR359" i="1"/>
  <c r="FS359" i="1"/>
  <c r="EU360" i="1"/>
  <c r="EV360" i="1"/>
  <c r="EX360" i="1"/>
  <c r="EY360" i="1"/>
  <c r="EZ360" i="1"/>
  <c r="FA360" i="1"/>
  <c r="FC360" i="1"/>
  <c r="FF360" i="1"/>
  <c r="FG360" i="1"/>
  <c r="FH360" i="1"/>
  <c r="FI360" i="1"/>
  <c r="FJ360" i="1"/>
  <c r="FL360" i="1"/>
  <c r="FM360" i="1"/>
  <c r="FN360" i="1"/>
  <c r="FO360" i="1"/>
  <c r="FP360" i="1"/>
  <c r="FR360" i="1"/>
  <c r="FS360" i="1"/>
  <c r="EU361" i="1"/>
  <c r="EV361" i="1"/>
  <c r="EX361" i="1"/>
  <c r="EY361" i="1"/>
  <c r="EZ361" i="1"/>
  <c r="FA361" i="1"/>
  <c r="FC361" i="1"/>
  <c r="FF361" i="1"/>
  <c r="FG361" i="1"/>
  <c r="FH361" i="1"/>
  <c r="FI361" i="1"/>
  <c r="FJ361" i="1"/>
  <c r="FL361" i="1"/>
  <c r="FM361" i="1"/>
  <c r="FN361" i="1"/>
  <c r="FO361" i="1"/>
  <c r="FP361" i="1"/>
  <c r="FR361" i="1"/>
  <c r="FS361" i="1"/>
  <c r="EU362" i="1"/>
  <c r="EV362" i="1"/>
  <c r="EX362" i="1"/>
  <c r="EY362" i="1"/>
  <c r="EZ362" i="1"/>
  <c r="FA362" i="1"/>
  <c r="FC362" i="1"/>
  <c r="FF362" i="1"/>
  <c r="FG362" i="1"/>
  <c r="FH362" i="1"/>
  <c r="FI362" i="1"/>
  <c r="FJ362" i="1"/>
  <c r="FL362" i="1"/>
  <c r="FM362" i="1"/>
  <c r="FN362" i="1"/>
  <c r="FO362" i="1"/>
  <c r="FP362" i="1"/>
  <c r="FR362" i="1"/>
  <c r="FS362" i="1"/>
  <c r="EU363" i="1"/>
  <c r="EV363" i="1"/>
  <c r="EX363" i="1"/>
  <c r="EY363" i="1"/>
  <c r="EZ363" i="1"/>
  <c r="FA363" i="1"/>
  <c r="FC363" i="1"/>
  <c r="FF363" i="1"/>
  <c r="FG363" i="1"/>
  <c r="FH363" i="1"/>
  <c r="FI363" i="1"/>
  <c r="FJ363" i="1"/>
  <c r="FL363" i="1"/>
  <c r="FM363" i="1"/>
  <c r="FN363" i="1"/>
  <c r="FO363" i="1"/>
  <c r="FP363" i="1"/>
  <c r="FR363" i="1"/>
  <c r="FS363" i="1"/>
  <c r="EU364" i="1"/>
  <c r="EV364" i="1"/>
  <c r="EX364" i="1"/>
  <c r="EY364" i="1"/>
  <c r="EZ364" i="1"/>
  <c r="FA364" i="1"/>
  <c r="FC364" i="1"/>
  <c r="FF364" i="1"/>
  <c r="FG364" i="1"/>
  <c r="FH364" i="1"/>
  <c r="FI364" i="1"/>
  <c r="FJ364" i="1"/>
  <c r="FL364" i="1"/>
  <c r="FM364" i="1"/>
  <c r="FN364" i="1"/>
  <c r="FO364" i="1"/>
  <c r="FP364" i="1"/>
  <c r="FR364" i="1"/>
  <c r="FS364" i="1"/>
  <c r="EU365" i="1"/>
  <c r="EV365" i="1"/>
  <c r="EX365" i="1"/>
  <c r="EY365" i="1"/>
  <c r="EZ365" i="1"/>
  <c r="FA365" i="1"/>
  <c r="FC365" i="1"/>
  <c r="FF365" i="1"/>
  <c r="FG365" i="1"/>
  <c r="FH365" i="1"/>
  <c r="FI365" i="1"/>
  <c r="FJ365" i="1"/>
  <c r="FL365" i="1"/>
  <c r="FM365" i="1"/>
  <c r="FN365" i="1"/>
  <c r="FO365" i="1"/>
  <c r="FP365" i="1"/>
  <c r="FR365" i="1"/>
  <c r="FS365" i="1"/>
  <c r="EU366" i="1"/>
  <c r="EV366" i="1"/>
  <c r="EX366" i="1"/>
  <c r="EY366" i="1"/>
  <c r="EZ366" i="1"/>
  <c r="FA366" i="1"/>
  <c r="FC366" i="1"/>
  <c r="FF366" i="1"/>
  <c r="FG366" i="1"/>
  <c r="FH366" i="1"/>
  <c r="FI366" i="1"/>
  <c r="FJ366" i="1"/>
  <c r="FL366" i="1"/>
  <c r="FM366" i="1"/>
  <c r="FN366" i="1"/>
  <c r="FO366" i="1"/>
  <c r="FP366" i="1"/>
  <c r="FR366" i="1"/>
  <c r="FS366" i="1"/>
  <c r="EU367" i="1"/>
  <c r="EV367" i="1"/>
  <c r="EX367" i="1"/>
  <c r="EY367" i="1"/>
  <c r="EZ367" i="1"/>
  <c r="FA367" i="1"/>
  <c r="FC367" i="1"/>
  <c r="FF367" i="1"/>
  <c r="FG367" i="1"/>
  <c r="FH367" i="1"/>
  <c r="FI367" i="1"/>
  <c r="FJ367" i="1"/>
  <c r="FL367" i="1"/>
  <c r="FM367" i="1"/>
  <c r="FN367" i="1"/>
  <c r="FO367" i="1"/>
  <c r="FP367" i="1"/>
  <c r="FR367" i="1"/>
  <c r="FS367" i="1"/>
  <c r="EU368" i="1"/>
  <c r="EV368" i="1"/>
  <c r="EX368" i="1"/>
  <c r="EY368" i="1"/>
  <c r="EZ368" i="1"/>
  <c r="FA368" i="1"/>
  <c r="FC368" i="1"/>
  <c r="FF368" i="1"/>
  <c r="FG368" i="1"/>
  <c r="FH368" i="1"/>
  <c r="FI368" i="1"/>
  <c r="FJ368" i="1"/>
  <c r="FL368" i="1"/>
  <c r="FM368" i="1"/>
  <c r="FN368" i="1"/>
  <c r="FO368" i="1"/>
  <c r="FP368" i="1"/>
  <c r="FR368" i="1"/>
  <c r="FS368" i="1"/>
  <c r="EU369" i="1"/>
  <c r="EV369" i="1"/>
  <c r="EX369" i="1"/>
  <c r="EY369" i="1"/>
  <c r="EZ369" i="1"/>
  <c r="FA369" i="1"/>
  <c r="FC369" i="1"/>
  <c r="FF369" i="1"/>
  <c r="FG369" i="1"/>
  <c r="FH369" i="1"/>
  <c r="FI369" i="1"/>
  <c r="FJ369" i="1"/>
  <c r="FL369" i="1"/>
  <c r="FM369" i="1"/>
  <c r="FN369" i="1"/>
  <c r="FO369" i="1"/>
  <c r="FP369" i="1"/>
  <c r="FR369" i="1"/>
  <c r="FS369" i="1"/>
  <c r="EU370" i="1"/>
  <c r="EV370" i="1"/>
  <c r="EX370" i="1"/>
  <c r="EY370" i="1"/>
  <c r="EZ370" i="1"/>
  <c r="FA370" i="1"/>
  <c r="FC370" i="1"/>
  <c r="FF370" i="1"/>
  <c r="FG370" i="1"/>
  <c r="FH370" i="1"/>
  <c r="FI370" i="1"/>
  <c r="FJ370" i="1"/>
  <c r="FL370" i="1"/>
  <c r="FM370" i="1"/>
  <c r="FN370" i="1"/>
  <c r="FO370" i="1"/>
  <c r="FP370" i="1"/>
  <c r="FR370" i="1"/>
  <c r="FS370" i="1"/>
  <c r="EU371" i="1"/>
  <c r="EV371" i="1"/>
  <c r="EX371" i="1"/>
  <c r="EY371" i="1"/>
  <c r="EZ371" i="1"/>
  <c r="FA371" i="1"/>
  <c r="FC371" i="1"/>
  <c r="FF371" i="1"/>
  <c r="FG371" i="1"/>
  <c r="FH371" i="1"/>
  <c r="FI371" i="1"/>
  <c r="FJ371" i="1"/>
  <c r="FL371" i="1"/>
  <c r="FM371" i="1"/>
  <c r="FN371" i="1"/>
  <c r="FO371" i="1"/>
  <c r="FP371" i="1"/>
  <c r="FR371" i="1"/>
  <c r="FS371" i="1"/>
  <c r="EU372" i="1"/>
  <c r="EV372" i="1"/>
  <c r="EX372" i="1"/>
  <c r="EY372" i="1"/>
  <c r="EZ372" i="1"/>
  <c r="FA372" i="1"/>
  <c r="FC372" i="1"/>
  <c r="FF372" i="1"/>
  <c r="FG372" i="1"/>
  <c r="FH372" i="1"/>
  <c r="FI372" i="1"/>
  <c r="FJ372" i="1"/>
  <c r="FL372" i="1"/>
  <c r="FM372" i="1"/>
  <c r="FN372" i="1"/>
  <c r="FO372" i="1"/>
  <c r="FP372" i="1"/>
  <c r="FR372" i="1"/>
  <c r="FS372" i="1"/>
  <c r="EU373" i="1"/>
  <c r="EV373" i="1"/>
  <c r="EX373" i="1"/>
  <c r="EY373" i="1"/>
  <c r="EZ373" i="1"/>
  <c r="FA373" i="1"/>
  <c r="FC373" i="1"/>
  <c r="FF373" i="1"/>
  <c r="FG373" i="1"/>
  <c r="FH373" i="1"/>
  <c r="FI373" i="1"/>
  <c r="FJ373" i="1"/>
  <c r="FL373" i="1"/>
  <c r="FM373" i="1"/>
  <c r="FN373" i="1"/>
  <c r="FO373" i="1"/>
  <c r="FP373" i="1"/>
  <c r="FR373" i="1"/>
  <c r="FS373" i="1"/>
  <c r="EU374" i="1"/>
  <c r="EV374" i="1"/>
  <c r="EX374" i="1"/>
  <c r="EY374" i="1"/>
  <c r="EZ374" i="1"/>
  <c r="FA374" i="1"/>
  <c r="FC374" i="1"/>
  <c r="FF374" i="1"/>
  <c r="FG374" i="1"/>
  <c r="FH374" i="1"/>
  <c r="FI374" i="1"/>
  <c r="FJ374" i="1"/>
  <c r="FL374" i="1"/>
  <c r="FM374" i="1"/>
  <c r="FN374" i="1"/>
  <c r="FO374" i="1"/>
  <c r="FP374" i="1"/>
  <c r="FR374" i="1"/>
  <c r="FS374" i="1"/>
  <c r="EU375" i="1"/>
  <c r="EV375" i="1"/>
  <c r="EX375" i="1"/>
  <c r="EY375" i="1"/>
  <c r="EZ375" i="1"/>
  <c r="FA375" i="1"/>
  <c r="FC375" i="1"/>
  <c r="FF375" i="1"/>
  <c r="FG375" i="1"/>
  <c r="FH375" i="1"/>
  <c r="FI375" i="1"/>
  <c r="FJ375" i="1"/>
  <c r="FL375" i="1"/>
  <c r="FM375" i="1"/>
  <c r="FN375" i="1"/>
  <c r="FO375" i="1"/>
  <c r="FP375" i="1"/>
  <c r="FR375" i="1"/>
  <c r="FS375" i="1"/>
  <c r="EU376" i="1"/>
  <c r="EV376" i="1"/>
  <c r="EX376" i="1"/>
  <c r="EY376" i="1"/>
  <c r="EZ376" i="1"/>
  <c r="FA376" i="1"/>
  <c r="FC376" i="1"/>
  <c r="FF376" i="1"/>
  <c r="FG376" i="1"/>
  <c r="FH376" i="1"/>
  <c r="FI376" i="1"/>
  <c r="FJ376" i="1"/>
  <c r="FL376" i="1"/>
  <c r="FM376" i="1"/>
  <c r="FN376" i="1"/>
  <c r="FO376" i="1"/>
  <c r="FP376" i="1"/>
  <c r="FR376" i="1"/>
  <c r="FS376" i="1"/>
  <c r="EU377" i="1"/>
  <c r="EV377" i="1"/>
  <c r="EX377" i="1"/>
  <c r="EY377" i="1"/>
  <c r="EZ377" i="1"/>
  <c r="FA377" i="1"/>
  <c r="FC377" i="1"/>
  <c r="FF377" i="1"/>
  <c r="FG377" i="1"/>
  <c r="FH377" i="1"/>
  <c r="FI377" i="1"/>
  <c r="FJ377" i="1"/>
  <c r="FL377" i="1"/>
  <c r="FM377" i="1"/>
  <c r="FN377" i="1"/>
  <c r="FO377" i="1"/>
  <c r="FP377" i="1"/>
  <c r="FR377" i="1"/>
  <c r="FS377" i="1"/>
  <c r="EU378" i="1"/>
  <c r="EV378" i="1"/>
  <c r="EX378" i="1"/>
  <c r="EY378" i="1"/>
  <c r="EZ378" i="1"/>
  <c r="FA378" i="1"/>
  <c r="FC378" i="1"/>
  <c r="FF378" i="1"/>
  <c r="FG378" i="1"/>
  <c r="FH378" i="1"/>
  <c r="FI378" i="1"/>
  <c r="FJ378" i="1"/>
  <c r="FL378" i="1"/>
  <c r="FM378" i="1"/>
  <c r="FN378" i="1"/>
  <c r="FO378" i="1"/>
  <c r="FP378" i="1"/>
  <c r="FR378" i="1"/>
  <c r="FS378" i="1"/>
  <c r="EU379" i="1"/>
  <c r="EV379" i="1"/>
  <c r="EX379" i="1"/>
  <c r="EY379" i="1"/>
  <c r="EZ379" i="1"/>
  <c r="FA379" i="1"/>
  <c r="FC379" i="1"/>
  <c r="FF379" i="1"/>
  <c r="FG379" i="1"/>
  <c r="FH379" i="1"/>
  <c r="FI379" i="1"/>
  <c r="FJ379" i="1"/>
  <c r="FL379" i="1"/>
  <c r="FM379" i="1"/>
  <c r="FN379" i="1"/>
  <c r="FO379" i="1"/>
  <c r="FP379" i="1"/>
  <c r="FR379" i="1"/>
  <c r="FS379" i="1"/>
  <c r="EU380" i="1"/>
  <c r="EV380" i="1"/>
  <c r="EX380" i="1"/>
  <c r="EY380" i="1"/>
  <c r="EZ380" i="1"/>
  <c r="FA380" i="1"/>
  <c r="FC380" i="1"/>
  <c r="FF380" i="1"/>
  <c r="FG380" i="1"/>
  <c r="FH380" i="1"/>
  <c r="FI380" i="1"/>
  <c r="FJ380" i="1"/>
  <c r="FL380" i="1"/>
  <c r="FM380" i="1"/>
  <c r="FN380" i="1"/>
  <c r="FO380" i="1"/>
  <c r="FP380" i="1"/>
  <c r="FR380" i="1"/>
  <c r="FS380" i="1"/>
  <c r="EU381" i="1"/>
  <c r="EV381" i="1"/>
  <c r="EX381" i="1"/>
  <c r="EY381" i="1"/>
  <c r="EZ381" i="1"/>
  <c r="FA381" i="1"/>
  <c r="FC381" i="1"/>
  <c r="FF381" i="1"/>
  <c r="FG381" i="1"/>
  <c r="FH381" i="1"/>
  <c r="FI381" i="1"/>
  <c r="FJ381" i="1"/>
  <c r="FL381" i="1"/>
  <c r="FM381" i="1"/>
  <c r="FN381" i="1"/>
  <c r="FO381" i="1"/>
  <c r="FP381" i="1"/>
  <c r="FR381" i="1"/>
  <c r="FS381" i="1"/>
  <c r="EU382" i="1"/>
  <c r="EV382" i="1"/>
  <c r="EX382" i="1"/>
  <c r="EY382" i="1"/>
  <c r="EZ382" i="1"/>
  <c r="FA382" i="1"/>
  <c r="FC382" i="1"/>
  <c r="FF382" i="1"/>
  <c r="FG382" i="1"/>
  <c r="FH382" i="1"/>
  <c r="FI382" i="1"/>
  <c r="FJ382" i="1"/>
  <c r="FL382" i="1"/>
  <c r="FM382" i="1"/>
  <c r="FN382" i="1"/>
  <c r="FO382" i="1"/>
  <c r="FP382" i="1"/>
  <c r="FR382" i="1"/>
  <c r="FS382" i="1"/>
  <c r="EU383" i="1"/>
  <c r="EV383" i="1"/>
  <c r="EX383" i="1"/>
  <c r="EY383" i="1"/>
  <c r="EZ383" i="1"/>
  <c r="FA383" i="1"/>
  <c r="FC383" i="1"/>
  <c r="FF383" i="1"/>
  <c r="FG383" i="1"/>
  <c r="FH383" i="1"/>
  <c r="FI383" i="1"/>
  <c r="FJ383" i="1"/>
  <c r="FL383" i="1"/>
  <c r="FM383" i="1"/>
  <c r="FN383" i="1"/>
  <c r="FO383" i="1"/>
  <c r="FP383" i="1"/>
  <c r="FR383" i="1"/>
  <c r="FS383" i="1"/>
  <c r="EU384" i="1"/>
  <c r="EV384" i="1"/>
  <c r="EX384" i="1"/>
  <c r="EY384" i="1"/>
  <c r="EZ384" i="1"/>
  <c r="FA384" i="1"/>
  <c r="FC384" i="1"/>
  <c r="FF384" i="1"/>
  <c r="FG384" i="1"/>
  <c r="FH384" i="1"/>
  <c r="FI384" i="1"/>
  <c r="FJ384" i="1"/>
  <c r="FL384" i="1"/>
  <c r="FM384" i="1"/>
  <c r="FN384" i="1"/>
  <c r="FO384" i="1"/>
  <c r="FP384" i="1"/>
  <c r="FR384" i="1"/>
  <c r="FS384" i="1"/>
  <c r="EU385" i="1"/>
  <c r="EV385" i="1"/>
  <c r="EX385" i="1"/>
  <c r="EY385" i="1"/>
  <c r="EZ385" i="1"/>
  <c r="FA385" i="1"/>
  <c r="FC385" i="1"/>
  <c r="FF385" i="1"/>
  <c r="FG385" i="1"/>
  <c r="FH385" i="1"/>
  <c r="FI385" i="1"/>
  <c r="FJ385" i="1"/>
  <c r="FL385" i="1"/>
  <c r="FM385" i="1"/>
  <c r="FN385" i="1"/>
  <c r="FO385" i="1"/>
  <c r="FP385" i="1"/>
  <c r="FR385" i="1"/>
  <c r="FS385" i="1"/>
  <c r="EU386" i="1"/>
  <c r="EV386" i="1"/>
  <c r="EX386" i="1"/>
  <c r="EY386" i="1"/>
  <c r="EZ386" i="1"/>
  <c r="FA386" i="1"/>
  <c r="FC386" i="1"/>
  <c r="FF386" i="1"/>
  <c r="FG386" i="1"/>
  <c r="FH386" i="1"/>
  <c r="FI386" i="1"/>
  <c r="FJ386" i="1"/>
  <c r="FL386" i="1"/>
  <c r="FM386" i="1"/>
  <c r="FN386" i="1"/>
  <c r="FO386" i="1"/>
  <c r="FP386" i="1"/>
  <c r="FR386" i="1"/>
  <c r="FS386" i="1"/>
  <c r="EU387" i="1"/>
  <c r="EV387" i="1"/>
  <c r="EX387" i="1"/>
  <c r="EY387" i="1"/>
  <c r="EZ387" i="1"/>
  <c r="FA387" i="1"/>
  <c r="FC387" i="1"/>
  <c r="FF387" i="1"/>
  <c r="FG387" i="1"/>
  <c r="FH387" i="1"/>
  <c r="FI387" i="1"/>
  <c r="FJ387" i="1"/>
  <c r="FL387" i="1"/>
  <c r="FM387" i="1"/>
  <c r="FN387" i="1"/>
  <c r="FO387" i="1"/>
  <c r="FP387" i="1"/>
  <c r="FR387" i="1"/>
  <c r="FS387" i="1"/>
  <c r="EU388" i="1"/>
  <c r="EV388" i="1"/>
  <c r="EX388" i="1"/>
  <c r="EY388" i="1"/>
  <c r="EZ388" i="1"/>
  <c r="FA388" i="1"/>
  <c r="FC388" i="1"/>
  <c r="FF388" i="1"/>
  <c r="FG388" i="1"/>
  <c r="FH388" i="1"/>
  <c r="FI388" i="1"/>
  <c r="FJ388" i="1"/>
  <c r="FL388" i="1"/>
  <c r="FM388" i="1"/>
  <c r="FN388" i="1"/>
  <c r="FO388" i="1"/>
  <c r="FP388" i="1"/>
  <c r="FR388" i="1"/>
  <c r="FS388" i="1"/>
  <c r="EU389" i="1"/>
  <c r="EV389" i="1"/>
  <c r="EX389" i="1"/>
  <c r="EY389" i="1"/>
  <c r="EZ389" i="1"/>
  <c r="FA389" i="1"/>
  <c r="FC389" i="1"/>
  <c r="FF389" i="1"/>
  <c r="FG389" i="1"/>
  <c r="FH389" i="1"/>
  <c r="FI389" i="1"/>
  <c r="FJ389" i="1"/>
  <c r="FL389" i="1"/>
  <c r="FM389" i="1"/>
  <c r="FN389" i="1"/>
  <c r="FO389" i="1"/>
  <c r="FP389" i="1"/>
  <c r="FR389" i="1"/>
  <c r="FS389" i="1"/>
  <c r="EU390" i="1"/>
  <c r="EV390" i="1"/>
  <c r="EX390" i="1"/>
  <c r="EY390" i="1"/>
  <c r="EZ390" i="1"/>
  <c r="FA390" i="1"/>
  <c r="FC390" i="1"/>
  <c r="FF390" i="1"/>
  <c r="FG390" i="1"/>
  <c r="FH390" i="1"/>
  <c r="FI390" i="1"/>
  <c r="FJ390" i="1"/>
  <c r="FL390" i="1"/>
  <c r="FM390" i="1"/>
  <c r="FN390" i="1"/>
  <c r="FO390" i="1"/>
  <c r="FP390" i="1"/>
  <c r="FR390" i="1"/>
  <c r="FS390" i="1"/>
  <c r="EU391" i="1"/>
  <c r="EV391" i="1"/>
  <c r="EX391" i="1"/>
  <c r="EY391" i="1"/>
  <c r="EZ391" i="1"/>
  <c r="FA391" i="1"/>
  <c r="FC391" i="1"/>
  <c r="FF391" i="1"/>
  <c r="FG391" i="1"/>
  <c r="FH391" i="1"/>
  <c r="FI391" i="1"/>
  <c r="FJ391" i="1"/>
  <c r="FL391" i="1"/>
  <c r="FM391" i="1"/>
  <c r="FN391" i="1"/>
  <c r="FO391" i="1"/>
  <c r="FP391" i="1"/>
  <c r="FR391" i="1"/>
  <c r="FS391" i="1"/>
  <c r="EU392" i="1"/>
  <c r="EV392" i="1"/>
  <c r="EX392" i="1"/>
  <c r="EY392" i="1"/>
  <c r="EZ392" i="1"/>
  <c r="FA392" i="1"/>
  <c r="FC392" i="1"/>
  <c r="FF392" i="1"/>
  <c r="FG392" i="1"/>
  <c r="FH392" i="1"/>
  <c r="FI392" i="1"/>
  <c r="FJ392" i="1"/>
  <c r="FL392" i="1"/>
  <c r="FM392" i="1"/>
  <c r="FN392" i="1"/>
  <c r="FO392" i="1"/>
  <c r="FP392" i="1"/>
  <c r="FR392" i="1"/>
  <c r="FS392" i="1"/>
  <c r="EU393" i="1"/>
  <c r="EV393" i="1"/>
  <c r="EX393" i="1"/>
  <c r="EY393" i="1"/>
  <c r="EZ393" i="1"/>
  <c r="FA393" i="1"/>
  <c r="FC393" i="1"/>
  <c r="FF393" i="1"/>
  <c r="FG393" i="1"/>
  <c r="FH393" i="1"/>
  <c r="FI393" i="1"/>
  <c r="FJ393" i="1"/>
  <c r="FL393" i="1"/>
  <c r="FM393" i="1"/>
  <c r="FN393" i="1"/>
  <c r="FO393" i="1"/>
  <c r="FP393" i="1"/>
  <c r="FR393" i="1"/>
  <c r="FS393" i="1"/>
  <c r="EU394" i="1"/>
  <c r="EV394" i="1"/>
  <c r="EX394" i="1"/>
  <c r="EY394" i="1"/>
  <c r="EZ394" i="1"/>
  <c r="FA394" i="1"/>
  <c r="FC394" i="1"/>
  <c r="FF394" i="1"/>
  <c r="FG394" i="1"/>
  <c r="FH394" i="1"/>
  <c r="FI394" i="1"/>
  <c r="FJ394" i="1"/>
  <c r="FL394" i="1"/>
  <c r="FM394" i="1"/>
  <c r="FN394" i="1"/>
  <c r="FO394" i="1"/>
  <c r="FP394" i="1"/>
  <c r="FR394" i="1"/>
  <c r="FS394" i="1"/>
  <c r="EU395" i="1"/>
  <c r="EV395" i="1"/>
  <c r="EX395" i="1"/>
  <c r="EY395" i="1"/>
  <c r="EZ395" i="1"/>
  <c r="FA395" i="1"/>
  <c r="FC395" i="1"/>
  <c r="FF395" i="1"/>
  <c r="FG395" i="1"/>
  <c r="FH395" i="1"/>
  <c r="FI395" i="1"/>
  <c r="FJ395" i="1"/>
  <c r="FL395" i="1"/>
  <c r="FM395" i="1"/>
  <c r="FN395" i="1"/>
  <c r="FO395" i="1"/>
  <c r="FP395" i="1"/>
  <c r="FR395" i="1"/>
  <c r="FS395" i="1"/>
  <c r="EU396" i="1"/>
  <c r="EV396" i="1"/>
  <c r="EX396" i="1"/>
  <c r="EY396" i="1"/>
  <c r="EZ396" i="1"/>
  <c r="FA396" i="1"/>
  <c r="FC396" i="1"/>
  <c r="FF396" i="1"/>
  <c r="FG396" i="1"/>
  <c r="FH396" i="1"/>
  <c r="FI396" i="1"/>
  <c r="FJ396" i="1"/>
  <c r="FL396" i="1"/>
  <c r="FM396" i="1"/>
  <c r="FN396" i="1"/>
  <c r="FO396" i="1"/>
  <c r="FP396" i="1"/>
  <c r="FR396" i="1"/>
  <c r="FS396" i="1"/>
  <c r="EU397" i="1"/>
  <c r="EV397" i="1"/>
  <c r="EX397" i="1"/>
  <c r="EY397" i="1"/>
  <c r="EZ397" i="1"/>
  <c r="FA397" i="1"/>
  <c r="FC397" i="1"/>
  <c r="FF397" i="1"/>
  <c r="FG397" i="1"/>
  <c r="FH397" i="1"/>
  <c r="FI397" i="1"/>
  <c r="FJ397" i="1"/>
  <c r="FL397" i="1"/>
  <c r="FM397" i="1"/>
  <c r="FN397" i="1"/>
  <c r="FO397" i="1"/>
  <c r="FP397" i="1"/>
  <c r="FR397" i="1"/>
  <c r="FS397" i="1"/>
  <c r="EU398" i="1"/>
  <c r="EV398" i="1"/>
  <c r="EX398" i="1"/>
  <c r="EY398" i="1"/>
  <c r="EZ398" i="1"/>
  <c r="FA398" i="1"/>
  <c r="FC398" i="1"/>
  <c r="FF398" i="1"/>
  <c r="FG398" i="1"/>
  <c r="FH398" i="1"/>
  <c r="FI398" i="1"/>
  <c r="FJ398" i="1"/>
  <c r="FL398" i="1"/>
  <c r="FM398" i="1"/>
  <c r="FN398" i="1"/>
  <c r="FO398" i="1"/>
  <c r="FP398" i="1"/>
  <c r="FR398" i="1"/>
  <c r="FS398" i="1"/>
  <c r="EU399" i="1"/>
  <c r="EV399" i="1"/>
  <c r="EX399" i="1"/>
  <c r="EY399" i="1"/>
  <c r="EZ399" i="1"/>
  <c r="FA399" i="1"/>
  <c r="FC399" i="1"/>
  <c r="FF399" i="1"/>
  <c r="FG399" i="1"/>
  <c r="FH399" i="1"/>
  <c r="FI399" i="1"/>
  <c r="FJ399" i="1"/>
  <c r="FL399" i="1"/>
  <c r="FM399" i="1"/>
  <c r="FN399" i="1"/>
  <c r="FO399" i="1"/>
  <c r="FP399" i="1"/>
  <c r="FR399" i="1"/>
  <c r="FS399" i="1"/>
  <c r="EU400" i="1"/>
  <c r="EV400" i="1"/>
  <c r="EX400" i="1"/>
  <c r="EY400" i="1"/>
  <c r="EZ400" i="1"/>
  <c r="FA400" i="1"/>
  <c r="FC400" i="1"/>
  <c r="FF400" i="1"/>
  <c r="FG400" i="1"/>
  <c r="FH400" i="1"/>
  <c r="FI400" i="1"/>
  <c r="FJ400" i="1"/>
  <c r="FL400" i="1"/>
  <c r="FM400" i="1"/>
  <c r="FN400" i="1"/>
  <c r="FO400" i="1"/>
  <c r="FP400" i="1"/>
  <c r="FR400" i="1"/>
  <c r="FS400" i="1"/>
  <c r="EU401" i="1"/>
  <c r="EV401" i="1"/>
  <c r="EX401" i="1"/>
  <c r="EY401" i="1"/>
  <c r="EZ401" i="1"/>
  <c r="FA401" i="1"/>
  <c r="FC401" i="1"/>
  <c r="FF401" i="1"/>
  <c r="FG401" i="1"/>
  <c r="FH401" i="1"/>
  <c r="FI401" i="1"/>
  <c r="FJ401" i="1"/>
  <c r="FL401" i="1"/>
  <c r="FM401" i="1"/>
  <c r="FN401" i="1"/>
  <c r="FO401" i="1"/>
  <c r="FP401" i="1"/>
  <c r="FR401" i="1"/>
  <c r="FS401" i="1"/>
  <c r="EU402" i="1"/>
  <c r="EV402" i="1"/>
  <c r="EX402" i="1"/>
  <c r="EY402" i="1"/>
  <c r="EZ402" i="1"/>
  <c r="FA402" i="1"/>
  <c r="FC402" i="1"/>
  <c r="FF402" i="1"/>
  <c r="FG402" i="1"/>
  <c r="FH402" i="1"/>
  <c r="FI402" i="1"/>
  <c r="FJ402" i="1"/>
  <c r="FL402" i="1"/>
  <c r="FM402" i="1"/>
  <c r="FN402" i="1"/>
  <c r="FO402" i="1"/>
  <c r="FP402" i="1"/>
  <c r="FR402" i="1"/>
  <c r="FS402" i="1"/>
  <c r="EU403" i="1"/>
  <c r="EV403" i="1"/>
  <c r="EX403" i="1"/>
  <c r="EY403" i="1"/>
  <c r="EZ403" i="1"/>
  <c r="FA403" i="1"/>
  <c r="FC403" i="1"/>
  <c r="FF403" i="1"/>
  <c r="FG403" i="1"/>
  <c r="FH403" i="1"/>
  <c r="FI403" i="1"/>
  <c r="FJ403" i="1"/>
  <c r="FL403" i="1"/>
  <c r="FM403" i="1"/>
  <c r="FN403" i="1"/>
  <c r="FO403" i="1"/>
  <c r="FP403" i="1"/>
  <c r="FR403" i="1"/>
  <c r="FS403" i="1"/>
  <c r="EU404" i="1"/>
  <c r="EV404" i="1"/>
  <c r="EX404" i="1"/>
  <c r="EY404" i="1"/>
  <c r="EZ404" i="1"/>
  <c r="FA404" i="1"/>
  <c r="FC404" i="1"/>
  <c r="FF404" i="1"/>
  <c r="FG404" i="1"/>
  <c r="FH404" i="1"/>
  <c r="FI404" i="1"/>
  <c r="FJ404" i="1"/>
  <c r="FL404" i="1"/>
  <c r="FM404" i="1"/>
  <c r="FN404" i="1"/>
  <c r="FO404" i="1"/>
  <c r="FP404" i="1"/>
  <c r="FR404" i="1"/>
  <c r="FS404" i="1"/>
  <c r="EU405" i="1"/>
  <c r="EV405" i="1"/>
  <c r="EX405" i="1"/>
  <c r="EY405" i="1"/>
  <c r="EZ405" i="1"/>
  <c r="FA405" i="1"/>
  <c r="FC405" i="1"/>
  <c r="FF405" i="1"/>
  <c r="FG405" i="1"/>
  <c r="FH405" i="1"/>
  <c r="FI405" i="1"/>
  <c r="FJ405" i="1"/>
  <c r="FL405" i="1"/>
  <c r="FM405" i="1"/>
  <c r="FN405" i="1"/>
  <c r="FO405" i="1"/>
  <c r="FP405" i="1"/>
  <c r="FR405" i="1"/>
  <c r="FS405" i="1"/>
  <c r="EU406" i="1"/>
  <c r="EV406" i="1"/>
  <c r="EX406" i="1"/>
  <c r="EY406" i="1"/>
  <c r="EZ406" i="1"/>
  <c r="FA406" i="1"/>
  <c r="FC406" i="1"/>
  <c r="FF406" i="1"/>
  <c r="FG406" i="1"/>
  <c r="FH406" i="1"/>
  <c r="FI406" i="1"/>
  <c r="FJ406" i="1"/>
  <c r="FL406" i="1"/>
  <c r="FM406" i="1"/>
  <c r="FN406" i="1"/>
  <c r="FO406" i="1"/>
  <c r="FP406" i="1"/>
  <c r="FR406" i="1"/>
  <c r="FS406" i="1"/>
  <c r="EU407" i="1"/>
  <c r="EV407" i="1"/>
  <c r="EX407" i="1"/>
  <c r="EY407" i="1"/>
  <c r="EZ407" i="1"/>
  <c r="FA407" i="1"/>
  <c r="FC407" i="1"/>
  <c r="FF407" i="1"/>
  <c r="FG407" i="1"/>
  <c r="FH407" i="1"/>
  <c r="FI407" i="1"/>
  <c r="FJ407" i="1"/>
  <c r="FL407" i="1"/>
  <c r="FM407" i="1"/>
  <c r="FN407" i="1"/>
  <c r="FO407" i="1"/>
  <c r="FP407" i="1"/>
  <c r="FR407" i="1"/>
  <c r="FS407" i="1"/>
  <c r="EU408" i="1"/>
  <c r="EV408" i="1"/>
  <c r="EX408" i="1"/>
  <c r="EY408" i="1"/>
  <c r="EZ408" i="1"/>
  <c r="FA408" i="1"/>
  <c r="FC408" i="1"/>
  <c r="FF408" i="1"/>
  <c r="FG408" i="1"/>
  <c r="FH408" i="1"/>
  <c r="FI408" i="1"/>
  <c r="FJ408" i="1"/>
  <c r="FL408" i="1"/>
  <c r="FM408" i="1"/>
  <c r="FN408" i="1"/>
  <c r="FO408" i="1"/>
  <c r="FP408" i="1"/>
  <c r="FR408" i="1"/>
  <c r="FS408" i="1"/>
  <c r="EU409" i="1"/>
  <c r="EV409" i="1"/>
  <c r="EX409" i="1"/>
  <c r="EY409" i="1"/>
  <c r="EZ409" i="1"/>
  <c r="FA409" i="1"/>
  <c r="FC409" i="1"/>
  <c r="FF409" i="1"/>
  <c r="FG409" i="1"/>
  <c r="FH409" i="1"/>
  <c r="FI409" i="1"/>
  <c r="FJ409" i="1"/>
  <c r="FL409" i="1"/>
  <c r="FM409" i="1"/>
  <c r="FN409" i="1"/>
  <c r="FO409" i="1"/>
  <c r="FP409" i="1"/>
  <c r="FR409" i="1"/>
  <c r="FS409" i="1"/>
  <c r="EU410" i="1"/>
  <c r="EV410" i="1"/>
  <c r="EX410" i="1"/>
  <c r="EY410" i="1"/>
  <c r="EZ410" i="1"/>
  <c r="FA410" i="1"/>
  <c r="FC410" i="1"/>
  <c r="FF410" i="1"/>
  <c r="FG410" i="1"/>
  <c r="FH410" i="1"/>
  <c r="FI410" i="1"/>
  <c r="FJ410" i="1"/>
  <c r="FL410" i="1"/>
  <c r="FM410" i="1"/>
  <c r="FN410" i="1"/>
  <c r="FO410" i="1"/>
  <c r="FP410" i="1"/>
  <c r="FR410" i="1"/>
  <c r="FS410" i="1"/>
  <c r="EU411" i="1"/>
  <c r="EV411" i="1"/>
  <c r="EX411" i="1"/>
  <c r="EY411" i="1"/>
  <c r="EZ411" i="1"/>
  <c r="FA411" i="1"/>
  <c r="FC411" i="1"/>
  <c r="FF411" i="1"/>
  <c r="FG411" i="1"/>
  <c r="FH411" i="1"/>
  <c r="FI411" i="1"/>
  <c r="FJ411" i="1"/>
  <c r="FL411" i="1"/>
  <c r="FM411" i="1"/>
  <c r="FN411" i="1"/>
  <c r="FO411" i="1"/>
  <c r="FP411" i="1"/>
  <c r="FR411" i="1"/>
  <c r="FS411" i="1"/>
  <c r="EU412" i="1"/>
  <c r="EV412" i="1"/>
  <c r="EX412" i="1"/>
  <c r="EY412" i="1"/>
  <c r="EZ412" i="1"/>
  <c r="FA412" i="1"/>
  <c r="FC412" i="1"/>
  <c r="FF412" i="1"/>
  <c r="FG412" i="1"/>
  <c r="FH412" i="1"/>
  <c r="FI412" i="1"/>
  <c r="FJ412" i="1"/>
  <c r="FL412" i="1"/>
  <c r="FM412" i="1"/>
  <c r="FN412" i="1"/>
  <c r="FO412" i="1"/>
  <c r="FP412" i="1"/>
  <c r="FR412" i="1"/>
  <c r="FS412" i="1"/>
  <c r="EU413" i="1"/>
  <c r="EV413" i="1"/>
  <c r="EX413" i="1"/>
  <c r="EY413" i="1"/>
  <c r="EZ413" i="1"/>
  <c r="FA413" i="1"/>
  <c r="FC413" i="1"/>
  <c r="FF413" i="1"/>
  <c r="FG413" i="1"/>
  <c r="FH413" i="1"/>
  <c r="FI413" i="1"/>
  <c r="FJ413" i="1"/>
  <c r="FL413" i="1"/>
  <c r="FM413" i="1"/>
  <c r="FN413" i="1"/>
  <c r="FO413" i="1"/>
  <c r="FP413" i="1"/>
  <c r="FR413" i="1"/>
  <c r="FS413" i="1"/>
  <c r="EU414" i="1"/>
  <c r="EV414" i="1"/>
  <c r="EX414" i="1"/>
  <c r="EY414" i="1"/>
  <c r="EZ414" i="1"/>
  <c r="FA414" i="1"/>
  <c r="FC414" i="1"/>
  <c r="FF414" i="1"/>
  <c r="FG414" i="1"/>
  <c r="FH414" i="1"/>
  <c r="FI414" i="1"/>
  <c r="FJ414" i="1"/>
  <c r="FL414" i="1"/>
  <c r="FM414" i="1"/>
  <c r="FN414" i="1"/>
  <c r="FO414" i="1"/>
  <c r="FP414" i="1"/>
  <c r="FR414" i="1"/>
  <c r="FS414" i="1"/>
  <c r="EU415" i="1"/>
  <c r="EV415" i="1"/>
  <c r="EX415" i="1"/>
  <c r="EY415" i="1"/>
  <c r="EZ415" i="1"/>
  <c r="FA415" i="1"/>
  <c r="FC415" i="1"/>
  <c r="FF415" i="1"/>
  <c r="FG415" i="1"/>
  <c r="FH415" i="1"/>
  <c r="FI415" i="1"/>
  <c r="FJ415" i="1"/>
  <c r="FL415" i="1"/>
  <c r="FM415" i="1"/>
  <c r="FN415" i="1"/>
  <c r="FO415" i="1"/>
  <c r="FP415" i="1"/>
  <c r="FR415" i="1"/>
  <c r="FS415" i="1"/>
  <c r="EU416" i="1"/>
  <c r="EV416" i="1"/>
  <c r="EX416" i="1"/>
  <c r="EY416" i="1"/>
  <c r="EZ416" i="1"/>
  <c r="FA416" i="1"/>
  <c r="FC416" i="1"/>
  <c r="FF416" i="1"/>
  <c r="FG416" i="1"/>
  <c r="FH416" i="1"/>
  <c r="FI416" i="1"/>
  <c r="FJ416" i="1"/>
  <c r="FL416" i="1"/>
  <c r="FM416" i="1"/>
  <c r="FN416" i="1"/>
  <c r="FO416" i="1"/>
  <c r="FP416" i="1"/>
  <c r="FR416" i="1"/>
  <c r="FS416" i="1"/>
  <c r="EU417" i="1"/>
  <c r="EV417" i="1"/>
  <c r="EX417" i="1"/>
  <c r="EY417" i="1"/>
  <c r="EZ417" i="1"/>
  <c r="FA417" i="1"/>
  <c r="FC417" i="1"/>
  <c r="FF417" i="1"/>
  <c r="FG417" i="1"/>
  <c r="FH417" i="1"/>
  <c r="FI417" i="1"/>
  <c r="FJ417" i="1"/>
  <c r="FL417" i="1"/>
  <c r="FM417" i="1"/>
  <c r="FN417" i="1"/>
  <c r="FO417" i="1"/>
  <c r="FP417" i="1"/>
  <c r="FR417" i="1"/>
  <c r="FS417" i="1"/>
  <c r="EU418" i="1"/>
  <c r="EV418" i="1"/>
  <c r="EX418" i="1"/>
  <c r="EY418" i="1"/>
  <c r="EZ418" i="1"/>
  <c r="FA418" i="1"/>
  <c r="FC418" i="1"/>
  <c r="FF418" i="1"/>
  <c r="FG418" i="1"/>
  <c r="FH418" i="1"/>
  <c r="FI418" i="1"/>
  <c r="FJ418" i="1"/>
  <c r="FL418" i="1"/>
  <c r="FM418" i="1"/>
  <c r="FN418" i="1"/>
  <c r="FO418" i="1"/>
  <c r="FP418" i="1"/>
  <c r="FR418" i="1"/>
  <c r="FS418" i="1"/>
  <c r="EU419" i="1"/>
  <c r="EV419" i="1"/>
  <c r="EX419" i="1"/>
  <c r="EY419" i="1"/>
  <c r="EZ419" i="1"/>
  <c r="FA419" i="1"/>
  <c r="FC419" i="1"/>
  <c r="FF419" i="1"/>
  <c r="FG419" i="1"/>
  <c r="FH419" i="1"/>
  <c r="FI419" i="1"/>
  <c r="FJ419" i="1"/>
  <c r="FL419" i="1"/>
  <c r="FM419" i="1"/>
  <c r="FN419" i="1"/>
  <c r="FO419" i="1"/>
  <c r="FP419" i="1"/>
  <c r="FR419" i="1"/>
  <c r="FS419" i="1"/>
  <c r="EU420" i="1"/>
  <c r="EV420" i="1"/>
  <c r="EX420" i="1"/>
  <c r="EY420" i="1"/>
  <c r="EZ420" i="1"/>
  <c r="FA420" i="1"/>
  <c r="FC420" i="1"/>
  <c r="FF420" i="1"/>
  <c r="FG420" i="1"/>
  <c r="FH420" i="1"/>
  <c r="FI420" i="1"/>
  <c r="FJ420" i="1"/>
  <c r="FL420" i="1"/>
  <c r="FM420" i="1"/>
  <c r="FN420" i="1"/>
  <c r="FO420" i="1"/>
  <c r="FP420" i="1"/>
  <c r="FR420" i="1"/>
  <c r="FS420" i="1"/>
  <c r="EU421" i="1"/>
  <c r="EV421" i="1"/>
  <c r="EX421" i="1"/>
  <c r="EY421" i="1"/>
  <c r="EZ421" i="1"/>
  <c r="FA421" i="1"/>
  <c r="FC421" i="1"/>
  <c r="FF421" i="1"/>
  <c r="FG421" i="1"/>
  <c r="FH421" i="1"/>
  <c r="FI421" i="1"/>
  <c r="FJ421" i="1"/>
  <c r="FL421" i="1"/>
  <c r="FM421" i="1"/>
  <c r="FN421" i="1"/>
  <c r="FO421" i="1"/>
  <c r="FP421" i="1"/>
  <c r="FR421" i="1"/>
  <c r="FS421" i="1"/>
  <c r="EU422" i="1"/>
  <c r="EV422" i="1"/>
  <c r="EX422" i="1"/>
  <c r="EY422" i="1"/>
  <c r="EZ422" i="1"/>
  <c r="FA422" i="1"/>
  <c r="FC422" i="1"/>
  <c r="FF422" i="1"/>
  <c r="FG422" i="1"/>
  <c r="FH422" i="1"/>
  <c r="FI422" i="1"/>
  <c r="FJ422" i="1"/>
  <c r="FL422" i="1"/>
  <c r="FM422" i="1"/>
  <c r="FN422" i="1"/>
  <c r="FO422" i="1"/>
  <c r="FP422" i="1"/>
  <c r="FR422" i="1"/>
  <c r="FS422" i="1"/>
  <c r="EU423" i="1"/>
  <c r="EV423" i="1"/>
  <c r="EX423" i="1"/>
  <c r="EY423" i="1"/>
  <c r="EZ423" i="1"/>
  <c r="FA423" i="1"/>
  <c r="FC423" i="1"/>
  <c r="FF423" i="1"/>
  <c r="FG423" i="1"/>
  <c r="FH423" i="1"/>
  <c r="FI423" i="1"/>
  <c r="FJ423" i="1"/>
  <c r="FL423" i="1"/>
  <c r="FM423" i="1"/>
  <c r="FN423" i="1"/>
  <c r="FO423" i="1"/>
  <c r="FP423" i="1"/>
  <c r="FR423" i="1"/>
  <c r="FS423" i="1"/>
  <c r="EU424" i="1"/>
  <c r="EV424" i="1"/>
  <c r="EX424" i="1"/>
  <c r="EY424" i="1"/>
  <c r="EZ424" i="1"/>
  <c r="FA424" i="1"/>
  <c r="FC424" i="1"/>
  <c r="FF424" i="1"/>
  <c r="FG424" i="1"/>
  <c r="FH424" i="1"/>
  <c r="FI424" i="1"/>
  <c r="FJ424" i="1"/>
  <c r="FL424" i="1"/>
  <c r="FM424" i="1"/>
  <c r="FN424" i="1"/>
  <c r="FO424" i="1"/>
  <c r="FP424" i="1"/>
  <c r="FR424" i="1"/>
  <c r="FS424" i="1"/>
  <c r="EU425" i="1"/>
  <c r="EV425" i="1"/>
  <c r="EX425" i="1"/>
  <c r="EY425" i="1"/>
  <c r="EZ425" i="1"/>
  <c r="FA425" i="1"/>
  <c r="FC425" i="1"/>
  <c r="FF425" i="1"/>
  <c r="FG425" i="1"/>
  <c r="FH425" i="1"/>
  <c r="FI425" i="1"/>
  <c r="FJ425" i="1"/>
  <c r="FL425" i="1"/>
  <c r="FM425" i="1"/>
  <c r="FN425" i="1"/>
  <c r="FO425" i="1"/>
  <c r="FP425" i="1"/>
  <c r="FR425" i="1"/>
  <c r="FS425" i="1"/>
  <c r="EU426" i="1"/>
  <c r="EV426" i="1"/>
  <c r="EX426" i="1"/>
  <c r="EY426" i="1"/>
  <c r="EZ426" i="1"/>
  <c r="FA426" i="1"/>
  <c r="FC426" i="1"/>
  <c r="FF426" i="1"/>
  <c r="FG426" i="1"/>
  <c r="FH426" i="1"/>
  <c r="FI426" i="1"/>
  <c r="FJ426" i="1"/>
  <c r="FL426" i="1"/>
  <c r="FM426" i="1"/>
  <c r="FN426" i="1"/>
  <c r="FO426" i="1"/>
  <c r="FP426" i="1"/>
  <c r="FR426" i="1"/>
  <c r="FS426" i="1"/>
  <c r="EU427" i="1"/>
  <c r="EV427" i="1"/>
  <c r="EX427" i="1"/>
  <c r="EY427" i="1"/>
  <c r="EZ427" i="1"/>
  <c r="FA427" i="1"/>
  <c r="FC427" i="1"/>
  <c r="FF427" i="1"/>
  <c r="FG427" i="1"/>
  <c r="FH427" i="1"/>
  <c r="FI427" i="1"/>
  <c r="FJ427" i="1"/>
  <c r="FL427" i="1"/>
  <c r="FM427" i="1"/>
  <c r="FN427" i="1"/>
  <c r="FO427" i="1"/>
  <c r="FP427" i="1"/>
  <c r="FR427" i="1"/>
  <c r="FS427" i="1"/>
  <c r="EU428" i="1"/>
  <c r="EV428" i="1"/>
  <c r="EX428" i="1"/>
  <c r="EY428" i="1"/>
  <c r="EZ428" i="1"/>
  <c r="FA428" i="1"/>
  <c r="FC428" i="1"/>
  <c r="FF428" i="1"/>
  <c r="FG428" i="1"/>
  <c r="FH428" i="1"/>
  <c r="FI428" i="1"/>
  <c r="FJ428" i="1"/>
  <c r="FL428" i="1"/>
  <c r="FM428" i="1"/>
  <c r="FN428" i="1"/>
  <c r="FO428" i="1"/>
  <c r="FP428" i="1"/>
  <c r="FR428" i="1"/>
  <c r="FS428" i="1"/>
  <c r="EU429" i="1"/>
  <c r="EV429" i="1"/>
  <c r="EX429" i="1"/>
  <c r="EY429" i="1"/>
  <c r="EZ429" i="1"/>
  <c r="FA429" i="1"/>
  <c r="FC429" i="1"/>
  <c r="FF429" i="1"/>
  <c r="FG429" i="1"/>
  <c r="FH429" i="1"/>
  <c r="FI429" i="1"/>
  <c r="FJ429" i="1"/>
  <c r="FL429" i="1"/>
  <c r="FM429" i="1"/>
  <c r="FN429" i="1"/>
  <c r="FO429" i="1"/>
  <c r="FP429" i="1"/>
  <c r="FR429" i="1"/>
  <c r="FS429" i="1"/>
  <c r="EU430" i="1"/>
  <c r="EV430" i="1"/>
  <c r="EX430" i="1"/>
  <c r="EY430" i="1"/>
  <c r="EZ430" i="1"/>
  <c r="FA430" i="1"/>
  <c r="FC430" i="1"/>
  <c r="FF430" i="1"/>
  <c r="FG430" i="1"/>
  <c r="FH430" i="1"/>
  <c r="FI430" i="1"/>
  <c r="FJ430" i="1"/>
  <c r="FL430" i="1"/>
  <c r="FM430" i="1"/>
  <c r="FN430" i="1"/>
  <c r="FO430" i="1"/>
  <c r="FP430" i="1"/>
  <c r="FR430" i="1"/>
  <c r="FS430" i="1"/>
  <c r="EU431" i="1"/>
  <c r="EV431" i="1"/>
  <c r="EX431" i="1"/>
  <c r="EY431" i="1"/>
  <c r="EZ431" i="1"/>
  <c r="FA431" i="1"/>
  <c r="FC431" i="1"/>
  <c r="FF431" i="1"/>
  <c r="FG431" i="1"/>
  <c r="FH431" i="1"/>
  <c r="FI431" i="1"/>
  <c r="FJ431" i="1"/>
  <c r="FL431" i="1"/>
  <c r="FM431" i="1"/>
  <c r="FN431" i="1"/>
  <c r="FO431" i="1"/>
  <c r="FP431" i="1"/>
  <c r="FR431" i="1"/>
  <c r="FS431" i="1"/>
  <c r="EU432" i="1"/>
  <c r="EV432" i="1"/>
  <c r="EX432" i="1"/>
  <c r="EY432" i="1"/>
  <c r="EZ432" i="1"/>
  <c r="FA432" i="1"/>
  <c r="FC432" i="1"/>
  <c r="FF432" i="1"/>
  <c r="FG432" i="1"/>
  <c r="FH432" i="1"/>
  <c r="FI432" i="1"/>
  <c r="FJ432" i="1"/>
  <c r="FL432" i="1"/>
  <c r="FM432" i="1"/>
  <c r="FN432" i="1"/>
  <c r="FO432" i="1"/>
  <c r="FP432" i="1"/>
  <c r="FR432" i="1"/>
  <c r="FS432" i="1"/>
  <c r="EU433" i="1"/>
  <c r="EV433" i="1"/>
  <c r="EX433" i="1"/>
  <c r="EY433" i="1"/>
  <c r="EZ433" i="1"/>
  <c r="FA433" i="1"/>
  <c r="FC433" i="1"/>
  <c r="FF433" i="1"/>
  <c r="FG433" i="1"/>
  <c r="FH433" i="1"/>
  <c r="FI433" i="1"/>
  <c r="FJ433" i="1"/>
  <c r="FL433" i="1"/>
  <c r="FM433" i="1"/>
  <c r="FN433" i="1"/>
  <c r="FO433" i="1"/>
  <c r="FP433" i="1"/>
  <c r="FR433" i="1"/>
  <c r="FS433" i="1"/>
  <c r="EU434" i="1"/>
  <c r="EV434" i="1"/>
  <c r="EX434" i="1"/>
  <c r="EY434" i="1"/>
  <c r="EZ434" i="1"/>
  <c r="FA434" i="1"/>
  <c r="FC434" i="1"/>
  <c r="FF434" i="1"/>
  <c r="FG434" i="1"/>
  <c r="FH434" i="1"/>
  <c r="FI434" i="1"/>
  <c r="FJ434" i="1"/>
  <c r="FL434" i="1"/>
  <c r="FM434" i="1"/>
  <c r="FN434" i="1"/>
  <c r="FO434" i="1"/>
  <c r="FP434" i="1"/>
  <c r="FR434" i="1"/>
  <c r="FS434" i="1"/>
  <c r="EU435" i="1"/>
  <c r="EV435" i="1"/>
  <c r="EX435" i="1"/>
  <c r="EY435" i="1"/>
  <c r="EZ435" i="1"/>
  <c r="FA435" i="1"/>
  <c r="FC435" i="1"/>
  <c r="FF435" i="1"/>
  <c r="FG435" i="1"/>
  <c r="FH435" i="1"/>
  <c r="FI435" i="1"/>
  <c r="FJ435" i="1"/>
  <c r="FL435" i="1"/>
  <c r="FM435" i="1"/>
  <c r="FN435" i="1"/>
  <c r="FO435" i="1"/>
  <c r="FP435" i="1"/>
  <c r="FR435" i="1"/>
  <c r="FS435" i="1"/>
  <c r="EU436" i="1"/>
  <c r="EV436" i="1"/>
  <c r="EX436" i="1"/>
  <c r="EY436" i="1"/>
  <c r="EZ436" i="1"/>
  <c r="FA436" i="1"/>
  <c r="FC436" i="1"/>
  <c r="FF436" i="1"/>
  <c r="FG436" i="1"/>
  <c r="FH436" i="1"/>
  <c r="FI436" i="1"/>
  <c r="FJ436" i="1"/>
  <c r="FL436" i="1"/>
  <c r="FM436" i="1"/>
  <c r="FN436" i="1"/>
  <c r="FO436" i="1"/>
  <c r="FP436" i="1"/>
  <c r="FR436" i="1"/>
  <c r="FS436" i="1"/>
  <c r="EU437" i="1"/>
  <c r="EV437" i="1"/>
  <c r="EX437" i="1"/>
  <c r="EY437" i="1"/>
  <c r="EZ437" i="1"/>
  <c r="FA437" i="1"/>
  <c r="FC437" i="1"/>
  <c r="FF437" i="1"/>
  <c r="FG437" i="1"/>
  <c r="FH437" i="1"/>
  <c r="FI437" i="1"/>
  <c r="FJ437" i="1"/>
  <c r="FL437" i="1"/>
  <c r="FM437" i="1"/>
  <c r="FN437" i="1"/>
  <c r="FO437" i="1"/>
  <c r="FP437" i="1"/>
  <c r="FR437" i="1"/>
  <c r="FS437" i="1"/>
  <c r="EU438" i="1"/>
  <c r="EV438" i="1"/>
  <c r="EX438" i="1"/>
  <c r="EY438" i="1"/>
  <c r="EZ438" i="1"/>
  <c r="FA438" i="1"/>
  <c r="FC438" i="1"/>
  <c r="FF438" i="1"/>
  <c r="FG438" i="1"/>
  <c r="FH438" i="1"/>
  <c r="FI438" i="1"/>
  <c r="FJ438" i="1"/>
  <c r="FL438" i="1"/>
  <c r="FM438" i="1"/>
  <c r="FN438" i="1"/>
  <c r="FO438" i="1"/>
  <c r="FP438" i="1"/>
  <c r="FR438" i="1"/>
  <c r="FS438" i="1"/>
  <c r="EU439" i="1"/>
  <c r="EV439" i="1"/>
  <c r="EX439" i="1"/>
  <c r="EY439" i="1"/>
  <c r="EZ439" i="1"/>
  <c r="FA439" i="1"/>
  <c r="FC439" i="1"/>
  <c r="FF439" i="1"/>
  <c r="FG439" i="1"/>
  <c r="FH439" i="1"/>
  <c r="FI439" i="1"/>
  <c r="FJ439" i="1"/>
  <c r="FL439" i="1"/>
  <c r="FM439" i="1"/>
  <c r="FN439" i="1"/>
  <c r="FO439" i="1"/>
  <c r="FP439" i="1"/>
  <c r="FR439" i="1"/>
  <c r="FS439" i="1"/>
  <c r="EU440" i="1"/>
  <c r="EV440" i="1"/>
  <c r="EX440" i="1"/>
  <c r="EY440" i="1"/>
  <c r="EZ440" i="1"/>
  <c r="FA440" i="1"/>
  <c r="FC440" i="1"/>
  <c r="FF440" i="1"/>
  <c r="FG440" i="1"/>
  <c r="FH440" i="1"/>
  <c r="FI440" i="1"/>
  <c r="FJ440" i="1"/>
  <c r="FL440" i="1"/>
  <c r="FM440" i="1"/>
  <c r="FN440" i="1"/>
  <c r="FO440" i="1"/>
  <c r="FP440" i="1"/>
  <c r="FR440" i="1"/>
  <c r="FS440" i="1"/>
  <c r="EU441" i="1"/>
  <c r="EV441" i="1"/>
  <c r="EX441" i="1"/>
  <c r="EY441" i="1"/>
  <c r="EZ441" i="1"/>
  <c r="FA441" i="1"/>
  <c r="FC441" i="1"/>
  <c r="FF441" i="1"/>
  <c r="FG441" i="1"/>
  <c r="FH441" i="1"/>
  <c r="FI441" i="1"/>
  <c r="FJ441" i="1"/>
  <c r="FL441" i="1"/>
  <c r="FM441" i="1"/>
  <c r="FN441" i="1"/>
  <c r="FO441" i="1"/>
  <c r="FP441" i="1"/>
  <c r="FR441" i="1"/>
  <c r="FS441" i="1"/>
  <c r="EU442" i="1"/>
  <c r="EV442" i="1"/>
  <c r="EX442" i="1"/>
  <c r="EY442" i="1"/>
  <c r="EZ442" i="1"/>
  <c r="FA442" i="1"/>
  <c r="FC442" i="1"/>
  <c r="FF442" i="1"/>
  <c r="FG442" i="1"/>
  <c r="FH442" i="1"/>
  <c r="FI442" i="1"/>
  <c r="FJ442" i="1"/>
  <c r="FL442" i="1"/>
  <c r="FM442" i="1"/>
  <c r="FN442" i="1"/>
  <c r="FO442" i="1"/>
  <c r="FP442" i="1"/>
  <c r="FR442" i="1"/>
  <c r="FS442" i="1"/>
  <c r="EU443" i="1"/>
  <c r="EV443" i="1"/>
  <c r="EX443" i="1"/>
  <c r="EY443" i="1"/>
  <c r="EZ443" i="1"/>
  <c r="FA443" i="1"/>
  <c r="FC443" i="1"/>
  <c r="FF443" i="1"/>
  <c r="FG443" i="1"/>
  <c r="FH443" i="1"/>
  <c r="FI443" i="1"/>
  <c r="FJ443" i="1"/>
  <c r="FL443" i="1"/>
  <c r="FM443" i="1"/>
  <c r="FN443" i="1"/>
  <c r="FO443" i="1"/>
  <c r="FP443" i="1"/>
  <c r="FR443" i="1"/>
  <c r="FS443" i="1"/>
  <c r="EU444" i="1"/>
  <c r="EV444" i="1"/>
  <c r="EX444" i="1"/>
  <c r="EY444" i="1"/>
  <c r="EZ444" i="1"/>
  <c r="FA444" i="1"/>
  <c r="FC444" i="1"/>
  <c r="FF444" i="1"/>
  <c r="FG444" i="1"/>
  <c r="FH444" i="1"/>
  <c r="FI444" i="1"/>
  <c r="FJ444" i="1"/>
  <c r="FL444" i="1"/>
  <c r="FM444" i="1"/>
  <c r="FN444" i="1"/>
  <c r="FO444" i="1"/>
  <c r="FP444" i="1"/>
  <c r="FR444" i="1"/>
  <c r="FS444" i="1"/>
  <c r="EU445" i="1"/>
  <c r="EV445" i="1"/>
  <c r="EX445" i="1"/>
  <c r="EY445" i="1"/>
  <c r="EZ445" i="1"/>
  <c r="FA445" i="1"/>
  <c r="FC445" i="1"/>
  <c r="FF445" i="1"/>
  <c r="FG445" i="1"/>
  <c r="FH445" i="1"/>
  <c r="FI445" i="1"/>
  <c r="FJ445" i="1"/>
  <c r="FL445" i="1"/>
  <c r="FM445" i="1"/>
  <c r="FN445" i="1"/>
  <c r="FO445" i="1"/>
  <c r="FP445" i="1"/>
  <c r="FR445" i="1"/>
  <c r="FS445" i="1"/>
  <c r="EU446" i="1"/>
  <c r="EV446" i="1"/>
  <c r="EX446" i="1"/>
  <c r="EY446" i="1"/>
  <c r="EZ446" i="1"/>
  <c r="FA446" i="1"/>
  <c r="FC446" i="1"/>
  <c r="FF446" i="1"/>
  <c r="FG446" i="1"/>
  <c r="FH446" i="1"/>
  <c r="FI446" i="1"/>
  <c r="FJ446" i="1"/>
  <c r="FL446" i="1"/>
  <c r="FM446" i="1"/>
  <c r="FN446" i="1"/>
  <c r="FO446" i="1"/>
  <c r="FP446" i="1"/>
  <c r="FR446" i="1"/>
  <c r="FS446" i="1"/>
  <c r="EU447" i="1"/>
  <c r="EV447" i="1"/>
  <c r="EX447" i="1"/>
  <c r="EY447" i="1"/>
  <c r="EZ447" i="1"/>
  <c r="FA447" i="1"/>
  <c r="FC447" i="1"/>
  <c r="FF447" i="1"/>
  <c r="FG447" i="1"/>
  <c r="FH447" i="1"/>
  <c r="FI447" i="1"/>
  <c r="FJ447" i="1"/>
  <c r="FL447" i="1"/>
  <c r="FM447" i="1"/>
  <c r="FN447" i="1"/>
  <c r="FO447" i="1"/>
  <c r="FP447" i="1"/>
  <c r="FR447" i="1"/>
  <c r="FS447" i="1"/>
  <c r="EU448" i="1"/>
  <c r="EV448" i="1"/>
  <c r="EX448" i="1"/>
  <c r="EY448" i="1"/>
  <c r="EZ448" i="1"/>
  <c r="FA448" i="1"/>
  <c r="FC448" i="1"/>
  <c r="FF448" i="1"/>
  <c r="FG448" i="1"/>
  <c r="FH448" i="1"/>
  <c r="FI448" i="1"/>
  <c r="FJ448" i="1"/>
  <c r="FL448" i="1"/>
  <c r="FM448" i="1"/>
  <c r="FN448" i="1"/>
  <c r="FO448" i="1"/>
  <c r="FP448" i="1"/>
  <c r="FR448" i="1"/>
  <c r="FS448" i="1"/>
  <c r="EU449" i="1"/>
  <c r="EV449" i="1"/>
  <c r="EX449" i="1"/>
  <c r="EY449" i="1"/>
  <c r="EZ449" i="1"/>
  <c r="FA449" i="1"/>
  <c r="FC449" i="1"/>
  <c r="FF449" i="1"/>
  <c r="FG449" i="1"/>
  <c r="FH449" i="1"/>
  <c r="FI449" i="1"/>
  <c r="FJ449" i="1"/>
  <c r="FL449" i="1"/>
  <c r="FM449" i="1"/>
  <c r="FN449" i="1"/>
  <c r="FO449" i="1"/>
  <c r="FP449" i="1"/>
  <c r="FR449" i="1"/>
  <c r="FS449" i="1"/>
  <c r="EU450" i="1"/>
  <c r="EV450" i="1"/>
  <c r="EX450" i="1"/>
  <c r="EY450" i="1"/>
  <c r="EZ450" i="1"/>
  <c r="FA450" i="1"/>
  <c r="FC450" i="1"/>
  <c r="FF450" i="1"/>
  <c r="FG450" i="1"/>
  <c r="FH450" i="1"/>
  <c r="FI450" i="1"/>
  <c r="FJ450" i="1"/>
  <c r="FL450" i="1"/>
  <c r="FM450" i="1"/>
  <c r="FN450" i="1"/>
  <c r="FO450" i="1"/>
  <c r="FP450" i="1"/>
  <c r="FR450" i="1"/>
  <c r="FS450" i="1"/>
  <c r="EU451" i="1"/>
  <c r="EV451" i="1"/>
  <c r="EX451" i="1"/>
  <c r="EY451" i="1"/>
  <c r="EZ451" i="1"/>
  <c r="FA451" i="1"/>
  <c r="FC451" i="1"/>
  <c r="FF451" i="1"/>
  <c r="FG451" i="1"/>
  <c r="FH451" i="1"/>
  <c r="FI451" i="1"/>
  <c r="FJ451" i="1"/>
  <c r="FL451" i="1"/>
  <c r="FM451" i="1"/>
  <c r="FN451" i="1"/>
  <c r="FO451" i="1"/>
  <c r="FP451" i="1"/>
  <c r="FR451" i="1"/>
  <c r="FS451" i="1"/>
  <c r="EU452" i="1"/>
  <c r="EV452" i="1"/>
  <c r="EX452" i="1"/>
  <c r="EY452" i="1"/>
  <c r="EZ452" i="1"/>
  <c r="FA452" i="1"/>
  <c r="FC452" i="1"/>
  <c r="FF452" i="1"/>
  <c r="FG452" i="1"/>
  <c r="FH452" i="1"/>
  <c r="FI452" i="1"/>
  <c r="FJ452" i="1"/>
  <c r="FL452" i="1"/>
  <c r="FM452" i="1"/>
  <c r="FN452" i="1"/>
  <c r="FO452" i="1"/>
  <c r="FP452" i="1"/>
  <c r="FR452" i="1"/>
  <c r="FS452" i="1"/>
  <c r="EU453" i="1"/>
  <c r="EV453" i="1"/>
  <c r="EX453" i="1"/>
  <c r="EY453" i="1"/>
  <c r="EZ453" i="1"/>
  <c r="FA453" i="1"/>
  <c r="FC453" i="1"/>
  <c r="FF453" i="1"/>
  <c r="FG453" i="1"/>
  <c r="FH453" i="1"/>
  <c r="FI453" i="1"/>
  <c r="FJ453" i="1"/>
  <c r="FL453" i="1"/>
  <c r="FM453" i="1"/>
  <c r="FN453" i="1"/>
  <c r="FO453" i="1"/>
  <c r="FP453" i="1"/>
  <c r="FR453" i="1"/>
  <c r="FS453" i="1"/>
  <c r="EU454" i="1"/>
  <c r="EV454" i="1"/>
  <c r="EX454" i="1"/>
  <c r="EY454" i="1"/>
  <c r="EZ454" i="1"/>
  <c r="FA454" i="1"/>
  <c r="FC454" i="1"/>
  <c r="FF454" i="1"/>
  <c r="FG454" i="1"/>
  <c r="FH454" i="1"/>
  <c r="FI454" i="1"/>
  <c r="FJ454" i="1"/>
  <c r="FL454" i="1"/>
  <c r="FM454" i="1"/>
  <c r="FN454" i="1"/>
  <c r="FO454" i="1"/>
  <c r="FP454" i="1"/>
  <c r="FR454" i="1"/>
  <c r="FS454" i="1"/>
  <c r="EU455" i="1"/>
  <c r="EV455" i="1"/>
  <c r="EX455" i="1"/>
  <c r="EY455" i="1"/>
  <c r="EZ455" i="1"/>
  <c r="FA455" i="1"/>
  <c r="FC455" i="1"/>
  <c r="FF455" i="1"/>
  <c r="FG455" i="1"/>
  <c r="FH455" i="1"/>
  <c r="FI455" i="1"/>
  <c r="FJ455" i="1"/>
  <c r="FL455" i="1"/>
  <c r="FM455" i="1"/>
  <c r="FN455" i="1"/>
  <c r="FO455" i="1"/>
  <c r="FP455" i="1"/>
  <c r="FR455" i="1"/>
  <c r="FS455" i="1"/>
  <c r="EU456" i="1"/>
  <c r="EV456" i="1"/>
  <c r="EX456" i="1"/>
  <c r="EY456" i="1"/>
  <c r="EZ456" i="1"/>
  <c r="FA456" i="1"/>
  <c r="FC456" i="1"/>
  <c r="FF456" i="1"/>
  <c r="FG456" i="1"/>
  <c r="FH456" i="1"/>
  <c r="FI456" i="1"/>
  <c r="FJ456" i="1"/>
  <c r="FL456" i="1"/>
  <c r="FM456" i="1"/>
  <c r="FN456" i="1"/>
  <c r="FO456" i="1"/>
  <c r="FP456" i="1"/>
  <c r="FR456" i="1"/>
  <c r="FS456" i="1"/>
  <c r="EU457" i="1"/>
  <c r="EV457" i="1"/>
  <c r="EX457" i="1"/>
  <c r="EY457" i="1"/>
  <c r="EZ457" i="1"/>
  <c r="FA457" i="1"/>
  <c r="FC457" i="1"/>
  <c r="FF457" i="1"/>
  <c r="FG457" i="1"/>
  <c r="FH457" i="1"/>
  <c r="FI457" i="1"/>
  <c r="FJ457" i="1"/>
  <c r="FL457" i="1"/>
  <c r="FM457" i="1"/>
  <c r="FN457" i="1"/>
  <c r="FO457" i="1"/>
  <c r="FP457" i="1"/>
  <c r="FR457" i="1"/>
  <c r="FS457" i="1"/>
  <c r="EU458" i="1"/>
  <c r="EV458" i="1"/>
  <c r="EX458" i="1"/>
  <c r="EY458" i="1"/>
  <c r="EZ458" i="1"/>
  <c r="FA458" i="1"/>
  <c r="FC458" i="1"/>
  <c r="FF458" i="1"/>
  <c r="FG458" i="1"/>
  <c r="FH458" i="1"/>
  <c r="FI458" i="1"/>
  <c r="FJ458" i="1"/>
  <c r="FL458" i="1"/>
  <c r="FM458" i="1"/>
  <c r="FN458" i="1"/>
  <c r="FO458" i="1"/>
  <c r="FP458" i="1"/>
  <c r="FR458" i="1"/>
  <c r="FS458" i="1"/>
  <c r="EU459" i="1"/>
  <c r="EV459" i="1"/>
  <c r="EX459" i="1"/>
  <c r="EY459" i="1"/>
  <c r="EZ459" i="1"/>
  <c r="FA459" i="1"/>
  <c r="FC459" i="1"/>
  <c r="FF459" i="1"/>
  <c r="FG459" i="1"/>
  <c r="FH459" i="1"/>
  <c r="FI459" i="1"/>
  <c r="FJ459" i="1"/>
  <c r="FL459" i="1"/>
  <c r="FM459" i="1"/>
  <c r="FN459" i="1"/>
  <c r="FO459" i="1"/>
  <c r="FP459" i="1"/>
  <c r="FR459" i="1"/>
  <c r="FS459" i="1"/>
  <c r="EU460" i="1"/>
  <c r="EV460" i="1"/>
  <c r="EX460" i="1"/>
  <c r="EY460" i="1"/>
  <c r="EZ460" i="1"/>
  <c r="FA460" i="1"/>
  <c r="FC460" i="1"/>
  <c r="FF460" i="1"/>
  <c r="FG460" i="1"/>
  <c r="FH460" i="1"/>
  <c r="FI460" i="1"/>
  <c r="FJ460" i="1"/>
  <c r="FL460" i="1"/>
  <c r="FM460" i="1"/>
  <c r="FN460" i="1"/>
  <c r="FO460" i="1"/>
  <c r="FP460" i="1"/>
  <c r="FR460" i="1"/>
  <c r="FS460" i="1"/>
  <c r="EU461" i="1"/>
  <c r="EV461" i="1"/>
  <c r="EX461" i="1"/>
  <c r="EY461" i="1"/>
  <c r="EZ461" i="1"/>
  <c r="FA461" i="1"/>
  <c r="FC461" i="1"/>
  <c r="FF461" i="1"/>
  <c r="FG461" i="1"/>
  <c r="FH461" i="1"/>
  <c r="FI461" i="1"/>
  <c r="FJ461" i="1"/>
  <c r="FL461" i="1"/>
  <c r="FM461" i="1"/>
  <c r="FN461" i="1"/>
  <c r="FO461" i="1"/>
  <c r="FP461" i="1"/>
  <c r="FR461" i="1"/>
  <c r="FS461" i="1"/>
  <c r="EU462" i="1"/>
  <c r="EV462" i="1"/>
  <c r="EX462" i="1"/>
  <c r="EY462" i="1"/>
  <c r="EZ462" i="1"/>
  <c r="FA462" i="1"/>
  <c r="FC462" i="1"/>
  <c r="FF462" i="1"/>
  <c r="FG462" i="1"/>
  <c r="FH462" i="1"/>
  <c r="FI462" i="1"/>
  <c r="FJ462" i="1"/>
  <c r="FL462" i="1"/>
  <c r="FM462" i="1"/>
  <c r="FN462" i="1"/>
  <c r="FO462" i="1"/>
  <c r="FP462" i="1"/>
  <c r="FR462" i="1"/>
  <c r="FS462" i="1"/>
  <c r="EU463" i="1"/>
  <c r="EV463" i="1"/>
  <c r="EX463" i="1"/>
  <c r="EY463" i="1"/>
  <c r="EZ463" i="1"/>
  <c r="FA463" i="1"/>
  <c r="FC463" i="1"/>
  <c r="FF463" i="1"/>
  <c r="FG463" i="1"/>
  <c r="FH463" i="1"/>
  <c r="FI463" i="1"/>
  <c r="FJ463" i="1"/>
  <c r="FL463" i="1"/>
  <c r="FM463" i="1"/>
  <c r="FN463" i="1"/>
  <c r="FO463" i="1"/>
  <c r="FP463" i="1"/>
  <c r="FR463" i="1"/>
  <c r="FS463" i="1"/>
  <c r="EU464" i="1"/>
  <c r="EV464" i="1"/>
  <c r="EX464" i="1"/>
  <c r="EY464" i="1"/>
  <c r="EZ464" i="1"/>
  <c r="FA464" i="1"/>
  <c r="FC464" i="1"/>
  <c r="FF464" i="1"/>
  <c r="FG464" i="1"/>
  <c r="FH464" i="1"/>
  <c r="FI464" i="1"/>
  <c r="FJ464" i="1"/>
  <c r="FL464" i="1"/>
  <c r="FM464" i="1"/>
  <c r="FN464" i="1"/>
  <c r="FO464" i="1"/>
  <c r="FP464" i="1"/>
  <c r="FR464" i="1"/>
  <c r="FS464" i="1"/>
  <c r="EU465" i="1"/>
  <c r="EV465" i="1"/>
  <c r="EX465" i="1"/>
  <c r="EY465" i="1"/>
  <c r="EZ465" i="1"/>
  <c r="FA465" i="1"/>
  <c r="FC465" i="1"/>
  <c r="FF465" i="1"/>
  <c r="FG465" i="1"/>
  <c r="FH465" i="1"/>
  <c r="FI465" i="1"/>
  <c r="FJ465" i="1"/>
  <c r="FL465" i="1"/>
  <c r="FM465" i="1"/>
  <c r="FN465" i="1"/>
  <c r="FO465" i="1"/>
  <c r="FP465" i="1"/>
  <c r="FR465" i="1"/>
  <c r="FS465" i="1"/>
  <c r="EU466" i="1"/>
  <c r="EV466" i="1"/>
  <c r="EX466" i="1"/>
  <c r="EY466" i="1"/>
  <c r="EZ466" i="1"/>
  <c r="FA466" i="1"/>
  <c r="FC466" i="1"/>
  <c r="FF466" i="1"/>
  <c r="FG466" i="1"/>
  <c r="FH466" i="1"/>
  <c r="FI466" i="1"/>
  <c r="FJ466" i="1"/>
  <c r="FL466" i="1"/>
  <c r="FM466" i="1"/>
  <c r="FN466" i="1"/>
  <c r="FO466" i="1"/>
  <c r="FP466" i="1"/>
  <c r="FR466" i="1"/>
  <c r="FS466" i="1"/>
  <c r="EU467" i="1"/>
  <c r="EV467" i="1"/>
  <c r="EX467" i="1"/>
  <c r="EY467" i="1"/>
  <c r="EZ467" i="1"/>
  <c r="FA467" i="1"/>
  <c r="FC467" i="1"/>
  <c r="FF467" i="1"/>
  <c r="FG467" i="1"/>
  <c r="FH467" i="1"/>
  <c r="FI467" i="1"/>
  <c r="FJ467" i="1"/>
  <c r="FL467" i="1"/>
  <c r="FM467" i="1"/>
  <c r="FN467" i="1"/>
  <c r="FO467" i="1"/>
  <c r="FP467" i="1"/>
  <c r="FR467" i="1"/>
  <c r="FS467" i="1"/>
  <c r="EU468" i="1"/>
  <c r="EV468" i="1"/>
  <c r="EX468" i="1"/>
  <c r="EY468" i="1"/>
  <c r="EZ468" i="1"/>
  <c r="FA468" i="1"/>
  <c r="FC468" i="1"/>
  <c r="FF468" i="1"/>
  <c r="FG468" i="1"/>
  <c r="FH468" i="1"/>
  <c r="FI468" i="1"/>
  <c r="FJ468" i="1"/>
  <c r="FL468" i="1"/>
  <c r="FM468" i="1"/>
  <c r="FN468" i="1"/>
  <c r="FO468" i="1"/>
  <c r="FP468" i="1"/>
  <c r="FR468" i="1"/>
  <c r="FS468" i="1"/>
  <c r="EU469" i="1"/>
  <c r="EV469" i="1"/>
  <c r="EX469" i="1"/>
  <c r="EY469" i="1"/>
  <c r="EZ469" i="1"/>
  <c r="FA469" i="1"/>
  <c r="FC469" i="1"/>
  <c r="FF469" i="1"/>
  <c r="FG469" i="1"/>
  <c r="FH469" i="1"/>
  <c r="FI469" i="1"/>
  <c r="FJ469" i="1"/>
  <c r="FL469" i="1"/>
  <c r="FM469" i="1"/>
  <c r="FN469" i="1"/>
  <c r="FO469" i="1"/>
  <c r="FP469" i="1"/>
  <c r="FR469" i="1"/>
  <c r="FS469" i="1"/>
  <c r="EU470" i="1"/>
  <c r="EV470" i="1"/>
  <c r="EX470" i="1"/>
  <c r="EY470" i="1"/>
  <c r="EZ470" i="1"/>
  <c r="FA470" i="1"/>
  <c r="FC470" i="1"/>
  <c r="FF470" i="1"/>
  <c r="FG470" i="1"/>
  <c r="FH470" i="1"/>
  <c r="FI470" i="1"/>
  <c r="FJ470" i="1"/>
  <c r="FL470" i="1"/>
  <c r="FM470" i="1"/>
  <c r="FN470" i="1"/>
  <c r="FO470" i="1"/>
  <c r="FP470" i="1"/>
  <c r="FR470" i="1"/>
  <c r="FS470" i="1"/>
  <c r="EU471" i="1"/>
  <c r="EV471" i="1"/>
  <c r="EX471" i="1"/>
  <c r="EY471" i="1"/>
  <c r="EZ471" i="1"/>
  <c r="FA471" i="1"/>
  <c r="FC471" i="1"/>
  <c r="FF471" i="1"/>
  <c r="FG471" i="1"/>
  <c r="FH471" i="1"/>
  <c r="FI471" i="1"/>
  <c r="FJ471" i="1"/>
  <c r="FL471" i="1"/>
  <c r="FM471" i="1"/>
  <c r="FN471" i="1"/>
  <c r="FO471" i="1"/>
  <c r="FP471" i="1"/>
  <c r="FR471" i="1"/>
  <c r="FS471" i="1"/>
  <c r="EU472" i="1"/>
  <c r="EV472" i="1"/>
  <c r="EX472" i="1"/>
  <c r="EY472" i="1"/>
  <c r="EZ472" i="1"/>
  <c r="FA472" i="1"/>
  <c r="FC472" i="1"/>
  <c r="FF472" i="1"/>
  <c r="FG472" i="1"/>
  <c r="FH472" i="1"/>
  <c r="FI472" i="1"/>
  <c r="FJ472" i="1"/>
  <c r="FL472" i="1"/>
  <c r="FM472" i="1"/>
  <c r="FN472" i="1"/>
  <c r="FO472" i="1"/>
  <c r="FP472" i="1"/>
  <c r="FR472" i="1"/>
  <c r="FS472" i="1"/>
  <c r="EU473" i="1"/>
  <c r="EV473" i="1"/>
  <c r="EX473" i="1"/>
  <c r="EY473" i="1"/>
  <c r="EZ473" i="1"/>
  <c r="FA473" i="1"/>
  <c r="FC473" i="1"/>
  <c r="FF473" i="1"/>
  <c r="FG473" i="1"/>
  <c r="FH473" i="1"/>
  <c r="FI473" i="1"/>
  <c r="FJ473" i="1"/>
  <c r="FL473" i="1"/>
  <c r="FM473" i="1"/>
  <c r="FN473" i="1"/>
  <c r="FO473" i="1"/>
  <c r="FP473" i="1"/>
  <c r="FR473" i="1"/>
  <c r="FS473" i="1"/>
  <c r="EU474" i="1"/>
  <c r="EV474" i="1"/>
  <c r="EX474" i="1"/>
  <c r="EY474" i="1"/>
  <c r="EZ474" i="1"/>
  <c r="FA474" i="1"/>
  <c r="FC474" i="1"/>
  <c r="FF474" i="1"/>
  <c r="FG474" i="1"/>
  <c r="FH474" i="1"/>
  <c r="FI474" i="1"/>
  <c r="FJ474" i="1"/>
  <c r="FL474" i="1"/>
  <c r="FM474" i="1"/>
  <c r="FN474" i="1"/>
  <c r="FO474" i="1"/>
  <c r="FP474" i="1"/>
  <c r="FR474" i="1"/>
  <c r="FS474" i="1"/>
  <c r="EU475" i="1"/>
  <c r="EV475" i="1"/>
  <c r="EX475" i="1"/>
  <c r="EY475" i="1"/>
  <c r="EZ475" i="1"/>
  <c r="FA475" i="1"/>
  <c r="FC475" i="1"/>
  <c r="FF475" i="1"/>
  <c r="FG475" i="1"/>
  <c r="FH475" i="1"/>
  <c r="FI475" i="1"/>
  <c r="FJ475" i="1"/>
  <c r="FL475" i="1"/>
  <c r="FM475" i="1"/>
  <c r="FN475" i="1"/>
  <c r="FO475" i="1"/>
  <c r="FP475" i="1"/>
  <c r="FR475" i="1"/>
  <c r="FS475" i="1"/>
  <c r="EU476" i="1"/>
  <c r="EV476" i="1"/>
  <c r="EX476" i="1"/>
  <c r="EY476" i="1"/>
  <c r="EZ476" i="1"/>
  <c r="FA476" i="1"/>
  <c r="FC476" i="1"/>
  <c r="FF476" i="1"/>
  <c r="FG476" i="1"/>
  <c r="FH476" i="1"/>
  <c r="FI476" i="1"/>
  <c r="FJ476" i="1"/>
  <c r="FL476" i="1"/>
  <c r="FM476" i="1"/>
  <c r="FN476" i="1"/>
  <c r="FO476" i="1"/>
  <c r="FP476" i="1"/>
  <c r="FR476" i="1"/>
  <c r="FS476" i="1"/>
  <c r="EU477" i="1"/>
  <c r="EV477" i="1"/>
  <c r="EX477" i="1"/>
  <c r="EY477" i="1"/>
  <c r="EZ477" i="1"/>
  <c r="FA477" i="1"/>
  <c r="FC477" i="1"/>
  <c r="FF477" i="1"/>
  <c r="FG477" i="1"/>
  <c r="FH477" i="1"/>
  <c r="FI477" i="1"/>
  <c r="FJ477" i="1"/>
  <c r="FL477" i="1"/>
  <c r="FM477" i="1"/>
  <c r="FN477" i="1"/>
  <c r="FO477" i="1"/>
  <c r="FP477" i="1"/>
  <c r="FR477" i="1"/>
  <c r="FS477" i="1"/>
  <c r="EU478" i="1"/>
  <c r="EV478" i="1"/>
  <c r="EX478" i="1"/>
  <c r="EY478" i="1"/>
  <c r="EZ478" i="1"/>
  <c r="FA478" i="1"/>
  <c r="FC478" i="1"/>
  <c r="FF478" i="1"/>
  <c r="FG478" i="1"/>
  <c r="FH478" i="1"/>
  <c r="FI478" i="1"/>
  <c r="FJ478" i="1"/>
  <c r="FL478" i="1"/>
  <c r="FM478" i="1"/>
  <c r="FN478" i="1"/>
  <c r="FO478" i="1"/>
  <c r="FP478" i="1"/>
  <c r="FR478" i="1"/>
  <c r="FS478" i="1"/>
  <c r="EU479" i="1"/>
  <c r="EV479" i="1"/>
  <c r="EX479" i="1"/>
  <c r="EY479" i="1"/>
  <c r="EZ479" i="1"/>
  <c r="FA479" i="1"/>
  <c r="FC479" i="1"/>
  <c r="FF479" i="1"/>
  <c r="FG479" i="1"/>
  <c r="FH479" i="1"/>
  <c r="FI479" i="1"/>
  <c r="FJ479" i="1"/>
  <c r="FL479" i="1"/>
  <c r="FM479" i="1"/>
  <c r="FN479" i="1"/>
  <c r="FO479" i="1"/>
  <c r="FP479" i="1"/>
  <c r="FR479" i="1"/>
  <c r="FS479" i="1"/>
  <c r="EU480" i="1"/>
  <c r="EV480" i="1"/>
  <c r="EX480" i="1"/>
  <c r="EY480" i="1"/>
  <c r="EZ480" i="1"/>
  <c r="FA480" i="1"/>
  <c r="FC480" i="1"/>
  <c r="FF480" i="1"/>
  <c r="FG480" i="1"/>
  <c r="FH480" i="1"/>
  <c r="FI480" i="1"/>
  <c r="FJ480" i="1"/>
  <c r="FL480" i="1"/>
  <c r="FM480" i="1"/>
  <c r="FN480" i="1"/>
  <c r="FO480" i="1"/>
  <c r="FP480" i="1"/>
  <c r="FR480" i="1"/>
  <c r="FS480" i="1"/>
  <c r="EU481" i="1"/>
  <c r="EV481" i="1"/>
  <c r="EX481" i="1"/>
  <c r="EY481" i="1"/>
  <c r="EZ481" i="1"/>
  <c r="FA481" i="1"/>
  <c r="FC481" i="1"/>
  <c r="FF481" i="1"/>
  <c r="FG481" i="1"/>
  <c r="FH481" i="1"/>
  <c r="FI481" i="1"/>
  <c r="FJ481" i="1"/>
  <c r="FL481" i="1"/>
  <c r="FM481" i="1"/>
  <c r="FN481" i="1"/>
  <c r="FO481" i="1"/>
  <c r="FP481" i="1"/>
  <c r="FR481" i="1"/>
  <c r="FS481" i="1"/>
  <c r="EU482" i="1"/>
  <c r="EV482" i="1"/>
  <c r="EX482" i="1"/>
  <c r="EY482" i="1"/>
  <c r="EZ482" i="1"/>
  <c r="FA482" i="1"/>
  <c r="FC482" i="1"/>
  <c r="FF482" i="1"/>
  <c r="FG482" i="1"/>
  <c r="FH482" i="1"/>
  <c r="FI482" i="1"/>
  <c r="FJ482" i="1"/>
  <c r="FL482" i="1"/>
  <c r="FM482" i="1"/>
  <c r="FN482" i="1"/>
  <c r="FO482" i="1"/>
  <c r="FP482" i="1"/>
  <c r="FR482" i="1"/>
  <c r="FS482" i="1"/>
  <c r="EU483" i="1"/>
  <c r="EV483" i="1"/>
  <c r="EX483" i="1"/>
  <c r="EY483" i="1"/>
  <c r="EZ483" i="1"/>
  <c r="FA483" i="1"/>
  <c r="FC483" i="1"/>
  <c r="FF483" i="1"/>
  <c r="FG483" i="1"/>
  <c r="FH483" i="1"/>
  <c r="FI483" i="1"/>
  <c r="FJ483" i="1"/>
  <c r="FL483" i="1"/>
  <c r="FM483" i="1"/>
  <c r="FN483" i="1"/>
  <c r="FO483" i="1"/>
  <c r="FP483" i="1"/>
  <c r="FR483" i="1"/>
  <c r="FS483" i="1"/>
  <c r="EU484" i="1"/>
  <c r="EV484" i="1"/>
  <c r="EX484" i="1"/>
  <c r="EY484" i="1"/>
  <c r="EZ484" i="1"/>
  <c r="FA484" i="1"/>
  <c r="FC484" i="1"/>
  <c r="FF484" i="1"/>
  <c r="FG484" i="1"/>
  <c r="FH484" i="1"/>
  <c r="FI484" i="1"/>
  <c r="FJ484" i="1"/>
  <c r="FL484" i="1"/>
  <c r="FM484" i="1"/>
  <c r="FN484" i="1"/>
  <c r="FO484" i="1"/>
  <c r="FP484" i="1"/>
  <c r="FR484" i="1"/>
  <c r="FS484" i="1"/>
  <c r="EU485" i="1"/>
  <c r="EV485" i="1"/>
  <c r="EX485" i="1"/>
  <c r="EY485" i="1"/>
  <c r="EZ485" i="1"/>
  <c r="FA485" i="1"/>
  <c r="FC485" i="1"/>
  <c r="FF485" i="1"/>
  <c r="FG485" i="1"/>
  <c r="FH485" i="1"/>
  <c r="FI485" i="1"/>
  <c r="FJ485" i="1"/>
  <c r="FL485" i="1"/>
  <c r="FM485" i="1"/>
  <c r="FN485" i="1"/>
  <c r="FO485" i="1"/>
  <c r="FP485" i="1"/>
  <c r="FR485" i="1"/>
  <c r="FS485" i="1"/>
  <c r="EU486" i="1"/>
  <c r="EV486" i="1"/>
  <c r="EX486" i="1"/>
  <c r="EY486" i="1"/>
  <c r="EZ486" i="1"/>
  <c r="FA486" i="1"/>
  <c r="FC486" i="1"/>
  <c r="FF486" i="1"/>
  <c r="FG486" i="1"/>
  <c r="FH486" i="1"/>
  <c r="FI486" i="1"/>
  <c r="FJ486" i="1"/>
  <c r="FL486" i="1"/>
  <c r="FM486" i="1"/>
  <c r="FN486" i="1"/>
  <c r="FO486" i="1"/>
  <c r="FP486" i="1"/>
  <c r="FR486" i="1"/>
  <c r="FS486" i="1"/>
  <c r="EU487" i="1"/>
  <c r="EV487" i="1"/>
  <c r="EX487" i="1"/>
  <c r="EY487" i="1"/>
  <c r="EZ487" i="1"/>
  <c r="FA487" i="1"/>
  <c r="FC487" i="1"/>
  <c r="FF487" i="1"/>
  <c r="FG487" i="1"/>
  <c r="FH487" i="1"/>
  <c r="FI487" i="1"/>
  <c r="FJ487" i="1"/>
  <c r="FL487" i="1"/>
  <c r="FM487" i="1"/>
  <c r="FN487" i="1"/>
  <c r="FO487" i="1"/>
  <c r="FP487" i="1"/>
  <c r="FR487" i="1"/>
  <c r="FS487" i="1"/>
  <c r="EU488" i="1"/>
  <c r="EV488" i="1"/>
  <c r="EX488" i="1"/>
  <c r="EY488" i="1"/>
  <c r="EZ488" i="1"/>
  <c r="FA488" i="1"/>
  <c r="FC488" i="1"/>
  <c r="FF488" i="1"/>
  <c r="FG488" i="1"/>
  <c r="FH488" i="1"/>
  <c r="FI488" i="1"/>
  <c r="FJ488" i="1"/>
  <c r="FL488" i="1"/>
  <c r="FM488" i="1"/>
  <c r="FN488" i="1"/>
  <c r="FO488" i="1"/>
  <c r="FP488" i="1"/>
  <c r="FR488" i="1"/>
  <c r="FS488" i="1"/>
  <c r="EU489" i="1"/>
  <c r="EV489" i="1"/>
  <c r="EX489" i="1"/>
  <c r="EY489" i="1"/>
  <c r="EZ489" i="1"/>
  <c r="FA489" i="1"/>
  <c r="FC489" i="1"/>
  <c r="FF489" i="1"/>
  <c r="FG489" i="1"/>
  <c r="FH489" i="1"/>
  <c r="FI489" i="1"/>
  <c r="FJ489" i="1"/>
  <c r="FL489" i="1"/>
  <c r="FM489" i="1"/>
  <c r="FN489" i="1"/>
  <c r="FO489" i="1"/>
  <c r="FP489" i="1"/>
  <c r="FR489" i="1"/>
  <c r="FS489" i="1"/>
  <c r="EU490" i="1"/>
  <c r="EV490" i="1"/>
  <c r="EX490" i="1"/>
  <c r="EY490" i="1"/>
  <c r="EZ490" i="1"/>
  <c r="FA490" i="1"/>
  <c r="FC490" i="1"/>
  <c r="FF490" i="1"/>
  <c r="FG490" i="1"/>
  <c r="FH490" i="1"/>
  <c r="FI490" i="1"/>
  <c r="FJ490" i="1"/>
  <c r="FL490" i="1"/>
  <c r="FM490" i="1"/>
  <c r="FN490" i="1"/>
  <c r="FO490" i="1"/>
  <c r="FP490" i="1"/>
  <c r="FR490" i="1"/>
  <c r="FS490" i="1"/>
  <c r="EU491" i="1"/>
  <c r="EV491" i="1"/>
  <c r="EX491" i="1"/>
  <c r="EY491" i="1"/>
  <c r="EZ491" i="1"/>
  <c r="FA491" i="1"/>
  <c r="FC491" i="1"/>
  <c r="FF491" i="1"/>
  <c r="FG491" i="1"/>
  <c r="FH491" i="1"/>
  <c r="FI491" i="1"/>
  <c r="FJ491" i="1"/>
  <c r="FL491" i="1"/>
  <c r="FM491" i="1"/>
  <c r="FN491" i="1"/>
  <c r="FO491" i="1"/>
  <c r="FP491" i="1"/>
  <c r="FR491" i="1"/>
  <c r="FS491" i="1"/>
  <c r="EU492" i="1"/>
  <c r="EV492" i="1"/>
  <c r="EX492" i="1"/>
  <c r="EY492" i="1"/>
  <c r="EZ492" i="1"/>
  <c r="FA492" i="1"/>
  <c r="FC492" i="1"/>
  <c r="FF492" i="1"/>
  <c r="FG492" i="1"/>
  <c r="FH492" i="1"/>
  <c r="FI492" i="1"/>
  <c r="FJ492" i="1"/>
  <c r="FL492" i="1"/>
  <c r="FM492" i="1"/>
  <c r="FN492" i="1"/>
  <c r="FO492" i="1"/>
  <c r="FP492" i="1"/>
  <c r="FR492" i="1"/>
  <c r="FS492" i="1"/>
  <c r="EU493" i="1"/>
  <c r="EV493" i="1"/>
  <c r="EX493" i="1"/>
  <c r="EY493" i="1"/>
  <c r="EZ493" i="1"/>
  <c r="FA493" i="1"/>
  <c r="FC493" i="1"/>
  <c r="FF493" i="1"/>
  <c r="FG493" i="1"/>
  <c r="FH493" i="1"/>
  <c r="FI493" i="1"/>
  <c r="FJ493" i="1"/>
  <c r="FL493" i="1"/>
  <c r="FM493" i="1"/>
  <c r="FN493" i="1"/>
  <c r="FO493" i="1"/>
  <c r="FP493" i="1"/>
  <c r="FR493" i="1"/>
  <c r="FS493" i="1"/>
  <c r="EU494" i="1"/>
  <c r="EV494" i="1"/>
  <c r="EX494" i="1"/>
  <c r="EY494" i="1"/>
  <c r="EZ494" i="1"/>
  <c r="FA494" i="1"/>
  <c r="FC494" i="1"/>
  <c r="FF494" i="1"/>
  <c r="FG494" i="1"/>
  <c r="FH494" i="1"/>
  <c r="FI494" i="1"/>
  <c r="FJ494" i="1"/>
  <c r="FL494" i="1"/>
  <c r="FM494" i="1"/>
  <c r="FN494" i="1"/>
  <c r="FO494" i="1"/>
  <c r="FP494" i="1"/>
  <c r="FR494" i="1"/>
  <c r="FS494" i="1"/>
  <c r="EU495" i="1"/>
  <c r="EV495" i="1"/>
  <c r="EX495" i="1"/>
  <c r="EY495" i="1"/>
  <c r="EZ495" i="1"/>
  <c r="FA495" i="1"/>
  <c r="FC495" i="1"/>
  <c r="FF495" i="1"/>
  <c r="FG495" i="1"/>
  <c r="FH495" i="1"/>
  <c r="FI495" i="1"/>
  <c r="FJ495" i="1"/>
  <c r="FL495" i="1"/>
  <c r="FM495" i="1"/>
  <c r="FN495" i="1"/>
  <c r="FO495" i="1"/>
  <c r="FP495" i="1"/>
  <c r="FR495" i="1"/>
  <c r="FS495" i="1"/>
  <c r="EU496" i="1"/>
  <c r="EV496" i="1"/>
  <c r="EX496" i="1"/>
  <c r="EY496" i="1"/>
  <c r="EZ496" i="1"/>
  <c r="FA496" i="1"/>
  <c r="FC496" i="1"/>
  <c r="FF496" i="1"/>
  <c r="FG496" i="1"/>
  <c r="FH496" i="1"/>
  <c r="FI496" i="1"/>
  <c r="FJ496" i="1"/>
  <c r="FL496" i="1"/>
  <c r="FM496" i="1"/>
  <c r="FN496" i="1"/>
  <c r="FO496" i="1"/>
  <c r="FP496" i="1"/>
  <c r="FR496" i="1"/>
  <c r="FS496" i="1"/>
  <c r="EU497" i="1"/>
  <c r="EV497" i="1"/>
  <c r="EX497" i="1"/>
  <c r="EY497" i="1"/>
  <c r="EZ497" i="1"/>
  <c r="FA497" i="1"/>
  <c r="FC497" i="1"/>
  <c r="FF497" i="1"/>
  <c r="FG497" i="1"/>
  <c r="FH497" i="1"/>
  <c r="FI497" i="1"/>
  <c r="FJ497" i="1"/>
  <c r="FL497" i="1"/>
  <c r="FM497" i="1"/>
  <c r="FN497" i="1"/>
  <c r="FO497" i="1"/>
  <c r="FP497" i="1"/>
  <c r="FR497" i="1"/>
  <c r="FS497" i="1"/>
  <c r="EU498" i="1"/>
  <c r="EV498" i="1"/>
  <c r="EX498" i="1"/>
  <c r="EY498" i="1"/>
  <c r="EZ498" i="1"/>
  <c r="FA498" i="1"/>
  <c r="FC498" i="1"/>
  <c r="FF498" i="1"/>
  <c r="FG498" i="1"/>
  <c r="FH498" i="1"/>
  <c r="FI498" i="1"/>
  <c r="FJ498" i="1"/>
  <c r="FL498" i="1"/>
  <c r="FM498" i="1"/>
  <c r="FN498" i="1"/>
  <c r="FO498" i="1"/>
  <c r="FP498" i="1"/>
  <c r="FR498" i="1"/>
  <c r="FS498" i="1"/>
  <c r="EU499" i="1"/>
  <c r="EV499" i="1"/>
  <c r="EX499" i="1"/>
  <c r="EY499" i="1"/>
  <c r="EZ499" i="1"/>
  <c r="FA499" i="1"/>
  <c r="FC499" i="1"/>
  <c r="FF499" i="1"/>
  <c r="FG499" i="1"/>
  <c r="FH499" i="1"/>
  <c r="FI499" i="1"/>
  <c r="FJ499" i="1"/>
  <c r="FL499" i="1"/>
  <c r="FM499" i="1"/>
  <c r="FN499" i="1"/>
  <c r="FO499" i="1"/>
  <c r="FP499" i="1"/>
  <c r="FR499" i="1"/>
  <c r="FS499" i="1"/>
  <c r="EU500" i="1"/>
  <c r="EV500" i="1"/>
  <c r="EX500" i="1"/>
  <c r="EY500" i="1"/>
  <c r="EZ500" i="1"/>
  <c r="FA500" i="1"/>
  <c r="FC500" i="1"/>
  <c r="FF500" i="1"/>
  <c r="FG500" i="1"/>
  <c r="FH500" i="1"/>
  <c r="FI500" i="1"/>
  <c r="FJ500" i="1"/>
  <c r="FL500" i="1"/>
  <c r="FM500" i="1"/>
  <c r="FN500" i="1"/>
  <c r="FO500" i="1"/>
  <c r="FP500" i="1"/>
  <c r="FR500" i="1"/>
  <c r="FS500" i="1"/>
  <c r="EU501" i="1"/>
  <c r="EV501" i="1"/>
  <c r="EX501" i="1"/>
  <c r="EY501" i="1"/>
  <c r="EZ501" i="1"/>
  <c r="FA501" i="1"/>
  <c r="FC501" i="1"/>
  <c r="FF501" i="1"/>
  <c r="FG501" i="1"/>
  <c r="FH501" i="1"/>
  <c r="FI501" i="1"/>
  <c r="FJ501" i="1"/>
  <c r="FL501" i="1"/>
  <c r="FM501" i="1"/>
  <c r="FN501" i="1"/>
  <c r="FO501" i="1"/>
  <c r="FP501" i="1"/>
  <c r="FR501" i="1"/>
  <c r="FS501" i="1"/>
  <c r="EU502" i="1"/>
  <c r="EV502" i="1"/>
  <c r="EX502" i="1"/>
  <c r="EY502" i="1"/>
  <c r="EZ502" i="1"/>
  <c r="FA502" i="1"/>
  <c r="FC502" i="1"/>
  <c r="FF502" i="1"/>
  <c r="FG502" i="1"/>
  <c r="FH502" i="1"/>
  <c r="FI502" i="1"/>
  <c r="FJ502" i="1"/>
  <c r="FL502" i="1"/>
  <c r="FM502" i="1"/>
  <c r="FN502" i="1"/>
  <c r="FO502" i="1"/>
  <c r="FP502" i="1"/>
  <c r="FR502" i="1"/>
  <c r="FS502" i="1"/>
  <c r="EU503" i="1"/>
  <c r="EV503" i="1"/>
  <c r="EX503" i="1"/>
  <c r="EY503" i="1"/>
  <c r="EZ503" i="1"/>
  <c r="FA503" i="1"/>
  <c r="FC503" i="1"/>
  <c r="FF503" i="1"/>
  <c r="FG503" i="1"/>
  <c r="FH503" i="1"/>
  <c r="FI503" i="1"/>
  <c r="FJ503" i="1"/>
  <c r="FL503" i="1"/>
  <c r="FM503" i="1"/>
  <c r="FN503" i="1"/>
  <c r="FO503" i="1"/>
  <c r="FP503" i="1"/>
  <c r="FR503" i="1"/>
  <c r="FS503" i="1"/>
  <c r="EU504" i="1"/>
  <c r="EV504" i="1"/>
  <c r="EX504" i="1"/>
  <c r="EY504" i="1"/>
  <c r="EZ504" i="1"/>
  <c r="FA504" i="1"/>
  <c r="FC504" i="1"/>
  <c r="FF504" i="1"/>
  <c r="FG504" i="1"/>
  <c r="FH504" i="1"/>
  <c r="FI504" i="1"/>
  <c r="FJ504" i="1"/>
  <c r="FL504" i="1"/>
  <c r="FM504" i="1"/>
  <c r="FN504" i="1"/>
  <c r="FO504" i="1"/>
  <c r="FP504" i="1"/>
  <c r="FR504" i="1"/>
  <c r="FS504" i="1"/>
  <c r="EU505" i="1"/>
  <c r="EV505" i="1"/>
  <c r="EX505" i="1"/>
  <c r="EY505" i="1"/>
  <c r="EZ505" i="1"/>
  <c r="FA505" i="1"/>
  <c r="FC505" i="1"/>
  <c r="FF505" i="1"/>
  <c r="FG505" i="1"/>
  <c r="FH505" i="1"/>
  <c r="FI505" i="1"/>
  <c r="FJ505" i="1"/>
  <c r="FL505" i="1"/>
  <c r="FM505" i="1"/>
  <c r="FN505" i="1"/>
  <c r="FO505" i="1"/>
  <c r="FP505" i="1"/>
  <c r="FR505" i="1"/>
  <c r="FS505" i="1"/>
  <c r="EU506" i="1"/>
  <c r="EV506" i="1"/>
  <c r="EX506" i="1"/>
  <c r="EY506" i="1"/>
  <c r="EZ506" i="1"/>
  <c r="FA506" i="1"/>
  <c r="FC506" i="1"/>
  <c r="FF506" i="1"/>
  <c r="FG506" i="1"/>
  <c r="FH506" i="1"/>
  <c r="FI506" i="1"/>
  <c r="FJ506" i="1"/>
  <c r="FL506" i="1"/>
  <c r="FM506" i="1"/>
  <c r="FN506" i="1"/>
  <c r="FO506" i="1"/>
  <c r="FP506" i="1"/>
  <c r="FR506" i="1"/>
  <c r="FS506" i="1"/>
  <c r="EU507" i="1"/>
  <c r="EV507" i="1"/>
  <c r="EX507" i="1"/>
  <c r="EY507" i="1"/>
  <c r="EZ507" i="1"/>
  <c r="FA507" i="1"/>
  <c r="FC507" i="1"/>
  <c r="FF507" i="1"/>
  <c r="FG507" i="1"/>
  <c r="FH507" i="1"/>
  <c r="FI507" i="1"/>
  <c r="FJ507" i="1"/>
  <c r="FL507" i="1"/>
  <c r="FM507" i="1"/>
  <c r="FN507" i="1"/>
  <c r="FO507" i="1"/>
  <c r="FP507" i="1"/>
  <c r="FR507" i="1"/>
  <c r="FS507" i="1"/>
  <c r="EU508" i="1"/>
  <c r="EV508" i="1"/>
  <c r="EX508" i="1"/>
  <c r="EY508" i="1"/>
  <c r="EZ508" i="1"/>
  <c r="FA508" i="1"/>
  <c r="FC508" i="1"/>
  <c r="FF508" i="1"/>
  <c r="FG508" i="1"/>
  <c r="FH508" i="1"/>
  <c r="FI508" i="1"/>
  <c r="FJ508" i="1"/>
  <c r="FL508" i="1"/>
  <c r="FM508" i="1"/>
  <c r="FN508" i="1"/>
  <c r="FO508" i="1"/>
  <c r="FP508" i="1"/>
  <c r="FR508" i="1"/>
  <c r="FS508" i="1"/>
  <c r="EU509" i="1"/>
  <c r="EV509" i="1"/>
  <c r="EX509" i="1"/>
  <c r="EY509" i="1"/>
  <c r="EZ509" i="1"/>
  <c r="FA509" i="1"/>
  <c r="FC509" i="1"/>
  <c r="FF509" i="1"/>
  <c r="FG509" i="1"/>
  <c r="FH509" i="1"/>
  <c r="FI509" i="1"/>
  <c r="FJ509" i="1"/>
  <c r="FL509" i="1"/>
  <c r="FM509" i="1"/>
  <c r="FN509" i="1"/>
  <c r="FO509" i="1"/>
  <c r="FP509" i="1"/>
  <c r="FR509" i="1"/>
  <c r="FS509" i="1"/>
  <c r="EU510" i="1"/>
  <c r="EV510" i="1"/>
  <c r="EX510" i="1"/>
  <c r="EY510" i="1"/>
  <c r="EZ510" i="1"/>
  <c r="FA510" i="1"/>
  <c r="FC510" i="1"/>
  <c r="FF510" i="1"/>
  <c r="FG510" i="1"/>
  <c r="FH510" i="1"/>
  <c r="FI510" i="1"/>
  <c r="FJ510" i="1"/>
  <c r="FL510" i="1"/>
  <c r="FM510" i="1"/>
  <c r="FN510" i="1"/>
  <c r="FO510" i="1"/>
  <c r="FP510" i="1"/>
  <c r="FR510" i="1"/>
  <c r="FS510" i="1"/>
  <c r="EU511" i="1"/>
  <c r="EV511" i="1"/>
  <c r="EX511" i="1"/>
  <c r="EY511" i="1"/>
  <c r="EZ511" i="1"/>
  <c r="FA511" i="1"/>
  <c r="FC511" i="1"/>
  <c r="FF511" i="1"/>
  <c r="FG511" i="1"/>
  <c r="FH511" i="1"/>
  <c r="FI511" i="1"/>
  <c r="FJ511" i="1"/>
  <c r="FL511" i="1"/>
  <c r="FM511" i="1"/>
  <c r="FN511" i="1"/>
  <c r="FO511" i="1"/>
  <c r="FP511" i="1"/>
  <c r="FR511" i="1"/>
  <c r="FS511" i="1"/>
  <c r="EU512" i="1"/>
  <c r="EV512" i="1"/>
  <c r="EX512" i="1"/>
  <c r="EY512" i="1"/>
  <c r="EZ512" i="1"/>
  <c r="FA512" i="1"/>
  <c r="FC512" i="1"/>
  <c r="FF512" i="1"/>
  <c r="FG512" i="1"/>
  <c r="FH512" i="1"/>
  <c r="FI512" i="1"/>
  <c r="FJ512" i="1"/>
  <c r="FL512" i="1"/>
  <c r="FM512" i="1"/>
  <c r="FN512" i="1"/>
  <c r="FO512" i="1"/>
  <c r="FP512" i="1"/>
  <c r="FR512" i="1"/>
  <c r="FS512" i="1"/>
  <c r="EU513" i="1"/>
  <c r="EV513" i="1"/>
  <c r="EX513" i="1"/>
  <c r="EY513" i="1"/>
  <c r="EZ513" i="1"/>
  <c r="FA513" i="1"/>
  <c r="FC513" i="1"/>
  <c r="FF513" i="1"/>
  <c r="FG513" i="1"/>
  <c r="FH513" i="1"/>
  <c r="FI513" i="1"/>
  <c r="FJ513" i="1"/>
  <c r="FL513" i="1"/>
  <c r="FM513" i="1"/>
  <c r="FN513" i="1"/>
  <c r="FO513" i="1"/>
  <c r="FP513" i="1"/>
  <c r="FR513" i="1"/>
  <c r="FS513" i="1"/>
  <c r="EU514" i="1"/>
  <c r="EV514" i="1"/>
  <c r="EX514" i="1"/>
  <c r="EY514" i="1"/>
  <c r="EZ514" i="1"/>
  <c r="FA514" i="1"/>
  <c r="FC514" i="1"/>
  <c r="FF514" i="1"/>
  <c r="FG514" i="1"/>
  <c r="FH514" i="1"/>
  <c r="FI514" i="1"/>
  <c r="FJ514" i="1"/>
  <c r="FL514" i="1"/>
  <c r="FM514" i="1"/>
  <c r="FN514" i="1"/>
  <c r="FO514" i="1"/>
  <c r="FP514" i="1"/>
  <c r="FR514" i="1"/>
  <c r="FS514" i="1"/>
  <c r="EU515" i="1"/>
  <c r="EV515" i="1"/>
  <c r="EX515" i="1"/>
  <c r="EY515" i="1"/>
  <c r="EZ515" i="1"/>
  <c r="FA515" i="1"/>
  <c r="FC515" i="1"/>
  <c r="FF515" i="1"/>
  <c r="FG515" i="1"/>
  <c r="FH515" i="1"/>
  <c r="FI515" i="1"/>
  <c r="FJ515" i="1"/>
  <c r="FL515" i="1"/>
  <c r="FM515" i="1"/>
  <c r="FN515" i="1"/>
  <c r="FO515" i="1"/>
  <c r="FP515" i="1"/>
  <c r="FR515" i="1"/>
  <c r="FS515" i="1"/>
  <c r="EU516" i="1"/>
  <c r="EV516" i="1"/>
  <c r="EX516" i="1"/>
  <c r="EY516" i="1"/>
  <c r="EZ516" i="1"/>
  <c r="FA516" i="1"/>
  <c r="FC516" i="1"/>
  <c r="FF516" i="1"/>
  <c r="FG516" i="1"/>
  <c r="FH516" i="1"/>
  <c r="FI516" i="1"/>
  <c r="FJ516" i="1"/>
  <c r="FL516" i="1"/>
  <c r="FM516" i="1"/>
  <c r="FN516" i="1"/>
  <c r="FO516" i="1"/>
  <c r="FP516" i="1"/>
  <c r="FR516" i="1"/>
  <c r="FS516" i="1"/>
  <c r="EU517" i="1"/>
  <c r="EV517" i="1"/>
  <c r="EX517" i="1"/>
  <c r="EY517" i="1"/>
  <c r="EZ517" i="1"/>
  <c r="FA517" i="1"/>
  <c r="FC517" i="1"/>
  <c r="FF517" i="1"/>
  <c r="FG517" i="1"/>
  <c r="FH517" i="1"/>
  <c r="FI517" i="1"/>
  <c r="FJ517" i="1"/>
  <c r="FL517" i="1"/>
  <c r="FM517" i="1"/>
  <c r="FN517" i="1"/>
  <c r="FO517" i="1"/>
  <c r="FP517" i="1"/>
  <c r="FR517" i="1"/>
  <c r="FS517" i="1"/>
  <c r="EU518" i="1"/>
  <c r="EV518" i="1"/>
  <c r="EX518" i="1"/>
  <c r="EY518" i="1"/>
  <c r="EZ518" i="1"/>
  <c r="FA518" i="1"/>
  <c r="FC518" i="1"/>
  <c r="FF518" i="1"/>
  <c r="FG518" i="1"/>
  <c r="FH518" i="1"/>
  <c r="FI518" i="1"/>
  <c r="FJ518" i="1"/>
  <c r="FL518" i="1"/>
  <c r="FM518" i="1"/>
  <c r="FN518" i="1"/>
  <c r="FO518" i="1"/>
  <c r="FP518" i="1"/>
  <c r="FR518" i="1"/>
  <c r="FS518" i="1"/>
  <c r="EU519" i="1"/>
  <c r="EV519" i="1"/>
  <c r="EX519" i="1"/>
  <c r="EY519" i="1"/>
  <c r="EZ519" i="1"/>
  <c r="FA519" i="1"/>
  <c r="FC519" i="1"/>
  <c r="FF519" i="1"/>
  <c r="FG519" i="1"/>
  <c r="FH519" i="1"/>
  <c r="FI519" i="1"/>
  <c r="FJ519" i="1"/>
  <c r="FL519" i="1"/>
  <c r="FM519" i="1"/>
  <c r="FN519" i="1"/>
  <c r="FO519" i="1"/>
  <c r="FP519" i="1"/>
  <c r="FR519" i="1"/>
  <c r="FS519" i="1"/>
  <c r="EU520" i="1"/>
  <c r="EV520" i="1"/>
  <c r="EX520" i="1"/>
  <c r="EY520" i="1"/>
  <c r="EZ520" i="1"/>
  <c r="FA520" i="1"/>
  <c r="FC520" i="1"/>
  <c r="FF520" i="1"/>
  <c r="FG520" i="1"/>
  <c r="FH520" i="1"/>
  <c r="FI520" i="1"/>
  <c r="FJ520" i="1"/>
  <c r="FL520" i="1"/>
  <c r="FM520" i="1"/>
  <c r="FN520" i="1"/>
  <c r="FO520" i="1"/>
  <c r="FP520" i="1"/>
  <c r="FR520" i="1"/>
  <c r="FS520" i="1"/>
  <c r="EU521" i="1"/>
  <c r="EV521" i="1"/>
  <c r="EX521" i="1"/>
  <c r="EY521" i="1"/>
  <c r="EZ521" i="1"/>
  <c r="FA521" i="1"/>
  <c r="FC521" i="1"/>
  <c r="FF521" i="1"/>
  <c r="FG521" i="1"/>
  <c r="FH521" i="1"/>
  <c r="FI521" i="1"/>
  <c r="FJ521" i="1"/>
  <c r="FL521" i="1"/>
  <c r="FM521" i="1"/>
  <c r="FN521" i="1"/>
  <c r="FO521" i="1"/>
  <c r="FP521" i="1"/>
  <c r="FR521" i="1"/>
  <c r="FS521" i="1"/>
  <c r="EU522" i="1"/>
  <c r="EV522" i="1"/>
  <c r="EX522" i="1"/>
  <c r="EY522" i="1"/>
  <c r="EZ522" i="1"/>
  <c r="FA522" i="1"/>
  <c r="FC522" i="1"/>
  <c r="FF522" i="1"/>
  <c r="FG522" i="1"/>
  <c r="FH522" i="1"/>
  <c r="FI522" i="1"/>
  <c r="FJ522" i="1"/>
  <c r="FL522" i="1"/>
  <c r="FM522" i="1"/>
  <c r="FN522" i="1"/>
  <c r="FO522" i="1"/>
  <c r="FP522" i="1"/>
  <c r="FR522" i="1"/>
  <c r="FS522" i="1"/>
  <c r="EU523" i="1"/>
  <c r="EV523" i="1"/>
  <c r="EX523" i="1"/>
  <c r="EY523" i="1"/>
  <c r="EZ523" i="1"/>
  <c r="FA523" i="1"/>
  <c r="FC523" i="1"/>
  <c r="FF523" i="1"/>
  <c r="FG523" i="1"/>
  <c r="FH523" i="1"/>
  <c r="FI523" i="1"/>
  <c r="FJ523" i="1"/>
  <c r="FL523" i="1"/>
  <c r="FM523" i="1"/>
  <c r="FN523" i="1"/>
  <c r="FO523" i="1"/>
  <c r="FP523" i="1"/>
  <c r="FR523" i="1"/>
  <c r="FS523" i="1"/>
  <c r="EU524" i="1"/>
  <c r="EV524" i="1"/>
  <c r="EX524" i="1"/>
  <c r="EY524" i="1"/>
  <c r="EZ524" i="1"/>
  <c r="FA524" i="1"/>
  <c r="FC524" i="1"/>
  <c r="FF524" i="1"/>
  <c r="FG524" i="1"/>
  <c r="FH524" i="1"/>
  <c r="FI524" i="1"/>
  <c r="FJ524" i="1"/>
  <c r="FL524" i="1"/>
  <c r="FM524" i="1"/>
  <c r="FN524" i="1"/>
  <c r="FO524" i="1"/>
  <c r="FP524" i="1"/>
  <c r="FR524" i="1"/>
  <c r="FS524" i="1"/>
  <c r="EU525" i="1"/>
  <c r="EV525" i="1"/>
  <c r="EX525" i="1"/>
  <c r="EY525" i="1"/>
  <c r="EZ525" i="1"/>
  <c r="FA525" i="1"/>
  <c r="FC525" i="1"/>
  <c r="FF525" i="1"/>
  <c r="FG525" i="1"/>
  <c r="FH525" i="1"/>
  <c r="FI525" i="1"/>
  <c r="FJ525" i="1"/>
  <c r="FL525" i="1"/>
  <c r="FM525" i="1"/>
  <c r="FN525" i="1"/>
  <c r="FO525" i="1"/>
  <c r="FP525" i="1"/>
  <c r="FR525" i="1"/>
  <c r="FS525" i="1"/>
  <c r="EU526" i="1"/>
  <c r="EV526" i="1"/>
  <c r="EX526" i="1"/>
  <c r="EY526" i="1"/>
  <c r="EZ526" i="1"/>
  <c r="FA526" i="1"/>
  <c r="FC526" i="1"/>
  <c r="FF526" i="1"/>
  <c r="FG526" i="1"/>
  <c r="FH526" i="1"/>
  <c r="FI526" i="1"/>
  <c r="FJ526" i="1"/>
  <c r="FL526" i="1"/>
  <c r="FM526" i="1"/>
  <c r="FN526" i="1"/>
  <c r="FO526" i="1"/>
  <c r="FP526" i="1"/>
  <c r="FR526" i="1"/>
  <c r="FS526" i="1"/>
  <c r="EU527" i="1"/>
  <c r="EV527" i="1"/>
  <c r="EX527" i="1"/>
  <c r="EY527" i="1"/>
  <c r="EZ527" i="1"/>
  <c r="FA527" i="1"/>
  <c r="FC527" i="1"/>
  <c r="FF527" i="1"/>
  <c r="FG527" i="1"/>
  <c r="FH527" i="1"/>
  <c r="FI527" i="1"/>
  <c r="FJ527" i="1"/>
  <c r="FL527" i="1"/>
  <c r="FM527" i="1"/>
  <c r="FN527" i="1"/>
  <c r="FO527" i="1"/>
  <c r="FP527" i="1"/>
  <c r="FR527" i="1"/>
  <c r="FS527" i="1"/>
  <c r="EU528" i="1"/>
  <c r="EV528" i="1"/>
  <c r="EX528" i="1"/>
  <c r="EY528" i="1"/>
  <c r="EZ528" i="1"/>
  <c r="FA528" i="1"/>
  <c r="FC528" i="1"/>
  <c r="FF528" i="1"/>
  <c r="FG528" i="1"/>
  <c r="FH528" i="1"/>
  <c r="FI528" i="1"/>
  <c r="FJ528" i="1"/>
  <c r="FL528" i="1"/>
  <c r="FM528" i="1"/>
  <c r="FN528" i="1"/>
  <c r="FO528" i="1"/>
  <c r="FP528" i="1"/>
  <c r="FR528" i="1"/>
  <c r="FS528" i="1"/>
  <c r="EU529" i="1"/>
  <c r="EV529" i="1"/>
  <c r="EX529" i="1"/>
  <c r="EY529" i="1"/>
  <c r="EZ529" i="1"/>
  <c r="FA529" i="1"/>
  <c r="FC529" i="1"/>
  <c r="FF529" i="1"/>
  <c r="FG529" i="1"/>
  <c r="FH529" i="1"/>
  <c r="FI529" i="1"/>
  <c r="FJ529" i="1"/>
  <c r="FL529" i="1"/>
  <c r="FM529" i="1"/>
  <c r="FN529" i="1"/>
  <c r="FO529" i="1"/>
  <c r="FP529" i="1"/>
  <c r="FR529" i="1"/>
  <c r="FS529" i="1"/>
  <c r="EU530" i="1"/>
  <c r="EV530" i="1"/>
  <c r="EX530" i="1"/>
  <c r="EY530" i="1"/>
  <c r="EZ530" i="1"/>
  <c r="FA530" i="1"/>
  <c r="FC530" i="1"/>
  <c r="FF530" i="1"/>
  <c r="FG530" i="1"/>
  <c r="FH530" i="1"/>
  <c r="FI530" i="1"/>
  <c r="FJ530" i="1"/>
  <c r="FL530" i="1"/>
  <c r="FM530" i="1"/>
  <c r="FN530" i="1"/>
  <c r="FO530" i="1"/>
  <c r="FP530" i="1"/>
  <c r="FR530" i="1"/>
  <c r="FS530" i="1"/>
  <c r="EU531" i="1"/>
  <c r="EV531" i="1"/>
  <c r="EX531" i="1"/>
  <c r="EY531" i="1"/>
  <c r="EZ531" i="1"/>
  <c r="FA531" i="1"/>
  <c r="FC531" i="1"/>
  <c r="FF531" i="1"/>
  <c r="FG531" i="1"/>
  <c r="FH531" i="1"/>
  <c r="FI531" i="1"/>
  <c r="FJ531" i="1"/>
  <c r="FL531" i="1"/>
  <c r="FM531" i="1"/>
  <c r="FN531" i="1"/>
  <c r="FO531" i="1"/>
  <c r="FP531" i="1"/>
  <c r="FR531" i="1"/>
  <c r="FS531" i="1"/>
  <c r="EU532" i="1"/>
  <c r="EV532" i="1"/>
  <c r="EX532" i="1"/>
  <c r="EY532" i="1"/>
  <c r="EZ532" i="1"/>
  <c r="FA532" i="1"/>
  <c r="FC532" i="1"/>
  <c r="FF532" i="1"/>
  <c r="FG532" i="1"/>
  <c r="FH532" i="1"/>
  <c r="FI532" i="1"/>
  <c r="FJ532" i="1"/>
  <c r="FL532" i="1"/>
  <c r="FM532" i="1"/>
  <c r="FN532" i="1"/>
  <c r="FO532" i="1"/>
  <c r="FP532" i="1"/>
  <c r="FR532" i="1"/>
  <c r="FS532" i="1"/>
  <c r="EU533" i="1"/>
  <c r="EV533" i="1"/>
  <c r="EX533" i="1"/>
  <c r="EY533" i="1"/>
  <c r="EZ533" i="1"/>
  <c r="FA533" i="1"/>
  <c r="FC533" i="1"/>
  <c r="FF533" i="1"/>
  <c r="FG533" i="1"/>
  <c r="FH533" i="1"/>
  <c r="FI533" i="1"/>
  <c r="FJ533" i="1"/>
  <c r="FL533" i="1"/>
  <c r="FM533" i="1"/>
  <c r="FN533" i="1"/>
  <c r="FO533" i="1"/>
  <c r="FP533" i="1"/>
  <c r="FR533" i="1"/>
  <c r="FS533" i="1"/>
  <c r="EU534" i="1"/>
  <c r="EV534" i="1"/>
  <c r="EX534" i="1"/>
  <c r="EY534" i="1"/>
  <c r="EZ534" i="1"/>
  <c r="FA534" i="1"/>
  <c r="FC534" i="1"/>
  <c r="FF534" i="1"/>
  <c r="FG534" i="1"/>
  <c r="FH534" i="1"/>
  <c r="FI534" i="1"/>
  <c r="FJ534" i="1"/>
  <c r="FL534" i="1"/>
  <c r="FM534" i="1"/>
  <c r="FN534" i="1"/>
  <c r="FO534" i="1"/>
  <c r="FP534" i="1"/>
  <c r="FR534" i="1"/>
  <c r="FS534" i="1"/>
  <c r="EU535" i="1"/>
  <c r="EV535" i="1"/>
  <c r="EX535" i="1"/>
  <c r="EY535" i="1"/>
  <c r="EZ535" i="1"/>
  <c r="FA535" i="1"/>
  <c r="FC535" i="1"/>
  <c r="FF535" i="1"/>
  <c r="FG535" i="1"/>
  <c r="FH535" i="1"/>
  <c r="FI535" i="1"/>
  <c r="FJ535" i="1"/>
  <c r="FL535" i="1"/>
  <c r="FM535" i="1"/>
  <c r="FN535" i="1"/>
  <c r="FO535" i="1"/>
  <c r="FP535" i="1"/>
  <c r="FR535" i="1"/>
  <c r="FS535" i="1"/>
  <c r="EU536" i="1"/>
  <c r="EV536" i="1"/>
  <c r="EX536" i="1"/>
  <c r="EY536" i="1"/>
  <c r="EZ536" i="1"/>
  <c r="FA536" i="1"/>
  <c r="FC536" i="1"/>
  <c r="FF536" i="1"/>
  <c r="FG536" i="1"/>
  <c r="FH536" i="1"/>
  <c r="FI536" i="1"/>
  <c r="FJ536" i="1"/>
  <c r="FL536" i="1"/>
  <c r="FM536" i="1"/>
  <c r="FN536" i="1"/>
  <c r="FO536" i="1"/>
  <c r="FP536" i="1"/>
  <c r="FR536" i="1"/>
  <c r="FS536" i="1"/>
  <c r="EU537" i="1"/>
  <c r="EV537" i="1"/>
  <c r="EX537" i="1"/>
  <c r="EY537" i="1"/>
  <c r="EZ537" i="1"/>
  <c r="FA537" i="1"/>
  <c r="FC537" i="1"/>
  <c r="FF537" i="1"/>
  <c r="FG537" i="1"/>
  <c r="FH537" i="1"/>
  <c r="FI537" i="1"/>
  <c r="FJ537" i="1"/>
  <c r="FL537" i="1"/>
  <c r="FM537" i="1"/>
  <c r="FN537" i="1"/>
  <c r="FO537" i="1"/>
  <c r="FP537" i="1"/>
  <c r="FR537" i="1"/>
  <c r="FS537" i="1"/>
  <c r="EU538" i="1"/>
  <c r="EV538" i="1"/>
  <c r="EX538" i="1"/>
  <c r="EY538" i="1"/>
  <c r="EZ538" i="1"/>
  <c r="FA538" i="1"/>
  <c r="FC538" i="1"/>
  <c r="FF538" i="1"/>
  <c r="FG538" i="1"/>
  <c r="FH538" i="1"/>
  <c r="FI538" i="1"/>
  <c r="FJ538" i="1"/>
  <c r="FL538" i="1"/>
  <c r="FM538" i="1"/>
  <c r="FN538" i="1"/>
  <c r="FO538" i="1"/>
  <c r="FP538" i="1"/>
  <c r="FR538" i="1"/>
  <c r="FS538" i="1"/>
  <c r="EU539" i="1"/>
  <c r="EV539" i="1"/>
  <c r="EX539" i="1"/>
  <c r="EY539" i="1"/>
  <c r="EZ539" i="1"/>
  <c r="FA539" i="1"/>
  <c r="FC539" i="1"/>
  <c r="FF539" i="1"/>
  <c r="FG539" i="1"/>
  <c r="FH539" i="1"/>
  <c r="FI539" i="1"/>
  <c r="FJ539" i="1"/>
  <c r="FL539" i="1"/>
  <c r="FM539" i="1"/>
  <c r="FN539" i="1"/>
  <c r="FO539" i="1"/>
  <c r="FP539" i="1"/>
  <c r="FR539" i="1"/>
  <c r="FS539" i="1"/>
  <c r="EU540" i="1"/>
  <c r="EV540" i="1"/>
  <c r="EX540" i="1"/>
  <c r="EY540" i="1"/>
  <c r="EZ540" i="1"/>
  <c r="FA540" i="1"/>
  <c r="FC540" i="1"/>
  <c r="FF540" i="1"/>
  <c r="FG540" i="1"/>
  <c r="FH540" i="1"/>
  <c r="FI540" i="1"/>
  <c r="FJ540" i="1"/>
  <c r="FL540" i="1"/>
  <c r="FM540" i="1"/>
  <c r="FN540" i="1"/>
  <c r="FO540" i="1"/>
  <c r="FP540" i="1"/>
  <c r="FR540" i="1"/>
  <c r="FS540" i="1"/>
  <c r="EU541" i="1"/>
  <c r="EV541" i="1"/>
  <c r="EX541" i="1"/>
  <c r="EY541" i="1"/>
  <c r="EZ541" i="1"/>
  <c r="FA541" i="1"/>
  <c r="FC541" i="1"/>
  <c r="FF541" i="1"/>
  <c r="FG541" i="1"/>
  <c r="FH541" i="1"/>
  <c r="FI541" i="1"/>
  <c r="FJ541" i="1"/>
  <c r="FL541" i="1"/>
  <c r="FM541" i="1"/>
  <c r="FN541" i="1"/>
  <c r="FO541" i="1"/>
  <c r="FP541" i="1"/>
  <c r="FR541" i="1"/>
  <c r="FS541" i="1"/>
  <c r="EU542" i="1"/>
  <c r="EV542" i="1"/>
  <c r="EX542" i="1"/>
  <c r="EY542" i="1"/>
  <c r="EZ542" i="1"/>
  <c r="FA542" i="1"/>
  <c r="FC542" i="1"/>
  <c r="FF542" i="1"/>
  <c r="FG542" i="1"/>
  <c r="FH542" i="1"/>
  <c r="FI542" i="1"/>
  <c r="FJ542" i="1"/>
  <c r="FL542" i="1"/>
  <c r="FM542" i="1"/>
  <c r="FN542" i="1"/>
  <c r="FO542" i="1"/>
  <c r="FP542" i="1"/>
  <c r="FR542" i="1"/>
  <c r="FS542" i="1"/>
  <c r="EU543" i="1"/>
  <c r="EV543" i="1"/>
  <c r="EX543" i="1"/>
  <c r="EY543" i="1"/>
  <c r="EZ543" i="1"/>
  <c r="FA543" i="1"/>
  <c r="FC543" i="1"/>
  <c r="FF543" i="1"/>
  <c r="FG543" i="1"/>
  <c r="FH543" i="1"/>
  <c r="FI543" i="1"/>
  <c r="FJ543" i="1"/>
  <c r="FL543" i="1"/>
  <c r="FM543" i="1"/>
  <c r="FN543" i="1"/>
  <c r="FO543" i="1"/>
  <c r="FP543" i="1"/>
  <c r="FR543" i="1"/>
  <c r="FS543" i="1"/>
  <c r="EU544" i="1"/>
  <c r="EV544" i="1"/>
  <c r="EX544" i="1"/>
  <c r="EY544" i="1"/>
  <c r="EZ544" i="1"/>
  <c r="FA544" i="1"/>
  <c r="FC544" i="1"/>
  <c r="FF544" i="1"/>
  <c r="FG544" i="1"/>
  <c r="FH544" i="1"/>
  <c r="FI544" i="1"/>
  <c r="FJ544" i="1"/>
  <c r="FL544" i="1"/>
  <c r="FM544" i="1"/>
  <c r="FN544" i="1"/>
  <c r="FO544" i="1"/>
  <c r="FP544" i="1"/>
  <c r="FR544" i="1"/>
  <c r="FS544" i="1"/>
  <c r="EU545" i="1"/>
  <c r="EV545" i="1"/>
  <c r="EX545" i="1"/>
  <c r="EY545" i="1"/>
  <c r="EZ545" i="1"/>
  <c r="FA545" i="1"/>
  <c r="FC545" i="1"/>
  <c r="FF545" i="1"/>
  <c r="FG545" i="1"/>
  <c r="FH545" i="1"/>
  <c r="FI545" i="1"/>
  <c r="FJ545" i="1"/>
  <c r="FL545" i="1"/>
  <c r="FM545" i="1"/>
  <c r="FN545" i="1"/>
  <c r="FO545" i="1"/>
  <c r="FP545" i="1"/>
  <c r="FR545" i="1"/>
  <c r="FS545" i="1"/>
  <c r="EU546" i="1"/>
  <c r="EV546" i="1"/>
  <c r="EX546" i="1"/>
  <c r="EY546" i="1"/>
  <c r="EZ546" i="1"/>
  <c r="FA546" i="1"/>
  <c r="FC546" i="1"/>
  <c r="FF546" i="1"/>
  <c r="FG546" i="1"/>
  <c r="FH546" i="1"/>
  <c r="FI546" i="1"/>
  <c r="FJ546" i="1"/>
  <c r="FL546" i="1"/>
  <c r="FM546" i="1"/>
  <c r="FN546" i="1"/>
  <c r="FO546" i="1"/>
  <c r="FP546" i="1"/>
  <c r="FR546" i="1"/>
  <c r="FS546" i="1"/>
  <c r="EU547" i="1"/>
  <c r="EV547" i="1"/>
  <c r="EX547" i="1"/>
  <c r="EY547" i="1"/>
  <c r="EZ547" i="1"/>
  <c r="FA547" i="1"/>
  <c r="FC547" i="1"/>
  <c r="FF547" i="1"/>
  <c r="FG547" i="1"/>
  <c r="FH547" i="1"/>
  <c r="FI547" i="1"/>
  <c r="FJ547" i="1"/>
  <c r="FL547" i="1"/>
  <c r="FM547" i="1"/>
  <c r="FN547" i="1"/>
  <c r="FO547" i="1"/>
  <c r="FP547" i="1"/>
  <c r="FR547" i="1"/>
  <c r="FS547" i="1"/>
  <c r="EU548" i="1"/>
  <c r="EV548" i="1"/>
  <c r="EX548" i="1"/>
  <c r="EY548" i="1"/>
  <c r="EZ548" i="1"/>
  <c r="FA548" i="1"/>
  <c r="FC548" i="1"/>
  <c r="FF548" i="1"/>
  <c r="FG548" i="1"/>
  <c r="FH548" i="1"/>
  <c r="FI548" i="1"/>
  <c r="FJ548" i="1"/>
  <c r="FL548" i="1"/>
  <c r="FM548" i="1"/>
  <c r="FN548" i="1"/>
  <c r="FO548" i="1"/>
  <c r="FP548" i="1"/>
  <c r="FR548" i="1"/>
  <c r="FS548" i="1"/>
  <c r="EU549" i="1"/>
  <c r="EV549" i="1"/>
  <c r="EX549" i="1"/>
  <c r="EY549" i="1"/>
  <c r="EZ549" i="1"/>
  <c r="FA549" i="1"/>
  <c r="FC549" i="1"/>
  <c r="FF549" i="1"/>
  <c r="FG549" i="1"/>
  <c r="FH549" i="1"/>
  <c r="FI549" i="1"/>
  <c r="FJ549" i="1"/>
  <c r="FL549" i="1"/>
  <c r="FM549" i="1"/>
  <c r="FN549" i="1"/>
  <c r="FO549" i="1"/>
  <c r="FP549" i="1"/>
  <c r="FR549" i="1"/>
  <c r="FS549" i="1"/>
  <c r="EU550" i="1"/>
  <c r="EV550" i="1"/>
  <c r="EX550" i="1"/>
  <c r="EY550" i="1"/>
  <c r="EZ550" i="1"/>
  <c r="FA550" i="1"/>
  <c r="FC550" i="1"/>
  <c r="FF550" i="1"/>
  <c r="FG550" i="1"/>
  <c r="FH550" i="1"/>
  <c r="FI550" i="1"/>
  <c r="FJ550" i="1"/>
  <c r="FL550" i="1"/>
  <c r="FM550" i="1"/>
  <c r="FN550" i="1"/>
  <c r="FO550" i="1"/>
  <c r="FP550" i="1"/>
  <c r="FR550" i="1"/>
  <c r="FS550" i="1"/>
  <c r="EU551" i="1"/>
  <c r="EV551" i="1"/>
  <c r="EX551" i="1"/>
  <c r="EY551" i="1"/>
  <c r="EZ551" i="1"/>
  <c r="FA551" i="1"/>
  <c r="FC551" i="1"/>
  <c r="FF551" i="1"/>
  <c r="FG551" i="1"/>
  <c r="FH551" i="1"/>
  <c r="FI551" i="1"/>
  <c r="FJ551" i="1"/>
  <c r="FL551" i="1"/>
  <c r="FM551" i="1"/>
  <c r="FN551" i="1"/>
  <c r="FO551" i="1"/>
  <c r="FP551" i="1"/>
  <c r="FR551" i="1"/>
  <c r="FS551" i="1"/>
  <c r="EU552" i="1"/>
  <c r="EV552" i="1"/>
  <c r="EX552" i="1"/>
  <c r="EY552" i="1"/>
  <c r="EZ552" i="1"/>
  <c r="FA552" i="1"/>
  <c r="FC552" i="1"/>
  <c r="FF552" i="1"/>
  <c r="FG552" i="1"/>
  <c r="FH552" i="1"/>
  <c r="FI552" i="1"/>
  <c r="FJ552" i="1"/>
  <c r="FL552" i="1"/>
  <c r="FM552" i="1"/>
  <c r="FN552" i="1"/>
  <c r="FO552" i="1"/>
  <c r="FP552" i="1"/>
  <c r="FR552" i="1"/>
  <c r="FS552" i="1"/>
  <c r="EU553" i="1"/>
  <c r="EV553" i="1"/>
  <c r="EX553" i="1"/>
  <c r="EY553" i="1"/>
  <c r="EZ553" i="1"/>
  <c r="FA553" i="1"/>
  <c r="FC553" i="1"/>
  <c r="FF553" i="1"/>
  <c r="FG553" i="1"/>
  <c r="FH553" i="1"/>
  <c r="FI553" i="1"/>
  <c r="FJ553" i="1"/>
  <c r="FL553" i="1"/>
  <c r="FM553" i="1"/>
  <c r="FN553" i="1"/>
  <c r="FO553" i="1"/>
  <c r="FP553" i="1"/>
  <c r="FR553" i="1"/>
  <c r="FS553" i="1"/>
  <c r="EU554" i="1"/>
  <c r="EV554" i="1"/>
  <c r="EX554" i="1"/>
  <c r="EY554" i="1"/>
  <c r="EZ554" i="1"/>
  <c r="FA554" i="1"/>
  <c r="FC554" i="1"/>
  <c r="FF554" i="1"/>
  <c r="FG554" i="1"/>
  <c r="FH554" i="1"/>
  <c r="FI554" i="1"/>
  <c r="FJ554" i="1"/>
  <c r="FL554" i="1"/>
  <c r="FM554" i="1"/>
  <c r="FN554" i="1"/>
  <c r="FO554" i="1"/>
  <c r="FP554" i="1"/>
  <c r="FR554" i="1"/>
  <c r="FS554" i="1"/>
  <c r="EU555" i="1"/>
  <c r="EV555" i="1"/>
  <c r="EX555" i="1"/>
  <c r="EY555" i="1"/>
  <c r="EZ555" i="1"/>
  <c r="FA555" i="1"/>
  <c r="FC555" i="1"/>
  <c r="FF555" i="1"/>
  <c r="FG555" i="1"/>
  <c r="FH555" i="1"/>
  <c r="FI555" i="1"/>
  <c r="FJ555" i="1"/>
  <c r="FL555" i="1"/>
  <c r="FM555" i="1"/>
  <c r="FN555" i="1"/>
  <c r="FO555" i="1"/>
  <c r="FP555" i="1"/>
  <c r="FR555" i="1"/>
  <c r="FS555" i="1"/>
  <c r="EU556" i="1"/>
  <c r="EV556" i="1"/>
  <c r="EX556" i="1"/>
  <c r="EY556" i="1"/>
  <c r="EZ556" i="1"/>
  <c r="FA556" i="1"/>
  <c r="FC556" i="1"/>
  <c r="FF556" i="1"/>
  <c r="FG556" i="1"/>
  <c r="FH556" i="1"/>
  <c r="FI556" i="1"/>
  <c r="FJ556" i="1"/>
  <c r="FL556" i="1"/>
  <c r="FM556" i="1"/>
  <c r="FN556" i="1"/>
  <c r="FO556" i="1"/>
  <c r="FP556" i="1"/>
  <c r="FR556" i="1"/>
  <c r="FS556" i="1"/>
  <c r="EU557" i="1"/>
  <c r="EV557" i="1"/>
  <c r="EX557" i="1"/>
  <c r="EY557" i="1"/>
  <c r="EZ557" i="1"/>
  <c r="FA557" i="1"/>
  <c r="FC557" i="1"/>
  <c r="FF557" i="1"/>
  <c r="FG557" i="1"/>
  <c r="FH557" i="1"/>
  <c r="FI557" i="1"/>
  <c r="FJ557" i="1"/>
  <c r="FL557" i="1"/>
  <c r="FM557" i="1"/>
  <c r="FN557" i="1"/>
  <c r="FO557" i="1"/>
  <c r="FP557" i="1"/>
  <c r="FR557" i="1"/>
  <c r="FS557" i="1"/>
  <c r="EU558" i="1"/>
  <c r="EV558" i="1"/>
  <c r="EX558" i="1"/>
  <c r="EY558" i="1"/>
  <c r="EZ558" i="1"/>
  <c r="FA558" i="1"/>
  <c r="FC558" i="1"/>
  <c r="FF558" i="1"/>
  <c r="FG558" i="1"/>
  <c r="FH558" i="1"/>
  <c r="FI558" i="1"/>
  <c r="FJ558" i="1"/>
  <c r="FL558" i="1"/>
  <c r="FM558" i="1"/>
  <c r="FN558" i="1"/>
  <c r="FO558" i="1"/>
  <c r="FP558" i="1"/>
  <c r="FR558" i="1"/>
  <c r="FS558" i="1"/>
  <c r="EU559" i="1"/>
  <c r="EV559" i="1"/>
  <c r="EX559" i="1"/>
  <c r="EY559" i="1"/>
  <c r="EZ559" i="1"/>
  <c r="FA559" i="1"/>
  <c r="FC559" i="1"/>
  <c r="FF559" i="1"/>
  <c r="FG559" i="1"/>
  <c r="FH559" i="1"/>
  <c r="FI559" i="1"/>
  <c r="FJ559" i="1"/>
  <c r="FL559" i="1"/>
  <c r="FM559" i="1"/>
  <c r="FN559" i="1"/>
  <c r="FO559" i="1"/>
  <c r="FP559" i="1"/>
  <c r="FR559" i="1"/>
  <c r="FS559" i="1"/>
  <c r="EU560" i="1"/>
  <c r="EV560" i="1"/>
  <c r="EX560" i="1"/>
  <c r="EY560" i="1"/>
  <c r="EZ560" i="1"/>
  <c r="FA560" i="1"/>
  <c r="FC560" i="1"/>
  <c r="FF560" i="1"/>
  <c r="FG560" i="1"/>
  <c r="FH560" i="1"/>
  <c r="FI560" i="1"/>
  <c r="FJ560" i="1"/>
  <c r="FL560" i="1"/>
  <c r="FM560" i="1"/>
  <c r="FN560" i="1"/>
  <c r="FO560" i="1"/>
  <c r="FP560" i="1"/>
  <c r="FR560" i="1"/>
  <c r="FS560" i="1"/>
  <c r="EU561" i="1"/>
  <c r="EV561" i="1"/>
  <c r="EX561" i="1"/>
  <c r="EY561" i="1"/>
  <c r="EZ561" i="1"/>
  <c r="FA561" i="1"/>
  <c r="FC561" i="1"/>
  <c r="FF561" i="1"/>
  <c r="FG561" i="1"/>
  <c r="FH561" i="1"/>
  <c r="FI561" i="1"/>
  <c r="FJ561" i="1"/>
  <c r="FL561" i="1"/>
  <c r="FM561" i="1"/>
  <c r="FN561" i="1"/>
  <c r="FO561" i="1"/>
  <c r="FP561" i="1"/>
  <c r="FR561" i="1"/>
  <c r="FS561" i="1"/>
  <c r="EU562" i="1"/>
  <c r="EV562" i="1"/>
  <c r="EX562" i="1"/>
  <c r="EY562" i="1"/>
  <c r="EZ562" i="1"/>
  <c r="FA562" i="1"/>
  <c r="FC562" i="1"/>
  <c r="FF562" i="1"/>
  <c r="FG562" i="1"/>
  <c r="FH562" i="1"/>
  <c r="FI562" i="1"/>
  <c r="FJ562" i="1"/>
  <c r="FL562" i="1"/>
  <c r="FM562" i="1"/>
  <c r="FN562" i="1"/>
  <c r="FO562" i="1"/>
  <c r="FP562" i="1"/>
  <c r="FR562" i="1"/>
  <c r="FS562" i="1"/>
  <c r="EU563" i="1"/>
  <c r="EV563" i="1"/>
  <c r="EX563" i="1"/>
  <c r="EY563" i="1"/>
  <c r="EZ563" i="1"/>
  <c r="FA563" i="1"/>
  <c r="FC563" i="1"/>
  <c r="FF563" i="1"/>
  <c r="FG563" i="1"/>
  <c r="FH563" i="1"/>
  <c r="FI563" i="1"/>
  <c r="FJ563" i="1"/>
  <c r="FL563" i="1"/>
  <c r="FM563" i="1"/>
  <c r="FN563" i="1"/>
  <c r="FO563" i="1"/>
  <c r="FP563" i="1"/>
  <c r="FR563" i="1"/>
  <c r="FS563" i="1"/>
  <c r="EU564" i="1"/>
  <c r="EV564" i="1"/>
  <c r="EX564" i="1"/>
  <c r="EY564" i="1"/>
  <c r="EZ564" i="1"/>
  <c r="FA564" i="1"/>
  <c r="FC564" i="1"/>
  <c r="FF564" i="1"/>
  <c r="FG564" i="1"/>
  <c r="FH564" i="1"/>
  <c r="FI564" i="1"/>
  <c r="FJ564" i="1"/>
  <c r="FL564" i="1"/>
  <c r="FM564" i="1"/>
  <c r="FN564" i="1"/>
  <c r="FO564" i="1"/>
  <c r="FP564" i="1"/>
  <c r="FR564" i="1"/>
  <c r="FS564" i="1"/>
  <c r="EU565" i="1"/>
  <c r="EV565" i="1"/>
  <c r="EX565" i="1"/>
  <c r="EY565" i="1"/>
  <c r="EZ565" i="1"/>
  <c r="FA565" i="1"/>
  <c r="FC565" i="1"/>
  <c r="FF565" i="1"/>
  <c r="FG565" i="1"/>
  <c r="FH565" i="1"/>
  <c r="FI565" i="1"/>
  <c r="FJ565" i="1"/>
  <c r="FL565" i="1"/>
  <c r="FM565" i="1"/>
  <c r="FN565" i="1"/>
  <c r="FO565" i="1"/>
  <c r="FP565" i="1"/>
  <c r="FR565" i="1"/>
  <c r="FS565" i="1"/>
  <c r="EU566" i="1"/>
  <c r="EV566" i="1"/>
  <c r="EX566" i="1"/>
  <c r="EY566" i="1"/>
  <c r="EZ566" i="1"/>
  <c r="FA566" i="1"/>
  <c r="FC566" i="1"/>
  <c r="FF566" i="1"/>
  <c r="FG566" i="1"/>
  <c r="FH566" i="1"/>
  <c r="FI566" i="1"/>
  <c r="FJ566" i="1"/>
  <c r="FL566" i="1"/>
  <c r="FM566" i="1"/>
  <c r="FN566" i="1"/>
  <c r="FO566" i="1"/>
  <c r="FP566" i="1"/>
  <c r="FR566" i="1"/>
  <c r="FS566" i="1"/>
  <c r="EU567" i="1"/>
  <c r="EV567" i="1"/>
  <c r="EX567" i="1"/>
  <c r="EY567" i="1"/>
  <c r="EZ567" i="1"/>
  <c r="FA567" i="1"/>
  <c r="FC567" i="1"/>
  <c r="FF567" i="1"/>
  <c r="FG567" i="1"/>
  <c r="FH567" i="1"/>
  <c r="FI567" i="1"/>
  <c r="FJ567" i="1"/>
  <c r="FL567" i="1"/>
  <c r="FM567" i="1"/>
  <c r="FN567" i="1"/>
  <c r="FO567" i="1"/>
  <c r="FP567" i="1"/>
  <c r="FR567" i="1"/>
  <c r="FS567" i="1"/>
  <c r="EU568" i="1"/>
  <c r="EV568" i="1"/>
  <c r="EX568" i="1"/>
  <c r="EY568" i="1"/>
  <c r="EZ568" i="1"/>
  <c r="FA568" i="1"/>
  <c r="FC568" i="1"/>
  <c r="FF568" i="1"/>
  <c r="FG568" i="1"/>
  <c r="FH568" i="1"/>
  <c r="FI568" i="1"/>
  <c r="FJ568" i="1"/>
  <c r="FL568" i="1"/>
  <c r="FM568" i="1"/>
  <c r="FN568" i="1"/>
  <c r="FO568" i="1"/>
  <c r="FP568" i="1"/>
  <c r="FR568" i="1"/>
  <c r="FS568" i="1"/>
  <c r="EU569" i="1"/>
  <c r="EV569" i="1"/>
  <c r="EX569" i="1"/>
  <c r="EY569" i="1"/>
  <c r="EZ569" i="1"/>
  <c r="FA569" i="1"/>
  <c r="FC569" i="1"/>
  <c r="FF569" i="1"/>
  <c r="FG569" i="1"/>
  <c r="FH569" i="1"/>
  <c r="FI569" i="1"/>
  <c r="FJ569" i="1"/>
  <c r="FL569" i="1"/>
  <c r="FM569" i="1"/>
  <c r="FN569" i="1"/>
  <c r="FO569" i="1"/>
  <c r="FP569" i="1"/>
  <c r="FR569" i="1"/>
  <c r="FS569" i="1"/>
  <c r="EU570" i="1"/>
  <c r="EV570" i="1"/>
  <c r="EX570" i="1"/>
  <c r="EY570" i="1"/>
  <c r="EZ570" i="1"/>
  <c r="FA570" i="1"/>
  <c r="FC570" i="1"/>
  <c r="FF570" i="1"/>
  <c r="FG570" i="1"/>
  <c r="FH570" i="1"/>
  <c r="FI570" i="1"/>
  <c r="FJ570" i="1"/>
  <c r="FL570" i="1"/>
  <c r="FM570" i="1"/>
  <c r="FN570" i="1"/>
  <c r="FO570" i="1"/>
  <c r="FP570" i="1"/>
  <c r="FR570" i="1"/>
  <c r="FS570" i="1"/>
  <c r="EU571" i="1"/>
  <c r="EV571" i="1"/>
  <c r="EX571" i="1"/>
  <c r="EY571" i="1"/>
  <c r="EZ571" i="1"/>
  <c r="FA571" i="1"/>
  <c r="FC571" i="1"/>
  <c r="FF571" i="1"/>
  <c r="FG571" i="1"/>
  <c r="FH571" i="1"/>
  <c r="FI571" i="1"/>
  <c r="FJ571" i="1"/>
  <c r="FL571" i="1"/>
  <c r="FM571" i="1"/>
  <c r="FN571" i="1"/>
  <c r="FO571" i="1"/>
  <c r="FP571" i="1"/>
  <c r="FR571" i="1"/>
  <c r="FS571" i="1"/>
  <c r="EU572" i="1"/>
  <c r="EV572" i="1"/>
  <c r="EX572" i="1"/>
  <c r="EY572" i="1"/>
  <c r="EZ572" i="1"/>
  <c r="FA572" i="1"/>
  <c r="FC572" i="1"/>
  <c r="FF572" i="1"/>
  <c r="FG572" i="1"/>
  <c r="FH572" i="1"/>
  <c r="FI572" i="1"/>
  <c r="FJ572" i="1"/>
  <c r="FL572" i="1"/>
  <c r="FM572" i="1"/>
  <c r="FN572" i="1"/>
  <c r="FO572" i="1"/>
  <c r="FP572" i="1"/>
  <c r="FR572" i="1"/>
  <c r="FS572" i="1"/>
  <c r="EU573" i="1"/>
  <c r="EV573" i="1"/>
  <c r="EX573" i="1"/>
  <c r="EY573" i="1"/>
  <c r="EZ573" i="1"/>
  <c r="FA573" i="1"/>
  <c r="FC573" i="1"/>
  <c r="FF573" i="1"/>
  <c r="FG573" i="1"/>
  <c r="FH573" i="1"/>
  <c r="FI573" i="1"/>
  <c r="FJ573" i="1"/>
  <c r="FL573" i="1"/>
  <c r="FM573" i="1"/>
  <c r="FN573" i="1"/>
  <c r="FO573" i="1"/>
  <c r="FP573" i="1"/>
  <c r="FR573" i="1"/>
  <c r="FS573" i="1"/>
  <c r="EU574" i="1"/>
  <c r="EV574" i="1"/>
  <c r="EX574" i="1"/>
  <c r="EY574" i="1"/>
  <c r="EZ574" i="1"/>
  <c r="FA574" i="1"/>
  <c r="FC574" i="1"/>
  <c r="FF574" i="1"/>
  <c r="FG574" i="1"/>
  <c r="FH574" i="1"/>
  <c r="FI574" i="1"/>
  <c r="FJ574" i="1"/>
  <c r="FL574" i="1"/>
  <c r="FM574" i="1"/>
  <c r="FN574" i="1"/>
  <c r="FO574" i="1"/>
  <c r="FP574" i="1"/>
  <c r="FR574" i="1"/>
  <c r="FS574" i="1"/>
  <c r="EU575" i="1"/>
  <c r="EV575" i="1"/>
  <c r="EX575" i="1"/>
  <c r="EY575" i="1"/>
  <c r="EZ575" i="1"/>
  <c r="FA575" i="1"/>
  <c r="FC575" i="1"/>
  <c r="FF575" i="1"/>
  <c r="FG575" i="1"/>
  <c r="FH575" i="1"/>
  <c r="FI575" i="1"/>
  <c r="FJ575" i="1"/>
  <c r="FL575" i="1"/>
  <c r="FM575" i="1"/>
  <c r="FN575" i="1"/>
  <c r="FO575" i="1"/>
  <c r="FP575" i="1"/>
  <c r="FR575" i="1"/>
  <c r="FS575" i="1"/>
  <c r="EU576" i="1"/>
  <c r="EV576" i="1"/>
  <c r="EX576" i="1"/>
  <c r="EY576" i="1"/>
  <c r="EZ576" i="1"/>
  <c r="FA576" i="1"/>
  <c r="FC576" i="1"/>
  <c r="FF576" i="1"/>
  <c r="FG576" i="1"/>
  <c r="FH576" i="1"/>
  <c r="FI576" i="1"/>
  <c r="FJ576" i="1"/>
  <c r="FL576" i="1"/>
  <c r="FM576" i="1"/>
  <c r="FN576" i="1"/>
  <c r="FO576" i="1"/>
  <c r="FP576" i="1"/>
  <c r="FR576" i="1"/>
  <c r="FS576" i="1"/>
  <c r="EU577" i="1"/>
  <c r="EV577" i="1"/>
  <c r="EX577" i="1"/>
  <c r="EY577" i="1"/>
  <c r="EZ577" i="1"/>
  <c r="FA577" i="1"/>
  <c r="FC577" i="1"/>
  <c r="FF577" i="1"/>
  <c r="FG577" i="1"/>
  <c r="FH577" i="1"/>
  <c r="FI577" i="1"/>
  <c r="FJ577" i="1"/>
  <c r="FL577" i="1"/>
  <c r="FM577" i="1"/>
  <c r="FN577" i="1"/>
  <c r="FO577" i="1"/>
  <c r="FP577" i="1"/>
  <c r="FR577" i="1"/>
  <c r="FS577" i="1"/>
  <c r="EU578" i="1"/>
  <c r="EV578" i="1"/>
  <c r="EX578" i="1"/>
  <c r="EY578" i="1"/>
  <c r="EZ578" i="1"/>
  <c r="FA578" i="1"/>
  <c r="FC578" i="1"/>
  <c r="FF578" i="1"/>
  <c r="FG578" i="1"/>
  <c r="FH578" i="1"/>
  <c r="FI578" i="1"/>
  <c r="FJ578" i="1"/>
  <c r="FL578" i="1"/>
  <c r="FM578" i="1"/>
  <c r="FN578" i="1"/>
  <c r="FO578" i="1"/>
  <c r="FP578" i="1"/>
  <c r="FR578" i="1"/>
  <c r="FS578" i="1"/>
  <c r="EU579" i="1"/>
  <c r="EV579" i="1"/>
  <c r="EX579" i="1"/>
  <c r="EY579" i="1"/>
  <c r="EZ579" i="1"/>
  <c r="FA579" i="1"/>
  <c r="FC579" i="1"/>
  <c r="FF579" i="1"/>
  <c r="FG579" i="1"/>
  <c r="FH579" i="1"/>
  <c r="FI579" i="1"/>
  <c r="FJ579" i="1"/>
  <c r="FL579" i="1"/>
  <c r="FM579" i="1"/>
  <c r="FN579" i="1"/>
  <c r="FO579" i="1"/>
  <c r="FP579" i="1"/>
  <c r="FR579" i="1"/>
  <c r="FS579" i="1"/>
  <c r="EU580" i="1"/>
  <c r="EV580" i="1"/>
  <c r="EX580" i="1"/>
  <c r="EY580" i="1"/>
  <c r="EZ580" i="1"/>
  <c r="FA580" i="1"/>
  <c r="FC580" i="1"/>
  <c r="FF580" i="1"/>
  <c r="FG580" i="1"/>
  <c r="FH580" i="1"/>
  <c r="FI580" i="1"/>
  <c r="FJ580" i="1"/>
  <c r="FL580" i="1"/>
  <c r="FM580" i="1"/>
  <c r="FN580" i="1"/>
  <c r="FO580" i="1"/>
  <c r="FP580" i="1"/>
  <c r="FR580" i="1"/>
  <c r="FS580" i="1"/>
  <c r="EU581" i="1"/>
  <c r="EV581" i="1"/>
  <c r="EX581" i="1"/>
  <c r="EY581" i="1"/>
  <c r="EZ581" i="1"/>
  <c r="FA581" i="1"/>
  <c r="FC581" i="1"/>
  <c r="FF581" i="1"/>
  <c r="FG581" i="1"/>
  <c r="FH581" i="1"/>
  <c r="FI581" i="1"/>
  <c r="FJ581" i="1"/>
  <c r="FL581" i="1"/>
  <c r="FM581" i="1"/>
  <c r="FN581" i="1"/>
  <c r="FO581" i="1"/>
  <c r="FP581" i="1"/>
  <c r="FR581" i="1"/>
  <c r="FS581" i="1"/>
  <c r="EU582" i="1"/>
  <c r="EV582" i="1"/>
  <c r="EX582" i="1"/>
  <c r="EY582" i="1"/>
  <c r="EZ582" i="1"/>
  <c r="FA582" i="1"/>
  <c r="FC582" i="1"/>
  <c r="FF582" i="1"/>
  <c r="FG582" i="1"/>
  <c r="FH582" i="1"/>
  <c r="FI582" i="1"/>
  <c r="FJ582" i="1"/>
  <c r="FL582" i="1"/>
  <c r="FM582" i="1"/>
  <c r="FN582" i="1"/>
  <c r="FO582" i="1"/>
  <c r="FP582" i="1"/>
  <c r="FR582" i="1"/>
  <c r="FS582" i="1"/>
  <c r="EU583" i="1"/>
  <c r="EV583" i="1"/>
  <c r="EX583" i="1"/>
  <c r="EY583" i="1"/>
  <c r="EZ583" i="1"/>
  <c r="FA583" i="1"/>
  <c r="FC583" i="1"/>
  <c r="FF583" i="1"/>
  <c r="FG583" i="1"/>
  <c r="FH583" i="1"/>
  <c r="FI583" i="1"/>
  <c r="FJ583" i="1"/>
  <c r="FL583" i="1"/>
  <c r="FM583" i="1"/>
  <c r="FN583" i="1"/>
  <c r="FO583" i="1"/>
  <c r="FP583" i="1"/>
  <c r="FR583" i="1"/>
  <c r="FS583" i="1"/>
  <c r="EU584" i="1"/>
  <c r="EV584" i="1"/>
  <c r="EX584" i="1"/>
  <c r="EY584" i="1"/>
  <c r="EZ584" i="1"/>
  <c r="FA584" i="1"/>
  <c r="FC584" i="1"/>
  <c r="FF584" i="1"/>
  <c r="FG584" i="1"/>
  <c r="FH584" i="1"/>
  <c r="FI584" i="1"/>
  <c r="FJ584" i="1"/>
  <c r="FL584" i="1"/>
  <c r="FM584" i="1"/>
  <c r="FN584" i="1"/>
  <c r="FO584" i="1"/>
  <c r="FP584" i="1"/>
  <c r="FR584" i="1"/>
  <c r="FS584" i="1"/>
  <c r="EU585" i="1"/>
  <c r="EV585" i="1"/>
  <c r="EX585" i="1"/>
  <c r="EY585" i="1"/>
  <c r="EZ585" i="1"/>
  <c r="FA585" i="1"/>
  <c r="FC585" i="1"/>
  <c r="FF585" i="1"/>
  <c r="FG585" i="1"/>
  <c r="FH585" i="1"/>
  <c r="FI585" i="1"/>
  <c r="FJ585" i="1"/>
  <c r="FL585" i="1"/>
  <c r="FM585" i="1"/>
  <c r="FN585" i="1"/>
  <c r="FO585" i="1"/>
  <c r="FP585" i="1"/>
  <c r="FR585" i="1"/>
  <c r="FS585" i="1"/>
  <c r="EU586" i="1"/>
  <c r="EV586" i="1"/>
  <c r="EX586" i="1"/>
  <c r="EY586" i="1"/>
  <c r="EZ586" i="1"/>
  <c r="FA586" i="1"/>
  <c r="FC586" i="1"/>
  <c r="FF586" i="1"/>
  <c r="FG586" i="1"/>
  <c r="FH586" i="1"/>
  <c r="FI586" i="1"/>
  <c r="FJ586" i="1"/>
  <c r="FL586" i="1"/>
  <c r="FM586" i="1"/>
  <c r="FN586" i="1"/>
  <c r="FO586" i="1"/>
  <c r="FP586" i="1"/>
  <c r="FR586" i="1"/>
  <c r="FS586" i="1"/>
  <c r="EU587" i="1"/>
  <c r="EV587" i="1"/>
  <c r="EX587" i="1"/>
  <c r="EY587" i="1"/>
  <c r="EZ587" i="1"/>
  <c r="FA587" i="1"/>
  <c r="FC587" i="1"/>
  <c r="FF587" i="1"/>
  <c r="FG587" i="1"/>
  <c r="FH587" i="1"/>
  <c r="FI587" i="1"/>
  <c r="FJ587" i="1"/>
  <c r="FL587" i="1"/>
  <c r="FM587" i="1"/>
  <c r="FN587" i="1"/>
  <c r="FO587" i="1"/>
  <c r="FP587" i="1"/>
  <c r="FR587" i="1"/>
  <c r="FS587" i="1"/>
  <c r="EU588" i="1"/>
  <c r="EV588" i="1"/>
  <c r="EX588" i="1"/>
  <c r="EY588" i="1"/>
  <c r="EZ588" i="1"/>
  <c r="FA588" i="1"/>
  <c r="FC588" i="1"/>
  <c r="FF588" i="1"/>
  <c r="FG588" i="1"/>
  <c r="FH588" i="1"/>
  <c r="FI588" i="1"/>
  <c r="FJ588" i="1"/>
  <c r="FL588" i="1"/>
  <c r="FM588" i="1"/>
  <c r="FN588" i="1"/>
  <c r="FO588" i="1"/>
  <c r="FP588" i="1"/>
  <c r="FR588" i="1"/>
  <c r="FS588" i="1"/>
  <c r="EU589" i="1"/>
  <c r="EV589" i="1"/>
  <c r="EX589" i="1"/>
  <c r="EY589" i="1"/>
  <c r="EZ589" i="1"/>
  <c r="FA589" i="1"/>
  <c r="FC589" i="1"/>
  <c r="FF589" i="1"/>
  <c r="FG589" i="1"/>
  <c r="FH589" i="1"/>
  <c r="FI589" i="1"/>
  <c r="FJ589" i="1"/>
  <c r="FL589" i="1"/>
  <c r="FM589" i="1"/>
  <c r="FN589" i="1"/>
  <c r="FO589" i="1"/>
  <c r="FP589" i="1"/>
  <c r="FR589" i="1"/>
  <c r="FS589" i="1"/>
  <c r="EU590" i="1"/>
  <c r="EV590" i="1"/>
  <c r="EX590" i="1"/>
  <c r="EY590" i="1"/>
  <c r="EZ590" i="1"/>
  <c r="FA590" i="1"/>
  <c r="FC590" i="1"/>
  <c r="FF590" i="1"/>
  <c r="FG590" i="1"/>
  <c r="FH590" i="1"/>
  <c r="FI590" i="1"/>
  <c r="FJ590" i="1"/>
  <c r="FL590" i="1"/>
  <c r="FM590" i="1"/>
  <c r="FN590" i="1"/>
  <c r="FO590" i="1"/>
  <c r="FP590" i="1"/>
  <c r="FR590" i="1"/>
  <c r="FS590" i="1"/>
  <c r="EU591" i="1"/>
  <c r="EV591" i="1"/>
  <c r="EX591" i="1"/>
  <c r="EY591" i="1"/>
  <c r="EZ591" i="1"/>
  <c r="FA591" i="1"/>
  <c r="FC591" i="1"/>
  <c r="FF591" i="1"/>
  <c r="FG591" i="1"/>
  <c r="FH591" i="1"/>
  <c r="FI591" i="1"/>
  <c r="FJ591" i="1"/>
  <c r="FL591" i="1"/>
  <c r="FM591" i="1"/>
  <c r="FN591" i="1"/>
  <c r="FO591" i="1"/>
  <c r="FP591" i="1"/>
  <c r="FR591" i="1"/>
  <c r="FS591" i="1"/>
  <c r="EU592" i="1"/>
  <c r="EV592" i="1"/>
  <c r="EX592" i="1"/>
  <c r="EY592" i="1"/>
  <c r="EZ592" i="1"/>
  <c r="FA592" i="1"/>
  <c r="FC592" i="1"/>
  <c r="FF592" i="1"/>
  <c r="FG592" i="1"/>
  <c r="FH592" i="1"/>
  <c r="FI592" i="1"/>
  <c r="FJ592" i="1"/>
  <c r="FL592" i="1"/>
  <c r="FM592" i="1"/>
  <c r="FN592" i="1"/>
  <c r="FO592" i="1"/>
  <c r="FP592" i="1"/>
  <c r="FR592" i="1"/>
  <c r="FS592" i="1"/>
  <c r="EU593" i="1"/>
  <c r="EV593" i="1"/>
  <c r="EX593" i="1"/>
  <c r="EY593" i="1"/>
  <c r="EZ593" i="1"/>
  <c r="FA593" i="1"/>
  <c r="FC593" i="1"/>
  <c r="FF593" i="1"/>
  <c r="FG593" i="1"/>
  <c r="FH593" i="1"/>
  <c r="FI593" i="1"/>
  <c r="FJ593" i="1"/>
  <c r="FL593" i="1"/>
  <c r="FM593" i="1"/>
  <c r="FN593" i="1"/>
  <c r="FO593" i="1"/>
  <c r="FP593" i="1"/>
  <c r="FR593" i="1"/>
  <c r="FS593" i="1"/>
  <c r="EU594" i="1"/>
  <c r="EV594" i="1"/>
  <c r="EX594" i="1"/>
  <c r="EY594" i="1"/>
  <c r="EZ594" i="1"/>
  <c r="FA594" i="1"/>
  <c r="FC594" i="1"/>
  <c r="FF594" i="1"/>
  <c r="FG594" i="1"/>
  <c r="FH594" i="1"/>
  <c r="FI594" i="1"/>
  <c r="FJ594" i="1"/>
  <c r="FL594" i="1"/>
  <c r="FM594" i="1"/>
  <c r="FN594" i="1"/>
  <c r="FO594" i="1"/>
  <c r="FP594" i="1"/>
  <c r="FR594" i="1"/>
  <c r="FS594" i="1"/>
  <c r="EU595" i="1"/>
  <c r="EV595" i="1"/>
  <c r="EX595" i="1"/>
  <c r="EY595" i="1"/>
  <c r="EZ595" i="1"/>
  <c r="FA595" i="1"/>
  <c r="FC595" i="1"/>
  <c r="FF595" i="1"/>
  <c r="FG595" i="1"/>
  <c r="FH595" i="1"/>
  <c r="FI595" i="1"/>
  <c r="FJ595" i="1"/>
  <c r="FL595" i="1"/>
  <c r="FM595" i="1"/>
  <c r="FN595" i="1"/>
  <c r="FO595" i="1"/>
  <c r="FP595" i="1"/>
  <c r="FR595" i="1"/>
  <c r="FS595" i="1"/>
  <c r="EU596" i="1"/>
  <c r="EV596" i="1"/>
  <c r="EX596" i="1"/>
  <c r="EY596" i="1"/>
  <c r="EZ596" i="1"/>
  <c r="FA596" i="1"/>
  <c r="FC596" i="1"/>
  <c r="FF596" i="1"/>
  <c r="FG596" i="1"/>
  <c r="FH596" i="1"/>
  <c r="FI596" i="1"/>
  <c r="FJ596" i="1"/>
  <c r="FL596" i="1"/>
  <c r="FM596" i="1"/>
  <c r="FN596" i="1"/>
  <c r="FO596" i="1"/>
  <c r="FP596" i="1"/>
  <c r="FR596" i="1"/>
  <c r="FS596" i="1"/>
  <c r="EU597" i="1"/>
  <c r="EV597" i="1"/>
  <c r="EX597" i="1"/>
  <c r="EY597" i="1"/>
  <c r="EZ597" i="1"/>
  <c r="FA597" i="1"/>
  <c r="FC597" i="1"/>
  <c r="FF597" i="1"/>
  <c r="FG597" i="1"/>
  <c r="FH597" i="1"/>
  <c r="FI597" i="1"/>
  <c r="FJ597" i="1"/>
  <c r="FL597" i="1"/>
  <c r="FM597" i="1"/>
  <c r="FN597" i="1"/>
  <c r="FO597" i="1"/>
  <c r="FP597" i="1"/>
  <c r="FR597" i="1"/>
  <c r="FS597" i="1"/>
  <c r="EU598" i="1"/>
  <c r="EV598" i="1"/>
  <c r="EX598" i="1"/>
  <c r="EY598" i="1"/>
  <c r="EZ598" i="1"/>
  <c r="FA598" i="1"/>
  <c r="FC598" i="1"/>
  <c r="FF598" i="1"/>
  <c r="FG598" i="1"/>
  <c r="FH598" i="1"/>
  <c r="FI598" i="1"/>
  <c r="FJ598" i="1"/>
  <c r="FL598" i="1"/>
  <c r="FM598" i="1"/>
  <c r="FN598" i="1"/>
  <c r="FO598" i="1"/>
  <c r="FP598" i="1"/>
  <c r="FR598" i="1"/>
  <c r="FS598" i="1"/>
  <c r="EU599" i="1"/>
  <c r="EV599" i="1"/>
  <c r="EX599" i="1"/>
  <c r="EY599" i="1"/>
  <c r="EZ599" i="1"/>
  <c r="FA599" i="1"/>
  <c r="FC599" i="1"/>
  <c r="FF599" i="1"/>
  <c r="FG599" i="1"/>
  <c r="FH599" i="1"/>
  <c r="FI599" i="1"/>
  <c r="FJ599" i="1"/>
  <c r="FL599" i="1"/>
  <c r="FM599" i="1"/>
  <c r="FN599" i="1"/>
  <c r="FO599" i="1"/>
  <c r="FP599" i="1"/>
  <c r="FR599" i="1"/>
  <c r="FS599" i="1"/>
  <c r="EU600" i="1"/>
  <c r="EV600" i="1"/>
  <c r="EX600" i="1"/>
  <c r="EY600" i="1"/>
  <c r="EZ600" i="1"/>
  <c r="FA600" i="1"/>
  <c r="FC600" i="1"/>
  <c r="FF600" i="1"/>
  <c r="FG600" i="1"/>
  <c r="FH600" i="1"/>
  <c r="FI600" i="1"/>
  <c r="FJ600" i="1"/>
  <c r="FL600" i="1"/>
  <c r="FM600" i="1"/>
  <c r="FN600" i="1"/>
  <c r="FO600" i="1"/>
  <c r="FP600" i="1"/>
  <c r="FR600" i="1"/>
  <c r="FS600" i="1"/>
  <c r="EU601" i="1"/>
  <c r="EV601" i="1"/>
  <c r="EX601" i="1"/>
  <c r="EY601" i="1"/>
  <c r="EZ601" i="1"/>
  <c r="FA601" i="1"/>
  <c r="FC601" i="1"/>
  <c r="FF601" i="1"/>
  <c r="FG601" i="1"/>
  <c r="FH601" i="1"/>
  <c r="FI601" i="1"/>
  <c r="FJ601" i="1"/>
  <c r="FL601" i="1"/>
  <c r="FM601" i="1"/>
  <c r="FN601" i="1"/>
  <c r="FO601" i="1"/>
  <c r="FP601" i="1"/>
  <c r="FR601" i="1"/>
  <c r="FS601" i="1"/>
  <c r="EU602" i="1"/>
  <c r="EV602" i="1"/>
  <c r="EX602" i="1"/>
  <c r="EY602" i="1"/>
  <c r="EZ602" i="1"/>
  <c r="FA602" i="1"/>
  <c r="FC602" i="1"/>
  <c r="FF602" i="1"/>
  <c r="FG602" i="1"/>
  <c r="FH602" i="1"/>
  <c r="FI602" i="1"/>
  <c r="FJ602" i="1"/>
  <c r="FL602" i="1"/>
  <c r="FM602" i="1"/>
  <c r="FN602" i="1"/>
  <c r="FO602" i="1"/>
  <c r="FP602" i="1"/>
  <c r="FR602" i="1"/>
  <c r="FS602" i="1"/>
  <c r="EU603" i="1"/>
  <c r="EV603" i="1"/>
  <c r="EX603" i="1"/>
  <c r="EY603" i="1"/>
  <c r="EZ603" i="1"/>
  <c r="FA603" i="1"/>
  <c r="FC603" i="1"/>
  <c r="FF603" i="1"/>
  <c r="FG603" i="1"/>
  <c r="FH603" i="1"/>
  <c r="FI603" i="1"/>
  <c r="FJ603" i="1"/>
  <c r="FL603" i="1"/>
  <c r="FM603" i="1"/>
  <c r="FN603" i="1"/>
  <c r="FO603" i="1"/>
  <c r="FP603" i="1"/>
  <c r="FR603" i="1"/>
  <c r="FS603" i="1"/>
  <c r="EU604" i="1"/>
  <c r="EV604" i="1"/>
  <c r="EX604" i="1"/>
  <c r="EY604" i="1"/>
  <c r="EZ604" i="1"/>
  <c r="FA604" i="1"/>
  <c r="FC604" i="1"/>
  <c r="FF604" i="1"/>
  <c r="FG604" i="1"/>
  <c r="FH604" i="1"/>
  <c r="FI604" i="1"/>
  <c r="FJ604" i="1"/>
  <c r="FL604" i="1"/>
  <c r="FM604" i="1"/>
  <c r="FN604" i="1"/>
  <c r="FO604" i="1"/>
  <c r="FP604" i="1"/>
  <c r="FR604" i="1"/>
  <c r="FS604" i="1"/>
  <c r="EU605" i="1"/>
  <c r="EV605" i="1"/>
  <c r="EX605" i="1"/>
  <c r="EY605" i="1"/>
  <c r="EZ605" i="1"/>
  <c r="FA605" i="1"/>
  <c r="FC605" i="1"/>
  <c r="FF605" i="1"/>
  <c r="FG605" i="1"/>
  <c r="FH605" i="1"/>
  <c r="FI605" i="1"/>
  <c r="FJ605" i="1"/>
  <c r="FL605" i="1"/>
  <c r="FM605" i="1"/>
  <c r="FN605" i="1"/>
  <c r="FO605" i="1"/>
  <c r="FP605" i="1"/>
  <c r="FR605" i="1"/>
  <c r="FS605" i="1"/>
  <c r="EU606" i="1"/>
  <c r="EV606" i="1"/>
  <c r="EX606" i="1"/>
  <c r="EY606" i="1"/>
  <c r="EZ606" i="1"/>
  <c r="FA606" i="1"/>
  <c r="FC606" i="1"/>
  <c r="FF606" i="1"/>
  <c r="FG606" i="1"/>
  <c r="FH606" i="1"/>
  <c r="FI606" i="1"/>
  <c r="FJ606" i="1"/>
  <c r="FL606" i="1"/>
  <c r="FM606" i="1"/>
  <c r="FN606" i="1"/>
  <c r="FO606" i="1"/>
  <c r="FP606" i="1"/>
  <c r="FR606" i="1"/>
  <c r="FS606" i="1"/>
  <c r="EU607" i="1"/>
  <c r="EV607" i="1"/>
  <c r="EX607" i="1"/>
  <c r="EY607" i="1"/>
  <c r="EZ607" i="1"/>
  <c r="FA607" i="1"/>
  <c r="FC607" i="1"/>
  <c r="FF607" i="1"/>
  <c r="FG607" i="1"/>
  <c r="FH607" i="1"/>
  <c r="FI607" i="1"/>
  <c r="FJ607" i="1"/>
  <c r="FL607" i="1"/>
  <c r="FM607" i="1"/>
  <c r="FN607" i="1"/>
  <c r="FO607" i="1"/>
  <c r="FP607" i="1"/>
  <c r="FR607" i="1"/>
  <c r="FS607" i="1"/>
  <c r="EU608" i="1"/>
  <c r="EV608" i="1"/>
  <c r="EX608" i="1"/>
  <c r="EY608" i="1"/>
  <c r="EZ608" i="1"/>
  <c r="FA608" i="1"/>
  <c r="FC608" i="1"/>
  <c r="FF608" i="1"/>
  <c r="FG608" i="1"/>
  <c r="FH608" i="1"/>
  <c r="FI608" i="1"/>
  <c r="FJ608" i="1"/>
  <c r="FL608" i="1"/>
  <c r="FM608" i="1"/>
  <c r="FN608" i="1"/>
  <c r="FO608" i="1"/>
  <c r="FP608" i="1"/>
  <c r="FR608" i="1"/>
  <c r="FS608" i="1"/>
  <c r="EU609" i="1"/>
  <c r="EV609" i="1"/>
  <c r="EX609" i="1"/>
  <c r="EY609" i="1"/>
  <c r="EZ609" i="1"/>
  <c r="FA609" i="1"/>
  <c r="FC609" i="1"/>
  <c r="FF609" i="1"/>
  <c r="FG609" i="1"/>
  <c r="FH609" i="1"/>
  <c r="FI609" i="1"/>
  <c r="FJ609" i="1"/>
  <c r="FL609" i="1"/>
  <c r="FM609" i="1"/>
  <c r="FN609" i="1"/>
  <c r="FO609" i="1"/>
  <c r="FP609" i="1"/>
  <c r="FR609" i="1"/>
  <c r="FS609" i="1"/>
  <c r="EU610" i="1"/>
  <c r="EV610" i="1"/>
  <c r="EX610" i="1"/>
  <c r="EY610" i="1"/>
  <c r="EZ610" i="1"/>
  <c r="FA610" i="1"/>
  <c r="FC610" i="1"/>
  <c r="FF610" i="1"/>
  <c r="FG610" i="1"/>
  <c r="FH610" i="1"/>
  <c r="FI610" i="1"/>
  <c r="FJ610" i="1"/>
  <c r="FL610" i="1"/>
  <c r="FM610" i="1"/>
  <c r="FN610" i="1"/>
  <c r="FO610" i="1"/>
  <c r="FP610" i="1"/>
  <c r="FR610" i="1"/>
  <c r="FS610" i="1"/>
  <c r="EU611" i="1"/>
  <c r="EV611" i="1"/>
  <c r="EX611" i="1"/>
  <c r="EY611" i="1"/>
  <c r="EZ611" i="1"/>
  <c r="FA611" i="1"/>
  <c r="FC611" i="1"/>
  <c r="FF611" i="1"/>
  <c r="FG611" i="1"/>
  <c r="FH611" i="1"/>
  <c r="FI611" i="1"/>
  <c r="FJ611" i="1"/>
  <c r="FL611" i="1"/>
  <c r="FM611" i="1"/>
  <c r="FN611" i="1"/>
  <c r="FO611" i="1"/>
  <c r="FP611" i="1"/>
  <c r="FR611" i="1"/>
  <c r="FS611" i="1"/>
  <c r="EU612" i="1"/>
  <c r="EV612" i="1"/>
  <c r="EX612" i="1"/>
  <c r="EY612" i="1"/>
  <c r="EZ612" i="1"/>
  <c r="FA612" i="1"/>
  <c r="FC612" i="1"/>
  <c r="FF612" i="1"/>
  <c r="FG612" i="1"/>
  <c r="FH612" i="1"/>
  <c r="FI612" i="1"/>
  <c r="FJ612" i="1"/>
  <c r="FL612" i="1"/>
  <c r="FM612" i="1"/>
  <c r="FN612" i="1"/>
  <c r="FO612" i="1"/>
  <c r="FP612" i="1"/>
  <c r="FR612" i="1"/>
  <c r="FS612" i="1"/>
  <c r="EU613" i="1"/>
  <c r="EV613" i="1"/>
  <c r="EX613" i="1"/>
  <c r="EY613" i="1"/>
  <c r="EZ613" i="1"/>
  <c r="FA613" i="1"/>
  <c r="FC613" i="1"/>
  <c r="FF613" i="1"/>
  <c r="FG613" i="1"/>
  <c r="FH613" i="1"/>
  <c r="FI613" i="1"/>
  <c r="FJ613" i="1"/>
  <c r="FL613" i="1"/>
  <c r="FM613" i="1"/>
  <c r="FN613" i="1"/>
  <c r="FO613" i="1"/>
  <c r="FP613" i="1"/>
  <c r="FR613" i="1"/>
  <c r="FS613" i="1"/>
  <c r="EU614" i="1"/>
  <c r="EV614" i="1"/>
  <c r="EX614" i="1"/>
  <c r="EY614" i="1"/>
  <c r="EZ614" i="1"/>
  <c r="FA614" i="1"/>
  <c r="FC614" i="1"/>
  <c r="FF614" i="1"/>
  <c r="FG614" i="1"/>
  <c r="FH614" i="1"/>
  <c r="FI614" i="1"/>
  <c r="FJ614" i="1"/>
  <c r="FL614" i="1"/>
  <c r="FM614" i="1"/>
  <c r="FN614" i="1"/>
  <c r="FO614" i="1"/>
  <c r="FP614" i="1"/>
  <c r="FR614" i="1"/>
  <c r="FS614" i="1"/>
  <c r="EU615" i="1"/>
  <c r="EV615" i="1"/>
  <c r="EX615" i="1"/>
  <c r="EY615" i="1"/>
  <c r="EZ615" i="1"/>
  <c r="FA615" i="1"/>
  <c r="FC615" i="1"/>
  <c r="FF615" i="1"/>
  <c r="FG615" i="1"/>
  <c r="FH615" i="1"/>
  <c r="FI615" i="1"/>
  <c r="FJ615" i="1"/>
  <c r="FL615" i="1"/>
  <c r="FM615" i="1"/>
  <c r="FN615" i="1"/>
  <c r="FO615" i="1"/>
  <c r="FP615" i="1"/>
  <c r="FR615" i="1"/>
  <c r="FS615" i="1"/>
  <c r="EU616" i="1"/>
  <c r="EV616" i="1"/>
  <c r="EX616" i="1"/>
  <c r="EY616" i="1"/>
  <c r="EZ616" i="1"/>
  <c r="FA616" i="1"/>
  <c r="FC616" i="1"/>
  <c r="FF616" i="1"/>
  <c r="FG616" i="1"/>
  <c r="FH616" i="1"/>
  <c r="FI616" i="1"/>
  <c r="FJ616" i="1"/>
  <c r="FL616" i="1"/>
  <c r="FM616" i="1"/>
  <c r="FN616" i="1"/>
  <c r="FO616" i="1"/>
  <c r="FP616" i="1"/>
  <c r="FR616" i="1"/>
  <c r="FS616" i="1"/>
  <c r="EU617" i="1"/>
  <c r="EV617" i="1"/>
  <c r="EX617" i="1"/>
  <c r="EY617" i="1"/>
  <c r="EZ617" i="1"/>
  <c r="FA617" i="1"/>
  <c r="FC617" i="1"/>
  <c r="FF617" i="1"/>
  <c r="FG617" i="1"/>
  <c r="FH617" i="1"/>
  <c r="FI617" i="1"/>
  <c r="FJ617" i="1"/>
  <c r="FL617" i="1"/>
  <c r="FM617" i="1"/>
  <c r="FN617" i="1"/>
  <c r="FO617" i="1"/>
  <c r="FP617" i="1"/>
  <c r="FR617" i="1"/>
  <c r="FS617" i="1"/>
  <c r="EU618" i="1"/>
  <c r="EV618" i="1"/>
  <c r="EX618" i="1"/>
  <c r="EY618" i="1"/>
  <c r="EZ618" i="1"/>
  <c r="FA618" i="1"/>
  <c r="FC618" i="1"/>
  <c r="FF618" i="1"/>
  <c r="FG618" i="1"/>
  <c r="FH618" i="1"/>
  <c r="FI618" i="1"/>
  <c r="FJ618" i="1"/>
  <c r="FL618" i="1"/>
  <c r="FM618" i="1"/>
  <c r="FN618" i="1"/>
  <c r="FO618" i="1"/>
  <c r="FP618" i="1"/>
  <c r="FR618" i="1"/>
  <c r="FS618" i="1"/>
  <c r="EU619" i="1"/>
  <c r="EV619" i="1"/>
  <c r="EX619" i="1"/>
  <c r="EY619" i="1"/>
  <c r="EZ619" i="1"/>
  <c r="FA619" i="1"/>
  <c r="FC619" i="1"/>
  <c r="FF619" i="1"/>
  <c r="FG619" i="1"/>
  <c r="FH619" i="1"/>
  <c r="FI619" i="1"/>
  <c r="FJ619" i="1"/>
  <c r="FL619" i="1"/>
  <c r="FM619" i="1"/>
  <c r="FN619" i="1"/>
  <c r="FO619" i="1"/>
  <c r="FP619" i="1"/>
  <c r="FR619" i="1"/>
  <c r="FS619" i="1"/>
  <c r="EU620" i="1"/>
  <c r="EV620" i="1"/>
  <c r="EX620" i="1"/>
  <c r="EY620" i="1"/>
  <c r="EZ620" i="1"/>
  <c r="FA620" i="1"/>
  <c r="FC620" i="1"/>
  <c r="FF620" i="1"/>
  <c r="FG620" i="1"/>
  <c r="FH620" i="1"/>
  <c r="FI620" i="1"/>
  <c r="FJ620" i="1"/>
  <c r="FL620" i="1"/>
  <c r="FM620" i="1"/>
  <c r="FN620" i="1"/>
  <c r="FO620" i="1"/>
  <c r="FP620" i="1"/>
  <c r="FR620" i="1"/>
  <c r="FS620" i="1"/>
  <c r="EU621" i="1"/>
  <c r="EV621" i="1"/>
  <c r="EX621" i="1"/>
  <c r="EY621" i="1"/>
  <c r="EZ621" i="1"/>
  <c r="FA621" i="1"/>
  <c r="FC621" i="1"/>
  <c r="FF621" i="1"/>
  <c r="FG621" i="1"/>
  <c r="FH621" i="1"/>
  <c r="FI621" i="1"/>
  <c r="FJ621" i="1"/>
  <c r="FL621" i="1"/>
  <c r="FM621" i="1"/>
  <c r="FN621" i="1"/>
  <c r="FO621" i="1"/>
  <c r="FP621" i="1"/>
  <c r="FR621" i="1"/>
  <c r="FS621" i="1"/>
  <c r="EU622" i="1"/>
  <c r="EV622" i="1"/>
  <c r="EX622" i="1"/>
  <c r="EY622" i="1"/>
  <c r="EZ622" i="1"/>
  <c r="FA622" i="1"/>
  <c r="FC622" i="1"/>
  <c r="FF622" i="1"/>
  <c r="FG622" i="1"/>
  <c r="FH622" i="1"/>
  <c r="FI622" i="1"/>
  <c r="FJ622" i="1"/>
  <c r="FL622" i="1"/>
  <c r="FM622" i="1"/>
  <c r="FN622" i="1"/>
  <c r="FO622" i="1"/>
  <c r="FP622" i="1"/>
  <c r="FR622" i="1"/>
  <c r="FS622" i="1"/>
  <c r="EU623" i="1"/>
  <c r="EV623" i="1"/>
  <c r="EX623" i="1"/>
  <c r="EY623" i="1"/>
  <c r="EZ623" i="1"/>
  <c r="FA623" i="1"/>
  <c r="FC623" i="1"/>
  <c r="FF623" i="1"/>
  <c r="FG623" i="1"/>
  <c r="FH623" i="1"/>
  <c r="FI623" i="1"/>
  <c r="FJ623" i="1"/>
  <c r="FL623" i="1"/>
  <c r="FM623" i="1"/>
  <c r="FN623" i="1"/>
  <c r="FO623" i="1"/>
  <c r="FP623" i="1"/>
  <c r="FR623" i="1"/>
  <c r="FS623" i="1"/>
  <c r="EU624" i="1"/>
  <c r="EV624" i="1"/>
  <c r="EX624" i="1"/>
  <c r="EY624" i="1"/>
  <c r="EZ624" i="1"/>
  <c r="FA624" i="1"/>
  <c r="FC624" i="1"/>
  <c r="FF624" i="1"/>
  <c r="FG624" i="1"/>
  <c r="FH624" i="1"/>
  <c r="FI624" i="1"/>
  <c r="FJ624" i="1"/>
  <c r="FL624" i="1"/>
  <c r="FM624" i="1"/>
  <c r="FN624" i="1"/>
  <c r="FO624" i="1"/>
  <c r="FP624" i="1"/>
  <c r="FR624" i="1"/>
  <c r="FS624" i="1"/>
  <c r="EU625" i="1"/>
  <c r="EV625" i="1"/>
  <c r="EX625" i="1"/>
  <c r="EY625" i="1"/>
  <c r="EZ625" i="1"/>
  <c r="FA625" i="1"/>
  <c r="FC625" i="1"/>
  <c r="FF625" i="1"/>
  <c r="FG625" i="1"/>
  <c r="FH625" i="1"/>
  <c r="FI625" i="1"/>
  <c r="FJ625" i="1"/>
  <c r="FL625" i="1"/>
  <c r="FM625" i="1"/>
  <c r="FN625" i="1"/>
  <c r="FO625" i="1"/>
  <c r="FP625" i="1"/>
  <c r="FR625" i="1"/>
  <c r="FS625" i="1"/>
  <c r="EU626" i="1"/>
  <c r="EV626" i="1"/>
  <c r="EX626" i="1"/>
  <c r="EY626" i="1"/>
  <c r="EZ626" i="1"/>
  <c r="FA626" i="1"/>
  <c r="FC626" i="1"/>
  <c r="FF626" i="1"/>
  <c r="FG626" i="1"/>
  <c r="FH626" i="1"/>
  <c r="FI626" i="1"/>
  <c r="FJ626" i="1"/>
  <c r="FL626" i="1"/>
  <c r="FM626" i="1"/>
  <c r="FN626" i="1"/>
  <c r="FO626" i="1"/>
  <c r="FP626" i="1"/>
  <c r="FR626" i="1"/>
  <c r="FS626" i="1"/>
  <c r="EU627" i="1"/>
  <c r="EV627" i="1"/>
  <c r="EX627" i="1"/>
  <c r="EY627" i="1"/>
  <c r="EZ627" i="1"/>
  <c r="FA627" i="1"/>
  <c r="FC627" i="1"/>
  <c r="FF627" i="1"/>
  <c r="FG627" i="1"/>
  <c r="FH627" i="1"/>
  <c r="FI627" i="1"/>
  <c r="FJ627" i="1"/>
  <c r="FL627" i="1"/>
  <c r="FM627" i="1"/>
  <c r="FN627" i="1"/>
  <c r="FO627" i="1"/>
  <c r="FP627" i="1"/>
  <c r="FR627" i="1"/>
  <c r="FS627" i="1"/>
  <c r="EU628" i="1"/>
  <c r="EV628" i="1"/>
  <c r="EX628" i="1"/>
  <c r="EY628" i="1"/>
  <c r="EZ628" i="1"/>
  <c r="FA628" i="1"/>
  <c r="FC628" i="1"/>
  <c r="FF628" i="1"/>
  <c r="FG628" i="1"/>
  <c r="FH628" i="1"/>
  <c r="FI628" i="1"/>
  <c r="FJ628" i="1"/>
  <c r="FL628" i="1"/>
  <c r="FM628" i="1"/>
  <c r="FN628" i="1"/>
  <c r="FO628" i="1"/>
  <c r="FP628" i="1"/>
  <c r="FR628" i="1"/>
  <c r="FS628" i="1"/>
  <c r="EU629" i="1"/>
  <c r="EV629" i="1"/>
  <c r="EX629" i="1"/>
  <c r="EY629" i="1"/>
  <c r="EZ629" i="1"/>
  <c r="FA629" i="1"/>
  <c r="FC629" i="1"/>
  <c r="FF629" i="1"/>
  <c r="FG629" i="1"/>
  <c r="FH629" i="1"/>
  <c r="FI629" i="1"/>
  <c r="FJ629" i="1"/>
  <c r="FL629" i="1"/>
  <c r="FM629" i="1"/>
  <c r="FN629" i="1"/>
  <c r="FO629" i="1"/>
  <c r="FP629" i="1"/>
  <c r="FR629" i="1"/>
  <c r="FS629" i="1"/>
  <c r="EU630" i="1"/>
  <c r="EV630" i="1"/>
  <c r="EX630" i="1"/>
  <c r="EY630" i="1"/>
  <c r="EZ630" i="1"/>
  <c r="FA630" i="1"/>
  <c r="FC630" i="1"/>
  <c r="FF630" i="1"/>
  <c r="FG630" i="1"/>
  <c r="FH630" i="1"/>
  <c r="FI630" i="1"/>
  <c r="FJ630" i="1"/>
  <c r="FL630" i="1"/>
  <c r="FM630" i="1"/>
  <c r="FN630" i="1"/>
  <c r="FO630" i="1"/>
  <c r="FP630" i="1"/>
  <c r="FR630" i="1"/>
  <c r="FS630" i="1"/>
  <c r="EU631" i="1"/>
  <c r="EV631" i="1"/>
  <c r="EX631" i="1"/>
  <c r="EY631" i="1"/>
  <c r="EZ631" i="1"/>
  <c r="FA631" i="1"/>
  <c r="FC631" i="1"/>
  <c r="FF631" i="1"/>
  <c r="FG631" i="1"/>
  <c r="FH631" i="1"/>
  <c r="FI631" i="1"/>
  <c r="FJ631" i="1"/>
  <c r="FL631" i="1"/>
  <c r="FM631" i="1"/>
  <c r="FN631" i="1"/>
  <c r="FO631" i="1"/>
  <c r="FP631" i="1"/>
  <c r="FR631" i="1"/>
  <c r="FS631" i="1"/>
  <c r="EU632" i="1"/>
  <c r="EV632" i="1"/>
  <c r="EX632" i="1"/>
  <c r="EY632" i="1"/>
  <c r="EZ632" i="1"/>
  <c r="FA632" i="1"/>
  <c r="FC632" i="1"/>
  <c r="FF632" i="1"/>
  <c r="FG632" i="1"/>
  <c r="FH632" i="1"/>
  <c r="FI632" i="1"/>
  <c r="FJ632" i="1"/>
  <c r="FL632" i="1"/>
  <c r="FM632" i="1"/>
  <c r="FN632" i="1"/>
  <c r="FO632" i="1"/>
  <c r="FP632" i="1"/>
  <c r="FR632" i="1"/>
  <c r="FS632" i="1"/>
  <c r="EU633" i="1"/>
  <c r="EV633" i="1"/>
  <c r="EX633" i="1"/>
  <c r="EY633" i="1"/>
  <c r="EZ633" i="1"/>
  <c r="FA633" i="1"/>
  <c r="FC633" i="1"/>
  <c r="FF633" i="1"/>
  <c r="FG633" i="1"/>
  <c r="FH633" i="1"/>
  <c r="FI633" i="1"/>
  <c r="FJ633" i="1"/>
  <c r="FL633" i="1"/>
  <c r="FM633" i="1"/>
  <c r="FN633" i="1"/>
  <c r="FO633" i="1"/>
  <c r="FP633" i="1"/>
  <c r="FR633" i="1"/>
  <c r="FS633" i="1"/>
  <c r="EU634" i="1"/>
  <c r="EV634" i="1"/>
  <c r="EX634" i="1"/>
  <c r="EY634" i="1"/>
  <c r="EZ634" i="1"/>
  <c r="FA634" i="1"/>
  <c r="FC634" i="1"/>
  <c r="FF634" i="1"/>
  <c r="FG634" i="1"/>
  <c r="FH634" i="1"/>
  <c r="FI634" i="1"/>
  <c r="FJ634" i="1"/>
  <c r="FL634" i="1"/>
  <c r="FM634" i="1"/>
  <c r="FN634" i="1"/>
  <c r="FO634" i="1"/>
  <c r="FP634" i="1"/>
  <c r="FR634" i="1"/>
  <c r="FS634" i="1"/>
  <c r="EU635" i="1"/>
  <c r="EV635" i="1"/>
  <c r="EX635" i="1"/>
  <c r="EY635" i="1"/>
  <c r="EZ635" i="1"/>
  <c r="FA635" i="1"/>
  <c r="FC635" i="1"/>
  <c r="FF635" i="1"/>
  <c r="FG635" i="1"/>
  <c r="FH635" i="1"/>
  <c r="FI635" i="1"/>
  <c r="FJ635" i="1"/>
  <c r="FL635" i="1"/>
  <c r="FM635" i="1"/>
  <c r="FN635" i="1"/>
  <c r="FO635" i="1"/>
  <c r="FP635" i="1"/>
  <c r="FR635" i="1"/>
  <c r="FS635" i="1"/>
  <c r="EU636" i="1"/>
  <c r="EV636" i="1"/>
  <c r="EX636" i="1"/>
  <c r="EY636" i="1"/>
  <c r="EZ636" i="1"/>
  <c r="FA636" i="1"/>
  <c r="FC636" i="1"/>
  <c r="FF636" i="1"/>
  <c r="FG636" i="1"/>
  <c r="FH636" i="1"/>
  <c r="FI636" i="1"/>
  <c r="FJ636" i="1"/>
  <c r="FL636" i="1"/>
  <c r="FM636" i="1"/>
  <c r="FN636" i="1"/>
  <c r="FO636" i="1"/>
  <c r="FP636" i="1"/>
  <c r="FR636" i="1"/>
  <c r="FS636" i="1"/>
  <c r="EU637" i="1"/>
  <c r="EV637" i="1"/>
  <c r="EX637" i="1"/>
  <c r="EY637" i="1"/>
  <c r="EZ637" i="1"/>
  <c r="FA637" i="1"/>
  <c r="FC637" i="1"/>
  <c r="FF637" i="1"/>
  <c r="FG637" i="1"/>
  <c r="FH637" i="1"/>
  <c r="FI637" i="1"/>
  <c r="FJ637" i="1"/>
  <c r="FL637" i="1"/>
  <c r="FM637" i="1"/>
  <c r="FN637" i="1"/>
  <c r="FO637" i="1"/>
  <c r="FP637" i="1"/>
  <c r="FR637" i="1"/>
  <c r="FS637" i="1"/>
  <c r="EU638" i="1"/>
  <c r="EV638" i="1"/>
  <c r="EX638" i="1"/>
  <c r="EY638" i="1"/>
  <c r="EZ638" i="1"/>
  <c r="FA638" i="1"/>
  <c r="FC638" i="1"/>
  <c r="FF638" i="1"/>
  <c r="FG638" i="1"/>
  <c r="FH638" i="1"/>
  <c r="FI638" i="1"/>
  <c r="FJ638" i="1"/>
  <c r="FL638" i="1"/>
  <c r="FM638" i="1"/>
  <c r="FN638" i="1"/>
  <c r="FO638" i="1"/>
  <c r="FP638" i="1"/>
  <c r="FR638" i="1"/>
  <c r="FS638" i="1"/>
  <c r="EU639" i="1"/>
  <c r="EV639" i="1"/>
  <c r="EX639" i="1"/>
  <c r="EY639" i="1"/>
  <c r="EZ639" i="1"/>
  <c r="FA639" i="1"/>
  <c r="FC639" i="1"/>
  <c r="FF639" i="1"/>
  <c r="FG639" i="1"/>
  <c r="FH639" i="1"/>
  <c r="FI639" i="1"/>
  <c r="FJ639" i="1"/>
  <c r="FL639" i="1"/>
  <c r="FM639" i="1"/>
  <c r="FN639" i="1"/>
  <c r="FO639" i="1"/>
  <c r="FP639" i="1"/>
  <c r="FR639" i="1"/>
  <c r="FS639" i="1"/>
  <c r="EU640" i="1"/>
  <c r="EV640" i="1"/>
  <c r="EX640" i="1"/>
  <c r="EY640" i="1"/>
  <c r="EZ640" i="1"/>
  <c r="FA640" i="1"/>
  <c r="FC640" i="1"/>
  <c r="FF640" i="1"/>
  <c r="FG640" i="1"/>
  <c r="FH640" i="1"/>
  <c r="FI640" i="1"/>
  <c r="FJ640" i="1"/>
  <c r="FL640" i="1"/>
  <c r="FM640" i="1"/>
  <c r="FN640" i="1"/>
  <c r="FO640" i="1"/>
  <c r="FP640" i="1"/>
  <c r="FR640" i="1"/>
  <c r="FS640" i="1"/>
  <c r="EU641" i="1"/>
  <c r="EV641" i="1"/>
  <c r="EX641" i="1"/>
  <c r="EY641" i="1"/>
  <c r="EZ641" i="1"/>
  <c r="FA641" i="1"/>
  <c r="FC641" i="1"/>
  <c r="FF641" i="1"/>
  <c r="FG641" i="1"/>
  <c r="FH641" i="1"/>
  <c r="FI641" i="1"/>
  <c r="FJ641" i="1"/>
  <c r="FL641" i="1"/>
  <c r="FM641" i="1"/>
  <c r="FN641" i="1"/>
  <c r="FO641" i="1"/>
  <c r="FP641" i="1"/>
  <c r="FR641" i="1"/>
  <c r="FS641" i="1"/>
  <c r="EU642" i="1"/>
  <c r="EV642" i="1"/>
  <c r="EX642" i="1"/>
  <c r="EY642" i="1"/>
  <c r="EZ642" i="1"/>
  <c r="FA642" i="1"/>
  <c r="FC642" i="1"/>
  <c r="FF642" i="1"/>
  <c r="FG642" i="1"/>
  <c r="FH642" i="1"/>
  <c r="FI642" i="1"/>
  <c r="FJ642" i="1"/>
  <c r="FL642" i="1"/>
  <c r="FM642" i="1"/>
  <c r="FN642" i="1"/>
  <c r="FO642" i="1"/>
  <c r="FP642" i="1"/>
  <c r="FR642" i="1"/>
  <c r="FS642" i="1"/>
  <c r="EU643" i="1"/>
  <c r="EV643" i="1"/>
  <c r="EX643" i="1"/>
  <c r="EY643" i="1"/>
  <c r="EZ643" i="1"/>
  <c r="FA643" i="1"/>
  <c r="FC643" i="1"/>
  <c r="FF643" i="1"/>
  <c r="FG643" i="1"/>
  <c r="FH643" i="1"/>
  <c r="FI643" i="1"/>
  <c r="FJ643" i="1"/>
  <c r="FL643" i="1"/>
  <c r="FM643" i="1"/>
  <c r="FN643" i="1"/>
  <c r="FO643" i="1"/>
  <c r="FP643" i="1"/>
  <c r="FR643" i="1"/>
  <c r="FS643" i="1"/>
  <c r="EU644" i="1"/>
  <c r="EV644" i="1"/>
  <c r="EX644" i="1"/>
  <c r="EY644" i="1"/>
  <c r="EZ644" i="1"/>
  <c r="FA644" i="1"/>
  <c r="FC644" i="1"/>
  <c r="FF644" i="1"/>
  <c r="FG644" i="1"/>
  <c r="FH644" i="1"/>
  <c r="FI644" i="1"/>
  <c r="FJ644" i="1"/>
  <c r="FL644" i="1"/>
  <c r="FM644" i="1"/>
  <c r="FN644" i="1"/>
  <c r="FO644" i="1"/>
  <c r="FP644" i="1"/>
  <c r="FR644" i="1"/>
  <c r="FS644" i="1"/>
  <c r="EU645" i="1"/>
  <c r="EV645" i="1"/>
  <c r="EX645" i="1"/>
  <c r="EY645" i="1"/>
  <c r="EZ645" i="1"/>
  <c r="FA645" i="1"/>
  <c r="FC645" i="1"/>
  <c r="FF645" i="1"/>
  <c r="FG645" i="1"/>
  <c r="FH645" i="1"/>
  <c r="FI645" i="1"/>
  <c r="FJ645" i="1"/>
  <c r="FL645" i="1"/>
  <c r="FM645" i="1"/>
  <c r="FN645" i="1"/>
  <c r="FO645" i="1"/>
  <c r="FP645" i="1"/>
  <c r="FR645" i="1"/>
  <c r="FS645" i="1"/>
  <c r="EU646" i="1"/>
  <c r="EV646" i="1"/>
  <c r="EX646" i="1"/>
  <c r="EY646" i="1"/>
  <c r="EZ646" i="1"/>
  <c r="FA646" i="1"/>
  <c r="FC646" i="1"/>
  <c r="FF646" i="1"/>
  <c r="FG646" i="1"/>
  <c r="FH646" i="1"/>
  <c r="FI646" i="1"/>
  <c r="FJ646" i="1"/>
  <c r="FL646" i="1"/>
  <c r="FM646" i="1"/>
  <c r="FN646" i="1"/>
  <c r="FO646" i="1"/>
  <c r="FP646" i="1"/>
  <c r="FR646" i="1"/>
  <c r="FS646" i="1"/>
  <c r="EU647" i="1"/>
  <c r="EV647" i="1"/>
  <c r="EX647" i="1"/>
  <c r="EY647" i="1"/>
  <c r="EZ647" i="1"/>
  <c r="FA647" i="1"/>
  <c r="FC647" i="1"/>
  <c r="FF647" i="1"/>
  <c r="FG647" i="1"/>
  <c r="FH647" i="1"/>
  <c r="FI647" i="1"/>
  <c r="FJ647" i="1"/>
  <c r="FL647" i="1"/>
  <c r="FM647" i="1"/>
  <c r="FN647" i="1"/>
  <c r="FO647" i="1"/>
  <c r="FP647" i="1"/>
  <c r="FR647" i="1"/>
  <c r="FS647" i="1"/>
  <c r="EU648" i="1"/>
  <c r="EV648" i="1"/>
  <c r="EX648" i="1"/>
  <c r="EY648" i="1"/>
  <c r="EZ648" i="1"/>
  <c r="FA648" i="1"/>
  <c r="FC648" i="1"/>
  <c r="FF648" i="1"/>
  <c r="FG648" i="1"/>
  <c r="FH648" i="1"/>
  <c r="FI648" i="1"/>
  <c r="FJ648" i="1"/>
  <c r="FL648" i="1"/>
  <c r="FM648" i="1"/>
  <c r="FN648" i="1"/>
  <c r="FO648" i="1"/>
  <c r="FP648" i="1"/>
  <c r="FR648" i="1"/>
  <c r="FS648" i="1"/>
  <c r="EU649" i="1"/>
  <c r="EV649" i="1"/>
  <c r="EX649" i="1"/>
  <c r="EY649" i="1"/>
  <c r="EZ649" i="1"/>
  <c r="FA649" i="1"/>
  <c r="FC649" i="1"/>
  <c r="FF649" i="1"/>
  <c r="FG649" i="1"/>
  <c r="FH649" i="1"/>
  <c r="FI649" i="1"/>
  <c r="FJ649" i="1"/>
  <c r="FL649" i="1"/>
  <c r="FM649" i="1"/>
  <c r="FN649" i="1"/>
  <c r="FO649" i="1"/>
  <c r="FP649" i="1"/>
  <c r="FR649" i="1"/>
  <c r="FS649" i="1"/>
  <c r="EU650" i="1"/>
  <c r="EV650" i="1"/>
  <c r="EX650" i="1"/>
  <c r="EY650" i="1"/>
  <c r="EZ650" i="1"/>
  <c r="FA650" i="1"/>
  <c r="FC650" i="1"/>
  <c r="FF650" i="1"/>
  <c r="FG650" i="1"/>
  <c r="FH650" i="1"/>
  <c r="FI650" i="1"/>
  <c r="FJ650" i="1"/>
  <c r="FL650" i="1"/>
  <c r="FM650" i="1"/>
  <c r="FN650" i="1"/>
  <c r="FO650" i="1"/>
  <c r="FP650" i="1"/>
  <c r="FR650" i="1"/>
  <c r="FS650" i="1"/>
  <c r="EU651" i="1"/>
  <c r="EV651" i="1"/>
  <c r="EX651" i="1"/>
  <c r="EY651" i="1"/>
  <c r="EZ651" i="1"/>
  <c r="FA651" i="1"/>
  <c r="FC651" i="1"/>
  <c r="FF651" i="1"/>
  <c r="FG651" i="1"/>
  <c r="FH651" i="1"/>
  <c r="FI651" i="1"/>
  <c r="FJ651" i="1"/>
  <c r="FL651" i="1"/>
  <c r="FM651" i="1"/>
  <c r="FN651" i="1"/>
  <c r="FO651" i="1"/>
  <c r="FP651" i="1"/>
  <c r="FR651" i="1"/>
  <c r="FS651" i="1"/>
  <c r="EU652" i="1"/>
  <c r="EV652" i="1"/>
  <c r="EX652" i="1"/>
  <c r="EY652" i="1"/>
  <c r="EZ652" i="1"/>
  <c r="FA652" i="1"/>
  <c r="FC652" i="1"/>
  <c r="FF652" i="1"/>
  <c r="FG652" i="1"/>
  <c r="FH652" i="1"/>
  <c r="FI652" i="1"/>
  <c r="FJ652" i="1"/>
  <c r="FL652" i="1"/>
  <c r="FM652" i="1"/>
  <c r="FN652" i="1"/>
  <c r="FO652" i="1"/>
  <c r="FP652" i="1"/>
  <c r="FR652" i="1"/>
  <c r="FS652" i="1"/>
  <c r="EU653" i="1"/>
  <c r="EV653" i="1"/>
  <c r="EX653" i="1"/>
  <c r="EY653" i="1"/>
  <c r="EZ653" i="1"/>
  <c r="FA653" i="1"/>
  <c r="FC653" i="1"/>
  <c r="FF653" i="1"/>
  <c r="FG653" i="1"/>
  <c r="FH653" i="1"/>
  <c r="FI653" i="1"/>
  <c r="FJ653" i="1"/>
  <c r="FL653" i="1"/>
  <c r="FM653" i="1"/>
  <c r="FN653" i="1"/>
  <c r="FO653" i="1"/>
  <c r="FP653" i="1"/>
  <c r="FR653" i="1"/>
  <c r="FS653" i="1"/>
  <c r="EU654" i="1"/>
  <c r="EV654" i="1"/>
  <c r="EX654" i="1"/>
  <c r="EY654" i="1"/>
  <c r="EZ654" i="1"/>
  <c r="FA654" i="1"/>
  <c r="FC654" i="1"/>
  <c r="FF654" i="1"/>
  <c r="FG654" i="1"/>
  <c r="FH654" i="1"/>
  <c r="FI654" i="1"/>
  <c r="FJ654" i="1"/>
  <c r="FL654" i="1"/>
  <c r="FM654" i="1"/>
  <c r="FN654" i="1"/>
  <c r="FO654" i="1"/>
  <c r="FP654" i="1"/>
  <c r="FR654" i="1"/>
  <c r="FS654" i="1"/>
  <c r="EU655" i="1"/>
  <c r="EV655" i="1"/>
  <c r="EX655" i="1"/>
  <c r="EY655" i="1"/>
  <c r="EZ655" i="1"/>
  <c r="FA655" i="1"/>
  <c r="FC655" i="1"/>
  <c r="FF655" i="1"/>
  <c r="FG655" i="1"/>
  <c r="FH655" i="1"/>
  <c r="FI655" i="1"/>
  <c r="FJ655" i="1"/>
  <c r="FL655" i="1"/>
  <c r="FM655" i="1"/>
  <c r="FN655" i="1"/>
  <c r="FO655" i="1"/>
  <c r="FP655" i="1"/>
  <c r="FR655" i="1"/>
  <c r="FS655" i="1"/>
  <c r="EU656" i="1"/>
  <c r="EV656" i="1"/>
  <c r="EX656" i="1"/>
  <c r="EY656" i="1"/>
  <c r="EZ656" i="1"/>
  <c r="FA656" i="1"/>
  <c r="FC656" i="1"/>
  <c r="FF656" i="1"/>
  <c r="FG656" i="1"/>
  <c r="FH656" i="1"/>
  <c r="FI656" i="1"/>
  <c r="FJ656" i="1"/>
  <c r="FL656" i="1"/>
  <c r="FM656" i="1"/>
  <c r="FN656" i="1"/>
  <c r="FO656" i="1"/>
  <c r="FP656" i="1"/>
  <c r="FR656" i="1"/>
  <c r="FS656" i="1"/>
  <c r="EU657" i="1"/>
  <c r="EV657" i="1"/>
  <c r="EX657" i="1"/>
  <c r="EY657" i="1"/>
  <c r="EZ657" i="1"/>
  <c r="FA657" i="1"/>
  <c r="FC657" i="1"/>
  <c r="FF657" i="1"/>
  <c r="FG657" i="1"/>
  <c r="FH657" i="1"/>
  <c r="FI657" i="1"/>
  <c r="FJ657" i="1"/>
  <c r="FL657" i="1"/>
  <c r="FM657" i="1"/>
  <c r="FN657" i="1"/>
  <c r="FO657" i="1"/>
  <c r="FP657" i="1"/>
  <c r="FR657" i="1"/>
  <c r="FS657" i="1"/>
  <c r="EU658" i="1"/>
  <c r="EV658" i="1"/>
  <c r="EX658" i="1"/>
  <c r="EY658" i="1"/>
  <c r="EZ658" i="1"/>
  <c r="FA658" i="1"/>
  <c r="FC658" i="1"/>
  <c r="FF658" i="1"/>
  <c r="FG658" i="1"/>
  <c r="FH658" i="1"/>
  <c r="FI658" i="1"/>
  <c r="FJ658" i="1"/>
  <c r="FL658" i="1"/>
  <c r="FM658" i="1"/>
  <c r="FN658" i="1"/>
  <c r="FO658" i="1"/>
  <c r="FP658" i="1"/>
  <c r="FR658" i="1"/>
  <c r="FS658" i="1"/>
  <c r="EU659" i="1"/>
  <c r="EV659" i="1"/>
  <c r="EX659" i="1"/>
  <c r="EY659" i="1"/>
  <c r="EZ659" i="1"/>
  <c r="FA659" i="1"/>
  <c r="FC659" i="1"/>
  <c r="FF659" i="1"/>
  <c r="FG659" i="1"/>
  <c r="FH659" i="1"/>
  <c r="FI659" i="1"/>
  <c r="FJ659" i="1"/>
  <c r="FL659" i="1"/>
  <c r="FM659" i="1"/>
  <c r="FN659" i="1"/>
  <c r="FO659" i="1"/>
  <c r="FP659" i="1"/>
  <c r="FR659" i="1"/>
  <c r="FS659" i="1"/>
  <c r="EU660" i="1"/>
  <c r="EV660" i="1"/>
  <c r="EX660" i="1"/>
  <c r="EY660" i="1"/>
  <c r="EZ660" i="1"/>
  <c r="FA660" i="1"/>
  <c r="FC660" i="1"/>
  <c r="FF660" i="1"/>
  <c r="FG660" i="1"/>
  <c r="FH660" i="1"/>
  <c r="FI660" i="1"/>
  <c r="FJ660" i="1"/>
  <c r="FL660" i="1"/>
  <c r="FM660" i="1"/>
  <c r="FN660" i="1"/>
  <c r="FO660" i="1"/>
  <c r="FP660" i="1"/>
  <c r="FR660" i="1"/>
  <c r="FS660" i="1"/>
  <c r="EU661" i="1"/>
  <c r="EV661" i="1"/>
  <c r="EX661" i="1"/>
  <c r="EY661" i="1"/>
  <c r="EZ661" i="1"/>
  <c r="FA661" i="1"/>
  <c r="FC661" i="1"/>
  <c r="FF661" i="1"/>
  <c r="FG661" i="1"/>
  <c r="FH661" i="1"/>
  <c r="FI661" i="1"/>
  <c r="FJ661" i="1"/>
  <c r="FL661" i="1"/>
  <c r="FM661" i="1"/>
  <c r="FN661" i="1"/>
  <c r="FO661" i="1"/>
  <c r="FP661" i="1"/>
  <c r="FR661" i="1"/>
  <c r="FS661" i="1"/>
  <c r="EU662" i="1"/>
  <c r="EV662" i="1"/>
  <c r="EX662" i="1"/>
  <c r="EY662" i="1"/>
  <c r="EZ662" i="1"/>
  <c r="FA662" i="1"/>
  <c r="FC662" i="1"/>
  <c r="FF662" i="1"/>
  <c r="FG662" i="1"/>
  <c r="FH662" i="1"/>
  <c r="FI662" i="1"/>
  <c r="FJ662" i="1"/>
  <c r="FL662" i="1"/>
  <c r="FM662" i="1"/>
  <c r="FN662" i="1"/>
  <c r="FO662" i="1"/>
  <c r="FP662" i="1"/>
  <c r="FR662" i="1"/>
  <c r="FS662" i="1"/>
  <c r="EU663" i="1"/>
  <c r="EV663" i="1"/>
  <c r="EX663" i="1"/>
  <c r="EY663" i="1"/>
  <c r="EZ663" i="1"/>
  <c r="FA663" i="1"/>
  <c r="FC663" i="1"/>
  <c r="FF663" i="1"/>
  <c r="FG663" i="1"/>
  <c r="FH663" i="1"/>
  <c r="FI663" i="1"/>
  <c r="FJ663" i="1"/>
  <c r="FL663" i="1"/>
  <c r="FM663" i="1"/>
  <c r="FN663" i="1"/>
  <c r="FO663" i="1"/>
  <c r="FP663" i="1"/>
  <c r="FR663" i="1"/>
  <c r="FS663" i="1"/>
  <c r="EU664" i="1"/>
  <c r="EV664" i="1"/>
  <c r="EX664" i="1"/>
  <c r="EY664" i="1"/>
  <c r="EZ664" i="1"/>
  <c r="FA664" i="1"/>
  <c r="FC664" i="1"/>
  <c r="FF664" i="1"/>
  <c r="FG664" i="1"/>
  <c r="FH664" i="1"/>
  <c r="FI664" i="1"/>
  <c r="FJ664" i="1"/>
  <c r="FL664" i="1"/>
  <c r="FM664" i="1"/>
  <c r="FN664" i="1"/>
  <c r="FO664" i="1"/>
  <c r="FP664" i="1"/>
  <c r="FR664" i="1"/>
  <c r="FS664" i="1"/>
  <c r="EU665" i="1"/>
  <c r="EV665" i="1"/>
  <c r="EX665" i="1"/>
  <c r="EY665" i="1"/>
  <c r="EZ665" i="1"/>
  <c r="FA665" i="1"/>
  <c r="FC665" i="1"/>
  <c r="FF665" i="1"/>
  <c r="FG665" i="1"/>
  <c r="FH665" i="1"/>
  <c r="FI665" i="1"/>
  <c r="FJ665" i="1"/>
  <c r="FL665" i="1"/>
  <c r="FM665" i="1"/>
  <c r="FN665" i="1"/>
  <c r="FO665" i="1"/>
  <c r="FP665" i="1"/>
  <c r="FR665" i="1"/>
  <c r="FS665" i="1"/>
  <c r="EU666" i="1"/>
  <c r="EV666" i="1"/>
  <c r="EX666" i="1"/>
  <c r="EY666" i="1"/>
  <c r="EZ666" i="1"/>
  <c r="FA666" i="1"/>
  <c r="FC666" i="1"/>
  <c r="FF666" i="1"/>
  <c r="FG666" i="1"/>
  <c r="FH666" i="1"/>
  <c r="FI666" i="1"/>
  <c r="FJ666" i="1"/>
  <c r="FL666" i="1"/>
  <c r="FM666" i="1"/>
  <c r="FN666" i="1"/>
  <c r="FO666" i="1"/>
  <c r="FP666" i="1"/>
  <c r="FR666" i="1"/>
  <c r="FS666" i="1"/>
  <c r="EU667" i="1"/>
  <c r="EV667" i="1"/>
  <c r="EX667" i="1"/>
  <c r="EY667" i="1"/>
  <c r="EZ667" i="1"/>
  <c r="FA667" i="1"/>
  <c r="FC667" i="1"/>
  <c r="FF667" i="1"/>
  <c r="FG667" i="1"/>
  <c r="FH667" i="1"/>
  <c r="FI667" i="1"/>
  <c r="FJ667" i="1"/>
  <c r="FL667" i="1"/>
  <c r="FM667" i="1"/>
  <c r="FN667" i="1"/>
  <c r="FO667" i="1"/>
  <c r="FP667" i="1"/>
  <c r="FR667" i="1"/>
  <c r="FS667" i="1"/>
  <c r="EU668" i="1"/>
  <c r="EV668" i="1"/>
  <c r="EX668" i="1"/>
  <c r="EY668" i="1"/>
  <c r="EZ668" i="1"/>
  <c r="FA668" i="1"/>
  <c r="FC668" i="1"/>
  <c r="FF668" i="1"/>
  <c r="FG668" i="1"/>
  <c r="FH668" i="1"/>
  <c r="FI668" i="1"/>
  <c r="FJ668" i="1"/>
  <c r="FL668" i="1"/>
  <c r="FM668" i="1"/>
  <c r="FN668" i="1"/>
  <c r="FO668" i="1"/>
  <c r="FP668" i="1"/>
  <c r="FR668" i="1"/>
  <c r="FS668" i="1"/>
  <c r="EU669" i="1"/>
  <c r="EV669" i="1"/>
  <c r="EX669" i="1"/>
  <c r="EY669" i="1"/>
  <c r="EZ669" i="1"/>
  <c r="FA669" i="1"/>
  <c r="FC669" i="1"/>
  <c r="FF669" i="1"/>
  <c r="FG669" i="1"/>
  <c r="FH669" i="1"/>
  <c r="FI669" i="1"/>
  <c r="FJ669" i="1"/>
  <c r="FL669" i="1"/>
  <c r="FM669" i="1"/>
  <c r="FN669" i="1"/>
  <c r="FO669" i="1"/>
  <c r="FP669" i="1"/>
  <c r="FR669" i="1"/>
  <c r="FS669" i="1"/>
  <c r="EU670" i="1"/>
  <c r="EV670" i="1"/>
  <c r="EX670" i="1"/>
  <c r="EY670" i="1"/>
  <c r="EZ670" i="1"/>
  <c r="FA670" i="1"/>
  <c r="FC670" i="1"/>
  <c r="FF670" i="1"/>
  <c r="FG670" i="1"/>
  <c r="FH670" i="1"/>
  <c r="FI670" i="1"/>
  <c r="FJ670" i="1"/>
  <c r="FL670" i="1"/>
  <c r="FM670" i="1"/>
  <c r="FN670" i="1"/>
  <c r="FO670" i="1"/>
  <c r="FP670" i="1"/>
  <c r="FR670" i="1"/>
  <c r="FS670" i="1"/>
  <c r="EU671" i="1"/>
  <c r="EV671" i="1"/>
  <c r="EX671" i="1"/>
  <c r="EY671" i="1"/>
  <c r="EZ671" i="1"/>
  <c r="FA671" i="1"/>
  <c r="FC671" i="1"/>
  <c r="FF671" i="1"/>
  <c r="FG671" i="1"/>
  <c r="FH671" i="1"/>
  <c r="FI671" i="1"/>
  <c r="FJ671" i="1"/>
  <c r="FL671" i="1"/>
  <c r="FM671" i="1"/>
  <c r="FN671" i="1"/>
  <c r="FO671" i="1"/>
  <c r="FP671" i="1"/>
  <c r="FR671" i="1"/>
  <c r="FS671" i="1"/>
  <c r="EU672" i="1"/>
  <c r="EV672" i="1"/>
  <c r="EX672" i="1"/>
  <c r="EY672" i="1"/>
  <c r="EZ672" i="1"/>
  <c r="FA672" i="1"/>
  <c r="FC672" i="1"/>
  <c r="FF672" i="1"/>
  <c r="FG672" i="1"/>
  <c r="FH672" i="1"/>
  <c r="FI672" i="1"/>
  <c r="FJ672" i="1"/>
  <c r="FL672" i="1"/>
  <c r="FM672" i="1"/>
  <c r="FN672" i="1"/>
  <c r="FO672" i="1"/>
  <c r="FP672" i="1"/>
  <c r="FR672" i="1"/>
  <c r="FS672" i="1"/>
  <c r="EU673" i="1"/>
  <c r="EV673" i="1"/>
  <c r="EX673" i="1"/>
  <c r="EY673" i="1"/>
  <c r="EZ673" i="1"/>
  <c r="FA673" i="1"/>
  <c r="FC673" i="1"/>
  <c r="FF673" i="1"/>
  <c r="FG673" i="1"/>
  <c r="FH673" i="1"/>
  <c r="FI673" i="1"/>
  <c r="FJ673" i="1"/>
  <c r="FL673" i="1"/>
  <c r="FM673" i="1"/>
  <c r="FN673" i="1"/>
  <c r="FO673" i="1"/>
  <c r="FP673" i="1"/>
  <c r="FR673" i="1"/>
  <c r="FS673" i="1"/>
  <c r="EU674" i="1"/>
  <c r="EV674" i="1"/>
  <c r="EX674" i="1"/>
  <c r="EY674" i="1"/>
  <c r="EZ674" i="1"/>
  <c r="FA674" i="1"/>
  <c r="FC674" i="1"/>
  <c r="FF674" i="1"/>
  <c r="FG674" i="1"/>
  <c r="FH674" i="1"/>
  <c r="FI674" i="1"/>
  <c r="FJ674" i="1"/>
  <c r="FL674" i="1"/>
  <c r="FM674" i="1"/>
  <c r="FN674" i="1"/>
  <c r="FO674" i="1"/>
  <c r="FP674" i="1"/>
  <c r="FR674" i="1"/>
  <c r="FS674" i="1"/>
  <c r="EU675" i="1"/>
  <c r="EV675" i="1"/>
  <c r="EX675" i="1"/>
  <c r="EY675" i="1"/>
  <c r="EZ675" i="1"/>
  <c r="FA675" i="1"/>
  <c r="FC675" i="1"/>
  <c r="FF675" i="1"/>
  <c r="FG675" i="1"/>
  <c r="FH675" i="1"/>
  <c r="FI675" i="1"/>
  <c r="FJ675" i="1"/>
  <c r="FL675" i="1"/>
  <c r="FM675" i="1"/>
  <c r="FN675" i="1"/>
  <c r="FO675" i="1"/>
  <c r="FP675" i="1"/>
  <c r="FR675" i="1"/>
  <c r="FS675" i="1"/>
  <c r="EU676" i="1"/>
  <c r="EV676" i="1"/>
  <c r="EX676" i="1"/>
  <c r="EY676" i="1"/>
  <c r="EZ676" i="1"/>
  <c r="FA676" i="1"/>
  <c r="FC676" i="1"/>
  <c r="FF676" i="1"/>
  <c r="FG676" i="1"/>
  <c r="FH676" i="1"/>
  <c r="FI676" i="1"/>
  <c r="FJ676" i="1"/>
  <c r="FL676" i="1"/>
  <c r="FM676" i="1"/>
  <c r="FN676" i="1"/>
  <c r="FO676" i="1"/>
  <c r="FP676" i="1"/>
  <c r="FR676" i="1"/>
  <c r="FS676" i="1"/>
  <c r="EU677" i="1"/>
  <c r="EV677" i="1"/>
  <c r="EX677" i="1"/>
  <c r="EY677" i="1"/>
  <c r="EZ677" i="1"/>
  <c r="FA677" i="1"/>
  <c r="FC677" i="1"/>
  <c r="FF677" i="1"/>
  <c r="FG677" i="1"/>
  <c r="FH677" i="1"/>
  <c r="FI677" i="1"/>
  <c r="FJ677" i="1"/>
  <c r="FL677" i="1"/>
  <c r="FM677" i="1"/>
  <c r="FN677" i="1"/>
  <c r="FO677" i="1"/>
  <c r="FP677" i="1"/>
  <c r="FR677" i="1"/>
  <c r="FS677" i="1"/>
  <c r="EU678" i="1"/>
  <c r="EV678" i="1"/>
  <c r="EX678" i="1"/>
  <c r="EY678" i="1"/>
  <c r="EZ678" i="1"/>
  <c r="FA678" i="1"/>
  <c r="FC678" i="1"/>
  <c r="FF678" i="1"/>
  <c r="FG678" i="1"/>
  <c r="FH678" i="1"/>
  <c r="FI678" i="1"/>
  <c r="FJ678" i="1"/>
  <c r="FL678" i="1"/>
  <c r="FM678" i="1"/>
  <c r="FN678" i="1"/>
  <c r="FO678" i="1"/>
  <c r="FP678" i="1"/>
  <c r="FR678" i="1"/>
  <c r="FS678" i="1"/>
  <c r="EU679" i="1"/>
  <c r="EV679" i="1"/>
  <c r="EX679" i="1"/>
  <c r="EY679" i="1"/>
  <c r="EZ679" i="1"/>
  <c r="FA679" i="1"/>
  <c r="FC679" i="1"/>
  <c r="FF679" i="1"/>
  <c r="FG679" i="1"/>
  <c r="FH679" i="1"/>
  <c r="FI679" i="1"/>
  <c r="FJ679" i="1"/>
  <c r="FL679" i="1"/>
  <c r="FM679" i="1"/>
  <c r="FN679" i="1"/>
  <c r="FO679" i="1"/>
  <c r="FP679" i="1"/>
  <c r="FR679" i="1"/>
  <c r="FS679" i="1"/>
  <c r="EU680" i="1"/>
  <c r="EV680" i="1"/>
  <c r="EX680" i="1"/>
  <c r="EY680" i="1"/>
  <c r="EZ680" i="1"/>
  <c r="FA680" i="1"/>
  <c r="FC680" i="1"/>
  <c r="FF680" i="1"/>
  <c r="FG680" i="1"/>
  <c r="FH680" i="1"/>
  <c r="FI680" i="1"/>
  <c r="FJ680" i="1"/>
  <c r="FL680" i="1"/>
  <c r="FM680" i="1"/>
  <c r="FN680" i="1"/>
  <c r="FO680" i="1"/>
  <c r="FP680" i="1"/>
  <c r="FR680" i="1"/>
  <c r="FS680" i="1"/>
  <c r="EU681" i="1"/>
  <c r="EV681" i="1"/>
  <c r="EX681" i="1"/>
  <c r="EY681" i="1"/>
  <c r="EZ681" i="1"/>
  <c r="FA681" i="1"/>
  <c r="FC681" i="1"/>
  <c r="FF681" i="1"/>
  <c r="FG681" i="1"/>
  <c r="FH681" i="1"/>
  <c r="FI681" i="1"/>
  <c r="FJ681" i="1"/>
  <c r="FL681" i="1"/>
  <c r="FM681" i="1"/>
  <c r="FN681" i="1"/>
  <c r="FO681" i="1"/>
  <c r="FP681" i="1"/>
  <c r="FR681" i="1"/>
  <c r="FS681" i="1"/>
  <c r="EU682" i="1"/>
  <c r="EV682" i="1"/>
  <c r="EX682" i="1"/>
  <c r="EY682" i="1"/>
  <c r="EZ682" i="1"/>
  <c r="FA682" i="1"/>
  <c r="FC682" i="1"/>
  <c r="FF682" i="1"/>
  <c r="FG682" i="1"/>
  <c r="FH682" i="1"/>
  <c r="FI682" i="1"/>
  <c r="FJ682" i="1"/>
  <c r="FL682" i="1"/>
  <c r="FM682" i="1"/>
  <c r="FN682" i="1"/>
  <c r="FO682" i="1"/>
  <c r="FP682" i="1"/>
  <c r="FR682" i="1"/>
  <c r="FS682" i="1"/>
  <c r="EU683" i="1"/>
  <c r="EV683" i="1"/>
  <c r="EX683" i="1"/>
  <c r="EY683" i="1"/>
  <c r="EZ683" i="1"/>
  <c r="FA683" i="1"/>
  <c r="FC683" i="1"/>
  <c r="FF683" i="1"/>
  <c r="FG683" i="1"/>
  <c r="FH683" i="1"/>
  <c r="FI683" i="1"/>
  <c r="FJ683" i="1"/>
  <c r="FL683" i="1"/>
  <c r="FM683" i="1"/>
  <c r="FN683" i="1"/>
  <c r="FO683" i="1"/>
  <c r="FP683" i="1"/>
  <c r="FR683" i="1"/>
  <c r="FS683" i="1"/>
  <c r="EU684" i="1"/>
  <c r="EV684" i="1"/>
  <c r="EX684" i="1"/>
  <c r="EY684" i="1"/>
  <c r="EZ684" i="1"/>
  <c r="FA684" i="1"/>
  <c r="FC684" i="1"/>
  <c r="FF684" i="1"/>
  <c r="FG684" i="1"/>
  <c r="FH684" i="1"/>
  <c r="FI684" i="1"/>
  <c r="FJ684" i="1"/>
  <c r="FL684" i="1"/>
  <c r="FM684" i="1"/>
  <c r="FN684" i="1"/>
  <c r="FO684" i="1"/>
  <c r="FP684" i="1"/>
  <c r="FR684" i="1"/>
  <c r="FS684" i="1"/>
  <c r="EU685" i="1"/>
  <c r="EV685" i="1"/>
  <c r="EX685" i="1"/>
  <c r="EY685" i="1"/>
  <c r="EZ685" i="1"/>
  <c r="FA685" i="1"/>
  <c r="FC685" i="1"/>
  <c r="FF685" i="1"/>
  <c r="FG685" i="1"/>
  <c r="FH685" i="1"/>
  <c r="FI685" i="1"/>
  <c r="FJ685" i="1"/>
  <c r="FL685" i="1"/>
  <c r="FM685" i="1"/>
  <c r="FN685" i="1"/>
  <c r="FO685" i="1"/>
  <c r="FP685" i="1"/>
  <c r="FR685" i="1"/>
  <c r="FS685" i="1"/>
  <c r="EU686" i="1"/>
  <c r="EV686" i="1"/>
  <c r="EX686" i="1"/>
  <c r="EY686" i="1"/>
  <c r="EZ686" i="1"/>
  <c r="FA686" i="1"/>
  <c r="FC686" i="1"/>
  <c r="FF686" i="1"/>
  <c r="FG686" i="1"/>
  <c r="FH686" i="1"/>
  <c r="FI686" i="1"/>
  <c r="FJ686" i="1"/>
  <c r="FL686" i="1"/>
  <c r="FM686" i="1"/>
  <c r="FN686" i="1"/>
  <c r="FO686" i="1"/>
  <c r="FP686" i="1"/>
  <c r="FR686" i="1"/>
  <c r="FS686" i="1"/>
  <c r="EU687" i="1"/>
  <c r="EV687" i="1"/>
  <c r="EX687" i="1"/>
  <c r="EY687" i="1"/>
  <c r="EZ687" i="1"/>
  <c r="FA687" i="1"/>
  <c r="FC687" i="1"/>
  <c r="FF687" i="1"/>
  <c r="FG687" i="1"/>
  <c r="FH687" i="1"/>
  <c r="FI687" i="1"/>
  <c r="FJ687" i="1"/>
  <c r="FL687" i="1"/>
  <c r="FM687" i="1"/>
  <c r="FN687" i="1"/>
  <c r="FO687" i="1"/>
  <c r="FP687" i="1"/>
  <c r="FR687" i="1"/>
  <c r="FS687" i="1"/>
  <c r="EU688" i="1"/>
  <c r="EV688" i="1"/>
  <c r="EX688" i="1"/>
  <c r="EY688" i="1"/>
  <c r="EZ688" i="1"/>
  <c r="FA688" i="1"/>
  <c r="FC688" i="1"/>
  <c r="FF688" i="1"/>
  <c r="FG688" i="1"/>
  <c r="FH688" i="1"/>
  <c r="FI688" i="1"/>
  <c r="FJ688" i="1"/>
  <c r="FL688" i="1"/>
  <c r="FM688" i="1"/>
  <c r="FN688" i="1"/>
  <c r="FO688" i="1"/>
  <c r="FP688" i="1"/>
  <c r="FR688" i="1"/>
  <c r="FS688" i="1"/>
  <c r="EU689" i="1"/>
  <c r="EV689" i="1"/>
  <c r="EX689" i="1"/>
  <c r="EY689" i="1"/>
  <c r="EZ689" i="1"/>
  <c r="FA689" i="1"/>
  <c r="FC689" i="1"/>
  <c r="FF689" i="1"/>
  <c r="FG689" i="1"/>
  <c r="FH689" i="1"/>
  <c r="FI689" i="1"/>
  <c r="FJ689" i="1"/>
  <c r="FL689" i="1"/>
  <c r="FM689" i="1"/>
  <c r="FN689" i="1"/>
  <c r="FO689" i="1"/>
  <c r="FP689" i="1"/>
  <c r="FR689" i="1"/>
  <c r="FS689" i="1"/>
  <c r="EU690" i="1"/>
  <c r="EV690" i="1"/>
  <c r="EX690" i="1"/>
  <c r="EY690" i="1"/>
  <c r="EZ690" i="1"/>
  <c r="FA690" i="1"/>
  <c r="FC690" i="1"/>
  <c r="FF690" i="1"/>
  <c r="FG690" i="1"/>
  <c r="FH690" i="1"/>
  <c r="FI690" i="1"/>
  <c r="FJ690" i="1"/>
  <c r="FL690" i="1"/>
  <c r="FM690" i="1"/>
  <c r="FN690" i="1"/>
  <c r="FO690" i="1"/>
  <c r="FP690" i="1"/>
  <c r="FR690" i="1"/>
  <c r="FS690" i="1"/>
  <c r="EU691" i="1"/>
  <c r="EV691" i="1"/>
  <c r="EX691" i="1"/>
  <c r="EY691" i="1"/>
  <c r="EZ691" i="1"/>
  <c r="FA691" i="1"/>
  <c r="FC691" i="1"/>
  <c r="FF691" i="1"/>
  <c r="FG691" i="1"/>
  <c r="FH691" i="1"/>
  <c r="FI691" i="1"/>
  <c r="FJ691" i="1"/>
  <c r="FL691" i="1"/>
  <c r="FM691" i="1"/>
  <c r="FN691" i="1"/>
  <c r="FO691" i="1"/>
  <c r="FP691" i="1"/>
  <c r="FR691" i="1"/>
  <c r="FS691" i="1"/>
  <c r="EU692" i="1"/>
  <c r="EV692" i="1"/>
  <c r="EX692" i="1"/>
  <c r="EY692" i="1"/>
  <c r="EZ692" i="1"/>
  <c r="FA692" i="1"/>
  <c r="FC692" i="1"/>
  <c r="FF692" i="1"/>
  <c r="FG692" i="1"/>
  <c r="FH692" i="1"/>
  <c r="FI692" i="1"/>
  <c r="FJ692" i="1"/>
  <c r="FL692" i="1"/>
  <c r="FM692" i="1"/>
  <c r="FN692" i="1"/>
  <c r="FO692" i="1"/>
  <c r="FP692" i="1"/>
  <c r="FR692" i="1"/>
  <c r="FS692" i="1"/>
  <c r="EU693" i="1"/>
  <c r="EV693" i="1"/>
  <c r="EX693" i="1"/>
  <c r="EY693" i="1"/>
  <c r="EZ693" i="1"/>
  <c r="FA693" i="1"/>
  <c r="FC693" i="1"/>
  <c r="FF693" i="1"/>
  <c r="FG693" i="1"/>
  <c r="FH693" i="1"/>
  <c r="FI693" i="1"/>
  <c r="FJ693" i="1"/>
  <c r="FL693" i="1"/>
  <c r="FM693" i="1"/>
  <c r="FN693" i="1"/>
  <c r="FO693" i="1"/>
  <c r="FP693" i="1"/>
  <c r="FR693" i="1"/>
  <c r="FS693" i="1"/>
  <c r="EU694" i="1"/>
  <c r="EV694" i="1"/>
  <c r="EX694" i="1"/>
  <c r="EY694" i="1"/>
  <c r="EZ694" i="1"/>
  <c r="FA694" i="1"/>
  <c r="FC694" i="1"/>
  <c r="FF694" i="1"/>
  <c r="FG694" i="1"/>
  <c r="FH694" i="1"/>
  <c r="FI694" i="1"/>
  <c r="FJ694" i="1"/>
  <c r="FL694" i="1"/>
  <c r="FM694" i="1"/>
  <c r="FN694" i="1"/>
  <c r="FO694" i="1"/>
  <c r="FP694" i="1"/>
  <c r="FR694" i="1"/>
  <c r="FS694" i="1"/>
  <c r="EU695" i="1"/>
  <c r="EV695" i="1"/>
  <c r="EX695" i="1"/>
  <c r="EY695" i="1"/>
  <c r="EZ695" i="1"/>
  <c r="FA695" i="1"/>
  <c r="FC695" i="1"/>
  <c r="FF695" i="1"/>
  <c r="FG695" i="1"/>
  <c r="FH695" i="1"/>
  <c r="FI695" i="1"/>
  <c r="FJ695" i="1"/>
  <c r="FL695" i="1"/>
  <c r="FM695" i="1"/>
  <c r="FN695" i="1"/>
  <c r="FO695" i="1"/>
  <c r="FP695" i="1"/>
  <c r="FR695" i="1"/>
  <c r="FS695" i="1"/>
  <c r="EU696" i="1"/>
  <c r="EV696" i="1"/>
  <c r="EX696" i="1"/>
  <c r="EY696" i="1"/>
  <c r="EZ696" i="1"/>
  <c r="FA696" i="1"/>
  <c r="FC696" i="1"/>
  <c r="FF696" i="1"/>
  <c r="FG696" i="1"/>
  <c r="FH696" i="1"/>
  <c r="FI696" i="1"/>
  <c r="FJ696" i="1"/>
  <c r="FL696" i="1"/>
  <c r="FM696" i="1"/>
  <c r="FN696" i="1"/>
  <c r="FO696" i="1"/>
  <c r="FP696" i="1"/>
  <c r="FR696" i="1"/>
  <c r="FS696" i="1"/>
  <c r="EU697" i="1"/>
  <c r="EV697" i="1"/>
  <c r="EX697" i="1"/>
  <c r="EY697" i="1"/>
  <c r="EZ697" i="1"/>
  <c r="FA697" i="1"/>
  <c r="FC697" i="1"/>
  <c r="FF697" i="1"/>
  <c r="FG697" i="1"/>
  <c r="FH697" i="1"/>
  <c r="FI697" i="1"/>
  <c r="FJ697" i="1"/>
  <c r="FL697" i="1"/>
  <c r="FM697" i="1"/>
  <c r="FN697" i="1"/>
  <c r="FO697" i="1"/>
  <c r="FP697" i="1"/>
  <c r="FR697" i="1"/>
  <c r="FS697" i="1"/>
  <c r="EU698" i="1"/>
  <c r="EV698" i="1"/>
  <c r="EX698" i="1"/>
  <c r="EY698" i="1"/>
  <c r="EZ698" i="1"/>
  <c r="FA698" i="1"/>
  <c r="FC698" i="1"/>
  <c r="FF698" i="1"/>
  <c r="FG698" i="1"/>
  <c r="FH698" i="1"/>
  <c r="FI698" i="1"/>
  <c r="FJ698" i="1"/>
  <c r="FL698" i="1"/>
  <c r="FM698" i="1"/>
  <c r="FN698" i="1"/>
  <c r="FO698" i="1"/>
  <c r="FP698" i="1"/>
  <c r="FR698" i="1"/>
  <c r="FS698" i="1"/>
  <c r="EU699" i="1"/>
  <c r="EV699" i="1"/>
  <c r="EX699" i="1"/>
  <c r="EY699" i="1"/>
  <c r="EZ699" i="1"/>
  <c r="FA699" i="1"/>
  <c r="FC699" i="1"/>
  <c r="FF699" i="1"/>
  <c r="FG699" i="1"/>
  <c r="FH699" i="1"/>
  <c r="FI699" i="1"/>
  <c r="FJ699" i="1"/>
  <c r="FL699" i="1"/>
  <c r="FM699" i="1"/>
  <c r="FN699" i="1"/>
  <c r="FO699" i="1"/>
  <c r="FP699" i="1"/>
  <c r="FR699" i="1"/>
  <c r="FS699" i="1"/>
  <c r="EU700" i="1"/>
  <c r="EV700" i="1"/>
  <c r="EX700" i="1"/>
  <c r="EY700" i="1"/>
  <c r="EZ700" i="1"/>
  <c r="FA700" i="1"/>
  <c r="FC700" i="1"/>
  <c r="FF700" i="1"/>
  <c r="FG700" i="1"/>
  <c r="FH700" i="1"/>
  <c r="FI700" i="1"/>
  <c r="FJ700" i="1"/>
  <c r="FL700" i="1"/>
  <c r="FM700" i="1"/>
  <c r="FN700" i="1"/>
  <c r="FO700" i="1"/>
  <c r="FP700" i="1"/>
  <c r="FR700" i="1"/>
  <c r="FS700" i="1"/>
  <c r="EU701" i="1"/>
  <c r="EV701" i="1"/>
  <c r="EX701" i="1"/>
  <c r="EY701" i="1"/>
  <c r="EZ701" i="1"/>
  <c r="FA701" i="1"/>
  <c r="FC701" i="1"/>
  <c r="FF701" i="1"/>
  <c r="FG701" i="1"/>
  <c r="FH701" i="1"/>
  <c r="FI701" i="1"/>
  <c r="FJ701" i="1"/>
  <c r="FL701" i="1"/>
  <c r="FM701" i="1"/>
  <c r="FN701" i="1"/>
  <c r="FO701" i="1"/>
  <c r="FP701" i="1"/>
  <c r="FR701" i="1"/>
  <c r="FS701" i="1"/>
  <c r="EU702" i="1"/>
  <c r="EV702" i="1"/>
  <c r="EX702" i="1"/>
  <c r="EY702" i="1"/>
  <c r="EZ702" i="1"/>
  <c r="FA702" i="1"/>
  <c r="FC702" i="1"/>
  <c r="FF702" i="1"/>
  <c r="FG702" i="1"/>
  <c r="FH702" i="1"/>
  <c r="FI702" i="1"/>
  <c r="FJ702" i="1"/>
  <c r="FL702" i="1"/>
  <c r="FM702" i="1"/>
  <c r="FN702" i="1"/>
  <c r="FO702" i="1"/>
  <c r="FP702" i="1"/>
  <c r="FR702" i="1"/>
  <c r="FS702" i="1"/>
  <c r="EU703" i="1"/>
  <c r="EV703" i="1"/>
  <c r="EX703" i="1"/>
  <c r="EY703" i="1"/>
  <c r="EZ703" i="1"/>
  <c r="FA703" i="1"/>
  <c r="FC703" i="1"/>
  <c r="FF703" i="1"/>
  <c r="FG703" i="1"/>
  <c r="FH703" i="1"/>
  <c r="FI703" i="1"/>
  <c r="FJ703" i="1"/>
  <c r="FL703" i="1"/>
  <c r="FM703" i="1"/>
  <c r="FN703" i="1"/>
  <c r="FO703" i="1"/>
  <c r="FP703" i="1"/>
  <c r="FR703" i="1"/>
  <c r="FS703" i="1"/>
  <c r="EU704" i="1"/>
  <c r="EV704" i="1"/>
  <c r="EX704" i="1"/>
  <c r="EY704" i="1"/>
  <c r="EZ704" i="1"/>
  <c r="FA704" i="1"/>
  <c r="FC704" i="1"/>
  <c r="FF704" i="1"/>
  <c r="FG704" i="1"/>
  <c r="FH704" i="1"/>
  <c r="FI704" i="1"/>
  <c r="FJ704" i="1"/>
  <c r="FL704" i="1"/>
  <c r="FM704" i="1"/>
  <c r="FN704" i="1"/>
  <c r="FO704" i="1"/>
  <c r="FP704" i="1"/>
  <c r="FR704" i="1"/>
  <c r="FS704" i="1"/>
  <c r="EU705" i="1"/>
  <c r="EV705" i="1"/>
  <c r="EX705" i="1"/>
  <c r="EY705" i="1"/>
  <c r="EZ705" i="1"/>
  <c r="FA705" i="1"/>
  <c r="FC705" i="1"/>
  <c r="FF705" i="1"/>
  <c r="FG705" i="1"/>
  <c r="FH705" i="1"/>
  <c r="FI705" i="1"/>
  <c r="FJ705" i="1"/>
  <c r="FL705" i="1"/>
  <c r="FM705" i="1"/>
  <c r="FN705" i="1"/>
  <c r="FO705" i="1"/>
  <c r="FP705" i="1"/>
  <c r="FR705" i="1"/>
  <c r="FS705" i="1"/>
  <c r="EU706" i="1"/>
  <c r="EV706" i="1"/>
  <c r="EX706" i="1"/>
  <c r="EY706" i="1"/>
  <c r="EZ706" i="1"/>
  <c r="FA706" i="1"/>
  <c r="FC706" i="1"/>
  <c r="FF706" i="1"/>
  <c r="FG706" i="1"/>
  <c r="FH706" i="1"/>
  <c r="FI706" i="1"/>
  <c r="FJ706" i="1"/>
  <c r="FL706" i="1"/>
  <c r="FM706" i="1"/>
  <c r="FN706" i="1"/>
  <c r="FO706" i="1"/>
  <c r="FP706" i="1"/>
  <c r="FR706" i="1"/>
  <c r="FS706" i="1"/>
  <c r="EU707" i="1"/>
  <c r="EV707" i="1"/>
  <c r="EX707" i="1"/>
  <c r="EY707" i="1"/>
  <c r="EZ707" i="1"/>
  <c r="FA707" i="1"/>
  <c r="FC707" i="1"/>
  <c r="FF707" i="1"/>
  <c r="FG707" i="1"/>
  <c r="FH707" i="1"/>
  <c r="FI707" i="1"/>
  <c r="FJ707" i="1"/>
  <c r="FL707" i="1"/>
  <c r="FM707" i="1"/>
  <c r="FN707" i="1"/>
  <c r="FO707" i="1"/>
  <c r="FP707" i="1"/>
  <c r="FR707" i="1"/>
  <c r="FS707" i="1"/>
  <c r="EU708" i="1"/>
  <c r="EV708" i="1"/>
  <c r="EX708" i="1"/>
  <c r="EY708" i="1"/>
  <c r="EZ708" i="1"/>
  <c r="FA708" i="1"/>
  <c r="FC708" i="1"/>
  <c r="FF708" i="1"/>
  <c r="FG708" i="1"/>
  <c r="FH708" i="1"/>
  <c r="FI708" i="1"/>
  <c r="FJ708" i="1"/>
  <c r="FL708" i="1"/>
  <c r="FM708" i="1"/>
  <c r="FN708" i="1"/>
  <c r="FO708" i="1"/>
  <c r="FP708" i="1"/>
  <c r="FR708" i="1"/>
  <c r="FS708" i="1"/>
  <c r="EU709" i="1"/>
  <c r="EV709" i="1"/>
  <c r="EX709" i="1"/>
  <c r="EY709" i="1"/>
  <c r="EZ709" i="1"/>
  <c r="FA709" i="1"/>
  <c r="FC709" i="1"/>
  <c r="FF709" i="1"/>
  <c r="FG709" i="1"/>
  <c r="FH709" i="1"/>
  <c r="FI709" i="1"/>
  <c r="FJ709" i="1"/>
  <c r="FL709" i="1"/>
  <c r="FM709" i="1"/>
  <c r="FN709" i="1"/>
  <c r="FO709" i="1"/>
  <c r="FP709" i="1"/>
  <c r="FR709" i="1"/>
  <c r="FS709" i="1"/>
  <c r="EU710" i="1"/>
  <c r="EV710" i="1"/>
  <c r="EX710" i="1"/>
  <c r="EY710" i="1"/>
  <c r="EZ710" i="1"/>
  <c r="FA710" i="1"/>
  <c r="FC710" i="1"/>
  <c r="FF710" i="1"/>
  <c r="FG710" i="1"/>
  <c r="FH710" i="1"/>
  <c r="FI710" i="1"/>
  <c r="FJ710" i="1"/>
  <c r="FL710" i="1"/>
  <c r="FM710" i="1"/>
  <c r="FN710" i="1"/>
  <c r="FO710" i="1"/>
  <c r="FP710" i="1"/>
  <c r="FR710" i="1"/>
  <c r="FS710" i="1"/>
  <c r="EU711" i="1"/>
  <c r="EV711" i="1"/>
  <c r="EX711" i="1"/>
  <c r="EY711" i="1"/>
  <c r="EZ711" i="1"/>
  <c r="FA711" i="1"/>
  <c r="FC711" i="1"/>
  <c r="FF711" i="1"/>
  <c r="FG711" i="1"/>
  <c r="FH711" i="1"/>
  <c r="FI711" i="1"/>
  <c r="FJ711" i="1"/>
  <c r="FL711" i="1"/>
  <c r="FM711" i="1"/>
  <c r="FN711" i="1"/>
  <c r="FO711" i="1"/>
  <c r="FP711" i="1"/>
  <c r="FR711" i="1"/>
  <c r="FS711" i="1"/>
  <c r="EU712" i="1"/>
  <c r="EV712" i="1"/>
  <c r="EX712" i="1"/>
  <c r="EY712" i="1"/>
  <c r="EZ712" i="1"/>
  <c r="FA712" i="1"/>
  <c r="FC712" i="1"/>
  <c r="FF712" i="1"/>
  <c r="FG712" i="1"/>
  <c r="FH712" i="1"/>
  <c r="FI712" i="1"/>
  <c r="FJ712" i="1"/>
  <c r="FL712" i="1"/>
  <c r="FM712" i="1"/>
  <c r="FN712" i="1"/>
  <c r="FO712" i="1"/>
  <c r="FP712" i="1"/>
  <c r="FR712" i="1"/>
  <c r="FS712" i="1"/>
  <c r="EU713" i="1"/>
  <c r="EV713" i="1"/>
  <c r="EX713" i="1"/>
  <c r="EY713" i="1"/>
  <c r="EZ713" i="1"/>
  <c r="FA713" i="1"/>
  <c r="FC713" i="1"/>
  <c r="FF713" i="1"/>
  <c r="FG713" i="1"/>
  <c r="FH713" i="1"/>
  <c r="FI713" i="1"/>
  <c r="FJ713" i="1"/>
  <c r="FL713" i="1"/>
  <c r="FM713" i="1"/>
  <c r="FN713" i="1"/>
  <c r="FO713" i="1"/>
  <c r="FP713" i="1"/>
  <c r="FR713" i="1"/>
  <c r="FS713" i="1"/>
  <c r="EU714" i="1"/>
  <c r="EV714" i="1"/>
  <c r="EX714" i="1"/>
  <c r="EY714" i="1"/>
  <c r="EZ714" i="1"/>
  <c r="FA714" i="1"/>
  <c r="FC714" i="1"/>
  <c r="FF714" i="1"/>
  <c r="FG714" i="1"/>
  <c r="FH714" i="1"/>
  <c r="FI714" i="1"/>
  <c r="FJ714" i="1"/>
  <c r="FL714" i="1"/>
  <c r="FM714" i="1"/>
  <c r="FN714" i="1"/>
  <c r="FO714" i="1"/>
  <c r="FP714" i="1"/>
  <c r="FR714" i="1"/>
  <c r="FS714" i="1"/>
  <c r="EU715" i="1"/>
  <c r="EV715" i="1"/>
  <c r="EX715" i="1"/>
  <c r="EY715" i="1"/>
  <c r="EZ715" i="1"/>
  <c r="FA715" i="1"/>
  <c r="FC715" i="1"/>
  <c r="FF715" i="1"/>
  <c r="FG715" i="1"/>
  <c r="FH715" i="1"/>
  <c r="FI715" i="1"/>
  <c r="FJ715" i="1"/>
  <c r="FL715" i="1"/>
  <c r="FM715" i="1"/>
  <c r="FN715" i="1"/>
  <c r="FO715" i="1"/>
  <c r="FP715" i="1"/>
  <c r="FR715" i="1"/>
  <c r="FS715" i="1"/>
  <c r="EU716" i="1"/>
  <c r="EV716" i="1"/>
  <c r="EX716" i="1"/>
  <c r="EY716" i="1"/>
  <c r="EZ716" i="1"/>
  <c r="FA716" i="1"/>
  <c r="FC716" i="1"/>
  <c r="FF716" i="1"/>
  <c r="FG716" i="1"/>
  <c r="FH716" i="1"/>
  <c r="FI716" i="1"/>
  <c r="FJ716" i="1"/>
  <c r="FL716" i="1"/>
  <c r="FM716" i="1"/>
  <c r="FN716" i="1"/>
  <c r="FO716" i="1"/>
  <c r="FP716" i="1"/>
  <c r="FR716" i="1"/>
  <c r="FS716" i="1"/>
  <c r="EU717" i="1"/>
  <c r="EV717" i="1"/>
  <c r="EX717" i="1"/>
  <c r="EY717" i="1"/>
  <c r="EZ717" i="1"/>
  <c r="FA717" i="1"/>
  <c r="FC717" i="1"/>
  <c r="FF717" i="1"/>
  <c r="FG717" i="1"/>
  <c r="FH717" i="1"/>
  <c r="FI717" i="1"/>
  <c r="FJ717" i="1"/>
  <c r="FL717" i="1"/>
  <c r="FM717" i="1"/>
  <c r="FN717" i="1"/>
  <c r="FO717" i="1"/>
  <c r="FP717" i="1"/>
  <c r="FR717" i="1"/>
  <c r="FS717" i="1"/>
  <c r="EU718" i="1"/>
  <c r="EV718" i="1"/>
  <c r="EX718" i="1"/>
  <c r="EY718" i="1"/>
  <c r="EZ718" i="1"/>
  <c r="FA718" i="1"/>
  <c r="FC718" i="1"/>
  <c r="FF718" i="1"/>
  <c r="FG718" i="1"/>
  <c r="FH718" i="1"/>
  <c r="FI718" i="1"/>
  <c r="FJ718" i="1"/>
  <c r="FL718" i="1"/>
  <c r="FM718" i="1"/>
  <c r="FN718" i="1"/>
  <c r="FO718" i="1"/>
  <c r="FP718" i="1"/>
  <c r="FR718" i="1"/>
  <c r="FS718" i="1"/>
  <c r="EU719" i="1"/>
  <c r="EV719" i="1"/>
  <c r="EX719" i="1"/>
  <c r="EY719" i="1"/>
  <c r="EZ719" i="1"/>
  <c r="FA719" i="1"/>
  <c r="FC719" i="1"/>
  <c r="FF719" i="1"/>
  <c r="FG719" i="1"/>
  <c r="FH719" i="1"/>
  <c r="FI719" i="1"/>
  <c r="FJ719" i="1"/>
  <c r="FL719" i="1"/>
  <c r="FM719" i="1"/>
  <c r="FN719" i="1"/>
  <c r="FO719" i="1"/>
  <c r="FP719" i="1"/>
  <c r="FR719" i="1"/>
  <c r="FS719" i="1"/>
  <c r="EU720" i="1"/>
  <c r="EV720" i="1"/>
  <c r="EX720" i="1"/>
  <c r="EY720" i="1"/>
  <c r="EZ720" i="1"/>
  <c r="FA720" i="1"/>
  <c r="FC720" i="1"/>
  <c r="FF720" i="1"/>
  <c r="FG720" i="1"/>
  <c r="FH720" i="1"/>
  <c r="FI720" i="1"/>
  <c r="FJ720" i="1"/>
  <c r="FL720" i="1"/>
  <c r="FM720" i="1"/>
  <c r="FN720" i="1"/>
  <c r="FO720" i="1"/>
  <c r="FP720" i="1"/>
  <c r="FR720" i="1"/>
  <c r="FS720" i="1"/>
  <c r="EU721" i="1"/>
  <c r="EV721" i="1"/>
  <c r="EX721" i="1"/>
  <c r="EY721" i="1"/>
  <c r="EZ721" i="1"/>
  <c r="FA721" i="1"/>
  <c r="FC721" i="1"/>
  <c r="FF721" i="1"/>
  <c r="FG721" i="1"/>
  <c r="FH721" i="1"/>
  <c r="FI721" i="1"/>
  <c r="FJ721" i="1"/>
  <c r="FL721" i="1"/>
  <c r="FM721" i="1"/>
  <c r="FN721" i="1"/>
  <c r="FO721" i="1"/>
  <c r="FP721" i="1"/>
  <c r="FR721" i="1"/>
  <c r="FS721" i="1"/>
  <c r="EU722" i="1"/>
  <c r="EV722" i="1"/>
  <c r="EX722" i="1"/>
  <c r="EY722" i="1"/>
  <c r="EZ722" i="1"/>
  <c r="FA722" i="1"/>
  <c r="FC722" i="1"/>
  <c r="FF722" i="1"/>
  <c r="FG722" i="1"/>
  <c r="FH722" i="1"/>
  <c r="FI722" i="1"/>
  <c r="FJ722" i="1"/>
  <c r="FL722" i="1"/>
  <c r="FM722" i="1"/>
  <c r="FN722" i="1"/>
  <c r="FO722" i="1"/>
  <c r="FP722" i="1"/>
  <c r="FR722" i="1"/>
  <c r="FS722" i="1"/>
  <c r="EU723" i="1"/>
  <c r="EV723" i="1"/>
  <c r="EX723" i="1"/>
  <c r="EY723" i="1"/>
  <c r="EZ723" i="1"/>
  <c r="FA723" i="1"/>
  <c r="FC723" i="1"/>
  <c r="FF723" i="1"/>
  <c r="FG723" i="1"/>
  <c r="FH723" i="1"/>
  <c r="FI723" i="1"/>
  <c r="FJ723" i="1"/>
  <c r="FL723" i="1"/>
  <c r="FM723" i="1"/>
  <c r="FN723" i="1"/>
  <c r="FO723" i="1"/>
  <c r="FP723" i="1"/>
  <c r="FR723" i="1"/>
  <c r="FS723" i="1"/>
  <c r="EU724" i="1"/>
  <c r="EV724" i="1"/>
  <c r="EX724" i="1"/>
  <c r="EY724" i="1"/>
  <c r="EZ724" i="1"/>
  <c r="FA724" i="1"/>
  <c r="FC724" i="1"/>
  <c r="FF724" i="1"/>
  <c r="FG724" i="1"/>
  <c r="FH724" i="1"/>
  <c r="FI724" i="1"/>
  <c r="FJ724" i="1"/>
  <c r="FL724" i="1"/>
  <c r="FM724" i="1"/>
  <c r="FN724" i="1"/>
  <c r="FO724" i="1"/>
  <c r="FP724" i="1"/>
  <c r="FR724" i="1"/>
  <c r="FS724" i="1"/>
  <c r="EU725" i="1"/>
  <c r="EV725" i="1"/>
  <c r="EX725" i="1"/>
  <c r="EY725" i="1"/>
  <c r="EZ725" i="1"/>
  <c r="FA725" i="1"/>
  <c r="FC725" i="1"/>
  <c r="FF725" i="1"/>
  <c r="FG725" i="1"/>
  <c r="FH725" i="1"/>
  <c r="FI725" i="1"/>
  <c r="FJ725" i="1"/>
  <c r="FL725" i="1"/>
  <c r="FM725" i="1"/>
  <c r="FN725" i="1"/>
  <c r="FO725" i="1"/>
  <c r="FP725" i="1"/>
  <c r="FR725" i="1"/>
  <c r="FS725" i="1"/>
  <c r="EU726" i="1"/>
  <c r="EV726" i="1"/>
  <c r="EX726" i="1"/>
  <c r="EY726" i="1"/>
  <c r="EZ726" i="1"/>
  <c r="FA726" i="1"/>
  <c r="FC726" i="1"/>
  <c r="FF726" i="1"/>
  <c r="FG726" i="1"/>
  <c r="FH726" i="1"/>
  <c r="FI726" i="1"/>
  <c r="FJ726" i="1"/>
  <c r="FL726" i="1"/>
  <c r="FM726" i="1"/>
  <c r="FN726" i="1"/>
  <c r="FO726" i="1"/>
  <c r="FP726" i="1"/>
  <c r="FR726" i="1"/>
  <c r="FS726" i="1"/>
  <c r="EU727" i="1"/>
  <c r="EV727" i="1"/>
  <c r="EX727" i="1"/>
  <c r="EY727" i="1"/>
  <c r="EZ727" i="1"/>
  <c r="FA727" i="1"/>
  <c r="FC727" i="1"/>
  <c r="FF727" i="1"/>
  <c r="FG727" i="1"/>
  <c r="FH727" i="1"/>
  <c r="FI727" i="1"/>
  <c r="FJ727" i="1"/>
  <c r="FL727" i="1"/>
  <c r="FM727" i="1"/>
  <c r="FN727" i="1"/>
  <c r="FO727" i="1"/>
  <c r="FP727" i="1"/>
  <c r="FR727" i="1"/>
  <c r="FS727" i="1"/>
  <c r="EU728" i="1"/>
  <c r="EV728" i="1"/>
  <c r="EX728" i="1"/>
  <c r="EY728" i="1"/>
  <c r="EZ728" i="1"/>
  <c r="FA728" i="1"/>
  <c r="FC728" i="1"/>
  <c r="FF728" i="1"/>
  <c r="FG728" i="1"/>
  <c r="FH728" i="1"/>
  <c r="FI728" i="1"/>
  <c r="FJ728" i="1"/>
  <c r="FL728" i="1"/>
  <c r="FM728" i="1"/>
  <c r="FN728" i="1"/>
  <c r="FO728" i="1"/>
  <c r="FP728" i="1"/>
  <c r="FR728" i="1"/>
  <c r="FS728" i="1"/>
  <c r="EU729" i="1"/>
  <c r="EV729" i="1"/>
  <c r="EX729" i="1"/>
  <c r="EY729" i="1"/>
  <c r="EZ729" i="1"/>
  <c r="FA729" i="1"/>
  <c r="FC729" i="1"/>
  <c r="FF729" i="1"/>
  <c r="FG729" i="1"/>
  <c r="FH729" i="1"/>
  <c r="FI729" i="1"/>
  <c r="FJ729" i="1"/>
  <c r="FL729" i="1"/>
  <c r="FM729" i="1"/>
  <c r="FN729" i="1"/>
  <c r="FO729" i="1"/>
  <c r="FP729" i="1"/>
  <c r="FR729" i="1"/>
  <c r="FS729" i="1"/>
  <c r="EU730" i="1"/>
  <c r="EV730" i="1"/>
  <c r="EX730" i="1"/>
  <c r="EY730" i="1"/>
  <c r="EZ730" i="1"/>
  <c r="FA730" i="1"/>
  <c r="FC730" i="1"/>
  <c r="FF730" i="1"/>
  <c r="FG730" i="1"/>
  <c r="FH730" i="1"/>
  <c r="FI730" i="1"/>
  <c r="FJ730" i="1"/>
  <c r="FL730" i="1"/>
  <c r="FM730" i="1"/>
  <c r="FN730" i="1"/>
  <c r="FO730" i="1"/>
  <c r="FP730" i="1"/>
  <c r="FR730" i="1"/>
  <c r="FS730" i="1"/>
  <c r="EU731" i="1"/>
  <c r="EV731" i="1"/>
  <c r="EX731" i="1"/>
  <c r="EY731" i="1"/>
  <c r="EZ731" i="1"/>
  <c r="FA731" i="1"/>
  <c r="FC731" i="1"/>
  <c r="FF731" i="1"/>
  <c r="FG731" i="1"/>
  <c r="FH731" i="1"/>
  <c r="FI731" i="1"/>
  <c r="FJ731" i="1"/>
  <c r="FL731" i="1"/>
  <c r="FM731" i="1"/>
  <c r="FN731" i="1"/>
  <c r="FO731" i="1"/>
  <c r="FP731" i="1"/>
  <c r="FR731" i="1"/>
  <c r="FS731" i="1"/>
  <c r="EU732" i="1"/>
  <c r="EV732" i="1"/>
  <c r="EX732" i="1"/>
  <c r="EY732" i="1"/>
  <c r="EZ732" i="1"/>
  <c r="FA732" i="1"/>
  <c r="FC732" i="1"/>
  <c r="FF732" i="1"/>
  <c r="FG732" i="1"/>
  <c r="FH732" i="1"/>
  <c r="FI732" i="1"/>
  <c r="FJ732" i="1"/>
  <c r="FL732" i="1"/>
  <c r="FM732" i="1"/>
  <c r="FN732" i="1"/>
  <c r="FO732" i="1"/>
  <c r="FP732" i="1"/>
  <c r="FR732" i="1"/>
  <c r="FS732" i="1"/>
  <c r="EU733" i="1"/>
  <c r="EV733" i="1"/>
  <c r="EX733" i="1"/>
  <c r="EY733" i="1"/>
  <c r="EZ733" i="1"/>
  <c r="FA733" i="1"/>
  <c r="FC733" i="1"/>
  <c r="FF733" i="1"/>
  <c r="FG733" i="1"/>
  <c r="FH733" i="1"/>
  <c r="FI733" i="1"/>
  <c r="FJ733" i="1"/>
  <c r="FL733" i="1"/>
  <c r="FM733" i="1"/>
  <c r="FN733" i="1"/>
  <c r="FO733" i="1"/>
  <c r="FP733" i="1"/>
  <c r="FR733" i="1"/>
  <c r="FS733" i="1"/>
  <c r="EU734" i="1"/>
  <c r="EV734" i="1"/>
  <c r="EX734" i="1"/>
  <c r="EY734" i="1"/>
  <c r="EZ734" i="1"/>
  <c r="FA734" i="1"/>
  <c r="FC734" i="1"/>
  <c r="FF734" i="1"/>
  <c r="FG734" i="1"/>
  <c r="FH734" i="1"/>
  <c r="FI734" i="1"/>
  <c r="FJ734" i="1"/>
  <c r="FL734" i="1"/>
  <c r="FM734" i="1"/>
  <c r="FN734" i="1"/>
  <c r="FO734" i="1"/>
  <c r="FP734" i="1"/>
  <c r="FR734" i="1"/>
  <c r="FS734" i="1"/>
  <c r="EU735" i="1"/>
  <c r="EV735" i="1"/>
  <c r="EX735" i="1"/>
  <c r="EY735" i="1"/>
  <c r="EZ735" i="1"/>
  <c r="FA735" i="1"/>
  <c r="FC735" i="1"/>
  <c r="FF735" i="1"/>
  <c r="FG735" i="1"/>
  <c r="FH735" i="1"/>
  <c r="FI735" i="1"/>
  <c r="FJ735" i="1"/>
  <c r="FL735" i="1"/>
  <c r="FM735" i="1"/>
  <c r="FN735" i="1"/>
  <c r="FO735" i="1"/>
  <c r="FP735" i="1"/>
  <c r="FR735" i="1"/>
  <c r="FS735" i="1"/>
  <c r="EU736" i="1"/>
  <c r="EV736" i="1"/>
  <c r="EX736" i="1"/>
  <c r="EY736" i="1"/>
  <c r="EZ736" i="1"/>
  <c r="FA736" i="1"/>
  <c r="FC736" i="1"/>
  <c r="FF736" i="1"/>
  <c r="FG736" i="1"/>
  <c r="FH736" i="1"/>
  <c r="FI736" i="1"/>
  <c r="FJ736" i="1"/>
  <c r="FL736" i="1"/>
  <c r="FM736" i="1"/>
  <c r="FN736" i="1"/>
  <c r="FO736" i="1"/>
  <c r="FP736" i="1"/>
  <c r="FR736" i="1"/>
  <c r="FS736" i="1"/>
  <c r="EU737" i="1"/>
  <c r="EV737" i="1"/>
  <c r="EX737" i="1"/>
  <c r="EY737" i="1"/>
  <c r="EZ737" i="1"/>
  <c r="FA737" i="1"/>
  <c r="FC737" i="1"/>
  <c r="FF737" i="1"/>
  <c r="FG737" i="1"/>
  <c r="FH737" i="1"/>
  <c r="FI737" i="1"/>
  <c r="FJ737" i="1"/>
  <c r="FL737" i="1"/>
  <c r="FM737" i="1"/>
  <c r="FN737" i="1"/>
  <c r="FO737" i="1"/>
  <c r="FP737" i="1"/>
  <c r="FR737" i="1"/>
  <c r="FS737" i="1"/>
  <c r="EU738" i="1"/>
  <c r="EV738" i="1"/>
  <c r="EX738" i="1"/>
  <c r="EY738" i="1"/>
  <c r="EZ738" i="1"/>
  <c r="FA738" i="1"/>
  <c r="FC738" i="1"/>
  <c r="FF738" i="1"/>
  <c r="FG738" i="1"/>
  <c r="FH738" i="1"/>
  <c r="FI738" i="1"/>
  <c r="FJ738" i="1"/>
  <c r="FL738" i="1"/>
  <c r="FM738" i="1"/>
  <c r="FN738" i="1"/>
  <c r="FO738" i="1"/>
  <c r="FP738" i="1"/>
  <c r="FR738" i="1"/>
  <c r="FS738" i="1"/>
  <c r="EU739" i="1"/>
  <c r="EV739" i="1"/>
  <c r="EX739" i="1"/>
  <c r="EY739" i="1"/>
  <c r="EZ739" i="1"/>
  <c r="FA739" i="1"/>
  <c r="FC739" i="1"/>
  <c r="FF739" i="1"/>
  <c r="FG739" i="1"/>
  <c r="FH739" i="1"/>
  <c r="FI739" i="1"/>
  <c r="FJ739" i="1"/>
  <c r="FL739" i="1"/>
  <c r="FM739" i="1"/>
  <c r="FN739" i="1"/>
  <c r="FO739" i="1"/>
  <c r="FP739" i="1"/>
  <c r="FR739" i="1"/>
  <c r="FS739" i="1"/>
  <c r="EU740" i="1"/>
  <c r="EV740" i="1"/>
  <c r="EX740" i="1"/>
  <c r="EY740" i="1"/>
  <c r="EZ740" i="1"/>
  <c r="FA740" i="1"/>
  <c r="FC740" i="1"/>
  <c r="FF740" i="1"/>
  <c r="FG740" i="1"/>
  <c r="FH740" i="1"/>
  <c r="FI740" i="1"/>
  <c r="FJ740" i="1"/>
  <c r="FL740" i="1"/>
  <c r="FM740" i="1"/>
  <c r="FN740" i="1"/>
  <c r="FO740" i="1"/>
  <c r="FP740" i="1"/>
  <c r="FR740" i="1"/>
  <c r="FS740" i="1"/>
  <c r="EU741" i="1"/>
  <c r="EV741" i="1"/>
  <c r="EX741" i="1"/>
  <c r="EY741" i="1"/>
  <c r="EZ741" i="1"/>
  <c r="FA741" i="1"/>
  <c r="FC741" i="1"/>
  <c r="FF741" i="1"/>
  <c r="FG741" i="1"/>
  <c r="FH741" i="1"/>
  <c r="FI741" i="1"/>
  <c r="FJ741" i="1"/>
  <c r="FL741" i="1"/>
  <c r="FM741" i="1"/>
  <c r="FN741" i="1"/>
  <c r="FO741" i="1"/>
  <c r="FP741" i="1"/>
  <c r="FR741" i="1"/>
  <c r="FS741" i="1"/>
  <c r="EU742" i="1"/>
  <c r="EV742" i="1"/>
  <c r="EX742" i="1"/>
  <c r="EY742" i="1"/>
  <c r="EZ742" i="1"/>
  <c r="FA742" i="1"/>
  <c r="FC742" i="1"/>
  <c r="FF742" i="1"/>
  <c r="FG742" i="1"/>
  <c r="FH742" i="1"/>
  <c r="FI742" i="1"/>
  <c r="FJ742" i="1"/>
  <c r="FL742" i="1"/>
  <c r="FM742" i="1"/>
  <c r="FN742" i="1"/>
  <c r="FO742" i="1"/>
  <c r="FP742" i="1"/>
  <c r="FR742" i="1"/>
  <c r="FS742" i="1"/>
  <c r="EU743" i="1"/>
  <c r="EV743" i="1"/>
  <c r="EX743" i="1"/>
  <c r="EY743" i="1"/>
  <c r="EZ743" i="1"/>
  <c r="FA743" i="1"/>
  <c r="FC743" i="1"/>
  <c r="FF743" i="1"/>
  <c r="FG743" i="1"/>
  <c r="FH743" i="1"/>
  <c r="FI743" i="1"/>
  <c r="FJ743" i="1"/>
  <c r="FL743" i="1"/>
  <c r="FM743" i="1"/>
  <c r="FN743" i="1"/>
  <c r="FO743" i="1"/>
  <c r="FP743" i="1"/>
  <c r="FR743" i="1"/>
  <c r="FS743" i="1"/>
  <c r="EU744" i="1"/>
  <c r="EV744" i="1"/>
  <c r="EX744" i="1"/>
  <c r="EY744" i="1"/>
  <c r="EZ744" i="1"/>
  <c r="FA744" i="1"/>
  <c r="FC744" i="1"/>
  <c r="FF744" i="1"/>
  <c r="FG744" i="1"/>
  <c r="FH744" i="1"/>
  <c r="FI744" i="1"/>
  <c r="FJ744" i="1"/>
  <c r="FL744" i="1"/>
  <c r="FM744" i="1"/>
  <c r="FN744" i="1"/>
  <c r="FO744" i="1"/>
  <c r="FP744" i="1"/>
  <c r="FR744" i="1"/>
  <c r="FS744" i="1"/>
  <c r="EU745" i="1"/>
  <c r="EV745" i="1"/>
  <c r="EX745" i="1"/>
  <c r="EY745" i="1"/>
  <c r="EZ745" i="1"/>
  <c r="FA745" i="1"/>
  <c r="FC745" i="1"/>
  <c r="FF745" i="1"/>
  <c r="FG745" i="1"/>
  <c r="FH745" i="1"/>
  <c r="FI745" i="1"/>
  <c r="FJ745" i="1"/>
  <c r="FL745" i="1"/>
  <c r="FM745" i="1"/>
  <c r="FN745" i="1"/>
  <c r="FO745" i="1"/>
  <c r="FP745" i="1"/>
  <c r="FR745" i="1"/>
  <c r="FS745" i="1"/>
  <c r="EU746" i="1"/>
  <c r="EV746" i="1"/>
  <c r="EX746" i="1"/>
  <c r="EY746" i="1"/>
  <c r="EZ746" i="1"/>
  <c r="FA746" i="1"/>
  <c r="FC746" i="1"/>
  <c r="FF746" i="1"/>
  <c r="FG746" i="1"/>
  <c r="FH746" i="1"/>
  <c r="FI746" i="1"/>
  <c r="FJ746" i="1"/>
  <c r="FL746" i="1"/>
  <c r="FM746" i="1"/>
  <c r="FN746" i="1"/>
  <c r="FO746" i="1"/>
  <c r="FP746" i="1"/>
  <c r="FR746" i="1"/>
  <c r="FS746" i="1"/>
  <c r="EU747" i="1"/>
  <c r="EV747" i="1"/>
  <c r="EX747" i="1"/>
  <c r="EY747" i="1"/>
  <c r="EZ747" i="1"/>
  <c r="FA747" i="1"/>
  <c r="FC747" i="1"/>
  <c r="FF747" i="1"/>
  <c r="FG747" i="1"/>
  <c r="FH747" i="1"/>
  <c r="FI747" i="1"/>
  <c r="FJ747" i="1"/>
  <c r="FL747" i="1"/>
  <c r="FM747" i="1"/>
  <c r="FN747" i="1"/>
  <c r="FO747" i="1"/>
  <c r="FP747" i="1"/>
  <c r="FR747" i="1"/>
  <c r="FS747" i="1"/>
  <c r="EU748" i="1"/>
  <c r="EV748" i="1"/>
  <c r="EX748" i="1"/>
  <c r="EY748" i="1"/>
  <c r="EZ748" i="1"/>
  <c r="FA748" i="1"/>
  <c r="FC748" i="1"/>
  <c r="FF748" i="1"/>
  <c r="FG748" i="1"/>
  <c r="FH748" i="1"/>
  <c r="FI748" i="1"/>
  <c r="FJ748" i="1"/>
  <c r="FL748" i="1"/>
  <c r="FM748" i="1"/>
  <c r="FN748" i="1"/>
  <c r="FO748" i="1"/>
  <c r="FP748" i="1"/>
  <c r="FR748" i="1"/>
  <c r="FS748" i="1"/>
  <c r="EU749" i="1"/>
  <c r="EV749" i="1"/>
  <c r="EX749" i="1"/>
  <c r="EY749" i="1"/>
  <c r="EZ749" i="1"/>
  <c r="FA749" i="1"/>
  <c r="FC749" i="1"/>
  <c r="FF749" i="1"/>
  <c r="FG749" i="1"/>
  <c r="FH749" i="1"/>
  <c r="FI749" i="1"/>
  <c r="FJ749" i="1"/>
  <c r="FL749" i="1"/>
  <c r="FM749" i="1"/>
  <c r="FN749" i="1"/>
  <c r="FO749" i="1"/>
  <c r="FP749" i="1"/>
  <c r="FR749" i="1"/>
  <c r="FS749" i="1"/>
  <c r="EU750" i="1"/>
  <c r="EV750" i="1"/>
  <c r="EX750" i="1"/>
  <c r="EY750" i="1"/>
  <c r="EZ750" i="1"/>
  <c r="FA750" i="1"/>
  <c r="FC750" i="1"/>
  <c r="FF750" i="1"/>
  <c r="FG750" i="1"/>
  <c r="FH750" i="1"/>
  <c r="FI750" i="1"/>
  <c r="FJ750" i="1"/>
  <c r="FL750" i="1"/>
  <c r="FM750" i="1"/>
  <c r="FN750" i="1"/>
  <c r="FO750" i="1"/>
  <c r="FP750" i="1"/>
  <c r="FR750" i="1"/>
  <c r="FS750" i="1"/>
  <c r="EU751" i="1"/>
  <c r="EV751" i="1"/>
  <c r="EX751" i="1"/>
  <c r="EY751" i="1"/>
  <c r="EZ751" i="1"/>
  <c r="FA751" i="1"/>
  <c r="FC751" i="1"/>
  <c r="FF751" i="1"/>
  <c r="FG751" i="1"/>
  <c r="FH751" i="1"/>
  <c r="FI751" i="1"/>
  <c r="FJ751" i="1"/>
  <c r="FL751" i="1"/>
  <c r="FM751" i="1"/>
  <c r="FN751" i="1"/>
  <c r="FO751" i="1"/>
  <c r="FP751" i="1"/>
  <c r="FR751" i="1"/>
  <c r="FS751" i="1"/>
  <c r="EU752" i="1"/>
  <c r="EV752" i="1"/>
  <c r="EX752" i="1"/>
  <c r="EY752" i="1"/>
  <c r="EZ752" i="1"/>
  <c r="FA752" i="1"/>
  <c r="FC752" i="1"/>
  <c r="FF752" i="1"/>
  <c r="FG752" i="1"/>
  <c r="FH752" i="1"/>
  <c r="FI752" i="1"/>
  <c r="FJ752" i="1"/>
  <c r="FL752" i="1"/>
  <c r="FM752" i="1"/>
  <c r="FN752" i="1"/>
  <c r="FO752" i="1"/>
  <c r="FP752" i="1"/>
  <c r="FR752" i="1"/>
  <c r="FS752" i="1"/>
  <c r="EU753" i="1"/>
  <c r="EV753" i="1"/>
  <c r="EX753" i="1"/>
  <c r="EY753" i="1"/>
  <c r="EZ753" i="1"/>
  <c r="FA753" i="1"/>
  <c r="FC753" i="1"/>
  <c r="FF753" i="1"/>
  <c r="FG753" i="1"/>
  <c r="FH753" i="1"/>
  <c r="FI753" i="1"/>
  <c r="FJ753" i="1"/>
  <c r="FL753" i="1"/>
  <c r="FM753" i="1"/>
  <c r="FN753" i="1"/>
  <c r="FO753" i="1"/>
  <c r="FP753" i="1"/>
  <c r="FR753" i="1"/>
  <c r="FS753" i="1"/>
  <c r="EU754" i="1"/>
  <c r="EV754" i="1"/>
  <c r="EX754" i="1"/>
  <c r="EY754" i="1"/>
  <c r="EZ754" i="1"/>
  <c r="FA754" i="1"/>
  <c r="FC754" i="1"/>
  <c r="FF754" i="1"/>
  <c r="FG754" i="1"/>
  <c r="FH754" i="1"/>
  <c r="FI754" i="1"/>
  <c r="FJ754" i="1"/>
  <c r="FL754" i="1"/>
  <c r="FM754" i="1"/>
  <c r="FN754" i="1"/>
  <c r="FO754" i="1"/>
  <c r="FP754" i="1"/>
  <c r="FR754" i="1"/>
  <c r="FS754" i="1"/>
  <c r="EU755" i="1"/>
  <c r="EV755" i="1"/>
  <c r="EX755" i="1"/>
  <c r="EY755" i="1"/>
  <c r="EZ755" i="1"/>
  <c r="FA755" i="1"/>
  <c r="FC755" i="1"/>
  <c r="FF755" i="1"/>
  <c r="FG755" i="1"/>
  <c r="FH755" i="1"/>
  <c r="FI755" i="1"/>
  <c r="FJ755" i="1"/>
  <c r="FL755" i="1"/>
  <c r="FM755" i="1"/>
  <c r="FN755" i="1"/>
  <c r="FO755" i="1"/>
  <c r="FP755" i="1"/>
  <c r="FR755" i="1"/>
  <c r="FS755" i="1"/>
  <c r="EU756" i="1"/>
  <c r="EV756" i="1"/>
  <c r="EX756" i="1"/>
  <c r="EY756" i="1"/>
  <c r="EZ756" i="1"/>
  <c r="FA756" i="1"/>
  <c r="FC756" i="1"/>
  <c r="FF756" i="1"/>
  <c r="FG756" i="1"/>
  <c r="FH756" i="1"/>
  <c r="FI756" i="1"/>
  <c r="FJ756" i="1"/>
  <c r="FL756" i="1"/>
  <c r="FM756" i="1"/>
  <c r="FN756" i="1"/>
  <c r="FO756" i="1"/>
  <c r="FP756" i="1"/>
  <c r="FR756" i="1"/>
  <c r="FS756" i="1"/>
  <c r="EU757" i="1"/>
  <c r="EV757" i="1"/>
  <c r="EX757" i="1"/>
  <c r="EY757" i="1"/>
  <c r="EZ757" i="1"/>
  <c r="FA757" i="1"/>
  <c r="FC757" i="1"/>
  <c r="FF757" i="1"/>
  <c r="FG757" i="1"/>
  <c r="FH757" i="1"/>
  <c r="FI757" i="1"/>
  <c r="FJ757" i="1"/>
  <c r="FL757" i="1"/>
  <c r="FM757" i="1"/>
  <c r="FN757" i="1"/>
  <c r="FO757" i="1"/>
  <c r="FP757" i="1"/>
  <c r="FR757" i="1"/>
  <c r="FS757" i="1"/>
  <c r="EU758" i="1"/>
  <c r="EV758" i="1"/>
  <c r="EX758" i="1"/>
  <c r="EY758" i="1"/>
  <c r="EZ758" i="1"/>
  <c r="FA758" i="1"/>
  <c r="FC758" i="1"/>
  <c r="FF758" i="1"/>
  <c r="FG758" i="1"/>
  <c r="FH758" i="1"/>
  <c r="FI758" i="1"/>
  <c r="FJ758" i="1"/>
  <c r="FL758" i="1"/>
  <c r="FM758" i="1"/>
  <c r="FN758" i="1"/>
  <c r="FO758" i="1"/>
  <c r="FP758" i="1"/>
  <c r="FR758" i="1"/>
  <c r="FS758" i="1"/>
  <c r="EU759" i="1"/>
  <c r="EV759" i="1"/>
  <c r="EX759" i="1"/>
  <c r="EY759" i="1"/>
  <c r="EZ759" i="1"/>
  <c r="FA759" i="1"/>
  <c r="FC759" i="1"/>
  <c r="FF759" i="1"/>
  <c r="FG759" i="1"/>
  <c r="FH759" i="1"/>
  <c r="FI759" i="1"/>
  <c r="FJ759" i="1"/>
  <c r="FL759" i="1"/>
  <c r="FM759" i="1"/>
  <c r="FN759" i="1"/>
  <c r="FO759" i="1"/>
  <c r="FP759" i="1"/>
  <c r="FR759" i="1"/>
  <c r="FS759" i="1"/>
  <c r="EU760" i="1"/>
  <c r="EV760" i="1"/>
  <c r="EX760" i="1"/>
  <c r="EY760" i="1"/>
  <c r="EZ760" i="1"/>
  <c r="FA760" i="1"/>
  <c r="FC760" i="1"/>
  <c r="FF760" i="1"/>
  <c r="FG760" i="1"/>
  <c r="FH760" i="1"/>
  <c r="FI760" i="1"/>
  <c r="FJ760" i="1"/>
  <c r="FL760" i="1"/>
  <c r="FM760" i="1"/>
  <c r="FN760" i="1"/>
  <c r="FO760" i="1"/>
  <c r="FP760" i="1"/>
  <c r="FR760" i="1"/>
  <c r="FS760" i="1"/>
  <c r="EU761" i="1"/>
  <c r="EV761" i="1"/>
  <c r="EX761" i="1"/>
  <c r="EY761" i="1"/>
  <c r="EZ761" i="1"/>
  <c r="FA761" i="1"/>
  <c r="FC761" i="1"/>
  <c r="FF761" i="1"/>
  <c r="FG761" i="1"/>
  <c r="FH761" i="1"/>
  <c r="FI761" i="1"/>
  <c r="FJ761" i="1"/>
  <c r="FL761" i="1"/>
  <c r="FM761" i="1"/>
  <c r="FN761" i="1"/>
  <c r="FO761" i="1"/>
  <c r="FP761" i="1"/>
  <c r="FR761" i="1"/>
  <c r="FS761" i="1"/>
  <c r="EU762" i="1"/>
  <c r="EV762" i="1"/>
  <c r="EX762" i="1"/>
  <c r="EY762" i="1"/>
  <c r="EZ762" i="1"/>
  <c r="FA762" i="1"/>
  <c r="FC762" i="1"/>
  <c r="FF762" i="1"/>
  <c r="FG762" i="1"/>
  <c r="FH762" i="1"/>
  <c r="FI762" i="1"/>
  <c r="FJ762" i="1"/>
  <c r="FL762" i="1"/>
  <c r="FM762" i="1"/>
  <c r="FN762" i="1"/>
  <c r="FO762" i="1"/>
  <c r="FP762" i="1"/>
  <c r="FR762" i="1"/>
  <c r="FS762" i="1"/>
  <c r="EU763" i="1"/>
  <c r="EV763" i="1"/>
  <c r="EX763" i="1"/>
  <c r="EY763" i="1"/>
  <c r="EZ763" i="1"/>
  <c r="FA763" i="1"/>
  <c r="FC763" i="1"/>
  <c r="FF763" i="1"/>
  <c r="FG763" i="1"/>
  <c r="FH763" i="1"/>
  <c r="FI763" i="1"/>
  <c r="FJ763" i="1"/>
  <c r="FL763" i="1"/>
  <c r="FM763" i="1"/>
  <c r="FN763" i="1"/>
  <c r="FO763" i="1"/>
  <c r="FP763" i="1"/>
  <c r="FR763" i="1"/>
  <c r="FS763" i="1"/>
  <c r="EU764" i="1"/>
  <c r="EV764" i="1"/>
  <c r="EX764" i="1"/>
  <c r="EY764" i="1"/>
  <c r="EZ764" i="1"/>
  <c r="FA764" i="1"/>
  <c r="FC764" i="1"/>
  <c r="FF764" i="1"/>
  <c r="FG764" i="1"/>
  <c r="FH764" i="1"/>
  <c r="FI764" i="1"/>
  <c r="FJ764" i="1"/>
  <c r="FL764" i="1"/>
  <c r="FM764" i="1"/>
  <c r="FN764" i="1"/>
  <c r="FO764" i="1"/>
  <c r="FP764" i="1"/>
  <c r="FR764" i="1"/>
  <c r="FS764" i="1"/>
  <c r="EU765" i="1"/>
  <c r="EV765" i="1"/>
  <c r="EX765" i="1"/>
  <c r="EY765" i="1"/>
  <c r="EZ765" i="1"/>
  <c r="FA765" i="1"/>
  <c r="FC765" i="1"/>
  <c r="FF765" i="1"/>
  <c r="FG765" i="1"/>
  <c r="FH765" i="1"/>
  <c r="FI765" i="1"/>
  <c r="FJ765" i="1"/>
  <c r="FL765" i="1"/>
  <c r="FM765" i="1"/>
  <c r="FN765" i="1"/>
  <c r="FO765" i="1"/>
  <c r="FP765" i="1"/>
  <c r="FR765" i="1"/>
  <c r="FS765" i="1"/>
  <c r="EU766" i="1"/>
  <c r="EV766" i="1"/>
  <c r="EX766" i="1"/>
  <c r="EY766" i="1"/>
  <c r="EZ766" i="1"/>
  <c r="FA766" i="1"/>
  <c r="FC766" i="1"/>
  <c r="FF766" i="1"/>
  <c r="FG766" i="1"/>
  <c r="FH766" i="1"/>
  <c r="FI766" i="1"/>
  <c r="FJ766" i="1"/>
  <c r="FL766" i="1"/>
  <c r="FM766" i="1"/>
  <c r="FN766" i="1"/>
  <c r="FO766" i="1"/>
  <c r="FP766" i="1"/>
  <c r="FR766" i="1"/>
  <c r="FS766" i="1"/>
  <c r="EU767" i="1"/>
  <c r="EV767" i="1"/>
  <c r="EX767" i="1"/>
  <c r="EY767" i="1"/>
  <c r="EZ767" i="1"/>
  <c r="FA767" i="1"/>
  <c r="FC767" i="1"/>
  <c r="FF767" i="1"/>
  <c r="FG767" i="1"/>
  <c r="FH767" i="1"/>
  <c r="FI767" i="1"/>
  <c r="FJ767" i="1"/>
  <c r="FL767" i="1"/>
  <c r="FM767" i="1"/>
  <c r="FN767" i="1"/>
  <c r="FO767" i="1"/>
  <c r="FP767" i="1"/>
  <c r="FR767" i="1"/>
  <c r="FS767" i="1"/>
  <c r="EU768" i="1"/>
  <c r="EV768" i="1"/>
  <c r="EX768" i="1"/>
  <c r="EY768" i="1"/>
  <c r="EZ768" i="1"/>
  <c r="FA768" i="1"/>
  <c r="FC768" i="1"/>
  <c r="FF768" i="1"/>
  <c r="FG768" i="1"/>
  <c r="FH768" i="1"/>
  <c r="FI768" i="1"/>
  <c r="FJ768" i="1"/>
  <c r="FL768" i="1"/>
  <c r="FM768" i="1"/>
  <c r="FN768" i="1"/>
  <c r="FO768" i="1"/>
  <c r="FP768" i="1"/>
  <c r="FR768" i="1"/>
  <c r="FS768" i="1"/>
  <c r="EU769" i="1"/>
  <c r="EV769" i="1"/>
  <c r="EX769" i="1"/>
  <c r="EY769" i="1"/>
  <c r="EZ769" i="1"/>
  <c r="FA769" i="1"/>
  <c r="FC769" i="1"/>
  <c r="FF769" i="1"/>
  <c r="FG769" i="1"/>
  <c r="FH769" i="1"/>
  <c r="FI769" i="1"/>
  <c r="FJ769" i="1"/>
  <c r="FL769" i="1"/>
  <c r="FM769" i="1"/>
  <c r="FN769" i="1"/>
  <c r="FO769" i="1"/>
  <c r="FP769" i="1"/>
  <c r="FR769" i="1"/>
  <c r="FS769" i="1"/>
  <c r="EU770" i="1"/>
  <c r="EV770" i="1"/>
  <c r="EX770" i="1"/>
  <c r="EY770" i="1"/>
  <c r="EZ770" i="1"/>
  <c r="FA770" i="1"/>
  <c r="FC770" i="1"/>
  <c r="FF770" i="1"/>
  <c r="FG770" i="1"/>
  <c r="FH770" i="1"/>
  <c r="FI770" i="1"/>
  <c r="FJ770" i="1"/>
  <c r="FL770" i="1"/>
  <c r="FM770" i="1"/>
  <c r="FN770" i="1"/>
  <c r="FO770" i="1"/>
  <c r="FP770" i="1"/>
  <c r="FR770" i="1"/>
  <c r="FS770" i="1"/>
  <c r="EU771" i="1"/>
  <c r="EV771" i="1"/>
  <c r="EX771" i="1"/>
  <c r="EY771" i="1"/>
  <c r="EZ771" i="1"/>
  <c r="FA771" i="1"/>
  <c r="FC771" i="1"/>
  <c r="FF771" i="1"/>
  <c r="FG771" i="1"/>
  <c r="FH771" i="1"/>
  <c r="FI771" i="1"/>
  <c r="FJ771" i="1"/>
  <c r="FL771" i="1"/>
  <c r="FM771" i="1"/>
  <c r="FN771" i="1"/>
  <c r="FO771" i="1"/>
  <c r="FP771" i="1"/>
  <c r="FR771" i="1"/>
  <c r="FS771" i="1"/>
  <c r="EU772" i="1"/>
  <c r="EV772" i="1"/>
  <c r="EX772" i="1"/>
  <c r="EY772" i="1"/>
  <c r="EZ772" i="1"/>
  <c r="FA772" i="1"/>
  <c r="FC772" i="1"/>
  <c r="FF772" i="1"/>
  <c r="FG772" i="1"/>
  <c r="FH772" i="1"/>
  <c r="FI772" i="1"/>
  <c r="FJ772" i="1"/>
  <c r="FL772" i="1"/>
  <c r="FM772" i="1"/>
  <c r="FN772" i="1"/>
  <c r="FO772" i="1"/>
  <c r="FP772" i="1"/>
  <c r="FR772" i="1"/>
  <c r="FS772" i="1"/>
  <c r="EU773" i="1"/>
  <c r="EV773" i="1"/>
  <c r="EX773" i="1"/>
  <c r="EY773" i="1"/>
  <c r="EZ773" i="1"/>
  <c r="FA773" i="1"/>
  <c r="FC773" i="1"/>
  <c r="FF773" i="1"/>
  <c r="FG773" i="1"/>
  <c r="FH773" i="1"/>
  <c r="FI773" i="1"/>
  <c r="FJ773" i="1"/>
  <c r="FL773" i="1"/>
  <c r="FM773" i="1"/>
  <c r="FN773" i="1"/>
  <c r="FO773" i="1"/>
  <c r="FP773" i="1"/>
  <c r="FR773" i="1"/>
  <c r="FS773" i="1"/>
  <c r="EU774" i="1"/>
  <c r="EV774" i="1"/>
  <c r="EX774" i="1"/>
  <c r="EY774" i="1"/>
  <c r="EZ774" i="1"/>
  <c r="FA774" i="1"/>
  <c r="FC774" i="1"/>
  <c r="FF774" i="1"/>
  <c r="FG774" i="1"/>
  <c r="FH774" i="1"/>
  <c r="FI774" i="1"/>
  <c r="FJ774" i="1"/>
  <c r="FL774" i="1"/>
  <c r="FM774" i="1"/>
  <c r="FN774" i="1"/>
  <c r="FO774" i="1"/>
  <c r="FP774" i="1"/>
  <c r="FR774" i="1"/>
  <c r="FS774" i="1"/>
  <c r="EU775" i="1"/>
  <c r="EV775" i="1"/>
  <c r="EX775" i="1"/>
  <c r="EY775" i="1"/>
  <c r="EZ775" i="1"/>
  <c r="FA775" i="1"/>
  <c r="FC775" i="1"/>
  <c r="FF775" i="1"/>
  <c r="FG775" i="1"/>
  <c r="FH775" i="1"/>
  <c r="FI775" i="1"/>
  <c r="FJ775" i="1"/>
  <c r="FL775" i="1"/>
  <c r="FM775" i="1"/>
  <c r="FN775" i="1"/>
  <c r="FO775" i="1"/>
  <c r="FP775" i="1"/>
  <c r="FR775" i="1"/>
  <c r="FS775" i="1"/>
  <c r="EU776" i="1"/>
  <c r="EV776" i="1"/>
  <c r="EX776" i="1"/>
  <c r="EY776" i="1"/>
  <c r="EZ776" i="1"/>
  <c r="FA776" i="1"/>
  <c r="FC776" i="1"/>
  <c r="FF776" i="1"/>
  <c r="FG776" i="1"/>
  <c r="FH776" i="1"/>
  <c r="FI776" i="1"/>
  <c r="FJ776" i="1"/>
  <c r="FL776" i="1"/>
  <c r="FM776" i="1"/>
  <c r="FN776" i="1"/>
  <c r="FO776" i="1"/>
  <c r="FP776" i="1"/>
  <c r="FR776" i="1"/>
  <c r="FS776" i="1"/>
  <c r="EU777" i="1"/>
  <c r="EV777" i="1"/>
  <c r="EX777" i="1"/>
  <c r="EY777" i="1"/>
  <c r="EZ777" i="1"/>
  <c r="FA777" i="1"/>
  <c r="FC777" i="1"/>
  <c r="FF777" i="1"/>
  <c r="FG777" i="1"/>
  <c r="FH777" i="1"/>
  <c r="FI777" i="1"/>
  <c r="FJ777" i="1"/>
  <c r="FL777" i="1"/>
  <c r="FM777" i="1"/>
  <c r="FN777" i="1"/>
  <c r="FO777" i="1"/>
  <c r="FP777" i="1"/>
  <c r="FR777" i="1"/>
  <c r="FS777" i="1"/>
  <c r="EU778" i="1"/>
  <c r="EV778" i="1"/>
  <c r="EX778" i="1"/>
  <c r="EY778" i="1"/>
  <c r="EZ778" i="1"/>
  <c r="FA778" i="1"/>
  <c r="FC778" i="1"/>
  <c r="FF778" i="1"/>
  <c r="FG778" i="1"/>
  <c r="FH778" i="1"/>
  <c r="FI778" i="1"/>
  <c r="FJ778" i="1"/>
  <c r="FL778" i="1"/>
  <c r="FM778" i="1"/>
  <c r="FN778" i="1"/>
  <c r="FO778" i="1"/>
  <c r="FP778" i="1"/>
  <c r="FR778" i="1"/>
  <c r="FS778" i="1"/>
  <c r="EU779" i="1"/>
  <c r="EV779" i="1"/>
  <c r="EX779" i="1"/>
  <c r="EY779" i="1"/>
  <c r="EZ779" i="1"/>
  <c r="FA779" i="1"/>
  <c r="FC779" i="1"/>
  <c r="FF779" i="1"/>
  <c r="FG779" i="1"/>
  <c r="FH779" i="1"/>
  <c r="FI779" i="1"/>
  <c r="FJ779" i="1"/>
  <c r="FL779" i="1"/>
  <c r="FM779" i="1"/>
  <c r="FN779" i="1"/>
  <c r="FO779" i="1"/>
  <c r="FP779" i="1"/>
  <c r="FR779" i="1"/>
  <c r="FS779" i="1"/>
  <c r="EU780" i="1"/>
  <c r="EV780" i="1"/>
  <c r="EX780" i="1"/>
  <c r="EY780" i="1"/>
  <c r="EZ780" i="1"/>
  <c r="FA780" i="1"/>
  <c r="FC780" i="1"/>
  <c r="FF780" i="1"/>
  <c r="FG780" i="1"/>
  <c r="FH780" i="1"/>
  <c r="FI780" i="1"/>
  <c r="FJ780" i="1"/>
  <c r="FL780" i="1"/>
  <c r="FM780" i="1"/>
  <c r="FN780" i="1"/>
  <c r="FO780" i="1"/>
  <c r="FP780" i="1"/>
  <c r="FR780" i="1"/>
  <c r="FS780" i="1"/>
  <c r="EU781" i="1"/>
  <c r="EV781" i="1"/>
  <c r="EX781" i="1"/>
  <c r="EY781" i="1"/>
  <c r="EZ781" i="1"/>
  <c r="FA781" i="1"/>
  <c r="FC781" i="1"/>
  <c r="FF781" i="1"/>
  <c r="FG781" i="1"/>
  <c r="FH781" i="1"/>
  <c r="FI781" i="1"/>
  <c r="FJ781" i="1"/>
  <c r="FL781" i="1"/>
  <c r="FM781" i="1"/>
  <c r="FN781" i="1"/>
  <c r="FO781" i="1"/>
  <c r="FP781" i="1"/>
  <c r="FR781" i="1"/>
  <c r="FS781" i="1"/>
  <c r="EU782" i="1"/>
  <c r="EV782" i="1"/>
  <c r="EX782" i="1"/>
  <c r="EY782" i="1"/>
  <c r="EZ782" i="1"/>
  <c r="FA782" i="1"/>
  <c r="FC782" i="1"/>
  <c r="FF782" i="1"/>
  <c r="FG782" i="1"/>
  <c r="FH782" i="1"/>
  <c r="FI782" i="1"/>
  <c r="FJ782" i="1"/>
  <c r="FL782" i="1"/>
  <c r="FM782" i="1"/>
  <c r="FN782" i="1"/>
  <c r="FO782" i="1"/>
  <c r="FP782" i="1"/>
  <c r="FR782" i="1"/>
  <c r="FS782" i="1"/>
  <c r="EU783" i="1"/>
  <c r="EV783" i="1"/>
  <c r="EX783" i="1"/>
  <c r="EY783" i="1"/>
  <c r="EZ783" i="1"/>
  <c r="FA783" i="1"/>
  <c r="FC783" i="1"/>
  <c r="FF783" i="1"/>
  <c r="FG783" i="1"/>
  <c r="FH783" i="1"/>
  <c r="FI783" i="1"/>
  <c r="FJ783" i="1"/>
  <c r="FL783" i="1"/>
  <c r="FM783" i="1"/>
  <c r="FN783" i="1"/>
  <c r="FO783" i="1"/>
  <c r="FP783" i="1"/>
  <c r="FR783" i="1"/>
  <c r="FS783" i="1"/>
  <c r="EU784" i="1"/>
  <c r="EV784" i="1"/>
  <c r="EX784" i="1"/>
  <c r="EY784" i="1"/>
  <c r="EZ784" i="1"/>
  <c r="FA784" i="1"/>
  <c r="FC784" i="1"/>
  <c r="FF784" i="1"/>
  <c r="FG784" i="1"/>
  <c r="FH784" i="1"/>
  <c r="FI784" i="1"/>
  <c r="FJ784" i="1"/>
  <c r="FL784" i="1"/>
  <c r="FM784" i="1"/>
  <c r="FN784" i="1"/>
  <c r="FO784" i="1"/>
  <c r="FP784" i="1"/>
  <c r="FR784" i="1"/>
  <c r="FS784" i="1"/>
  <c r="EU785" i="1"/>
  <c r="EV785" i="1"/>
  <c r="EX785" i="1"/>
  <c r="EY785" i="1"/>
  <c r="EZ785" i="1"/>
  <c r="FA785" i="1"/>
  <c r="FC785" i="1"/>
  <c r="FF785" i="1"/>
  <c r="FG785" i="1"/>
  <c r="FH785" i="1"/>
  <c r="FI785" i="1"/>
  <c r="FJ785" i="1"/>
  <c r="FL785" i="1"/>
  <c r="FM785" i="1"/>
  <c r="FN785" i="1"/>
  <c r="FO785" i="1"/>
  <c r="FP785" i="1"/>
  <c r="FR785" i="1"/>
  <c r="FS785" i="1"/>
  <c r="EU786" i="1"/>
  <c r="EV786" i="1"/>
  <c r="EX786" i="1"/>
  <c r="EY786" i="1"/>
  <c r="EZ786" i="1"/>
  <c r="FA786" i="1"/>
  <c r="FC786" i="1"/>
  <c r="FF786" i="1"/>
  <c r="FG786" i="1"/>
  <c r="FH786" i="1"/>
  <c r="FI786" i="1"/>
  <c r="FJ786" i="1"/>
  <c r="FL786" i="1"/>
  <c r="FM786" i="1"/>
  <c r="FN786" i="1"/>
  <c r="FO786" i="1"/>
  <c r="FP786" i="1"/>
  <c r="FR786" i="1"/>
  <c r="FS786" i="1"/>
  <c r="EU787" i="1"/>
  <c r="EV787" i="1"/>
  <c r="EX787" i="1"/>
  <c r="EY787" i="1"/>
  <c r="EZ787" i="1"/>
  <c r="FA787" i="1"/>
  <c r="FC787" i="1"/>
  <c r="FF787" i="1"/>
  <c r="FG787" i="1"/>
  <c r="FH787" i="1"/>
  <c r="FI787" i="1"/>
  <c r="FJ787" i="1"/>
  <c r="FL787" i="1"/>
  <c r="FM787" i="1"/>
  <c r="FN787" i="1"/>
  <c r="FO787" i="1"/>
  <c r="FP787" i="1"/>
  <c r="FR787" i="1"/>
  <c r="FS787" i="1"/>
  <c r="EU788" i="1"/>
  <c r="EV788" i="1"/>
  <c r="EX788" i="1"/>
  <c r="EY788" i="1"/>
  <c r="EZ788" i="1"/>
  <c r="FA788" i="1"/>
  <c r="FC788" i="1"/>
  <c r="FF788" i="1"/>
  <c r="FG788" i="1"/>
  <c r="FH788" i="1"/>
  <c r="FI788" i="1"/>
  <c r="FJ788" i="1"/>
  <c r="FL788" i="1"/>
  <c r="FM788" i="1"/>
  <c r="FN788" i="1"/>
  <c r="FO788" i="1"/>
  <c r="FP788" i="1"/>
  <c r="FR788" i="1"/>
  <c r="FS788" i="1"/>
  <c r="EU789" i="1"/>
  <c r="EV789" i="1"/>
  <c r="EX789" i="1"/>
  <c r="EY789" i="1"/>
  <c r="EZ789" i="1"/>
  <c r="FA789" i="1"/>
  <c r="FC789" i="1"/>
  <c r="FF789" i="1"/>
  <c r="FG789" i="1"/>
  <c r="FH789" i="1"/>
  <c r="FI789" i="1"/>
  <c r="FJ789" i="1"/>
  <c r="FL789" i="1"/>
  <c r="FM789" i="1"/>
  <c r="FN789" i="1"/>
  <c r="FO789" i="1"/>
  <c r="FP789" i="1"/>
  <c r="FR789" i="1"/>
  <c r="FS789" i="1"/>
  <c r="EU790" i="1"/>
  <c r="EV790" i="1"/>
  <c r="EX790" i="1"/>
  <c r="EY790" i="1"/>
  <c r="EZ790" i="1"/>
  <c r="FA790" i="1"/>
  <c r="FC790" i="1"/>
  <c r="FF790" i="1"/>
  <c r="FG790" i="1"/>
  <c r="FH790" i="1"/>
  <c r="FI790" i="1"/>
  <c r="FJ790" i="1"/>
  <c r="FL790" i="1"/>
  <c r="FM790" i="1"/>
  <c r="FN790" i="1"/>
  <c r="FO790" i="1"/>
  <c r="FP790" i="1"/>
  <c r="FR790" i="1"/>
  <c r="FS790" i="1"/>
  <c r="EU791" i="1"/>
  <c r="EV791" i="1"/>
  <c r="EX791" i="1"/>
  <c r="EY791" i="1"/>
  <c r="EZ791" i="1"/>
  <c r="FA791" i="1"/>
  <c r="FC791" i="1"/>
  <c r="FF791" i="1"/>
  <c r="FG791" i="1"/>
  <c r="FH791" i="1"/>
  <c r="FI791" i="1"/>
  <c r="FJ791" i="1"/>
  <c r="FL791" i="1"/>
  <c r="FM791" i="1"/>
  <c r="FN791" i="1"/>
  <c r="FO791" i="1"/>
  <c r="FP791" i="1"/>
  <c r="FR791" i="1"/>
  <c r="FS791" i="1"/>
  <c r="EU792" i="1"/>
  <c r="EV792" i="1"/>
  <c r="EX792" i="1"/>
  <c r="EY792" i="1"/>
  <c r="EZ792" i="1"/>
  <c r="FA792" i="1"/>
  <c r="FC792" i="1"/>
  <c r="FF792" i="1"/>
  <c r="FG792" i="1"/>
  <c r="FH792" i="1"/>
  <c r="FI792" i="1"/>
  <c r="FJ792" i="1"/>
  <c r="FL792" i="1"/>
  <c r="FM792" i="1"/>
  <c r="FN792" i="1"/>
  <c r="FO792" i="1"/>
  <c r="FP792" i="1"/>
  <c r="FR792" i="1"/>
  <c r="FS792" i="1"/>
  <c r="EU793" i="1"/>
  <c r="EV793" i="1"/>
  <c r="EX793" i="1"/>
  <c r="EY793" i="1"/>
  <c r="EZ793" i="1"/>
  <c r="FA793" i="1"/>
  <c r="FC793" i="1"/>
  <c r="FF793" i="1"/>
  <c r="FG793" i="1"/>
  <c r="FH793" i="1"/>
  <c r="FI793" i="1"/>
  <c r="FJ793" i="1"/>
  <c r="FL793" i="1"/>
  <c r="FM793" i="1"/>
  <c r="FN793" i="1"/>
  <c r="FO793" i="1"/>
  <c r="FP793" i="1"/>
  <c r="FR793" i="1"/>
  <c r="FS793" i="1"/>
  <c r="EU794" i="1"/>
  <c r="EV794" i="1"/>
  <c r="EX794" i="1"/>
  <c r="EY794" i="1"/>
  <c r="EZ794" i="1"/>
  <c r="FA794" i="1"/>
  <c r="FC794" i="1"/>
  <c r="FF794" i="1"/>
  <c r="FG794" i="1"/>
  <c r="FH794" i="1"/>
  <c r="FI794" i="1"/>
  <c r="FJ794" i="1"/>
  <c r="FL794" i="1"/>
  <c r="FM794" i="1"/>
  <c r="FN794" i="1"/>
  <c r="FO794" i="1"/>
  <c r="FP794" i="1"/>
  <c r="FR794" i="1"/>
  <c r="FS794" i="1"/>
  <c r="EU795" i="1"/>
  <c r="EV795" i="1"/>
  <c r="EX795" i="1"/>
  <c r="EY795" i="1"/>
  <c r="EZ795" i="1"/>
  <c r="FA795" i="1"/>
  <c r="FC795" i="1"/>
  <c r="FF795" i="1"/>
  <c r="FG795" i="1"/>
  <c r="FH795" i="1"/>
  <c r="FI795" i="1"/>
  <c r="FJ795" i="1"/>
  <c r="FL795" i="1"/>
  <c r="FM795" i="1"/>
  <c r="FN795" i="1"/>
  <c r="FO795" i="1"/>
  <c r="FP795" i="1"/>
  <c r="FR795" i="1"/>
  <c r="FS795" i="1"/>
  <c r="EU796" i="1"/>
  <c r="EV796" i="1"/>
  <c r="EX796" i="1"/>
  <c r="EY796" i="1"/>
  <c r="EZ796" i="1"/>
  <c r="FA796" i="1"/>
  <c r="FC796" i="1"/>
  <c r="FF796" i="1"/>
  <c r="FG796" i="1"/>
  <c r="FH796" i="1"/>
  <c r="FI796" i="1"/>
  <c r="FJ796" i="1"/>
  <c r="FL796" i="1"/>
  <c r="FM796" i="1"/>
  <c r="FN796" i="1"/>
  <c r="FO796" i="1"/>
  <c r="FP796" i="1"/>
  <c r="FR796" i="1"/>
  <c r="FS796" i="1"/>
  <c r="EU797" i="1"/>
  <c r="EV797" i="1"/>
  <c r="EX797" i="1"/>
  <c r="EY797" i="1"/>
  <c r="EZ797" i="1"/>
  <c r="FA797" i="1"/>
  <c r="FC797" i="1"/>
  <c r="FF797" i="1"/>
  <c r="FG797" i="1"/>
  <c r="FH797" i="1"/>
  <c r="FI797" i="1"/>
  <c r="FJ797" i="1"/>
  <c r="FL797" i="1"/>
  <c r="FM797" i="1"/>
  <c r="FN797" i="1"/>
  <c r="FO797" i="1"/>
  <c r="FP797" i="1"/>
  <c r="FR797" i="1"/>
  <c r="FS797" i="1"/>
  <c r="EU798" i="1"/>
  <c r="EV798" i="1"/>
  <c r="EX798" i="1"/>
  <c r="EY798" i="1"/>
  <c r="EZ798" i="1"/>
  <c r="FA798" i="1"/>
  <c r="FC798" i="1"/>
  <c r="FF798" i="1"/>
  <c r="FG798" i="1"/>
  <c r="FH798" i="1"/>
  <c r="FI798" i="1"/>
  <c r="FJ798" i="1"/>
  <c r="FL798" i="1"/>
  <c r="FM798" i="1"/>
  <c r="FN798" i="1"/>
  <c r="FO798" i="1"/>
  <c r="FP798" i="1"/>
  <c r="FR798" i="1"/>
  <c r="FS798" i="1"/>
  <c r="EU799" i="1"/>
  <c r="EV799" i="1"/>
  <c r="EX799" i="1"/>
  <c r="EY799" i="1"/>
  <c r="EZ799" i="1"/>
  <c r="FA799" i="1"/>
  <c r="FC799" i="1"/>
  <c r="FF799" i="1"/>
  <c r="FG799" i="1"/>
  <c r="FH799" i="1"/>
  <c r="FI799" i="1"/>
  <c r="FJ799" i="1"/>
  <c r="FL799" i="1"/>
  <c r="FM799" i="1"/>
  <c r="FN799" i="1"/>
  <c r="FO799" i="1"/>
  <c r="FP799" i="1"/>
  <c r="FR799" i="1"/>
  <c r="FS799" i="1"/>
  <c r="EU800" i="1"/>
  <c r="EV800" i="1"/>
  <c r="EX800" i="1"/>
  <c r="EY800" i="1"/>
  <c r="EZ800" i="1"/>
  <c r="FA800" i="1"/>
  <c r="FC800" i="1"/>
  <c r="FF800" i="1"/>
  <c r="FG800" i="1"/>
  <c r="FH800" i="1"/>
  <c r="FI800" i="1"/>
  <c r="FJ800" i="1"/>
  <c r="FL800" i="1"/>
  <c r="FM800" i="1"/>
  <c r="FN800" i="1"/>
  <c r="FO800" i="1"/>
  <c r="FP800" i="1"/>
  <c r="FR800" i="1"/>
  <c r="FS800" i="1"/>
  <c r="EU801" i="1"/>
  <c r="EV801" i="1"/>
  <c r="EX801" i="1"/>
  <c r="EY801" i="1"/>
  <c r="EZ801" i="1"/>
  <c r="FA801" i="1"/>
  <c r="FC801" i="1"/>
  <c r="FF801" i="1"/>
  <c r="FG801" i="1"/>
  <c r="FH801" i="1"/>
  <c r="FI801" i="1"/>
  <c r="FJ801" i="1"/>
  <c r="FL801" i="1"/>
  <c r="FM801" i="1"/>
  <c r="FN801" i="1"/>
  <c r="FO801" i="1"/>
  <c r="FP801" i="1"/>
  <c r="FR801" i="1"/>
  <c r="FS801" i="1"/>
  <c r="EU802" i="1"/>
  <c r="EV802" i="1"/>
  <c r="EX802" i="1"/>
  <c r="EY802" i="1"/>
  <c r="EZ802" i="1"/>
  <c r="FA802" i="1"/>
  <c r="FC802" i="1"/>
  <c r="FF802" i="1"/>
  <c r="FG802" i="1"/>
  <c r="FH802" i="1"/>
  <c r="FI802" i="1"/>
  <c r="FJ802" i="1"/>
  <c r="FL802" i="1"/>
  <c r="FM802" i="1"/>
  <c r="FN802" i="1"/>
  <c r="FO802" i="1"/>
  <c r="FP802" i="1"/>
  <c r="FR802" i="1"/>
  <c r="FS802" i="1"/>
  <c r="EU803" i="1"/>
  <c r="EV803" i="1"/>
  <c r="EX803" i="1"/>
  <c r="EY803" i="1"/>
  <c r="EZ803" i="1"/>
  <c r="FA803" i="1"/>
  <c r="FC803" i="1"/>
  <c r="FF803" i="1"/>
  <c r="FG803" i="1"/>
  <c r="FH803" i="1"/>
  <c r="FI803" i="1"/>
  <c r="FJ803" i="1"/>
  <c r="FL803" i="1"/>
  <c r="FM803" i="1"/>
  <c r="FN803" i="1"/>
  <c r="FO803" i="1"/>
  <c r="FP803" i="1"/>
  <c r="FR803" i="1"/>
  <c r="FS803" i="1"/>
  <c r="EU804" i="1"/>
  <c r="EV804" i="1"/>
  <c r="EX804" i="1"/>
  <c r="EY804" i="1"/>
  <c r="EZ804" i="1"/>
  <c r="FA804" i="1"/>
  <c r="FC804" i="1"/>
  <c r="FF804" i="1"/>
  <c r="FG804" i="1"/>
  <c r="FH804" i="1"/>
  <c r="FI804" i="1"/>
  <c r="FJ804" i="1"/>
  <c r="FL804" i="1"/>
  <c r="FM804" i="1"/>
  <c r="FN804" i="1"/>
  <c r="FO804" i="1"/>
  <c r="FP804" i="1"/>
  <c r="FR804" i="1"/>
  <c r="FS804" i="1"/>
  <c r="EU805" i="1"/>
  <c r="EV805" i="1"/>
  <c r="EX805" i="1"/>
  <c r="EY805" i="1"/>
  <c r="EZ805" i="1"/>
  <c r="FA805" i="1"/>
  <c r="FC805" i="1"/>
  <c r="FF805" i="1"/>
  <c r="FG805" i="1"/>
  <c r="FH805" i="1"/>
  <c r="FI805" i="1"/>
  <c r="FJ805" i="1"/>
  <c r="FL805" i="1"/>
  <c r="FM805" i="1"/>
  <c r="FN805" i="1"/>
  <c r="FO805" i="1"/>
  <c r="FP805" i="1"/>
  <c r="FR805" i="1"/>
  <c r="FS805" i="1"/>
  <c r="EU806" i="1"/>
  <c r="EV806" i="1"/>
  <c r="EX806" i="1"/>
  <c r="EY806" i="1"/>
  <c r="EZ806" i="1"/>
  <c r="FA806" i="1"/>
  <c r="FC806" i="1"/>
  <c r="FF806" i="1"/>
  <c r="FG806" i="1"/>
  <c r="FH806" i="1"/>
  <c r="FI806" i="1"/>
  <c r="FJ806" i="1"/>
  <c r="FL806" i="1"/>
  <c r="FM806" i="1"/>
  <c r="FN806" i="1"/>
  <c r="FO806" i="1"/>
  <c r="FP806" i="1"/>
  <c r="FR806" i="1"/>
  <c r="FS806" i="1"/>
  <c r="EU807" i="1"/>
  <c r="EV807" i="1"/>
  <c r="EX807" i="1"/>
  <c r="EY807" i="1"/>
  <c r="EZ807" i="1"/>
  <c r="FA807" i="1"/>
  <c r="FC807" i="1"/>
  <c r="FF807" i="1"/>
  <c r="FG807" i="1"/>
  <c r="FH807" i="1"/>
  <c r="FI807" i="1"/>
  <c r="FJ807" i="1"/>
  <c r="FL807" i="1"/>
  <c r="FM807" i="1"/>
  <c r="FN807" i="1"/>
  <c r="FO807" i="1"/>
  <c r="FP807" i="1"/>
  <c r="FR807" i="1"/>
  <c r="FS807" i="1"/>
  <c r="EU808" i="1"/>
  <c r="EV808" i="1"/>
  <c r="EX808" i="1"/>
  <c r="EY808" i="1"/>
  <c r="EZ808" i="1"/>
  <c r="FA808" i="1"/>
  <c r="FC808" i="1"/>
  <c r="FF808" i="1"/>
  <c r="FG808" i="1"/>
  <c r="FH808" i="1"/>
  <c r="FI808" i="1"/>
  <c r="FJ808" i="1"/>
  <c r="FL808" i="1"/>
  <c r="FM808" i="1"/>
  <c r="FN808" i="1"/>
  <c r="FO808" i="1"/>
  <c r="FP808" i="1"/>
  <c r="FR808" i="1"/>
  <c r="FS808" i="1"/>
  <c r="EU809" i="1"/>
  <c r="EV809" i="1"/>
  <c r="EX809" i="1"/>
  <c r="EY809" i="1"/>
  <c r="EZ809" i="1"/>
  <c r="FA809" i="1"/>
  <c r="FC809" i="1"/>
  <c r="FF809" i="1"/>
  <c r="FG809" i="1"/>
  <c r="FH809" i="1"/>
  <c r="FI809" i="1"/>
  <c r="FJ809" i="1"/>
  <c r="FL809" i="1"/>
  <c r="FM809" i="1"/>
  <c r="FN809" i="1"/>
  <c r="FO809" i="1"/>
  <c r="FP809" i="1"/>
  <c r="FR809" i="1"/>
  <c r="FS809" i="1"/>
  <c r="EU810" i="1"/>
  <c r="EV810" i="1"/>
  <c r="EX810" i="1"/>
  <c r="EY810" i="1"/>
  <c r="EZ810" i="1"/>
  <c r="FA810" i="1"/>
  <c r="FC810" i="1"/>
  <c r="FF810" i="1"/>
  <c r="FG810" i="1"/>
  <c r="FH810" i="1"/>
  <c r="FI810" i="1"/>
  <c r="FJ810" i="1"/>
  <c r="FL810" i="1"/>
  <c r="FM810" i="1"/>
  <c r="FN810" i="1"/>
  <c r="FO810" i="1"/>
  <c r="FP810" i="1"/>
  <c r="FR810" i="1"/>
  <c r="FS810" i="1"/>
  <c r="EU811" i="1"/>
  <c r="EV811" i="1"/>
  <c r="EX811" i="1"/>
  <c r="EY811" i="1"/>
  <c r="EZ811" i="1"/>
  <c r="FA811" i="1"/>
  <c r="FC811" i="1"/>
  <c r="FF811" i="1"/>
  <c r="FG811" i="1"/>
  <c r="FH811" i="1"/>
  <c r="FI811" i="1"/>
  <c r="FJ811" i="1"/>
  <c r="FL811" i="1"/>
  <c r="FM811" i="1"/>
  <c r="FN811" i="1"/>
  <c r="FO811" i="1"/>
  <c r="FP811" i="1"/>
  <c r="FR811" i="1"/>
  <c r="FS811" i="1"/>
  <c r="EU812" i="1"/>
  <c r="EV812" i="1"/>
  <c r="EX812" i="1"/>
  <c r="EY812" i="1"/>
  <c r="EZ812" i="1"/>
  <c r="FA812" i="1"/>
  <c r="FC812" i="1"/>
  <c r="FF812" i="1"/>
  <c r="FG812" i="1"/>
  <c r="FH812" i="1"/>
  <c r="FI812" i="1"/>
  <c r="FJ812" i="1"/>
  <c r="FL812" i="1"/>
  <c r="FM812" i="1"/>
  <c r="FN812" i="1"/>
  <c r="FO812" i="1"/>
  <c r="FP812" i="1"/>
  <c r="FR812" i="1"/>
  <c r="FS812" i="1"/>
  <c r="EU813" i="1"/>
  <c r="EV813" i="1"/>
  <c r="EX813" i="1"/>
  <c r="EY813" i="1"/>
  <c r="EZ813" i="1"/>
  <c r="FA813" i="1"/>
  <c r="FC813" i="1"/>
  <c r="FF813" i="1"/>
  <c r="FG813" i="1"/>
  <c r="FH813" i="1"/>
  <c r="FI813" i="1"/>
  <c r="FJ813" i="1"/>
  <c r="FL813" i="1"/>
  <c r="FM813" i="1"/>
  <c r="FN813" i="1"/>
  <c r="FO813" i="1"/>
  <c r="FP813" i="1"/>
  <c r="FR813" i="1"/>
  <c r="FS813" i="1"/>
  <c r="EU814" i="1"/>
  <c r="EV814" i="1"/>
  <c r="EX814" i="1"/>
  <c r="EY814" i="1"/>
  <c r="EZ814" i="1"/>
  <c r="FA814" i="1"/>
  <c r="FC814" i="1"/>
  <c r="FF814" i="1"/>
  <c r="FG814" i="1"/>
  <c r="FH814" i="1"/>
  <c r="FI814" i="1"/>
  <c r="FJ814" i="1"/>
  <c r="FL814" i="1"/>
  <c r="FM814" i="1"/>
  <c r="FN814" i="1"/>
  <c r="FO814" i="1"/>
  <c r="FP814" i="1"/>
  <c r="FR814" i="1"/>
  <c r="FS814" i="1"/>
  <c r="EU815" i="1"/>
  <c r="EV815" i="1"/>
  <c r="EX815" i="1"/>
  <c r="EY815" i="1"/>
  <c r="EZ815" i="1"/>
  <c r="FA815" i="1"/>
  <c r="FC815" i="1"/>
  <c r="FF815" i="1"/>
  <c r="FG815" i="1"/>
  <c r="FH815" i="1"/>
  <c r="FI815" i="1"/>
  <c r="FJ815" i="1"/>
  <c r="FL815" i="1"/>
  <c r="FM815" i="1"/>
  <c r="FN815" i="1"/>
  <c r="FO815" i="1"/>
  <c r="FP815" i="1"/>
  <c r="FR815" i="1"/>
  <c r="FS815" i="1"/>
  <c r="EU816" i="1"/>
  <c r="EV816" i="1"/>
  <c r="EX816" i="1"/>
  <c r="EY816" i="1"/>
  <c r="EZ816" i="1"/>
  <c r="FA816" i="1"/>
  <c r="FC816" i="1"/>
  <c r="FF816" i="1"/>
  <c r="FG816" i="1"/>
  <c r="FH816" i="1"/>
  <c r="FI816" i="1"/>
  <c r="FJ816" i="1"/>
  <c r="FL816" i="1"/>
  <c r="FM816" i="1"/>
  <c r="FN816" i="1"/>
  <c r="FO816" i="1"/>
  <c r="FP816" i="1"/>
  <c r="FR816" i="1"/>
  <c r="FS816" i="1"/>
  <c r="EU817" i="1"/>
  <c r="EV817" i="1"/>
  <c r="EX817" i="1"/>
  <c r="EY817" i="1"/>
  <c r="EZ817" i="1"/>
  <c r="FA817" i="1"/>
  <c r="FC817" i="1"/>
  <c r="FF817" i="1"/>
  <c r="FG817" i="1"/>
  <c r="FH817" i="1"/>
  <c r="FI817" i="1"/>
  <c r="FJ817" i="1"/>
  <c r="FL817" i="1"/>
  <c r="FM817" i="1"/>
  <c r="FN817" i="1"/>
  <c r="FO817" i="1"/>
  <c r="FP817" i="1"/>
  <c r="FR817" i="1"/>
  <c r="FS817" i="1"/>
  <c r="EU818" i="1"/>
  <c r="EV818" i="1"/>
  <c r="EX818" i="1"/>
  <c r="EY818" i="1"/>
  <c r="EZ818" i="1"/>
  <c r="FA818" i="1"/>
  <c r="FC818" i="1"/>
  <c r="FF818" i="1"/>
  <c r="FG818" i="1"/>
  <c r="FH818" i="1"/>
  <c r="FI818" i="1"/>
  <c r="FJ818" i="1"/>
  <c r="FL818" i="1"/>
  <c r="FM818" i="1"/>
  <c r="FN818" i="1"/>
  <c r="FO818" i="1"/>
  <c r="FP818" i="1"/>
  <c r="FR818" i="1"/>
  <c r="FS818" i="1"/>
  <c r="EU819" i="1"/>
  <c r="EV819" i="1"/>
  <c r="EX819" i="1"/>
  <c r="EY819" i="1"/>
  <c r="EZ819" i="1"/>
  <c r="FA819" i="1"/>
  <c r="FC819" i="1"/>
  <c r="FF819" i="1"/>
  <c r="FG819" i="1"/>
  <c r="FH819" i="1"/>
  <c r="FI819" i="1"/>
  <c r="FJ819" i="1"/>
  <c r="FL819" i="1"/>
  <c r="FM819" i="1"/>
  <c r="FN819" i="1"/>
  <c r="FO819" i="1"/>
  <c r="FP819" i="1"/>
  <c r="FR819" i="1"/>
  <c r="FS819" i="1"/>
  <c r="EU820" i="1"/>
  <c r="EV820" i="1"/>
  <c r="EX820" i="1"/>
  <c r="EY820" i="1"/>
  <c r="EZ820" i="1"/>
  <c r="FA820" i="1"/>
  <c r="FC820" i="1"/>
  <c r="FF820" i="1"/>
  <c r="FG820" i="1"/>
  <c r="FH820" i="1"/>
  <c r="FI820" i="1"/>
  <c r="FJ820" i="1"/>
  <c r="FL820" i="1"/>
  <c r="FM820" i="1"/>
  <c r="FN820" i="1"/>
  <c r="FO820" i="1"/>
  <c r="FP820" i="1"/>
  <c r="FR820" i="1"/>
  <c r="FS820" i="1"/>
  <c r="EU821" i="1"/>
  <c r="EV821" i="1"/>
  <c r="EX821" i="1"/>
  <c r="EY821" i="1"/>
  <c r="EZ821" i="1"/>
  <c r="FA821" i="1"/>
  <c r="FC821" i="1"/>
  <c r="FF821" i="1"/>
  <c r="FG821" i="1"/>
  <c r="FH821" i="1"/>
  <c r="FI821" i="1"/>
  <c r="FJ821" i="1"/>
  <c r="FL821" i="1"/>
  <c r="FM821" i="1"/>
  <c r="FN821" i="1"/>
  <c r="FO821" i="1"/>
  <c r="FP821" i="1"/>
  <c r="FR821" i="1"/>
  <c r="FS821" i="1"/>
  <c r="EU822" i="1"/>
  <c r="EV822" i="1"/>
  <c r="EX822" i="1"/>
  <c r="EY822" i="1"/>
  <c r="EZ822" i="1"/>
  <c r="FA822" i="1"/>
  <c r="FC822" i="1"/>
  <c r="FF822" i="1"/>
  <c r="FG822" i="1"/>
  <c r="FH822" i="1"/>
  <c r="FI822" i="1"/>
  <c r="FJ822" i="1"/>
  <c r="FL822" i="1"/>
  <c r="FM822" i="1"/>
  <c r="FN822" i="1"/>
  <c r="FO822" i="1"/>
  <c r="FP822" i="1"/>
  <c r="FR822" i="1"/>
  <c r="FS822" i="1"/>
  <c r="EU823" i="1"/>
  <c r="EV823" i="1"/>
  <c r="EX823" i="1"/>
  <c r="EY823" i="1"/>
  <c r="EZ823" i="1"/>
  <c r="FA823" i="1"/>
  <c r="FC823" i="1"/>
  <c r="FF823" i="1"/>
  <c r="FG823" i="1"/>
  <c r="FH823" i="1"/>
  <c r="FI823" i="1"/>
  <c r="FJ823" i="1"/>
  <c r="FL823" i="1"/>
  <c r="FM823" i="1"/>
  <c r="FN823" i="1"/>
  <c r="FO823" i="1"/>
  <c r="FP823" i="1"/>
  <c r="FR823" i="1"/>
  <c r="FS823" i="1"/>
  <c r="EU824" i="1"/>
  <c r="EV824" i="1"/>
  <c r="EX824" i="1"/>
  <c r="EY824" i="1"/>
  <c r="EZ824" i="1"/>
  <c r="FA824" i="1"/>
  <c r="FC824" i="1"/>
  <c r="FF824" i="1"/>
  <c r="FG824" i="1"/>
  <c r="FH824" i="1"/>
  <c r="FI824" i="1"/>
  <c r="FJ824" i="1"/>
  <c r="FL824" i="1"/>
  <c r="FM824" i="1"/>
  <c r="FN824" i="1"/>
  <c r="FO824" i="1"/>
  <c r="FP824" i="1"/>
  <c r="FR824" i="1"/>
  <c r="FS824" i="1"/>
  <c r="EU825" i="1"/>
  <c r="EV825" i="1"/>
  <c r="EX825" i="1"/>
  <c r="EY825" i="1"/>
  <c r="EZ825" i="1"/>
  <c r="FA825" i="1"/>
  <c r="FC825" i="1"/>
  <c r="FF825" i="1"/>
  <c r="FG825" i="1"/>
  <c r="FH825" i="1"/>
  <c r="FI825" i="1"/>
  <c r="FJ825" i="1"/>
  <c r="FL825" i="1"/>
  <c r="FM825" i="1"/>
  <c r="FN825" i="1"/>
  <c r="FO825" i="1"/>
  <c r="FP825" i="1"/>
  <c r="FR825" i="1"/>
  <c r="FS825" i="1"/>
  <c r="EU826" i="1"/>
  <c r="EV826" i="1"/>
  <c r="EX826" i="1"/>
  <c r="EY826" i="1"/>
  <c r="EZ826" i="1"/>
  <c r="FA826" i="1"/>
  <c r="FC826" i="1"/>
  <c r="FF826" i="1"/>
  <c r="FG826" i="1"/>
  <c r="FH826" i="1"/>
  <c r="FI826" i="1"/>
  <c r="FJ826" i="1"/>
  <c r="FL826" i="1"/>
  <c r="FM826" i="1"/>
  <c r="FN826" i="1"/>
  <c r="FO826" i="1"/>
  <c r="FP826" i="1"/>
  <c r="FR826" i="1"/>
  <c r="FS826" i="1"/>
  <c r="EU827" i="1"/>
  <c r="EV827" i="1"/>
  <c r="EX827" i="1"/>
  <c r="EY827" i="1"/>
  <c r="EZ827" i="1"/>
  <c r="FA827" i="1"/>
  <c r="FC827" i="1"/>
  <c r="FF827" i="1"/>
  <c r="FG827" i="1"/>
  <c r="FH827" i="1"/>
  <c r="FI827" i="1"/>
  <c r="FJ827" i="1"/>
  <c r="FL827" i="1"/>
  <c r="FM827" i="1"/>
  <c r="FN827" i="1"/>
  <c r="FO827" i="1"/>
  <c r="FP827" i="1"/>
  <c r="FR827" i="1"/>
  <c r="FS827" i="1"/>
  <c r="EU828" i="1"/>
  <c r="EV828" i="1"/>
  <c r="EX828" i="1"/>
  <c r="EY828" i="1"/>
  <c r="EZ828" i="1"/>
  <c r="FA828" i="1"/>
  <c r="FC828" i="1"/>
  <c r="FF828" i="1"/>
  <c r="FG828" i="1"/>
  <c r="FH828" i="1"/>
  <c r="FI828" i="1"/>
  <c r="FJ828" i="1"/>
  <c r="FL828" i="1"/>
  <c r="FM828" i="1"/>
  <c r="FN828" i="1"/>
  <c r="FO828" i="1"/>
  <c r="FP828" i="1"/>
  <c r="FR828" i="1"/>
  <c r="FS828" i="1"/>
  <c r="EU829" i="1"/>
  <c r="EV829" i="1"/>
  <c r="EX829" i="1"/>
  <c r="EY829" i="1"/>
  <c r="EZ829" i="1"/>
  <c r="FA829" i="1"/>
  <c r="FC829" i="1"/>
  <c r="FF829" i="1"/>
  <c r="FG829" i="1"/>
  <c r="FH829" i="1"/>
  <c r="FI829" i="1"/>
  <c r="FJ829" i="1"/>
  <c r="FL829" i="1"/>
  <c r="FM829" i="1"/>
  <c r="FN829" i="1"/>
  <c r="FO829" i="1"/>
  <c r="FP829" i="1"/>
  <c r="FR829" i="1"/>
  <c r="FS829" i="1"/>
  <c r="EU830" i="1"/>
  <c r="EV830" i="1"/>
  <c r="EX830" i="1"/>
  <c r="EY830" i="1"/>
  <c r="EZ830" i="1"/>
  <c r="FA830" i="1"/>
  <c r="FC830" i="1"/>
  <c r="FF830" i="1"/>
  <c r="FG830" i="1"/>
  <c r="FH830" i="1"/>
  <c r="FI830" i="1"/>
  <c r="FJ830" i="1"/>
  <c r="FL830" i="1"/>
  <c r="FM830" i="1"/>
  <c r="FN830" i="1"/>
  <c r="FO830" i="1"/>
  <c r="FP830" i="1"/>
  <c r="FR830" i="1"/>
  <c r="FS830" i="1"/>
  <c r="EU831" i="1"/>
  <c r="EV831" i="1"/>
  <c r="EX831" i="1"/>
  <c r="EY831" i="1"/>
  <c r="EZ831" i="1"/>
  <c r="FA831" i="1"/>
  <c r="FC831" i="1"/>
  <c r="FF831" i="1"/>
  <c r="FG831" i="1"/>
  <c r="FH831" i="1"/>
  <c r="FI831" i="1"/>
  <c r="FJ831" i="1"/>
  <c r="FL831" i="1"/>
  <c r="FM831" i="1"/>
  <c r="FN831" i="1"/>
  <c r="FO831" i="1"/>
  <c r="FP831" i="1"/>
  <c r="FR831" i="1"/>
  <c r="FS831" i="1"/>
  <c r="EU832" i="1"/>
  <c r="EV832" i="1"/>
  <c r="EX832" i="1"/>
  <c r="EY832" i="1"/>
  <c r="EZ832" i="1"/>
  <c r="FA832" i="1"/>
  <c r="FC832" i="1"/>
  <c r="FF832" i="1"/>
  <c r="FG832" i="1"/>
  <c r="FH832" i="1"/>
  <c r="FI832" i="1"/>
  <c r="FJ832" i="1"/>
  <c r="FL832" i="1"/>
  <c r="FM832" i="1"/>
  <c r="FN832" i="1"/>
  <c r="FO832" i="1"/>
  <c r="FP832" i="1"/>
  <c r="FR832" i="1"/>
  <c r="FS832" i="1"/>
  <c r="EU833" i="1"/>
  <c r="EV833" i="1"/>
  <c r="EX833" i="1"/>
  <c r="EY833" i="1"/>
  <c r="EZ833" i="1"/>
  <c r="FA833" i="1"/>
  <c r="FC833" i="1"/>
  <c r="FF833" i="1"/>
  <c r="FG833" i="1"/>
  <c r="FH833" i="1"/>
  <c r="FI833" i="1"/>
  <c r="FJ833" i="1"/>
  <c r="FL833" i="1"/>
  <c r="FM833" i="1"/>
  <c r="FN833" i="1"/>
  <c r="FO833" i="1"/>
  <c r="FP833" i="1"/>
  <c r="FR833" i="1"/>
  <c r="FS833" i="1"/>
  <c r="EU834" i="1"/>
  <c r="EV834" i="1"/>
  <c r="EX834" i="1"/>
  <c r="EY834" i="1"/>
  <c r="EZ834" i="1"/>
  <c r="FA834" i="1"/>
  <c r="FC834" i="1"/>
  <c r="FF834" i="1"/>
  <c r="FG834" i="1"/>
  <c r="FH834" i="1"/>
  <c r="FI834" i="1"/>
  <c r="FJ834" i="1"/>
  <c r="FL834" i="1"/>
  <c r="FM834" i="1"/>
  <c r="FN834" i="1"/>
  <c r="FO834" i="1"/>
  <c r="FP834" i="1"/>
  <c r="FR834" i="1"/>
  <c r="FS834" i="1"/>
  <c r="EU835" i="1"/>
  <c r="EV835" i="1"/>
  <c r="EX835" i="1"/>
  <c r="EY835" i="1"/>
  <c r="EZ835" i="1"/>
  <c r="FA835" i="1"/>
  <c r="FC835" i="1"/>
  <c r="FF835" i="1"/>
  <c r="FG835" i="1"/>
  <c r="FH835" i="1"/>
  <c r="FI835" i="1"/>
  <c r="FJ835" i="1"/>
  <c r="FL835" i="1"/>
  <c r="FM835" i="1"/>
  <c r="FN835" i="1"/>
  <c r="FO835" i="1"/>
  <c r="FP835" i="1"/>
  <c r="FR835" i="1"/>
  <c r="FS835" i="1"/>
  <c r="EU836" i="1"/>
  <c r="EV836" i="1"/>
  <c r="EX836" i="1"/>
  <c r="EY836" i="1"/>
  <c r="EZ836" i="1"/>
  <c r="FA836" i="1"/>
  <c r="FC836" i="1"/>
  <c r="FF836" i="1"/>
  <c r="FG836" i="1"/>
  <c r="FH836" i="1"/>
  <c r="FI836" i="1"/>
  <c r="FJ836" i="1"/>
  <c r="FL836" i="1"/>
  <c r="FM836" i="1"/>
  <c r="FN836" i="1"/>
  <c r="FO836" i="1"/>
  <c r="FP836" i="1"/>
  <c r="FR836" i="1"/>
  <c r="FS836" i="1"/>
  <c r="EU837" i="1"/>
  <c r="EV837" i="1"/>
  <c r="EX837" i="1"/>
  <c r="EY837" i="1"/>
  <c r="EZ837" i="1"/>
  <c r="FA837" i="1"/>
  <c r="FC837" i="1"/>
  <c r="FF837" i="1"/>
  <c r="FG837" i="1"/>
  <c r="FH837" i="1"/>
  <c r="FI837" i="1"/>
  <c r="FJ837" i="1"/>
  <c r="FL837" i="1"/>
  <c r="FM837" i="1"/>
  <c r="FN837" i="1"/>
  <c r="FO837" i="1"/>
  <c r="FP837" i="1"/>
  <c r="FR837" i="1"/>
  <c r="FS837" i="1"/>
  <c r="EU838" i="1"/>
  <c r="EV838" i="1"/>
  <c r="EX838" i="1"/>
  <c r="EY838" i="1"/>
  <c r="EZ838" i="1"/>
  <c r="FA838" i="1"/>
  <c r="FC838" i="1"/>
  <c r="FF838" i="1"/>
  <c r="FG838" i="1"/>
  <c r="FH838" i="1"/>
  <c r="FI838" i="1"/>
  <c r="FJ838" i="1"/>
  <c r="FL838" i="1"/>
  <c r="FM838" i="1"/>
  <c r="FN838" i="1"/>
  <c r="FO838" i="1"/>
  <c r="FP838" i="1"/>
  <c r="FR838" i="1"/>
  <c r="FS838" i="1"/>
  <c r="EU839" i="1"/>
  <c r="EV839" i="1"/>
  <c r="EX839" i="1"/>
  <c r="EY839" i="1"/>
  <c r="EZ839" i="1"/>
  <c r="FA839" i="1"/>
  <c r="FC839" i="1"/>
  <c r="FF839" i="1"/>
  <c r="FG839" i="1"/>
  <c r="FH839" i="1"/>
  <c r="FI839" i="1"/>
  <c r="FJ839" i="1"/>
  <c r="FL839" i="1"/>
  <c r="FM839" i="1"/>
  <c r="FN839" i="1"/>
  <c r="FO839" i="1"/>
  <c r="FP839" i="1"/>
  <c r="FR839" i="1"/>
  <c r="FS839" i="1"/>
  <c r="EU840" i="1"/>
  <c r="EV840" i="1"/>
  <c r="EX840" i="1"/>
  <c r="EY840" i="1"/>
  <c r="EZ840" i="1"/>
  <c r="FA840" i="1"/>
  <c r="FC840" i="1"/>
  <c r="FF840" i="1"/>
  <c r="FG840" i="1"/>
  <c r="FH840" i="1"/>
  <c r="FI840" i="1"/>
  <c r="FJ840" i="1"/>
  <c r="FL840" i="1"/>
  <c r="FM840" i="1"/>
  <c r="FN840" i="1"/>
  <c r="FO840" i="1"/>
  <c r="FP840" i="1"/>
  <c r="FR840" i="1"/>
  <c r="FS840" i="1"/>
  <c r="EU841" i="1"/>
  <c r="EV841" i="1"/>
  <c r="EX841" i="1"/>
  <c r="EY841" i="1"/>
  <c r="EZ841" i="1"/>
  <c r="FA841" i="1"/>
  <c r="FC841" i="1"/>
  <c r="FF841" i="1"/>
  <c r="FG841" i="1"/>
  <c r="FH841" i="1"/>
  <c r="FI841" i="1"/>
  <c r="FJ841" i="1"/>
  <c r="FL841" i="1"/>
  <c r="FM841" i="1"/>
  <c r="FN841" i="1"/>
  <c r="FO841" i="1"/>
  <c r="FP841" i="1"/>
  <c r="FR841" i="1"/>
  <c r="FS841" i="1"/>
  <c r="EU842" i="1"/>
  <c r="EV842" i="1"/>
  <c r="EX842" i="1"/>
  <c r="EY842" i="1"/>
  <c r="EZ842" i="1"/>
  <c r="FA842" i="1"/>
  <c r="FC842" i="1"/>
  <c r="FF842" i="1"/>
  <c r="FG842" i="1"/>
  <c r="FH842" i="1"/>
  <c r="FI842" i="1"/>
  <c r="FJ842" i="1"/>
  <c r="FL842" i="1"/>
  <c r="FM842" i="1"/>
  <c r="FN842" i="1"/>
  <c r="FO842" i="1"/>
  <c r="FP842" i="1"/>
  <c r="FR842" i="1"/>
  <c r="FS842" i="1"/>
  <c r="EU843" i="1"/>
  <c r="EV843" i="1"/>
  <c r="EX843" i="1"/>
  <c r="EY843" i="1"/>
  <c r="EZ843" i="1"/>
  <c r="FA843" i="1"/>
  <c r="FC843" i="1"/>
  <c r="FF843" i="1"/>
  <c r="FG843" i="1"/>
  <c r="FH843" i="1"/>
  <c r="FI843" i="1"/>
  <c r="FJ843" i="1"/>
  <c r="FL843" i="1"/>
  <c r="FM843" i="1"/>
  <c r="FN843" i="1"/>
  <c r="FO843" i="1"/>
  <c r="FP843" i="1"/>
  <c r="FR843" i="1"/>
  <c r="FS843" i="1"/>
  <c r="EU844" i="1"/>
  <c r="EV844" i="1"/>
  <c r="EX844" i="1"/>
  <c r="EY844" i="1"/>
  <c r="EZ844" i="1"/>
  <c r="FA844" i="1"/>
  <c r="FC844" i="1"/>
  <c r="FF844" i="1"/>
  <c r="FG844" i="1"/>
  <c r="FH844" i="1"/>
  <c r="FI844" i="1"/>
  <c r="FJ844" i="1"/>
  <c r="FL844" i="1"/>
  <c r="FM844" i="1"/>
  <c r="FN844" i="1"/>
  <c r="FO844" i="1"/>
  <c r="FP844" i="1"/>
  <c r="FR844" i="1"/>
  <c r="FS844" i="1"/>
  <c r="EU845" i="1"/>
  <c r="EV845" i="1"/>
  <c r="EX845" i="1"/>
  <c r="EY845" i="1"/>
  <c r="EZ845" i="1"/>
  <c r="FA845" i="1"/>
  <c r="FC845" i="1"/>
  <c r="FF845" i="1"/>
  <c r="FG845" i="1"/>
  <c r="FH845" i="1"/>
  <c r="FI845" i="1"/>
  <c r="FJ845" i="1"/>
  <c r="FL845" i="1"/>
  <c r="FM845" i="1"/>
  <c r="FN845" i="1"/>
  <c r="FO845" i="1"/>
  <c r="FP845" i="1"/>
  <c r="FR845" i="1"/>
  <c r="FS845" i="1"/>
  <c r="EU846" i="1"/>
  <c r="EV846" i="1"/>
  <c r="EX846" i="1"/>
  <c r="EY846" i="1"/>
  <c r="EZ846" i="1"/>
  <c r="FA846" i="1"/>
  <c r="FC846" i="1"/>
  <c r="FF846" i="1"/>
  <c r="FG846" i="1"/>
  <c r="FH846" i="1"/>
  <c r="FI846" i="1"/>
  <c r="FJ846" i="1"/>
  <c r="FL846" i="1"/>
  <c r="FM846" i="1"/>
  <c r="FN846" i="1"/>
  <c r="FO846" i="1"/>
  <c r="FP846" i="1"/>
  <c r="FR846" i="1"/>
  <c r="FS846" i="1"/>
  <c r="EU847" i="1"/>
  <c r="EV847" i="1"/>
  <c r="EX847" i="1"/>
  <c r="EY847" i="1"/>
  <c r="EZ847" i="1"/>
  <c r="FA847" i="1"/>
  <c r="FC847" i="1"/>
  <c r="FF847" i="1"/>
  <c r="FG847" i="1"/>
  <c r="FH847" i="1"/>
  <c r="FI847" i="1"/>
  <c r="FJ847" i="1"/>
  <c r="FL847" i="1"/>
  <c r="FM847" i="1"/>
  <c r="FN847" i="1"/>
  <c r="FO847" i="1"/>
  <c r="FP847" i="1"/>
  <c r="FR847" i="1"/>
  <c r="FS847" i="1"/>
  <c r="EU848" i="1"/>
  <c r="EV848" i="1"/>
  <c r="EX848" i="1"/>
  <c r="EY848" i="1"/>
  <c r="EZ848" i="1"/>
  <c r="FA848" i="1"/>
  <c r="FC848" i="1"/>
  <c r="FF848" i="1"/>
  <c r="FG848" i="1"/>
  <c r="FH848" i="1"/>
  <c r="FI848" i="1"/>
  <c r="FJ848" i="1"/>
  <c r="FL848" i="1"/>
  <c r="FM848" i="1"/>
  <c r="FN848" i="1"/>
  <c r="FO848" i="1"/>
  <c r="FP848" i="1"/>
  <c r="FR848" i="1"/>
  <c r="FS848" i="1"/>
  <c r="EU849" i="1"/>
  <c r="EV849" i="1"/>
  <c r="EX849" i="1"/>
  <c r="EY849" i="1"/>
  <c r="EZ849" i="1"/>
  <c r="FA849" i="1"/>
  <c r="FC849" i="1"/>
  <c r="FF849" i="1"/>
  <c r="FG849" i="1"/>
  <c r="FH849" i="1"/>
  <c r="FI849" i="1"/>
  <c r="FJ849" i="1"/>
  <c r="FL849" i="1"/>
  <c r="FM849" i="1"/>
  <c r="FN849" i="1"/>
  <c r="FO849" i="1"/>
  <c r="FP849" i="1"/>
  <c r="FR849" i="1"/>
  <c r="FS849" i="1"/>
  <c r="EU850" i="1"/>
  <c r="EV850" i="1"/>
  <c r="EX850" i="1"/>
  <c r="EY850" i="1"/>
  <c r="EZ850" i="1"/>
  <c r="FA850" i="1"/>
  <c r="FC850" i="1"/>
  <c r="FF850" i="1"/>
  <c r="FG850" i="1"/>
  <c r="FH850" i="1"/>
  <c r="FI850" i="1"/>
  <c r="FJ850" i="1"/>
  <c r="FL850" i="1"/>
  <c r="FM850" i="1"/>
  <c r="FN850" i="1"/>
  <c r="FO850" i="1"/>
  <c r="FP850" i="1"/>
  <c r="FR850" i="1"/>
  <c r="FS850" i="1"/>
  <c r="EU851" i="1"/>
  <c r="EV851" i="1"/>
  <c r="EX851" i="1"/>
  <c r="EY851" i="1"/>
  <c r="EZ851" i="1"/>
  <c r="FA851" i="1"/>
  <c r="FC851" i="1"/>
  <c r="FF851" i="1"/>
  <c r="FG851" i="1"/>
  <c r="FH851" i="1"/>
  <c r="FI851" i="1"/>
  <c r="FJ851" i="1"/>
  <c r="FL851" i="1"/>
  <c r="FM851" i="1"/>
  <c r="FN851" i="1"/>
  <c r="FO851" i="1"/>
  <c r="FP851" i="1"/>
  <c r="FR851" i="1"/>
  <c r="FS851" i="1"/>
  <c r="EU852" i="1"/>
  <c r="EV852" i="1"/>
  <c r="EX852" i="1"/>
  <c r="EY852" i="1"/>
  <c r="EZ852" i="1"/>
  <c r="FA852" i="1"/>
  <c r="FC852" i="1"/>
  <c r="FF852" i="1"/>
  <c r="FG852" i="1"/>
  <c r="FH852" i="1"/>
  <c r="FI852" i="1"/>
  <c r="FJ852" i="1"/>
  <c r="FL852" i="1"/>
  <c r="FM852" i="1"/>
  <c r="FN852" i="1"/>
  <c r="FO852" i="1"/>
  <c r="FP852" i="1"/>
  <c r="FR852" i="1"/>
  <c r="FS852" i="1"/>
  <c r="EU853" i="1"/>
  <c r="EV853" i="1"/>
  <c r="EX853" i="1"/>
  <c r="EY853" i="1"/>
  <c r="EZ853" i="1"/>
  <c r="FA853" i="1"/>
  <c r="FC853" i="1"/>
  <c r="FF853" i="1"/>
  <c r="FG853" i="1"/>
  <c r="FH853" i="1"/>
  <c r="FI853" i="1"/>
  <c r="FJ853" i="1"/>
  <c r="FL853" i="1"/>
  <c r="FM853" i="1"/>
  <c r="FN853" i="1"/>
  <c r="FO853" i="1"/>
  <c r="FP853" i="1"/>
  <c r="FR853" i="1"/>
  <c r="FS853" i="1"/>
  <c r="EU854" i="1"/>
  <c r="EV854" i="1"/>
  <c r="EX854" i="1"/>
  <c r="EY854" i="1"/>
  <c r="EZ854" i="1"/>
  <c r="FA854" i="1"/>
  <c r="FC854" i="1"/>
  <c r="FF854" i="1"/>
  <c r="FG854" i="1"/>
  <c r="FH854" i="1"/>
  <c r="FI854" i="1"/>
  <c r="FJ854" i="1"/>
  <c r="FL854" i="1"/>
  <c r="FM854" i="1"/>
  <c r="FN854" i="1"/>
  <c r="FO854" i="1"/>
  <c r="FP854" i="1"/>
  <c r="FR854" i="1"/>
  <c r="FS854" i="1"/>
  <c r="EU855" i="1"/>
  <c r="EV855" i="1"/>
  <c r="EX855" i="1"/>
  <c r="EY855" i="1"/>
  <c r="EZ855" i="1"/>
  <c r="FA855" i="1"/>
  <c r="FC855" i="1"/>
  <c r="FF855" i="1"/>
  <c r="FG855" i="1"/>
  <c r="FH855" i="1"/>
  <c r="FI855" i="1"/>
  <c r="FJ855" i="1"/>
  <c r="FL855" i="1"/>
  <c r="FM855" i="1"/>
  <c r="FN855" i="1"/>
  <c r="FO855" i="1"/>
  <c r="FP855" i="1"/>
  <c r="FR855" i="1"/>
  <c r="FS855" i="1"/>
  <c r="EU856" i="1"/>
  <c r="EV856" i="1"/>
  <c r="EX856" i="1"/>
  <c r="EY856" i="1"/>
  <c r="EZ856" i="1"/>
  <c r="FA856" i="1"/>
  <c r="FC856" i="1"/>
  <c r="FF856" i="1"/>
  <c r="FG856" i="1"/>
  <c r="FH856" i="1"/>
  <c r="FI856" i="1"/>
  <c r="FJ856" i="1"/>
  <c r="FL856" i="1"/>
  <c r="FM856" i="1"/>
  <c r="FN856" i="1"/>
  <c r="FO856" i="1"/>
  <c r="FP856" i="1"/>
  <c r="FR856" i="1"/>
  <c r="FS856" i="1"/>
  <c r="EU857" i="1"/>
  <c r="EV857" i="1"/>
  <c r="EX857" i="1"/>
  <c r="EY857" i="1"/>
  <c r="EZ857" i="1"/>
  <c r="FA857" i="1"/>
  <c r="FC857" i="1"/>
  <c r="FF857" i="1"/>
  <c r="FG857" i="1"/>
  <c r="FH857" i="1"/>
  <c r="FI857" i="1"/>
  <c r="FJ857" i="1"/>
  <c r="FL857" i="1"/>
  <c r="FM857" i="1"/>
  <c r="FN857" i="1"/>
  <c r="FO857" i="1"/>
  <c r="FP857" i="1"/>
  <c r="FR857" i="1"/>
  <c r="FS857" i="1"/>
  <c r="EU858" i="1"/>
  <c r="EV858" i="1"/>
  <c r="EX858" i="1"/>
  <c r="EY858" i="1"/>
  <c r="EZ858" i="1"/>
  <c r="FA858" i="1"/>
  <c r="FC858" i="1"/>
  <c r="FF858" i="1"/>
  <c r="FG858" i="1"/>
  <c r="FH858" i="1"/>
  <c r="FI858" i="1"/>
  <c r="FJ858" i="1"/>
  <c r="FL858" i="1"/>
  <c r="FM858" i="1"/>
  <c r="FN858" i="1"/>
  <c r="FO858" i="1"/>
  <c r="FP858" i="1"/>
  <c r="FR858" i="1"/>
  <c r="FS858" i="1"/>
  <c r="EU859" i="1"/>
  <c r="EV859" i="1"/>
  <c r="EX859" i="1"/>
  <c r="EY859" i="1"/>
  <c r="EZ859" i="1"/>
  <c r="FA859" i="1"/>
  <c r="FC859" i="1"/>
  <c r="FF859" i="1"/>
  <c r="FG859" i="1"/>
  <c r="FH859" i="1"/>
  <c r="FI859" i="1"/>
  <c r="FJ859" i="1"/>
  <c r="FL859" i="1"/>
  <c r="FM859" i="1"/>
  <c r="FN859" i="1"/>
  <c r="FO859" i="1"/>
  <c r="FP859" i="1"/>
  <c r="FR859" i="1"/>
  <c r="FS859" i="1"/>
  <c r="EU860" i="1"/>
  <c r="EV860" i="1"/>
  <c r="EX860" i="1"/>
  <c r="EY860" i="1"/>
  <c r="EZ860" i="1"/>
  <c r="FA860" i="1"/>
  <c r="FC860" i="1"/>
  <c r="FF860" i="1"/>
  <c r="FG860" i="1"/>
  <c r="FH860" i="1"/>
  <c r="FI860" i="1"/>
  <c r="FJ860" i="1"/>
  <c r="FL860" i="1"/>
  <c r="FM860" i="1"/>
  <c r="FN860" i="1"/>
  <c r="FO860" i="1"/>
  <c r="FP860" i="1"/>
  <c r="FR860" i="1"/>
  <c r="FS860" i="1"/>
  <c r="EU861" i="1"/>
  <c r="EV861" i="1"/>
  <c r="EX861" i="1"/>
  <c r="EY861" i="1"/>
  <c r="EZ861" i="1"/>
  <c r="FA861" i="1"/>
  <c r="FC861" i="1"/>
  <c r="FF861" i="1"/>
  <c r="FG861" i="1"/>
  <c r="FH861" i="1"/>
  <c r="FI861" i="1"/>
  <c r="FJ861" i="1"/>
  <c r="FL861" i="1"/>
  <c r="FM861" i="1"/>
  <c r="FN861" i="1"/>
  <c r="FO861" i="1"/>
  <c r="FP861" i="1"/>
  <c r="FR861" i="1"/>
  <c r="FS861" i="1"/>
  <c r="EU862" i="1"/>
  <c r="EV862" i="1"/>
  <c r="EX862" i="1"/>
  <c r="EY862" i="1"/>
  <c r="EZ862" i="1"/>
  <c r="FA862" i="1"/>
  <c r="FC862" i="1"/>
  <c r="FF862" i="1"/>
  <c r="FG862" i="1"/>
  <c r="FH862" i="1"/>
  <c r="FI862" i="1"/>
  <c r="FJ862" i="1"/>
  <c r="FL862" i="1"/>
  <c r="FM862" i="1"/>
  <c r="FN862" i="1"/>
  <c r="FO862" i="1"/>
  <c r="FP862" i="1"/>
  <c r="FR862" i="1"/>
  <c r="FS862" i="1"/>
  <c r="EU863" i="1"/>
  <c r="EV863" i="1"/>
  <c r="EX863" i="1"/>
  <c r="EY863" i="1"/>
  <c r="EZ863" i="1"/>
  <c r="FA863" i="1"/>
  <c r="FC863" i="1"/>
  <c r="FF863" i="1"/>
  <c r="FG863" i="1"/>
  <c r="FH863" i="1"/>
  <c r="FI863" i="1"/>
  <c r="FJ863" i="1"/>
  <c r="FL863" i="1"/>
  <c r="FM863" i="1"/>
  <c r="FN863" i="1"/>
  <c r="FO863" i="1"/>
  <c r="FP863" i="1"/>
  <c r="FR863" i="1"/>
  <c r="FS863" i="1"/>
  <c r="EU864" i="1"/>
  <c r="EV864" i="1"/>
  <c r="EX864" i="1"/>
  <c r="EY864" i="1"/>
  <c r="EZ864" i="1"/>
  <c r="FA864" i="1"/>
  <c r="FC864" i="1"/>
  <c r="FF864" i="1"/>
  <c r="FG864" i="1"/>
  <c r="FH864" i="1"/>
  <c r="FI864" i="1"/>
  <c r="FJ864" i="1"/>
  <c r="FL864" i="1"/>
  <c r="FM864" i="1"/>
  <c r="FN864" i="1"/>
  <c r="FO864" i="1"/>
  <c r="FP864" i="1"/>
  <c r="FR864" i="1"/>
  <c r="FS864" i="1"/>
  <c r="EU865" i="1"/>
  <c r="EV865" i="1"/>
  <c r="EX865" i="1"/>
  <c r="EY865" i="1"/>
  <c r="EZ865" i="1"/>
  <c r="FA865" i="1"/>
  <c r="FC865" i="1"/>
  <c r="FF865" i="1"/>
  <c r="FG865" i="1"/>
  <c r="FH865" i="1"/>
  <c r="FI865" i="1"/>
  <c r="FJ865" i="1"/>
  <c r="FL865" i="1"/>
  <c r="FM865" i="1"/>
  <c r="FN865" i="1"/>
  <c r="FO865" i="1"/>
  <c r="FP865" i="1"/>
  <c r="FR865" i="1"/>
  <c r="FS865" i="1"/>
  <c r="EU866" i="1"/>
  <c r="EV866" i="1"/>
  <c r="EX866" i="1"/>
  <c r="EY866" i="1"/>
  <c r="EZ866" i="1"/>
  <c r="FA866" i="1"/>
  <c r="FC866" i="1"/>
  <c r="FF866" i="1"/>
  <c r="FG866" i="1"/>
  <c r="FH866" i="1"/>
  <c r="FI866" i="1"/>
  <c r="FJ866" i="1"/>
  <c r="FL866" i="1"/>
  <c r="FM866" i="1"/>
  <c r="FN866" i="1"/>
  <c r="FO866" i="1"/>
  <c r="FP866" i="1"/>
  <c r="FR866" i="1"/>
  <c r="FS866" i="1"/>
  <c r="EU867" i="1"/>
  <c r="EV867" i="1"/>
  <c r="EX867" i="1"/>
  <c r="EY867" i="1"/>
  <c r="EZ867" i="1"/>
  <c r="FA867" i="1"/>
  <c r="FC867" i="1"/>
  <c r="FF867" i="1"/>
  <c r="FG867" i="1"/>
  <c r="FH867" i="1"/>
  <c r="FI867" i="1"/>
  <c r="FJ867" i="1"/>
  <c r="FL867" i="1"/>
  <c r="FM867" i="1"/>
  <c r="FN867" i="1"/>
  <c r="FO867" i="1"/>
  <c r="FP867" i="1"/>
  <c r="FR867" i="1"/>
  <c r="FS867" i="1"/>
  <c r="EU868" i="1"/>
  <c r="EV868" i="1"/>
  <c r="EX868" i="1"/>
  <c r="EY868" i="1"/>
  <c r="EZ868" i="1"/>
  <c r="FA868" i="1"/>
  <c r="FC868" i="1"/>
  <c r="FF868" i="1"/>
  <c r="FG868" i="1"/>
  <c r="FH868" i="1"/>
  <c r="FI868" i="1"/>
  <c r="FJ868" i="1"/>
  <c r="FL868" i="1"/>
  <c r="FM868" i="1"/>
  <c r="FN868" i="1"/>
  <c r="FO868" i="1"/>
  <c r="FP868" i="1"/>
  <c r="FR868" i="1"/>
  <c r="FS868" i="1"/>
  <c r="EU869" i="1"/>
  <c r="EV869" i="1"/>
  <c r="EX869" i="1"/>
  <c r="EY869" i="1"/>
  <c r="EZ869" i="1"/>
  <c r="FA869" i="1"/>
  <c r="FC869" i="1"/>
  <c r="FF869" i="1"/>
  <c r="FG869" i="1"/>
  <c r="FH869" i="1"/>
  <c r="FI869" i="1"/>
  <c r="FJ869" i="1"/>
  <c r="FL869" i="1"/>
  <c r="FM869" i="1"/>
  <c r="FN869" i="1"/>
  <c r="FO869" i="1"/>
  <c r="FP869" i="1"/>
  <c r="FR869" i="1"/>
  <c r="FS869" i="1"/>
  <c r="EU870" i="1"/>
  <c r="EV870" i="1"/>
  <c r="EX870" i="1"/>
  <c r="EY870" i="1"/>
  <c r="EZ870" i="1"/>
  <c r="FA870" i="1"/>
  <c r="FC870" i="1"/>
  <c r="FF870" i="1"/>
  <c r="FG870" i="1"/>
  <c r="FH870" i="1"/>
  <c r="FI870" i="1"/>
  <c r="FJ870" i="1"/>
  <c r="FL870" i="1"/>
  <c r="FM870" i="1"/>
  <c r="FN870" i="1"/>
  <c r="FO870" i="1"/>
  <c r="FP870" i="1"/>
  <c r="FR870" i="1"/>
  <c r="FS870" i="1"/>
  <c r="EU871" i="1"/>
  <c r="EV871" i="1"/>
  <c r="EX871" i="1"/>
  <c r="EY871" i="1"/>
  <c r="EZ871" i="1"/>
  <c r="FA871" i="1"/>
  <c r="FC871" i="1"/>
  <c r="FF871" i="1"/>
  <c r="FG871" i="1"/>
  <c r="FH871" i="1"/>
  <c r="FI871" i="1"/>
  <c r="FJ871" i="1"/>
  <c r="FL871" i="1"/>
  <c r="FM871" i="1"/>
  <c r="FN871" i="1"/>
  <c r="FO871" i="1"/>
  <c r="FP871" i="1"/>
  <c r="FR871" i="1"/>
  <c r="FS871" i="1"/>
  <c r="EU872" i="1"/>
  <c r="EV872" i="1"/>
  <c r="EX872" i="1"/>
  <c r="EY872" i="1"/>
  <c r="EZ872" i="1"/>
  <c r="FA872" i="1"/>
  <c r="FC872" i="1"/>
  <c r="FF872" i="1"/>
  <c r="FG872" i="1"/>
  <c r="FH872" i="1"/>
  <c r="FI872" i="1"/>
  <c r="FJ872" i="1"/>
  <c r="FL872" i="1"/>
  <c r="FM872" i="1"/>
  <c r="FN872" i="1"/>
  <c r="FO872" i="1"/>
  <c r="FP872" i="1"/>
  <c r="FR872" i="1"/>
  <c r="FS872" i="1"/>
  <c r="EU873" i="1"/>
  <c r="EV873" i="1"/>
  <c r="EX873" i="1"/>
  <c r="EY873" i="1"/>
  <c r="EZ873" i="1"/>
  <c r="FA873" i="1"/>
  <c r="FC873" i="1"/>
  <c r="FF873" i="1"/>
  <c r="FG873" i="1"/>
  <c r="FH873" i="1"/>
  <c r="FI873" i="1"/>
  <c r="FJ873" i="1"/>
  <c r="FL873" i="1"/>
  <c r="FM873" i="1"/>
  <c r="FN873" i="1"/>
  <c r="FO873" i="1"/>
  <c r="FP873" i="1"/>
  <c r="FR873" i="1"/>
  <c r="FS873" i="1"/>
  <c r="EU874" i="1"/>
  <c r="EV874" i="1"/>
  <c r="EX874" i="1"/>
  <c r="EY874" i="1"/>
  <c r="EZ874" i="1"/>
  <c r="FA874" i="1"/>
  <c r="FC874" i="1"/>
  <c r="FF874" i="1"/>
  <c r="FG874" i="1"/>
  <c r="FH874" i="1"/>
  <c r="FI874" i="1"/>
  <c r="FJ874" i="1"/>
  <c r="FL874" i="1"/>
  <c r="FM874" i="1"/>
  <c r="FN874" i="1"/>
  <c r="FO874" i="1"/>
  <c r="FP874" i="1"/>
  <c r="FR874" i="1"/>
  <c r="FS874" i="1"/>
  <c r="EU875" i="1"/>
  <c r="EV875" i="1"/>
  <c r="EX875" i="1"/>
  <c r="EY875" i="1"/>
  <c r="EZ875" i="1"/>
  <c r="FA875" i="1"/>
  <c r="FC875" i="1"/>
  <c r="FF875" i="1"/>
  <c r="FG875" i="1"/>
  <c r="FH875" i="1"/>
  <c r="FI875" i="1"/>
  <c r="FJ875" i="1"/>
  <c r="FL875" i="1"/>
  <c r="FM875" i="1"/>
  <c r="FN875" i="1"/>
  <c r="FO875" i="1"/>
  <c r="FP875" i="1"/>
  <c r="FR875" i="1"/>
  <c r="FS875" i="1"/>
  <c r="EU876" i="1"/>
  <c r="EV876" i="1"/>
  <c r="EX876" i="1"/>
  <c r="EY876" i="1"/>
  <c r="EZ876" i="1"/>
  <c r="FA876" i="1"/>
  <c r="FC876" i="1"/>
  <c r="FF876" i="1"/>
  <c r="FG876" i="1"/>
  <c r="FH876" i="1"/>
  <c r="FI876" i="1"/>
  <c r="FJ876" i="1"/>
  <c r="FL876" i="1"/>
  <c r="FM876" i="1"/>
  <c r="FN876" i="1"/>
  <c r="FO876" i="1"/>
  <c r="FP876" i="1"/>
  <c r="FR876" i="1"/>
  <c r="FS876" i="1"/>
  <c r="EU877" i="1"/>
  <c r="EV877" i="1"/>
  <c r="EX877" i="1"/>
  <c r="EY877" i="1"/>
  <c r="EZ877" i="1"/>
  <c r="FA877" i="1"/>
  <c r="FC877" i="1"/>
  <c r="FF877" i="1"/>
  <c r="FG877" i="1"/>
  <c r="FH877" i="1"/>
  <c r="FI877" i="1"/>
  <c r="FJ877" i="1"/>
  <c r="FL877" i="1"/>
  <c r="FM877" i="1"/>
  <c r="FN877" i="1"/>
  <c r="FO877" i="1"/>
  <c r="FP877" i="1"/>
  <c r="FR877" i="1"/>
  <c r="FS877" i="1"/>
  <c r="EU878" i="1"/>
  <c r="EV878" i="1"/>
  <c r="EX878" i="1"/>
  <c r="EY878" i="1"/>
  <c r="EZ878" i="1"/>
  <c r="FA878" i="1"/>
  <c r="FC878" i="1"/>
  <c r="FF878" i="1"/>
  <c r="FG878" i="1"/>
  <c r="FH878" i="1"/>
  <c r="FI878" i="1"/>
  <c r="FJ878" i="1"/>
  <c r="FL878" i="1"/>
  <c r="FM878" i="1"/>
  <c r="FN878" i="1"/>
  <c r="FO878" i="1"/>
  <c r="FP878" i="1"/>
  <c r="FR878" i="1"/>
  <c r="FS878" i="1"/>
  <c r="EU879" i="1"/>
  <c r="EV879" i="1"/>
  <c r="EX879" i="1"/>
  <c r="EY879" i="1"/>
  <c r="EZ879" i="1"/>
  <c r="FA879" i="1"/>
  <c r="FC879" i="1"/>
  <c r="FF879" i="1"/>
  <c r="FG879" i="1"/>
  <c r="FH879" i="1"/>
  <c r="FI879" i="1"/>
  <c r="FJ879" i="1"/>
  <c r="FL879" i="1"/>
  <c r="FM879" i="1"/>
  <c r="FN879" i="1"/>
  <c r="FO879" i="1"/>
  <c r="FP879" i="1"/>
  <c r="FR879" i="1"/>
  <c r="FS879" i="1"/>
  <c r="EU880" i="1"/>
  <c r="EV880" i="1"/>
  <c r="EX880" i="1"/>
  <c r="EY880" i="1"/>
  <c r="EZ880" i="1"/>
  <c r="FA880" i="1"/>
  <c r="FC880" i="1"/>
  <c r="FF880" i="1"/>
  <c r="FG880" i="1"/>
  <c r="FH880" i="1"/>
  <c r="FI880" i="1"/>
  <c r="FJ880" i="1"/>
  <c r="FL880" i="1"/>
  <c r="FM880" i="1"/>
  <c r="FN880" i="1"/>
  <c r="FO880" i="1"/>
  <c r="FP880" i="1"/>
  <c r="FR880" i="1"/>
  <c r="FS880" i="1"/>
  <c r="EU881" i="1"/>
  <c r="EV881" i="1"/>
  <c r="EX881" i="1"/>
  <c r="EY881" i="1"/>
  <c r="EZ881" i="1"/>
  <c r="FA881" i="1"/>
  <c r="FC881" i="1"/>
  <c r="FF881" i="1"/>
  <c r="FG881" i="1"/>
  <c r="FH881" i="1"/>
  <c r="FI881" i="1"/>
  <c r="FJ881" i="1"/>
  <c r="FL881" i="1"/>
  <c r="FM881" i="1"/>
  <c r="FN881" i="1"/>
  <c r="FO881" i="1"/>
  <c r="FP881" i="1"/>
  <c r="FR881" i="1"/>
  <c r="FS881" i="1"/>
  <c r="EU882" i="1"/>
  <c r="EV882" i="1"/>
  <c r="EX882" i="1"/>
  <c r="EY882" i="1"/>
  <c r="EZ882" i="1"/>
  <c r="FA882" i="1"/>
  <c r="FC882" i="1"/>
  <c r="FF882" i="1"/>
  <c r="FG882" i="1"/>
  <c r="FH882" i="1"/>
  <c r="FI882" i="1"/>
  <c r="FJ882" i="1"/>
  <c r="FL882" i="1"/>
  <c r="FM882" i="1"/>
  <c r="FN882" i="1"/>
  <c r="FO882" i="1"/>
  <c r="FP882" i="1"/>
  <c r="FR882" i="1"/>
  <c r="FS882" i="1"/>
  <c r="EU883" i="1"/>
  <c r="EV883" i="1"/>
  <c r="EX883" i="1"/>
  <c r="EY883" i="1"/>
  <c r="EZ883" i="1"/>
  <c r="FA883" i="1"/>
  <c r="FC883" i="1"/>
  <c r="FF883" i="1"/>
  <c r="FG883" i="1"/>
  <c r="FH883" i="1"/>
  <c r="FI883" i="1"/>
  <c r="FJ883" i="1"/>
  <c r="FL883" i="1"/>
  <c r="FM883" i="1"/>
  <c r="FN883" i="1"/>
  <c r="FO883" i="1"/>
  <c r="FP883" i="1"/>
  <c r="FR883" i="1"/>
  <c r="FS883" i="1"/>
  <c r="EU884" i="1"/>
  <c r="EV884" i="1"/>
  <c r="EX884" i="1"/>
  <c r="EY884" i="1"/>
  <c r="EZ884" i="1"/>
  <c r="FA884" i="1"/>
  <c r="FC884" i="1"/>
  <c r="FF884" i="1"/>
  <c r="FG884" i="1"/>
  <c r="FH884" i="1"/>
  <c r="FI884" i="1"/>
  <c r="FJ884" i="1"/>
  <c r="FL884" i="1"/>
  <c r="FM884" i="1"/>
  <c r="FN884" i="1"/>
  <c r="FO884" i="1"/>
  <c r="FP884" i="1"/>
  <c r="FR884" i="1"/>
  <c r="FS884" i="1"/>
  <c r="EU885" i="1"/>
  <c r="EV885" i="1"/>
  <c r="EX885" i="1"/>
  <c r="EY885" i="1"/>
  <c r="EZ885" i="1"/>
  <c r="FA885" i="1"/>
  <c r="FC885" i="1"/>
  <c r="FF885" i="1"/>
  <c r="FG885" i="1"/>
  <c r="FH885" i="1"/>
  <c r="FI885" i="1"/>
  <c r="FJ885" i="1"/>
  <c r="FL885" i="1"/>
  <c r="FM885" i="1"/>
  <c r="FN885" i="1"/>
  <c r="FO885" i="1"/>
  <c r="FP885" i="1"/>
  <c r="FR885" i="1"/>
  <c r="FS885" i="1"/>
  <c r="EU886" i="1"/>
  <c r="EV886" i="1"/>
  <c r="EX886" i="1"/>
  <c r="EY886" i="1"/>
  <c r="EZ886" i="1"/>
  <c r="FA886" i="1"/>
  <c r="FC886" i="1"/>
  <c r="FF886" i="1"/>
  <c r="FG886" i="1"/>
  <c r="FH886" i="1"/>
  <c r="FI886" i="1"/>
  <c r="FJ886" i="1"/>
  <c r="FL886" i="1"/>
  <c r="FM886" i="1"/>
  <c r="FN886" i="1"/>
  <c r="FO886" i="1"/>
  <c r="FP886" i="1"/>
  <c r="FR886" i="1"/>
  <c r="FS886" i="1"/>
  <c r="EU887" i="1"/>
  <c r="EV887" i="1"/>
  <c r="EX887" i="1"/>
  <c r="EY887" i="1"/>
  <c r="EZ887" i="1"/>
  <c r="FA887" i="1"/>
  <c r="FC887" i="1"/>
  <c r="FF887" i="1"/>
  <c r="FG887" i="1"/>
  <c r="FH887" i="1"/>
  <c r="FI887" i="1"/>
  <c r="FJ887" i="1"/>
  <c r="FL887" i="1"/>
  <c r="FM887" i="1"/>
  <c r="FN887" i="1"/>
  <c r="FO887" i="1"/>
  <c r="FP887" i="1"/>
  <c r="FR887" i="1"/>
  <c r="FS887" i="1"/>
  <c r="EU888" i="1"/>
  <c r="EV888" i="1"/>
  <c r="EX888" i="1"/>
  <c r="EY888" i="1"/>
  <c r="EZ888" i="1"/>
  <c r="FA888" i="1"/>
  <c r="FC888" i="1"/>
  <c r="FF888" i="1"/>
  <c r="FG888" i="1"/>
  <c r="FH888" i="1"/>
  <c r="FI888" i="1"/>
  <c r="FJ888" i="1"/>
  <c r="FL888" i="1"/>
  <c r="FM888" i="1"/>
  <c r="FN888" i="1"/>
  <c r="FO888" i="1"/>
  <c r="FP888" i="1"/>
  <c r="FR888" i="1"/>
  <c r="FS888" i="1"/>
  <c r="EU889" i="1"/>
  <c r="EV889" i="1"/>
  <c r="EX889" i="1"/>
  <c r="EY889" i="1"/>
  <c r="EZ889" i="1"/>
  <c r="FA889" i="1"/>
  <c r="FC889" i="1"/>
  <c r="FF889" i="1"/>
  <c r="FG889" i="1"/>
  <c r="FH889" i="1"/>
  <c r="FI889" i="1"/>
  <c r="FJ889" i="1"/>
  <c r="FL889" i="1"/>
  <c r="FM889" i="1"/>
  <c r="FN889" i="1"/>
  <c r="FO889" i="1"/>
  <c r="FP889" i="1"/>
  <c r="FR889" i="1"/>
  <c r="FS889" i="1"/>
  <c r="EU890" i="1"/>
  <c r="EV890" i="1"/>
  <c r="EX890" i="1"/>
  <c r="EY890" i="1"/>
  <c r="EZ890" i="1"/>
  <c r="FA890" i="1"/>
  <c r="FC890" i="1"/>
  <c r="FF890" i="1"/>
  <c r="FG890" i="1"/>
  <c r="FH890" i="1"/>
  <c r="FI890" i="1"/>
  <c r="FJ890" i="1"/>
  <c r="FL890" i="1"/>
  <c r="FM890" i="1"/>
  <c r="FN890" i="1"/>
  <c r="FO890" i="1"/>
  <c r="FP890" i="1"/>
  <c r="FR890" i="1"/>
  <c r="FS890" i="1"/>
  <c r="EU891" i="1"/>
  <c r="EV891" i="1"/>
  <c r="EX891" i="1"/>
  <c r="EY891" i="1"/>
  <c r="EZ891" i="1"/>
  <c r="FA891" i="1"/>
  <c r="FC891" i="1"/>
  <c r="FF891" i="1"/>
  <c r="FG891" i="1"/>
  <c r="FH891" i="1"/>
  <c r="FI891" i="1"/>
  <c r="FJ891" i="1"/>
  <c r="FL891" i="1"/>
  <c r="FM891" i="1"/>
  <c r="FN891" i="1"/>
  <c r="FO891" i="1"/>
  <c r="FP891" i="1"/>
  <c r="FR891" i="1"/>
  <c r="FS891" i="1"/>
  <c r="EU892" i="1"/>
  <c r="EV892" i="1"/>
  <c r="EX892" i="1"/>
  <c r="EY892" i="1"/>
  <c r="EZ892" i="1"/>
  <c r="FA892" i="1"/>
  <c r="FC892" i="1"/>
  <c r="FF892" i="1"/>
  <c r="FG892" i="1"/>
  <c r="FH892" i="1"/>
  <c r="FI892" i="1"/>
  <c r="FJ892" i="1"/>
  <c r="FL892" i="1"/>
  <c r="FM892" i="1"/>
  <c r="FN892" i="1"/>
  <c r="FO892" i="1"/>
  <c r="FP892" i="1"/>
  <c r="FR892" i="1"/>
  <c r="FS892" i="1"/>
  <c r="EU893" i="1"/>
  <c r="EV893" i="1"/>
  <c r="EX893" i="1"/>
  <c r="EY893" i="1"/>
  <c r="EZ893" i="1"/>
  <c r="FA893" i="1"/>
  <c r="FC893" i="1"/>
  <c r="FF893" i="1"/>
  <c r="FG893" i="1"/>
  <c r="FH893" i="1"/>
  <c r="FI893" i="1"/>
  <c r="FJ893" i="1"/>
  <c r="FL893" i="1"/>
  <c r="FM893" i="1"/>
  <c r="FN893" i="1"/>
  <c r="FO893" i="1"/>
  <c r="FP893" i="1"/>
  <c r="FR893" i="1"/>
  <c r="FS893" i="1"/>
  <c r="EU894" i="1"/>
  <c r="EV894" i="1"/>
  <c r="EX894" i="1"/>
  <c r="EY894" i="1"/>
  <c r="EZ894" i="1"/>
  <c r="FA894" i="1"/>
  <c r="FC894" i="1"/>
  <c r="FF894" i="1"/>
  <c r="FG894" i="1"/>
  <c r="FH894" i="1"/>
  <c r="FI894" i="1"/>
  <c r="FJ894" i="1"/>
  <c r="FL894" i="1"/>
  <c r="FM894" i="1"/>
  <c r="FN894" i="1"/>
  <c r="FO894" i="1"/>
  <c r="FP894" i="1"/>
  <c r="FR894" i="1"/>
  <c r="FS894" i="1"/>
  <c r="EU895" i="1"/>
  <c r="EV895" i="1"/>
  <c r="EX895" i="1"/>
  <c r="EY895" i="1"/>
  <c r="EZ895" i="1"/>
  <c r="FA895" i="1"/>
  <c r="FC895" i="1"/>
  <c r="FF895" i="1"/>
  <c r="FG895" i="1"/>
  <c r="FH895" i="1"/>
  <c r="FI895" i="1"/>
  <c r="FJ895" i="1"/>
  <c r="FL895" i="1"/>
  <c r="FM895" i="1"/>
  <c r="FN895" i="1"/>
  <c r="FO895" i="1"/>
  <c r="FP895" i="1"/>
  <c r="FR895" i="1"/>
  <c r="FS895" i="1"/>
  <c r="EU896" i="1"/>
  <c r="EV896" i="1"/>
  <c r="EX896" i="1"/>
  <c r="EY896" i="1"/>
  <c r="EZ896" i="1"/>
  <c r="FA896" i="1"/>
  <c r="FC896" i="1"/>
  <c r="FF896" i="1"/>
  <c r="FG896" i="1"/>
  <c r="FH896" i="1"/>
  <c r="FI896" i="1"/>
  <c r="FJ896" i="1"/>
  <c r="FL896" i="1"/>
  <c r="FM896" i="1"/>
  <c r="FN896" i="1"/>
  <c r="FO896" i="1"/>
  <c r="FP896" i="1"/>
  <c r="FR896" i="1"/>
  <c r="FS896" i="1"/>
  <c r="EU897" i="1"/>
  <c r="EV897" i="1"/>
  <c r="EX897" i="1"/>
  <c r="EY897" i="1"/>
  <c r="EZ897" i="1"/>
  <c r="FA897" i="1"/>
  <c r="FC897" i="1"/>
  <c r="FF897" i="1"/>
  <c r="FG897" i="1"/>
  <c r="FH897" i="1"/>
  <c r="FI897" i="1"/>
  <c r="FJ897" i="1"/>
  <c r="FL897" i="1"/>
  <c r="FM897" i="1"/>
  <c r="FN897" i="1"/>
  <c r="FO897" i="1"/>
  <c r="FP897" i="1"/>
  <c r="FR897" i="1"/>
  <c r="FS897" i="1"/>
  <c r="EU898" i="1"/>
  <c r="EV898" i="1"/>
  <c r="EX898" i="1"/>
  <c r="EY898" i="1"/>
  <c r="EZ898" i="1"/>
  <c r="FA898" i="1"/>
  <c r="FC898" i="1"/>
  <c r="FF898" i="1"/>
  <c r="FG898" i="1"/>
  <c r="FH898" i="1"/>
  <c r="FI898" i="1"/>
  <c r="FJ898" i="1"/>
  <c r="FL898" i="1"/>
  <c r="FM898" i="1"/>
  <c r="FN898" i="1"/>
  <c r="FO898" i="1"/>
  <c r="FP898" i="1"/>
  <c r="FR898" i="1"/>
  <c r="FS898" i="1"/>
  <c r="EU899" i="1"/>
  <c r="EV899" i="1"/>
  <c r="EX899" i="1"/>
  <c r="EY899" i="1"/>
  <c r="EZ899" i="1"/>
  <c r="FA899" i="1"/>
  <c r="FC899" i="1"/>
  <c r="FF899" i="1"/>
  <c r="FG899" i="1"/>
  <c r="FH899" i="1"/>
  <c r="FI899" i="1"/>
  <c r="FJ899" i="1"/>
  <c r="FL899" i="1"/>
  <c r="FM899" i="1"/>
  <c r="FN899" i="1"/>
  <c r="FO899" i="1"/>
  <c r="FP899" i="1"/>
  <c r="FR899" i="1"/>
  <c r="FS899" i="1"/>
  <c r="EU900" i="1"/>
  <c r="EV900" i="1"/>
  <c r="EX900" i="1"/>
  <c r="EY900" i="1"/>
  <c r="EZ900" i="1"/>
  <c r="FA900" i="1"/>
  <c r="FC900" i="1"/>
  <c r="FF900" i="1"/>
  <c r="FG900" i="1"/>
  <c r="FH900" i="1"/>
  <c r="FI900" i="1"/>
  <c r="FJ900" i="1"/>
  <c r="FL900" i="1"/>
  <c r="FM900" i="1"/>
  <c r="FN900" i="1"/>
  <c r="FO900" i="1"/>
  <c r="FP900" i="1"/>
  <c r="FR900" i="1"/>
  <c r="FS900" i="1"/>
  <c r="EU901" i="1"/>
  <c r="EV901" i="1"/>
  <c r="EX901" i="1"/>
  <c r="EY901" i="1"/>
  <c r="EZ901" i="1"/>
  <c r="FA901" i="1"/>
  <c r="FC901" i="1"/>
  <c r="FF901" i="1"/>
  <c r="FG901" i="1"/>
  <c r="FH901" i="1"/>
  <c r="FI901" i="1"/>
  <c r="FJ901" i="1"/>
  <c r="FL901" i="1"/>
  <c r="FM901" i="1"/>
  <c r="FN901" i="1"/>
  <c r="FO901" i="1"/>
  <c r="FP901" i="1"/>
  <c r="FR901" i="1"/>
  <c r="FS901" i="1"/>
  <c r="EU902" i="1"/>
  <c r="EV902" i="1"/>
  <c r="EX902" i="1"/>
  <c r="EY902" i="1"/>
  <c r="EZ902" i="1"/>
  <c r="FA902" i="1"/>
  <c r="FC902" i="1"/>
  <c r="FF902" i="1"/>
  <c r="FG902" i="1"/>
  <c r="FH902" i="1"/>
  <c r="FI902" i="1"/>
  <c r="FJ902" i="1"/>
  <c r="FL902" i="1"/>
  <c r="FM902" i="1"/>
  <c r="FN902" i="1"/>
  <c r="FO902" i="1"/>
  <c r="FP902" i="1"/>
  <c r="FR902" i="1"/>
  <c r="FS902" i="1"/>
  <c r="EU903" i="1"/>
  <c r="EV903" i="1"/>
  <c r="EX903" i="1"/>
  <c r="EY903" i="1"/>
  <c r="EZ903" i="1"/>
  <c r="FA903" i="1"/>
  <c r="FC903" i="1"/>
  <c r="FF903" i="1"/>
  <c r="FG903" i="1"/>
  <c r="FH903" i="1"/>
  <c r="FI903" i="1"/>
  <c r="FJ903" i="1"/>
  <c r="FL903" i="1"/>
  <c r="FM903" i="1"/>
  <c r="FN903" i="1"/>
  <c r="FO903" i="1"/>
  <c r="FP903" i="1"/>
  <c r="FR903" i="1"/>
  <c r="FS903" i="1"/>
  <c r="EU904" i="1"/>
  <c r="EV904" i="1"/>
  <c r="EX904" i="1"/>
  <c r="EY904" i="1"/>
  <c r="EZ904" i="1"/>
  <c r="FA904" i="1"/>
  <c r="FC904" i="1"/>
  <c r="FF904" i="1"/>
  <c r="FG904" i="1"/>
  <c r="FH904" i="1"/>
  <c r="FI904" i="1"/>
  <c r="FJ904" i="1"/>
  <c r="FL904" i="1"/>
  <c r="FM904" i="1"/>
  <c r="FN904" i="1"/>
  <c r="FO904" i="1"/>
  <c r="FP904" i="1"/>
  <c r="FR904" i="1"/>
  <c r="FS904" i="1"/>
  <c r="EU905" i="1"/>
  <c r="EV905" i="1"/>
  <c r="EX905" i="1"/>
  <c r="EY905" i="1"/>
  <c r="EZ905" i="1"/>
  <c r="FA905" i="1"/>
  <c r="FC905" i="1"/>
  <c r="FF905" i="1"/>
  <c r="FG905" i="1"/>
  <c r="FH905" i="1"/>
  <c r="FI905" i="1"/>
  <c r="FJ905" i="1"/>
  <c r="FL905" i="1"/>
  <c r="FM905" i="1"/>
  <c r="FN905" i="1"/>
  <c r="FO905" i="1"/>
  <c r="FP905" i="1"/>
  <c r="FR905" i="1"/>
  <c r="FS905" i="1"/>
  <c r="EU906" i="1"/>
  <c r="EV906" i="1"/>
  <c r="EX906" i="1"/>
  <c r="EY906" i="1"/>
  <c r="EZ906" i="1"/>
  <c r="FA906" i="1"/>
  <c r="FC906" i="1"/>
  <c r="FF906" i="1"/>
  <c r="FG906" i="1"/>
  <c r="FH906" i="1"/>
  <c r="FI906" i="1"/>
  <c r="FJ906" i="1"/>
  <c r="FL906" i="1"/>
  <c r="FM906" i="1"/>
  <c r="FN906" i="1"/>
  <c r="FO906" i="1"/>
  <c r="FP906" i="1"/>
  <c r="FR906" i="1"/>
  <c r="FS906" i="1"/>
  <c r="EU907" i="1"/>
  <c r="EV907" i="1"/>
  <c r="EX907" i="1"/>
  <c r="EY907" i="1"/>
  <c r="EZ907" i="1"/>
  <c r="FA907" i="1"/>
  <c r="FC907" i="1"/>
  <c r="FF907" i="1"/>
  <c r="FG907" i="1"/>
  <c r="FH907" i="1"/>
  <c r="FI907" i="1"/>
  <c r="FJ907" i="1"/>
  <c r="FL907" i="1"/>
  <c r="FM907" i="1"/>
  <c r="FN907" i="1"/>
  <c r="FO907" i="1"/>
  <c r="FP907" i="1"/>
  <c r="FR907" i="1"/>
  <c r="FS907" i="1"/>
  <c r="EU908" i="1"/>
  <c r="EV908" i="1"/>
  <c r="EX908" i="1"/>
  <c r="EY908" i="1"/>
  <c r="EZ908" i="1"/>
  <c r="FA908" i="1"/>
  <c r="FC908" i="1"/>
  <c r="FF908" i="1"/>
  <c r="FG908" i="1"/>
  <c r="FH908" i="1"/>
  <c r="FI908" i="1"/>
  <c r="FJ908" i="1"/>
  <c r="FL908" i="1"/>
  <c r="FM908" i="1"/>
  <c r="FN908" i="1"/>
  <c r="FO908" i="1"/>
  <c r="FP908" i="1"/>
  <c r="FR908" i="1"/>
  <c r="FS908" i="1"/>
  <c r="EU909" i="1"/>
  <c r="EV909" i="1"/>
  <c r="EX909" i="1"/>
  <c r="EY909" i="1"/>
  <c r="EZ909" i="1"/>
  <c r="FA909" i="1"/>
  <c r="FC909" i="1"/>
  <c r="FF909" i="1"/>
  <c r="FG909" i="1"/>
  <c r="FH909" i="1"/>
  <c r="FI909" i="1"/>
  <c r="FJ909" i="1"/>
  <c r="FL909" i="1"/>
  <c r="FM909" i="1"/>
  <c r="FN909" i="1"/>
  <c r="FO909" i="1"/>
  <c r="FP909" i="1"/>
  <c r="FR909" i="1"/>
  <c r="FS909" i="1"/>
  <c r="EU910" i="1"/>
  <c r="EV910" i="1"/>
  <c r="EX910" i="1"/>
  <c r="EY910" i="1"/>
  <c r="EZ910" i="1"/>
  <c r="FA910" i="1"/>
  <c r="FC910" i="1"/>
  <c r="FF910" i="1"/>
  <c r="FG910" i="1"/>
  <c r="FH910" i="1"/>
  <c r="FI910" i="1"/>
  <c r="FJ910" i="1"/>
  <c r="FL910" i="1"/>
  <c r="FM910" i="1"/>
  <c r="FN910" i="1"/>
  <c r="FO910" i="1"/>
  <c r="FP910" i="1"/>
  <c r="FR910" i="1"/>
  <c r="FS910" i="1"/>
  <c r="EU911" i="1"/>
  <c r="EV911" i="1"/>
  <c r="EX911" i="1"/>
  <c r="EY911" i="1"/>
  <c r="EZ911" i="1"/>
  <c r="FA911" i="1"/>
  <c r="FC911" i="1"/>
  <c r="FF911" i="1"/>
  <c r="FG911" i="1"/>
  <c r="FH911" i="1"/>
  <c r="FI911" i="1"/>
  <c r="FJ911" i="1"/>
  <c r="FL911" i="1"/>
  <c r="FM911" i="1"/>
  <c r="FN911" i="1"/>
  <c r="FO911" i="1"/>
  <c r="FP911" i="1"/>
  <c r="FR911" i="1"/>
  <c r="FS911" i="1"/>
  <c r="EU912" i="1"/>
  <c r="EV912" i="1"/>
  <c r="EX912" i="1"/>
  <c r="EY912" i="1"/>
  <c r="EZ912" i="1"/>
  <c r="FA912" i="1"/>
  <c r="FC912" i="1"/>
  <c r="FF912" i="1"/>
  <c r="FG912" i="1"/>
  <c r="FH912" i="1"/>
  <c r="FI912" i="1"/>
  <c r="FJ912" i="1"/>
  <c r="FL912" i="1"/>
  <c r="FM912" i="1"/>
  <c r="FN912" i="1"/>
  <c r="FO912" i="1"/>
  <c r="FP912" i="1"/>
  <c r="FR912" i="1"/>
  <c r="FS912" i="1"/>
  <c r="EU913" i="1"/>
  <c r="EV913" i="1"/>
  <c r="EX913" i="1"/>
  <c r="EY913" i="1"/>
  <c r="EZ913" i="1"/>
  <c r="FA913" i="1"/>
  <c r="FC913" i="1"/>
  <c r="FF913" i="1"/>
  <c r="FG913" i="1"/>
  <c r="FH913" i="1"/>
  <c r="FI913" i="1"/>
  <c r="FJ913" i="1"/>
  <c r="FL913" i="1"/>
  <c r="FM913" i="1"/>
  <c r="FN913" i="1"/>
  <c r="FO913" i="1"/>
  <c r="FP913" i="1"/>
  <c r="FR913" i="1"/>
  <c r="FS913" i="1"/>
  <c r="EU914" i="1"/>
  <c r="EV914" i="1"/>
  <c r="EX914" i="1"/>
  <c r="EY914" i="1"/>
  <c r="EZ914" i="1"/>
  <c r="FA914" i="1"/>
  <c r="FC914" i="1"/>
  <c r="FF914" i="1"/>
  <c r="FG914" i="1"/>
  <c r="FH914" i="1"/>
  <c r="FI914" i="1"/>
  <c r="FJ914" i="1"/>
  <c r="FL914" i="1"/>
  <c r="FM914" i="1"/>
  <c r="FN914" i="1"/>
  <c r="FO914" i="1"/>
  <c r="FP914" i="1"/>
  <c r="FR914" i="1"/>
  <c r="FS914" i="1"/>
  <c r="EU915" i="1"/>
  <c r="EV915" i="1"/>
  <c r="EX915" i="1"/>
  <c r="EY915" i="1"/>
  <c r="EZ915" i="1"/>
  <c r="FA915" i="1"/>
  <c r="FC915" i="1"/>
  <c r="FF915" i="1"/>
  <c r="FG915" i="1"/>
  <c r="FH915" i="1"/>
  <c r="FI915" i="1"/>
  <c r="FJ915" i="1"/>
  <c r="FL915" i="1"/>
  <c r="FM915" i="1"/>
  <c r="FN915" i="1"/>
  <c r="FO915" i="1"/>
  <c r="FP915" i="1"/>
  <c r="FR915" i="1"/>
  <c r="FS915" i="1"/>
  <c r="EU916" i="1"/>
  <c r="EV916" i="1"/>
  <c r="EX916" i="1"/>
  <c r="EY916" i="1"/>
  <c r="EZ916" i="1"/>
  <c r="FA916" i="1"/>
  <c r="FC916" i="1"/>
  <c r="FF916" i="1"/>
  <c r="FG916" i="1"/>
  <c r="FH916" i="1"/>
  <c r="FI916" i="1"/>
  <c r="FJ916" i="1"/>
  <c r="FL916" i="1"/>
  <c r="FM916" i="1"/>
  <c r="FN916" i="1"/>
  <c r="FO916" i="1"/>
  <c r="FP916" i="1"/>
  <c r="FR916" i="1"/>
  <c r="FS916" i="1"/>
  <c r="EU917" i="1"/>
  <c r="EV917" i="1"/>
  <c r="EX917" i="1"/>
  <c r="EY917" i="1"/>
  <c r="EZ917" i="1"/>
  <c r="FA917" i="1"/>
  <c r="FC917" i="1"/>
  <c r="FF917" i="1"/>
  <c r="FG917" i="1"/>
  <c r="FH917" i="1"/>
  <c r="FI917" i="1"/>
  <c r="FJ917" i="1"/>
  <c r="FL917" i="1"/>
  <c r="FM917" i="1"/>
  <c r="FN917" i="1"/>
  <c r="FO917" i="1"/>
  <c r="FP917" i="1"/>
  <c r="FR917" i="1"/>
  <c r="FS917" i="1"/>
  <c r="EU918" i="1"/>
  <c r="EV918" i="1"/>
  <c r="EX918" i="1"/>
  <c r="EY918" i="1"/>
  <c r="EZ918" i="1"/>
  <c r="FA918" i="1"/>
  <c r="FC918" i="1"/>
  <c r="FF918" i="1"/>
  <c r="FG918" i="1"/>
  <c r="FH918" i="1"/>
  <c r="FI918" i="1"/>
  <c r="FJ918" i="1"/>
  <c r="FL918" i="1"/>
  <c r="FM918" i="1"/>
  <c r="FN918" i="1"/>
  <c r="FO918" i="1"/>
  <c r="FP918" i="1"/>
  <c r="FR918" i="1"/>
  <c r="FS918" i="1"/>
  <c r="EU919" i="1"/>
  <c r="EV919" i="1"/>
  <c r="EX919" i="1"/>
  <c r="EY919" i="1"/>
  <c r="EZ919" i="1"/>
  <c r="FA919" i="1"/>
  <c r="FC919" i="1"/>
  <c r="FF919" i="1"/>
  <c r="FG919" i="1"/>
  <c r="FH919" i="1"/>
  <c r="FI919" i="1"/>
  <c r="FJ919" i="1"/>
  <c r="FL919" i="1"/>
  <c r="FM919" i="1"/>
  <c r="FN919" i="1"/>
  <c r="FO919" i="1"/>
  <c r="FP919" i="1"/>
  <c r="FR919" i="1"/>
  <c r="FS919" i="1"/>
  <c r="EU920" i="1"/>
  <c r="EV920" i="1"/>
  <c r="EX920" i="1"/>
  <c r="EY920" i="1"/>
  <c r="EZ920" i="1"/>
  <c r="FA920" i="1"/>
  <c r="FC920" i="1"/>
  <c r="FF920" i="1"/>
  <c r="FG920" i="1"/>
  <c r="FH920" i="1"/>
  <c r="FI920" i="1"/>
  <c r="FJ920" i="1"/>
  <c r="FL920" i="1"/>
  <c r="FM920" i="1"/>
  <c r="FN920" i="1"/>
  <c r="FO920" i="1"/>
  <c r="FP920" i="1"/>
  <c r="FR920" i="1"/>
  <c r="FS920" i="1"/>
  <c r="EU921" i="1"/>
  <c r="EV921" i="1"/>
  <c r="EX921" i="1"/>
  <c r="EY921" i="1"/>
  <c r="EZ921" i="1"/>
  <c r="FA921" i="1"/>
  <c r="FC921" i="1"/>
  <c r="FF921" i="1"/>
  <c r="FG921" i="1"/>
  <c r="FH921" i="1"/>
  <c r="FI921" i="1"/>
  <c r="FJ921" i="1"/>
  <c r="FL921" i="1"/>
  <c r="FM921" i="1"/>
  <c r="FN921" i="1"/>
  <c r="FO921" i="1"/>
  <c r="FP921" i="1"/>
  <c r="FR921" i="1"/>
  <c r="FS921" i="1"/>
  <c r="EU922" i="1"/>
  <c r="EV922" i="1"/>
  <c r="EX922" i="1"/>
  <c r="EY922" i="1"/>
  <c r="EZ922" i="1"/>
  <c r="FA922" i="1"/>
  <c r="FC922" i="1"/>
  <c r="FF922" i="1"/>
  <c r="FG922" i="1"/>
  <c r="FH922" i="1"/>
  <c r="FI922" i="1"/>
  <c r="FJ922" i="1"/>
  <c r="FL922" i="1"/>
  <c r="FM922" i="1"/>
  <c r="FN922" i="1"/>
  <c r="FO922" i="1"/>
  <c r="FP922" i="1"/>
  <c r="FR922" i="1"/>
  <c r="FS922" i="1"/>
  <c r="EU923" i="1"/>
  <c r="EV923" i="1"/>
  <c r="EX923" i="1"/>
  <c r="EY923" i="1"/>
  <c r="EZ923" i="1"/>
  <c r="FA923" i="1"/>
  <c r="FC923" i="1"/>
  <c r="FF923" i="1"/>
  <c r="FG923" i="1"/>
  <c r="FH923" i="1"/>
  <c r="FI923" i="1"/>
  <c r="FJ923" i="1"/>
  <c r="FL923" i="1"/>
  <c r="FM923" i="1"/>
  <c r="FN923" i="1"/>
  <c r="FO923" i="1"/>
  <c r="FP923" i="1"/>
  <c r="FR923" i="1"/>
  <c r="FS923" i="1"/>
  <c r="EU924" i="1"/>
  <c r="EV924" i="1"/>
  <c r="EX924" i="1"/>
  <c r="EY924" i="1"/>
  <c r="EZ924" i="1"/>
  <c r="FA924" i="1"/>
  <c r="FC924" i="1"/>
  <c r="FF924" i="1"/>
  <c r="FG924" i="1"/>
  <c r="FH924" i="1"/>
  <c r="FI924" i="1"/>
  <c r="FJ924" i="1"/>
  <c r="FL924" i="1"/>
  <c r="FM924" i="1"/>
  <c r="FN924" i="1"/>
  <c r="FO924" i="1"/>
  <c r="FP924" i="1"/>
  <c r="FR924" i="1"/>
  <c r="FS924" i="1"/>
  <c r="EU925" i="1"/>
  <c r="EV925" i="1"/>
  <c r="EX925" i="1"/>
  <c r="EY925" i="1"/>
  <c r="EZ925" i="1"/>
  <c r="FA925" i="1"/>
  <c r="FC925" i="1"/>
  <c r="FF925" i="1"/>
  <c r="FG925" i="1"/>
  <c r="FH925" i="1"/>
  <c r="FI925" i="1"/>
  <c r="FJ925" i="1"/>
  <c r="FL925" i="1"/>
  <c r="FM925" i="1"/>
  <c r="FN925" i="1"/>
  <c r="FO925" i="1"/>
  <c r="FP925" i="1"/>
  <c r="FR925" i="1"/>
  <c r="FS925" i="1"/>
  <c r="EU926" i="1"/>
  <c r="EV926" i="1"/>
  <c r="EX926" i="1"/>
  <c r="EY926" i="1"/>
  <c r="EZ926" i="1"/>
  <c r="FA926" i="1"/>
  <c r="FC926" i="1"/>
  <c r="FF926" i="1"/>
  <c r="FG926" i="1"/>
  <c r="FH926" i="1"/>
  <c r="FI926" i="1"/>
  <c r="FJ926" i="1"/>
  <c r="FL926" i="1"/>
  <c r="FM926" i="1"/>
  <c r="FN926" i="1"/>
  <c r="FO926" i="1"/>
  <c r="FP926" i="1"/>
  <c r="FR926" i="1"/>
  <c r="FS926" i="1"/>
  <c r="EU927" i="1"/>
  <c r="EV927" i="1"/>
  <c r="EX927" i="1"/>
  <c r="EY927" i="1"/>
  <c r="EZ927" i="1"/>
  <c r="FA927" i="1"/>
  <c r="FC927" i="1"/>
  <c r="FF927" i="1"/>
  <c r="FG927" i="1"/>
  <c r="FH927" i="1"/>
  <c r="FI927" i="1"/>
  <c r="FJ927" i="1"/>
  <c r="FL927" i="1"/>
  <c r="FM927" i="1"/>
  <c r="FN927" i="1"/>
  <c r="FO927" i="1"/>
  <c r="FP927" i="1"/>
  <c r="FR927" i="1"/>
  <c r="FS927" i="1"/>
  <c r="EU928" i="1"/>
  <c r="EV928" i="1"/>
  <c r="EX928" i="1"/>
  <c r="EY928" i="1"/>
  <c r="EZ928" i="1"/>
  <c r="FA928" i="1"/>
  <c r="FC928" i="1"/>
  <c r="FF928" i="1"/>
  <c r="FG928" i="1"/>
  <c r="FH928" i="1"/>
  <c r="FI928" i="1"/>
  <c r="FJ928" i="1"/>
  <c r="FL928" i="1"/>
  <c r="FM928" i="1"/>
  <c r="FN928" i="1"/>
  <c r="FO928" i="1"/>
  <c r="FP928" i="1"/>
  <c r="FR928" i="1"/>
  <c r="FS928" i="1"/>
  <c r="EU929" i="1"/>
  <c r="EV929" i="1"/>
  <c r="EX929" i="1"/>
  <c r="EY929" i="1"/>
  <c r="EZ929" i="1"/>
  <c r="FA929" i="1"/>
  <c r="FC929" i="1"/>
  <c r="FF929" i="1"/>
  <c r="FG929" i="1"/>
  <c r="FH929" i="1"/>
  <c r="FI929" i="1"/>
  <c r="FJ929" i="1"/>
  <c r="FL929" i="1"/>
  <c r="FM929" i="1"/>
  <c r="FN929" i="1"/>
  <c r="FO929" i="1"/>
  <c r="FP929" i="1"/>
  <c r="FR929" i="1"/>
  <c r="FS929" i="1"/>
  <c r="EU930" i="1"/>
  <c r="EV930" i="1"/>
  <c r="EX930" i="1"/>
  <c r="EY930" i="1"/>
  <c r="EZ930" i="1"/>
  <c r="FA930" i="1"/>
  <c r="FC930" i="1"/>
  <c r="FF930" i="1"/>
  <c r="FG930" i="1"/>
  <c r="FH930" i="1"/>
  <c r="FI930" i="1"/>
  <c r="FJ930" i="1"/>
  <c r="FL930" i="1"/>
  <c r="FM930" i="1"/>
  <c r="FN930" i="1"/>
  <c r="FO930" i="1"/>
  <c r="FP930" i="1"/>
  <c r="FR930" i="1"/>
  <c r="FS930" i="1"/>
  <c r="EU931" i="1"/>
  <c r="EV931" i="1"/>
  <c r="EX931" i="1"/>
  <c r="EY931" i="1"/>
  <c r="EZ931" i="1"/>
  <c r="FA931" i="1"/>
  <c r="FC931" i="1"/>
  <c r="FF931" i="1"/>
  <c r="FG931" i="1"/>
  <c r="FH931" i="1"/>
  <c r="FI931" i="1"/>
  <c r="FJ931" i="1"/>
  <c r="FL931" i="1"/>
  <c r="FM931" i="1"/>
  <c r="FN931" i="1"/>
  <c r="FO931" i="1"/>
  <c r="FP931" i="1"/>
  <c r="FR931" i="1"/>
  <c r="FS931" i="1"/>
  <c r="EU932" i="1"/>
  <c r="EV932" i="1"/>
  <c r="EX932" i="1"/>
  <c r="EY932" i="1"/>
  <c r="EZ932" i="1"/>
  <c r="FA932" i="1"/>
  <c r="FC932" i="1"/>
  <c r="FF932" i="1"/>
  <c r="FG932" i="1"/>
  <c r="FH932" i="1"/>
  <c r="FI932" i="1"/>
  <c r="FJ932" i="1"/>
  <c r="FL932" i="1"/>
  <c r="FM932" i="1"/>
  <c r="FN932" i="1"/>
  <c r="FO932" i="1"/>
  <c r="FP932" i="1"/>
  <c r="FR932" i="1"/>
  <c r="FS932" i="1"/>
  <c r="EU933" i="1"/>
  <c r="EV933" i="1"/>
  <c r="EX933" i="1"/>
  <c r="EY933" i="1"/>
  <c r="EZ933" i="1"/>
  <c r="FA933" i="1"/>
  <c r="FC933" i="1"/>
  <c r="FF933" i="1"/>
  <c r="FG933" i="1"/>
  <c r="FH933" i="1"/>
  <c r="FI933" i="1"/>
  <c r="FJ933" i="1"/>
  <c r="FL933" i="1"/>
  <c r="FM933" i="1"/>
  <c r="FN933" i="1"/>
  <c r="FO933" i="1"/>
  <c r="FP933" i="1"/>
  <c r="FR933" i="1"/>
  <c r="FS933" i="1"/>
  <c r="EU934" i="1"/>
  <c r="EV934" i="1"/>
  <c r="EX934" i="1"/>
  <c r="EY934" i="1"/>
  <c r="EZ934" i="1"/>
  <c r="FA934" i="1"/>
  <c r="FC934" i="1"/>
  <c r="FF934" i="1"/>
  <c r="FG934" i="1"/>
  <c r="FH934" i="1"/>
  <c r="FI934" i="1"/>
  <c r="FJ934" i="1"/>
  <c r="FL934" i="1"/>
  <c r="FM934" i="1"/>
  <c r="FN934" i="1"/>
  <c r="FO934" i="1"/>
  <c r="FP934" i="1"/>
  <c r="FR934" i="1"/>
  <c r="FS934" i="1"/>
  <c r="EU935" i="1"/>
  <c r="EV935" i="1"/>
  <c r="EX935" i="1"/>
  <c r="EY935" i="1"/>
  <c r="EZ935" i="1"/>
  <c r="FA935" i="1"/>
  <c r="FC935" i="1"/>
  <c r="FF935" i="1"/>
  <c r="FG935" i="1"/>
  <c r="FH935" i="1"/>
  <c r="FI935" i="1"/>
  <c r="FJ935" i="1"/>
  <c r="FL935" i="1"/>
  <c r="FM935" i="1"/>
  <c r="FN935" i="1"/>
  <c r="FO935" i="1"/>
  <c r="FP935" i="1"/>
  <c r="FR935" i="1"/>
  <c r="FS935" i="1"/>
  <c r="EU936" i="1"/>
  <c r="EV936" i="1"/>
  <c r="EX936" i="1"/>
  <c r="EY936" i="1"/>
  <c r="EZ936" i="1"/>
  <c r="FA936" i="1"/>
  <c r="FC936" i="1"/>
  <c r="FF936" i="1"/>
  <c r="FG936" i="1"/>
  <c r="FH936" i="1"/>
  <c r="FI936" i="1"/>
  <c r="FJ936" i="1"/>
  <c r="FL936" i="1"/>
  <c r="FM936" i="1"/>
  <c r="FN936" i="1"/>
  <c r="FO936" i="1"/>
  <c r="FP936" i="1"/>
  <c r="FR936" i="1"/>
  <c r="FS936" i="1"/>
  <c r="EU937" i="1"/>
  <c r="EV937" i="1"/>
  <c r="EX937" i="1"/>
  <c r="EY937" i="1"/>
  <c r="EZ937" i="1"/>
  <c r="FA937" i="1"/>
  <c r="FC937" i="1"/>
  <c r="FF937" i="1"/>
  <c r="FG937" i="1"/>
  <c r="FH937" i="1"/>
  <c r="FI937" i="1"/>
  <c r="FJ937" i="1"/>
  <c r="FL937" i="1"/>
  <c r="FM937" i="1"/>
  <c r="FN937" i="1"/>
  <c r="FO937" i="1"/>
  <c r="FP937" i="1"/>
  <c r="FR937" i="1"/>
  <c r="FS937" i="1"/>
  <c r="EU938" i="1"/>
  <c r="EV938" i="1"/>
  <c r="EX938" i="1"/>
  <c r="EY938" i="1"/>
  <c r="EZ938" i="1"/>
  <c r="FA938" i="1"/>
  <c r="FC938" i="1"/>
  <c r="FF938" i="1"/>
  <c r="FG938" i="1"/>
  <c r="FH938" i="1"/>
  <c r="FI938" i="1"/>
  <c r="FJ938" i="1"/>
  <c r="FL938" i="1"/>
  <c r="FM938" i="1"/>
  <c r="FN938" i="1"/>
  <c r="FO938" i="1"/>
  <c r="FP938" i="1"/>
  <c r="FR938" i="1"/>
  <c r="FS938" i="1"/>
  <c r="EU939" i="1"/>
  <c r="EV939" i="1"/>
  <c r="EX939" i="1"/>
  <c r="EY939" i="1"/>
  <c r="EZ939" i="1"/>
  <c r="FA939" i="1"/>
  <c r="FC939" i="1"/>
  <c r="FF939" i="1"/>
  <c r="FG939" i="1"/>
  <c r="FH939" i="1"/>
  <c r="FI939" i="1"/>
  <c r="FJ939" i="1"/>
  <c r="FL939" i="1"/>
  <c r="FM939" i="1"/>
  <c r="FN939" i="1"/>
  <c r="FO939" i="1"/>
  <c r="FP939" i="1"/>
  <c r="FR939" i="1"/>
  <c r="FS939" i="1"/>
  <c r="EU940" i="1"/>
  <c r="EV940" i="1"/>
  <c r="EX940" i="1"/>
  <c r="EY940" i="1"/>
  <c r="EZ940" i="1"/>
  <c r="FA940" i="1"/>
  <c r="FC940" i="1"/>
  <c r="FF940" i="1"/>
  <c r="FG940" i="1"/>
  <c r="FH940" i="1"/>
  <c r="FI940" i="1"/>
  <c r="FJ940" i="1"/>
  <c r="FL940" i="1"/>
  <c r="FM940" i="1"/>
  <c r="FN940" i="1"/>
  <c r="FO940" i="1"/>
  <c r="FP940" i="1"/>
  <c r="FR940" i="1"/>
  <c r="FS940" i="1"/>
  <c r="EU941" i="1"/>
  <c r="EV941" i="1"/>
  <c r="EX941" i="1"/>
  <c r="EY941" i="1"/>
  <c r="EZ941" i="1"/>
  <c r="FA941" i="1"/>
  <c r="FC941" i="1"/>
  <c r="FF941" i="1"/>
  <c r="FG941" i="1"/>
  <c r="FH941" i="1"/>
  <c r="FI941" i="1"/>
  <c r="FJ941" i="1"/>
  <c r="FL941" i="1"/>
  <c r="FM941" i="1"/>
  <c r="FN941" i="1"/>
  <c r="FO941" i="1"/>
  <c r="FP941" i="1"/>
  <c r="FR941" i="1"/>
  <c r="FS941" i="1"/>
  <c r="EU942" i="1"/>
  <c r="EV942" i="1"/>
  <c r="EX942" i="1"/>
  <c r="EY942" i="1"/>
  <c r="EZ942" i="1"/>
  <c r="FA942" i="1"/>
  <c r="FC942" i="1"/>
  <c r="FF942" i="1"/>
  <c r="FG942" i="1"/>
  <c r="FH942" i="1"/>
  <c r="FI942" i="1"/>
  <c r="FJ942" i="1"/>
  <c r="FL942" i="1"/>
  <c r="FM942" i="1"/>
  <c r="FN942" i="1"/>
  <c r="FO942" i="1"/>
  <c r="FP942" i="1"/>
  <c r="FR942" i="1"/>
  <c r="FS942" i="1"/>
  <c r="EU943" i="1"/>
  <c r="EV943" i="1"/>
  <c r="EX943" i="1"/>
  <c r="EY943" i="1"/>
  <c r="EZ943" i="1"/>
  <c r="FA943" i="1"/>
  <c r="FC943" i="1"/>
  <c r="FF943" i="1"/>
  <c r="FG943" i="1"/>
  <c r="FH943" i="1"/>
  <c r="FI943" i="1"/>
  <c r="FJ943" i="1"/>
  <c r="FL943" i="1"/>
  <c r="FM943" i="1"/>
  <c r="FN943" i="1"/>
  <c r="FO943" i="1"/>
  <c r="FP943" i="1"/>
  <c r="FR943" i="1"/>
  <c r="FS943" i="1"/>
  <c r="EU944" i="1"/>
  <c r="EV944" i="1"/>
  <c r="EX944" i="1"/>
  <c r="EY944" i="1"/>
  <c r="EZ944" i="1"/>
  <c r="FA944" i="1"/>
  <c r="FC944" i="1"/>
  <c r="FF944" i="1"/>
  <c r="FG944" i="1"/>
  <c r="FH944" i="1"/>
  <c r="FI944" i="1"/>
  <c r="FJ944" i="1"/>
  <c r="FL944" i="1"/>
  <c r="FM944" i="1"/>
  <c r="FN944" i="1"/>
  <c r="FO944" i="1"/>
  <c r="FP944" i="1"/>
  <c r="FR944" i="1"/>
  <c r="FS944" i="1"/>
  <c r="EU945" i="1"/>
  <c r="EV945" i="1"/>
  <c r="EX945" i="1"/>
  <c r="EY945" i="1"/>
  <c r="EZ945" i="1"/>
  <c r="FA945" i="1"/>
  <c r="FC945" i="1"/>
  <c r="FF945" i="1"/>
  <c r="FG945" i="1"/>
  <c r="FH945" i="1"/>
  <c r="FI945" i="1"/>
  <c r="FJ945" i="1"/>
  <c r="FL945" i="1"/>
  <c r="FM945" i="1"/>
  <c r="FN945" i="1"/>
  <c r="FO945" i="1"/>
  <c r="FP945" i="1"/>
  <c r="FR945" i="1"/>
  <c r="FS945" i="1"/>
  <c r="EU946" i="1"/>
  <c r="EV946" i="1"/>
  <c r="EX946" i="1"/>
  <c r="EY946" i="1"/>
  <c r="EZ946" i="1"/>
  <c r="FA946" i="1"/>
  <c r="FC946" i="1"/>
  <c r="FF946" i="1"/>
  <c r="FG946" i="1"/>
  <c r="FH946" i="1"/>
  <c r="FI946" i="1"/>
  <c r="FJ946" i="1"/>
  <c r="FL946" i="1"/>
  <c r="FM946" i="1"/>
  <c r="FN946" i="1"/>
  <c r="FO946" i="1"/>
  <c r="FP946" i="1"/>
  <c r="FR946" i="1"/>
  <c r="FS946" i="1"/>
  <c r="EU947" i="1"/>
  <c r="EV947" i="1"/>
  <c r="EX947" i="1"/>
  <c r="EY947" i="1"/>
  <c r="EZ947" i="1"/>
  <c r="FA947" i="1"/>
  <c r="FC947" i="1"/>
  <c r="FF947" i="1"/>
  <c r="FG947" i="1"/>
  <c r="FH947" i="1"/>
  <c r="FI947" i="1"/>
  <c r="FJ947" i="1"/>
  <c r="FL947" i="1"/>
  <c r="FM947" i="1"/>
  <c r="FN947" i="1"/>
  <c r="FO947" i="1"/>
  <c r="FP947" i="1"/>
  <c r="FR947" i="1"/>
  <c r="FS947" i="1"/>
  <c r="EU948" i="1"/>
  <c r="EV948" i="1"/>
  <c r="EX948" i="1"/>
  <c r="EY948" i="1"/>
  <c r="EZ948" i="1"/>
  <c r="FA948" i="1"/>
  <c r="FC948" i="1"/>
  <c r="FF948" i="1"/>
  <c r="FG948" i="1"/>
  <c r="FH948" i="1"/>
  <c r="FI948" i="1"/>
  <c r="FJ948" i="1"/>
  <c r="FL948" i="1"/>
  <c r="FM948" i="1"/>
  <c r="FN948" i="1"/>
  <c r="FO948" i="1"/>
  <c r="FP948" i="1"/>
  <c r="FR948" i="1"/>
  <c r="FS948" i="1"/>
  <c r="EU949" i="1"/>
  <c r="EV949" i="1"/>
  <c r="EX949" i="1"/>
  <c r="EY949" i="1"/>
  <c r="EZ949" i="1"/>
  <c r="FA949" i="1"/>
  <c r="FC949" i="1"/>
  <c r="FF949" i="1"/>
  <c r="FG949" i="1"/>
  <c r="FH949" i="1"/>
  <c r="FI949" i="1"/>
  <c r="FJ949" i="1"/>
  <c r="FL949" i="1"/>
  <c r="FM949" i="1"/>
  <c r="FN949" i="1"/>
  <c r="FO949" i="1"/>
  <c r="FP949" i="1"/>
  <c r="FR949" i="1"/>
  <c r="FS949" i="1"/>
  <c r="EU950" i="1"/>
  <c r="EV950" i="1"/>
  <c r="EX950" i="1"/>
  <c r="EY950" i="1"/>
  <c r="EZ950" i="1"/>
  <c r="FA950" i="1"/>
  <c r="FC950" i="1"/>
  <c r="FF950" i="1"/>
  <c r="FG950" i="1"/>
  <c r="FH950" i="1"/>
  <c r="FI950" i="1"/>
  <c r="FJ950" i="1"/>
  <c r="FL950" i="1"/>
  <c r="FM950" i="1"/>
  <c r="FN950" i="1"/>
  <c r="FO950" i="1"/>
  <c r="FP950" i="1"/>
  <c r="FR950" i="1"/>
  <c r="FS950" i="1"/>
  <c r="EU951" i="1"/>
  <c r="EV951" i="1"/>
  <c r="EX951" i="1"/>
  <c r="EY951" i="1"/>
  <c r="EZ951" i="1"/>
  <c r="FA951" i="1"/>
  <c r="FC951" i="1"/>
  <c r="FF951" i="1"/>
  <c r="FG951" i="1"/>
  <c r="FH951" i="1"/>
  <c r="FI951" i="1"/>
  <c r="FJ951" i="1"/>
  <c r="FL951" i="1"/>
  <c r="FM951" i="1"/>
  <c r="FN951" i="1"/>
  <c r="FO951" i="1"/>
  <c r="FP951" i="1"/>
  <c r="FR951" i="1"/>
  <c r="FS951" i="1"/>
  <c r="EU952" i="1"/>
  <c r="EV952" i="1"/>
  <c r="EX952" i="1"/>
  <c r="EY952" i="1"/>
  <c r="EZ952" i="1"/>
  <c r="FA952" i="1"/>
  <c r="FC952" i="1"/>
  <c r="FF952" i="1"/>
  <c r="FG952" i="1"/>
  <c r="FH952" i="1"/>
  <c r="FI952" i="1"/>
  <c r="FJ952" i="1"/>
  <c r="FL952" i="1"/>
  <c r="FM952" i="1"/>
  <c r="FN952" i="1"/>
  <c r="FO952" i="1"/>
  <c r="FP952" i="1"/>
  <c r="FR952" i="1"/>
  <c r="FS952" i="1"/>
  <c r="EU953" i="1"/>
  <c r="EV953" i="1"/>
  <c r="EX953" i="1"/>
  <c r="EY953" i="1"/>
  <c r="EZ953" i="1"/>
  <c r="FA953" i="1"/>
  <c r="FC953" i="1"/>
  <c r="FF953" i="1"/>
  <c r="FG953" i="1"/>
  <c r="FH953" i="1"/>
  <c r="FI953" i="1"/>
  <c r="FJ953" i="1"/>
  <c r="FL953" i="1"/>
  <c r="FM953" i="1"/>
  <c r="FN953" i="1"/>
  <c r="FO953" i="1"/>
  <c r="FP953" i="1"/>
  <c r="FR953" i="1"/>
  <c r="FS953" i="1"/>
  <c r="EU954" i="1"/>
  <c r="EV954" i="1"/>
  <c r="EX954" i="1"/>
  <c r="EY954" i="1"/>
  <c r="EZ954" i="1"/>
  <c r="FA954" i="1"/>
  <c r="FC954" i="1"/>
  <c r="FF954" i="1"/>
  <c r="FG954" i="1"/>
  <c r="FH954" i="1"/>
  <c r="FI954" i="1"/>
  <c r="FJ954" i="1"/>
  <c r="FL954" i="1"/>
  <c r="FM954" i="1"/>
  <c r="FN954" i="1"/>
  <c r="FO954" i="1"/>
  <c r="FP954" i="1"/>
  <c r="FR954" i="1"/>
  <c r="FS954" i="1"/>
  <c r="EU955" i="1"/>
  <c r="EV955" i="1"/>
  <c r="EX955" i="1"/>
  <c r="EY955" i="1"/>
  <c r="EZ955" i="1"/>
  <c r="FA955" i="1"/>
  <c r="FC955" i="1"/>
  <c r="FF955" i="1"/>
  <c r="FG955" i="1"/>
  <c r="FH955" i="1"/>
  <c r="FI955" i="1"/>
  <c r="FJ955" i="1"/>
  <c r="FL955" i="1"/>
  <c r="FM955" i="1"/>
  <c r="FN955" i="1"/>
  <c r="FO955" i="1"/>
  <c r="FP955" i="1"/>
  <c r="FR955" i="1"/>
  <c r="FS955" i="1"/>
  <c r="EU956" i="1"/>
  <c r="EV956" i="1"/>
  <c r="EX956" i="1"/>
  <c r="EY956" i="1"/>
  <c r="EZ956" i="1"/>
  <c r="FA956" i="1"/>
  <c r="FC956" i="1"/>
  <c r="FF956" i="1"/>
  <c r="FG956" i="1"/>
  <c r="FH956" i="1"/>
  <c r="FI956" i="1"/>
  <c r="FJ956" i="1"/>
  <c r="FL956" i="1"/>
  <c r="FM956" i="1"/>
  <c r="FN956" i="1"/>
  <c r="FO956" i="1"/>
  <c r="FP956" i="1"/>
  <c r="FR956" i="1"/>
  <c r="FS956" i="1"/>
  <c r="EU957" i="1"/>
  <c r="EV957" i="1"/>
  <c r="EX957" i="1"/>
  <c r="EY957" i="1"/>
  <c r="EZ957" i="1"/>
  <c r="FA957" i="1"/>
  <c r="FC957" i="1"/>
  <c r="FF957" i="1"/>
  <c r="FG957" i="1"/>
  <c r="FH957" i="1"/>
  <c r="FI957" i="1"/>
  <c r="FJ957" i="1"/>
  <c r="FL957" i="1"/>
  <c r="FM957" i="1"/>
  <c r="FN957" i="1"/>
  <c r="FO957" i="1"/>
  <c r="FP957" i="1"/>
  <c r="FR957" i="1"/>
  <c r="FS957" i="1"/>
  <c r="EU958" i="1"/>
  <c r="EV958" i="1"/>
  <c r="EX958" i="1"/>
  <c r="EY958" i="1"/>
  <c r="EZ958" i="1"/>
  <c r="FA958" i="1"/>
  <c r="FC958" i="1"/>
  <c r="FF958" i="1"/>
  <c r="FG958" i="1"/>
  <c r="FH958" i="1"/>
  <c r="FI958" i="1"/>
  <c r="FJ958" i="1"/>
  <c r="FL958" i="1"/>
  <c r="FM958" i="1"/>
  <c r="FN958" i="1"/>
  <c r="FO958" i="1"/>
  <c r="FP958" i="1"/>
  <c r="FR958" i="1"/>
  <c r="FS958" i="1"/>
  <c r="EU959" i="1"/>
  <c r="EV959" i="1"/>
  <c r="EX959" i="1"/>
  <c r="EY959" i="1"/>
  <c r="EZ959" i="1"/>
  <c r="FA959" i="1"/>
  <c r="FC959" i="1"/>
  <c r="FF959" i="1"/>
  <c r="FG959" i="1"/>
  <c r="FH959" i="1"/>
  <c r="FI959" i="1"/>
  <c r="FJ959" i="1"/>
  <c r="FL959" i="1"/>
  <c r="FM959" i="1"/>
  <c r="FN959" i="1"/>
  <c r="FO959" i="1"/>
  <c r="FP959" i="1"/>
  <c r="FR959" i="1"/>
  <c r="FS959" i="1"/>
  <c r="EU960" i="1"/>
  <c r="EV960" i="1"/>
  <c r="EX960" i="1"/>
  <c r="EY960" i="1"/>
  <c r="EZ960" i="1"/>
  <c r="FA960" i="1"/>
  <c r="FC960" i="1"/>
  <c r="FF960" i="1"/>
  <c r="FG960" i="1"/>
  <c r="FH960" i="1"/>
  <c r="FI960" i="1"/>
  <c r="FJ960" i="1"/>
  <c r="FL960" i="1"/>
  <c r="FM960" i="1"/>
  <c r="FN960" i="1"/>
  <c r="FO960" i="1"/>
  <c r="FP960" i="1"/>
  <c r="FR960" i="1"/>
  <c r="FS960" i="1"/>
  <c r="EU961" i="1"/>
  <c r="EV961" i="1"/>
  <c r="EX961" i="1"/>
  <c r="EY961" i="1"/>
  <c r="EZ961" i="1"/>
  <c r="FA961" i="1"/>
  <c r="FC961" i="1"/>
  <c r="FF961" i="1"/>
  <c r="FG961" i="1"/>
  <c r="FH961" i="1"/>
  <c r="FI961" i="1"/>
  <c r="FJ961" i="1"/>
  <c r="FL961" i="1"/>
  <c r="FM961" i="1"/>
  <c r="FN961" i="1"/>
  <c r="FO961" i="1"/>
  <c r="FP961" i="1"/>
  <c r="FR961" i="1"/>
  <c r="FS961" i="1"/>
  <c r="EU962" i="1"/>
  <c r="EV962" i="1"/>
  <c r="EX962" i="1"/>
  <c r="EY962" i="1"/>
  <c r="EZ962" i="1"/>
  <c r="FA962" i="1"/>
  <c r="FC962" i="1"/>
  <c r="FF962" i="1"/>
  <c r="FG962" i="1"/>
  <c r="FH962" i="1"/>
  <c r="FI962" i="1"/>
  <c r="FJ962" i="1"/>
  <c r="FL962" i="1"/>
  <c r="FM962" i="1"/>
  <c r="FN962" i="1"/>
  <c r="FO962" i="1"/>
  <c r="FP962" i="1"/>
  <c r="FR962" i="1"/>
  <c r="FS962" i="1"/>
  <c r="EU963" i="1"/>
  <c r="EV963" i="1"/>
  <c r="EX963" i="1"/>
  <c r="EY963" i="1"/>
  <c r="EZ963" i="1"/>
  <c r="FA963" i="1"/>
  <c r="FC963" i="1"/>
  <c r="FF963" i="1"/>
  <c r="FG963" i="1"/>
  <c r="FH963" i="1"/>
  <c r="FI963" i="1"/>
  <c r="FJ963" i="1"/>
  <c r="FL963" i="1"/>
  <c r="FM963" i="1"/>
  <c r="FN963" i="1"/>
  <c r="FO963" i="1"/>
  <c r="FP963" i="1"/>
  <c r="FR963" i="1"/>
  <c r="FS963" i="1"/>
  <c r="EU964" i="1"/>
  <c r="EV964" i="1"/>
  <c r="EX964" i="1"/>
  <c r="EY964" i="1"/>
  <c r="EZ964" i="1"/>
  <c r="FA964" i="1"/>
  <c r="FC964" i="1"/>
  <c r="FF964" i="1"/>
  <c r="FG964" i="1"/>
  <c r="FH964" i="1"/>
  <c r="FI964" i="1"/>
  <c r="FJ964" i="1"/>
  <c r="FL964" i="1"/>
  <c r="FM964" i="1"/>
  <c r="FN964" i="1"/>
  <c r="FO964" i="1"/>
  <c r="FP964" i="1"/>
  <c r="FR964" i="1"/>
  <c r="FS964" i="1"/>
  <c r="EU965" i="1"/>
  <c r="EV965" i="1"/>
  <c r="EX965" i="1"/>
  <c r="EY965" i="1"/>
  <c r="EZ965" i="1"/>
  <c r="FA965" i="1"/>
  <c r="FC965" i="1"/>
  <c r="FF965" i="1"/>
  <c r="FG965" i="1"/>
  <c r="FH965" i="1"/>
  <c r="FI965" i="1"/>
  <c r="FJ965" i="1"/>
  <c r="FL965" i="1"/>
  <c r="FM965" i="1"/>
  <c r="FN965" i="1"/>
  <c r="FO965" i="1"/>
  <c r="FP965" i="1"/>
  <c r="FR965" i="1"/>
  <c r="FS965" i="1"/>
  <c r="EU966" i="1"/>
  <c r="EV966" i="1"/>
  <c r="EX966" i="1"/>
  <c r="EY966" i="1"/>
  <c r="EZ966" i="1"/>
  <c r="FA966" i="1"/>
  <c r="FC966" i="1"/>
  <c r="FF966" i="1"/>
  <c r="FG966" i="1"/>
  <c r="FH966" i="1"/>
  <c r="FI966" i="1"/>
  <c r="FJ966" i="1"/>
  <c r="FL966" i="1"/>
  <c r="FM966" i="1"/>
  <c r="FN966" i="1"/>
  <c r="FO966" i="1"/>
  <c r="FP966" i="1"/>
  <c r="FR966" i="1"/>
  <c r="FS966" i="1"/>
  <c r="EU967" i="1"/>
  <c r="EV967" i="1"/>
  <c r="EX967" i="1"/>
  <c r="EY967" i="1"/>
  <c r="EZ967" i="1"/>
  <c r="FA967" i="1"/>
  <c r="FC967" i="1"/>
  <c r="FF967" i="1"/>
  <c r="FG967" i="1"/>
  <c r="FH967" i="1"/>
  <c r="FI967" i="1"/>
  <c r="FJ967" i="1"/>
  <c r="FL967" i="1"/>
  <c r="FM967" i="1"/>
  <c r="FN967" i="1"/>
  <c r="FO967" i="1"/>
  <c r="FP967" i="1"/>
  <c r="FR967" i="1"/>
  <c r="FS967" i="1"/>
  <c r="EU968" i="1"/>
  <c r="EV968" i="1"/>
  <c r="EX968" i="1"/>
  <c r="EY968" i="1"/>
  <c r="EZ968" i="1"/>
  <c r="FA968" i="1"/>
  <c r="FC968" i="1"/>
  <c r="FF968" i="1"/>
  <c r="FG968" i="1"/>
  <c r="FH968" i="1"/>
  <c r="FI968" i="1"/>
  <c r="FJ968" i="1"/>
  <c r="FL968" i="1"/>
  <c r="FM968" i="1"/>
  <c r="FN968" i="1"/>
  <c r="FO968" i="1"/>
  <c r="FP968" i="1"/>
  <c r="FR968" i="1"/>
  <c r="FS968" i="1"/>
  <c r="EU969" i="1"/>
  <c r="EV969" i="1"/>
  <c r="EX969" i="1"/>
  <c r="EY969" i="1"/>
  <c r="EZ969" i="1"/>
  <c r="FA969" i="1"/>
  <c r="FC969" i="1"/>
  <c r="FF969" i="1"/>
  <c r="FG969" i="1"/>
  <c r="FH969" i="1"/>
  <c r="FI969" i="1"/>
  <c r="FJ969" i="1"/>
  <c r="FL969" i="1"/>
  <c r="FM969" i="1"/>
  <c r="FN969" i="1"/>
  <c r="FO969" i="1"/>
  <c r="FP969" i="1"/>
  <c r="FR969" i="1"/>
  <c r="FS969" i="1"/>
  <c r="EU970" i="1"/>
  <c r="EV970" i="1"/>
  <c r="EX970" i="1"/>
  <c r="EY970" i="1"/>
  <c r="EZ970" i="1"/>
  <c r="FA970" i="1"/>
  <c r="FC970" i="1"/>
  <c r="FF970" i="1"/>
  <c r="FG970" i="1"/>
  <c r="FH970" i="1"/>
  <c r="FI970" i="1"/>
  <c r="FJ970" i="1"/>
  <c r="FL970" i="1"/>
  <c r="FM970" i="1"/>
  <c r="FN970" i="1"/>
  <c r="FO970" i="1"/>
  <c r="FP970" i="1"/>
  <c r="FR970" i="1"/>
  <c r="FS970" i="1"/>
  <c r="EU971" i="1"/>
  <c r="EV971" i="1"/>
  <c r="EX971" i="1"/>
  <c r="EY971" i="1"/>
  <c r="EZ971" i="1"/>
  <c r="FA971" i="1"/>
  <c r="FC971" i="1"/>
  <c r="FF971" i="1"/>
  <c r="FG971" i="1"/>
  <c r="FH971" i="1"/>
  <c r="FI971" i="1"/>
  <c r="FJ971" i="1"/>
  <c r="FL971" i="1"/>
  <c r="FM971" i="1"/>
  <c r="FN971" i="1"/>
  <c r="FO971" i="1"/>
  <c r="FP971" i="1"/>
  <c r="FR971" i="1"/>
  <c r="FS971" i="1"/>
  <c r="EU972" i="1"/>
  <c r="EV972" i="1"/>
  <c r="EX972" i="1"/>
  <c r="EY972" i="1"/>
  <c r="EZ972" i="1"/>
  <c r="FA972" i="1"/>
  <c r="FC972" i="1"/>
  <c r="FF972" i="1"/>
  <c r="FG972" i="1"/>
  <c r="FH972" i="1"/>
  <c r="FI972" i="1"/>
  <c r="FJ972" i="1"/>
  <c r="FL972" i="1"/>
  <c r="FM972" i="1"/>
  <c r="FN972" i="1"/>
  <c r="FO972" i="1"/>
  <c r="FP972" i="1"/>
  <c r="FR972" i="1"/>
  <c r="FS972" i="1"/>
  <c r="EU973" i="1"/>
  <c r="EV973" i="1"/>
  <c r="EX973" i="1"/>
  <c r="EY973" i="1"/>
  <c r="EZ973" i="1"/>
  <c r="FA973" i="1"/>
  <c r="FC973" i="1"/>
  <c r="FF973" i="1"/>
  <c r="FG973" i="1"/>
  <c r="FH973" i="1"/>
  <c r="FI973" i="1"/>
  <c r="FJ973" i="1"/>
  <c r="FL973" i="1"/>
  <c r="FM973" i="1"/>
  <c r="FN973" i="1"/>
  <c r="FO973" i="1"/>
  <c r="FP973" i="1"/>
  <c r="FR973" i="1"/>
  <c r="FS973" i="1"/>
  <c r="EU974" i="1"/>
  <c r="EV974" i="1"/>
  <c r="EX974" i="1"/>
  <c r="EY974" i="1"/>
  <c r="EZ974" i="1"/>
  <c r="FA974" i="1"/>
  <c r="FC974" i="1"/>
  <c r="FF974" i="1"/>
  <c r="FG974" i="1"/>
  <c r="FH974" i="1"/>
  <c r="FI974" i="1"/>
  <c r="FJ974" i="1"/>
  <c r="FL974" i="1"/>
  <c r="FM974" i="1"/>
  <c r="FN974" i="1"/>
  <c r="FO974" i="1"/>
  <c r="FP974" i="1"/>
  <c r="FR974" i="1"/>
  <c r="FS974" i="1"/>
  <c r="EU975" i="1"/>
  <c r="EV975" i="1"/>
  <c r="EX975" i="1"/>
  <c r="EY975" i="1"/>
  <c r="EZ975" i="1"/>
  <c r="FA975" i="1"/>
  <c r="FC975" i="1"/>
  <c r="FF975" i="1"/>
  <c r="FG975" i="1"/>
  <c r="FH975" i="1"/>
  <c r="FI975" i="1"/>
  <c r="FJ975" i="1"/>
  <c r="FL975" i="1"/>
  <c r="FM975" i="1"/>
  <c r="FN975" i="1"/>
  <c r="FO975" i="1"/>
  <c r="FP975" i="1"/>
  <c r="FR975" i="1"/>
  <c r="FS975" i="1"/>
  <c r="EU976" i="1"/>
  <c r="EV976" i="1"/>
  <c r="EX976" i="1"/>
  <c r="EY976" i="1"/>
  <c r="EZ976" i="1"/>
  <c r="FA976" i="1"/>
  <c r="FC976" i="1"/>
  <c r="FF976" i="1"/>
  <c r="FG976" i="1"/>
  <c r="FH976" i="1"/>
  <c r="FI976" i="1"/>
  <c r="FJ976" i="1"/>
  <c r="FL976" i="1"/>
  <c r="FM976" i="1"/>
  <c r="FN976" i="1"/>
  <c r="FO976" i="1"/>
  <c r="FP976" i="1"/>
  <c r="FR976" i="1"/>
  <c r="FS976" i="1"/>
  <c r="EU977" i="1"/>
  <c r="EV977" i="1"/>
  <c r="EX977" i="1"/>
  <c r="EY977" i="1"/>
  <c r="EZ977" i="1"/>
  <c r="FA977" i="1"/>
  <c r="FC977" i="1"/>
  <c r="FF977" i="1"/>
  <c r="FG977" i="1"/>
  <c r="FH977" i="1"/>
  <c r="FI977" i="1"/>
  <c r="FJ977" i="1"/>
  <c r="FL977" i="1"/>
  <c r="FM977" i="1"/>
  <c r="FN977" i="1"/>
  <c r="FO977" i="1"/>
  <c r="FP977" i="1"/>
  <c r="FR977" i="1"/>
  <c r="FS977" i="1"/>
  <c r="EU978" i="1"/>
  <c r="EV978" i="1"/>
  <c r="EX978" i="1"/>
  <c r="EY978" i="1"/>
  <c r="EZ978" i="1"/>
  <c r="FA978" i="1"/>
  <c r="FC978" i="1"/>
  <c r="FF978" i="1"/>
  <c r="FG978" i="1"/>
  <c r="FH978" i="1"/>
  <c r="FI978" i="1"/>
  <c r="FJ978" i="1"/>
  <c r="FL978" i="1"/>
  <c r="FM978" i="1"/>
  <c r="FN978" i="1"/>
  <c r="FO978" i="1"/>
  <c r="FP978" i="1"/>
  <c r="FR978" i="1"/>
  <c r="FS978" i="1"/>
  <c r="EU979" i="1"/>
  <c r="EV979" i="1"/>
  <c r="EX979" i="1"/>
  <c r="EY979" i="1"/>
  <c r="EZ979" i="1"/>
  <c r="FA979" i="1"/>
  <c r="FC979" i="1"/>
  <c r="FF979" i="1"/>
  <c r="FG979" i="1"/>
  <c r="FH979" i="1"/>
  <c r="FI979" i="1"/>
  <c r="FJ979" i="1"/>
  <c r="FL979" i="1"/>
  <c r="FM979" i="1"/>
  <c r="FN979" i="1"/>
  <c r="FO979" i="1"/>
  <c r="FP979" i="1"/>
  <c r="FR979" i="1"/>
  <c r="FS979" i="1"/>
  <c r="EU980" i="1"/>
  <c r="EV980" i="1"/>
  <c r="EX980" i="1"/>
  <c r="EY980" i="1"/>
  <c r="EZ980" i="1"/>
  <c r="FA980" i="1"/>
  <c r="FC980" i="1"/>
  <c r="FF980" i="1"/>
  <c r="FG980" i="1"/>
  <c r="FH980" i="1"/>
  <c r="FI980" i="1"/>
  <c r="FJ980" i="1"/>
  <c r="FL980" i="1"/>
  <c r="FM980" i="1"/>
  <c r="FN980" i="1"/>
  <c r="FO980" i="1"/>
  <c r="FP980" i="1"/>
  <c r="FR980" i="1"/>
  <c r="FS980" i="1"/>
  <c r="EU981" i="1"/>
  <c r="EV981" i="1"/>
  <c r="EX981" i="1"/>
  <c r="EY981" i="1"/>
  <c r="EZ981" i="1"/>
  <c r="FA981" i="1"/>
  <c r="FC981" i="1"/>
  <c r="FF981" i="1"/>
  <c r="FG981" i="1"/>
  <c r="FH981" i="1"/>
  <c r="FI981" i="1"/>
  <c r="FJ981" i="1"/>
  <c r="FL981" i="1"/>
  <c r="FM981" i="1"/>
  <c r="FN981" i="1"/>
  <c r="FO981" i="1"/>
  <c r="FP981" i="1"/>
  <c r="FR981" i="1"/>
  <c r="FS981" i="1"/>
  <c r="EU982" i="1"/>
  <c r="EV982" i="1"/>
  <c r="EX982" i="1"/>
  <c r="EY982" i="1"/>
  <c r="EZ982" i="1"/>
  <c r="FA982" i="1"/>
  <c r="FC982" i="1"/>
  <c r="FF982" i="1"/>
  <c r="FG982" i="1"/>
  <c r="FH982" i="1"/>
  <c r="FI982" i="1"/>
  <c r="FJ982" i="1"/>
  <c r="FL982" i="1"/>
  <c r="FM982" i="1"/>
  <c r="FN982" i="1"/>
  <c r="FO982" i="1"/>
  <c r="FP982" i="1"/>
  <c r="FR982" i="1"/>
  <c r="FS982" i="1"/>
  <c r="EU983" i="1"/>
  <c r="EV983" i="1"/>
  <c r="EX983" i="1"/>
  <c r="EY983" i="1"/>
  <c r="EZ983" i="1"/>
  <c r="FA983" i="1"/>
  <c r="FC983" i="1"/>
  <c r="FF983" i="1"/>
  <c r="FG983" i="1"/>
  <c r="FH983" i="1"/>
  <c r="FI983" i="1"/>
  <c r="FJ983" i="1"/>
  <c r="FL983" i="1"/>
  <c r="FM983" i="1"/>
  <c r="FN983" i="1"/>
  <c r="FO983" i="1"/>
  <c r="FP983" i="1"/>
  <c r="FR983" i="1"/>
  <c r="FS983" i="1"/>
  <c r="EU984" i="1"/>
  <c r="EV984" i="1"/>
  <c r="EX984" i="1"/>
  <c r="EY984" i="1"/>
  <c r="EZ984" i="1"/>
  <c r="FA984" i="1"/>
  <c r="FC984" i="1"/>
  <c r="FF984" i="1"/>
  <c r="FG984" i="1"/>
  <c r="FH984" i="1"/>
  <c r="FI984" i="1"/>
  <c r="FJ984" i="1"/>
  <c r="FL984" i="1"/>
  <c r="FM984" i="1"/>
  <c r="FN984" i="1"/>
  <c r="FO984" i="1"/>
  <c r="FP984" i="1"/>
  <c r="FR984" i="1"/>
  <c r="FS984" i="1"/>
  <c r="EU985" i="1"/>
  <c r="EV985" i="1"/>
  <c r="EX985" i="1"/>
  <c r="EY985" i="1"/>
  <c r="EZ985" i="1"/>
  <c r="FA985" i="1"/>
  <c r="FC985" i="1"/>
  <c r="FF985" i="1"/>
  <c r="FG985" i="1"/>
  <c r="FH985" i="1"/>
  <c r="FI985" i="1"/>
  <c r="FJ985" i="1"/>
  <c r="FL985" i="1"/>
  <c r="FM985" i="1"/>
  <c r="FN985" i="1"/>
  <c r="FO985" i="1"/>
  <c r="FP985" i="1"/>
  <c r="FR985" i="1"/>
  <c r="FS985" i="1"/>
  <c r="EU986" i="1"/>
  <c r="EV986" i="1"/>
  <c r="EX986" i="1"/>
  <c r="EY986" i="1"/>
  <c r="EZ986" i="1"/>
  <c r="FA986" i="1"/>
  <c r="FC986" i="1"/>
  <c r="FF986" i="1"/>
  <c r="FG986" i="1"/>
  <c r="FH986" i="1"/>
  <c r="FI986" i="1"/>
  <c r="FJ986" i="1"/>
  <c r="FL986" i="1"/>
  <c r="FM986" i="1"/>
  <c r="FN986" i="1"/>
  <c r="FO986" i="1"/>
  <c r="FP986" i="1"/>
  <c r="FR986" i="1"/>
  <c r="FS986" i="1"/>
  <c r="EU987" i="1"/>
  <c r="EV987" i="1"/>
  <c r="EX987" i="1"/>
  <c r="EY987" i="1"/>
  <c r="EZ987" i="1"/>
  <c r="FA987" i="1"/>
  <c r="FC987" i="1"/>
  <c r="FF987" i="1"/>
  <c r="FG987" i="1"/>
  <c r="FH987" i="1"/>
  <c r="FI987" i="1"/>
  <c r="FJ987" i="1"/>
  <c r="FL987" i="1"/>
  <c r="FM987" i="1"/>
  <c r="FN987" i="1"/>
  <c r="FO987" i="1"/>
  <c r="FP987" i="1"/>
  <c r="FR987" i="1"/>
  <c r="FS987" i="1"/>
  <c r="EU988" i="1"/>
  <c r="EV988" i="1"/>
  <c r="EX988" i="1"/>
  <c r="EY988" i="1"/>
  <c r="EZ988" i="1"/>
  <c r="FA988" i="1"/>
  <c r="FC988" i="1"/>
  <c r="FF988" i="1"/>
  <c r="FG988" i="1"/>
  <c r="FH988" i="1"/>
  <c r="FI988" i="1"/>
  <c r="FJ988" i="1"/>
  <c r="FL988" i="1"/>
  <c r="FM988" i="1"/>
  <c r="FN988" i="1"/>
  <c r="FO988" i="1"/>
  <c r="FP988" i="1"/>
  <c r="FR988" i="1"/>
  <c r="FS988" i="1"/>
  <c r="EU989" i="1"/>
  <c r="EV989" i="1"/>
  <c r="EX989" i="1"/>
  <c r="EY989" i="1"/>
  <c r="EZ989" i="1"/>
  <c r="FA989" i="1"/>
  <c r="FC989" i="1"/>
  <c r="FF989" i="1"/>
  <c r="FG989" i="1"/>
  <c r="FH989" i="1"/>
  <c r="FI989" i="1"/>
  <c r="FJ989" i="1"/>
  <c r="FL989" i="1"/>
  <c r="FM989" i="1"/>
  <c r="FN989" i="1"/>
  <c r="FO989" i="1"/>
  <c r="FP989" i="1"/>
  <c r="FR989" i="1"/>
  <c r="FS989" i="1"/>
  <c r="EU990" i="1"/>
  <c r="EV990" i="1"/>
  <c r="EX990" i="1"/>
  <c r="EY990" i="1"/>
  <c r="EZ990" i="1"/>
  <c r="FA990" i="1"/>
  <c r="FC990" i="1"/>
  <c r="FF990" i="1"/>
  <c r="FG990" i="1"/>
  <c r="FH990" i="1"/>
  <c r="FI990" i="1"/>
  <c r="FJ990" i="1"/>
  <c r="FL990" i="1"/>
  <c r="FM990" i="1"/>
  <c r="FN990" i="1"/>
  <c r="FO990" i="1"/>
  <c r="FP990" i="1"/>
  <c r="FR990" i="1"/>
  <c r="FS990" i="1"/>
  <c r="EU991" i="1"/>
  <c r="EV991" i="1"/>
  <c r="EX991" i="1"/>
  <c r="EY991" i="1"/>
  <c r="EZ991" i="1"/>
  <c r="FA991" i="1"/>
  <c r="FC991" i="1"/>
  <c r="FF991" i="1"/>
  <c r="FG991" i="1"/>
  <c r="FH991" i="1"/>
  <c r="FI991" i="1"/>
  <c r="FJ991" i="1"/>
  <c r="FL991" i="1"/>
  <c r="FM991" i="1"/>
  <c r="FN991" i="1"/>
  <c r="FO991" i="1"/>
  <c r="FP991" i="1"/>
  <c r="FR991" i="1"/>
  <c r="FS991" i="1"/>
  <c r="EU992" i="1"/>
  <c r="EV992" i="1"/>
  <c r="EX992" i="1"/>
  <c r="EY992" i="1"/>
  <c r="EZ992" i="1"/>
  <c r="FA992" i="1"/>
  <c r="FC992" i="1"/>
  <c r="FF992" i="1"/>
  <c r="FG992" i="1"/>
  <c r="FH992" i="1"/>
  <c r="FI992" i="1"/>
  <c r="FJ992" i="1"/>
  <c r="FL992" i="1"/>
  <c r="FM992" i="1"/>
  <c r="FN992" i="1"/>
  <c r="FO992" i="1"/>
  <c r="FP992" i="1"/>
  <c r="FR992" i="1"/>
  <c r="FS992" i="1"/>
  <c r="EU993" i="1"/>
  <c r="EV993" i="1"/>
  <c r="EX993" i="1"/>
  <c r="EY993" i="1"/>
  <c r="EZ993" i="1"/>
  <c r="FA993" i="1"/>
  <c r="FC993" i="1"/>
  <c r="FF993" i="1"/>
  <c r="FG993" i="1"/>
  <c r="FH993" i="1"/>
  <c r="FI993" i="1"/>
  <c r="FJ993" i="1"/>
  <c r="FL993" i="1"/>
  <c r="FM993" i="1"/>
  <c r="FN993" i="1"/>
  <c r="FO993" i="1"/>
  <c r="FP993" i="1"/>
  <c r="FR993" i="1"/>
  <c r="FS993" i="1"/>
  <c r="EU994" i="1"/>
  <c r="EV994" i="1"/>
  <c r="EX994" i="1"/>
  <c r="EY994" i="1"/>
  <c r="EZ994" i="1"/>
  <c r="FA994" i="1"/>
  <c r="FC994" i="1"/>
  <c r="FF994" i="1"/>
  <c r="FG994" i="1"/>
  <c r="FH994" i="1"/>
  <c r="FI994" i="1"/>
  <c r="FJ994" i="1"/>
  <c r="FL994" i="1"/>
  <c r="FM994" i="1"/>
  <c r="FN994" i="1"/>
  <c r="FO994" i="1"/>
  <c r="FP994" i="1"/>
  <c r="FR994" i="1"/>
  <c r="FS994" i="1"/>
  <c r="EU995" i="1"/>
  <c r="EV995" i="1"/>
  <c r="EX995" i="1"/>
  <c r="EY995" i="1"/>
  <c r="EZ995" i="1"/>
  <c r="FA995" i="1"/>
  <c r="FC995" i="1"/>
  <c r="FF995" i="1"/>
  <c r="FG995" i="1"/>
  <c r="FH995" i="1"/>
  <c r="FI995" i="1"/>
  <c r="FJ995" i="1"/>
  <c r="FL995" i="1"/>
  <c r="FM995" i="1"/>
  <c r="FN995" i="1"/>
  <c r="FO995" i="1"/>
  <c r="FP995" i="1"/>
  <c r="FR995" i="1"/>
  <c r="FS995" i="1"/>
  <c r="EU996" i="1"/>
  <c r="EV996" i="1"/>
  <c r="EX996" i="1"/>
  <c r="EY996" i="1"/>
  <c r="EZ996" i="1"/>
  <c r="FA996" i="1"/>
  <c r="FC996" i="1"/>
  <c r="FF996" i="1"/>
  <c r="FG996" i="1"/>
  <c r="FH996" i="1"/>
  <c r="FI996" i="1"/>
  <c r="FJ996" i="1"/>
  <c r="FL996" i="1"/>
  <c r="FM996" i="1"/>
  <c r="FN996" i="1"/>
  <c r="FO996" i="1"/>
  <c r="FP996" i="1"/>
  <c r="FR996" i="1"/>
  <c r="FS996" i="1"/>
  <c r="EU997" i="1"/>
  <c r="EV997" i="1"/>
  <c r="EX997" i="1"/>
  <c r="EY997" i="1"/>
  <c r="EZ997" i="1"/>
  <c r="FA997" i="1"/>
  <c r="FC997" i="1"/>
  <c r="FF997" i="1"/>
  <c r="FG997" i="1"/>
  <c r="FH997" i="1"/>
  <c r="FI997" i="1"/>
  <c r="FJ997" i="1"/>
  <c r="FL997" i="1"/>
  <c r="FM997" i="1"/>
  <c r="FN997" i="1"/>
  <c r="FO997" i="1"/>
  <c r="FP997" i="1"/>
  <c r="FR997" i="1"/>
  <c r="FS997" i="1"/>
  <c r="EU998" i="1"/>
  <c r="EV998" i="1"/>
  <c r="EX998" i="1"/>
  <c r="EY998" i="1"/>
  <c r="EZ998" i="1"/>
  <c r="FA998" i="1"/>
  <c r="FC998" i="1"/>
  <c r="FF998" i="1"/>
  <c r="FG998" i="1"/>
  <c r="FH998" i="1"/>
  <c r="FI998" i="1"/>
  <c r="FJ998" i="1"/>
  <c r="FL998" i="1"/>
  <c r="FM998" i="1"/>
  <c r="FN998" i="1"/>
  <c r="FO998" i="1"/>
  <c r="FP998" i="1"/>
  <c r="FR998" i="1"/>
  <c r="FS998" i="1"/>
  <c r="EU999" i="1"/>
  <c r="EV999" i="1"/>
  <c r="EX999" i="1"/>
  <c r="EY999" i="1"/>
  <c r="EZ999" i="1"/>
  <c r="FA999" i="1"/>
  <c r="FC999" i="1"/>
  <c r="FF999" i="1"/>
  <c r="FG999" i="1"/>
  <c r="FH999" i="1"/>
  <c r="FI999" i="1"/>
  <c r="FJ999" i="1"/>
  <c r="FL999" i="1"/>
  <c r="FM999" i="1"/>
  <c r="FN999" i="1"/>
  <c r="FO999" i="1"/>
  <c r="FP999" i="1"/>
  <c r="FR999" i="1"/>
  <c r="FS999" i="1"/>
  <c r="EU1000" i="1"/>
  <c r="EV1000" i="1"/>
  <c r="EX1000" i="1"/>
  <c r="EY1000" i="1"/>
  <c r="EZ1000" i="1"/>
  <c r="FA1000" i="1"/>
  <c r="FC1000" i="1"/>
  <c r="FF1000" i="1"/>
  <c r="FG1000" i="1"/>
  <c r="FH1000" i="1"/>
  <c r="FI1000" i="1"/>
  <c r="FJ1000" i="1"/>
  <c r="FL1000" i="1"/>
  <c r="FM1000" i="1"/>
  <c r="FN1000" i="1"/>
  <c r="FO1000" i="1"/>
  <c r="FP1000" i="1"/>
  <c r="FR1000" i="1"/>
  <c r="FS1000" i="1"/>
  <c r="EU1001" i="1"/>
  <c r="EV1001" i="1"/>
  <c r="EX1001" i="1"/>
  <c r="EY1001" i="1"/>
  <c r="EZ1001" i="1"/>
  <c r="FA1001" i="1"/>
  <c r="FC1001" i="1"/>
  <c r="FF1001" i="1"/>
  <c r="FG1001" i="1"/>
  <c r="FH1001" i="1"/>
  <c r="FI1001" i="1"/>
  <c r="FJ1001" i="1"/>
  <c r="FL1001" i="1"/>
  <c r="FM1001" i="1"/>
  <c r="FN1001" i="1"/>
  <c r="FO1001" i="1"/>
  <c r="FP1001" i="1"/>
  <c r="FR1001" i="1"/>
  <c r="FS1001" i="1"/>
  <c r="EU1002" i="1"/>
  <c r="EV1002" i="1"/>
  <c r="EX1002" i="1"/>
  <c r="EY1002" i="1"/>
  <c r="EZ1002" i="1"/>
  <c r="FA1002" i="1"/>
  <c r="FC1002" i="1"/>
  <c r="FF1002" i="1"/>
  <c r="FG1002" i="1"/>
  <c r="FH1002" i="1"/>
  <c r="FI1002" i="1"/>
  <c r="FJ1002" i="1"/>
  <c r="FL1002" i="1"/>
  <c r="FM1002" i="1"/>
  <c r="FN1002" i="1"/>
  <c r="FO1002" i="1"/>
  <c r="FP1002" i="1"/>
  <c r="FR1002" i="1"/>
  <c r="FS1002" i="1"/>
  <c r="EU1003" i="1"/>
  <c r="EV1003" i="1"/>
  <c r="EX1003" i="1"/>
  <c r="EY1003" i="1"/>
  <c r="EZ1003" i="1"/>
  <c r="FA1003" i="1"/>
  <c r="FC1003" i="1"/>
  <c r="FF1003" i="1"/>
  <c r="FG1003" i="1"/>
  <c r="FH1003" i="1"/>
  <c r="FI1003" i="1"/>
  <c r="FJ1003" i="1"/>
  <c r="FL1003" i="1"/>
  <c r="FM1003" i="1"/>
  <c r="FN1003" i="1"/>
  <c r="FO1003" i="1"/>
  <c r="FP1003" i="1"/>
  <c r="FR1003" i="1"/>
  <c r="FS1003" i="1"/>
  <c r="EU1004" i="1"/>
  <c r="EV1004" i="1"/>
  <c r="EX1004" i="1"/>
  <c r="EY1004" i="1"/>
  <c r="EZ1004" i="1"/>
  <c r="FA1004" i="1"/>
  <c r="FC1004" i="1"/>
  <c r="FF1004" i="1"/>
  <c r="FG1004" i="1"/>
  <c r="FH1004" i="1"/>
  <c r="FI1004" i="1"/>
  <c r="FJ1004" i="1"/>
  <c r="FL1004" i="1"/>
  <c r="FM1004" i="1"/>
  <c r="FN1004" i="1"/>
  <c r="FO1004" i="1"/>
  <c r="FP1004" i="1"/>
  <c r="FR1004" i="1"/>
  <c r="FS1004" i="1"/>
  <c r="EU1005" i="1"/>
  <c r="EV1005" i="1"/>
  <c r="EX1005" i="1"/>
  <c r="EY1005" i="1"/>
  <c r="EZ1005" i="1"/>
  <c r="FA1005" i="1"/>
  <c r="FC1005" i="1"/>
  <c r="FF1005" i="1"/>
  <c r="FG1005" i="1"/>
  <c r="FH1005" i="1"/>
  <c r="FI1005" i="1"/>
  <c r="FJ1005" i="1"/>
  <c r="FL1005" i="1"/>
  <c r="FM1005" i="1"/>
  <c r="FN1005" i="1"/>
  <c r="FO1005" i="1"/>
  <c r="FP1005" i="1"/>
  <c r="FR1005" i="1"/>
  <c r="FS1005" i="1"/>
  <c r="EU1006" i="1"/>
  <c r="EV1006" i="1"/>
  <c r="EX1006" i="1"/>
  <c r="EY1006" i="1"/>
  <c r="EZ1006" i="1"/>
  <c r="FA1006" i="1"/>
  <c r="FC1006" i="1"/>
  <c r="FF1006" i="1"/>
  <c r="FG1006" i="1"/>
  <c r="FH1006" i="1"/>
  <c r="FI1006" i="1"/>
  <c r="FJ1006" i="1"/>
  <c r="FL1006" i="1"/>
  <c r="FM1006" i="1"/>
  <c r="FN1006" i="1"/>
  <c r="FO1006" i="1"/>
  <c r="FP1006" i="1"/>
  <c r="FR1006" i="1"/>
  <c r="FS1006" i="1"/>
  <c r="EU1007" i="1"/>
  <c r="EV1007" i="1"/>
  <c r="EX1007" i="1"/>
  <c r="EY1007" i="1"/>
  <c r="EZ1007" i="1"/>
  <c r="FA1007" i="1"/>
  <c r="FC1007" i="1"/>
  <c r="FF1007" i="1"/>
  <c r="FG1007" i="1"/>
  <c r="FH1007" i="1"/>
  <c r="FI1007" i="1"/>
  <c r="FJ1007" i="1"/>
  <c r="FL1007" i="1"/>
  <c r="FM1007" i="1"/>
  <c r="FN1007" i="1"/>
  <c r="FO1007" i="1"/>
  <c r="FP1007" i="1"/>
  <c r="FR1007" i="1"/>
  <c r="FS1007" i="1"/>
  <c r="EU1008" i="1"/>
  <c r="EV1008" i="1"/>
  <c r="EX1008" i="1"/>
  <c r="EY1008" i="1"/>
  <c r="EZ1008" i="1"/>
  <c r="FA1008" i="1"/>
  <c r="FC1008" i="1"/>
  <c r="FF1008" i="1"/>
  <c r="FG1008" i="1"/>
  <c r="FH1008" i="1"/>
  <c r="FI1008" i="1"/>
  <c r="FJ1008" i="1"/>
  <c r="FL1008" i="1"/>
  <c r="FM1008" i="1"/>
  <c r="FN1008" i="1"/>
  <c r="FO1008" i="1"/>
  <c r="FP1008" i="1"/>
  <c r="FR1008" i="1"/>
  <c r="FS1008" i="1"/>
  <c r="EU1009" i="1"/>
  <c r="EV1009" i="1"/>
  <c r="EX1009" i="1"/>
  <c r="EY1009" i="1"/>
  <c r="EZ1009" i="1"/>
  <c r="FA1009" i="1"/>
  <c r="FC1009" i="1"/>
  <c r="FF1009" i="1"/>
  <c r="FG1009" i="1"/>
  <c r="FH1009" i="1"/>
  <c r="FI1009" i="1"/>
  <c r="FJ1009" i="1"/>
  <c r="FL1009" i="1"/>
  <c r="FM1009" i="1"/>
  <c r="FN1009" i="1"/>
  <c r="FO1009" i="1"/>
  <c r="FP1009" i="1"/>
  <c r="FR1009" i="1"/>
  <c r="FS1009" i="1"/>
  <c r="EU1010" i="1"/>
  <c r="EV1010" i="1"/>
  <c r="EX1010" i="1"/>
  <c r="EY1010" i="1"/>
  <c r="EZ1010" i="1"/>
  <c r="FA1010" i="1"/>
  <c r="FC1010" i="1"/>
  <c r="FF1010" i="1"/>
  <c r="FG1010" i="1"/>
  <c r="FH1010" i="1"/>
  <c r="FI1010" i="1"/>
  <c r="FJ1010" i="1"/>
  <c r="FL1010" i="1"/>
  <c r="FM1010" i="1"/>
  <c r="FN1010" i="1"/>
  <c r="FO1010" i="1"/>
  <c r="FP1010" i="1"/>
  <c r="FR1010" i="1"/>
  <c r="FS1010" i="1"/>
  <c r="EU1011" i="1"/>
  <c r="EV1011" i="1"/>
  <c r="EX1011" i="1"/>
  <c r="EY1011" i="1"/>
  <c r="EZ1011" i="1"/>
  <c r="FA1011" i="1"/>
  <c r="FC1011" i="1"/>
  <c r="FF1011" i="1"/>
  <c r="FG1011" i="1"/>
  <c r="FH1011" i="1"/>
  <c r="FI1011" i="1"/>
  <c r="FJ1011" i="1"/>
  <c r="FL1011" i="1"/>
  <c r="FM1011" i="1"/>
  <c r="FN1011" i="1"/>
  <c r="FO1011" i="1"/>
  <c r="FP1011" i="1"/>
  <c r="FR1011" i="1"/>
  <c r="FS1011" i="1"/>
  <c r="EU1012" i="1"/>
  <c r="EV1012" i="1"/>
  <c r="EX1012" i="1"/>
  <c r="EY1012" i="1"/>
  <c r="EZ1012" i="1"/>
  <c r="FA1012" i="1"/>
  <c r="FC1012" i="1"/>
  <c r="FF1012" i="1"/>
  <c r="FG1012" i="1"/>
  <c r="FH1012" i="1"/>
  <c r="FI1012" i="1"/>
  <c r="FJ1012" i="1"/>
  <c r="FL1012" i="1"/>
  <c r="FM1012" i="1"/>
  <c r="FN1012" i="1"/>
  <c r="FO1012" i="1"/>
  <c r="FP1012" i="1"/>
  <c r="FR1012" i="1"/>
  <c r="FS1012" i="1"/>
  <c r="EU1013" i="1"/>
  <c r="EV1013" i="1"/>
  <c r="EX1013" i="1"/>
  <c r="EY1013" i="1"/>
  <c r="EZ1013" i="1"/>
  <c r="FA1013" i="1"/>
  <c r="FC1013" i="1"/>
  <c r="FF1013" i="1"/>
  <c r="FG1013" i="1"/>
  <c r="FH1013" i="1"/>
  <c r="FI1013" i="1"/>
  <c r="FJ1013" i="1"/>
  <c r="FL1013" i="1"/>
  <c r="FM1013" i="1"/>
  <c r="FN1013" i="1"/>
  <c r="FO1013" i="1"/>
  <c r="FP1013" i="1"/>
  <c r="FR1013" i="1"/>
  <c r="FS1013" i="1"/>
  <c r="EU1014" i="1"/>
  <c r="EV1014" i="1"/>
  <c r="EX1014" i="1"/>
  <c r="EY1014" i="1"/>
  <c r="EZ1014" i="1"/>
  <c r="FA1014" i="1"/>
  <c r="FC1014" i="1"/>
  <c r="FF1014" i="1"/>
  <c r="FG1014" i="1"/>
  <c r="FH1014" i="1"/>
  <c r="FI1014" i="1"/>
  <c r="FJ1014" i="1"/>
  <c r="FL1014" i="1"/>
  <c r="FM1014" i="1"/>
  <c r="FN1014" i="1"/>
  <c r="FO1014" i="1"/>
  <c r="FP1014" i="1"/>
  <c r="FR1014" i="1"/>
  <c r="FS1014" i="1"/>
  <c r="EU1015" i="1"/>
  <c r="EV1015" i="1"/>
  <c r="EX1015" i="1"/>
  <c r="EY1015" i="1"/>
  <c r="EZ1015" i="1"/>
  <c r="FA1015" i="1"/>
  <c r="FC1015" i="1"/>
  <c r="FF1015" i="1"/>
  <c r="FG1015" i="1"/>
  <c r="FH1015" i="1"/>
  <c r="FI1015" i="1"/>
  <c r="FJ1015" i="1"/>
  <c r="FL1015" i="1"/>
  <c r="FM1015" i="1"/>
  <c r="FN1015" i="1"/>
  <c r="FO1015" i="1"/>
  <c r="FP1015" i="1"/>
  <c r="FR1015" i="1"/>
  <c r="FS1015" i="1"/>
  <c r="EU1016" i="1"/>
  <c r="EV1016" i="1"/>
  <c r="EX1016" i="1"/>
  <c r="EY1016" i="1"/>
  <c r="EZ1016" i="1"/>
  <c r="FA1016" i="1"/>
  <c r="FC1016" i="1"/>
  <c r="FF1016" i="1"/>
  <c r="FG1016" i="1"/>
  <c r="FH1016" i="1"/>
  <c r="FI1016" i="1"/>
  <c r="FJ1016" i="1"/>
  <c r="FL1016" i="1"/>
  <c r="FM1016" i="1"/>
  <c r="FN1016" i="1"/>
  <c r="FO1016" i="1"/>
  <c r="FP1016" i="1"/>
  <c r="FR1016" i="1"/>
  <c r="FS1016" i="1"/>
  <c r="EU1017" i="1"/>
  <c r="EV1017" i="1"/>
  <c r="EX1017" i="1"/>
  <c r="EY1017" i="1"/>
  <c r="EZ1017" i="1"/>
  <c r="FA1017" i="1"/>
  <c r="FC1017" i="1"/>
  <c r="FF1017" i="1"/>
  <c r="FG1017" i="1"/>
  <c r="FH1017" i="1"/>
  <c r="FI1017" i="1"/>
  <c r="FJ1017" i="1"/>
  <c r="FL1017" i="1"/>
  <c r="FM1017" i="1"/>
  <c r="FN1017" i="1"/>
  <c r="FO1017" i="1"/>
  <c r="FP1017" i="1"/>
  <c r="FR1017" i="1"/>
  <c r="FS1017" i="1"/>
  <c r="EU1018" i="1"/>
  <c r="EV1018" i="1"/>
  <c r="EX1018" i="1"/>
  <c r="EY1018" i="1"/>
  <c r="EZ1018" i="1"/>
  <c r="FA1018" i="1"/>
  <c r="FC1018" i="1"/>
  <c r="FF1018" i="1"/>
  <c r="FG1018" i="1"/>
  <c r="FH1018" i="1"/>
  <c r="FI1018" i="1"/>
  <c r="FJ1018" i="1"/>
  <c r="FL1018" i="1"/>
  <c r="FM1018" i="1"/>
  <c r="FN1018" i="1"/>
  <c r="FO1018" i="1"/>
  <c r="FP1018" i="1"/>
  <c r="FR1018" i="1"/>
  <c r="FS1018" i="1"/>
  <c r="EU1019" i="1"/>
  <c r="EV1019" i="1"/>
  <c r="EX1019" i="1"/>
  <c r="EY1019" i="1"/>
  <c r="EZ1019" i="1"/>
  <c r="FA1019" i="1"/>
  <c r="FC1019" i="1"/>
  <c r="FF1019" i="1"/>
  <c r="FG1019" i="1"/>
  <c r="FH1019" i="1"/>
  <c r="FI1019" i="1"/>
  <c r="FJ1019" i="1"/>
  <c r="FL1019" i="1"/>
  <c r="FM1019" i="1"/>
  <c r="FN1019" i="1"/>
  <c r="FO1019" i="1"/>
  <c r="FP1019" i="1"/>
  <c r="FR1019" i="1"/>
  <c r="FS1019" i="1"/>
  <c r="EU1020" i="1"/>
  <c r="EV1020" i="1"/>
  <c r="EX1020" i="1"/>
  <c r="EY1020" i="1"/>
  <c r="EZ1020" i="1"/>
  <c r="FA1020" i="1"/>
  <c r="FC1020" i="1"/>
  <c r="FF1020" i="1"/>
  <c r="FG1020" i="1"/>
  <c r="FH1020" i="1"/>
  <c r="FI1020" i="1"/>
  <c r="FJ1020" i="1"/>
  <c r="FL1020" i="1"/>
  <c r="FM1020" i="1"/>
  <c r="FN1020" i="1"/>
  <c r="FO1020" i="1"/>
  <c r="FP1020" i="1"/>
  <c r="FR1020" i="1"/>
  <c r="FS1020" i="1"/>
  <c r="EU1021" i="1"/>
  <c r="EV1021" i="1"/>
  <c r="EX1021" i="1"/>
  <c r="EY1021" i="1"/>
  <c r="EZ1021" i="1"/>
  <c r="FA1021" i="1"/>
  <c r="FC1021" i="1"/>
  <c r="FF1021" i="1"/>
  <c r="FG1021" i="1"/>
  <c r="FH1021" i="1"/>
  <c r="FI1021" i="1"/>
  <c r="FJ1021" i="1"/>
  <c r="FL1021" i="1"/>
  <c r="FM1021" i="1"/>
  <c r="FN1021" i="1"/>
  <c r="FO1021" i="1"/>
  <c r="FP1021" i="1"/>
  <c r="FR1021" i="1"/>
  <c r="FS1021" i="1"/>
  <c r="EU1022" i="1"/>
  <c r="EV1022" i="1"/>
  <c r="EX1022" i="1"/>
  <c r="EY1022" i="1"/>
  <c r="EZ1022" i="1"/>
  <c r="FA1022" i="1"/>
  <c r="FC1022" i="1"/>
  <c r="FF1022" i="1"/>
  <c r="FG1022" i="1"/>
  <c r="FH1022" i="1"/>
  <c r="FI1022" i="1"/>
  <c r="FJ1022" i="1"/>
  <c r="FL1022" i="1"/>
  <c r="FM1022" i="1"/>
  <c r="FN1022" i="1"/>
  <c r="FO1022" i="1"/>
  <c r="FP1022" i="1"/>
  <c r="FR1022" i="1"/>
  <c r="FS1022" i="1"/>
  <c r="EU1023" i="1"/>
  <c r="EV1023" i="1"/>
  <c r="EX1023" i="1"/>
  <c r="EY1023" i="1"/>
  <c r="EZ1023" i="1"/>
  <c r="FA1023" i="1"/>
  <c r="FC1023" i="1"/>
  <c r="FF1023" i="1"/>
  <c r="FG1023" i="1"/>
  <c r="FH1023" i="1"/>
  <c r="FI1023" i="1"/>
  <c r="FJ1023" i="1"/>
  <c r="FL1023" i="1"/>
  <c r="FM1023" i="1"/>
  <c r="FN1023" i="1"/>
  <c r="FO1023" i="1"/>
  <c r="FP1023" i="1"/>
  <c r="FR1023" i="1"/>
  <c r="FS1023" i="1"/>
  <c r="EU1024" i="1"/>
  <c r="EV1024" i="1"/>
  <c r="EX1024" i="1"/>
  <c r="EY1024" i="1"/>
  <c r="EZ1024" i="1"/>
  <c r="FA1024" i="1"/>
  <c r="FC1024" i="1"/>
  <c r="FF1024" i="1"/>
  <c r="FG1024" i="1"/>
  <c r="FH1024" i="1"/>
  <c r="FI1024" i="1"/>
  <c r="FJ1024" i="1"/>
  <c r="FL1024" i="1"/>
  <c r="FM1024" i="1"/>
  <c r="FN1024" i="1"/>
  <c r="FO1024" i="1"/>
  <c r="FP1024" i="1"/>
  <c r="FR1024" i="1"/>
  <c r="FS1024" i="1"/>
  <c r="EU1025" i="1"/>
  <c r="EV1025" i="1"/>
  <c r="EX1025" i="1"/>
  <c r="EY1025" i="1"/>
  <c r="EZ1025" i="1"/>
  <c r="FA1025" i="1"/>
  <c r="FC1025" i="1"/>
  <c r="FF1025" i="1"/>
  <c r="FG1025" i="1"/>
  <c r="FH1025" i="1"/>
  <c r="FI1025" i="1"/>
  <c r="FJ1025" i="1"/>
  <c r="FL1025" i="1"/>
  <c r="FM1025" i="1"/>
  <c r="FN1025" i="1"/>
  <c r="FO1025" i="1"/>
  <c r="FP1025" i="1"/>
  <c r="FR1025" i="1"/>
  <c r="FS1025" i="1"/>
  <c r="EU1026" i="1"/>
  <c r="EV1026" i="1"/>
  <c r="EX1026" i="1"/>
  <c r="EY1026" i="1"/>
  <c r="EZ1026" i="1"/>
  <c r="FA1026" i="1"/>
  <c r="FC1026" i="1"/>
  <c r="FF1026" i="1"/>
  <c r="FG1026" i="1"/>
  <c r="FH1026" i="1"/>
  <c r="FI1026" i="1"/>
  <c r="FJ1026" i="1"/>
  <c r="FL1026" i="1"/>
  <c r="FM1026" i="1"/>
  <c r="FN1026" i="1"/>
  <c r="FO1026" i="1"/>
  <c r="FP1026" i="1"/>
  <c r="FR1026" i="1"/>
  <c r="FS1026" i="1"/>
  <c r="EU1027" i="1"/>
  <c r="EV1027" i="1"/>
  <c r="EX1027" i="1"/>
  <c r="EY1027" i="1"/>
  <c r="EZ1027" i="1"/>
  <c r="FA1027" i="1"/>
  <c r="FC1027" i="1"/>
  <c r="FF1027" i="1"/>
  <c r="FG1027" i="1"/>
  <c r="FH1027" i="1"/>
  <c r="FI1027" i="1"/>
  <c r="FJ1027" i="1"/>
  <c r="FL1027" i="1"/>
  <c r="FM1027" i="1"/>
  <c r="FN1027" i="1"/>
  <c r="FO1027" i="1"/>
  <c r="FP1027" i="1"/>
  <c r="FR1027" i="1"/>
  <c r="FS1027" i="1"/>
  <c r="EU1028" i="1"/>
  <c r="EV1028" i="1"/>
  <c r="EX1028" i="1"/>
  <c r="EY1028" i="1"/>
  <c r="EZ1028" i="1"/>
  <c r="FA1028" i="1"/>
  <c r="FC1028" i="1"/>
  <c r="FF1028" i="1"/>
  <c r="FG1028" i="1"/>
  <c r="FH1028" i="1"/>
  <c r="FI1028" i="1"/>
  <c r="FJ1028" i="1"/>
  <c r="FL1028" i="1"/>
  <c r="FM1028" i="1"/>
  <c r="FN1028" i="1"/>
  <c r="FO1028" i="1"/>
  <c r="FP1028" i="1"/>
  <c r="FR1028" i="1"/>
  <c r="FS1028" i="1"/>
  <c r="EU1029" i="1"/>
  <c r="EV1029" i="1"/>
  <c r="EX1029" i="1"/>
  <c r="EY1029" i="1"/>
  <c r="EZ1029" i="1"/>
  <c r="FA1029" i="1"/>
  <c r="FC1029" i="1"/>
  <c r="FF1029" i="1"/>
  <c r="FG1029" i="1"/>
  <c r="FH1029" i="1"/>
  <c r="FI1029" i="1"/>
  <c r="FJ1029" i="1"/>
  <c r="FL1029" i="1"/>
  <c r="FM1029" i="1"/>
  <c r="FN1029" i="1"/>
  <c r="FO1029" i="1"/>
  <c r="FP1029" i="1"/>
  <c r="FR1029" i="1"/>
  <c r="FS1029" i="1"/>
  <c r="EU1030" i="1"/>
  <c r="EV1030" i="1"/>
  <c r="EX1030" i="1"/>
  <c r="EY1030" i="1"/>
  <c r="EZ1030" i="1"/>
  <c r="FA1030" i="1"/>
  <c r="FC1030" i="1"/>
  <c r="FF1030" i="1"/>
  <c r="FG1030" i="1"/>
  <c r="FH1030" i="1"/>
  <c r="FI1030" i="1"/>
  <c r="FJ1030" i="1"/>
  <c r="FL1030" i="1"/>
  <c r="FM1030" i="1"/>
  <c r="FN1030" i="1"/>
  <c r="FO1030" i="1"/>
  <c r="FP1030" i="1"/>
  <c r="FR1030" i="1"/>
  <c r="FS1030" i="1"/>
  <c r="EU1031" i="1"/>
  <c r="EV1031" i="1"/>
  <c r="EX1031" i="1"/>
  <c r="EY1031" i="1"/>
  <c r="EZ1031" i="1"/>
  <c r="FA1031" i="1"/>
  <c r="FC1031" i="1"/>
  <c r="FF1031" i="1"/>
  <c r="FG1031" i="1"/>
  <c r="FH1031" i="1"/>
  <c r="FI1031" i="1"/>
  <c r="FJ1031" i="1"/>
  <c r="FL1031" i="1"/>
  <c r="FM1031" i="1"/>
  <c r="FN1031" i="1"/>
  <c r="FO1031" i="1"/>
  <c r="FP1031" i="1"/>
  <c r="FR1031" i="1"/>
  <c r="FS1031" i="1"/>
  <c r="EU1032" i="1"/>
  <c r="EV1032" i="1"/>
  <c r="EX1032" i="1"/>
  <c r="EY1032" i="1"/>
  <c r="EZ1032" i="1"/>
  <c r="FA1032" i="1"/>
  <c r="FC1032" i="1"/>
  <c r="FF1032" i="1"/>
  <c r="FG1032" i="1"/>
  <c r="FH1032" i="1"/>
  <c r="FI1032" i="1"/>
  <c r="FJ1032" i="1"/>
  <c r="FL1032" i="1"/>
  <c r="FM1032" i="1"/>
  <c r="FN1032" i="1"/>
  <c r="FO1032" i="1"/>
  <c r="FP1032" i="1"/>
  <c r="FR1032" i="1"/>
  <c r="FS1032" i="1"/>
  <c r="EU1033" i="1"/>
  <c r="EV1033" i="1"/>
  <c r="EX1033" i="1"/>
  <c r="EY1033" i="1"/>
  <c r="EZ1033" i="1"/>
  <c r="FA1033" i="1"/>
  <c r="FC1033" i="1"/>
  <c r="FF1033" i="1"/>
  <c r="FG1033" i="1"/>
  <c r="FH1033" i="1"/>
  <c r="FI1033" i="1"/>
  <c r="FJ1033" i="1"/>
  <c r="FL1033" i="1"/>
  <c r="FM1033" i="1"/>
  <c r="FN1033" i="1"/>
  <c r="FO1033" i="1"/>
  <c r="FP1033" i="1"/>
  <c r="FR1033" i="1"/>
  <c r="FS1033" i="1"/>
  <c r="EU1034" i="1"/>
  <c r="EV1034" i="1"/>
  <c r="EX1034" i="1"/>
  <c r="EY1034" i="1"/>
  <c r="EZ1034" i="1"/>
  <c r="FA1034" i="1"/>
  <c r="FC1034" i="1"/>
  <c r="FF1034" i="1"/>
  <c r="FG1034" i="1"/>
  <c r="FH1034" i="1"/>
  <c r="FI1034" i="1"/>
  <c r="FJ1034" i="1"/>
  <c r="FL1034" i="1"/>
  <c r="FM1034" i="1"/>
  <c r="FN1034" i="1"/>
  <c r="FO1034" i="1"/>
  <c r="FP1034" i="1"/>
  <c r="FR1034" i="1"/>
  <c r="FS1034" i="1"/>
  <c r="EU1035" i="1"/>
  <c r="EV1035" i="1"/>
  <c r="EX1035" i="1"/>
  <c r="EY1035" i="1"/>
  <c r="EZ1035" i="1"/>
  <c r="FA1035" i="1"/>
  <c r="FC1035" i="1"/>
  <c r="FF1035" i="1"/>
  <c r="FG1035" i="1"/>
  <c r="FH1035" i="1"/>
  <c r="FI1035" i="1"/>
  <c r="FJ1035" i="1"/>
  <c r="FL1035" i="1"/>
  <c r="FM1035" i="1"/>
  <c r="FN1035" i="1"/>
  <c r="FO1035" i="1"/>
  <c r="FP1035" i="1"/>
  <c r="FR1035" i="1"/>
  <c r="FS1035" i="1"/>
  <c r="EU1036" i="1"/>
  <c r="EV1036" i="1"/>
  <c r="EX1036" i="1"/>
  <c r="EY1036" i="1"/>
  <c r="EZ1036" i="1"/>
  <c r="FA1036" i="1"/>
  <c r="FC1036" i="1"/>
  <c r="FF1036" i="1"/>
  <c r="FG1036" i="1"/>
  <c r="FH1036" i="1"/>
  <c r="FI1036" i="1"/>
  <c r="FJ1036" i="1"/>
  <c r="FL1036" i="1"/>
  <c r="FM1036" i="1"/>
  <c r="FN1036" i="1"/>
  <c r="FO1036" i="1"/>
  <c r="FP1036" i="1"/>
  <c r="FR1036" i="1"/>
  <c r="FS1036" i="1"/>
  <c r="EU1037" i="1"/>
  <c r="EV1037" i="1"/>
  <c r="EX1037" i="1"/>
  <c r="EY1037" i="1"/>
  <c r="EZ1037" i="1"/>
  <c r="FA1037" i="1"/>
  <c r="FC1037" i="1"/>
  <c r="FF1037" i="1"/>
  <c r="FG1037" i="1"/>
  <c r="FH1037" i="1"/>
  <c r="FI1037" i="1"/>
  <c r="FJ1037" i="1"/>
  <c r="FL1037" i="1"/>
  <c r="FM1037" i="1"/>
  <c r="FN1037" i="1"/>
  <c r="FO1037" i="1"/>
  <c r="FP1037" i="1"/>
  <c r="FR1037" i="1"/>
  <c r="FS1037" i="1"/>
  <c r="EU1038" i="1"/>
  <c r="EV1038" i="1"/>
  <c r="EX1038" i="1"/>
  <c r="EY1038" i="1"/>
  <c r="EZ1038" i="1"/>
  <c r="FA1038" i="1"/>
  <c r="FC1038" i="1"/>
  <c r="FF1038" i="1"/>
  <c r="FG1038" i="1"/>
  <c r="FH1038" i="1"/>
  <c r="FI1038" i="1"/>
  <c r="FJ1038" i="1"/>
  <c r="FL1038" i="1"/>
  <c r="FM1038" i="1"/>
  <c r="FN1038" i="1"/>
  <c r="FO1038" i="1"/>
  <c r="FP1038" i="1"/>
  <c r="FR1038" i="1"/>
  <c r="FS1038" i="1"/>
  <c r="EU1039" i="1"/>
  <c r="EV1039" i="1"/>
  <c r="EX1039" i="1"/>
  <c r="EY1039" i="1"/>
  <c r="EZ1039" i="1"/>
  <c r="FA1039" i="1"/>
  <c r="FC1039" i="1"/>
  <c r="FF1039" i="1"/>
  <c r="FG1039" i="1"/>
  <c r="FH1039" i="1"/>
  <c r="FI1039" i="1"/>
  <c r="FJ1039" i="1"/>
  <c r="FL1039" i="1"/>
  <c r="FM1039" i="1"/>
  <c r="FN1039" i="1"/>
  <c r="FO1039" i="1"/>
  <c r="FP1039" i="1"/>
  <c r="FR1039" i="1"/>
  <c r="FS1039" i="1"/>
  <c r="EU1040" i="1"/>
  <c r="EV1040" i="1"/>
  <c r="EX1040" i="1"/>
  <c r="EY1040" i="1"/>
  <c r="EZ1040" i="1"/>
  <c r="FA1040" i="1"/>
  <c r="FC1040" i="1"/>
  <c r="FF1040" i="1"/>
  <c r="FG1040" i="1"/>
  <c r="FH1040" i="1"/>
  <c r="FI1040" i="1"/>
  <c r="FJ1040" i="1"/>
  <c r="FL1040" i="1"/>
  <c r="FM1040" i="1"/>
  <c r="FN1040" i="1"/>
  <c r="FO1040" i="1"/>
  <c r="FP1040" i="1"/>
  <c r="FR1040" i="1"/>
  <c r="FS1040" i="1"/>
  <c r="EU1041" i="1"/>
  <c r="EV1041" i="1"/>
  <c r="EX1041" i="1"/>
  <c r="EY1041" i="1"/>
  <c r="EZ1041" i="1"/>
  <c r="FA1041" i="1"/>
  <c r="FC1041" i="1"/>
  <c r="FF1041" i="1"/>
  <c r="FG1041" i="1"/>
  <c r="FH1041" i="1"/>
  <c r="FI1041" i="1"/>
  <c r="FJ1041" i="1"/>
  <c r="FL1041" i="1"/>
  <c r="FM1041" i="1"/>
  <c r="FN1041" i="1"/>
  <c r="FO1041" i="1"/>
  <c r="FP1041" i="1"/>
  <c r="FR1041" i="1"/>
  <c r="FS1041" i="1"/>
  <c r="EU1042" i="1"/>
  <c r="EV1042" i="1"/>
  <c r="EX1042" i="1"/>
  <c r="EY1042" i="1"/>
  <c r="EZ1042" i="1"/>
  <c r="FA1042" i="1"/>
  <c r="FC1042" i="1"/>
  <c r="FF1042" i="1"/>
  <c r="FG1042" i="1"/>
  <c r="FH1042" i="1"/>
  <c r="FI1042" i="1"/>
  <c r="FJ1042" i="1"/>
  <c r="FL1042" i="1"/>
  <c r="FM1042" i="1"/>
  <c r="FN1042" i="1"/>
  <c r="FO1042" i="1"/>
  <c r="FP1042" i="1"/>
  <c r="FR1042" i="1"/>
  <c r="FS1042" i="1"/>
  <c r="EU1043" i="1"/>
  <c r="EV1043" i="1"/>
  <c r="EX1043" i="1"/>
  <c r="EY1043" i="1"/>
  <c r="EZ1043" i="1"/>
  <c r="FA1043" i="1"/>
  <c r="FC1043" i="1"/>
  <c r="FF1043" i="1"/>
  <c r="FG1043" i="1"/>
  <c r="FH1043" i="1"/>
  <c r="FI1043" i="1"/>
  <c r="FJ1043" i="1"/>
  <c r="FL1043" i="1"/>
  <c r="FM1043" i="1"/>
  <c r="FN1043" i="1"/>
  <c r="FO1043" i="1"/>
  <c r="FP1043" i="1"/>
  <c r="FR1043" i="1"/>
  <c r="FS1043" i="1"/>
  <c r="EU1044" i="1"/>
  <c r="EV1044" i="1"/>
  <c r="EX1044" i="1"/>
  <c r="EY1044" i="1"/>
  <c r="EZ1044" i="1"/>
  <c r="FA1044" i="1"/>
  <c r="FC1044" i="1"/>
  <c r="FF1044" i="1"/>
  <c r="FG1044" i="1"/>
  <c r="FH1044" i="1"/>
  <c r="FI1044" i="1"/>
  <c r="FJ1044" i="1"/>
  <c r="FL1044" i="1"/>
  <c r="FM1044" i="1"/>
  <c r="FN1044" i="1"/>
  <c r="FO1044" i="1"/>
  <c r="FP1044" i="1"/>
  <c r="FR1044" i="1"/>
  <c r="FS1044" i="1"/>
  <c r="EU1045" i="1"/>
  <c r="EV1045" i="1"/>
  <c r="EX1045" i="1"/>
  <c r="EY1045" i="1"/>
  <c r="EZ1045" i="1"/>
  <c r="FA1045" i="1"/>
  <c r="FC1045" i="1"/>
  <c r="FF1045" i="1"/>
  <c r="FG1045" i="1"/>
  <c r="FH1045" i="1"/>
  <c r="FI1045" i="1"/>
  <c r="FJ1045" i="1"/>
  <c r="FL1045" i="1"/>
  <c r="FM1045" i="1"/>
  <c r="FN1045" i="1"/>
  <c r="FO1045" i="1"/>
  <c r="FP1045" i="1"/>
  <c r="FR1045" i="1"/>
  <c r="FS1045" i="1"/>
  <c r="EU1046" i="1"/>
  <c r="EV1046" i="1"/>
  <c r="EX1046" i="1"/>
  <c r="EY1046" i="1"/>
  <c r="EZ1046" i="1"/>
  <c r="FA1046" i="1"/>
  <c r="FC1046" i="1"/>
  <c r="FF1046" i="1"/>
  <c r="FG1046" i="1"/>
  <c r="FH1046" i="1"/>
  <c r="FI1046" i="1"/>
  <c r="FJ1046" i="1"/>
  <c r="FL1046" i="1"/>
  <c r="FM1046" i="1"/>
  <c r="FN1046" i="1"/>
  <c r="FO1046" i="1"/>
  <c r="FP1046" i="1"/>
  <c r="FR1046" i="1"/>
  <c r="FS1046" i="1"/>
  <c r="EU1047" i="1"/>
  <c r="EV1047" i="1"/>
  <c r="EX1047" i="1"/>
  <c r="EY1047" i="1"/>
  <c r="EZ1047" i="1"/>
  <c r="FA1047" i="1"/>
  <c r="FC1047" i="1"/>
  <c r="FF1047" i="1"/>
  <c r="FG1047" i="1"/>
  <c r="FH1047" i="1"/>
  <c r="FI1047" i="1"/>
  <c r="FJ1047" i="1"/>
  <c r="FL1047" i="1"/>
  <c r="FM1047" i="1"/>
  <c r="FN1047" i="1"/>
  <c r="FO1047" i="1"/>
  <c r="FP1047" i="1"/>
  <c r="FR1047" i="1"/>
  <c r="FS1047" i="1"/>
  <c r="EU1048" i="1"/>
  <c r="EV1048" i="1"/>
  <c r="EX1048" i="1"/>
  <c r="EY1048" i="1"/>
  <c r="EZ1048" i="1"/>
  <c r="FA1048" i="1"/>
  <c r="FC1048" i="1"/>
  <c r="FF1048" i="1"/>
  <c r="FG1048" i="1"/>
  <c r="FH1048" i="1"/>
  <c r="FI1048" i="1"/>
  <c r="FJ1048" i="1"/>
  <c r="FL1048" i="1"/>
  <c r="FM1048" i="1"/>
  <c r="FN1048" i="1"/>
  <c r="FO1048" i="1"/>
  <c r="FP1048" i="1"/>
  <c r="FR1048" i="1"/>
  <c r="FS1048" i="1"/>
  <c r="EU1049" i="1"/>
  <c r="EV1049" i="1"/>
  <c r="EX1049" i="1"/>
  <c r="EY1049" i="1"/>
  <c r="EZ1049" i="1"/>
  <c r="FA1049" i="1"/>
  <c r="FC1049" i="1"/>
  <c r="FF1049" i="1"/>
  <c r="FG1049" i="1"/>
  <c r="FH1049" i="1"/>
  <c r="FI1049" i="1"/>
  <c r="FJ1049" i="1"/>
  <c r="FL1049" i="1"/>
  <c r="FM1049" i="1"/>
  <c r="FN1049" i="1"/>
  <c r="FO1049" i="1"/>
  <c r="FP1049" i="1"/>
  <c r="FR1049" i="1"/>
  <c r="FS1049" i="1"/>
  <c r="EU1050" i="1"/>
  <c r="EV1050" i="1"/>
  <c r="EX1050" i="1"/>
  <c r="EY1050" i="1"/>
  <c r="EZ1050" i="1"/>
  <c r="FA1050" i="1"/>
  <c r="FC1050" i="1"/>
  <c r="FF1050" i="1"/>
  <c r="FG1050" i="1"/>
  <c r="FH1050" i="1"/>
  <c r="FI1050" i="1"/>
  <c r="FJ1050" i="1"/>
  <c r="FL1050" i="1"/>
  <c r="FM1050" i="1"/>
  <c r="FN1050" i="1"/>
  <c r="FO1050" i="1"/>
  <c r="FP1050" i="1"/>
  <c r="FR1050" i="1"/>
  <c r="FS1050" i="1"/>
  <c r="EU1051" i="1"/>
  <c r="EV1051" i="1"/>
  <c r="EX1051" i="1"/>
  <c r="EY1051" i="1"/>
  <c r="EZ1051" i="1"/>
  <c r="FA1051" i="1"/>
  <c r="FC1051" i="1"/>
  <c r="FF1051" i="1"/>
  <c r="FG1051" i="1"/>
  <c r="FH1051" i="1"/>
  <c r="FI1051" i="1"/>
  <c r="FJ1051" i="1"/>
  <c r="FL1051" i="1"/>
  <c r="FM1051" i="1"/>
  <c r="FN1051" i="1"/>
  <c r="FO1051" i="1"/>
  <c r="FP1051" i="1"/>
  <c r="FR1051" i="1"/>
  <c r="FS1051" i="1"/>
  <c r="EU1052" i="1"/>
  <c r="EV1052" i="1"/>
  <c r="EX1052" i="1"/>
  <c r="EY1052" i="1"/>
  <c r="EZ1052" i="1"/>
  <c r="FA1052" i="1"/>
  <c r="FC1052" i="1"/>
  <c r="FF1052" i="1"/>
  <c r="FG1052" i="1"/>
  <c r="FH1052" i="1"/>
  <c r="FI1052" i="1"/>
  <c r="FJ1052" i="1"/>
  <c r="FL1052" i="1"/>
  <c r="FM1052" i="1"/>
  <c r="FN1052" i="1"/>
  <c r="FO1052" i="1"/>
  <c r="FP1052" i="1"/>
  <c r="FR1052" i="1"/>
  <c r="FS1052" i="1"/>
  <c r="EU1053" i="1"/>
  <c r="EV1053" i="1"/>
  <c r="EX1053" i="1"/>
  <c r="EY1053" i="1"/>
  <c r="EZ1053" i="1"/>
  <c r="FA1053" i="1"/>
  <c r="FC1053" i="1"/>
  <c r="FF1053" i="1"/>
  <c r="FG1053" i="1"/>
  <c r="FH1053" i="1"/>
  <c r="FI1053" i="1"/>
  <c r="FJ1053" i="1"/>
  <c r="FL1053" i="1"/>
  <c r="FM1053" i="1"/>
  <c r="FN1053" i="1"/>
  <c r="FO1053" i="1"/>
  <c r="FP1053" i="1"/>
  <c r="FR1053" i="1"/>
  <c r="FS1053" i="1"/>
  <c r="EU1054" i="1"/>
  <c r="EV1054" i="1"/>
  <c r="EX1054" i="1"/>
  <c r="EY1054" i="1"/>
  <c r="EZ1054" i="1"/>
  <c r="FA1054" i="1"/>
  <c r="FC1054" i="1"/>
  <c r="FF1054" i="1"/>
  <c r="FG1054" i="1"/>
  <c r="FH1054" i="1"/>
  <c r="FI1054" i="1"/>
  <c r="FJ1054" i="1"/>
  <c r="FL1054" i="1"/>
  <c r="FM1054" i="1"/>
  <c r="FN1054" i="1"/>
  <c r="FO1054" i="1"/>
  <c r="FP1054" i="1"/>
  <c r="FR1054" i="1"/>
  <c r="FS1054" i="1"/>
  <c r="EU1055" i="1"/>
  <c r="EV1055" i="1"/>
  <c r="EX1055" i="1"/>
  <c r="EY1055" i="1"/>
  <c r="EZ1055" i="1"/>
  <c r="FA1055" i="1"/>
  <c r="FC1055" i="1"/>
  <c r="FF1055" i="1"/>
  <c r="FG1055" i="1"/>
  <c r="FH1055" i="1"/>
  <c r="FI1055" i="1"/>
  <c r="FJ1055" i="1"/>
  <c r="FL1055" i="1"/>
  <c r="FM1055" i="1"/>
  <c r="FN1055" i="1"/>
  <c r="FO1055" i="1"/>
  <c r="FP1055" i="1"/>
  <c r="FR1055" i="1"/>
  <c r="FS1055" i="1"/>
  <c r="EU1056" i="1"/>
  <c r="EV1056" i="1"/>
  <c r="EX1056" i="1"/>
  <c r="EY1056" i="1"/>
  <c r="EZ1056" i="1"/>
  <c r="FA1056" i="1"/>
  <c r="FC1056" i="1"/>
  <c r="FF1056" i="1"/>
  <c r="FG1056" i="1"/>
  <c r="FH1056" i="1"/>
  <c r="FI1056" i="1"/>
  <c r="FJ1056" i="1"/>
  <c r="FL1056" i="1"/>
  <c r="FM1056" i="1"/>
  <c r="FN1056" i="1"/>
  <c r="FO1056" i="1"/>
  <c r="FP1056" i="1"/>
  <c r="FR1056" i="1"/>
  <c r="FS1056" i="1"/>
  <c r="EU1057" i="1"/>
  <c r="EV1057" i="1"/>
  <c r="EX1057" i="1"/>
  <c r="EY1057" i="1"/>
  <c r="EZ1057" i="1"/>
  <c r="FA1057" i="1"/>
  <c r="FC1057" i="1"/>
  <c r="FF1057" i="1"/>
  <c r="FG1057" i="1"/>
  <c r="FH1057" i="1"/>
  <c r="FI1057" i="1"/>
  <c r="FJ1057" i="1"/>
  <c r="FL1057" i="1"/>
  <c r="FM1057" i="1"/>
  <c r="FN1057" i="1"/>
  <c r="FO1057" i="1"/>
  <c r="FP1057" i="1"/>
  <c r="FR1057" i="1"/>
  <c r="FS1057" i="1"/>
  <c r="EU1058" i="1"/>
  <c r="EV1058" i="1"/>
  <c r="EX1058" i="1"/>
  <c r="EY1058" i="1"/>
  <c r="EZ1058" i="1"/>
  <c r="FA1058" i="1"/>
  <c r="FC1058" i="1"/>
  <c r="FF1058" i="1"/>
  <c r="FG1058" i="1"/>
  <c r="FH1058" i="1"/>
  <c r="FI1058" i="1"/>
  <c r="FJ1058" i="1"/>
  <c r="FL1058" i="1"/>
  <c r="FM1058" i="1"/>
  <c r="FN1058" i="1"/>
  <c r="FO1058" i="1"/>
  <c r="FP1058" i="1"/>
  <c r="FR1058" i="1"/>
  <c r="FS1058" i="1"/>
  <c r="EU1059" i="1"/>
  <c r="EV1059" i="1"/>
  <c r="EX1059" i="1"/>
  <c r="EY1059" i="1"/>
  <c r="EZ1059" i="1"/>
  <c r="FA1059" i="1"/>
  <c r="FC1059" i="1"/>
  <c r="FF1059" i="1"/>
  <c r="FG1059" i="1"/>
  <c r="FH1059" i="1"/>
  <c r="FI1059" i="1"/>
  <c r="FJ1059" i="1"/>
  <c r="FL1059" i="1"/>
  <c r="FM1059" i="1"/>
  <c r="FN1059" i="1"/>
  <c r="FO1059" i="1"/>
  <c r="FP1059" i="1"/>
  <c r="FR1059" i="1"/>
  <c r="FS1059" i="1"/>
  <c r="EU1060" i="1"/>
  <c r="EV1060" i="1"/>
  <c r="EX1060" i="1"/>
  <c r="EY1060" i="1"/>
  <c r="EZ1060" i="1"/>
  <c r="FA1060" i="1"/>
  <c r="FC1060" i="1"/>
  <c r="FF1060" i="1"/>
  <c r="FG1060" i="1"/>
  <c r="FH1060" i="1"/>
  <c r="FI1060" i="1"/>
  <c r="FJ1060" i="1"/>
  <c r="FL1060" i="1"/>
  <c r="FM1060" i="1"/>
  <c r="FN1060" i="1"/>
  <c r="FO1060" i="1"/>
  <c r="FP1060" i="1"/>
  <c r="FR1060" i="1"/>
  <c r="FS1060" i="1"/>
  <c r="EU1061" i="1"/>
  <c r="EV1061" i="1"/>
  <c r="EX1061" i="1"/>
  <c r="EY1061" i="1"/>
  <c r="EZ1061" i="1"/>
  <c r="FA1061" i="1"/>
  <c r="FC1061" i="1"/>
  <c r="FF1061" i="1"/>
  <c r="FG1061" i="1"/>
  <c r="FH1061" i="1"/>
  <c r="FI1061" i="1"/>
  <c r="FJ1061" i="1"/>
  <c r="FL1061" i="1"/>
  <c r="FM1061" i="1"/>
  <c r="FN1061" i="1"/>
  <c r="FO1061" i="1"/>
  <c r="FP1061" i="1"/>
  <c r="FR1061" i="1"/>
  <c r="FS1061" i="1"/>
  <c r="EU1062" i="1"/>
  <c r="EV1062" i="1"/>
  <c r="EX1062" i="1"/>
  <c r="EY1062" i="1"/>
  <c r="EZ1062" i="1"/>
  <c r="FA1062" i="1"/>
  <c r="FC1062" i="1"/>
  <c r="FF1062" i="1"/>
  <c r="FG1062" i="1"/>
  <c r="FH1062" i="1"/>
  <c r="FI1062" i="1"/>
  <c r="FJ1062" i="1"/>
  <c r="FL1062" i="1"/>
  <c r="FM1062" i="1"/>
  <c r="FN1062" i="1"/>
  <c r="FO1062" i="1"/>
  <c r="FP1062" i="1"/>
  <c r="FR1062" i="1"/>
  <c r="FS1062" i="1"/>
  <c r="EU1063" i="1"/>
  <c r="EV1063" i="1"/>
  <c r="EX1063" i="1"/>
  <c r="EY1063" i="1"/>
  <c r="EZ1063" i="1"/>
  <c r="FA1063" i="1"/>
  <c r="FC1063" i="1"/>
  <c r="FF1063" i="1"/>
  <c r="FG1063" i="1"/>
  <c r="FH1063" i="1"/>
  <c r="FI1063" i="1"/>
  <c r="FJ1063" i="1"/>
  <c r="FL1063" i="1"/>
  <c r="FM1063" i="1"/>
  <c r="FN1063" i="1"/>
  <c r="FO1063" i="1"/>
  <c r="FP1063" i="1"/>
  <c r="FR1063" i="1"/>
  <c r="FS1063" i="1"/>
  <c r="EU1064" i="1"/>
  <c r="EV1064" i="1"/>
  <c r="EX1064" i="1"/>
  <c r="EY1064" i="1"/>
  <c r="EZ1064" i="1"/>
  <c r="FA1064" i="1"/>
  <c r="FC1064" i="1"/>
  <c r="FF1064" i="1"/>
  <c r="FG1064" i="1"/>
  <c r="FH1064" i="1"/>
  <c r="FI1064" i="1"/>
  <c r="FJ1064" i="1"/>
  <c r="FL1064" i="1"/>
  <c r="FM1064" i="1"/>
  <c r="FN1064" i="1"/>
  <c r="FO1064" i="1"/>
  <c r="FP1064" i="1"/>
  <c r="FR1064" i="1"/>
  <c r="FS1064" i="1"/>
  <c r="EU1065" i="1"/>
  <c r="EV1065" i="1"/>
  <c r="EX1065" i="1"/>
  <c r="EY1065" i="1"/>
  <c r="EZ1065" i="1"/>
  <c r="FA1065" i="1"/>
  <c r="FC1065" i="1"/>
  <c r="FF1065" i="1"/>
  <c r="FG1065" i="1"/>
  <c r="FH1065" i="1"/>
  <c r="FI1065" i="1"/>
  <c r="FJ1065" i="1"/>
  <c r="FL1065" i="1"/>
  <c r="FM1065" i="1"/>
  <c r="FN1065" i="1"/>
  <c r="FO1065" i="1"/>
  <c r="FP1065" i="1"/>
  <c r="FR1065" i="1"/>
  <c r="FS1065" i="1"/>
  <c r="EU1066" i="1"/>
  <c r="EV1066" i="1"/>
  <c r="EX1066" i="1"/>
  <c r="EY1066" i="1"/>
  <c r="EZ1066" i="1"/>
  <c r="FA1066" i="1"/>
  <c r="FC1066" i="1"/>
  <c r="FF1066" i="1"/>
  <c r="FG1066" i="1"/>
  <c r="FH1066" i="1"/>
  <c r="FI1066" i="1"/>
  <c r="FJ1066" i="1"/>
  <c r="FL1066" i="1"/>
  <c r="FM1066" i="1"/>
  <c r="FN1066" i="1"/>
  <c r="FO1066" i="1"/>
  <c r="FP1066" i="1"/>
  <c r="FR1066" i="1"/>
  <c r="FS1066" i="1"/>
  <c r="EU1067" i="1"/>
  <c r="EV1067" i="1"/>
  <c r="EX1067" i="1"/>
  <c r="EY1067" i="1"/>
  <c r="EZ1067" i="1"/>
  <c r="FA1067" i="1"/>
  <c r="FC1067" i="1"/>
  <c r="FF1067" i="1"/>
  <c r="FG1067" i="1"/>
  <c r="FH1067" i="1"/>
  <c r="FI1067" i="1"/>
  <c r="FJ1067" i="1"/>
  <c r="FL1067" i="1"/>
  <c r="FM1067" i="1"/>
  <c r="FN1067" i="1"/>
  <c r="FO1067" i="1"/>
  <c r="FP1067" i="1"/>
  <c r="FR1067" i="1"/>
  <c r="FS1067" i="1"/>
  <c r="EU1068" i="1"/>
  <c r="EV1068" i="1"/>
  <c r="EX1068" i="1"/>
  <c r="EY1068" i="1"/>
  <c r="EZ1068" i="1"/>
  <c r="FA1068" i="1"/>
  <c r="FC1068" i="1"/>
  <c r="FF1068" i="1"/>
  <c r="FG1068" i="1"/>
  <c r="FH1068" i="1"/>
  <c r="FI1068" i="1"/>
  <c r="FJ1068" i="1"/>
  <c r="FL1068" i="1"/>
  <c r="FM1068" i="1"/>
  <c r="FN1068" i="1"/>
  <c r="FO1068" i="1"/>
  <c r="FP1068" i="1"/>
  <c r="FR1068" i="1"/>
  <c r="FS1068" i="1"/>
  <c r="EU1069" i="1"/>
  <c r="EV1069" i="1"/>
  <c r="EX1069" i="1"/>
  <c r="EY1069" i="1"/>
  <c r="EZ1069" i="1"/>
  <c r="FA1069" i="1"/>
  <c r="FC1069" i="1"/>
  <c r="FF1069" i="1"/>
  <c r="FG1069" i="1"/>
  <c r="FH1069" i="1"/>
  <c r="FI1069" i="1"/>
  <c r="FJ1069" i="1"/>
  <c r="FL1069" i="1"/>
  <c r="FM1069" i="1"/>
  <c r="FN1069" i="1"/>
  <c r="FO1069" i="1"/>
  <c r="FP1069" i="1"/>
  <c r="FR1069" i="1"/>
  <c r="FS1069" i="1"/>
  <c r="EU1070" i="1"/>
  <c r="EV1070" i="1"/>
  <c r="EX1070" i="1"/>
  <c r="EY1070" i="1"/>
  <c r="EZ1070" i="1"/>
  <c r="FA1070" i="1"/>
  <c r="FC1070" i="1"/>
  <c r="FF1070" i="1"/>
  <c r="FG1070" i="1"/>
  <c r="FH1070" i="1"/>
  <c r="FI1070" i="1"/>
  <c r="FJ1070" i="1"/>
  <c r="FL1070" i="1"/>
  <c r="FM1070" i="1"/>
  <c r="FN1070" i="1"/>
  <c r="FO1070" i="1"/>
  <c r="FP1070" i="1"/>
  <c r="FR1070" i="1"/>
  <c r="FS1070" i="1"/>
  <c r="EU1071" i="1"/>
  <c r="EV1071" i="1"/>
  <c r="EX1071" i="1"/>
  <c r="EY1071" i="1"/>
  <c r="EZ1071" i="1"/>
  <c r="FA1071" i="1"/>
  <c r="FC1071" i="1"/>
  <c r="FF1071" i="1"/>
  <c r="FG1071" i="1"/>
  <c r="FH1071" i="1"/>
  <c r="FI1071" i="1"/>
  <c r="FJ1071" i="1"/>
  <c r="FL1071" i="1"/>
  <c r="FM1071" i="1"/>
  <c r="FN1071" i="1"/>
  <c r="FO1071" i="1"/>
  <c r="FP1071" i="1"/>
  <c r="FR1071" i="1"/>
  <c r="FS1071" i="1"/>
  <c r="EU1072" i="1"/>
  <c r="EV1072" i="1"/>
  <c r="EX1072" i="1"/>
  <c r="EY1072" i="1"/>
  <c r="EZ1072" i="1"/>
  <c r="FA1072" i="1"/>
  <c r="FC1072" i="1"/>
  <c r="FF1072" i="1"/>
  <c r="FG1072" i="1"/>
  <c r="FH1072" i="1"/>
  <c r="FI1072" i="1"/>
  <c r="FJ1072" i="1"/>
  <c r="FL1072" i="1"/>
  <c r="FM1072" i="1"/>
  <c r="FN1072" i="1"/>
  <c r="FO1072" i="1"/>
  <c r="FP1072" i="1"/>
  <c r="FR1072" i="1"/>
  <c r="FS1072" i="1"/>
  <c r="EU1073" i="1"/>
  <c r="EV1073" i="1"/>
  <c r="EX1073" i="1"/>
  <c r="EY1073" i="1"/>
  <c r="EZ1073" i="1"/>
  <c r="FA1073" i="1"/>
  <c r="FC1073" i="1"/>
  <c r="FF1073" i="1"/>
  <c r="FG1073" i="1"/>
  <c r="FH1073" i="1"/>
  <c r="FI1073" i="1"/>
  <c r="FJ1073" i="1"/>
  <c r="FL1073" i="1"/>
  <c r="FM1073" i="1"/>
  <c r="FN1073" i="1"/>
  <c r="FO1073" i="1"/>
  <c r="FP1073" i="1"/>
  <c r="FR1073" i="1"/>
  <c r="FS1073" i="1"/>
  <c r="EU1074" i="1"/>
  <c r="EV1074" i="1"/>
  <c r="EX1074" i="1"/>
  <c r="EY1074" i="1"/>
  <c r="EZ1074" i="1"/>
  <c r="FA1074" i="1"/>
  <c r="FC1074" i="1"/>
  <c r="FF1074" i="1"/>
  <c r="FG1074" i="1"/>
  <c r="FH1074" i="1"/>
  <c r="FI1074" i="1"/>
  <c r="FJ1074" i="1"/>
  <c r="FL1074" i="1"/>
  <c r="FM1074" i="1"/>
  <c r="FN1074" i="1"/>
  <c r="FO1074" i="1"/>
  <c r="FP1074" i="1"/>
  <c r="FR1074" i="1"/>
  <c r="FS1074" i="1"/>
  <c r="EU1075" i="1"/>
  <c r="EV1075" i="1"/>
  <c r="EX1075" i="1"/>
  <c r="EY1075" i="1"/>
  <c r="EZ1075" i="1"/>
  <c r="FA1075" i="1"/>
  <c r="FC1075" i="1"/>
  <c r="FF1075" i="1"/>
  <c r="FG1075" i="1"/>
  <c r="FH1075" i="1"/>
  <c r="FI1075" i="1"/>
  <c r="FJ1075" i="1"/>
  <c r="FL1075" i="1"/>
  <c r="FM1075" i="1"/>
  <c r="FN1075" i="1"/>
  <c r="FO1075" i="1"/>
  <c r="FP1075" i="1"/>
  <c r="FR1075" i="1"/>
  <c r="FS1075" i="1"/>
  <c r="EU1076" i="1"/>
  <c r="EV1076" i="1"/>
  <c r="EX1076" i="1"/>
  <c r="EY1076" i="1"/>
  <c r="EZ1076" i="1"/>
  <c r="FA1076" i="1"/>
  <c r="FC1076" i="1"/>
  <c r="FF1076" i="1"/>
  <c r="FG1076" i="1"/>
  <c r="FH1076" i="1"/>
  <c r="FI1076" i="1"/>
  <c r="FJ1076" i="1"/>
  <c r="FL1076" i="1"/>
  <c r="FM1076" i="1"/>
  <c r="FN1076" i="1"/>
  <c r="FO1076" i="1"/>
  <c r="FP1076" i="1"/>
  <c r="FR1076" i="1"/>
  <c r="FS1076" i="1"/>
  <c r="EU1077" i="1"/>
  <c r="EV1077" i="1"/>
  <c r="EX1077" i="1"/>
  <c r="EY1077" i="1"/>
  <c r="EZ1077" i="1"/>
  <c r="FA1077" i="1"/>
  <c r="FC1077" i="1"/>
  <c r="FF1077" i="1"/>
  <c r="FG1077" i="1"/>
  <c r="FH1077" i="1"/>
  <c r="FI1077" i="1"/>
  <c r="FJ1077" i="1"/>
  <c r="FL1077" i="1"/>
  <c r="FM1077" i="1"/>
  <c r="FN1077" i="1"/>
  <c r="FO1077" i="1"/>
  <c r="FP1077" i="1"/>
  <c r="FR1077" i="1"/>
  <c r="FS1077" i="1"/>
  <c r="EU1078" i="1"/>
  <c r="EV1078" i="1"/>
  <c r="EX1078" i="1"/>
  <c r="EY1078" i="1"/>
  <c r="EZ1078" i="1"/>
  <c r="FA1078" i="1"/>
  <c r="FC1078" i="1"/>
  <c r="FF1078" i="1"/>
  <c r="FG1078" i="1"/>
  <c r="FH1078" i="1"/>
  <c r="FI1078" i="1"/>
  <c r="FJ1078" i="1"/>
  <c r="FL1078" i="1"/>
  <c r="FM1078" i="1"/>
  <c r="FN1078" i="1"/>
  <c r="FO1078" i="1"/>
  <c r="FP1078" i="1"/>
  <c r="FR1078" i="1"/>
  <c r="FS1078" i="1"/>
  <c r="EU1079" i="1"/>
  <c r="EV1079" i="1"/>
  <c r="EX1079" i="1"/>
  <c r="EY1079" i="1"/>
  <c r="EZ1079" i="1"/>
  <c r="FA1079" i="1"/>
  <c r="FC1079" i="1"/>
  <c r="FF1079" i="1"/>
  <c r="FG1079" i="1"/>
  <c r="FH1079" i="1"/>
  <c r="FI1079" i="1"/>
  <c r="FJ1079" i="1"/>
  <c r="FL1079" i="1"/>
  <c r="FM1079" i="1"/>
  <c r="FN1079" i="1"/>
  <c r="FO1079" i="1"/>
  <c r="FP1079" i="1"/>
  <c r="FR1079" i="1"/>
  <c r="FS1079" i="1"/>
  <c r="EU1080" i="1"/>
  <c r="EV1080" i="1"/>
  <c r="EX1080" i="1"/>
  <c r="EY1080" i="1"/>
  <c r="EZ1080" i="1"/>
  <c r="FA1080" i="1"/>
  <c r="FC1080" i="1"/>
  <c r="FF1080" i="1"/>
  <c r="FG1080" i="1"/>
  <c r="FH1080" i="1"/>
  <c r="FI1080" i="1"/>
  <c r="FJ1080" i="1"/>
  <c r="FL1080" i="1"/>
  <c r="FM1080" i="1"/>
  <c r="FN1080" i="1"/>
  <c r="FO1080" i="1"/>
  <c r="FP1080" i="1"/>
  <c r="FR1080" i="1"/>
  <c r="FS1080" i="1"/>
  <c r="EU1081" i="1"/>
  <c r="EV1081" i="1"/>
  <c r="EX1081" i="1"/>
  <c r="EY1081" i="1"/>
  <c r="EZ1081" i="1"/>
  <c r="FA1081" i="1"/>
  <c r="FC1081" i="1"/>
  <c r="FF1081" i="1"/>
  <c r="FG1081" i="1"/>
  <c r="FH1081" i="1"/>
  <c r="FI1081" i="1"/>
  <c r="FJ1081" i="1"/>
  <c r="FL1081" i="1"/>
  <c r="FM1081" i="1"/>
  <c r="FN1081" i="1"/>
  <c r="FO1081" i="1"/>
  <c r="FP1081" i="1"/>
  <c r="FR1081" i="1"/>
  <c r="FS1081" i="1"/>
  <c r="EU1082" i="1"/>
  <c r="EV1082" i="1"/>
  <c r="EX1082" i="1"/>
  <c r="EY1082" i="1"/>
  <c r="EZ1082" i="1"/>
  <c r="FA1082" i="1"/>
  <c r="FC1082" i="1"/>
  <c r="FF1082" i="1"/>
  <c r="FG1082" i="1"/>
  <c r="FH1082" i="1"/>
  <c r="FI1082" i="1"/>
  <c r="FJ1082" i="1"/>
  <c r="FL1082" i="1"/>
  <c r="FM1082" i="1"/>
  <c r="FN1082" i="1"/>
  <c r="FO1082" i="1"/>
  <c r="FP1082" i="1"/>
  <c r="FR1082" i="1"/>
  <c r="FS1082" i="1"/>
  <c r="EU1083" i="1"/>
  <c r="EV1083" i="1"/>
  <c r="EX1083" i="1"/>
  <c r="EY1083" i="1"/>
  <c r="EZ1083" i="1"/>
  <c r="FA1083" i="1"/>
  <c r="FC1083" i="1"/>
  <c r="FF1083" i="1"/>
  <c r="FG1083" i="1"/>
  <c r="FH1083" i="1"/>
  <c r="FI1083" i="1"/>
  <c r="FJ1083" i="1"/>
  <c r="FL1083" i="1"/>
  <c r="FM1083" i="1"/>
  <c r="FN1083" i="1"/>
  <c r="FO1083" i="1"/>
  <c r="FP1083" i="1"/>
  <c r="FR1083" i="1"/>
  <c r="FS1083" i="1"/>
  <c r="EU1084" i="1"/>
  <c r="EV1084" i="1"/>
  <c r="EX1084" i="1"/>
  <c r="EY1084" i="1"/>
  <c r="EZ1084" i="1"/>
  <c r="FA1084" i="1"/>
  <c r="FC1084" i="1"/>
  <c r="FF1084" i="1"/>
  <c r="FG1084" i="1"/>
  <c r="FH1084" i="1"/>
  <c r="FI1084" i="1"/>
  <c r="FJ1084" i="1"/>
  <c r="FL1084" i="1"/>
  <c r="FM1084" i="1"/>
  <c r="FN1084" i="1"/>
  <c r="FO1084" i="1"/>
  <c r="FP1084" i="1"/>
  <c r="FR1084" i="1"/>
  <c r="FS1084" i="1"/>
  <c r="EU1085" i="1"/>
  <c r="EV1085" i="1"/>
  <c r="EX1085" i="1"/>
  <c r="EY1085" i="1"/>
  <c r="EZ1085" i="1"/>
  <c r="FA1085" i="1"/>
  <c r="FC1085" i="1"/>
  <c r="FF1085" i="1"/>
  <c r="FG1085" i="1"/>
  <c r="FH1085" i="1"/>
  <c r="FI1085" i="1"/>
  <c r="FJ1085" i="1"/>
  <c r="FL1085" i="1"/>
  <c r="FM1085" i="1"/>
  <c r="FN1085" i="1"/>
  <c r="FO1085" i="1"/>
  <c r="FP1085" i="1"/>
  <c r="FR1085" i="1"/>
  <c r="FS1085" i="1"/>
  <c r="EU1086" i="1"/>
  <c r="EV1086" i="1"/>
  <c r="EX1086" i="1"/>
  <c r="EY1086" i="1"/>
  <c r="EZ1086" i="1"/>
  <c r="FA1086" i="1"/>
  <c r="FC1086" i="1"/>
  <c r="FF1086" i="1"/>
  <c r="FG1086" i="1"/>
  <c r="FH1086" i="1"/>
  <c r="FI1086" i="1"/>
  <c r="FJ1086" i="1"/>
  <c r="FL1086" i="1"/>
  <c r="FM1086" i="1"/>
  <c r="FN1086" i="1"/>
  <c r="FO1086" i="1"/>
  <c r="FP1086" i="1"/>
  <c r="FR1086" i="1"/>
  <c r="FS1086" i="1"/>
  <c r="EU1087" i="1"/>
  <c r="EV1087" i="1"/>
  <c r="EX1087" i="1"/>
  <c r="EY1087" i="1"/>
  <c r="EZ1087" i="1"/>
  <c r="FA1087" i="1"/>
  <c r="FC1087" i="1"/>
  <c r="FF1087" i="1"/>
  <c r="FG1087" i="1"/>
  <c r="FH1087" i="1"/>
  <c r="FI1087" i="1"/>
  <c r="FJ1087" i="1"/>
  <c r="FL1087" i="1"/>
  <c r="FM1087" i="1"/>
  <c r="FN1087" i="1"/>
  <c r="FO1087" i="1"/>
  <c r="FP1087" i="1"/>
  <c r="FR1087" i="1"/>
  <c r="FS1087" i="1"/>
  <c r="EU1088" i="1"/>
  <c r="EV1088" i="1"/>
  <c r="EX1088" i="1"/>
  <c r="EY1088" i="1"/>
  <c r="EZ1088" i="1"/>
  <c r="FA1088" i="1"/>
  <c r="FC1088" i="1"/>
  <c r="FF1088" i="1"/>
  <c r="FG1088" i="1"/>
  <c r="FH1088" i="1"/>
  <c r="FI1088" i="1"/>
  <c r="FJ1088" i="1"/>
  <c r="FL1088" i="1"/>
  <c r="FM1088" i="1"/>
  <c r="FN1088" i="1"/>
  <c r="FO1088" i="1"/>
  <c r="FP1088" i="1"/>
  <c r="FR1088" i="1"/>
  <c r="FS1088" i="1"/>
  <c r="EU1089" i="1"/>
  <c r="EV1089" i="1"/>
  <c r="EX1089" i="1"/>
  <c r="EY1089" i="1"/>
  <c r="EZ1089" i="1"/>
  <c r="FA1089" i="1"/>
  <c r="FC1089" i="1"/>
  <c r="FF1089" i="1"/>
  <c r="FG1089" i="1"/>
  <c r="FH1089" i="1"/>
  <c r="FI1089" i="1"/>
  <c r="FJ1089" i="1"/>
  <c r="FL1089" i="1"/>
  <c r="FM1089" i="1"/>
  <c r="FN1089" i="1"/>
  <c r="FO1089" i="1"/>
  <c r="FP1089" i="1"/>
  <c r="FR1089" i="1"/>
  <c r="FS1089" i="1"/>
  <c r="EU1090" i="1"/>
  <c r="EV1090" i="1"/>
  <c r="EX1090" i="1"/>
  <c r="EY1090" i="1"/>
  <c r="EZ1090" i="1"/>
  <c r="FA1090" i="1"/>
  <c r="FC1090" i="1"/>
  <c r="FF1090" i="1"/>
  <c r="FG1090" i="1"/>
  <c r="FH1090" i="1"/>
  <c r="FI1090" i="1"/>
  <c r="FJ1090" i="1"/>
  <c r="FL1090" i="1"/>
  <c r="FM1090" i="1"/>
  <c r="FN1090" i="1"/>
  <c r="FO1090" i="1"/>
  <c r="FP1090" i="1"/>
  <c r="FR1090" i="1"/>
  <c r="FS1090" i="1"/>
  <c r="EU1091" i="1"/>
  <c r="EV1091" i="1"/>
  <c r="EX1091" i="1"/>
  <c r="EY1091" i="1"/>
  <c r="EZ1091" i="1"/>
  <c r="FA1091" i="1"/>
  <c r="FC1091" i="1"/>
  <c r="FF1091" i="1"/>
  <c r="FG1091" i="1"/>
  <c r="FH1091" i="1"/>
  <c r="FI1091" i="1"/>
  <c r="FJ1091" i="1"/>
  <c r="FL1091" i="1"/>
  <c r="FM1091" i="1"/>
  <c r="FN1091" i="1"/>
  <c r="FO1091" i="1"/>
  <c r="FP1091" i="1"/>
  <c r="FR1091" i="1"/>
  <c r="FS1091" i="1"/>
  <c r="EU1092" i="1"/>
  <c r="EV1092" i="1"/>
  <c r="EX1092" i="1"/>
  <c r="EY1092" i="1"/>
  <c r="EZ1092" i="1"/>
  <c r="FA1092" i="1"/>
  <c r="FC1092" i="1"/>
  <c r="FF1092" i="1"/>
  <c r="FG1092" i="1"/>
  <c r="FH1092" i="1"/>
  <c r="FI1092" i="1"/>
  <c r="FJ1092" i="1"/>
  <c r="FL1092" i="1"/>
  <c r="FM1092" i="1"/>
  <c r="FN1092" i="1"/>
  <c r="FO1092" i="1"/>
  <c r="FP1092" i="1"/>
  <c r="FR1092" i="1"/>
  <c r="FS1092" i="1"/>
  <c r="EU1093" i="1"/>
  <c r="EV1093" i="1"/>
  <c r="EX1093" i="1"/>
  <c r="EY1093" i="1"/>
  <c r="EZ1093" i="1"/>
  <c r="FA1093" i="1"/>
  <c r="FC1093" i="1"/>
  <c r="FF1093" i="1"/>
  <c r="FG1093" i="1"/>
  <c r="FH1093" i="1"/>
  <c r="FI1093" i="1"/>
  <c r="FJ1093" i="1"/>
  <c r="FL1093" i="1"/>
  <c r="FM1093" i="1"/>
  <c r="FN1093" i="1"/>
  <c r="FO1093" i="1"/>
  <c r="FP1093" i="1"/>
  <c r="FR1093" i="1"/>
  <c r="FS1093" i="1"/>
  <c r="EU1094" i="1"/>
  <c r="EV1094" i="1"/>
  <c r="EX1094" i="1"/>
  <c r="EY1094" i="1"/>
  <c r="EZ1094" i="1"/>
  <c r="FA1094" i="1"/>
  <c r="FC1094" i="1"/>
  <c r="FF1094" i="1"/>
  <c r="FG1094" i="1"/>
  <c r="FH1094" i="1"/>
  <c r="FI1094" i="1"/>
  <c r="FJ1094" i="1"/>
  <c r="FL1094" i="1"/>
  <c r="FM1094" i="1"/>
  <c r="FN1094" i="1"/>
  <c r="FO1094" i="1"/>
  <c r="FP1094" i="1"/>
  <c r="FR1094" i="1"/>
  <c r="FS1094" i="1"/>
  <c r="EU1095" i="1"/>
  <c r="EV1095" i="1"/>
  <c r="EX1095" i="1"/>
  <c r="EY1095" i="1"/>
  <c r="EZ1095" i="1"/>
  <c r="FA1095" i="1"/>
  <c r="FC1095" i="1"/>
  <c r="FF1095" i="1"/>
  <c r="FG1095" i="1"/>
  <c r="FH1095" i="1"/>
  <c r="FI1095" i="1"/>
  <c r="FJ1095" i="1"/>
  <c r="FL1095" i="1"/>
  <c r="FM1095" i="1"/>
  <c r="FN1095" i="1"/>
  <c r="FO1095" i="1"/>
  <c r="FP1095" i="1"/>
  <c r="FR1095" i="1"/>
  <c r="FS1095" i="1"/>
  <c r="EU1096" i="1"/>
  <c r="EV1096" i="1"/>
  <c r="EX1096" i="1"/>
  <c r="EY1096" i="1"/>
  <c r="EZ1096" i="1"/>
  <c r="FA1096" i="1"/>
  <c r="FC1096" i="1"/>
  <c r="FF1096" i="1"/>
  <c r="FG1096" i="1"/>
  <c r="FH1096" i="1"/>
  <c r="FI1096" i="1"/>
  <c r="FJ1096" i="1"/>
  <c r="FL1096" i="1"/>
  <c r="FM1096" i="1"/>
  <c r="FN1096" i="1"/>
  <c r="FO1096" i="1"/>
  <c r="FP1096" i="1"/>
  <c r="FR1096" i="1"/>
  <c r="FS1096" i="1"/>
  <c r="EU1097" i="1"/>
  <c r="EV1097" i="1"/>
  <c r="EX1097" i="1"/>
  <c r="EY1097" i="1"/>
  <c r="EZ1097" i="1"/>
  <c r="FA1097" i="1"/>
  <c r="FC1097" i="1"/>
  <c r="FF1097" i="1"/>
  <c r="FG1097" i="1"/>
  <c r="FH1097" i="1"/>
  <c r="FI1097" i="1"/>
  <c r="FJ1097" i="1"/>
  <c r="FL1097" i="1"/>
  <c r="FM1097" i="1"/>
  <c r="FN1097" i="1"/>
  <c r="FO1097" i="1"/>
  <c r="FP1097" i="1"/>
  <c r="FR1097" i="1"/>
  <c r="FS1097" i="1"/>
  <c r="EU1098" i="1"/>
  <c r="EV1098" i="1"/>
  <c r="EX1098" i="1"/>
  <c r="EY1098" i="1"/>
  <c r="EZ1098" i="1"/>
  <c r="FA1098" i="1"/>
  <c r="FC1098" i="1"/>
  <c r="FF1098" i="1"/>
  <c r="FG1098" i="1"/>
  <c r="FH1098" i="1"/>
  <c r="FI1098" i="1"/>
  <c r="FJ1098" i="1"/>
  <c r="FL1098" i="1"/>
  <c r="FM1098" i="1"/>
  <c r="FN1098" i="1"/>
  <c r="FO1098" i="1"/>
  <c r="FP1098" i="1"/>
  <c r="FR1098" i="1"/>
  <c r="FS1098" i="1"/>
  <c r="EU1099" i="1"/>
  <c r="EV1099" i="1"/>
  <c r="EX1099" i="1"/>
  <c r="EY1099" i="1"/>
  <c r="EZ1099" i="1"/>
  <c r="FA1099" i="1"/>
  <c r="FC1099" i="1"/>
  <c r="FF1099" i="1"/>
  <c r="FG1099" i="1"/>
  <c r="FH1099" i="1"/>
  <c r="FI1099" i="1"/>
  <c r="FJ1099" i="1"/>
  <c r="FL1099" i="1"/>
  <c r="FM1099" i="1"/>
  <c r="FN1099" i="1"/>
  <c r="FO1099" i="1"/>
  <c r="FP1099" i="1"/>
  <c r="FR1099" i="1"/>
  <c r="FS1099" i="1"/>
  <c r="EU1100" i="1"/>
  <c r="EV1100" i="1"/>
  <c r="EX1100" i="1"/>
  <c r="EY1100" i="1"/>
  <c r="EZ1100" i="1"/>
  <c r="FA1100" i="1"/>
  <c r="FC1100" i="1"/>
  <c r="FF1100" i="1"/>
  <c r="FG1100" i="1"/>
  <c r="FH1100" i="1"/>
  <c r="FI1100" i="1"/>
  <c r="FJ1100" i="1"/>
  <c r="FL1100" i="1"/>
  <c r="FM1100" i="1"/>
  <c r="FN1100" i="1"/>
  <c r="FO1100" i="1"/>
  <c r="FP1100" i="1"/>
  <c r="FR1100" i="1"/>
  <c r="FS1100" i="1"/>
  <c r="EU1101" i="1"/>
  <c r="EV1101" i="1"/>
  <c r="EX1101" i="1"/>
  <c r="EY1101" i="1"/>
  <c r="EZ1101" i="1"/>
  <c r="FA1101" i="1"/>
  <c r="FC1101" i="1"/>
  <c r="FF1101" i="1"/>
  <c r="FG1101" i="1"/>
  <c r="FH1101" i="1"/>
  <c r="FI1101" i="1"/>
  <c r="FJ1101" i="1"/>
  <c r="FL1101" i="1"/>
  <c r="FM1101" i="1"/>
  <c r="FN1101" i="1"/>
  <c r="FO1101" i="1"/>
  <c r="FP1101" i="1"/>
  <c r="FR1101" i="1"/>
  <c r="FS1101" i="1"/>
  <c r="EU1102" i="1"/>
  <c r="EV1102" i="1"/>
  <c r="EX1102" i="1"/>
  <c r="EY1102" i="1"/>
  <c r="EZ1102" i="1"/>
  <c r="FA1102" i="1"/>
  <c r="FC1102" i="1"/>
  <c r="FF1102" i="1"/>
  <c r="FG1102" i="1"/>
  <c r="FH1102" i="1"/>
  <c r="FI1102" i="1"/>
  <c r="FJ1102" i="1"/>
  <c r="FL1102" i="1"/>
  <c r="FM1102" i="1"/>
  <c r="FN1102" i="1"/>
  <c r="FO1102" i="1"/>
  <c r="FP1102" i="1"/>
  <c r="FR1102" i="1"/>
  <c r="FS1102" i="1"/>
  <c r="EU1103" i="1"/>
  <c r="EV1103" i="1"/>
  <c r="EX1103" i="1"/>
  <c r="EY1103" i="1"/>
  <c r="EZ1103" i="1"/>
  <c r="FA1103" i="1"/>
  <c r="FC1103" i="1"/>
  <c r="FF1103" i="1"/>
  <c r="FG1103" i="1"/>
  <c r="FH1103" i="1"/>
  <c r="FI1103" i="1"/>
  <c r="FJ1103" i="1"/>
  <c r="FL1103" i="1"/>
  <c r="FM1103" i="1"/>
  <c r="FN1103" i="1"/>
  <c r="FO1103" i="1"/>
  <c r="FP1103" i="1"/>
  <c r="FR1103" i="1"/>
  <c r="FS1103" i="1"/>
  <c r="EU1104" i="1"/>
  <c r="EV1104" i="1"/>
  <c r="EX1104" i="1"/>
  <c r="EY1104" i="1"/>
  <c r="EZ1104" i="1"/>
  <c r="FA1104" i="1"/>
  <c r="FC1104" i="1"/>
  <c r="FF1104" i="1"/>
  <c r="FG1104" i="1"/>
  <c r="FH1104" i="1"/>
  <c r="FI1104" i="1"/>
  <c r="FJ1104" i="1"/>
  <c r="FL1104" i="1"/>
  <c r="FM1104" i="1"/>
  <c r="FN1104" i="1"/>
  <c r="FO1104" i="1"/>
  <c r="FP1104" i="1"/>
  <c r="FR1104" i="1"/>
  <c r="FS1104" i="1"/>
  <c r="EU1105" i="1"/>
  <c r="EV1105" i="1"/>
  <c r="EX1105" i="1"/>
  <c r="EY1105" i="1"/>
  <c r="EZ1105" i="1"/>
  <c r="FA1105" i="1"/>
  <c r="FC1105" i="1"/>
  <c r="FF1105" i="1"/>
  <c r="FG1105" i="1"/>
  <c r="FH1105" i="1"/>
  <c r="FI1105" i="1"/>
  <c r="FJ1105" i="1"/>
  <c r="FL1105" i="1"/>
  <c r="FM1105" i="1"/>
  <c r="FN1105" i="1"/>
  <c r="FO1105" i="1"/>
  <c r="FP1105" i="1"/>
  <c r="FR1105" i="1"/>
  <c r="FS1105" i="1"/>
  <c r="EU1106" i="1"/>
  <c r="EV1106" i="1"/>
  <c r="EX1106" i="1"/>
  <c r="EY1106" i="1"/>
  <c r="EZ1106" i="1"/>
  <c r="FA1106" i="1"/>
  <c r="FC1106" i="1"/>
  <c r="FF1106" i="1"/>
  <c r="FG1106" i="1"/>
  <c r="FH1106" i="1"/>
  <c r="FI1106" i="1"/>
  <c r="FJ1106" i="1"/>
  <c r="FL1106" i="1"/>
  <c r="FM1106" i="1"/>
  <c r="FN1106" i="1"/>
  <c r="FO1106" i="1"/>
  <c r="FP1106" i="1"/>
  <c r="FR1106" i="1"/>
  <c r="FS1106" i="1"/>
  <c r="EU1107" i="1"/>
  <c r="EV1107" i="1"/>
  <c r="EX1107" i="1"/>
  <c r="EY1107" i="1"/>
  <c r="EZ1107" i="1"/>
  <c r="FA1107" i="1"/>
  <c r="FC1107" i="1"/>
  <c r="FF1107" i="1"/>
  <c r="FG1107" i="1"/>
  <c r="FH1107" i="1"/>
  <c r="FI1107" i="1"/>
  <c r="FJ1107" i="1"/>
  <c r="FL1107" i="1"/>
  <c r="FM1107" i="1"/>
  <c r="FN1107" i="1"/>
  <c r="FO1107" i="1"/>
  <c r="FP1107" i="1"/>
  <c r="FR1107" i="1"/>
  <c r="FS1107" i="1"/>
  <c r="EU1108" i="1"/>
  <c r="EV1108" i="1"/>
  <c r="EX1108" i="1"/>
  <c r="EY1108" i="1"/>
  <c r="EZ1108" i="1"/>
  <c r="FA1108" i="1"/>
  <c r="FC1108" i="1"/>
  <c r="FF1108" i="1"/>
  <c r="FG1108" i="1"/>
  <c r="FH1108" i="1"/>
  <c r="FI1108" i="1"/>
  <c r="FJ1108" i="1"/>
  <c r="FL1108" i="1"/>
  <c r="FM1108" i="1"/>
  <c r="FN1108" i="1"/>
  <c r="FO1108" i="1"/>
  <c r="FP1108" i="1"/>
  <c r="FR1108" i="1"/>
  <c r="FS1108" i="1"/>
  <c r="EU1109" i="1"/>
  <c r="EV1109" i="1"/>
  <c r="EX1109" i="1"/>
  <c r="EY1109" i="1"/>
  <c r="EZ1109" i="1"/>
  <c r="FA1109" i="1"/>
  <c r="FC1109" i="1"/>
  <c r="FF1109" i="1"/>
  <c r="FG1109" i="1"/>
  <c r="FH1109" i="1"/>
  <c r="FI1109" i="1"/>
  <c r="FJ1109" i="1"/>
  <c r="FL1109" i="1"/>
  <c r="FM1109" i="1"/>
  <c r="FN1109" i="1"/>
  <c r="FO1109" i="1"/>
  <c r="FP1109" i="1"/>
  <c r="FR1109" i="1"/>
  <c r="FS1109" i="1"/>
  <c r="EU1110" i="1"/>
  <c r="EV1110" i="1"/>
  <c r="EX1110" i="1"/>
  <c r="EY1110" i="1"/>
  <c r="EZ1110" i="1"/>
  <c r="FA1110" i="1"/>
  <c r="FC1110" i="1"/>
  <c r="FF1110" i="1"/>
  <c r="FG1110" i="1"/>
  <c r="FH1110" i="1"/>
  <c r="FI1110" i="1"/>
  <c r="FJ1110" i="1"/>
  <c r="FL1110" i="1"/>
  <c r="FM1110" i="1"/>
  <c r="FN1110" i="1"/>
  <c r="FO1110" i="1"/>
  <c r="FP1110" i="1"/>
  <c r="FR1110" i="1"/>
  <c r="FS1110" i="1"/>
  <c r="EU1111" i="1"/>
  <c r="EV1111" i="1"/>
  <c r="EX1111" i="1"/>
  <c r="EY1111" i="1"/>
  <c r="EZ1111" i="1"/>
  <c r="FA1111" i="1"/>
  <c r="FC1111" i="1"/>
  <c r="FF1111" i="1"/>
  <c r="FG1111" i="1"/>
  <c r="FH1111" i="1"/>
  <c r="FI1111" i="1"/>
  <c r="FJ1111" i="1"/>
  <c r="FL1111" i="1"/>
  <c r="FM1111" i="1"/>
  <c r="FN1111" i="1"/>
  <c r="FO1111" i="1"/>
  <c r="FP1111" i="1"/>
  <c r="FR1111" i="1"/>
  <c r="FS1111" i="1"/>
  <c r="EU1112" i="1"/>
  <c r="EV1112" i="1"/>
  <c r="EX1112" i="1"/>
  <c r="EY1112" i="1"/>
  <c r="EZ1112" i="1"/>
  <c r="FA1112" i="1"/>
  <c r="FC1112" i="1"/>
  <c r="FF1112" i="1"/>
  <c r="FG1112" i="1"/>
  <c r="FH1112" i="1"/>
  <c r="FI1112" i="1"/>
  <c r="FJ1112" i="1"/>
  <c r="FL1112" i="1"/>
  <c r="FM1112" i="1"/>
  <c r="FN1112" i="1"/>
  <c r="FO1112" i="1"/>
  <c r="FP1112" i="1"/>
  <c r="FR1112" i="1"/>
  <c r="FS1112" i="1"/>
  <c r="EU1113" i="1"/>
  <c r="EV1113" i="1"/>
  <c r="EX1113" i="1"/>
  <c r="EY1113" i="1"/>
  <c r="EZ1113" i="1"/>
  <c r="FA1113" i="1"/>
  <c r="FC1113" i="1"/>
  <c r="FF1113" i="1"/>
  <c r="FG1113" i="1"/>
  <c r="FH1113" i="1"/>
  <c r="FI1113" i="1"/>
  <c r="FJ1113" i="1"/>
  <c r="FL1113" i="1"/>
  <c r="FM1113" i="1"/>
  <c r="FN1113" i="1"/>
  <c r="FO1113" i="1"/>
  <c r="FP1113" i="1"/>
  <c r="FR1113" i="1"/>
  <c r="FS1113" i="1"/>
  <c r="EU1114" i="1"/>
  <c r="EV1114" i="1"/>
  <c r="EX1114" i="1"/>
  <c r="EY1114" i="1"/>
  <c r="EZ1114" i="1"/>
  <c r="FA1114" i="1"/>
  <c r="FC1114" i="1"/>
  <c r="FF1114" i="1"/>
  <c r="FG1114" i="1"/>
  <c r="FH1114" i="1"/>
  <c r="FI1114" i="1"/>
  <c r="FJ1114" i="1"/>
  <c r="FL1114" i="1"/>
  <c r="FM1114" i="1"/>
  <c r="FN1114" i="1"/>
  <c r="FO1114" i="1"/>
  <c r="FP1114" i="1"/>
  <c r="FR1114" i="1"/>
  <c r="FS1114" i="1"/>
  <c r="EU1115" i="1"/>
  <c r="EV1115" i="1"/>
  <c r="EX1115" i="1"/>
  <c r="EY1115" i="1"/>
  <c r="EZ1115" i="1"/>
  <c r="FA1115" i="1"/>
  <c r="FC1115" i="1"/>
  <c r="FF1115" i="1"/>
  <c r="FG1115" i="1"/>
  <c r="FH1115" i="1"/>
  <c r="FI1115" i="1"/>
  <c r="FJ1115" i="1"/>
  <c r="FL1115" i="1"/>
  <c r="FM1115" i="1"/>
  <c r="FN1115" i="1"/>
  <c r="FO1115" i="1"/>
  <c r="FP1115" i="1"/>
  <c r="FR1115" i="1"/>
  <c r="FS1115" i="1"/>
  <c r="EU1116" i="1"/>
  <c r="EV1116" i="1"/>
  <c r="EX1116" i="1"/>
  <c r="EY1116" i="1"/>
  <c r="EZ1116" i="1"/>
  <c r="FA1116" i="1"/>
  <c r="FC1116" i="1"/>
  <c r="FF1116" i="1"/>
  <c r="FG1116" i="1"/>
  <c r="FH1116" i="1"/>
  <c r="FI1116" i="1"/>
  <c r="FJ1116" i="1"/>
  <c r="FL1116" i="1"/>
  <c r="FM1116" i="1"/>
  <c r="FN1116" i="1"/>
  <c r="FO1116" i="1"/>
  <c r="FP1116" i="1"/>
  <c r="FR1116" i="1"/>
  <c r="FS1116" i="1"/>
  <c r="EU1117" i="1"/>
  <c r="EV1117" i="1"/>
  <c r="EX1117" i="1"/>
  <c r="EY1117" i="1"/>
  <c r="EZ1117" i="1"/>
  <c r="FA1117" i="1"/>
  <c r="FC1117" i="1"/>
  <c r="FF1117" i="1"/>
  <c r="FG1117" i="1"/>
  <c r="FH1117" i="1"/>
  <c r="FI1117" i="1"/>
  <c r="FJ1117" i="1"/>
  <c r="FL1117" i="1"/>
  <c r="FM1117" i="1"/>
  <c r="FN1117" i="1"/>
  <c r="FO1117" i="1"/>
  <c r="FP1117" i="1"/>
  <c r="FR1117" i="1"/>
  <c r="FS1117" i="1"/>
  <c r="EU1118" i="1"/>
  <c r="EV1118" i="1"/>
  <c r="EX1118" i="1"/>
  <c r="EY1118" i="1"/>
  <c r="EZ1118" i="1"/>
  <c r="FA1118" i="1"/>
  <c r="FC1118" i="1"/>
  <c r="FF1118" i="1"/>
  <c r="FG1118" i="1"/>
  <c r="FH1118" i="1"/>
  <c r="FI1118" i="1"/>
  <c r="FJ1118" i="1"/>
  <c r="FL1118" i="1"/>
  <c r="FM1118" i="1"/>
  <c r="FN1118" i="1"/>
  <c r="FO1118" i="1"/>
  <c r="FP1118" i="1"/>
  <c r="FR1118" i="1"/>
  <c r="FS1118" i="1"/>
  <c r="EU1119" i="1"/>
  <c r="EV1119" i="1"/>
  <c r="EX1119" i="1"/>
  <c r="EY1119" i="1"/>
  <c r="EZ1119" i="1"/>
  <c r="FA1119" i="1"/>
  <c r="FC1119" i="1"/>
  <c r="FF1119" i="1"/>
  <c r="FG1119" i="1"/>
  <c r="FH1119" i="1"/>
  <c r="FI1119" i="1"/>
  <c r="FJ1119" i="1"/>
  <c r="FL1119" i="1"/>
  <c r="FM1119" i="1"/>
  <c r="FN1119" i="1"/>
  <c r="FO1119" i="1"/>
  <c r="FP1119" i="1"/>
  <c r="FR1119" i="1"/>
  <c r="FS1119" i="1"/>
  <c r="EU1120" i="1"/>
  <c r="EV1120" i="1"/>
  <c r="EX1120" i="1"/>
  <c r="EY1120" i="1"/>
  <c r="EZ1120" i="1"/>
  <c r="FA1120" i="1"/>
  <c r="FC1120" i="1"/>
  <c r="FF1120" i="1"/>
  <c r="FG1120" i="1"/>
  <c r="FH1120" i="1"/>
  <c r="FI1120" i="1"/>
  <c r="FJ1120" i="1"/>
  <c r="FL1120" i="1"/>
  <c r="FM1120" i="1"/>
  <c r="FN1120" i="1"/>
  <c r="FO1120" i="1"/>
  <c r="FP1120" i="1"/>
  <c r="FR1120" i="1"/>
  <c r="FS1120" i="1"/>
  <c r="EU1121" i="1"/>
  <c r="EV1121" i="1"/>
  <c r="EX1121" i="1"/>
  <c r="EY1121" i="1"/>
  <c r="EZ1121" i="1"/>
  <c r="FA1121" i="1"/>
  <c r="FC1121" i="1"/>
  <c r="FF1121" i="1"/>
  <c r="FG1121" i="1"/>
  <c r="FH1121" i="1"/>
  <c r="FI1121" i="1"/>
  <c r="FJ1121" i="1"/>
  <c r="FL1121" i="1"/>
  <c r="FM1121" i="1"/>
  <c r="FN1121" i="1"/>
  <c r="FO1121" i="1"/>
  <c r="FP1121" i="1"/>
  <c r="FR1121" i="1"/>
  <c r="FS1121" i="1"/>
  <c r="EU1122" i="1"/>
  <c r="EV1122" i="1"/>
  <c r="EX1122" i="1"/>
  <c r="EY1122" i="1"/>
  <c r="EZ1122" i="1"/>
  <c r="FA1122" i="1"/>
  <c r="FC1122" i="1"/>
  <c r="FF1122" i="1"/>
  <c r="FG1122" i="1"/>
  <c r="FH1122" i="1"/>
  <c r="FI1122" i="1"/>
  <c r="FJ1122" i="1"/>
  <c r="FL1122" i="1"/>
  <c r="FM1122" i="1"/>
  <c r="FN1122" i="1"/>
  <c r="FO1122" i="1"/>
  <c r="FP1122" i="1"/>
  <c r="FR1122" i="1"/>
  <c r="FS1122" i="1"/>
  <c r="EU1123" i="1"/>
  <c r="EV1123" i="1"/>
  <c r="EX1123" i="1"/>
  <c r="EY1123" i="1"/>
  <c r="EZ1123" i="1"/>
  <c r="FA1123" i="1"/>
  <c r="FC1123" i="1"/>
  <c r="FF1123" i="1"/>
  <c r="FG1123" i="1"/>
  <c r="FH1123" i="1"/>
  <c r="FI1123" i="1"/>
  <c r="FJ1123" i="1"/>
  <c r="FL1123" i="1"/>
  <c r="FM1123" i="1"/>
  <c r="FN1123" i="1"/>
  <c r="FO1123" i="1"/>
  <c r="FP1123" i="1"/>
  <c r="FR1123" i="1"/>
  <c r="FS1123" i="1"/>
  <c r="EU1124" i="1"/>
  <c r="EV1124" i="1"/>
  <c r="EX1124" i="1"/>
  <c r="EY1124" i="1"/>
  <c r="EZ1124" i="1"/>
  <c r="FA1124" i="1"/>
  <c r="FC1124" i="1"/>
  <c r="FF1124" i="1"/>
  <c r="FG1124" i="1"/>
  <c r="FH1124" i="1"/>
  <c r="FI1124" i="1"/>
  <c r="FJ1124" i="1"/>
  <c r="FL1124" i="1"/>
  <c r="FM1124" i="1"/>
  <c r="FN1124" i="1"/>
  <c r="FO1124" i="1"/>
  <c r="FP1124" i="1"/>
  <c r="FR1124" i="1"/>
  <c r="FS1124" i="1"/>
  <c r="EU1125" i="1"/>
  <c r="EV1125" i="1"/>
  <c r="EX1125" i="1"/>
  <c r="EY1125" i="1"/>
  <c r="EZ1125" i="1"/>
  <c r="FA1125" i="1"/>
  <c r="FC1125" i="1"/>
  <c r="FF1125" i="1"/>
  <c r="FG1125" i="1"/>
  <c r="FH1125" i="1"/>
  <c r="FI1125" i="1"/>
  <c r="FJ1125" i="1"/>
  <c r="FL1125" i="1"/>
  <c r="FM1125" i="1"/>
  <c r="FN1125" i="1"/>
  <c r="FO1125" i="1"/>
  <c r="FP1125" i="1"/>
  <c r="FR1125" i="1"/>
  <c r="FS1125" i="1"/>
  <c r="EU1126" i="1"/>
  <c r="EV1126" i="1"/>
  <c r="EX1126" i="1"/>
  <c r="EY1126" i="1"/>
  <c r="EZ1126" i="1"/>
  <c r="FA1126" i="1"/>
  <c r="FC1126" i="1"/>
  <c r="FF1126" i="1"/>
  <c r="FG1126" i="1"/>
  <c r="FH1126" i="1"/>
  <c r="FI1126" i="1"/>
  <c r="FJ1126" i="1"/>
  <c r="FL1126" i="1"/>
  <c r="FM1126" i="1"/>
  <c r="FN1126" i="1"/>
  <c r="FO1126" i="1"/>
  <c r="FP1126" i="1"/>
  <c r="FR1126" i="1"/>
  <c r="FS1126" i="1"/>
  <c r="EU1127" i="1"/>
  <c r="EV1127" i="1"/>
  <c r="EX1127" i="1"/>
  <c r="EY1127" i="1"/>
  <c r="EZ1127" i="1"/>
  <c r="FA1127" i="1"/>
  <c r="FC1127" i="1"/>
  <c r="FF1127" i="1"/>
  <c r="FG1127" i="1"/>
  <c r="FH1127" i="1"/>
  <c r="FI1127" i="1"/>
  <c r="FJ1127" i="1"/>
  <c r="FL1127" i="1"/>
  <c r="FM1127" i="1"/>
  <c r="FN1127" i="1"/>
  <c r="FO1127" i="1"/>
  <c r="FP1127" i="1"/>
  <c r="FR1127" i="1"/>
  <c r="FS1127" i="1"/>
  <c r="EU1128" i="1"/>
  <c r="EV1128" i="1"/>
  <c r="EX1128" i="1"/>
  <c r="EY1128" i="1"/>
  <c r="EZ1128" i="1"/>
  <c r="FA1128" i="1"/>
  <c r="FC1128" i="1"/>
  <c r="FF1128" i="1"/>
  <c r="FG1128" i="1"/>
  <c r="FH1128" i="1"/>
  <c r="FI1128" i="1"/>
  <c r="FJ1128" i="1"/>
  <c r="FL1128" i="1"/>
  <c r="FM1128" i="1"/>
  <c r="FN1128" i="1"/>
  <c r="FO1128" i="1"/>
  <c r="FP1128" i="1"/>
  <c r="FR1128" i="1"/>
  <c r="FS1128" i="1"/>
  <c r="EU1129" i="1"/>
  <c r="EV1129" i="1"/>
  <c r="EX1129" i="1"/>
  <c r="EY1129" i="1"/>
  <c r="EZ1129" i="1"/>
  <c r="FA1129" i="1"/>
  <c r="FC1129" i="1"/>
  <c r="FF1129" i="1"/>
  <c r="FG1129" i="1"/>
  <c r="FH1129" i="1"/>
  <c r="FI1129" i="1"/>
  <c r="FJ1129" i="1"/>
  <c r="FL1129" i="1"/>
  <c r="FM1129" i="1"/>
  <c r="FN1129" i="1"/>
  <c r="FO1129" i="1"/>
  <c r="FP1129" i="1"/>
  <c r="FR1129" i="1"/>
  <c r="FS1129" i="1"/>
  <c r="EU1130" i="1"/>
  <c r="EV1130" i="1"/>
  <c r="EX1130" i="1"/>
  <c r="EY1130" i="1"/>
  <c r="EZ1130" i="1"/>
  <c r="FA1130" i="1"/>
  <c r="FC1130" i="1"/>
  <c r="FF1130" i="1"/>
  <c r="FG1130" i="1"/>
  <c r="FH1130" i="1"/>
  <c r="FI1130" i="1"/>
  <c r="FJ1130" i="1"/>
  <c r="FL1130" i="1"/>
  <c r="FM1130" i="1"/>
  <c r="FN1130" i="1"/>
  <c r="FO1130" i="1"/>
  <c r="FP1130" i="1"/>
  <c r="FR1130" i="1"/>
  <c r="FS1130" i="1"/>
  <c r="EU1131" i="1"/>
  <c r="EV1131" i="1"/>
  <c r="EX1131" i="1"/>
  <c r="EY1131" i="1"/>
  <c r="EZ1131" i="1"/>
  <c r="FA1131" i="1"/>
  <c r="FC1131" i="1"/>
  <c r="FF1131" i="1"/>
  <c r="FG1131" i="1"/>
  <c r="FH1131" i="1"/>
  <c r="FI1131" i="1"/>
  <c r="FJ1131" i="1"/>
  <c r="FL1131" i="1"/>
  <c r="FM1131" i="1"/>
  <c r="FN1131" i="1"/>
  <c r="FO1131" i="1"/>
  <c r="FP1131" i="1"/>
  <c r="FR1131" i="1"/>
  <c r="FS1131" i="1"/>
  <c r="EU1132" i="1"/>
  <c r="EV1132" i="1"/>
  <c r="EX1132" i="1"/>
  <c r="EY1132" i="1"/>
  <c r="EZ1132" i="1"/>
  <c r="FA1132" i="1"/>
  <c r="FC1132" i="1"/>
  <c r="FF1132" i="1"/>
  <c r="FG1132" i="1"/>
  <c r="FH1132" i="1"/>
  <c r="FI1132" i="1"/>
  <c r="FJ1132" i="1"/>
  <c r="FL1132" i="1"/>
  <c r="FM1132" i="1"/>
  <c r="FN1132" i="1"/>
  <c r="FO1132" i="1"/>
  <c r="FP1132" i="1"/>
  <c r="FR1132" i="1"/>
  <c r="FS1132" i="1"/>
  <c r="EU1133" i="1"/>
  <c r="EV1133" i="1"/>
  <c r="EX1133" i="1"/>
  <c r="EY1133" i="1"/>
  <c r="EZ1133" i="1"/>
  <c r="FA1133" i="1"/>
  <c r="FC1133" i="1"/>
  <c r="FF1133" i="1"/>
  <c r="FG1133" i="1"/>
  <c r="FH1133" i="1"/>
  <c r="FI1133" i="1"/>
  <c r="FJ1133" i="1"/>
  <c r="FL1133" i="1"/>
  <c r="FM1133" i="1"/>
  <c r="FN1133" i="1"/>
  <c r="FO1133" i="1"/>
  <c r="FP1133" i="1"/>
  <c r="FR1133" i="1"/>
  <c r="FS1133" i="1"/>
  <c r="EU1134" i="1"/>
  <c r="EV1134" i="1"/>
  <c r="EX1134" i="1"/>
  <c r="EY1134" i="1"/>
  <c r="EZ1134" i="1"/>
  <c r="FA1134" i="1"/>
  <c r="FC1134" i="1"/>
  <c r="FF1134" i="1"/>
  <c r="FG1134" i="1"/>
  <c r="FH1134" i="1"/>
  <c r="FI1134" i="1"/>
  <c r="FJ1134" i="1"/>
  <c r="FL1134" i="1"/>
  <c r="FM1134" i="1"/>
  <c r="FN1134" i="1"/>
  <c r="FO1134" i="1"/>
  <c r="FP1134" i="1"/>
  <c r="FR1134" i="1"/>
  <c r="FS1134" i="1"/>
  <c r="EU1135" i="1"/>
  <c r="EV1135" i="1"/>
  <c r="EX1135" i="1"/>
  <c r="EY1135" i="1"/>
  <c r="EZ1135" i="1"/>
  <c r="FA1135" i="1"/>
  <c r="FC1135" i="1"/>
  <c r="FF1135" i="1"/>
  <c r="FG1135" i="1"/>
  <c r="FH1135" i="1"/>
  <c r="FI1135" i="1"/>
  <c r="FJ1135" i="1"/>
  <c r="FL1135" i="1"/>
  <c r="FM1135" i="1"/>
  <c r="FN1135" i="1"/>
  <c r="FO1135" i="1"/>
  <c r="FP1135" i="1"/>
  <c r="FR1135" i="1"/>
  <c r="FS1135" i="1"/>
  <c r="EU1136" i="1"/>
  <c r="EV1136" i="1"/>
  <c r="EX1136" i="1"/>
  <c r="EY1136" i="1"/>
  <c r="EZ1136" i="1"/>
  <c r="FA1136" i="1"/>
  <c r="FC1136" i="1"/>
  <c r="FF1136" i="1"/>
  <c r="FG1136" i="1"/>
  <c r="FH1136" i="1"/>
  <c r="FI1136" i="1"/>
  <c r="FJ1136" i="1"/>
  <c r="FL1136" i="1"/>
  <c r="FM1136" i="1"/>
  <c r="FN1136" i="1"/>
  <c r="FO1136" i="1"/>
  <c r="FP1136" i="1"/>
  <c r="FR1136" i="1"/>
  <c r="FS1136" i="1"/>
  <c r="EU1137" i="1"/>
  <c r="EV1137" i="1"/>
  <c r="EX1137" i="1"/>
  <c r="EY1137" i="1"/>
  <c r="EZ1137" i="1"/>
  <c r="FA1137" i="1"/>
  <c r="FC1137" i="1"/>
  <c r="FF1137" i="1"/>
  <c r="FG1137" i="1"/>
  <c r="FH1137" i="1"/>
  <c r="FI1137" i="1"/>
  <c r="FJ1137" i="1"/>
  <c r="FL1137" i="1"/>
  <c r="FM1137" i="1"/>
  <c r="FN1137" i="1"/>
  <c r="FO1137" i="1"/>
  <c r="FP1137" i="1"/>
  <c r="FR1137" i="1"/>
  <c r="FS1137" i="1"/>
  <c r="EU1138" i="1"/>
  <c r="EV1138" i="1"/>
  <c r="EX1138" i="1"/>
  <c r="EY1138" i="1"/>
  <c r="EZ1138" i="1"/>
  <c r="FA1138" i="1"/>
  <c r="FC1138" i="1"/>
  <c r="FF1138" i="1"/>
  <c r="FG1138" i="1"/>
  <c r="FH1138" i="1"/>
  <c r="FI1138" i="1"/>
  <c r="FJ1138" i="1"/>
  <c r="FL1138" i="1"/>
  <c r="FM1138" i="1"/>
  <c r="FN1138" i="1"/>
  <c r="FO1138" i="1"/>
  <c r="FP1138" i="1"/>
  <c r="FR1138" i="1"/>
  <c r="FS1138" i="1"/>
  <c r="EU1139" i="1"/>
  <c r="EV1139" i="1"/>
  <c r="EX1139" i="1"/>
  <c r="EY1139" i="1"/>
  <c r="EZ1139" i="1"/>
  <c r="FA1139" i="1"/>
  <c r="FC1139" i="1"/>
  <c r="FF1139" i="1"/>
  <c r="FG1139" i="1"/>
  <c r="FH1139" i="1"/>
  <c r="FI1139" i="1"/>
  <c r="FJ1139" i="1"/>
  <c r="FL1139" i="1"/>
  <c r="FM1139" i="1"/>
  <c r="FN1139" i="1"/>
  <c r="FO1139" i="1"/>
  <c r="FP1139" i="1"/>
  <c r="FR1139" i="1"/>
  <c r="FS1139" i="1"/>
  <c r="EU1140" i="1"/>
  <c r="EV1140" i="1"/>
  <c r="EX1140" i="1"/>
  <c r="EY1140" i="1"/>
  <c r="EZ1140" i="1"/>
  <c r="FA1140" i="1"/>
  <c r="FC1140" i="1"/>
  <c r="FF1140" i="1"/>
  <c r="FG1140" i="1"/>
  <c r="FH1140" i="1"/>
  <c r="FI1140" i="1"/>
  <c r="FJ1140" i="1"/>
  <c r="FL1140" i="1"/>
  <c r="FM1140" i="1"/>
  <c r="FN1140" i="1"/>
  <c r="FO1140" i="1"/>
  <c r="FP1140" i="1"/>
  <c r="FR1140" i="1"/>
  <c r="FS1140" i="1"/>
  <c r="EU1141" i="1"/>
  <c r="EV1141" i="1"/>
  <c r="EX1141" i="1"/>
  <c r="EY1141" i="1"/>
  <c r="EZ1141" i="1"/>
  <c r="FA1141" i="1"/>
  <c r="FC1141" i="1"/>
  <c r="FF1141" i="1"/>
  <c r="FG1141" i="1"/>
  <c r="FH1141" i="1"/>
  <c r="FI1141" i="1"/>
  <c r="FJ1141" i="1"/>
  <c r="FL1141" i="1"/>
  <c r="FM1141" i="1"/>
  <c r="FN1141" i="1"/>
  <c r="FO1141" i="1"/>
  <c r="FP1141" i="1"/>
  <c r="FR1141" i="1"/>
  <c r="FS1141" i="1"/>
  <c r="EU1142" i="1"/>
  <c r="EV1142" i="1"/>
  <c r="EX1142" i="1"/>
  <c r="EY1142" i="1"/>
  <c r="EZ1142" i="1"/>
  <c r="FA1142" i="1"/>
  <c r="FC1142" i="1"/>
  <c r="FF1142" i="1"/>
  <c r="FG1142" i="1"/>
  <c r="FH1142" i="1"/>
  <c r="FI1142" i="1"/>
  <c r="FJ1142" i="1"/>
  <c r="FL1142" i="1"/>
  <c r="FM1142" i="1"/>
  <c r="FN1142" i="1"/>
  <c r="FO1142" i="1"/>
  <c r="FP1142" i="1"/>
  <c r="FR1142" i="1"/>
  <c r="FS1142" i="1"/>
  <c r="EU1143" i="1"/>
  <c r="EV1143" i="1"/>
  <c r="EX1143" i="1"/>
  <c r="EY1143" i="1"/>
  <c r="EZ1143" i="1"/>
  <c r="FA1143" i="1"/>
  <c r="FC1143" i="1"/>
  <c r="FF1143" i="1"/>
  <c r="FG1143" i="1"/>
  <c r="FH1143" i="1"/>
  <c r="FI1143" i="1"/>
  <c r="FJ1143" i="1"/>
  <c r="FL1143" i="1"/>
  <c r="FM1143" i="1"/>
  <c r="FN1143" i="1"/>
  <c r="FO1143" i="1"/>
  <c r="FP1143" i="1"/>
  <c r="FR1143" i="1"/>
  <c r="FS1143" i="1"/>
  <c r="EU1144" i="1"/>
  <c r="EV1144" i="1"/>
  <c r="EX1144" i="1"/>
  <c r="EY1144" i="1"/>
  <c r="EZ1144" i="1"/>
  <c r="FA1144" i="1"/>
  <c r="FC1144" i="1"/>
  <c r="FF1144" i="1"/>
  <c r="FG1144" i="1"/>
  <c r="FH1144" i="1"/>
  <c r="FI1144" i="1"/>
  <c r="FJ1144" i="1"/>
  <c r="FL1144" i="1"/>
  <c r="FM1144" i="1"/>
  <c r="FN1144" i="1"/>
  <c r="FO1144" i="1"/>
  <c r="FP1144" i="1"/>
  <c r="FR1144" i="1"/>
  <c r="FS1144" i="1"/>
  <c r="EU1145" i="1"/>
  <c r="EV1145" i="1"/>
  <c r="EX1145" i="1"/>
  <c r="EY1145" i="1"/>
  <c r="EZ1145" i="1"/>
  <c r="FA1145" i="1"/>
  <c r="FC1145" i="1"/>
  <c r="FF1145" i="1"/>
  <c r="FG1145" i="1"/>
  <c r="FH1145" i="1"/>
  <c r="FI1145" i="1"/>
  <c r="FJ1145" i="1"/>
  <c r="FL1145" i="1"/>
  <c r="FM1145" i="1"/>
  <c r="FN1145" i="1"/>
  <c r="FO1145" i="1"/>
  <c r="FP1145" i="1"/>
  <c r="FR1145" i="1"/>
  <c r="FS1145" i="1"/>
  <c r="EU1146" i="1"/>
  <c r="EV1146" i="1"/>
  <c r="EX1146" i="1"/>
  <c r="EY1146" i="1"/>
  <c r="EZ1146" i="1"/>
  <c r="FA1146" i="1"/>
  <c r="FC1146" i="1"/>
  <c r="FF1146" i="1"/>
  <c r="FG1146" i="1"/>
  <c r="FH1146" i="1"/>
  <c r="FI1146" i="1"/>
  <c r="FJ1146" i="1"/>
  <c r="FL1146" i="1"/>
  <c r="FM1146" i="1"/>
  <c r="FN1146" i="1"/>
  <c r="FO1146" i="1"/>
  <c r="FP1146" i="1"/>
  <c r="FR1146" i="1"/>
  <c r="FS1146" i="1"/>
  <c r="EU1147" i="1"/>
  <c r="EV1147" i="1"/>
  <c r="EX1147" i="1"/>
  <c r="EY1147" i="1"/>
  <c r="EZ1147" i="1"/>
  <c r="FA1147" i="1"/>
  <c r="FC1147" i="1"/>
  <c r="FF1147" i="1"/>
  <c r="FG1147" i="1"/>
  <c r="FH1147" i="1"/>
  <c r="FI1147" i="1"/>
  <c r="FJ1147" i="1"/>
  <c r="FL1147" i="1"/>
  <c r="FM1147" i="1"/>
  <c r="FN1147" i="1"/>
  <c r="FO1147" i="1"/>
  <c r="FP1147" i="1"/>
  <c r="FR1147" i="1"/>
  <c r="FS1147" i="1"/>
  <c r="EU1148" i="1"/>
  <c r="EV1148" i="1"/>
  <c r="EX1148" i="1"/>
  <c r="EY1148" i="1"/>
  <c r="EZ1148" i="1"/>
  <c r="FA1148" i="1"/>
  <c r="FC1148" i="1"/>
  <c r="FF1148" i="1"/>
  <c r="FG1148" i="1"/>
  <c r="FH1148" i="1"/>
  <c r="FI1148" i="1"/>
  <c r="FJ1148" i="1"/>
  <c r="FL1148" i="1"/>
  <c r="FM1148" i="1"/>
  <c r="FN1148" i="1"/>
  <c r="FO1148" i="1"/>
  <c r="FP1148" i="1"/>
  <c r="FR1148" i="1"/>
  <c r="FS1148" i="1"/>
  <c r="EU1149" i="1"/>
  <c r="EV1149" i="1"/>
  <c r="EX1149" i="1"/>
  <c r="EY1149" i="1"/>
  <c r="EZ1149" i="1"/>
  <c r="FA1149" i="1"/>
  <c r="FC1149" i="1"/>
  <c r="FF1149" i="1"/>
  <c r="FG1149" i="1"/>
  <c r="FH1149" i="1"/>
  <c r="FI1149" i="1"/>
  <c r="FJ1149" i="1"/>
  <c r="FL1149" i="1"/>
  <c r="FM1149" i="1"/>
  <c r="FN1149" i="1"/>
  <c r="FO1149" i="1"/>
  <c r="FP1149" i="1"/>
  <c r="FR1149" i="1"/>
  <c r="FS1149" i="1"/>
  <c r="EU1150" i="1"/>
  <c r="EV1150" i="1"/>
  <c r="EX1150" i="1"/>
  <c r="EY1150" i="1"/>
  <c r="EZ1150" i="1"/>
  <c r="FA1150" i="1"/>
  <c r="FC1150" i="1"/>
  <c r="FF1150" i="1"/>
  <c r="FG1150" i="1"/>
  <c r="FH1150" i="1"/>
  <c r="FI1150" i="1"/>
  <c r="FJ1150" i="1"/>
  <c r="FL1150" i="1"/>
  <c r="FM1150" i="1"/>
  <c r="FN1150" i="1"/>
  <c r="FO1150" i="1"/>
  <c r="FP1150" i="1"/>
  <c r="FR1150" i="1"/>
  <c r="FS1150" i="1"/>
  <c r="EU1151" i="1"/>
  <c r="EV1151" i="1"/>
  <c r="EX1151" i="1"/>
  <c r="EY1151" i="1"/>
  <c r="EZ1151" i="1"/>
  <c r="FA1151" i="1"/>
  <c r="FC1151" i="1"/>
  <c r="FF1151" i="1"/>
  <c r="FG1151" i="1"/>
  <c r="FH1151" i="1"/>
  <c r="FI1151" i="1"/>
  <c r="FJ1151" i="1"/>
  <c r="FL1151" i="1"/>
  <c r="FM1151" i="1"/>
  <c r="FN1151" i="1"/>
  <c r="FO1151" i="1"/>
  <c r="FP1151" i="1"/>
  <c r="FR1151" i="1"/>
  <c r="FS1151" i="1"/>
  <c r="EU1152" i="1"/>
  <c r="EV1152" i="1"/>
  <c r="EX1152" i="1"/>
  <c r="EY1152" i="1"/>
  <c r="EZ1152" i="1"/>
  <c r="FA1152" i="1"/>
  <c r="FC1152" i="1"/>
  <c r="FF1152" i="1"/>
  <c r="FG1152" i="1"/>
  <c r="FH1152" i="1"/>
  <c r="FI1152" i="1"/>
  <c r="FJ1152" i="1"/>
  <c r="FL1152" i="1"/>
  <c r="FM1152" i="1"/>
  <c r="FN1152" i="1"/>
  <c r="FO1152" i="1"/>
  <c r="FP1152" i="1"/>
  <c r="FR1152" i="1"/>
  <c r="FS1152" i="1"/>
  <c r="EU1153" i="1"/>
  <c r="EV1153" i="1"/>
  <c r="EX1153" i="1"/>
  <c r="EY1153" i="1"/>
  <c r="EZ1153" i="1"/>
  <c r="FA1153" i="1"/>
  <c r="FC1153" i="1"/>
  <c r="FF1153" i="1"/>
  <c r="FG1153" i="1"/>
  <c r="FH1153" i="1"/>
  <c r="FI1153" i="1"/>
  <c r="FJ1153" i="1"/>
  <c r="FL1153" i="1"/>
  <c r="FM1153" i="1"/>
  <c r="FN1153" i="1"/>
  <c r="FO1153" i="1"/>
  <c r="FP1153" i="1"/>
  <c r="FR1153" i="1"/>
  <c r="FS1153" i="1"/>
  <c r="EU1154" i="1"/>
  <c r="EV1154" i="1"/>
  <c r="EX1154" i="1"/>
  <c r="EY1154" i="1"/>
  <c r="EZ1154" i="1"/>
  <c r="FA1154" i="1"/>
  <c r="FC1154" i="1"/>
  <c r="FF1154" i="1"/>
  <c r="FG1154" i="1"/>
  <c r="FH1154" i="1"/>
  <c r="FI1154" i="1"/>
  <c r="FJ1154" i="1"/>
  <c r="FL1154" i="1"/>
  <c r="FM1154" i="1"/>
  <c r="FN1154" i="1"/>
  <c r="FO1154" i="1"/>
  <c r="FP1154" i="1"/>
  <c r="FR1154" i="1"/>
  <c r="FS1154" i="1"/>
  <c r="EU1155" i="1"/>
  <c r="EV1155" i="1"/>
  <c r="EX1155" i="1"/>
  <c r="EY1155" i="1"/>
  <c r="EZ1155" i="1"/>
  <c r="FA1155" i="1"/>
  <c r="FC1155" i="1"/>
  <c r="FF1155" i="1"/>
  <c r="FG1155" i="1"/>
  <c r="FH1155" i="1"/>
  <c r="FI1155" i="1"/>
  <c r="FJ1155" i="1"/>
  <c r="FL1155" i="1"/>
  <c r="FM1155" i="1"/>
  <c r="FN1155" i="1"/>
  <c r="FO1155" i="1"/>
  <c r="FP1155" i="1"/>
  <c r="FR1155" i="1"/>
  <c r="FS1155" i="1"/>
  <c r="EU1156" i="1"/>
  <c r="EV1156" i="1"/>
  <c r="EX1156" i="1"/>
  <c r="EY1156" i="1"/>
  <c r="EZ1156" i="1"/>
  <c r="FA1156" i="1"/>
  <c r="FC1156" i="1"/>
  <c r="FF1156" i="1"/>
  <c r="FG1156" i="1"/>
  <c r="FH1156" i="1"/>
  <c r="FI1156" i="1"/>
  <c r="FJ1156" i="1"/>
  <c r="FL1156" i="1"/>
  <c r="FM1156" i="1"/>
  <c r="FN1156" i="1"/>
  <c r="FO1156" i="1"/>
  <c r="FP1156" i="1"/>
  <c r="FR1156" i="1"/>
  <c r="FS1156" i="1"/>
  <c r="EU1157" i="1"/>
  <c r="EV1157" i="1"/>
  <c r="EX1157" i="1"/>
  <c r="EY1157" i="1"/>
  <c r="EZ1157" i="1"/>
  <c r="FA1157" i="1"/>
  <c r="FC1157" i="1"/>
  <c r="FF1157" i="1"/>
  <c r="FG1157" i="1"/>
  <c r="FH1157" i="1"/>
  <c r="FI1157" i="1"/>
  <c r="FJ1157" i="1"/>
  <c r="FL1157" i="1"/>
  <c r="FM1157" i="1"/>
  <c r="FN1157" i="1"/>
  <c r="FO1157" i="1"/>
  <c r="FP1157" i="1"/>
  <c r="FR1157" i="1"/>
  <c r="FS1157" i="1"/>
  <c r="EU1158" i="1"/>
  <c r="EV1158" i="1"/>
  <c r="EX1158" i="1"/>
  <c r="EY1158" i="1"/>
  <c r="EZ1158" i="1"/>
  <c r="FA1158" i="1"/>
  <c r="FC1158" i="1"/>
  <c r="FF1158" i="1"/>
  <c r="FG1158" i="1"/>
  <c r="FH1158" i="1"/>
  <c r="FI1158" i="1"/>
  <c r="FJ1158" i="1"/>
  <c r="FL1158" i="1"/>
  <c r="FM1158" i="1"/>
  <c r="FN1158" i="1"/>
  <c r="FO1158" i="1"/>
  <c r="FP1158" i="1"/>
  <c r="FR1158" i="1"/>
  <c r="FS1158" i="1"/>
  <c r="EU1159" i="1"/>
  <c r="EV1159" i="1"/>
  <c r="EX1159" i="1"/>
  <c r="EY1159" i="1"/>
  <c r="EZ1159" i="1"/>
  <c r="FA1159" i="1"/>
  <c r="FC1159" i="1"/>
  <c r="FF1159" i="1"/>
  <c r="FG1159" i="1"/>
  <c r="FH1159" i="1"/>
  <c r="FI1159" i="1"/>
  <c r="FJ1159" i="1"/>
  <c r="FL1159" i="1"/>
  <c r="FM1159" i="1"/>
  <c r="FN1159" i="1"/>
  <c r="FO1159" i="1"/>
  <c r="FP1159" i="1"/>
  <c r="FR1159" i="1"/>
  <c r="FS1159" i="1"/>
  <c r="EU1160" i="1"/>
  <c r="EV1160" i="1"/>
  <c r="EX1160" i="1"/>
  <c r="EY1160" i="1"/>
  <c r="EZ1160" i="1"/>
  <c r="FA1160" i="1"/>
  <c r="FC1160" i="1"/>
  <c r="FF1160" i="1"/>
  <c r="FG1160" i="1"/>
  <c r="FH1160" i="1"/>
  <c r="FI1160" i="1"/>
  <c r="FJ1160" i="1"/>
  <c r="FL1160" i="1"/>
  <c r="FM1160" i="1"/>
  <c r="FN1160" i="1"/>
  <c r="FO1160" i="1"/>
  <c r="FP1160" i="1"/>
  <c r="FR1160" i="1"/>
  <c r="FS1160" i="1"/>
  <c r="AT416" i="26"/>
  <c r="C379" i="26"/>
  <c r="E379" i="26"/>
  <c r="I379" i="26"/>
  <c r="L379" i="26"/>
  <c r="W379" i="26"/>
  <c r="AA379" i="26"/>
  <c r="AD379" i="26"/>
  <c r="AG379" i="26"/>
  <c r="AI379" i="26"/>
  <c r="AL379" i="26"/>
  <c r="C380" i="26"/>
  <c r="E380" i="26"/>
  <c r="I380" i="26"/>
  <c r="L380" i="26"/>
  <c r="W380" i="26"/>
  <c r="AA380" i="26"/>
  <c r="AD380" i="26"/>
  <c r="AG380" i="26"/>
  <c r="AI380" i="26"/>
  <c r="AL380" i="26"/>
  <c r="C381" i="26"/>
  <c r="E381" i="26"/>
  <c r="I381" i="26"/>
  <c r="L381" i="26"/>
  <c r="W381" i="26"/>
  <c r="AA381" i="26"/>
  <c r="AD381" i="26"/>
  <c r="AG381" i="26"/>
  <c r="AI381" i="26"/>
  <c r="AL381" i="26"/>
  <c r="C382" i="26"/>
  <c r="E382" i="26"/>
  <c r="I382" i="26"/>
  <c r="L382" i="26"/>
  <c r="W382" i="26"/>
  <c r="AA382" i="26"/>
  <c r="AD382" i="26"/>
  <c r="AG382" i="26"/>
  <c r="AI382" i="26"/>
  <c r="AL382" i="26"/>
  <c r="C383" i="26"/>
  <c r="E383" i="26"/>
  <c r="I383" i="26"/>
  <c r="L383" i="26"/>
  <c r="W383" i="26"/>
  <c r="AA383" i="26"/>
  <c r="AD383" i="26"/>
  <c r="AG383" i="26"/>
  <c r="AI383" i="26"/>
  <c r="AL383" i="26"/>
  <c r="C384" i="26"/>
  <c r="E384" i="26"/>
  <c r="I384" i="26"/>
  <c r="L384" i="26"/>
  <c r="W384" i="26"/>
  <c r="AA384" i="26"/>
  <c r="AD384" i="26"/>
  <c r="AG384" i="26"/>
  <c r="AI384" i="26"/>
  <c r="AL384" i="26"/>
  <c r="C385" i="26"/>
  <c r="E385" i="26"/>
  <c r="I385" i="26"/>
  <c r="L385" i="26"/>
  <c r="W385" i="26"/>
  <c r="AA385" i="26"/>
  <c r="AD385" i="26"/>
  <c r="AG385" i="26"/>
  <c r="AI385" i="26"/>
  <c r="AL385" i="26"/>
  <c r="C386" i="26"/>
  <c r="E386" i="26"/>
  <c r="I386" i="26"/>
  <c r="L386" i="26"/>
  <c r="W386" i="26"/>
  <c r="AA386" i="26"/>
  <c r="AD386" i="26"/>
  <c r="AG386" i="26"/>
  <c r="AI386" i="26"/>
  <c r="AL386" i="26"/>
  <c r="C387" i="26"/>
  <c r="E387" i="26"/>
  <c r="I387" i="26"/>
  <c r="L387" i="26"/>
  <c r="W387" i="26"/>
  <c r="AA387" i="26"/>
  <c r="AD387" i="26"/>
  <c r="AG387" i="26"/>
  <c r="AI387" i="26"/>
  <c r="AL387" i="26"/>
  <c r="C388" i="26"/>
  <c r="E388" i="26"/>
  <c r="I388" i="26"/>
  <c r="L388" i="26"/>
  <c r="W388" i="26"/>
  <c r="AA388" i="26"/>
  <c r="AD388" i="26"/>
  <c r="AG388" i="26"/>
  <c r="AI388" i="26"/>
  <c r="AL388" i="26"/>
  <c r="C389" i="26"/>
  <c r="E389" i="26"/>
  <c r="I389" i="26"/>
  <c r="L389" i="26"/>
  <c r="W389" i="26"/>
  <c r="AA389" i="26"/>
  <c r="AD389" i="26"/>
  <c r="AG389" i="26"/>
  <c r="AI389" i="26"/>
  <c r="AL389" i="26"/>
  <c r="C390" i="26"/>
  <c r="E390" i="26"/>
  <c r="I390" i="26"/>
  <c r="L390" i="26"/>
  <c r="W390" i="26"/>
  <c r="AA390" i="26"/>
  <c r="AD390" i="26"/>
  <c r="AG390" i="26"/>
  <c r="AI390" i="26"/>
  <c r="AL390" i="26"/>
  <c r="C391" i="26"/>
  <c r="E391" i="26"/>
  <c r="I391" i="26"/>
  <c r="L391" i="26"/>
  <c r="W391" i="26"/>
  <c r="AA391" i="26"/>
  <c r="AD391" i="26"/>
  <c r="AG391" i="26"/>
  <c r="AI391" i="26"/>
  <c r="AL391" i="26"/>
  <c r="C392" i="26"/>
  <c r="E392" i="26"/>
  <c r="I392" i="26"/>
  <c r="L392" i="26"/>
  <c r="W392" i="26"/>
  <c r="AA392" i="26"/>
  <c r="AD392" i="26"/>
  <c r="AG392" i="26"/>
  <c r="AI392" i="26"/>
  <c r="AL392" i="26"/>
  <c r="C393" i="26"/>
  <c r="E393" i="26"/>
  <c r="I393" i="26"/>
  <c r="L393" i="26"/>
  <c r="W393" i="26"/>
  <c r="AA393" i="26"/>
  <c r="AD393" i="26"/>
  <c r="AG393" i="26"/>
  <c r="AI393" i="26"/>
  <c r="AL393" i="26"/>
  <c r="C394" i="26"/>
  <c r="E394" i="26"/>
  <c r="I394" i="26"/>
  <c r="L394" i="26"/>
  <c r="W394" i="26"/>
  <c r="AA394" i="26"/>
  <c r="AD394" i="26"/>
  <c r="AG394" i="26"/>
  <c r="AI394" i="26"/>
  <c r="AL394" i="26"/>
  <c r="C395" i="26"/>
  <c r="E395" i="26"/>
  <c r="I395" i="26"/>
  <c r="L395" i="26"/>
  <c r="W395" i="26"/>
  <c r="AA395" i="26"/>
  <c r="AD395" i="26"/>
  <c r="AG395" i="26"/>
  <c r="AI395" i="26"/>
  <c r="AL395" i="26"/>
  <c r="C396" i="26"/>
  <c r="E396" i="26"/>
  <c r="I396" i="26"/>
  <c r="L396" i="26"/>
  <c r="W396" i="26"/>
  <c r="AA396" i="26"/>
  <c r="AD396" i="26"/>
  <c r="AG396" i="26"/>
  <c r="AI396" i="26"/>
  <c r="AL396" i="26"/>
  <c r="C397" i="26"/>
  <c r="E397" i="26"/>
  <c r="I397" i="26"/>
  <c r="L397" i="26"/>
  <c r="W397" i="26"/>
  <c r="AA397" i="26"/>
  <c r="AD397" i="26"/>
  <c r="AG397" i="26"/>
  <c r="AI397" i="26"/>
  <c r="AL397" i="26"/>
  <c r="C398" i="26"/>
  <c r="E398" i="26"/>
  <c r="I398" i="26"/>
  <c r="L398" i="26"/>
  <c r="W398" i="26"/>
  <c r="AA398" i="26"/>
  <c r="AD398" i="26"/>
  <c r="AG398" i="26"/>
  <c r="AI398" i="26"/>
  <c r="AL398" i="26"/>
  <c r="C399" i="26"/>
  <c r="E399" i="26"/>
  <c r="I399" i="26"/>
  <c r="L399" i="26"/>
  <c r="W399" i="26"/>
  <c r="AA399" i="26"/>
  <c r="AD399" i="26"/>
  <c r="AG399" i="26"/>
  <c r="AI399" i="26"/>
  <c r="AL399" i="26"/>
  <c r="C400" i="26"/>
  <c r="E400" i="26"/>
  <c r="I400" i="26"/>
  <c r="L400" i="26"/>
  <c r="W400" i="26"/>
  <c r="AA400" i="26"/>
  <c r="AD400" i="26"/>
  <c r="AG400" i="26"/>
  <c r="AI400" i="26"/>
  <c r="AL400" i="26"/>
  <c r="C401" i="26"/>
  <c r="E401" i="26"/>
  <c r="I401" i="26"/>
  <c r="L401" i="26"/>
  <c r="W401" i="26"/>
  <c r="AA401" i="26"/>
  <c r="AD401" i="26"/>
  <c r="AG401" i="26"/>
  <c r="AI401" i="26"/>
  <c r="AL401" i="26"/>
  <c r="C402" i="26"/>
  <c r="E402" i="26"/>
  <c r="I402" i="26"/>
  <c r="L402" i="26"/>
  <c r="W402" i="26"/>
  <c r="AA402" i="26"/>
  <c r="AD402" i="26"/>
  <c r="AG402" i="26"/>
  <c r="AI402" i="26"/>
  <c r="AL402" i="26"/>
  <c r="C403" i="26"/>
  <c r="E403" i="26"/>
  <c r="I403" i="26"/>
  <c r="L403" i="26"/>
  <c r="W403" i="26"/>
  <c r="AA403" i="26"/>
  <c r="AD403" i="26"/>
  <c r="AG403" i="26"/>
  <c r="AI403" i="26"/>
  <c r="AL403" i="26"/>
  <c r="C404" i="26"/>
  <c r="E404" i="26"/>
  <c r="I404" i="26"/>
  <c r="L404" i="26"/>
  <c r="W404" i="26"/>
  <c r="AA404" i="26"/>
  <c r="AD404" i="26"/>
  <c r="AG404" i="26"/>
  <c r="AI404" i="26"/>
  <c r="AL404" i="26"/>
  <c r="C405" i="26"/>
  <c r="E405" i="26"/>
  <c r="I405" i="26"/>
  <c r="L405" i="26"/>
  <c r="W405" i="26"/>
  <c r="AA405" i="26"/>
  <c r="AD405" i="26"/>
  <c r="AG405" i="26"/>
  <c r="AI405" i="26"/>
  <c r="AL405" i="26"/>
  <c r="C406" i="26"/>
  <c r="E406" i="26"/>
  <c r="I406" i="26"/>
  <c r="L406" i="26"/>
  <c r="W406" i="26"/>
  <c r="AA406" i="26"/>
  <c r="AD406" i="26"/>
  <c r="AG406" i="26"/>
  <c r="AI406" i="26"/>
  <c r="AL406" i="26"/>
  <c r="C407" i="26"/>
  <c r="E407" i="26"/>
  <c r="I407" i="26"/>
  <c r="L407" i="26"/>
  <c r="W407" i="26"/>
  <c r="AA407" i="26"/>
  <c r="AD407" i="26"/>
  <c r="AG407" i="26"/>
  <c r="AI407" i="26"/>
  <c r="AL407" i="26"/>
  <c r="C408" i="26"/>
  <c r="E408" i="26"/>
  <c r="I408" i="26"/>
  <c r="L408" i="26"/>
  <c r="W408" i="26"/>
  <c r="AA408" i="26"/>
  <c r="AD408" i="26"/>
  <c r="AG408" i="26"/>
  <c r="AI408" i="26"/>
  <c r="AL408" i="26"/>
  <c r="C409" i="26"/>
  <c r="E409" i="26"/>
  <c r="I409" i="26"/>
  <c r="L409" i="26"/>
  <c r="W409" i="26"/>
  <c r="AA409" i="26"/>
  <c r="AD409" i="26"/>
  <c r="AG409" i="26"/>
  <c r="AI409" i="26"/>
  <c r="AL409" i="26"/>
  <c r="C410" i="26"/>
  <c r="E410" i="26"/>
  <c r="I410" i="26"/>
  <c r="L410" i="26"/>
  <c r="W410" i="26"/>
  <c r="AA410" i="26"/>
  <c r="AD410" i="26"/>
  <c r="AG410" i="26"/>
  <c r="AI410" i="26"/>
  <c r="AL410" i="26"/>
  <c r="C411" i="26"/>
  <c r="E411" i="26"/>
  <c r="I411" i="26"/>
  <c r="L411" i="26"/>
  <c r="W411" i="26"/>
  <c r="AA411" i="26"/>
  <c r="AD411" i="26"/>
  <c r="AG411" i="26"/>
  <c r="AI411" i="26"/>
  <c r="AL411" i="26"/>
  <c r="C412" i="26"/>
  <c r="E412" i="26"/>
  <c r="I412" i="26"/>
  <c r="L412" i="26"/>
  <c r="W412" i="26"/>
  <c r="AA412" i="26"/>
  <c r="AD412" i="26"/>
  <c r="AG412" i="26"/>
  <c r="AI412" i="26"/>
  <c r="AL412" i="26"/>
  <c r="C413" i="26"/>
  <c r="E413" i="26"/>
  <c r="I413" i="26"/>
  <c r="L413" i="26"/>
  <c r="W413" i="26"/>
  <c r="AA413" i="26"/>
  <c r="AD413" i="26"/>
  <c r="AG413" i="26"/>
  <c r="AI413" i="26"/>
  <c r="AL413" i="26"/>
  <c r="C414" i="26"/>
  <c r="E414" i="26"/>
  <c r="I414" i="26"/>
  <c r="L414" i="26"/>
  <c r="W414" i="26"/>
  <c r="AA414" i="26"/>
  <c r="AD414" i="26"/>
  <c r="AG414" i="26"/>
  <c r="AI414" i="26"/>
  <c r="AL414" i="26"/>
  <c r="C415" i="26"/>
  <c r="E415" i="26"/>
  <c r="I415" i="26"/>
  <c r="L415" i="26"/>
  <c r="W415" i="26"/>
  <c r="AA415" i="26"/>
  <c r="AD415" i="26"/>
  <c r="AG415" i="26"/>
  <c r="AI415" i="26"/>
  <c r="AL415" i="26"/>
  <c r="AT461" i="26"/>
  <c r="AT506" i="26"/>
  <c r="AT551" i="26"/>
  <c r="AT596" i="26"/>
  <c r="AT641" i="26"/>
  <c r="AT686" i="26"/>
  <c r="AT731" i="26"/>
  <c r="AT776" i="26"/>
  <c r="AT821" i="26"/>
  <c r="AT866" i="26"/>
  <c r="AT911" i="26"/>
  <c r="AT956" i="26"/>
  <c r="AT1001" i="26"/>
  <c r="AT1046" i="26"/>
  <c r="AT1091" i="26"/>
  <c r="AT1136" i="26"/>
  <c r="AT1181" i="26"/>
  <c r="AT1226" i="26"/>
  <c r="AT1271" i="26"/>
  <c r="C373" i="26"/>
  <c r="E373" i="26"/>
  <c r="I373" i="26"/>
  <c r="L373" i="26"/>
  <c r="W373" i="26"/>
  <c r="AA373" i="26"/>
  <c r="AD373" i="26"/>
  <c r="AG373" i="26"/>
  <c r="AI373" i="26"/>
  <c r="AL373" i="26"/>
  <c r="C374" i="26"/>
  <c r="E374" i="26"/>
  <c r="I374" i="26"/>
  <c r="L374" i="26"/>
  <c r="W374" i="26"/>
  <c r="AA374" i="26"/>
  <c r="AD374" i="26"/>
  <c r="AG374" i="26"/>
  <c r="AI374" i="26"/>
  <c r="AL374" i="26"/>
  <c r="C375" i="26"/>
  <c r="E375" i="26"/>
  <c r="I375" i="26"/>
  <c r="L375" i="26"/>
  <c r="W375" i="26"/>
  <c r="AA375" i="26"/>
  <c r="AD375" i="26"/>
  <c r="AG375" i="26"/>
  <c r="AI375" i="26"/>
  <c r="AL375" i="26"/>
  <c r="C376" i="26"/>
  <c r="E376" i="26"/>
  <c r="I376" i="26"/>
  <c r="L376" i="26"/>
  <c r="W376" i="26"/>
  <c r="AA376" i="26"/>
  <c r="AD376" i="26"/>
  <c r="AG376" i="26"/>
  <c r="AI376" i="26"/>
  <c r="AL376" i="26"/>
  <c r="C377" i="26"/>
  <c r="E377" i="26"/>
  <c r="I377" i="26"/>
  <c r="L377" i="26"/>
  <c r="W377" i="26"/>
  <c r="AA377" i="26"/>
  <c r="AD377" i="26"/>
  <c r="AG377" i="26"/>
  <c r="AI377" i="26"/>
  <c r="AL377" i="26"/>
  <c r="C378" i="26"/>
  <c r="E378" i="26"/>
  <c r="I378" i="26"/>
  <c r="L378" i="26"/>
  <c r="W378" i="26"/>
  <c r="AA378" i="26"/>
  <c r="AD378" i="26"/>
  <c r="AG378" i="26"/>
  <c r="AI378" i="26"/>
  <c r="AL378" i="26"/>
  <c r="C371" i="26"/>
  <c r="E371" i="26"/>
  <c r="I371" i="26"/>
  <c r="L371" i="26"/>
  <c r="AT371" i="26" s="1"/>
  <c r="W371" i="26"/>
  <c r="AA371" i="26"/>
  <c r="AD371" i="26"/>
  <c r="AG371" i="26"/>
  <c r="AI371" i="26"/>
  <c r="AL371" i="26"/>
  <c r="C372" i="26"/>
  <c r="E372" i="26"/>
  <c r="I372" i="26"/>
  <c r="L372" i="26"/>
  <c r="W372" i="26"/>
  <c r="AA372" i="26"/>
  <c r="AD372" i="26"/>
  <c r="AG372" i="26"/>
  <c r="AI372" i="26"/>
  <c r="AL372" i="26"/>
  <c r="EU268" i="1"/>
  <c r="EV268" i="1"/>
  <c r="EX268" i="1"/>
  <c r="EY268" i="1"/>
  <c r="EZ268" i="1"/>
  <c r="FA268" i="1"/>
  <c r="FC268" i="1"/>
  <c r="FF268" i="1"/>
  <c r="FG268" i="1"/>
  <c r="FH268" i="1"/>
  <c r="FI268" i="1"/>
  <c r="FJ268" i="1"/>
  <c r="FL268" i="1"/>
  <c r="FM268" i="1"/>
  <c r="FN268" i="1"/>
  <c r="FO268" i="1"/>
  <c r="FP268" i="1"/>
  <c r="FR268" i="1"/>
  <c r="FS268" i="1"/>
  <c r="EU269" i="1"/>
  <c r="EV269" i="1"/>
  <c r="EX269" i="1"/>
  <c r="EY269" i="1"/>
  <c r="EZ269" i="1"/>
  <c r="FA269" i="1"/>
  <c r="FC269" i="1"/>
  <c r="FF269" i="1"/>
  <c r="FG269" i="1"/>
  <c r="FH269" i="1"/>
  <c r="FI269" i="1"/>
  <c r="FJ269" i="1"/>
  <c r="FL269" i="1"/>
  <c r="FM269" i="1"/>
  <c r="FN269" i="1"/>
  <c r="FO269" i="1"/>
  <c r="FP269" i="1"/>
  <c r="FR269" i="1"/>
  <c r="FS269" i="1"/>
  <c r="EU270" i="1"/>
  <c r="EV270" i="1"/>
  <c r="EX270" i="1"/>
  <c r="EY270" i="1"/>
  <c r="EZ270" i="1"/>
  <c r="FA270" i="1"/>
  <c r="FC270" i="1"/>
  <c r="FF270" i="1"/>
  <c r="FG270" i="1"/>
  <c r="FH270" i="1"/>
  <c r="FI270" i="1"/>
  <c r="FJ270" i="1"/>
  <c r="FL270" i="1"/>
  <c r="FM270" i="1"/>
  <c r="FN270" i="1"/>
  <c r="FO270" i="1"/>
  <c r="FP270" i="1"/>
  <c r="FR270" i="1"/>
  <c r="FS270" i="1"/>
  <c r="EU271" i="1"/>
  <c r="EV271" i="1"/>
  <c r="EX271" i="1"/>
  <c r="EY271" i="1"/>
  <c r="EZ271" i="1"/>
  <c r="FA271" i="1"/>
  <c r="FC271" i="1"/>
  <c r="FF271" i="1"/>
  <c r="FG271" i="1"/>
  <c r="FH271" i="1"/>
  <c r="FI271" i="1"/>
  <c r="FJ271" i="1"/>
  <c r="FL271" i="1"/>
  <c r="FM271" i="1"/>
  <c r="FN271" i="1"/>
  <c r="FO271" i="1"/>
  <c r="FP271" i="1"/>
  <c r="FR271" i="1"/>
  <c r="FS271" i="1"/>
  <c r="C327" i="26" l="1"/>
  <c r="E327" i="26"/>
  <c r="I327" i="26"/>
  <c r="L327" i="26"/>
  <c r="W327" i="26"/>
  <c r="AA327" i="26"/>
  <c r="AD327" i="26"/>
  <c r="AG327" i="26"/>
  <c r="AL327" i="26"/>
  <c r="C328" i="26"/>
  <c r="E328" i="26"/>
  <c r="I328" i="26"/>
  <c r="L328" i="26"/>
  <c r="W328" i="26"/>
  <c r="AA328" i="26"/>
  <c r="AD328" i="26"/>
  <c r="AG328" i="26"/>
  <c r="AL328" i="26"/>
  <c r="C329" i="26"/>
  <c r="E329" i="26"/>
  <c r="I329" i="26"/>
  <c r="L329" i="26"/>
  <c r="W329" i="26"/>
  <c r="AA329" i="26"/>
  <c r="AD329" i="26"/>
  <c r="AG329" i="26"/>
  <c r="AL329" i="26"/>
  <c r="C330" i="26"/>
  <c r="E330" i="26"/>
  <c r="I330" i="26"/>
  <c r="L330" i="26"/>
  <c r="W330" i="26"/>
  <c r="AA330" i="26"/>
  <c r="AD330" i="26"/>
  <c r="AG330" i="26"/>
  <c r="AL330" i="26"/>
  <c r="C331" i="26"/>
  <c r="E331" i="26"/>
  <c r="I331" i="26"/>
  <c r="L331" i="26"/>
  <c r="W331" i="26"/>
  <c r="AA331" i="26"/>
  <c r="AD331" i="26"/>
  <c r="AG331" i="26"/>
  <c r="AL331" i="26"/>
  <c r="C332" i="26"/>
  <c r="E332" i="26"/>
  <c r="I332" i="26"/>
  <c r="L332" i="26"/>
  <c r="W332" i="26"/>
  <c r="AA332" i="26"/>
  <c r="AD332" i="26"/>
  <c r="AG332" i="26"/>
  <c r="AL332" i="26"/>
  <c r="C333" i="26"/>
  <c r="E333" i="26"/>
  <c r="I333" i="26"/>
  <c r="L333" i="26"/>
  <c r="W333" i="26"/>
  <c r="AA333" i="26"/>
  <c r="AD333" i="26"/>
  <c r="AG333" i="26"/>
  <c r="AL333" i="26"/>
  <c r="C334" i="26"/>
  <c r="E334" i="26"/>
  <c r="I334" i="26"/>
  <c r="L334" i="26"/>
  <c r="W334" i="26"/>
  <c r="AA334" i="26"/>
  <c r="AD334" i="26"/>
  <c r="AG334" i="26"/>
  <c r="AL334" i="26"/>
  <c r="C335" i="26"/>
  <c r="E335" i="26"/>
  <c r="I335" i="26"/>
  <c r="L335" i="26"/>
  <c r="W335" i="26"/>
  <c r="AA335" i="26"/>
  <c r="AD335" i="26"/>
  <c r="AG335" i="26"/>
  <c r="AL335" i="26"/>
  <c r="C336" i="26"/>
  <c r="E336" i="26"/>
  <c r="I336" i="26"/>
  <c r="L336" i="26"/>
  <c r="W336" i="26"/>
  <c r="AA336" i="26"/>
  <c r="AD336" i="26"/>
  <c r="AG336" i="26"/>
  <c r="AL336" i="26"/>
  <c r="C337" i="26"/>
  <c r="E337" i="26"/>
  <c r="I337" i="26"/>
  <c r="L337" i="26"/>
  <c r="W337" i="26"/>
  <c r="AA337" i="26"/>
  <c r="AD337" i="26"/>
  <c r="AG337" i="26"/>
  <c r="AL337" i="26"/>
  <c r="C338" i="26"/>
  <c r="E338" i="26"/>
  <c r="I338" i="26"/>
  <c r="L338" i="26"/>
  <c r="W338" i="26"/>
  <c r="AA338" i="26"/>
  <c r="AD338" i="26"/>
  <c r="AG338" i="26"/>
  <c r="AL338" i="26"/>
  <c r="C339" i="26"/>
  <c r="E339" i="26"/>
  <c r="I339" i="26"/>
  <c r="L339" i="26"/>
  <c r="W339" i="26"/>
  <c r="AA339" i="26"/>
  <c r="AD339" i="26"/>
  <c r="AG339" i="26"/>
  <c r="AL339" i="26"/>
  <c r="C340" i="26"/>
  <c r="E340" i="26"/>
  <c r="I340" i="26"/>
  <c r="L340" i="26"/>
  <c r="W340" i="26"/>
  <c r="AA340" i="26"/>
  <c r="AD340" i="26"/>
  <c r="AG340" i="26"/>
  <c r="AL340" i="26"/>
  <c r="C341" i="26"/>
  <c r="E341" i="26"/>
  <c r="I341" i="26"/>
  <c r="L341" i="26"/>
  <c r="W341" i="26"/>
  <c r="AA341" i="26"/>
  <c r="AD341" i="26"/>
  <c r="AG341" i="26"/>
  <c r="AL341" i="26"/>
  <c r="C342" i="26"/>
  <c r="E342" i="26"/>
  <c r="I342" i="26"/>
  <c r="L342" i="26"/>
  <c r="W342" i="26"/>
  <c r="AA342" i="26"/>
  <c r="AD342" i="26"/>
  <c r="AG342" i="26"/>
  <c r="AL342" i="26"/>
  <c r="C343" i="26"/>
  <c r="E343" i="26"/>
  <c r="I343" i="26"/>
  <c r="L343" i="26"/>
  <c r="W343" i="26"/>
  <c r="AA343" i="26"/>
  <c r="AD343" i="26"/>
  <c r="AG343" i="26"/>
  <c r="AL343" i="26"/>
  <c r="C344" i="26"/>
  <c r="E344" i="26"/>
  <c r="I344" i="26"/>
  <c r="L344" i="26"/>
  <c r="W344" i="26"/>
  <c r="AA344" i="26"/>
  <c r="AD344" i="26"/>
  <c r="AG344" i="26"/>
  <c r="AL344" i="26"/>
  <c r="C345" i="26"/>
  <c r="E345" i="26"/>
  <c r="I345" i="26"/>
  <c r="L345" i="26"/>
  <c r="W345" i="26"/>
  <c r="AA345" i="26"/>
  <c r="AD345" i="26"/>
  <c r="AG345" i="26"/>
  <c r="AL345" i="26"/>
  <c r="C346" i="26"/>
  <c r="E346" i="26"/>
  <c r="I346" i="26"/>
  <c r="L346" i="26"/>
  <c r="W346" i="26"/>
  <c r="AA346" i="26"/>
  <c r="AD346" i="26"/>
  <c r="AG346" i="26"/>
  <c r="AL346" i="26"/>
  <c r="C347" i="26"/>
  <c r="E347" i="26"/>
  <c r="I347" i="26"/>
  <c r="L347" i="26"/>
  <c r="W347" i="26"/>
  <c r="AA347" i="26"/>
  <c r="AD347" i="26"/>
  <c r="AG347" i="26"/>
  <c r="AL347" i="26"/>
  <c r="C348" i="26"/>
  <c r="E348" i="26"/>
  <c r="I348" i="26"/>
  <c r="L348" i="26"/>
  <c r="W348" i="26"/>
  <c r="AA348" i="26"/>
  <c r="AD348" i="26"/>
  <c r="AG348" i="26"/>
  <c r="AL348" i="26"/>
  <c r="C349" i="26"/>
  <c r="E349" i="26"/>
  <c r="I349" i="26"/>
  <c r="L349" i="26"/>
  <c r="W349" i="26"/>
  <c r="AA349" i="26"/>
  <c r="AD349" i="26"/>
  <c r="AG349" i="26"/>
  <c r="AL349" i="26"/>
  <c r="C350" i="26"/>
  <c r="E350" i="26"/>
  <c r="I350" i="26"/>
  <c r="L350" i="26"/>
  <c r="W350" i="26"/>
  <c r="AA350" i="26"/>
  <c r="AD350" i="26"/>
  <c r="AG350" i="26"/>
  <c r="AL350" i="26"/>
  <c r="C351" i="26"/>
  <c r="E351" i="26"/>
  <c r="I351" i="26"/>
  <c r="L351" i="26"/>
  <c r="W351" i="26"/>
  <c r="AA351" i="26"/>
  <c r="AD351" i="26"/>
  <c r="AG351" i="26"/>
  <c r="AL351" i="26"/>
  <c r="C352" i="26"/>
  <c r="E352" i="26"/>
  <c r="I352" i="26"/>
  <c r="L352" i="26"/>
  <c r="W352" i="26"/>
  <c r="AA352" i="26"/>
  <c r="AD352" i="26"/>
  <c r="AG352" i="26"/>
  <c r="AL352" i="26"/>
  <c r="C353" i="26"/>
  <c r="E353" i="26"/>
  <c r="I353" i="26"/>
  <c r="L353" i="26"/>
  <c r="W353" i="26"/>
  <c r="AA353" i="26"/>
  <c r="AD353" i="26"/>
  <c r="AG353" i="26"/>
  <c r="AL353" i="26"/>
  <c r="C354" i="26"/>
  <c r="E354" i="26"/>
  <c r="I354" i="26"/>
  <c r="L354" i="26"/>
  <c r="W354" i="26"/>
  <c r="AA354" i="26"/>
  <c r="AD354" i="26"/>
  <c r="AG354" i="26"/>
  <c r="AL354" i="26"/>
  <c r="C355" i="26"/>
  <c r="E355" i="26"/>
  <c r="I355" i="26"/>
  <c r="L355" i="26"/>
  <c r="W355" i="26"/>
  <c r="AA355" i="26"/>
  <c r="AD355" i="26"/>
  <c r="AG355" i="26"/>
  <c r="AL355" i="26"/>
  <c r="C356" i="26"/>
  <c r="E356" i="26"/>
  <c r="I356" i="26"/>
  <c r="L356" i="26"/>
  <c r="W356" i="26"/>
  <c r="AA356" i="26"/>
  <c r="AD356" i="26"/>
  <c r="AG356" i="26"/>
  <c r="AL356" i="26"/>
  <c r="C357" i="26"/>
  <c r="E357" i="26"/>
  <c r="I357" i="26"/>
  <c r="L357" i="26"/>
  <c r="W357" i="26"/>
  <c r="AA357" i="26"/>
  <c r="AD357" i="26"/>
  <c r="AG357" i="26"/>
  <c r="AL357" i="26"/>
  <c r="C358" i="26"/>
  <c r="E358" i="26"/>
  <c r="I358" i="26"/>
  <c r="L358" i="26"/>
  <c r="W358" i="26"/>
  <c r="AA358" i="26"/>
  <c r="AD358" i="26"/>
  <c r="AG358" i="26"/>
  <c r="AL358" i="26"/>
  <c r="C359" i="26"/>
  <c r="E359" i="26"/>
  <c r="I359" i="26"/>
  <c r="L359" i="26"/>
  <c r="W359" i="26"/>
  <c r="AA359" i="26"/>
  <c r="AD359" i="26"/>
  <c r="AG359" i="26"/>
  <c r="AL359" i="26"/>
  <c r="C360" i="26"/>
  <c r="E360" i="26"/>
  <c r="I360" i="26"/>
  <c r="L360" i="26"/>
  <c r="W360" i="26"/>
  <c r="AA360" i="26"/>
  <c r="AD360" i="26"/>
  <c r="AG360" i="26"/>
  <c r="AL360" i="26"/>
  <c r="C361" i="26"/>
  <c r="E361" i="26"/>
  <c r="I361" i="26"/>
  <c r="L361" i="26"/>
  <c r="W361" i="26"/>
  <c r="AA361" i="26"/>
  <c r="AD361" i="26"/>
  <c r="AG361" i="26"/>
  <c r="AL361" i="26"/>
  <c r="C362" i="26"/>
  <c r="E362" i="26"/>
  <c r="I362" i="26"/>
  <c r="L362" i="26"/>
  <c r="W362" i="26"/>
  <c r="AA362" i="26"/>
  <c r="AD362" i="26"/>
  <c r="AG362" i="26"/>
  <c r="AL362" i="26"/>
  <c r="C363" i="26"/>
  <c r="E363" i="26"/>
  <c r="I363" i="26"/>
  <c r="L363" i="26"/>
  <c r="W363" i="26"/>
  <c r="AA363" i="26"/>
  <c r="AD363" i="26"/>
  <c r="AG363" i="26"/>
  <c r="AL363" i="26"/>
  <c r="C364" i="26"/>
  <c r="E364" i="26"/>
  <c r="I364" i="26"/>
  <c r="L364" i="26"/>
  <c r="W364" i="26"/>
  <c r="AA364" i="26"/>
  <c r="AD364" i="26"/>
  <c r="AG364" i="26"/>
  <c r="AL364" i="26"/>
  <c r="C365" i="26"/>
  <c r="E365" i="26"/>
  <c r="I365" i="26"/>
  <c r="L365" i="26"/>
  <c r="W365" i="26"/>
  <c r="AA365" i="26"/>
  <c r="AD365" i="26"/>
  <c r="AG365" i="26"/>
  <c r="AL365" i="26"/>
  <c r="C366" i="26"/>
  <c r="E366" i="26"/>
  <c r="I366" i="26"/>
  <c r="L366" i="26"/>
  <c r="W366" i="26"/>
  <c r="AA366" i="26"/>
  <c r="AD366" i="26"/>
  <c r="AG366" i="26"/>
  <c r="AL366" i="26"/>
  <c r="C367" i="26"/>
  <c r="E367" i="26"/>
  <c r="I367" i="26"/>
  <c r="L367" i="26"/>
  <c r="W367" i="26"/>
  <c r="AA367" i="26"/>
  <c r="AD367" i="26"/>
  <c r="AG367" i="26"/>
  <c r="AL367" i="26"/>
  <c r="C368" i="26"/>
  <c r="E368" i="26"/>
  <c r="I368" i="26"/>
  <c r="L368" i="26"/>
  <c r="W368" i="26"/>
  <c r="AA368" i="26"/>
  <c r="AD368" i="26"/>
  <c r="AG368" i="26"/>
  <c r="AL368" i="26"/>
  <c r="C369" i="26"/>
  <c r="E369" i="26"/>
  <c r="I369" i="26"/>
  <c r="L369" i="26"/>
  <c r="W369" i="26"/>
  <c r="AA369" i="26"/>
  <c r="AD369" i="26"/>
  <c r="AG369" i="26"/>
  <c r="AL369" i="26"/>
  <c r="C370" i="26"/>
  <c r="E370" i="26"/>
  <c r="I370" i="26"/>
  <c r="L370" i="26"/>
  <c r="W370" i="26"/>
  <c r="AA370" i="26"/>
  <c r="AD370" i="26"/>
  <c r="AG370" i="26"/>
  <c r="AL370" i="26"/>
  <c r="AL326" i="26"/>
  <c r="AG326" i="26"/>
  <c r="AD326" i="26"/>
  <c r="AA326" i="26"/>
  <c r="W326" i="26"/>
  <c r="L326" i="26"/>
  <c r="I326" i="26"/>
  <c r="E326" i="26"/>
  <c r="C326" i="26"/>
  <c r="AT326" i="26"/>
  <c r="AT4" i="26" s="1"/>
  <c r="AT3" i="26" l="1"/>
  <c r="FR267" i="1"/>
  <c r="FS267" i="1" s="1"/>
  <c r="FJ267" i="1"/>
  <c r="FP267" i="1" s="1"/>
  <c r="FI267" i="1"/>
  <c r="FO267" i="1" s="1"/>
  <c r="FH267" i="1"/>
  <c r="FN267" i="1" s="1"/>
  <c r="FC267" i="1"/>
  <c r="EX267" i="1"/>
  <c r="EY267" i="1" s="1"/>
  <c r="EZ267" i="1" s="1"/>
  <c r="FA267" i="1" s="1"/>
  <c r="EV267" i="1"/>
  <c r="EU267" i="1"/>
  <c r="CT49" i="1" l="1"/>
  <c r="N8" i="26"/>
  <c r="FR180" i="1" l="1"/>
  <c r="FS180" i="1" s="1"/>
  <c r="FR266" i="1"/>
  <c r="FS266" i="1" s="1"/>
  <c r="FR265" i="1"/>
  <c r="FS265" i="1" s="1"/>
  <c r="FR264" i="1"/>
  <c r="FS264" i="1" s="1"/>
  <c r="FR263" i="1"/>
  <c r="FS263" i="1" s="1"/>
  <c r="FR262" i="1"/>
  <c r="FS262" i="1" s="1"/>
  <c r="FR261" i="1"/>
  <c r="FS261" i="1" s="1"/>
  <c r="FR260" i="1"/>
  <c r="FS260" i="1" s="1"/>
  <c r="FR259" i="1"/>
  <c r="FS259" i="1" s="1"/>
  <c r="FR258" i="1"/>
  <c r="FS258" i="1" s="1"/>
  <c r="FR257" i="1"/>
  <c r="FS257" i="1" s="1"/>
  <c r="FR256" i="1"/>
  <c r="FS256" i="1" s="1"/>
  <c r="FR255" i="1"/>
  <c r="FS255" i="1" s="1"/>
  <c r="FR254" i="1"/>
  <c r="FS254" i="1" s="1"/>
  <c r="FR253" i="1"/>
  <c r="FS253" i="1" s="1"/>
  <c r="FR252" i="1"/>
  <c r="FS252" i="1" s="1"/>
  <c r="FR251" i="1"/>
  <c r="FS251" i="1" s="1"/>
  <c r="FR250" i="1"/>
  <c r="FS250" i="1" s="1"/>
  <c r="FR249" i="1"/>
  <c r="FS249" i="1" s="1"/>
  <c r="FR248" i="1"/>
  <c r="FS248" i="1" s="1"/>
  <c r="FR247" i="1"/>
  <c r="FS247" i="1" s="1"/>
  <c r="FR246" i="1"/>
  <c r="FS246" i="1" s="1"/>
  <c r="FR245" i="1"/>
  <c r="FS245" i="1" s="1"/>
  <c r="FR244" i="1"/>
  <c r="FS244" i="1" s="1"/>
  <c r="FR243" i="1"/>
  <c r="FS243" i="1" s="1"/>
  <c r="FR242" i="1"/>
  <c r="FS242" i="1" s="1"/>
  <c r="FR241" i="1"/>
  <c r="FS241" i="1" s="1"/>
  <c r="FR240" i="1"/>
  <c r="FS240" i="1" s="1"/>
  <c r="FR239" i="1"/>
  <c r="FS239" i="1" s="1"/>
  <c r="FR238" i="1"/>
  <c r="FS238" i="1" s="1"/>
  <c r="FR237" i="1"/>
  <c r="FS237" i="1" s="1"/>
  <c r="FR236" i="1"/>
  <c r="FS236" i="1" s="1"/>
  <c r="FR235" i="1"/>
  <c r="FS235" i="1" s="1"/>
  <c r="FR234" i="1"/>
  <c r="FS234" i="1" s="1"/>
  <c r="FR233" i="1"/>
  <c r="FS233" i="1" s="1"/>
  <c r="FR232" i="1"/>
  <c r="FS232" i="1" s="1"/>
  <c r="FR231" i="1"/>
  <c r="FS231" i="1" s="1"/>
  <c r="FR230" i="1"/>
  <c r="FS230" i="1" s="1"/>
  <c r="FR229" i="1"/>
  <c r="FS229" i="1" s="1"/>
  <c r="FR228" i="1"/>
  <c r="FS228" i="1" s="1"/>
  <c r="FR227" i="1"/>
  <c r="FS227" i="1" s="1"/>
  <c r="FR226" i="1"/>
  <c r="FS226" i="1" s="1"/>
  <c r="FR225" i="1"/>
  <c r="FS225" i="1" s="1"/>
  <c r="FR224" i="1"/>
  <c r="FS224" i="1" s="1"/>
  <c r="FR223" i="1"/>
  <c r="FS223" i="1" s="1"/>
  <c r="FR222" i="1"/>
  <c r="FS222" i="1" s="1"/>
  <c r="FR221" i="1"/>
  <c r="FS221" i="1" s="1"/>
  <c r="FR220" i="1"/>
  <c r="FS220" i="1" s="1"/>
  <c r="FR219" i="1"/>
  <c r="FS219" i="1" s="1"/>
  <c r="FR218" i="1"/>
  <c r="FS218" i="1" s="1"/>
  <c r="FR217" i="1"/>
  <c r="FS217" i="1" s="1"/>
  <c r="FR216" i="1"/>
  <c r="FS216" i="1" s="1"/>
  <c r="FR215" i="1"/>
  <c r="FS215" i="1" s="1"/>
  <c r="FR214" i="1"/>
  <c r="FS214" i="1" s="1"/>
  <c r="FR213" i="1"/>
  <c r="FS213" i="1" s="1"/>
  <c r="FR212" i="1"/>
  <c r="FS212" i="1" s="1"/>
  <c r="FR211" i="1"/>
  <c r="FS211" i="1" s="1"/>
  <c r="FR210" i="1"/>
  <c r="FS210" i="1" s="1"/>
  <c r="FR209" i="1"/>
  <c r="FS209" i="1" s="1"/>
  <c r="FR208" i="1"/>
  <c r="FS208" i="1" s="1"/>
  <c r="FR207" i="1"/>
  <c r="FS207" i="1" s="1"/>
  <c r="FR206" i="1"/>
  <c r="FS206" i="1" s="1"/>
  <c r="FR205" i="1"/>
  <c r="FS205" i="1" s="1"/>
  <c r="FR204" i="1"/>
  <c r="FS204" i="1" s="1"/>
  <c r="FR203" i="1"/>
  <c r="FS203" i="1" s="1"/>
  <c r="FR202" i="1"/>
  <c r="FS202" i="1" s="1"/>
  <c r="FR201" i="1"/>
  <c r="FS201" i="1" s="1"/>
  <c r="FR200" i="1"/>
  <c r="FS200" i="1" s="1"/>
  <c r="FR199" i="1"/>
  <c r="FS199" i="1" s="1"/>
  <c r="FR198" i="1"/>
  <c r="FS198" i="1" s="1"/>
  <c r="FR197" i="1"/>
  <c r="FS197" i="1" s="1"/>
  <c r="FR196" i="1"/>
  <c r="FS196" i="1" s="1"/>
  <c r="FR195" i="1"/>
  <c r="FS195" i="1" s="1"/>
  <c r="FR194" i="1"/>
  <c r="FS194" i="1" s="1"/>
  <c r="FR193" i="1"/>
  <c r="FS193" i="1" s="1"/>
  <c r="FR192" i="1"/>
  <c r="FS192" i="1" s="1"/>
  <c r="FR191" i="1"/>
  <c r="FS191" i="1" s="1"/>
  <c r="FR190" i="1"/>
  <c r="FS190" i="1" s="1"/>
  <c r="FR189" i="1"/>
  <c r="FS189" i="1" s="1"/>
  <c r="FR188" i="1"/>
  <c r="FS188" i="1" s="1"/>
  <c r="FR187" i="1"/>
  <c r="FS187" i="1" s="1"/>
  <c r="FR186" i="1"/>
  <c r="FS186" i="1" s="1"/>
  <c r="FR185" i="1"/>
  <c r="FS185" i="1" s="1"/>
  <c r="FR184" i="1"/>
  <c r="FS184" i="1" s="1"/>
  <c r="FR183" i="1"/>
  <c r="FS183" i="1" s="1"/>
  <c r="FR182" i="1"/>
  <c r="FS182" i="1" s="1"/>
  <c r="FR181" i="1"/>
  <c r="FS181" i="1" s="1"/>
  <c r="FR179" i="1"/>
  <c r="FS179" i="1" s="1"/>
  <c r="FR178" i="1"/>
  <c r="FR167" i="1"/>
  <c r="FS167" i="1" s="1"/>
  <c r="FR166" i="1"/>
  <c r="FS166" i="1" s="1"/>
  <c r="FR165" i="1"/>
  <c r="FS165" i="1" s="1"/>
  <c r="FR164" i="1"/>
  <c r="FS164" i="1" s="1"/>
  <c r="FR163" i="1"/>
  <c r="FS163" i="1" s="1"/>
  <c r="FR162" i="1"/>
  <c r="FS162" i="1" s="1"/>
  <c r="FR161" i="1"/>
  <c r="FS161" i="1" s="1"/>
  <c r="FR160" i="1"/>
  <c r="FS160" i="1" s="1"/>
  <c r="FS178" i="1" l="1"/>
  <c r="T29" i="25"/>
  <c r="T30" i="25"/>
  <c r="T31" i="25"/>
  <c r="T32" i="25"/>
  <c r="T33" i="25"/>
  <c r="T34" i="25"/>
  <c r="T35" i="25"/>
  <c r="T36" i="25"/>
  <c r="T37" i="25"/>
  <c r="T38" i="25"/>
  <c r="T39" i="25"/>
  <c r="T40" i="25"/>
  <c r="T42" i="25"/>
  <c r="T43" i="25"/>
  <c r="T41" i="25" s="1"/>
  <c r="T28" i="25"/>
  <c r="W129" i="26" l="1"/>
  <c r="W130" i="26"/>
  <c r="W131" i="26"/>
  <c r="W132" i="26"/>
  <c r="W133" i="26"/>
  <c r="W134" i="26"/>
  <c r="W135" i="26"/>
  <c r="W136" i="26"/>
  <c r="W128" i="26"/>
  <c r="W292" i="18"/>
  <c r="W293" i="18"/>
  <c r="W294" i="18"/>
  <c r="W295" i="18"/>
  <c r="W296" i="18"/>
  <c r="W297" i="18"/>
  <c r="W298" i="18"/>
  <c r="W299" i="18"/>
  <c r="W300" i="18"/>
  <c r="W301" i="18"/>
  <c r="W302" i="18"/>
  <c r="W303" i="18"/>
  <c r="W304" i="18"/>
  <c r="W305" i="18"/>
  <c r="W306" i="18"/>
  <c r="W307" i="18"/>
  <c r="W308" i="18"/>
  <c r="W309" i="18"/>
  <c r="W310" i="18"/>
  <c r="W311" i="18"/>
  <c r="W312" i="18"/>
  <c r="W313" i="18"/>
  <c r="W314" i="18"/>
  <c r="W315" i="18"/>
  <c r="W316" i="18"/>
  <c r="W317" i="18"/>
  <c r="W318" i="18"/>
  <c r="W319" i="18"/>
  <c r="W320" i="18"/>
  <c r="W321" i="18"/>
  <c r="W322" i="18"/>
  <c r="W323" i="18"/>
  <c r="W324" i="18"/>
  <c r="W325" i="18"/>
  <c r="W326" i="18"/>
  <c r="W327" i="18"/>
  <c r="W328" i="18"/>
  <c r="W329" i="18"/>
  <c r="W330" i="18"/>
  <c r="W331" i="18"/>
  <c r="W332" i="18"/>
  <c r="W333" i="18"/>
  <c r="W334" i="18"/>
  <c r="W335" i="18"/>
  <c r="W291" i="18"/>
  <c r="W148" i="18"/>
  <c r="W149" i="18"/>
  <c r="W150" i="18"/>
  <c r="W151" i="18"/>
  <c r="W152" i="18"/>
  <c r="W153" i="18"/>
  <c r="W154" i="18"/>
  <c r="W155" i="18"/>
  <c r="W147" i="18"/>
  <c r="E129" i="26"/>
  <c r="E130" i="26"/>
  <c r="E131" i="26"/>
  <c r="E132" i="26"/>
  <c r="E133" i="26"/>
  <c r="E134" i="26"/>
  <c r="E135" i="26"/>
  <c r="E136" i="26"/>
  <c r="E128" i="26"/>
  <c r="E335" i="18"/>
  <c r="E292" i="18"/>
  <c r="E293" i="18"/>
  <c r="E294" i="18"/>
  <c r="E295" i="18"/>
  <c r="E296" i="18"/>
  <c r="E297" i="18"/>
  <c r="E298" i="18"/>
  <c r="E299" i="18"/>
  <c r="E300" i="18"/>
  <c r="E301" i="18"/>
  <c r="E302" i="18"/>
  <c r="E303" i="18"/>
  <c r="E304" i="18"/>
  <c r="E305" i="18"/>
  <c r="E306" i="18"/>
  <c r="E307" i="18"/>
  <c r="E308" i="18"/>
  <c r="E309" i="18"/>
  <c r="E310" i="18"/>
  <c r="E311" i="18"/>
  <c r="E312" i="18"/>
  <c r="E313" i="18"/>
  <c r="E314" i="18"/>
  <c r="E315" i="18"/>
  <c r="E316" i="18"/>
  <c r="E317" i="18"/>
  <c r="E318" i="18"/>
  <c r="E319" i="18"/>
  <c r="E320" i="18"/>
  <c r="E321" i="18"/>
  <c r="E322" i="18"/>
  <c r="E323" i="18"/>
  <c r="E324" i="18"/>
  <c r="E325" i="18"/>
  <c r="E326" i="18"/>
  <c r="E327" i="18"/>
  <c r="E328" i="18"/>
  <c r="E329" i="18"/>
  <c r="E330" i="18"/>
  <c r="E331" i="18"/>
  <c r="E332" i="18"/>
  <c r="E333" i="18"/>
  <c r="E334" i="18"/>
  <c r="E291" i="18"/>
  <c r="E148" i="18"/>
  <c r="E149" i="18"/>
  <c r="E150" i="18"/>
  <c r="E151" i="18"/>
  <c r="E152" i="18"/>
  <c r="E153" i="18"/>
  <c r="E154" i="18"/>
  <c r="E155" i="18"/>
  <c r="E147" i="18"/>
  <c r="AL129" i="26"/>
  <c r="AL130" i="26"/>
  <c r="AL131" i="26"/>
  <c r="AL132" i="26"/>
  <c r="AL133" i="26"/>
  <c r="AL134" i="26"/>
  <c r="AL135" i="26"/>
  <c r="AL136" i="26"/>
  <c r="L129" i="26"/>
  <c r="L130" i="26"/>
  <c r="L131" i="26"/>
  <c r="L132" i="26"/>
  <c r="L133" i="26"/>
  <c r="L134" i="26"/>
  <c r="L135" i="26"/>
  <c r="L136" i="26"/>
  <c r="AL292" i="18"/>
  <c r="AL293" i="18"/>
  <c r="AL294" i="18"/>
  <c r="AL295" i="18"/>
  <c r="AL296" i="18"/>
  <c r="AL297" i="18"/>
  <c r="AL298" i="18"/>
  <c r="AL299" i="18"/>
  <c r="AL300" i="18"/>
  <c r="AL301" i="18"/>
  <c r="AL302" i="18"/>
  <c r="AL303" i="18"/>
  <c r="AL304" i="18"/>
  <c r="AL305" i="18"/>
  <c r="AL306" i="18"/>
  <c r="AL307" i="18"/>
  <c r="AL308" i="18"/>
  <c r="AL309" i="18"/>
  <c r="AL310" i="18"/>
  <c r="AL311" i="18"/>
  <c r="AL312" i="18"/>
  <c r="AL313" i="18"/>
  <c r="AL314" i="18"/>
  <c r="AL315" i="18"/>
  <c r="AL316" i="18"/>
  <c r="AL317" i="18"/>
  <c r="AL318" i="18"/>
  <c r="AL319" i="18"/>
  <c r="AL320" i="18"/>
  <c r="AL321" i="18"/>
  <c r="AL322" i="18"/>
  <c r="AL323" i="18"/>
  <c r="AL324" i="18"/>
  <c r="AL325" i="18"/>
  <c r="AL326" i="18"/>
  <c r="AL327" i="18"/>
  <c r="AL328" i="18"/>
  <c r="AL329" i="18"/>
  <c r="AL330" i="18"/>
  <c r="AL331" i="18"/>
  <c r="AL332" i="18"/>
  <c r="AL333" i="18"/>
  <c r="AL334" i="18"/>
  <c r="AL335" i="18"/>
  <c r="L292" i="18"/>
  <c r="L293" i="18"/>
  <c r="L294" i="18"/>
  <c r="L295" i="18"/>
  <c r="L296" i="18"/>
  <c r="L297" i="18"/>
  <c r="L298" i="18"/>
  <c r="L299" i="18"/>
  <c r="L300" i="18"/>
  <c r="L301" i="18"/>
  <c r="L302" i="18"/>
  <c r="L303" i="18"/>
  <c r="L304" i="18"/>
  <c r="L305" i="18"/>
  <c r="L306" i="18"/>
  <c r="L307" i="18"/>
  <c r="L308" i="18"/>
  <c r="L309" i="18"/>
  <c r="L310" i="18"/>
  <c r="L311" i="18"/>
  <c r="L312" i="18"/>
  <c r="L313" i="18"/>
  <c r="L314" i="18"/>
  <c r="L315" i="18"/>
  <c r="L316" i="18"/>
  <c r="L317" i="18"/>
  <c r="L318" i="18"/>
  <c r="L319" i="18"/>
  <c r="L320" i="18"/>
  <c r="L321" i="18"/>
  <c r="L322" i="18"/>
  <c r="L323" i="18"/>
  <c r="L324" i="18"/>
  <c r="L325" i="18"/>
  <c r="L326" i="18"/>
  <c r="L327" i="18"/>
  <c r="L328" i="18"/>
  <c r="L329" i="18"/>
  <c r="L330" i="18"/>
  <c r="L331" i="18"/>
  <c r="L332" i="18"/>
  <c r="L333" i="18"/>
  <c r="L334" i="18"/>
  <c r="L335" i="18"/>
  <c r="AL148" i="18"/>
  <c r="AL149" i="18"/>
  <c r="AL150" i="18"/>
  <c r="AL151" i="18"/>
  <c r="AL152" i="18"/>
  <c r="AL153" i="18"/>
  <c r="AL154" i="18"/>
  <c r="AL155" i="18"/>
  <c r="L150" i="18"/>
  <c r="L151" i="18"/>
  <c r="L152" i="18"/>
  <c r="L153" i="18"/>
  <c r="L154" i="18"/>
  <c r="L155" i="18"/>
  <c r="C335" i="18"/>
  <c r="I335" i="18"/>
  <c r="AA335" i="18"/>
  <c r="AD335" i="18"/>
  <c r="AG335" i="18"/>
  <c r="AL128" i="26" l="1"/>
  <c r="C16" i="27" l="1"/>
  <c r="C15" i="27"/>
  <c r="AL291" i="18" l="1"/>
  <c r="AL147" i="18"/>
  <c r="A1" i="2" l="1"/>
  <c r="A1" i="27"/>
  <c r="BZ9" i="25"/>
  <c r="CA9" i="25"/>
  <c r="CB9" i="25"/>
  <c r="BZ10" i="25"/>
  <c r="CA10" i="25"/>
  <c r="CB10" i="25"/>
  <c r="BZ11" i="25"/>
  <c r="CA11" i="25"/>
  <c r="CB11" i="25"/>
  <c r="BZ12" i="25"/>
  <c r="CA12" i="25"/>
  <c r="CB12" i="25"/>
  <c r="BZ13" i="25"/>
  <c r="CA13" i="25"/>
  <c r="CB13" i="25"/>
  <c r="BZ14" i="25"/>
  <c r="CA14" i="25"/>
  <c r="CB14" i="25"/>
  <c r="BZ15" i="25"/>
  <c r="CA15" i="25"/>
  <c r="CB15" i="25"/>
  <c r="BZ16" i="25"/>
  <c r="CA16" i="25"/>
  <c r="CB16" i="25"/>
  <c r="BZ17" i="25"/>
  <c r="CA17" i="25"/>
  <c r="CB17" i="25"/>
  <c r="I230" i="26"/>
  <c r="F1" i="25"/>
  <c r="EB159" i="1" l="1"/>
  <c r="EB163" i="1"/>
  <c r="ED162" i="1"/>
  <c r="EB162" i="1"/>
  <c r="ED161" i="1"/>
  <c r="EB161" i="1"/>
  <c r="EB160" i="1"/>
  <c r="EB164" i="1"/>
  <c r="AP159" i="1" l="1"/>
  <c r="FR159" i="1" s="1"/>
  <c r="FR156" i="1" s="1"/>
  <c r="FS159" i="1" l="1"/>
  <c r="FS156" i="1" s="1"/>
  <c r="CS12" i="1"/>
  <c r="ED159" i="1"/>
  <c r="CY20" i="1" l="1"/>
  <c r="CX20" i="1"/>
  <c r="CW20" i="1"/>
  <c r="CY19" i="1"/>
  <c r="CX19" i="1"/>
  <c r="CW19" i="1"/>
  <c r="CY18" i="1"/>
  <c r="CX18" i="1"/>
  <c r="CW18" i="1"/>
  <c r="CY17" i="1"/>
  <c r="CW17" i="1"/>
  <c r="CY16" i="1"/>
  <c r="CW16" i="1"/>
  <c r="CY15" i="1"/>
  <c r="CW15" i="1"/>
  <c r="CY14" i="1"/>
  <c r="CW14" i="1"/>
  <c r="CY13" i="1"/>
  <c r="CY12" i="1"/>
  <c r="X28" i="27" l="1"/>
  <c r="W28" i="27"/>
  <c r="V28" i="27"/>
  <c r="U28" i="27"/>
  <c r="X27" i="27"/>
  <c r="W27" i="27"/>
  <c r="V27" i="27"/>
  <c r="U27" i="27"/>
  <c r="X26" i="27"/>
  <c r="W26" i="27"/>
  <c r="V26" i="27"/>
  <c r="U26" i="27"/>
  <c r="X25" i="27"/>
  <c r="W25" i="27"/>
  <c r="V25" i="27"/>
  <c r="U25" i="27"/>
  <c r="X24" i="27"/>
  <c r="W24" i="27"/>
  <c r="V24" i="27"/>
  <c r="U24" i="27"/>
  <c r="X23" i="27"/>
  <c r="W23" i="27" l="1"/>
  <c r="V23" i="27" l="1"/>
  <c r="U23" i="27"/>
  <c r="N7" i="27"/>
  <c r="CY37" i="1" l="1"/>
  <c r="CY36" i="1"/>
  <c r="CY35" i="1"/>
  <c r="CZ37" i="1" l="1"/>
  <c r="CS13" i="1" s="1"/>
  <c r="CW13" i="1" s="1"/>
  <c r="B17" i="27"/>
  <c r="E18" i="15"/>
  <c r="E19" i="15" s="1"/>
  <c r="E20" i="15" s="1"/>
  <c r="E21" i="15" s="1"/>
  <c r="E22" i="15" s="1"/>
  <c r="E23" i="15" s="1"/>
  <c r="AD33" i="1"/>
  <c r="A3" i="18"/>
  <c r="A3" i="26"/>
  <c r="B15" i="27"/>
  <c r="B7" i="27"/>
  <c r="AD69" i="1"/>
  <c r="B6" i="27"/>
  <c r="B5" i="27"/>
  <c r="C182" i="18"/>
  <c r="X181" i="18"/>
  <c r="N181" i="18"/>
  <c r="C181" i="18"/>
  <c r="X180" i="18"/>
  <c r="N180" i="18"/>
  <c r="C180" i="18"/>
  <c r="X179" i="18"/>
  <c r="N179" i="18"/>
  <c r="C179" i="18"/>
  <c r="X178" i="18"/>
  <c r="N178" i="18"/>
  <c r="C178" i="18"/>
  <c r="X177" i="18"/>
  <c r="N177" i="18"/>
  <c r="C177" i="18"/>
  <c r="X176" i="18"/>
  <c r="N176" i="18"/>
  <c r="C176" i="18"/>
  <c r="X175" i="18"/>
  <c r="N175" i="18"/>
  <c r="C175" i="18"/>
  <c r="X174" i="18"/>
  <c r="N174" i="18"/>
  <c r="C174" i="18"/>
  <c r="X173" i="18"/>
  <c r="N173" i="18"/>
  <c r="C173" i="18"/>
  <c r="X172" i="18"/>
  <c r="N172" i="18"/>
  <c r="C172" i="18"/>
  <c r="C171" i="18"/>
  <c r="N170" i="18"/>
  <c r="C170" i="18"/>
  <c r="N169" i="18"/>
  <c r="C169" i="18"/>
  <c r="N168" i="18"/>
  <c r="C168" i="18"/>
  <c r="X167" i="18"/>
  <c r="N167" i="18"/>
  <c r="C167" i="18"/>
  <c r="AJ100" i="18"/>
  <c r="AB100" i="18"/>
  <c r="T100" i="18"/>
  <c r="L100" i="18"/>
  <c r="AB99" i="18"/>
  <c r="L99" i="18"/>
  <c r="AB98" i="18"/>
  <c r="L98" i="18"/>
  <c r="AB97" i="18"/>
  <c r="L97" i="18"/>
  <c r="AB96" i="18"/>
  <c r="L96" i="18"/>
  <c r="AB95" i="18"/>
  <c r="L95" i="18"/>
  <c r="AN94" i="18"/>
  <c r="AJ94" i="18"/>
  <c r="AB94" i="18"/>
  <c r="X94" i="18"/>
  <c r="T94" i="18"/>
  <c r="L94" i="18"/>
  <c r="X162" i="26"/>
  <c r="X161" i="26"/>
  <c r="X160" i="26"/>
  <c r="X159" i="26"/>
  <c r="X158" i="26"/>
  <c r="X157" i="26"/>
  <c r="X156" i="26"/>
  <c r="X155" i="26"/>
  <c r="X154" i="26"/>
  <c r="X153" i="26"/>
  <c r="C163" i="26"/>
  <c r="N162" i="26"/>
  <c r="N161" i="26"/>
  <c r="N160" i="26"/>
  <c r="N159" i="26"/>
  <c r="N158" i="26"/>
  <c r="N157" i="26"/>
  <c r="N156" i="26"/>
  <c r="N155" i="26"/>
  <c r="N154" i="26"/>
  <c r="N153" i="26"/>
  <c r="N151" i="26"/>
  <c r="N150" i="26"/>
  <c r="N149" i="26"/>
  <c r="C162" i="26"/>
  <c r="C161" i="26"/>
  <c r="C160" i="26"/>
  <c r="C159" i="26"/>
  <c r="C158" i="26"/>
  <c r="C157" i="26"/>
  <c r="C156" i="26"/>
  <c r="C155" i="26"/>
  <c r="C154" i="26"/>
  <c r="C153" i="26"/>
  <c r="C152" i="26"/>
  <c r="C151" i="26"/>
  <c r="C150" i="26"/>
  <c r="C149" i="26"/>
  <c r="X148" i="26"/>
  <c r="N148" i="26"/>
  <c r="C148" i="26"/>
  <c r="AN75" i="26"/>
  <c r="AJ81" i="26"/>
  <c r="AJ75" i="26"/>
  <c r="AB81" i="26"/>
  <c r="AB80" i="26"/>
  <c r="AB79" i="26"/>
  <c r="AB78" i="26"/>
  <c r="AB77" i="26"/>
  <c r="AB76" i="26"/>
  <c r="AB75" i="26"/>
  <c r="T81" i="26"/>
  <c r="X75" i="26"/>
  <c r="T75" i="26"/>
  <c r="L81" i="26"/>
  <c r="L80" i="26"/>
  <c r="L79" i="26"/>
  <c r="L78" i="26"/>
  <c r="L77" i="26"/>
  <c r="L76" i="26"/>
  <c r="L75" i="26"/>
  <c r="AE103" i="1"/>
  <c r="S103" i="1"/>
  <c r="O103" i="1"/>
  <c r="O102" i="1"/>
  <c r="O101" i="1"/>
  <c r="O100" i="1"/>
  <c r="O99" i="1"/>
  <c r="O98" i="1"/>
  <c r="O97" i="1"/>
  <c r="I15" i="27"/>
  <c r="J28" i="27"/>
  <c r="I28" i="27"/>
  <c r="J27" i="27"/>
  <c r="I27" i="27"/>
  <c r="J26" i="27"/>
  <c r="I26" i="27"/>
  <c r="J25" i="27"/>
  <c r="I25" i="27"/>
  <c r="J24" i="27"/>
  <c r="I24" i="27"/>
  <c r="J23" i="27"/>
  <c r="I23" i="27"/>
  <c r="J22" i="27"/>
  <c r="I22" i="27"/>
  <c r="J21" i="27"/>
  <c r="I21" i="27"/>
  <c r="J20" i="27"/>
  <c r="I20" i="27"/>
  <c r="J19" i="27"/>
  <c r="I19" i="27"/>
  <c r="I17" i="27"/>
  <c r="I16" i="27"/>
  <c r="O52" i="27"/>
  <c r="P52" i="27" s="1"/>
  <c r="B52" i="27"/>
  <c r="O51" i="27"/>
  <c r="P51" i="27" s="1"/>
  <c r="O50" i="27"/>
  <c r="P50" i="27" s="1"/>
  <c r="O49" i="27"/>
  <c r="P49" i="27" s="1"/>
  <c r="O48" i="27"/>
  <c r="P48" i="27" s="1"/>
  <c r="O47" i="27"/>
  <c r="P47" i="27" s="1"/>
  <c r="B40" i="27"/>
  <c r="B39" i="27"/>
  <c r="B35" i="27"/>
  <c r="E59" i="30"/>
  <c r="E58" i="30"/>
  <c r="E57" i="30"/>
  <c r="E56" i="30"/>
  <c r="E55" i="30"/>
  <c r="E54" i="30"/>
  <c r="E53" i="30"/>
  <c r="E52" i="30"/>
  <c r="E51" i="30"/>
  <c r="E50" i="30"/>
  <c r="E49" i="30"/>
  <c r="E48" i="30"/>
  <c r="E47" i="30"/>
  <c r="E46" i="30"/>
  <c r="E45" i="30"/>
  <c r="E44" i="30"/>
  <c r="E43" i="30"/>
  <c r="E42" i="30"/>
  <c r="E41" i="30"/>
  <c r="E40" i="30"/>
  <c r="E39" i="30"/>
  <c r="E38" i="30"/>
  <c r="E37" i="30"/>
  <c r="E36" i="30"/>
  <c r="E35" i="30"/>
  <c r="E34" i="30"/>
  <c r="E33" i="30"/>
  <c r="E32" i="30"/>
  <c r="E31" i="30"/>
  <c r="E30" i="30"/>
  <c r="E29" i="30"/>
  <c r="E28" i="30"/>
  <c r="E27" i="30"/>
  <c r="E26" i="30"/>
  <c r="E25" i="30"/>
  <c r="E24" i="30"/>
  <c r="E23" i="30"/>
  <c r="E22" i="30"/>
  <c r="E21" i="30"/>
  <c r="E20" i="30"/>
  <c r="E19" i="30"/>
  <c r="E18" i="30"/>
  <c r="E17" i="30"/>
  <c r="E16" i="30"/>
  <c r="E15" i="30"/>
  <c r="E14" i="30"/>
  <c r="E13" i="30"/>
  <c r="E12" i="30"/>
  <c r="E11" i="30"/>
  <c r="E10" i="30"/>
  <c r="E9" i="30"/>
  <c r="E8" i="30"/>
  <c r="E7" i="30"/>
  <c r="E6" i="30"/>
  <c r="E5" i="30"/>
  <c r="E4" i="30"/>
  <c r="E3" i="30"/>
  <c r="E2" i="30"/>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3" i="31"/>
  <c r="E2" i="31"/>
  <c r="E59" i="32"/>
  <c r="E58" i="32"/>
  <c r="E57" i="32"/>
  <c r="E56" i="32"/>
  <c r="E55" i="32"/>
  <c r="E54" i="32"/>
  <c r="E53" i="32"/>
  <c r="E52" i="32"/>
  <c r="E51" i="32"/>
  <c r="E50" i="32"/>
  <c r="E49" i="32"/>
  <c r="E48" i="32"/>
  <c r="E47" i="32"/>
  <c r="E46" i="32"/>
  <c r="E45" i="32"/>
  <c r="E44" i="32"/>
  <c r="E43" i="32"/>
  <c r="E42"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E6" i="32"/>
  <c r="E5" i="32"/>
  <c r="E4" i="32"/>
  <c r="E3" i="32"/>
  <c r="E2" i="32"/>
  <c r="E59" i="33"/>
  <c r="E58" i="33"/>
  <c r="E57" i="33"/>
  <c r="E56" i="33"/>
  <c r="E55" i="33"/>
  <c r="E54" i="33"/>
  <c r="E53" i="33"/>
  <c r="E52" i="33"/>
  <c r="E51" i="33"/>
  <c r="E50" i="33"/>
  <c r="E49" i="33"/>
  <c r="E48" i="33"/>
  <c r="E47" i="33"/>
  <c r="E46" i="33"/>
  <c r="E45" i="33"/>
  <c r="E44" i="33"/>
  <c r="E43" i="33"/>
  <c r="E42" i="33"/>
  <c r="E41" i="33"/>
  <c r="E40" i="33"/>
  <c r="E39" i="33"/>
  <c r="E38" i="33"/>
  <c r="E37" i="33"/>
  <c r="E36" i="33"/>
  <c r="E35" i="33"/>
  <c r="E34" i="33"/>
  <c r="E33" i="33"/>
  <c r="E32" i="33"/>
  <c r="E31" i="33"/>
  <c r="E30" i="33"/>
  <c r="E29" i="33"/>
  <c r="E28" i="33"/>
  <c r="E27" i="33"/>
  <c r="E26" i="33"/>
  <c r="E25" i="33"/>
  <c r="E24" i="33"/>
  <c r="E23" i="33"/>
  <c r="E22" i="33"/>
  <c r="E21" i="33"/>
  <c r="E20" i="33"/>
  <c r="E19" i="33"/>
  <c r="E18" i="33"/>
  <c r="E17" i="33"/>
  <c r="E16" i="33"/>
  <c r="E15" i="33"/>
  <c r="E14" i="33"/>
  <c r="E13" i="33"/>
  <c r="E12" i="33"/>
  <c r="E11" i="33"/>
  <c r="E10" i="33"/>
  <c r="E9" i="33"/>
  <c r="E8" i="33"/>
  <c r="E7" i="33"/>
  <c r="E6" i="33"/>
  <c r="E5" i="33"/>
  <c r="E4" i="33"/>
  <c r="E3" i="33"/>
  <c r="E2" i="33"/>
  <c r="E59" i="34"/>
  <c r="E58" i="34"/>
  <c r="E57" i="34"/>
  <c r="E56" i="34"/>
  <c r="E55" i="34"/>
  <c r="E54" i="34"/>
  <c r="E53" i="34"/>
  <c r="E52" i="34"/>
  <c r="E51" i="34"/>
  <c r="E50" i="34"/>
  <c r="E49" i="34"/>
  <c r="E48" i="34"/>
  <c r="E47" i="34"/>
  <c r="E46" i="34"/>
  <c r="E45" i="34"/>
  <c r="E44" i="34"/>
  <c r="E43" i="34"/>
  <c r="E42" i="34"/>
  <c r="E41" i="34"/>
  <c r="E40" i="34"/>
  <c r="E39" i="34"/>
  <c r="E38" i="34"/>
  <c r="E37" i="34"/>
  <c r="E36" i="34"/>
  <c r="E35" i="34"/>
  <c r="E34" i="34"/>
  <c r="E33" i="34"/>
  <c r="E32" i="34"/>
  <c r="E31" i="34"/>
  <c r="E30" i="34"/>
  <c r="E29" i="34"/>
  <c r="E28" i="34"/>
  <c r="E27" i="34"/>
  <c r="E26" i="34"/>
  <c r="E25" i="34"/>
  <c r="E24" i="34"/>
  <c r="E23" i="34"/>
  <c r="E22" i="34"/>
  <c r="E21" i="34"/>
  <c r="E20" i="34"/>
  <c r="E19" i="34"/>
  <c r="E18" i="34"/>
  <c r="E17" i="34"/>
  <c r="E16" i="34"/>
  <c r="E15" i="34"/>
  <c r="E14" i="34"/>
  <c r="E13" i="34"/>
  <c r="E12" i="34"/>
  <c r="E11" i="34"/>
  <c r="E10" i="34"/>
  <c r="E9" i="34"/>
  <c r="E8" i="34"/>
  <c r="E7" i="34"/>
  <c r="E6" i="34"/>
  <c r="E5" i="34"/>
  <c r="E4" i="34"/>
  <c r="E3" i="34"/>
  <c r="E2" i="34"/>
  <c r="E59" i="35"/>
  <c r="E58" i="35"/>
  <c r="E57" i="35"/>
  <c r="E56" i="35"/>
  <c r="E55" i="35"/>
  <c r="E54" i="35"/>
  <c r="E53" i="35"/>
  <c r="E52" i="35"/>
  <c r="E51" i="35"/>
  <c r="E50" i="35"/>
  <c r="E49" i="35"/>
  <c r="E48" i="35"/>
  <c r="E47" i="35"/>
  <c r="E46" i="35"/>
  <c r="E45" i="35"/>
  <c r="E44" i="35"/>
  <c r="E43" i="35"/>
  <c r="E42" i="35"/>
  <c r="E41" i="35"/>
  <c r="E40" i="35"/>
  <c r="E39" i="35"/>
  <c r="E38" i="35"/>
  <c r="E37" i="35"/>
  <c r="E36" i="35"/>
  <c r="E35" i="35"/>
  <c r="E34" i="35"/>
  <c r="E33" i="35"/>
  <c r="E32" i="35"/>
  <c r="E31" i="35"/>
  <c r="E30" i="35"/>
  <c r="E29" i="35"/>
  <c r="E28" i="35"/>
  <c r="E27" i="35"/>
  <c r="E26" i="35"/>
  <c r="E25" i="35"/>
  <c r="E24" i="35"/>
  <c r="E23" i="35"/>
  <c r="E22" i="35"/>
  <c r="E21" i="35"/>
  <c r="E20" i="35"/>
  <c r="E19" i="35"/>
  <c r="E18" i="35"/>
  <c r="E17" i="35"/>
  <c r="E16" i="35"/>
  <c r="E15" i="35"/>
  <c r="E14" i="35"/>
  <c r="E13" i="35"/>
  <c r="E12" i="35"/>
  <c r="E11" i="35"/>
  <c r="E10" i="35"/>
  <c r="E9" i="35"/>
  <c r="E8" i="35"/>
  <c r="E7" i="35"/>
  <c r="E6" i="35"/>
  <c r="E5" i="35"/>
  <c r="E4" i="35"/>
  <c r="E3" i="35"/>
  <c r="E2" i="35"/>
  <c r="T95" i="18" l="1"/>
  <c r="T99" i="18"/>
  <c r="C17" i="27"/>
  <c r="E24" i="28"/>
  <c r="E10" i="28"/>
  <c r="E15" i="28" s="1"/>
  <c r="E9" i="28"/>
  <c r="E14" i="28" s="1"/>
  <c r="E8" i="28"/>
  <c r="E13" i="28" s="1"/>
  <c r="E7" i="28"/>
  <c r="E12" i="28" s="1"/>
  <c r="X170" i="18"/>
  <c r="X151" i="26"/>
  <c r="J17" i="27"/>
  <c r="S98" i="1"/>
  <c r="S102" i="1"/>
  <c r="T80" i="26"/>
  <c r="T76" i="26"/>
  <c r="E18" i="28"/>
  <c r="E19" i="28"/>
  <c r="E20" i="28"/>
  <c r="E17" i="28"/>
  <c r="E22" i="28" l="1"/>
  <c r="B2" i="28" s="1"/>
  <c r="O7" i="27" s="1"/>
  <c r="FJ179" i="1"/>
  <c r="FP179" i="1" s="1"/>
  <c r="FJ180" i="1"/>
  <c r="FP180" i="1" s="1"/>
  <c r="FJ181" i="1"/>
  <c r="FP181" i="1" s="1"/>
  <c r="FJ182" i="1"/>
  <c r="FP182" i="1" s="1"/>
  <c r="FJ183" i="1"/>
  <c r="FP183" i="1" s="1"/>
  <c r="FJ184" i="1"/>
  <c r="FP184" i="1" s="1"/>
  <c r="FJ185" i="1"/>
  <c r="FP185" i="1" s="1"/>
  <c r="FJ186" i="1"/>
  <c r="FP186" i="1" s="1"/>
  <c r="FJ187" i="1"/>
  <c r="FP187" i="1" s="1"/>
  <c r="FJ188" i="1"/>
  <c r="FP188" i="1" s="1"/>
  <c r="FJ189" i="1"/>
  <c r="FP189" i="1" s="1"/>
  <c r="FJ190" i="1"/>
  <c r="FP190" i="1" s="1"/>
  <c r="FJ191" i="1"/>
  <c r="FP191" i="1" s="1"/>
  <c r="FJ192" i="1"/>
  <c r="FP192" i="1" s="1"/>
  <c r="FJ193" i="1"/>
  <c r="FP193" i="1" s="1"/>
  <c r="FJ194" i="1"/>
  <c r="FP194" i="1" s="1"/>
  <c r="FJ195" i="1"/>
  <c r="FP195" i="1" s="1"/>
  <c r="FJ196" i="1"/>
  <c r="FP196" i="1" s="1"/>
  <c r="FJ197" i="1"/>
  <c r="FP197" i="1" s="1"/>
  <c r="FJ198" i="1"/>
  <c r="FP198" i="1" s="1"/>
  <c r="FJ199" i="1"/>
  <c r="FP199" i="1" s="1"/>
  <c r="FJ200" i="1"/>
  <c r="FP200" i="1" s="1"/>
  <c r="FJ201" i="1"/>
  <c r="FP201" i="1" s="1"/>
  <c r="FJ202" i="1"/>
  <c r="FP202" i="1" s="1"/>
  <c r="FJ203" i="1"/>
  <c r="FP203" i="1" s="1"/>
  <c r="FJ204" i="1"/>
  <c r="FP204" i="1" s="1"/>
  <c r="FJ205" i="1"/>
  <c r="FP205" i="1" s="1"/>
  <c r="FJ206" i="1"/>
  <c r="FP206" i="1" s="1"/>
  <c r="FJ207" i="1"/>
  <c r="FP207" i="1" s="1"/>
  <c r="FJ208" i="1"/>
  <c r="FP208" i="1" s="1"/>
  <c r="FJ209" i="1"/>
  <c r="FP209" i="1" s="1"/>
  <c r="FJ210" i="1"/>
  <c r="FP210" i="1" s="1"/>
  <c r="FJ211" i="1"/>
  <c r="FP211" i="1" s="1"/>
  <c r="FJ212" i="1"/>
  <c r="FP212" i="1" s="1"/>
  <c r="FJ213" i="1"/>
  <c r="FP213" i="1" s="1"/>
  <c r="FJ214" i="1"/>
  <c r="FP214" i="1" s="1"/>
  <c r="FJ215" i="1"/>
  <c r="FP215" i="1" s="1"/>
  <c r="FJ216" i="1"/>
  <c r="FP216" i="1" s="1"/>
  <c r="FJ217" i="1"/>
  <c r="FP217" i="1" s="1"/>
  <c r="FJ218" i="1"/>
  <c r="FP218" i="1" s="1"/>
  <c r="FJ219" i="1"/>
  <c r="FP219" i="1" s="1"/>
  <c r="FJ220" i="1"/>
  <c r="FP220" i="1" s="1"/>
  <c r="FJ221" i="1"/>
  <c r="FP221" i="1" s="1"/>
  <c r="FJ222" i="1"/>
  <c r="FP222" i="1" s="1"/>
  <c r="FJ223" i="1"/>
  <c r="FP223" i="1" s="1"/>
  <c r="FJ224" i="1"/>
  <c r="FP224" i="1" s="1"/>
  <c r="FJ225" i="1"/>
  <c r="FP225" i="1" s="1"/>
  <c r="FJ226" i="1"/>
  <c r="FP226" i="1" s="1"/>
  <c r="FJ227" i="1"/>
  <c r="FP227" i="1" s="1"/>
  <c r="FJ228" i="1"/>
  <c r="FP228" i="1" s="1"/>
  <c r="FJ229" i="1"/>
  <c r="FP229" i="1" s="1"/>
  <c r="FJ230" i="1"/>
  <c r="FP230" i="1" s="1"/>
  <c r="FJ231" i="1"/>
  <c r="FP231" i="1" s="1"/>
  <c r="FJ232" i="1"/>
  <c r="FP232" i="1" s="1"/>
  <c r="FJ233" i="1"/>
  <c r="FP233" i="1" s="1"/>
  <c r="FJ234" i="1"/>
  <c r="FP234" i="1" s="1"/>
  <c r="FJ235" i="1"/>
  <c r="FP235" i="1" s="1"/>
  <c r="FJ236" i="1"/>
  <c r="FP236" i="1" s="1"/>
  <c r="FJ237" i="1"/>
  <c r="FP237" i="1" s="1"/>
  <c r="FJ238" i="1"/>
  <c r="FP238" i="1" s="1"/>
  <c r="FJ239" i="1"/>
  <c r="FP239" i="1" s="1"/>
  <c r="FJ240" i="1"/>
  <c r="FP240" i="1" s="1"/>
  <c r="FJ241" i="1"/>
  <c r="FP241" i="1" s="1"/>
  <c r="FJ242" i="1"/>
  <c r="FP242" i="1" s="1"/>
  <c r="FJ243" i="1"/>
  <c r="FP243" i="1" s="1"/>
  <c r="FJ244" i="1"/>
  <c r="FP244" i="1" s="1"/>
  <c r="FJ245" i="1"/>
  <c r="FP245" i="1" s="1"/>
  <c r="FJ246" i="1"/>
  <c r="FP246" i="1" s="1"/>
  <c r="FJ247" i="1"/>
  <c r="FP247" i="1" s="1"/>
  <c r="FJ248" i="1"/>
  <c r="FP248" i="1" s="1"/>
  <c r="FJ249" i="1"/>
  <c r="FP249" i="1" s="1"/>
  <c r="FJ250" i="1"/>
  <c r="FP250" i="1" s="1"/>
  <c r="FJ251" i="1"/>
  <c r="FP251" i="1" s="1"/>
  <c r="FJ252" i="1"/>
  <c r="FP252" i="1" s="1"/>
  <c r="FJ253" i="1"/>
  <c r="FP253" i="1" s="1"/>
  <c r="FJ254" i="1"/>
  <c r="FP254" i="1" s="1"/>
  <c r="FJ255" i="1"/>
  <c r="FP255" i="1" s="1"/>
  <c r="FJ256" i="1"/>
  <c r="FP256" i="1" s="1"/>
  <c r="FJ257" i="1"/>
  <c r="FP257" i="1" s="1"/>
  <c r="FJ258" i="1"/>
  <c r="FP258" i="1" s="1"/>
  <c r="FJ259" i="1"/>
  <c r="FP259" i="1" s="1"/>
  <c r="FJ260" i="1"/>
  <c r="FP260" i="1" s="1"/>
  <c r="FJ261" i="1"/>
  <c r="FP261" i="1" s="1"/>
  <c r="FJ262" i="1"/>
  <c r="FP262" i="1" s="1"/>
  <c r="FJ263" i="1"/>
  <c r="FP263" i="1" s="1"/>
  <c r="FJ264" i="1"/>
  <c r="FP264" i="1" s="1"/>
  <c r="FJ265" i="1"/>
  <c r="FP265" i="1" s="1"/>
  <c r="FJ266" i="1"/>
  <c r="FP266" i="1" s="1"/>
  <c r="FJ178" i="1"/>
  <c r="FP178" i="1" s="1"/>
  <c r="FJ160" i="1"/>
  <c r="FP160" i="1" s="1"/>
  <c r="FJ161" i="1"/>
  <c r="FP161" i="1" s="1"/>
  <c r="FJ162" i="1"/>
  <c r="FP162" i="1" s="1"/>
  <c r="FJ163" i="1"/>
  <c r="FP163" i="1" s="1"/>
  <c r="FJ164" i="1"/>
  <c r="FP164" i="1" s="1"/>
  <c r="FJ165" i="1"/>
  <c r="FP165" i="1" s="1"/>
  <c r="FJ166" i="1"/>
  <c r="FP166" i="1" s="1"/>
  <c r="FJ167" i="1"/>
  <c r="FP167" i="1" s="1"/>
  <c r="FJ159" i="1"/>
  <c r="AP179" i="1"/>
  <c r="AI327" i="26" s="1"/>
  <c r="AP180" i="1"/>
  <c r="AI328" i="26" s="1"/>
  <c r="AP181" i="1"/>
  <c r="AI329" i="26" s="1"/>
  <c r="AP182" i="1"/>
  <c r="AI330" i="26" s="1"/>
  <c r="AP183" i="1"/>
  <c r="AI331" i="26" s="1"/>
  <c r="AP184" i="1"/>
  <c r="AI332" i="26" s="1"/>
  <c r="AP185" i="1"/>
  <c r="AI333" i="26" s="1"/>
  <c r="AP186" i="1"/>
  <c r="AI334" i="26" s="1"/>
  <c r="AP187" i="1"/>
  <c r="AI335" i="26" s="1"/>
  <c r="AP188" i="1"/>
  <c r="AI336" i="26" s="1"/>
  <c r="AP189" i="1"/>
  <c r="AI337" i="26" s="1"/>
  <c r="AP190" i="1"/>
  <c r="AI338" i="26" s="1"/>
  <c r="AP191" i="1"/>
  <c r="AI339" i="26" s="1"/>
  <c r="AP192" i="1"/>
  <c r="AI340" i="26" s="1"/>
  <c r="AP193" i="1"/>
  <c r="AI341" i="26" s="1"/>
  <c r="AP194" i="1"/>
  <c r="AI342" i="26" s="1"/>
  <c r="AP195" i="1"/>
  <c r="AI343" i="26" s="1"/>
  <c r="AP196" i="1"/>
  <c r="AI344" i="26" s="1"/>
  <c r="AP197" i="1"/>
  <c r="AI345" i="26" s="1"/>
  <c r="AP198" i="1"/>
  <c r="AI346" i="26" s="1"/>
  <c r="AP199" i="1"/>
  <c r="AI347" i="26" s="1"/>
  <c r="AP200" i="1"/>
  <c r="AI348" i="26" s="1"/>
  <c r="AP201" i="1"/>
  <c r="AI349" i="26" s="1"/>
  <c r="AP202" i="1"/>
  <c r="AI350" i="26" s="1"/>
  <c r="AP203" i="1"/>
  <c r="AI351" i="26" s="1"/>
  <c r="AP204" i="1"/>
  <c r="AI352" i="26" s="1"/>
  <c r="AP205" i="1"/>
  <c r="AI353" i="26" s="1"/>
  <c r="AP206" i="1"/>
  <c r="AI354" i="26" s="1"/>
  <c r="AP207" i="1"/>
  <c r="AI355" i="26" s="1"/>
  <c r="AP208" i="1"/>
  <c r="AI356" i="26" s="1"/>
  <c r="AP209" i="1"/>
  <c r="AI357" i="26" s="1"/>
  <c r="AP210" i="1"/>
  <c r="AI358" i="26" s="1"/>
  <c r="AP211" i="1"/>
  <c r="AI359" i="26" s="1"/>
  <c r="AP212" i="1"/>
  <c r="AI360" i="26" s="1"/>
  <c r="AP213" i="1"/>
  <c r="AI361" i="26" s="1"/>
  <c r="AP214" i="1"/>
  <c r="AI362" i="26" s="1"/>
  <c r="AP215" i="1"/>
  <c r="AI363" i="26" s="1"/>
  <c r="AP216" i="1"/>
  <c r="AI364" i="26" s="1"/>
  <c r="AP217" i="1"/>
  <c r="AI365" i="26" s="1"/>
  <c r="AP218" i="1"/>
  <c r="AI366" i="26" s="1"/>
  <c r="AP219" i="1"/>
  <c r="AI367" i="26" s="1"/>
  <c r="AP220" i="1"/>
  <c r="AI368" i="26" s="1"/>
  <c r="AP221" i="1"/>
  <c r="AI369" i="26" s="1"/>
  <c r="AP222" i="1"/>
  <c r="AI370" i="26" s="1"/>
  <c r="AP223" i="1"/>
  <c r="AP224" i="1"/>
  <c r="AP225" i="1"/>
  <c r="AP226" i="1"/>
  <c r="AP227" i="1"/>
  <c r="AP228" i="1"/>
  <c r="AP229" i="1"/>
  <c r="AP230" i="1"/>
  <c r="AP231" i="1"/>
  <c r="AP232" i="1"/>
  <c r="AP233" i="1"/>
  <c r="AP234" i="1"/>
  <c r="AP235" i="1"/>
  <c r="AP236" i="1"/>
  <c r="AP237" i="1"/>
  <c r="AP238" i="1"/>
  <c r="AP239" i="1"/>
  <c r="AP240" i="1"/>
  <c r="AP241" i="1"/>
  <c r="AP242" i="1"/>
  <c r="AP243" i="1"/>
  <c r="AP244" i="1"/>
  <c r="AP245" i="1"/>
  <c r="AP246" i="1"/>
  <c r="AP247" i="1"/>
  <c r="AP248" i="1"/>
  <c r="AP249" i="1"/>
  <c r="AP250" i="1"/>
  <c r="AP251" i="1"/>
  <c r="AP252" i="1"/>
  <c r="AP253" i="1"/>
  <c r="AP254" i="1"/>
  <c r="AP255" i="1"/>
  <c r="AP256" i="1"/>
  <c r="AP257" i="1"/>
  <c r="AP258" i="1"/>
  <c r="AP259" i="1"/>
  <c r="AP260" i="1"/>
  <c r="AP261" i="1"/>
  <c r="AP262" i="1"/>
  <c r="AP263" i="1"/>
  <c r="AP264" i="1"/>
  <c r="AP265" i="1"/>
  <c r="AP266" i="1"/>
  <c r="AP267" i="1"/>
  <c r="AP178" i="1"/>
  <c r="AI326" i="26" s="1"/>
  <c r="AP163" i="1"/>
  <c r="AP165" i="1"/>
  <c r="AP166" i="1"/>
  <c r="AP167" i="1"/>
  <c r="FP159" i="1" l="1"/>
  <c r="FP156" i="1" s="1"/>
  <c r="FJ156" i="1"/>
  <c r="ED163" i="1"/>
  <c r="AI335" i="18"/>
  <c r="CU11" i="1"/>
  <c r="AP158" i="1"/>
  <c r="AM14" i="15"/>
  <c r="N9" i="26"/>
  <c r="CY11" i="1" l="1"/>
  <c r="FI179" i="1"/>
  <c r="FO179" i="1" s="1"/>
  <c r="FI180" i="1"/>
  <c r="FO180" i="1" s="1"/>
  <c r="FI181" i="1"/>
  <c r="FO181" i="1" s="1"/>
  <c r="FI182" i="1"/>
  <c r="FO182" i="1" s="1"/>
  <c r="FI183" i="1"/>
  <c r="FO183" i="1" s="1"/>
  <c r="FI184" i="1"/>
  <c r="FO184" i="1" s="1"/>
  <c r="FI185" i="1"/>
  <c r="FO185" i="1" s="1"/>
  <c r="FI186" i="1"/>
  <c r="FO186" i="1" s="1"/>
  <c r="FI187" i="1"/>
  <c r="FO187" i="1" s="1"/>
  <c r="FI188" i="1"/>
  <c r="FO188" i="1" s="1"/>
  <c r="FI189" i="1"/>
  <c r="FO189" i="1" s="1"/>
  <c r="FI190" i="1"/>
  <c r="FO190" i="1" s="1"/>
  <c r="FI191" i="1"/>
  <c r="FO191" i="1" s="1"/>
  <c r="FI192" i="1"/>
  <c r="FO192" i="1" s="1"/>
  <c r="FI193" i="1"/>
  <c r="FO193" i="1" s="1"/>
  <c r="FI194" i="1"/>
  <c r="FO194" i="1" s="1"/>
  <c r="FI195" i="1"/>
  <c r="FO195" i="1" s="1"/>
  <c r="FI196" i="1"/>
  <c r="FO196" i="1" s="1"/>
  <c r="FI197" i="1"/>
  <c r="FO197" i="1" s="1"/>
  <c r="FI198" i="1"/>
  <c r="FO198" i="1" s="1"/>
  <c r="FI199" i="1"/>
  <c r="FO199" i="1" s="1"/>
  <c r="FI200" i="1"/>
  <c r="FO200" i="1" s="1"/>
  <c r="FI201" i="1"/>
  <c r="FO201" i="1" s="1"/>
  <c r="FI202" i="1"/>
  <c r="FO202" i="1" s="1"/>
  <c r="FI203" i="1"/>
  <c r="FO203" i="1" s="1"/>
  <c r="FI204" i="1"/>
  <c r="FO204" i="1" s="1"/>
  <c r="FI205" i="1"/>
  <c r="FO205" i="1" s="1"/>
  <c r="FI206" i="1"/>
  <c r="FO206" i="1" s="1"/>
  <c r="FI207" i="1"/>
  <c r="FO207" i="1" s="1"/>
  <c r="FI208" i="1"/>
  <c r="FO208" i="1" s="1"/>
  <c r="FI209" i="1"/>
  <c r="FO209" i="1" s="1"/>
  <c r="FI210" i="1"/>
  <c r="FO210" i="1" s="1"/>
  <c r="FI211" i="1"/>
  <c r="FO211" i="1" s="1"/>
  <c r="FI212" i="1"/>
  <c r="FO212" i="1" s="1"/>
  <c r="FI213" i="1"/>
  <c r="FO213" i="1" s="1"/>
  <c r="FI214" i="1"/>
  <c r="FO214" i="1" s="1"/>
  <c r="FI215" i="1"/>
  <c r="FO215" i="1" s="1"/>
  <c r="FI216" i="1"/>
  <c r="FO216" i="1" s="1"/>
  <c r="FI217" i="1"/>
  <c r="FO217" i="1" s="1"/>
  <c r="FI218" i="1"/>
  <c r="FO218" i="1" s="1"/>
  <c r="FI219" i="1"/>
  <c r="FO219" i="1" s="1"/>
  <c r="FI220" i="1"/>
  <c r="FO220" i="1" s="1"/>
  <c r="FI221" i="1"/>
  <c r="FO221" i="1" s="1"/>
  <c r="FI222" i="1"/>
  <c r="FO222" i="1" s="1"/>
  <c r="FI223" i="1"/>
  <c r="FO223" i="1" s="1"/>
  <c r="FI224" i="1"/>
  <c r="FO224" i="1" s="1"/>
  <c r="FI225" i="1"/>
  <c r="FO225" i="1" s="1"/>
  <c r="FI226" i="1"/>
  <c r="FO226" i="1" s="1"/>
  <c r="FI227" i="1"/>
  <c r="FO227" i="1" s="1"/>
  <c r="FI228" i="1"/>
  <c r="FO228" i="1" s="1"/>
  <c r="FI229" i="1"/>
  <c r="FO229" i="1" s="1"/>
  <c r="FI230" i="1"/>
  <c r="FO230" i="1" s="1"/>
  <c r="FI231" i="1"/>
  <c r="FO231" i="1" s="1"/>
  <c r="FI232" i="1"/>
  <c r="FO232" i="1" s="1"/>
  <c r="FI233" i="1"/>
  <c r="FO233" i="1" s="1"/>
  <c r="FI234" i="1"/>
  <c r="FO234" i="1" s="1"/>
  <c r="FI235" i="1"/>
  <c r="FO235" i="1" s="1"/>
  <c r="FI236" i="1"/>
  <c r="FO236" i="1" s="1"/>
  <c r="FI237" i="1"/>
  <c r="FO237" i="1" s="1"/>
  <c r="FI238" i="1"/>
  <c r="FO238" i="1" s="1"/>
  <c r="FI239" i="1"/>
  <c r="FO239" i="1" s="1"/>
  <c r="FI240" i="1"/>
  <c r="FO240" i="1" s="1"/>
  <c r="FI241" i="1"/>
  <c r="FO241" i="1" s="1"/>
  <c r="FI242" i="1"/>
  <c r="FO242" i="1" s="1"/>
  <c r="FI243" i="1"/>
  <c r="FO243" i="1" s="1"/>
  <c r="FI244" i="1"/>
  <c r="FO244" i="1" s="1"/>
  <c r="FI245" i="1"/>
  <c r="FO245" i="1" s="1"/>
  <c r="FI246" i="1"/>
  <c r="FO246" i="1" s="1"/>
  <c r="FI247" i="1"/>
  <c r="FO247" i="1" s="1"/>
  <c r="FI248" i="1"/>
  <c r="FO248" i="1" s="1"/>
  <c r="FI249" i="1"/>
  <c r="FO249" i="1" s="1"/>
  <c r="FI250" i="1"/>
  <c r="FO250" i="1" s="1"/>
  <c r="FI251" i="1"/>
  <c r="FO251" i="1" s="1"/>
  <c r="FI252" i="1"/>
  <c r="FO252" i="1" s="1"/>
  <c r="FI253" i="1"/>
  <c r="FO253" i="1" s="1"/>
  <c r="FI254" i="1"/>
  <c r="FO254" i="1" s="1"/>
  <c r="FI255" i="1"/>
  <c r="FO255" i="1" s="1"/>
  <c r="FI256" i="1"/>
  <c r="FO256" i="1" s="1"/>
  <c r="FI257" i="1"/>
  <c r="FO257" i="1" s="1"/>
  <c r="FI258" i="1"/>
  <c r="FO258" i="1" s="1"/>
  <c r="FI259" i="1"/>
  <c r="FO259" i="1" s="1"/>
  <c r="FI260" i="1"/>
  <c r="FO260" i="1" s="1"/>
  <c r="FI261" i="1"/>
  <c r="FO261" i="1" s="1"/>
  <c r="FI262" i="1"/>
  <c r="FO262" i="1" s="1"/>
  <c r="FI263" i="1"/>
  <c r="FO263" i="1" s="1"/>
  <c r="FI264" i="1"/>
  <c r="FO264" i="1" s="1"/>
  <c r="FI265" i="1"/>
  <c r="FO265" i="1" s="1"/>
  <c r="FI266" i="1"/>
  <c r="FO266" i="1" s="1"/>
  <c r="FI178" i="1"/>
  <c r="FO178" i="1" s="1"/>
  <c r="FI160" i="1"/>
  <c r="FO160" i="1" s="1"/>
  <c r="FI161" i="1"/>
  <c r="FO161" i="1" s="1"/>
  <c r="FI162" i="1"/>
  <c r="FO162" i="1" s="1"/>
  <c r="FI163" i="1"/>
  <c r="FO163" i="1" s="1"/>
  <c r="FI164" i="1"/>
  <c r="FO164" i="1" s="1"/>
  <c r="FI165" i="1"/>
  <c r="FO165" i="1" s="1"/>
  <c r="FI166" i="1"/>
  <c r="FO166" i="1" s="1"/>
  <c r="FI167" i="1"/>
  <c r="FO167" i="1" s="1"/>
  <c r="FI159" i="1"/>
  <c r="FI156" i="1" s="1"/>
  <c r="CU10" i="1" l="1"/>
  <c r="FO159" i="1"/>
  <c r="FO156" i="1" s="1"/>
  <c r="EX179" i="1"/>
  <c r="EX180" i="1"/>
  <c r="EX181" i="1"/>
  <c r="EX182" i="1"/>
  <c r="EX183" i="1"/>
  <c r="EX184" i="1"/>
  <c r="EX185" i="1"/>
  <c r="EX186" i="1"/>
  <c r="EX187" i="1"/>
  <c r="EX188" i="1"/>
  <c r="EX189" i="1"/>
  <c r="EX190" i="1"/>
  <c r="EX191" i="1"/>
  <c r="EX192" i="1"/>
  <c r="EX193" i="1"/>
  <c r="EX194" i="1"/>
  <c r="EX195" i="1"/>
  <c r="EX196" i="1"/>
  <c r="EX197" i="1"/>
  <c r="EX198" i="1"/>
  <c r="EX199" i="1"/>
  <c r="EX200" i="1"/>
  <c r="EX201" i="1"/>
  <c r="EX202" i="1"/>
  <c r="EX203" i="1"/>
  <c r="EX204" i="1"/>
  <c r="EX205" i="1"/>
  <c r="EX206" i="1"/>
  <c r="EX207" i="1"/>
  <c r="EX208" i="1"/>
  <c r="EX209" i="1"/>
  <c r="EX210" i="1"/>
  <c r="EX211" i="1"/>
  <c r="EX212" i="1"/>
  <c r="EX213" i="1"/>
  <c r="EX214" i="1"/>
  <c r="EX215" i="1"/>
  <c r="EX216" i="1"/>
  <c r="EX217" i="1"/>
  <c r="EX218" i="1"/>
  <c r="EX219" i="1"/>
  <c r="EX220" i="1"/>
  <c r="EX221" i="1"/>
  <c r="EX222" i="1"/>
  <c r="EX223" i="1"/>
  <c r="EX224" i="1"/>
  <c r="EX225" i="1"/>
  <c r="EX226" i="1"/>
  <c r="EX227" i="1"/>
  <c r="EX228" i="1"/>
  <c r="EX229" i="1"/>
  <c r="EX230" i="1"/>
  <c r="EX231" i="1"/>
  <c r="EX232" i="1"/>
  <c r="EX233" i="1"/>
  <c r="EX234" i="1"/>
  <c r="EX235" i="1"/>
  <c r="EX236" i="1"/>
  <c r="EX237" i="1"/>
  <c r="EX238" i="1"/>
  <c r="EX239" i="1"/>
  <c r="EX240" i="1"/>
  <c r="EX241" i="1"/>
  <c r="EX242" i="1"/>
  <c r="EX243" i="1"/>
  <c r="EX244" i="1"/>
  <c r="EX245" i="1"/>
  <c r="EX246" i="1"/>
  <c r="EX247" i="1"/>
  <c r="EX248" i="1"/>
  <c r="EX249" i="1"/>
  <c r="EX250" i="1"/>
  <c r="EX251" i="1"/>
  <c r="EX252" i="1"/>
  <c r="EX253" i="1"/>
  <c r="EX254" i="1"/>
  <c r="EX255" i="1"/>
  <c r="EX256" i="1"/>
  <c r="EX257" i="1"/>
  <c r="EX258" i="1"/>
  <c r="EX259" i="1"/>
  <c r="EX260" i="1"/>
  <c r="EX261" i="1"/>
  <c r="EX262" i="1"/>
  <c r="EX263" i="1"/>
  <c r="EX264" i="1"/>
  <c r="EX265" i="1"/>
  <c r="EX266" i="1"/>
  <c r="EX178" i="1"/>
  <c r="EX160" i="1"/>
  <c r="EX161" i="1"/>
  <c r="EX162" i="1"/>
  <c r="EX163" i="1"/>
  <c r="EX164" i="1"/>
  <c r="EX165" i="1"/>
  <c r="EX166" i="1"/>
  <c r="EX167" i="1"/>
  <c r="EX159" i="1"/>
  <c r="FH179" i="1"/>
  <c r="FN179" i="1" s="1"/>
  <c r="FH180" i="1"/>
  <c r="FN180" i="1" s="1"/>
  <c r="FH181" i="1"/>
  <c r="FN181" i="1" s="1"/>
  <c r="FH182" i="1"/>
  <c r="FN182" i="1" s="1"/>
  <c r="FH183" i="1"/>
  <c r="FN183" i="1" s="1"/>
  <c r="FH184" i="1"/>
  <c r="FN184" i="1" s="1"/>
  <c r="FH185" i="1"/>
  <c r="FN185" i="1" s="1"/>
  <c r="FH186" i="1"/>
  <c r="FN186" i="1" s="1"/>
  <c r="FH187" i="1"/>
  <c r="FN187" i="1" s="1"/>
  <c r="FH188" i="1"/>
  <c r="FN188" i="1" s="1"/>
  <c r="FH189" i="1"/>
  <c r="FN189" i="1" s="1"/>
  <c r="FH190" i="1"/>
  <c r="FN190" i="1" s="1"/>
  <c r="FH191" i="1"/>
  <c r="FN191" i="1" s="1"/>
  <c r="FH192" i="1"/>
  <c r="FN192" i="1" s="1"/>
  <c r="FH193" i="1"/>
  <c r="FN193" i="1" s="1"/>
  <c r="FH194" i="1"/>
  <c r="FN194" i="1" s="1"/>
  <c r="FH195" i="1"/>
  <c r="FN195" i="1" s="1"/>
  <c r="FH196" i="1"/>
  <c r="FN196" i="1" s="1"/>
  <c r="FH197" i="1"/>
  <c r="FN197" i="1" s="1"/>
  <c r="FH198" i="1"/>
  <c r="FN198" i="1" s="1"/>
  <c r="FH199" i="1"/>
  <c r="FN199" i="1" s="1"/>
  <c r="FH200" i="1"/>
  <c r="FN200" i="1" s="1"/>
  <c r="FH201" i="1"/>
  <c r="FN201" i="1" s="1"/>
  <c r="FH202" i="1"/>
  <c r="FN202" i="1" s="1"/>
  <c r="FH203" i="1"/>
  <c r="FN203" i="1" s="1"/>
  <c r="FH204" i="1"/>
  <c r="FN204" i="1" s="1"/>
  <c r="FH205" i="1"/>
  <c r="FN205" i="1" s="1"/>
  <c r="FH206" i="1"/>
  <c r="FN206" i="1" s="1"/>
  <c r="FH207" i="1"/>
  <c r="FN207" i="1" s="1"/>
  <c r="FH208" i="1"/>
  <c r="FN208" i="1" s="1"/>
  <c r="FH209" i="1"/>
  <c r="FN209" i="1" s="1"/>
  <c r="FH210" i="1"/>
  <c r="FN210" i="1" s="1"/>
  <c r="FH211" i="1"/>
  <c r="FN211" i="1" s="1"/>
  <c r="FH212" i="1"/>
  <c r="FN212" i="1" s="1"/>
  <c r="FH213" i="1"/>
  <c r="FN213" i="1" s="1"/>
  <c r="FH214" i="1"/>
  <c r="FN214" i="1" s="1"/>
  <c r="FH215" i="1"/>
  <c r="FN215" i="1" s="1"/>
  <c r="FH216" i="1"/>
  <c r="FN216" i="1" s="1"/>
  <c r="FH217" i="1"/>
  <c r="FN217" i="1" s="1"/>
  <c r="FH218" i="1"/>
  <c r="FN218" i="1" s="1"/>
  <c r="FH219" i="1"/>
  <c r="FN219" i="1" s="1"/>
  <c r="FH220" i="1"/>
  <c r="FN220" i="1" s="1"/>
  <c r="FH221" i="1"/>
  <c r="FN221" i="1" s="1"/>
  <c r="FH222" i="1"/>
  <c r="FN222" i="1" s="1"/>
  <c r="FH223" i="1"/>
  <c r="FN223" i="1" s="1"/>
  <c r="FH224" i="1"/>
  <c r="FN224" i="1" s="1"/>
  <c r="FH225" i="1"/>
  <c r="FN225" i="1" s="1"/>
  <c r="FH226" i="1"/>
  <c r="FN226" i="1" s="1"/>
  <c r="FH227" i="1"/>
  <c r="FN227" i="1" s="1"/>
  <c r="FH228" i="1"/>
  <c r="FN228" i="1" s="1"/>
  <c r="FH229" i="1"/>
  <c r="FN229" i="1" s="1"/>
  <c r="FH230" i="1"/>
  <c r="FN230" i="1" s="1"/>
  <c r="FH231" i="1"/>
  <c r="FN231" i="1" s="1"/>
  <c r="FH232" i="1"/>
  <c r="FN232" i="1" s="1"/>
  <c r="FH233" i="1"/>
  <c r="FN233" i="1" s="1"/>
  <c r="FH234" i="1"/>
  <c r="FN234" i="1" s="1"/>
  <c r="FH235" i="1"/>
  <c r="FN235" i="1" s="1"/>
  <c r="FH236" i="1"/>
  <c r="FN236" i="1" s="1"/>
  <c r="FH237" i="1"/>
  <c r="FN237" i="1" s="1"/>
  <c r="FH238" i="1"/>
  <c r="FN238" i="1" s="1"/>
  <c r="FH239" i="1"/>
  <c r="FN239" i="1" s="1"/>
  <c r="FH240" i="1"/>
  <c r="FN240" i="1" s="1"/>
  <c r="FH241" i="1"/>
  <c r="FN241" i="1" s="1"/>
  <c r="FH242" i="1"/>
  <c r="FN242" i="1" s="1"/>
  <c r="FH243" i="1"/>
  <c r="FN243" i="1" s="1"/>
  <c r="FH244" i="1"/>
  <c r="FN244" i="1" s="1"/>
  <c r="FH245" i="1"/>
  <c r="FN245" i="1" s="1"/>
  <c r="FH246" i="1"/>
  <c r="FN246" i="1" s="1"/>
  <c r="FH247" i="1"/>
  <c r="FN247" i="1" s="1"/>
  <c r="FH248" i="1"/>
  <c r="FN248" i="1" s="1"/>
  <c r="FH249" i="1"/>
  <c r="FN249" i="1" s="1"/>
  <c r="FH250" i="1"/>
  <c r="FN250" i="1" s="1"/>
  <c r="FH251" i="1"/>
  <c r="FN251" i="1" s="1"/>
  <c r="FH252" i="1"/>
  <c r="FN252" i="1" s="1"/>
  <c r="FH253" i="1"/>
  <c r="FN253" i="1" s="1"/>
  <c r="FH254" i="1"/>
  <c r="FN254" i="1" s="1"/>
  <c r="FH255" i="1"/>
  <c r="FN255" i="1" s="1"/>
  <c r="FH256" i="1"/>
  <c r="FN256" i="1" s="1"/>
  <c r="FH257" i="1"/>
  <c r="FN257" i="1" s="1"/>
  <c r="FH258" i="1"/>
  <c r="FN258" i="1" s="1"/>
  <c r="FH259" i="1"/>
  <c r="FN259" i="1" s="1"/>
  <c r="FH260" i="1"/>
  <c r="FN260" i="1" s="1"/>
  <c r="FH261" i="1"/>
  <c r="FN261" i="1" s="1"/>
  <c r="FH262" i="1"/>
  <c r="FN262" i="1" s="1"/>
  <c r="FH263" i="1"/>
  <c r="FN263" i="1" s="1"/>
  <c r="FH264" i="1"/>
  <c r="FN264" i="1" s="1"/>
  <c r="FH265" i="1"/>
  <c r="FN265" i="1" s="1"/>
  <c r="FH266" i="1"/>
  <c r="FN266" i="1" s="1"/>
  <c r="FH178" i="1"/>
  <c r="FN178" i="1" s="1"/>
  <c r="FH160" i="1"/>
  <c r="FN160" i="1" s="1"/>
  <c r="FH161" i="1"/>
  <c r="FN161" i="1" s="1"/>
  <c r="FH162" i="1"/>
  <c r="FN162" i="1" s="1"/>
  <c r="FH163" i="1"/>
  <c r="FN163" i="1" s="1"/>
  <c r="FH164" i="1"/>
  <c r="FN164" i="1" s="1"/>
  <c r="FH165" i="1"/>
  <c r="FN165" i="1" s="1"/>
  <c r="FH166" i="1"/>
  <c r="FN166" i="1" s="1"/>
  <c r="FH167" i="1"/>
  <c r="FN167" i="1" s="1"/>
  <c r="FH159" i="1"/>
  <c r="EV176"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178" i="1"/>
  <c r="FC160" i="1"/>
  <c r="FC161" i="1"/>
  <c r="FC162" i="1"/>
  <c r="FC163" i="1"/>
  <c r="FC164" i="1"/>
  <c r="FC165" i="1"/>
  <c r="FC166" i="1"/>
  <c r="FC167" i="1"/>
  <c r="FC159" i="1"/>
  <c r="FC156" i="1" s="1"/>
  <c r="EY179" i="1"/>
  <c r="EY180" i="1"/>
  <c r="EY181" i="1"/>
  <c r="EY182" i="1"/>
  <c r="EY183" i="1"/>
  <c r="EY184" i="1"/>
  <c r="EY185" i="1"/>
  <c r="EY186" i="1"/>
  <c r="EY187" i="1"/>
  <c r="EY188" i="1"/>
  <c r="EY189" i="1"/>
  <c r="EY190" i="1"/>
  <c r="EY191" i="1"/>
  <c r="EY192" i="1"/>
  <c r="EY193" i="1"/>
  <c r="EY194" i="1"/>
  <c r="EY195" i="1"/>
  <c r="EY196" i="1"/>
  <c r="EY197" i="1"/>
  <c r="EY198" i="1"/>
  <c r="EY199" i="1"/>
  <c r="EY200" i="1"/>
  <c r="EY201" i="1"/>
  <c r="EY202" i="1"/>
  <c r="EY203" i="1"/>
  <c r="EY204" i="1"/>
  <c r="EY205" i="1"/>
  <c r="EY206" i="1"/>
  <c r="EY207" i="1"/>
  <c r="EY208" i="1"/>
  <c r="EY209" i="1"/>
  <c r="EY210" i="1"/>
  <c r="EY211" i="1"/>
  <c r="EY212" i="1"/>
  <c r="EY213" i="1"/>
  <c r="EY214" i="1"/>
  <c r="EY215" i="1"/>
  <c r="EY216" i="1"/>
  <c r="EY217" i="1"/>
  <c r="EY218" i="1"/>
  <c r="EY219" i="1"/>
  <c r="EY220" i="1"/>
  <c r="EY221" i="1"/>
  <c r="EY222" i="1"/>
  <c r="EY223" i="1"/>
  <c r="EY224" i="1"/>
  <c r="EY225" i="1"/>
  <c r="EY226" i="1"/>
  <c r="EY227" i="1"/>
  <c r="EY228" i="1"/>
  <c r="EY229" i="1"/>
  <c r="EY230" i="1"/>
  <c r="EY231" i="1"/>
  <c r="EY232" i="1"/>
  <c r="EY233" i="1"/>
  <c r="EY234" i="1"/>
  <c r="EY235" i="1"/>
  <c r="EY236" i="1"/>
  <c r="EY237" i="1"/>
  <c r="EY238" i="1"/>
  <c r="EY239" i="1"/>
  <c r="EY240" i="1"/>
  <c r="EY241" i="1"/>
  <c r="EY242" i="1"/>
  <c r="EY243" i="1"/>
  <c r="EY244" i="1"/>
  <c r="EY245" i="1"/>
  <c r="EY246" i="1"/>
  <c r="EY247" i="1"/>
  <c r="EY248" i="1"/>
  <c r="EY249" i="1"/>
  <c r="EY250" i="1"/>
  <c r="EY251" i="1"/>
  <c r="EY252" i="1"/>
  <c r="EY253" i="1"/>
  <c r="EY254" i="1"/>
  <c r="EY255" i="1"/>
  <c r="EY256" i="1"/>
  <c r="EY257" i="1"/>
  <c r="EY258" i="1"/>
  <c r="EY259" i="1"/>
  <c r="EY260" i="1"/>
  <c r="EY261" i="1"/>
  <c r="EY262" i="1"/>
  <c r="EY263" i="1"/>
  <c r="EY264" i="1"/>
  <c r="EY265" i="1"/>
  <c r="EY266" i="1"/>
  <c r="EY178" i="1"/>
  <c r="EY161" i="1"/>
  <c r="EY162" i="1"/>
  <c r="EY163" i="1"/>
  <c r="EY164" i="1"/>
  <c r="EY165" i="1"/>
  <c r="EY167" i="1"/>
  <c r="EY160" i="1"/>
  <c r="EZ189" i="1"/>
  <c r="FA189" i="1" s="1"/>
  <c r="O73" i="1"/>
  <c r="AD73" i="1"/>
  <c r="AS73" i="1"/>
  <c r="EZ179" i="1"/>
  <c r="FA179" i="1" s="1"/>
  <c r="EZ180" i="1"/>
  <c r="FA180" i="1" s="1"/>
  <c r="EZ181" i="1"/>
  <c r="FA181" i="1" s="1"/>
  <c r="EZ182" i="1"/>
  <c r="FA182" i="1" s="1"/>
  <c r="EZ183" i="1"/>
  <c r="FA183" i="1" s="1"/>
  <c r="EZ184" i="1"/>
  <c r="FA184" i="1" s="1"/>
  <c r="EZ185" i="1"/>
  <c r="FA185" i="1" s="1"/>
  <c r="EZ186" i="1"/>
  <c r="FA186" i="1" s="1"/>
  <c r="EZ187" i="1"/>
  <c r="FA187" i="1" s="1"/>
  <c r="EZ188" i="1"/>
  <c r="FA188" i="1" s="1"/>
  <c r="EZ190" i="1"/>
  <c r="FA190" i="1" s="1"/>
  <c r="EZ191" i="1"/>
  <c r="FA191" i="1" s="1"/>
  <c r="EZ192" i="1"/>
  <c r="FA192" i="1" s="1"/>
  <c r="EZ193" i="1"/>
  <c r="FA193" i="1" s="1"/>
  <c r="EZ194" i="1"/>
  <c r="FA194" i="1" s="1"/>
  <c r="EZ195" i="1"/>
  <c r="FA195" i="1" s="1"/>
  <c r="EZ196" i="1"/>
  <c r="FA196" i="1" s="1"/>
  <c r="EZ197" i="1"/>
  <c r="FA197" i="1" s="1"/>
  <c r="EZ198" i="1"/>
  <c r="FA198" i="1" s="1"/>
  <c r="EZ199" i="1"/>
  <c r="FA199" i="1" s="1"/>
  <c r="EZ200" i="1"/>
  <c r="FA200" i="1" s="1"/>
  <c r="EZ201" i="1"/>
  <c r="FA201" i="1" s="1"/>
  <c r="EZ202" i="1"/>
  <c r="FA202" i="1" s="1"/>
  <c r="EZ203" i="1"/>
  <c r="FA203" i="1" s="1"/>
  <c r="EZ204" i="1"/>
  <c r="FA204" i="1" s="1"/>
  <c r="EZ205" i="1"/>
  <c r="FA205" i="1" s="1"/>
  <c r="EZ206" i="1"/>
  <c r="FA206" i="1" s="1"/>
  <c r="EZ207" i="1"/>
  <c r="FA207" i="1" s="1"/>
  <c r="EZ208" i="1"/>
  <c r="FA208" i="1" s="1"/>
  <c r="EZ209" i="1"/>
  <c r="FA209" i="1" s="1"/>
  <c r="EZ210" i="1"/>
  <c r="FA210" i="1" s="1"/>
  <c r="EZ211" i="1"/>
  <c r="FA211" i="1" s="1"/>
  <c r="EZ212" i="1"/>
  <c r="FA212" i="1" s="1"/>
  <c r="EZ213" i="1"/>
  <c r="FA213" i="1" s="1"/>
  <c r="EZ214" i="1"/>
  <c r="FA214" i="1" s="1"/>
  <c r="EZ215" i="1"/>
  <c r="FA215" i="1" s="1"/>
  <c r="EZ216" i="1"/>
  <c r="FA216" i="1" s="1"/>
  <c r="EZ217" i="1"/>
  <c r="FA217" i="1" s="1"/>
  <c r="EZ218" i="1"/>
  <c r="FA218" i="1" s="1"/>
  <c r="EZ219" i="1"/>
  <c r="FA219" i="1" s="1"/>
  <c r="EZ220" i="1"/>
  <c r="FA220" i="1" s="1"/>
  <c r="EZ221" i="1"/>
  <c r="FA221" i="1" s="1"/>
  <c r="EZ222" i="1"/>
  <c r="FA222" i="1" s="1"/>
  <c r="EZ223" i="1"/>
  <c r="FA223" i="1" s="1"/>
  <c r="EZ224" i="1"/>
  <c r="FA224" i="1" s="1"/>
  <c r="EZ225" i="1"/>
  <c r="FA225" i="1" s="1"/>
  <c r="EZ226" i="1"/>
  <c r="FA226" i="1" s="1"/>
  <c r="EZ227" i="1"/>
  <c r="FA227" i="1" s="1"/>
  <c r="EZ228" i="1"/>
  <c r="FA228" i="1" s="1"/>
  <c r="EZ229" i="1"/>
  <c r="FA229" i="1" s="1"/>
  <c r="EZ230" i="1"/>
  <c r="FA230" i="1" s="1"/>
  <c r="EZ231" i="1"/>
  <c r="FA231" i="1" s="1"/>
  <c r="EZ232" i="1"/>
  <c r="FA232" i="1" s="1"/>
  <c r="EZ233" i="1"/>
  <c r="FA233" i="1" s="1"/>
  <c r="EZ234" i="1"/>
  <c r="FA234" i="1" s="1"/>
  <c r="EZ235" i="1"/>
  <c r="FA235" i="1" s="1"/>
  <c r="EZ236" i="1"/>
  <c r="FA236" i="1" s="1"/>
  <c r="EZ237" i="1"/>
  <c r="FA237" i="1" s="1"/>
  <c r="EZ238" i="1"/>
  <c r="FA238" i="1" s="1"/>
  <c r="EZ239" i="1"/>
  <c r="FA239" i="1" s="1"/>
  <c r="EZ240" i="1"/>
  <c r="FA240" i="1" s="1"/>
  <c r="EZ241" i="1"/>
  <c r="FA241" i="1" s="1"/>
  <c r="EZ242" i="1"/>
  <c r="FA242" i="1" s="1"/>
  <c r="EZ243" i="1"/>
  <c r="FA243" i="1" s="1"/>
  <c r="EZ244" i="1"/>
  <c r="FA244" i="1" s="1"/>
  <c r="EZ245" i="1"/>
  <c r="FA245" i="1" s="1"/>
  <c r="EZ246" i="1"/>
  <c r="FA246" i="1" s="1"/>
  <c r="EZ247" i="1"/>
  <c r="FA247" i="1" s="1"/>
  <c r="EZ248" i="1"/>
  <c r="FA248" i="1" s="1"/>
  <c r="EZ249" i="1"/>
  <c r="FA249" i="1" s="1"/>
  <c r="EZ250" i="1"/>
  <c r="FA250" i="1" s="1"/>
  <c r="EZ251" i="1"/>
  <c r="FA251" i="1" s="1"/>
  <c r="EZ252" i="1"/>
  <c r="FA252" i="1" s="1"/>
  <c r="EZ253" i="1"/>
  <c r="FA253" i="1" s="1"/>
  <c r="EZ254" i="1"/>
  <c r="FA254" i="1" s="1"/>
  <c r="EZ255" i="1"/>
  <c r="FA255" i="1" s="1"/>
  <c r="EZ256" i="1"/>
  <c r="FA256" i="1" s="1"/>
  <c r="EZ257" i="1"/>
  <c r="FA257" i="1" s="1"/>
  <c r="EZ258" i="1"/>
  <c r="FA258" i="1" s="1"/>
  <c r="EZ259" i="1"/>
  <c r="FA259" i="1" s="1"/>
  <c r="EZ260" i="1"/>
  <c r="FA260" i="1" s="1"/>
  <c r="EZ261" i="1"/>
  <c r="FA261" i="1" s="1"/>
  <c r="EZ262" i="1"/>
  <c r="FA262" i="1" s="1"/>
  <c r="EZ263" i="1"/>
  <c r="FA263" i="1" s="1"/>
  <c r="EZ264" i="1"/>
  <c r="FA264" i="1" s="1"/>
  <c r="EZ265" i="1"/>
  <c r="FA265" i="1" s="1"/>
  <c r="EZ266" i="1"/>
  <c r="FA266" i="1" s="1"/>
  <c r="EZ178" i="1"/>
  <c r="FA178" i="1" s="1"/>
  <c r="EZ161" i="1"/>
  <c r="FA161" i="1" s="1"/>
  <c r="EZ162" i="1"/>
  <c r="FA162" i="1" s="1"/>
  <c r="EZ163" i="1"/>
  <c r="FA163" i="1" s="1"/>
  <c r="EZ164" i="1"/>
  <c r="FA164" i="1" s="1"/>
  <c r="EZ165" i="1"/>
  <c r="FA165" i="1" s="1"/>
  <c r="EZ167" i="1"/>
  <c r="FA167" i="1" s="1"/>
  <c r="FN159" i="1" l="1"/>
  <c r="FN156" i="1" s="1"/>
  <c r="FH156" i="1"/>
  <c r="CY10" i="1"/>
  <c r="FG267" i="1"/>
  <c r="FM267" i="1" s="1"/>
  <c r="FF267" i="1"/>
  <c r="FL267" i="1" s="1"/>
  <c r="J80" i="18"/>
  <c r="J61" i="26"/>
  <c r="CU74" i="1"/>
  <c r="CT74" i="1" s="1"/>
  <c r="CU9" i="1"/>
  <c r="CY9" i="1" s="1"/>
  <c r="EY166" i="1"/>
  <c r="EZ166" i="1" s="1"/>
  <c r="FA166" i="1" s="1"/>
  <c r="EY159" i="1"/>
  <c r="EZ159" i="1" s="1"/>
  <c r="FC149" i="1"/>
  <c r="CU6" i="1" s="1"/>
  <c r="CY6" i="1" s="1"/>
  <c r="FA159" i="1" l="1"/>
  <c r="Y295" i="26"/>
  <c r="Y296" i="26"/>
  <c r="Y297" i="26"/>
  <c r="Y298" i="26"/>
  <c r="Y299" i="26"/>
  <c r="K295" i="26" l="1"/>
  <c r="K296" i="26"/>
  <c r="K297" i="26"/>
  <c r="K298" i="26"/>
  <c r="K299" i="26"/>
  <c r="K294" i="26"/>
  <c r="G55" i="25"/>
  <c r="G56" i="25"/>
  <c r="G57" i="25"/>
  <c r="G58" i="25"/>
  <c r="G59" i="25"/>
  <c r="L55" i="25"/>
  <c r="L56" i="25"/>
  <c r="L57" i="25"/>
  <c r="L58" i="25"/>
  <c r="L59" i="25"/>
  <c r="L54" i="25"/>
  <c r="AS69" i="1" l="1"/>
  <c r="EV178" i="1"/>
  <c r="EV179" i="1"/>
  <c r="EV180" i="1"/>
  <c r="EV181" i="1"/>
  <c r="EV182" i="1"/>
  <c r="EV183" i="1"/>
  <c r="EV184" i="1"/>
  <c r="EV185" i="1"/>
  <c r="EV186" i="1"/>
  <c r="EV187" i="1"/>
  <c r="EV188" i="1"/>
  <c r="EV189" i="1"/>
  <c r="EV190" i="1"/>
  <c r="EV191" i="1"/>
  <c r="EV192" i="1"/>
  <c r="EV193" i="1"/>
  <c r="EV194" i="1"/>
  <c r="EV195" i="1"/>
  <c r="EV196" i="1"/>
  <c r="EV197" i="1"/>
  <c r="EV198" i="1"/>
  <c r="EV199" i="1"/>
  <c r="EV200" i="1"/>
  <c r="EV201" i="1"/>
  <c r="EV202" i="1"/>
  <c r="EV203" i="1"/>
  <c r="EV204" i="1"/>
  <c r="EV205" i="1"/>
  <c r="EV206" i="1"/>
  <c r="EV207" i="1"/>
  <c r="EV208" i="1"/>
  <c r="EV209" i="1"/>
  <c r="EV210" i="1"/>
  <c r="EV211" i="1"/>
  <c r="EV212" i="1"/>
  <c r="EV213" i="1"/>
  <c r="EV214" i="1"/>
  <c r="EV215" i="1"/>
  <c r="EV216" i="1"/>
  <c r="EV217" i="1"/>
  <c r="EV218" i="1"/>
  <c r="EV219" i="1"/>
  <c r="EV220" i="1"/>
  <c r="EV221" i="1"/>
  <c r="EV222" i="1"/>
  <c r="EV223" i="1"/>
  <c r="EV224" i="1"/>
  <c r="EV225" i="1"/>
  <c r="EV226" i="1"/>
  <c r="EV227" i="1"/>
  <c r="EV228" i="1"/>
  <c r="EV229" i="1"/>
  <c r="EV230" i="1"/>
  <c r="EV231" i="1"/>
  <c r="EV232" i="1"/>
  <c r="EV233" i="1"/>
  <c r="EV234" i="1"/>
  <c r="EV235" i="1"/>
  <c r="EV236" i="1"/>
  <c r="EV237" i="1"/>
  <c r="EV238" i="1"/>
  <c r="EV239" i="1"/>
  <c r="EV240" i="1"/>
  <c r="EV241" i="1"/>
  <c r="EV242" i="1"/>
  <c r="EV243" i="1"/>
  <c r="EV244" i="1"/>
  <c r="EV245" i="1"/>
  <c r="EV246" i="1"/>
  <c r="EV247" i="1"/>
  <c r="EV248" i="1"/>
  <c r="EV249" i="1"/>
  <c r="EV250" i="1"/>
  <c r="EV251" i="1"/>
  <c r="EV252" i="1"/>
  <c r="EV253" i="1"/>
  <c r="EV254" i="1"/>
  <c r="EV255" i="1"/>
  <c r="EV256" i="1"/>
  <c r="EV257" i="1"/>
  <c r="EV258" i="1"/>
  <c r="EV259" i="1"/>
  <c r="EV260" i="1"/>
  <c r="EV261" i="1"/>
  <c r="EV262" i="1"/>
  <c r="EV263" i="1"/>
  <c r="EV264" i="1"/>
  <c r="EV265" i="1"/>
  <c r="EV266" i="1"/>
  <c r="EU179" i="1"/>
  <c r="EU180" i="1"/>
  <c r="EU181" i="1"/>
  <c r="EU182" i="1"/>
  <c r="EU183" i="1"/>
  <c r="EU184" i="1"/>
  <c r="EU185" i="1"/>
  <c r="EU186" i="1"/>
  <c r="EU187" i="1"/>
  <c r="EU188" i="1"/>
  <c r="EU189" i="1"/>
  <c r="EU190" i="1"/>
  <c r="EU191" i="1"/>
  <c r="EU192" i="1"/>
  <c r="EU193" i="1"/>
  <c r="EU194" i="1"/>
  <c r="EU195" i="1"/>
  <c r="EU196" i="1"/>
  <c r="EU197" i="1"/>
  <c r="EU198" i="1"/>
  <c r="EU199" i="1"/>
  <c r="EU200" i="1"/>
  <c r="EU201" i="1"/>
  <c r="EU202" i="1"/>
  <c r="EU203" i="1"/>
  <c r="EU204" i="1"/>
  <c r="EU205" i="1"/>
  <c r="EU206" i="1"/>
  <c r="EU207" i="1"/>
  <c r="EU208" i="1"/>
  <c r="EU209" i="1"/>
  <c r="EU210" i="1"/>
  <c r="EU211" i="1"/>
  <c r="EU212" i="1"/>
  <c r="EU213" i="1"/>
  <c r="EU214" i="1"/>
  <c r="EU215" i="1"/>
  <c r="EU216" i="1"/>
  <c r="EU217" i="1"/>
  <c r="EU218" i="1"/>
  <c r="EU219" i="1"/>
  <c r="EU220" i="1"/>
  <c r="EU221" i="1"/>
  <c r="EU222" i="1"/>
  <c r="EU223" i="1"/>
  <c r="EU224" i="1"/>
  <c r="EU225" i="1"/>
  <c r="EU226" i="1"/>
  <c r="EU227" i="1"/>
  <c r="EU228" i="1"/>
  <c r="EU229" i="1"/>
  <c r="EU230" i="1"/>
  <c r="EU231" i="1"/>
  <c r="EU232" i="1"/>
  <c r="EU233" i="1"/>
  <c r="EU234" i="1"/>
  <c r="EU235" i="1"/>
  <c r="EU236" i="1"/>
  <c r="EU237" i="1"/>
  <c r="EU238" i="1"/>
  <c r="EU239" i="1"/>
  <c r="EU240" i="1"/>
  <c r="EU241" i="1"/>
  <c r="EU242" i="1"/>
  <c r="EU243" i="1"/>
  <c r="EU244" i="1"/>
  <c r="EU245" i="1"/>
  <c r="EU246" i="1"/>
  <c r="EU247" i="1"/>
  <c r="EU248" i="1"/>
  <c r="EU249" i="1"/>
  <c r="EU250" i="1"/>
  <c r="EU251" i="1"/>
  <c r="EU252" i="1"/>
  <c r="EU253" i="1"/>
  <c r="EU254" i="1"/>
  <c r="EU255" i="1"/>
  <c r="EU256" i="1"/>
  <c r="EU257" i="1"/>
  <c r="EU258" i="1"/>
  <c r="EU259" i="1"/>
  <c r="EU260" i="1"/>
  <c r="EU261" i="1"/>
  <c r="EU262" i="1"/>
  <c r="EU263" i="1"/>
  <c r="EU264" i="1"/>
  <c r="EU265" i="1"/>
  <c r="EU266" i="1"/>
  <c r="EU178" i="1"/>
  <c r="CS143" i="1"/>
  <c r="CS69" i="1"/>
  <c r="FG266" i="1" l="1"/>
  <c r="FM266" i="1" s="1"/>
  <c r="FF266" i="1"/>
  <c r="FL266" i="1" s="1"/>
  <c r="FG265" i="1"/>
  <c r="FM265" i="1" s="1"/>
  <c r="FF265" i="1"/>
  <c r="FL265" i="1" s="1"/>
  <c r="FG264" i="1"/>
  <c r="FM264" i="1" s="1"/>
  <c r="FF264" i="1"/>
  <c r="FL264" i="1" s="1"/>
  <c r="FG263" i="1"/>
  <c r="FM263" i="1" s="1"/>
  <c r="FF263" i="1"/>
  <c r="FL263" i="1" s="1"/>
  <c r="FG262" i="1"/>
  <c r="FM262" i="1" s="1"/>
  <c r="FF262" i="1"/>
  <c r="FL262" i="1" s="1"/>
  <c r="FG261" i="1"/>
  <c r="FM261" i="1" s="1"/>
  <c r="FF261" i="1"/>
  <c r="FL261" i="1" s="1"/>
  <c r="FG260" i="1"/>
  <c r="FM260" i="1" s="1"/>
  <c r="FF260" i="1"/>
  <c r="FL260" i="1" s="1"/>
  <c r="FG259" i="1"/>
  <c r="FM259" i="1" s="1"/>
  <c r="FF259" i="1"/>
  <c r="FL259" i="1" s="1"/>
  <c r="FG258" i="1"/>
  <c r="FM258" i="1" s="1"/>
  <c r="FF258" i="1"/>
  <c r="FL258" i="1" s="1"/>
  <c r="FG257" i="1"/>
  <c r="FM257" i="1" s="1"/>
  <c r="FF257" i="1"/>
  <c r="FL257" i="1" s="1"/>
  <c r="FG256" i="1"/>
  <c r="FM256" i="1" s="1"/>
  <c r="FF256" i="1"/>
  <c r="FL256" i="1" s="1"/>
  <c r="FG255" i="1"/>
  <c r="FM255" i="1" s="1"/>
  <c r="FF255" i="1"/>
  <c r="FL255" i="1" s="1"/>
  <c r="FG254" i="1"/>
  <c r="FM254" i="1" s="1"/>
  <c r="FF254" i="1"/>
  <c r="FL254" i="1" s="1"/>
  <c r="FG253" i="1"/>
  <c r="FM253" i="1" s="1"/>
  <c r="FF253" i="1"/>
  <c r="FL253" i="1" s="1"/>
  <c r="FG252" i="1"/>
  <c r="FM252" i="1" s="1"/>
  <c r="FF252" i="1"/>
  <c r="FL252" i="1" s="1"/>
  <c r="FG251" i="1"/>
  <c r="FM251" i="1" s="1"/>
  <c r="FF251" i="1"/>
  <c r="FL251" i="1" s="1"/>
  <c r="FG250" i="1"/>
  <c r="FM250" i="1" s="1"/>
  <c r="FF250" i="1"/>
  <c r="FL250" i="1" s="1"/>
  <c r="FG249" i="1"/>
  <c r="FM249" i="1" s="1"/>
  <c r="FF249" i="1"/>
  <c r="FL249" i="1" s="1"/>
  <c r="FG248" i="1"/>
  <c r="FM248" i="1" s="1"/>
  <c r="FF248" i="1"/>
  <c r="FL248" i="1" s="1"/>
  <c r="FG247" i="1"/>
  <c r="FM247" i="1" s="1"/>
  <c r="FF247" i="1"/>
  <c r="FL247" i="1" s="1"/>
  <c r="FG246" i="1"/>
  <c r="FM246" i="1" s="1"/>
  <c r="FF246" i="1"/>
  <c r="FL246" i="1" s="1"/>
  <c r="FG245" i="1"/>
  <c r="FM245" i="1" s="1"/>
  <c r="FF245" i="1"/>
  <c r="FL245" i="1" s="1"/>
  <c r="FG244" i="1"/>
  <c r="FM244" i="1" s="1"/>
  <c r="FF244" i="1"/>
  <c r="FL244" i="1" s="1"/>
  <c r="FG243" i="1"/>
  <c r="FM243" i="1" s="1"/>
  <c r="FF243" i="1"/>
  <c r="FL243" i="1" s="1"/>
  <c r="FG242" i="1"/>
  <c r="FM242" i="1" s="1"/>
  <c r="FF242" i="1"/>
  <c r="FL242" i="1" s="1"/>
  <c r="FG241" i="1"/>
  <c r="FM241" i="1" s="1"/>
  <c r="FF241" i="1"/>
  <c r="FL241" i="1" s="1"/>
  <c r="FG240" i="1"/>
  <c r="FM240" i="1" s="1"/>
  <c r="FF240" i="1"/>
  <c r="FL240" i="1" s="1"/>
  <c r="FG239" i="1"/>
  <c r="FM239" i="1" s="1"/>
  <c r="FF239" i="1"/>
  <c r="FL239" i="1" s="1"/>
  <c r="FG238" i="1"/>
  <c r="FM238" i="1" s="1"/>
  <c r="FF238" i="1"/>
  <c r="FL238" i="1" s="1"/>
  <c r="FG237" i="1"/>
  <c r="FM237" i="1" s="1"/>
  <c r="FF237" i="1"/>
  <c r="FL237" i="1" s="1"/>
  <c r="FG236" i="1"/>
  <c r="FM236" i="1" s="1"/>
  <c r="FF236" i="1"/>
  <c r="FL236" i="1" s="1"/>
  <c r="FG235" i="1"/>
  <c r="FM235" i="1" s="1"/>
  <c r="FF235" i="1"/>
  <c r="FL235" i="1" s="1"/>
  <c r="FG234" i="1"/>
  <c r="FM234" i="1" s="1"/>
  <c r="FF234" i="1"/>
  <c r="FL234" i="1" s="1"/>
  <c r="FG233" i="1"/>
  <c r="FM233" i="1" s="1"/>
  <c r="FF233" i="1"/>
  <c r="FL233" i="1" s="1"/>
  <c r="FG232" i="1"/>
  <c r="FM232" i="1" s="1"/>
  <c r="FF232" i="1"/>
  <c r="FL232" i="1" s="1"/>
  <c r="FG231" i="1"/>
  <c r="FM231" i="1" s="1"/>
  <c r="FF231" i="1"/>
  <c r="FL231" i="1" s="1"/>
  <c r="FG230" i="1"/>
  <c r="FM230" i="1" s="1"/>
  <c r="FF230" i="1"/>
  <c r="FL230" i="1" s="1"/>
  <c r="FG229" i="1"/>
  <c r="FM229" i="1" s="1"/>
  <c r="FF229" i="1"/>
  <c r="FL229" i="1" s="1"/>
  <c r="FG228" i="1"/>
  <c r="FM228" i="1" s="1"/>
  <c r="FF228" i="1"/>
  <c r="FL228" i="1" s="1"/>
  <c r="FG227" i="1"/>
  <c r="FM227" i="1" s="1"/>
  <c r="FF227" i="1"/>
  <c r="FL227" i="1" s="1"/>
  <c r="FG226" i="1"/>
  <c r="FM226" i="1" s="1"/>
  <c r="FF226" i="1"/>
  <c r="FL226" i="1" s="1"/>
  <c r="FG225" i="1"/>
  <c r="FM225" i="1" s="1"/>
  <c r="FF225" i="1"/>
  <c r="FL225" i="1" s="1"/>
  <c r="FG224" i="1"/>
  <c r="FM224" i="1" s="1"/>
  <c r="FF224" i="1"/>
  <c r="FL224" i="1" s="1"/>
  <c r="FG223" i="1"/>
  <c r="FM223" i="1" s="1"/>
  <c r="FF223" i="1"/>
  <c r="FL223" i="1" s="1"/>
  <c r="FG222" i="1"/>
  <c r="FM222" i="1" s="1"/>
  <c r="FF222" i="1"/>
  <c r="FL222" i="1" s="1"/>
  <c r="FG221" i="1"/>
  <c r="FM221" i="1" s="1"/>
  <c r="FF221" i="1"/>
  <c r="FL221" i="1" s="1"/>
  <c r="FG220" i="1"/>
  <c r="FM220" i="1" s="1"/>
  <c r="FF220" i="1"/>
  <c r="FL220" i="1" s="1"/>
  <c r="FG219" i="1"/>
  <c r="FM219" i="1" s="1"/>
  <c r="FF219" i="1"/>
  <c r="FL219" i="1" s="1"/>
  <c r="FG218" i="1"/>
  <c r="FM218" i="1" s="1"/>
  <c r="FF218" i="1"/>
  <c r="FL218" i="1" s="1"/>
  <c r="FG217" i="1"/>
  <c r="FM217" i="1" s="1"/>
  <c r="FF217" i="1"/>
  <c r="FL217" i="1" s="1"/>
  <c r="FG216" i="1"/>
  <c r="FM216" i="1" s="1"/>
  <c r="FF216" i="1"/>
  <c r="FL216" i="1" s="1"/>
  <c r="FG215" i="1"/>
  <c r="FM215" i="1" s="1"/>
  <c r="FF215" i="1"/>
  <c r="FL215" i="1" s="1"/>
  <c r="FG214" i="1"/>
  <c r="FM214" i="1" s="1"/>
  <c r="FF214" i="1"/>
  <c r="FL214" i="1" s="1"/>
  <c r="FG213" i="1"/>
  <c r="FM213" i="1" s="1"/>
  <c r="FF213" i="1"/>
  <c r="FL213" i="1" s="1"/>
  <c r="FG212" i="1"/>
  <c r="FM212" i="1" s="1"/>
  <c r="FF212" i="1"/>
  <c r="FL212" i="1" s="1"/>
  <c r="FG211" i="1"/>
  <c r="FM211" i="1" s="1"/>
  <c r="FF211" i="1"/>
  <c r="FL211" i="1" s="1"/>
  <c r="FG210" i="1"/>
  <c r="FM210" i="1" s="1"/>
  <c r="FF210" i="1"/>
  <c r="FL210" i="1" s="1"/>
  <c r="FG209" i="1"/>
  <c r="FM209" i="1" s="1"/>
  <c r="FF209" i="1"/>
  <c r="FL209" i="1" s="1"/>
  <c r="FG208" i="1"/>
  <c r="FM208" i="1" s="1"/>
  <c r="FF208" i="1"/>
  <c r="FL208" i="1" s="1"/>
  <c r="FG207" i="1"/>
  <c r="FM207" i="1" s="1"/>
  <c r="FF207" i="1"/>
  <c r="FL207" i="1" s="1"/>
  <c r="FG206" i="1"/>
  <c r="FM206" i="1" s="1"/>
  <c r="FF206" i="1"/>
  <c r="FL206" i="1" s="1"/>
  <c r="FG205" i="1"/>
  <c r="FM205" i="1" s="1"/>
  <c r="FF205" i="1"/>
  <c r="FL205" i="1" s="1"/>
  <c r="FG204" i="1"/>
  <c r="FM204" i="1" s="1"/>
  <c r="FF204" i="1"/>
  <c r="FL204" i="1" s="1"/>
  <c r="FG203" i="1"/>
  <c r="FM203" i="1" s="1"/>
  <c r="FF203" i="1"/>
  <c r="FL203" i="1" s="1"/>
  <c r="FG202" i="1"/>
  <c r="FM202" i="1" s="1"/>
  <c r="FF202" i="1"/>
  <c r="FL202" i="1" s="1"/>
  <c r="FG201" i="1"/>
  <c r="FM201" i="1" s="1"/>
  <c r="FF201" i="1"/>
  <c r="FL201" i="1" s="1"/>
  <c r="FG200" i="1"/>
  <c r="FM200" i="1" s="1"/>
  <c r="FF200" i="1"/>
  <c r="FL200" i="1" s="1"/>
  <c r="FG199" i="1"/>
  <c r="FM199" i="1" s="1"/>
  <c r="FF199" i="1"/>
  <c r="FL199" i="1" s="1"/>
  <c r="FG198" i="1"/>
  <c r="FM198" i="1" s="1"/>
  <c r="FF198" i="1"/>
  <c r="FL198" i="1" s="1"/>
  <c r="FG197" i="1"/>
  <c r="FM197" i="1" s="1"/>
  <c r="FF197" i="1"/>
  <c r="FL197" i="1" s="1"/>
  <c r="FG196" i="1"/>
  <c r="FM196" i="1" s="1"/>
  <c r="FF196" i="1"/>
  <c r="FL196" i="1" s="1"/>
  <c r="FG195" i="1"/>
  <c r="FM195" i="1" s="1"/>
  <c r="FF195" i="1"/>
  <c r="FL195" i="1" s="1"/>
  <c r="FG194" i="1"/>
  <c r="FM194" i="1" s="1"/>
  <c r="FF194" i="1"/>
  <c r="FL194" i="1" s="1"/>
  <c r="FG193" i="1"/>
  <c r="FM193" i="1" s="1"/>
  <c r="FF193" i="1"/>
  <c r="FL193" i="1" s="1"/>
  <c r="FG192" i="1"/>
  <c r="FM192" i="1" s="1"/>
  <c r="FF192" i="1"/>
  <c r="FL192" i="1" s="1"/>
  <c r="FG191" i="1"/>
  <c r="FM191" i="1" s="1"/>
  <c r="FF191" i="1"/>
  <c r="FL191" i="1" s="1"/>
  <c r="FG190" i="1"/>
  <c r="FM190" i="1" s="1"/>
  <c r="FF190" i="1"/>
  <c r="FL190" i="1" s="1"/>
  <c r="FG189" i="1"/>
  <c r="FM189" i="1" s="1"/>
  <c r="FF189" i="1"/>
  <c r="FL189" i="1" s="1"/>
  <c r="FG188" i="1"/>
  <c r="FM188" i="1" s="1"/>
  <c r="FF188" i="1"/>
  <c r="FL188" i="1" s="1"/>
  <c r="FG187" i="1"/>
  <c r="FM187" i="1" s="1"/>
  <c r="FF187" i="1"/>
  <c r="FL187" i="1" s="1"/>
  <c r="FG186" i="1"/>
  <c r="FM186" i="1" s="1"/>
  <c r="FF186" i="1"/>
  <c r="FL186" i="1" s="1"/>
  <c r="FG185" i="1"/>
  <c r="FM185" i="1" s="1"/>
  <c r="FF185" i="1"/>
  <c r="FL185" i="1" s="1"/>
  <c r="FG184" i="1"/>
  <c r="FM184" i="1" s="1"/>
  <c r="FF184" i="1"/>
  <c r="FL184" i="1" s="1"/>
  <c r="FG183" i="1"/>
  <c r="FM183" i="1" s="1"/>
  <c r="FF183" i="1"/>
  <c r="FL183" i="1" s="1"/>
  <c r="FG182" i="1"/>
  <c r="FM182" i="1" s="1"/>
  <c r="FF182" i="1"/>
  <c r="FL182" i="1" s="1"/>
  <c r="FG181" i="1"/>
  <c r="FM181" i="1" s="1"/>
  <c r="FF181" i="1"/>
  <c r="FL181" i="1" s="1"/>
  <c r="FG180" i="1"/>
  <c r="FM180" i="1" s="1"/>
  <c r="FF180" i="1"/>
  <c r="FL180" i="1" s="1"/>
  <c r="FG179" i="1"/>
  <c r="FM179" i="1" s="1"/>
  <c r="FF179" i="1"/>
  <c r="FL179" i="1" s="1"/>
  <c r="FG178" i="1"/>
  <c r="FF178" i="1"/>
  <c r="BZ8" i="25"/>
  <c r="CA8" i="25"/>
  <c r="CB8" i="25"/>
  <c r="CB7" i="25"/>
  <c r="CA7" i="25"/>
  <c r="BZ7" i="25"/>
  <c r="FL178" i="1" l="1"/>
  <c r="FM178" i="1"/>
  <c r="BY9" i="25"/>
  <c r="BY8" i="25"/>
  <c r="BX9" i="25"/>
  <c r="BX8" i="25"/>
  <c r="BW9" i="25"/>
  <c r="BW8" i="25"/>
  <c r="AH230" i="26" s="1"/>
  <c r="CV36" i="1"/>
  <c r="CV37" i="1" s="1"/>
  <c r="AL205" i="26" l="1"/>
  <c r="AL146" i="26"/>
  <c r="AL93" i="26"/>
  <c r="AL49" i="26"/>
  <c r="R23" i="25"/>
  <c r="Y25" i="25"/>
  <c r="AD25" i="25"/>
  <c r="AI25" i="25"/>
  <c r="AN25" i="25"/>
  <c r="AS25" i="25"/>
  <c r="Y32" i="25"/>
  <c r="AD32" i="25"/>
  <c r="AI32" i="25"/>
  <c r="AN32" i="25"/>
  <c r="AS32" i="25"/>
  <c r="Y36" i="25"/>
  <c r="AD36" i="25"/>
  <c r="AI36" i="25"/>
  <c r="AN36" i="25"/>
  <c r="AS36" i="25"/>
  <c r="Y38" i="25"/>
  <c r="AD38" i="25"/>
  <c r="AI38" i="25"/>
  <c r="AN38" i="25"/>
  <c r="AS38" i="25"/>
  <c r="Y39" i="25"/>
  <c r="AD39" i="25"/>
  <c r="AI39" i="25"/>
  <c r="AN39" i="25"/>
  <c r="AS39" i="25"/>
  <c r="AX40" i="25"/>
  <c r="AX41" i="25"/>
  <c r="Y42" i="25"/>
  <c r="AD42" i="25"/>
  <c r="AI42" i="25"/>
  <c r="AN42" i="25"/>
  <c r="AS42" i="25"/>
  <c r="Y43" i="25"/>
  <c r="AD43" i="25"/>
  <c r="AI43" i="25"/>
  <c r="AN43" i="25"/>
  <c r="AS43" i="25"/>
  <c r="AS41" i="25" l="1"/>
  <c r="AN41" i="25"/>
  <c r="AI41" i="25"/>
  <c r="AD41" i="25"/>
  <c r="Y41" i="25"/>
  <c r="Y313" i="26"/>
  <c r="Y314" i="26"/>
  <c r="Y315" i="26"/>
  <c r="Y316" i="26"/>
  <c r="Y317" i="26"/>
  <c r="Y318" i="26"/>
  <c r="Y319" i="26"/>
  <c r="Y320" i="26"/>
  <c r="Y321" i="26"/>
  <c r="Y322" i="26"/>
  <c r="U313" i="26"/>
  <c r="U314" i="26"/>
  <c r="U315" i="26"/>
  <c r="U316" i="26"/>
  <c r="U317" i="26"/>
  <c r="U318" i="26"/>
  <c r="U319" i="26"/>
  <c r="U320" i="26"/>
  <c r="U321" i="26"/>
  <c r="U322" i="26"/>
  <c r="R313" i="26"/>
  <c r="R314" i="26"/>
  <c r="R315" i="26"/>
  <c r="R316" i="26"/>
  <c r="R317" i="26"/>
  <c r="R318" i="26"/>
  <c r="R319" i="26"/>
  <c r="R320" i="26"/>
  <c r="R321" i="26"/>
  <c r="R322" i="26"/>
  <c r="Q202" i="26"/>
  <c r="AC202" i="26"/>
  <c r="AG202" i="26"/>
  <c r="AK202" i="26"/>
  <c r="Q203" i="26"/>
  <c r="AC203" i="26"/>
  <c r="AG203" i="26"/>
  <c r="AK203" i="26"/>
  <c r="Q201" i="26"/>
  <c r="AK201" i="26"/>
  <c r="AG201" i="26"/>
  <c r="AC201" i="26"/>
  <c r="Y189" i="26"/>
  <c r="AC189" i="26"/>
  <c r="AG189" i="26"/>
  <c r="AK189" i="26"/>
  <c r="Y190" i="26"/>
  <c r="AC190" i="26"/>
  <c r="AG190" i="26"/>
  <c r="AK190" i="26"/>
  <c r="Y191" i="26"/>
  <c r="AC191" i="26"/>
  <c r="AG191" i="26"/>
  <c r="AK191" i="26"/>
  <c r="Y193" i="26"/>
  <c r="AC193" i="26"/>
  <c r="AG193" i="26"/>
  <c r="AK193" i="26"/>
  <c r="Y194" i="26"/>
  <c r="AC194" i="26"/>
  <c r="AG194" i="26"/>
  <c r="AK194" i="26"/>
  <c r="Y195" i="26"/>
  <c r="AC195" i="26"/>
  <c r="AG195" i="26"/>
  <c r="AK195" i="26"/>
  <c r="Y197" i="26"/>
  <c r="AC197" i="26"/>
  <c r="AG197" i="26"/>
  <c r="AK197" i="26"/>
  <c r="Y200" i="26"/>
  <c r="AC200" i="26"/>
  <c r="AG200" i="26"/>
  <c r="AK200" i="26"/>
  <c r="AK188" i="26"/>
  <c r="AG188" i="26"/>
  <c r="AC188" i="26"/>
  <c r="Y188" i="26"/>
  <c r="U189" i="26"/>
  <c r="U190" i="26"/>
  <c r="U191" i="26"/>
  <c r="U193" i="26"/>
  <c r="U194" i="26"/>
  <c r="U195" i="26"/>
  <c r="U197" i="26"/>
  <c r="U199" i="26"/>
  <c r="U200" i="26"/>
  <c r="U188" i="26"/>
  <c r="Q189" i="26"/>
  <c r="Q190" i="26"/>
  <c r="Q191" i="26"/>
  <c r="Q192" i="26"/>
  <c r="Q193" i="26"/>
  <c r="Q194" i="26"/>
  <c r="Q195" i="26"/>
  <c r="Q196" i="26"/>
  <c r="Q197" i="26"/>
  <c r="Q198" i="26"/>
  <c r="Q199" i="26"/>
  <c r="Q200" i="26"/>
  <c r="Q188" i="26"/>
  <c r="B203" i="26"/>
  <c r="B202" i="26"/>
  <c r="B201" i="26"/>
  <c r="B200" i="26"/>
  <c r="I197" i="26"/>
  <c r="B199" i="26"/>
  <c r="B198" i="26"/>
  <c r="B197" i="26"/>
  <c r="B196" i="26"/>
  <c r="I195" i="26"/>
  <c r="I194" i="26"/>
  <c r="I193" i="26"/>
  <c r="B193" i="26"/>
  <c r="B192" i="26"/>
  <c r="I191" i="26"/>
  <c r="I190" i="26"/>
  <c r="I189" i="26"/>
  <c r="B189" i="26"/>
  <c r="B188" i="26"/>
  <c r="B169" i="26"/>
  <c r="O313" i="26"/>
  <c r="O314" i="26"/>
  <c r="O315" i="26"/>
  <c r="O316" i="26"/>
  <c r="O317" i="26"/>
  <c r="O318" i="26"/>
  <c r="O319" i="26"/>
  <c r="O320" i="26"/>
  <c r="O321" i="26"/>
  <c r="O322" i="26"/>
  <c r="Y312" i="26"/>
  <c r="U312" i="26"/>
  <c r="R312" i="26"/>
  <c r="O312" i="26"/>
  <c r="C288" i="26"/>
  <c r="Y294" i="26"/>
  <c r="W295" i="26"/>
  <c r="W296" i="26"/>
  <c r="W297" i="26"/>
  <c r="W298" i="26"/>
  <c r="W299" i="26"/>
  <c r="W294" i="26"/>
  <c r="D295" i="26"/>
  <c r="D296" i="26"/>
  <c r="D297" i="26"/>
  <c r="D298" i="26"/>
  <c r="D299" i="26"/>
  <c r="D294" i="26"/>
  <c r="EZ160" i="1" l="1"/>
  <c r="BY7" i="25"/>
  <c r="BX7" i="25"/>
  <c r="BW7" i="25"/>
  <c r="CV74" i="1"/>
  <c r="CW74" i="1" s="1"/>
  <c r="CX74" i="1"/>
  <c r="AS74" i="1" s="1"/>
  <c r="AM283" i="26"/>
  <c r="AI283" i="26"/>
  <c r="AE283" i="26"/>
  <c r="AL272" i="26"/>
  <c r="AA272" i="26"/>
  <c r="I272" i="26"/>
  <c r="P269" i="26"/>
  <c r="U229" i="26"/>
  <c r="I229" i="26"/>
  <c r="U228" i="26"/>
  <c r="I228" i="26"/>
  <c r="I227" i="26"/>
  <c r="AH226" i="26"/>
  <c r="I226" i="26"/>
  <c r="B184" i="26"/>
  <c r="B183" i="26"/>
  <c r="B182" i="26"/>
  <c r="AK181" i="26"/>
  <c r="AG181" i="26"/>
  <c r="AC181" i="26"/>
  <c r="Y181" i="26"/>
  <c r="U181" i="26"/>
  <c r="Q181" i="26"/>
  <c r="B181" i="26"/>
  <c r="B180" i="26"/>
  <c r="B179" i="26"/>
  <c r="AK178" i="26"/>
  <c r="AG178" i="26"/>
  <c r="AC178" i="26"/>
  <c r="Y178" i="26"/>
  <c r="U178" i="26"/>
  <c r="Q178" i="26"/>
  <c r="I178" i="26"/>
  <c r="B178" i="26"/>
  <c r="B177" i="26"/>
  <c r="AK176" i="26"/>
  <c r="AG176" i="26"/>
  <c r="AC176" i="26"/>
  <c r="Y176" i="26"/>
  <c r="U176" i="26"/>
  <c r="Q176" i="26"/>
  <c r="I176" i="26"/>
  <c r="AK175" i="26"/>
  <c r="AG175" i="26"/>
  <c r="AC175" i="26"/>
  <c r="Y175" i="26"/>
  <c r="U175" i="26"/>
  <c r="Q175" i="26"/>
  <c r="I175" i="26"/>
  <c r="AK174" i="26"/>
  <c r="AG174" i="26"/>
  <c r="AC174" i="26"/>
  <c r="Y174" i="26"/>
  <c r="U174" i="26"/>
  <c r="Q174" i="26"/>
  <c r="I174" i="26"/>
  <c r="B174" i="26"/>
  <c r="B173" i="26"/>
  <c r="AK172" i="26"/>
  <c r="AG172" i="26"/>
  <c r="AC172" i="26"/>
  <c r="Y172" i="26"/>
  <c r="U172" i="26"/>
  <c r="Q172" i="26"/>
  <c r="I172" i="26"/>
  <c r="AK171" i="26"/>
  <c r="AG171" i="26"/>
  <c r="AC171" i="26"/>
  <c r="Y171" i="26"/>
  <c r="U171" i="26"/>
  <c r="Q171" i="26"/>
  <c r="I171" i="26"/>
  <c r="AK170" i="26"/>
  <c r="AG170" i="26"/>
  <c r="AC170" i="26"/>
  <c r="Y170" i="26"/>
  <c r="U170" i="26"/>
  <c r="Q170" i="26"/>
  <c r="I170" i="26"/>
  <c r="B170" i="26"/>
  <c r="AK169" i="26"/>
  <c r="AG169" i="26"/>
  <c r="AC169" i="26"/>
  <c r="Y169" i="26"/>
  <c r="U169" i="26"/>
  <c r="Q169" i="26"/>
  <c r="AG136" i="26"/>
  <c r="AD136" i="26"/>
  <c r="AA136" i="26"/>
  <c r="I136" i="26"/>
  <c r="C136" i="26"/>
  <c r="AG135" i="26"/>
  <c r="AD135" i="26"/>
  <c r="AA135" i="26"/>
  <c r="I135" i="26"/>
  <c r="C135" i="26"/>
  <c r="AG134" i="26"/>
  <c r="AD134" i="26"/>
  <c r="AA134" i="26"/>
  <c r="I134" i="26"/>
  <c r="C134" i="26"/>
  <c r="AG133" i="26"/>
  <c r="AD133" i="26"/>
  <c r="AA133" i="26"/>
  <c r="I133" i="26"/>
  <c r="C133" i="26"/>
  <c r="AG132" i="26"/>
  <c r="AD132" i="26"/>
  <c r="AA132" i="26"/>
  <c r="I132" i="26"/>
  <c r="C132" i="26"/>
  <c r="AG131" i="26"/>
  <c r="AD131" i="26"/>
  <c r="AA131" i="26"/>
  <c r="I131" i="26"/>
  <c r="C131" i="26"/>
  <c r="AG130" i="26"/>
  <c r="AD130" i="26"/>
  <c r="AA130" i="26"/>
  <c r="I130" i="26"/>
  <c r="C130" i="26"/>
  <c r="AG129" i="26"/>
  <c r="AD129" i="26"/>
  <c r="AA129" i="26"/>
  <c r="I129" i="26"/>
  <c r="C129" i="26"/>
  <c r="AG128" i="26"/>
  <c r="AD128" i="26"/>
  <c r="AA128" i="26"/>
  <c r="L128" i="26"/>
  <c r="I128" i="26"/>
  <c r="C128" i="26"/>
  <c r="AH124" i="26"/>
  <c r="AA124" i="26"/>
  <c r="E124" i="26"/>
  <c r="C124" i="26"/>
  <c r="AH123" i="26"/>
  <c r="AA123" i="26"/>
  <c r="E123" i="26"/>
  <c r="C123" i="26"/>
  <c r="AH122" i="26"/>
  <c r="AA122" i="26"/>
  <c r="E122" i="26"/>
  <c r="C122" i="26"/>
  <c r="AH121" i="26"/>
  <c r="AA121" i="26"/>
  <c r="E121" i="26"/>
  <c r="C121" i="26"/>
  <c r="AH120" i="26"/>
  <c r="AA120" i="26"/>
  <c r="E120" i="26"/>
  <c r="C120" i="26"/>
  <c r="AH119" i="26"/>
  <c r="AA119" i="26"/>
  <c r="E119" i="26"/>
  <c r="C119" i="26"/>
  <c r="AL113" i="26"/>
  <c r="AL114" i="26" s="1"/>
  <c r="K113" i="26"/>
  <c r="D113" i="26"/>
  <c r="AL110" i="26"/>
  <c r="AL111" i="26" s="1"/>
  <c r="K110" i="26"/>
  <c r="D110" i="26"/>
  <c r="AL107" i="26"/>
  <c r="AL108" i="26" s="1"/>
  <c r="K107" i="26"/>
  <c r="D107" i="26"/>
  <c r="AL104" i="26"/>
  <c r="AL105" i="26" s="1"/>
  <c r="K104" i="26"/>
  <c r="D104" i="26"/>
  <c r="AL101" i="26"/>
  <c r="AL102" i="26" s="1"/>
  <c r="K101" i="26"/>
  <c r="D101" i="26"/>
  <c r="AL98" i="26"/>
  <c r="AL99" i="26" s="1"/>
  <c r="K98" i="26"/>
  <c r="D98" i="26"/>
  <c r="C90" i="26"/>
  <c r="L83" i="26"/>
  <c r="K73" i="26"/>
  <c r="K72" i="26"/>
  <c r="H68" i="26"/>
  <c r="E68" i="26"/>
  <c r="O57" i="26"/>
  <c r="O56" i="26"/>
  <c r="O55" i="26"/>
  <c r="O53" i="26"/>
  <c r="W14" i="26"/>
  <c r="O54" i="26" s="1"/>
  <c r="W13" i="26"/>
  <c r="W12" i="26"/>
  <c r="AM6" i="26"/>
  <c r="AI6" i="26"/>
  <c r="AE6" i="26"/>
  <c r="FA160" i="1" l="1"/>
  <c r="FA156" i="1" s="1"/>
  <c r="EZ156" i="1"/>
  <c r="CE9" i="25"/>
  <c r="U230" i="26"/>
  <c r="CU5" i="1"/>
  <c r="CY5" i="1" s="1"/>
  <c r="CE7" i="25"/>
  <c r="CE8" i="25" s="1"/>
  <c r="B19" i="26"/>
  <c r="D18" i="25" l="1"/>
  <c r="CT17" i="1"/>
  <c r="CX17" i="1" s="1"/>
  <c r="AG292" i="18"/>
  <c r="AG293" i="18"/>
  <c r="AG294" i="18"/>
  <c r="AG295" i="18"/>
  <c r="AG296" i="18"/>
  <c r="AG297" i="18"/>
  <c r="AG298" i="18"/>
  <c r="AG299" i="18"/>
  <c r="AG300" i="18"/>
  <c r="AG301" i="18"/>
  <c r="AG302" i="18"/>
  <c r="AG303" i="18"/>
  <c r="AG304" i="18"/>
  <c r="AG305" i="18"/>
  <c r="AG306" i="18"/>
  <c r="AG307" i="18"/>
  <c r="AG308" i="18"/>
  <c r="AG309" i="18"/>
  <c r="AG310" i="18"/>
  <c r="AG311" i="18"/>
  <c r="AG312" i="18"/>
  <c r="AG313" i="18"/>
  <c r="AG314" i="18"/>
  <c r="AG315" i="18"/>
  <c r="AG316" i="18"/>
  <c r="AG317" i="18"/>
  <c r="AG318" i="18"/>
  <c r="AG319" i="18"/>
  <c r="AG320" i="18"/>
  <c r="AG321" i="18"/>
  <c r="AG322" i="18"/>
  <c r="AG323" i="18"/>
  <c r="AG324" i="18"/>
  <c r="AG325" i="18"/>
  <c r="AG326" i="18"/>
  <c r="AG327" i="18"/>
  <c r="AG328" i="18"/>
  <c r="AG329" i="18"/>
  <c r="AG330" i="18"/>
  <c r="AG331" i="18"/>
  <c r="AG332" i="18"/>
  <c r="AG333" i="18"/>
  <c r="AG334" i="18"/>
  <c r="AD292" i="18"/>
  <c r="AD293" i="18"/>
  <c r="AD294" i="18"/>
  <c r="AD295" i="18"/>
  <c r="AD296" i="18"/>
  <c r="AD297" i="18"/>
  <c r="AD298" i="18"/>
  <c r="AD299" i="18"/>
  <c r="AD300" i="18"/>
  <c r="AD301" i="18"/>
  <c r="AD302" i="18"/>
  <c r="AD303" i="18"/>
  <c r="AD304" i="18"/>
  <c r="AD305" i="18"/>
  <c r="AD306" i="18"/>
  <c r="AD307" i="18"/>
  <c r="AD308" i="18"/>
  <c r="AD309" i="18"/>
  <c r="AD310" i="18"/>
  <c r="AD311" i="18"/>
  <c r="AD312" i="18"/>
  <c r="AD313" i="18"/>
  <c r="AD314" i="18"/>
  <c r="AD315" i="18"/>
  <c r="AD316" i="18"/>
  <c r="AD317" i="18"/>
  <c r="AD318" i="18"/>
  <c r="AD319" i="18"/>
  <c r="AD320" i="18"/>
  <c r="AD321" i="18"/>
  <c r="AD322" i="18"/>
  <c r="AD323" i="18"/>
  <c r="AD324" i="18"/>
  <c r="AD325" i="18"/>
  <c r="AD326" i="18"/>
  <c r="AD327" i="18"/>
  <c r="AD328" i="18"/>
  <c r="AD329" i="18"/>
  <c r="AD330" i="18"/>
  <c r="AD331" i="18"/>
  <c r="AD332" i="18"/>
  <c r="AD333" i="18"/>
  <c r="AD334" i="18"/>
  <c r="AA292" i="18"/>
  <c r="AA293" i="18"/>
  <c r="AA294" i="18"/>
  <c r="AA295" i="18"/>
  <c r="AA296" i="18"/>
  <c r="AA297" i="18"/>
  <c r="AA298" i="18"/>
  <c r="AA299" i="18"/>
  <c r="AA300" i="18"/>
  <c r="AA301" i="18"/>
  <c r="AA302" i="18"/>
  <c r="AA303" i="18"/>
  <c r="AA304" i="18"/>
  <c r="AA305" i="18"/>
  <c r="AA306" i="18"/>
  <c r="AA307" i="18"/>
  <c r="AA308" i="18"/>
  <c r="AA309" i="18"/>
  <c r="AA310" i="18"/>
  <c r="AA311" i="18"/>
  <c r="AA312" i="18"/>
  <c r="AA313" i="18"/>
  <c r="AA314" i="18"/>
  <c r="AA315" i="18"/>
  <c r="AA316" i="18"/>
  <c r="AA317" i="18"/>
  <c r="AA318" i="18"/>
  <c r="AA319" i="18"/>
  <c r="AA320" i="18"/>
  <c r="AA321" i="18"/>
  <c r="AA322" i="18"/>
  <c r="AA323" i="18"/>
  <c r="AA324" i="18"/>
  <c r="AA325" i="18"/>
  <c r="AA326" i="18"/>
  <c r="AA327" i="18"/>
  <c r="AA328" i="18"/>
  <c r="AA329" i="18"/>
  <c r="AA330" i="18"/>
  <c r="AA331" i="18"/>
  <c r="AA332" i="18"/>
  <c r="AA333" i="18"/>
  <c r="AA334" i="18"/>
  <c r="I292" i="18"/>
  <c r="I293" i="18"/>
  <c r="I294" i="18"/>
  <c r="I295" i="18"/>
  <c r="I296" i="18"/>
  <c r="I297" i="18"/>
  <c r="I298" i="18"/>
  <c r="I299" i="18"/>
  <c r="I300" i="18"/>
  <c r="I301" i="18"/>
  <c r="I302" i="18"/>
  <c r="I303" i="18"/>
  <c r="I304" i="18"/>
  <c r="I305" i="18"/>
  <c r="I306" i="18"/>
  <c r="I307" i="18"/>
  <c r="I308" i="18"/>
  <c r="I309" i="18"/>
  <c r="I310" i="18"/>
  <c r="I311" i="18"/>
  <c r="I312" i="18"/>
  <c r="I313" i="18"/>
  <c r="I314" i="18"/>
  <c r="I315" i="18"/>
  <c r="I316" i="18"/>
  <c r="I317" i="18"/>
  <c r="I318" i="18"/>
  <c r="I319" i="18"/>
  <c r="I320" i="18"/>
  <c r="I321" i="18"/>
  <c r="I322" i="18"/>
  <c r="I323" i="18"/>
  <c r="I324" i="18"/>
  <c r="I325" i="18"/>
  <c r="I326" i="18"/>
  <c r="I327" i="18"/>
  <c r="I328" i="18"/>
  <c r="I329" i="18"/>
  <c r="I330" i="18"/>
  <c r="I331" i="18"/>
  <c r="I332" i="18"/>
  <c r="I333" i="18"/>
  <c r="I334" i="18"/>
  <c r="AG291" i="18"/>
  <c r="AD291" i="18"/>
  <c r="AA291" i="18"/>
  <c r="I291" i="18"/>
  <c r="L291" i="18"/>
  <c r="C292" i="18"/>
  <c r="C293" i="18"/>
  <c r="C294" i="18"/>
  <c r="C295" i="18"/>
  <c r="C296" i="18"/>
  <c r="C297" i="18"/>
  <c r="C298" i="18"/>
  <c r="C299" i="18"/>
  <c r="C300" i="18"/>
  <c r="C301" i="18"/>
  <c r="C302" i="18"/>
  <c r="C303" i="18"/>
  <c r="C304" i="18"/>
  <c r="C305" i="18"/>
  <c r="C306" i="18"/>
  <c r="C307" i="18"/>
  <c r="C308" i="18"/>
  <c r="C309" i="18"/>
  <c r="C310" i="18"/>
  <c r="C311" i="18"/>
  <c r="C312" i="18"/>
  <c r="C313" i="18"/>
  <c r="C314" i="18"/>
  <c r="C315" i="18"/>
  <c r="C316" i="18"/>
  <c r="C317" i="18"/>
  <c r="C318" i="18"/>
  <c r="C319" i="18"/>
  <c r="C320" i="18"/>
  <c r="C321" i="18"/>
  <c r="C322" i="18"/>
  <c r="C323" i="18"/>
  <c r="C324" i="18"/>
  <c r="C325" i="18"/>
  <c r="C326" i="18"/>
  <c r="C327" i="18"/>
  <c r="C328" i="18"/>
  <c r="C329" i="18"/>
  <c r="C330" i="18"/>
  <c r="C331" i="18"/>
  <c r="C332" i="18"/>
  <c r="C333" i="18"/>
  <c r="C334" i="18"/>
  <c r="C291" i="18"/>
  <c r="AG155" i="18"/>
  <c r="AD155" i="18"/>
  <c r="AA155" i="18"/>
  <c r="I155" i="18"/>
  <c r="C155" i="18"/>
  <c r="AG154" i="18"/>
  <c r="AD154" i="18"/>
  <c r="AA154" i="18"/>
  <c r="I154" i="18"/>
  <c r="C154" i="18"/>
  <c r="AG153" i="18"/>
  <c r="AD153" i="18"/>
  <c r="AA153" i="18"/>
  <c r="I153" i="18"/>
  <c r="C153" i="18"/>
  <c r="AG152" i="18"/>
  <c r="AD152" i="18"/>
  <c r="AA152" i="18"/>
  <c r="I152" i="18"/>
  <c r="C152" i="18"/>
  <c r="AG151" i="18"/>
  <c r="AD151" i="18"/>
  <c r="AA151" i="18"/>
  <c r="I151" i="18"/>
  <c r="C151" i="18"/>
  <c r="AG150" i="18"/>
  <c r="AD150" i="18"/>
  <c r="AA150" i="18"/>
  <c r="I150" i="18"/>
  <c r="C150" i="18"/>
  <c r="AG149" i="18"/>
  <c r="AD149" i="18"/>
  <c r="AA149" i="18"/>
  <c r="L149" i="18"/>
  <c r="I149" i="18"/>
  <c r="C149" i="18"/>
  <c r="AG148" i="18"/>
  <c r="AD148" i="18"/>
  <c r="AA148" i="18"/>
  <c r="L148" i="18"/>
  <c r="I148" i="18"/>
  <c r="C148" i="18"/>
  <c r="AG147" i="18"/>
  <c r="AD147" i="18"/>
  <c r="AA147" i="18"/>
  <c r="L147" i="18"/>
  <c r="I147" i="18"/>
  <c r="C147" i="18"/>
  <c r="CU72" i="1"/>
  <c r="CT72" i="1" s="1"/>
  <c r="CV72" i="1"/>
  <c r="CW72" i="1" s="1"/>
  <c r="AT291" i="18" l="1"/>
  <c r="AI291" i="18"/>
  <c r="AI292" i="18"/>
  <c r="AI293" i="18"/>
  <c r="AI294" i="18"/>
  <c r="AI295" i="18"/>
  <c r="AI296" i="18"/>
  <c r="AI297" i="18"/>
  <c r="AI298" i="18"/>
  <c r="AI299" i="18"/>
  <c r="AI300" i="18"/>
  <c r="AI301" i="18"/>
  <c r="AI302" i="18"/>
  <c r="AI303" i="18"/>
  <c r="AI304" i="18"/>
  <c r="AI305" i="18"/>
  <c r="AI306" i="18"/>
  <c r="AI307" i="18"/>
  <c r="AI308" i="18"/>
  <c r="AI309" i="18"/>
  <c r="AI310" i="18"/>
  <c r="AI311" i="18"/>
  <c r="AI312" i="18"/>
  <c r="AI313" i="18"/>
  <c r="AI314" i="18"/>
  <c r="AI315" i="18"/>
  <c r="AI316" i="18"/>
  <c r="AI317" i="18"/>
  <c r="AI318" i="18"/>
  <c r="AI319" i="18"/>
  <c r="AI320" i="18"/>
  <c r="AI321" i="18"/>
  <c r="AI322" i="18"/>
  <c r="AI323" i="18"/>
  <c r="AI324" i="18"/>
  <c r="AI325" i="18"/>
  <c r="AI326" i="18"/>
  <c r="AI327" i="18"/>
  <c r="AI328" i="18"/>
  <c r="AI329" i="18"/>
  <c r="AI330" i="18"/>
  <c r="AI331" i="18"/>
  <c r="AI332" i="18"/>
  <c r="AI333" i="18"/>
  <c r="AI334" i="18"/>
  <c r="CX72" i="1"/>
  <c r="AD74" i="1" s="1"/>
  <c r="AT4" i="18" l="1"/>
  <c r="AT3" i="18" s="1"/>
  <c r="EV159" i="1"/>
  <c r="FG159" i="1" l="1"/>
  <c r="FF159" i="1"/>
  <c r="G54" i="25"/>
  <c r="F55" i="25"/>
  <c r="F56" i="25"/>
  <c r="F57" i="25"/>
  <c r="F58" i="25"/>
  <c r="F59" i="25"/>
  <c r="F54" i="25"/>
  <c r="AK199" i="26"/>
  <c r="AG199" i="26"/>
  <c r="AC199" i="26"/>
  <c r="Y199" i="26"/>
  <c r="F50" i="25"/>
  <c r="K50" i="25" l="1"/>
  <c r="M288" i="26"/>
  <c r="FL159" i="1"/>
  <c r="FM159" i="1"/>
  <c r="U196" i="26"/>
  <c r="U192" i="26"/>
  <c r="Y196" i="26"/>
  <c r="Y192" i="26"/>
  <c r="AC196" i="26"/>
  <c r="AC192" i="26"/>
  <c r="AG196" i="26"/>
  <c r="AG192" i="26"/>
  <c r="AK196" i="26"/>
  <c r="AK192" i="26"/>
  <c r="Y203" i="26"/>
  <c r="U202" i="26" l="1"/>
  <c r="U198" i="26"/>
  <c r="U203" i="26"/>
  <c r="AK198" i="26"/>
  <c r="AG198" i="26"/>
  <c r="AC198" i="26"/>
  <c r="Y202" i="26"/>
  <c r="Y198" i="26"/>
  <c r="Y201" i="26"/>
  <c r="U201" i="26" l="1"/>
  <c r="AP162" i="1"/>
  <c r="AP161" i="1"/>
  <c r="AI132" i="26"/>
  <c r="ED160" i="1" l="1"/>
  <c r="ED164" i="1" s="1"/>
  <c r="AI131" i="26"/>
  <c r="AI130" i="26"/>
  <c r="AI149" i="18"/>
  <c r="AI151" i="18"/>
  <c r="AI150" i="18"/>
  <c r="CV134" i="1" l="1"/>
  <c r="CU134" i="1" s="1"/>
  <c r="CV133" i="1"/>
  <c r="CU133" i="1" s="1"/>
  <c r="CV132" i="1"/>
  <c r="CU132" i="1" s="1"/>
  <c r="CV131" i="1"/>
  <c r="CU131" i="1" s="1"/>
  <c r="CV130" i="1"/>
  <c r="CU130" i="1" s="1"/>
  <c r="AG144" i="26" l="1"/>
  <c r="L20" i="15"/>
  <c r="CS148" i="1" l="1"/>
  <c r="CS147" i="1"/>
  <c r="CS146" i="1"/>
  <c r="CS145" i="1"/>
  <c r="CS144" i="1"/>
  <c r="CT143" i="1" s="1"/>
  <c r="CT15" i="1" s="1"/>
  <c r="CX15" i="1" s="1"/>
  <c r="CR128" i="1"/>
  <c r="F3" i="2" l="1"/>
  <c r="J6" i="2" s="1"/>
  <c r="AS27" i="25" l="1"/>
  <c r="F6" i="2"/>
  <c r="Y27" i="25" s="1"/>
  <c r="G6" i="2"/>
  <c r="AD27" i="25" s="1"/>
  <c r="H6" i="2"/>
  <c r="C14" i="27" s="1"/>
  <c r="E6" i="2"/>
  <c r="I6" i="2"/>
  <c r="AN27" i="25" s="1"/>
  <c r="CU70" i="1"/>
  <c r="CT70" i="1" s="1"/>
  <c r="AM19" i="15"/>
  <c r="E6" i="1" s="1"/>
  <c r="T27" i="25" l="1"/>
  <c r="B14" i="27"/>
  <c r="AI27" i="25"/>
  <c r="CT69" i="1"/>
  <c r="CT7" i="1" s="1"/>
  <c r="CX7" i="1" s="1"/>
  <c r="B168" i="26"/>
  <c r="B187" i="26"/>
  <c r="B187" i="18"/>
  <c r="CV70" i="1"/>
  <c r="CW70" i="1" s="1"/>
  <c r="AM16" i="15"/>
  <c r="E17" i="1" s="1"/>
  <c r="AM17" i="15"/>
  <c r="E21" i="1" s="1"/>
  <c r="AM18" i="15"/>
  <c r="E22" i="1" s="1"/>
  <c r="CX70" i="1" l="1"/>
  <c r="AL132" i="18"/>
  <c r="AL133" i="18" s="1"/>
  <c r="AL129" i="18"/>
  <c r="CW134" i="1" l="1"/>
  <c r="CW133" i="1"/>
  <c r="CW132" i="1"/>
  <c r="CW131" i="1"/>
  <c r="CW130" i="1"/>
  <c r="AL126" i="18" l="1"/>
  <c r="AL123" i="18"/>
  <c r="AL120" i="18"/>
  <c r="AL117" i="18"/>
  <c r="D132" i="18"/>
  <c r="D129" i="18"/>
  <c r="E138" i="18" l="1"/>
  <c r="CU129" i="1"/>
  <c r="O54" i="1" l="1"/>
  <c r="CU84" i="1"/>
  <c r="W14" i="18" l="1"/>
  <c r="AM6" i="18"/>
  <c r="AI6" i="18"/>
  <c r="AE6" i="18"/>
  <c r="EU167" i="1" l="1"/>
  <c r="EU166" i="1"/>
  <c r="EU165" i="1"/>
  <c r="EU164" i="1"/>
  <c r="EU163" i="1"/>
  <c r="EU162" i="1"/>
  <c r="EU161" i="1"/>
  <c r="EU160" i="1"/>
  <c r="EU159" i="1"/>
  <c r="EU157" i="1" s="1"/>
  <c r="CT16" i="1" s="1"/>
  <c r="AA138" i="18"/>
  <c r="CW102" i="1" l="1"/>
  <c r="CX102" i="1" s="1"/>
  <c r="CY102" i="1" s="1"/>
  <c r="CV102" i="1"/>
  <c r="I197" i="18"/>
  <c r="CX16" i="1" l="1"/>
  <c r="CZ102" i="1"/>
  <c r="B198" i="18"/>
  <c r="AE273" i="18"/>
  <c r="T273" i="18"/>
  <c r="U272" i="18"/>
  <c r="K132" i="18" l="1"/>
  <c r="CS72" i="1" l="1"/>
  <c r="CS71" i="1"/>
  <c r="CS70" i="1"/>
  <c r="K117" i="18" l="1"/>
  <c r="D126" i="18"/>
  <c r="D123" i="18"/>
  <c r="D120" i="18"/>
  <c r="AL281" i="18" l="1"/>
  <c r="AA281" i="18"/>
  <c r="CT47" i="1" l="1"/>
  <c r="CT6" i="1" s="1"/>
  <c r="CX6" i="1" s="1"/>
  <c r="CT5" i="1"/>
  <c r="CX5" i="1" s="1"/>
  <c r="CR134" i="1"/>
  <c r="CR133" i="1"/>
  <c r="CR132" i="1"/>
  <c r="CR131" i="1"/>
  <c r="CR130" i="1"/>
  <c r="CR129" i="1"/>
  <c r="CR127" i="1" s="1"/>
  <c r="CS10" i="1" s="1"/>
  <c r="CW10" i="1" s="1"/>
  <c r="I281" i="18"/>
  <c r="P278" i="18"/>
  <c r="CS73" i="1" l="1"/>
  <c r="CR69" i="1" s="1"/>
  <c r="CS6" i="1" s="1"/>
  <c r="CW6" i="1" s="1"/>
  <c r="CS134" i="1"/>
  <c r="CS133" i="1"/>
  <c r="CS132" i="1"/>
  <c r="CS131" i="1"/>
  <c r="CS130" i="1"/>
  <c r="CS129" i="1"/>
  <c r="CS127" i="1" s="1"/>
  <c r="CS11" i="1" s="1"/>
  <c r="CW11" i="1" s="1"/>
  <c r="EV170" i="1"/>
  <c r="CV84" i="1"/>
  <c r="EV167" i="1"/>
  <c r="EV166" i="1"/>
  <c r="EV165" i="1"/>
  <c r="EV164" i="1"/>
  <c r="EV163" i="1"/>
  <c r="EV162" i="1"/>
  <c r="EV161" i="1"/>
  <c r="EV160" i="1"/>
  <c r="CS38" i="1"/>
  <c r="CS37" i="1"/>
  <c r="CS39" i="1"/>
  <c r="CS40" i="1"/>
  <c r="CS41" i="1"/>
  <c r="CS42" i="1"/>
  <c r="CS44" i="1"/>
  <c r="CS43" i="1"/>
  <c r="CS45" i="1"/>
  <c r="CS46" i="1"/>
  <c r="CS47" i="1"/>
  <c r="CS48" i="1"/>
  <c r="CS49" i="1"/>
  <c r="CS50" i="1"/>
  <c r="CS51" i="1"/>
  <c r="CS60" i="1"/>
  <c r="CS61" i="1"/>
  <c r="CS62" i="1"/>
  <c r="CS83" i="1"/>
  <c r="CS84" i="1"/>
  <c r="CS85" i="1"/>
  <c r="CS93" i="1"/>
  <c r="CS94" i="1"/>
  <c r="CS105" i="1"/>
  <c r="CS117" i="1"/>
  <c r="CS36" i="1"/>
  <c r="U240" i="18"/>
  <c r="U241" i="18"/>
  <c r="I241" i="18"/>
  <c r="I240" i="18"/>
  <c r="AG238" i="18"/>
  <c r="I239" i="18"/>
  <c r="I238" i="18"/>
  <c r="AA103" i="1"/>
  <c r="AA102" i="1"/>
  <c r="AA101" i="1"/>
  <c r="AA100" i="1"/>
  <c r="AA99" i="1"/>
  <c r="AA98" i="1"/>
  <c r="L102" i="18"/>
  <c r="I195" i="18"/>
  <c r="I194" i="18"/>
  <c r="I193" i="18"/>
  <c r="I191" i="18"/>
  <c r="I190" i="18"/>
  <c r="I189" i="18"/>
  <c r="B203" i="18"/>
  <c r="B202" i="18"/>
  <c r="B201" i="18"/>
  <c r="B200" i="18"/>
  <c r="B199" i="18"/>
  <c r="B197" i="18"/>
  <c r="B196" i="18"/>
  <c r="B193" i="18"/>
  <c r="B192" i="18"/>
  <c r="B189" i="18"/>
  <c r="B188" i="18"/>
  <c r="AK187" i="18"/>
  <c r="AG187" i="18"/>
  <c r="AC187" i="18"/>
  <c r="Y187" i="18"/>
  <c r="AK200" i="18"/>
  <c r="AG200" i="18"/>
  <c r="AC200" i="18"/>
  <c r="Y200" i="18"/>
  <c r="U200" i="18"/>
  <c r="AK197" i="18"/>
  <c r="AG197" i="18"/>
  <c r="AC197" i="18"/>
  <c r="Y197" i="18"/>
  <c r="U197" i="18"/>
  <c r="AK195" i="18"/>
  <c r="AG195" i="18"/>
  <c r="AC195" i="18"/>
  <c r="Y195" i="18"/>
  <c r="U195" i="18"/>
  <c r="AK194" i="18"/>
  <c r="AG194" i="18"/>
  <c r="AC194" i="18"/>
  <c r="Y194" i="18"/>
  <c r="U194" i="18"/>
  <c r="AK193" i="18"/>
  <c r="AG193" i="18"/>
  <c r="AC193" i="18"/>
  <c r="Y193" i="18"/>
  <c r="U193" i="18"/>
  <c r="AK191" i="18"/>
  <c r="AG191" i="18"/>
  <c r="AC191" i="18"/>
  <c r="Y191" i="18"/>
  <c r="U191" i="18"/>
  <c r="AK190" i="18"/>
  <c r="AG190" i="18"/>
  <c r="AC190" i="18"/>
  <c r="Y190" i="18"/>
  <c r="U190" i="18"/>
  <c r="AK189" i="18"/>
  <c r="AG189" i="18"/>
  <c r="AC189" i="18"/>
  <c r="Y189" i="18"/>
  <c r="U189" i="18"/>
  <c r="AK188" i="18"/>
  <c r="AG188" i="18"/>
  <c r="AC188" i="18"/>
  <c r="Y188" i="18"/>
  <c r="U188" i="18"/>
  <c r="Q188" i="18"/>
  <c r="Q187" i="18"/>
  <c r="Q200" i="18"/>
  <c r="Q197" i="18"/>
  <c r="Q195" i="18"/>
  <c r="Q194" i="18"/>
  <c r="Q193" i="18"/>
  <c r="Q191" i="18"/>
  <c r="Q190" i="18"/>
  <c r="Q189" i="18"/>
  <c r="AI136" i="26"/>
  <c r="AI135" i="26"/>
  <c r="AI134" i="26"/>
  <c r="AP164" i="1"/>
  <c r="AP160" i="1"/>
  <c r="K91" i="18"/>
  <c r="AI133" i="26" l="1"/>
  <c r="FG160" i="1"/>
  <c r="FF160" i="1"/>
  <c r="FG161" i="1"/>
  <c r="FM161" i="1" s="1"/>
  <c r="FF161" i="1"/>
  <c r="FL161" i="1" s="1"/>
  <c r="FG162" i="1"/>
  <c r="FM162" i="1" s="1"/>
  <c r="FF162" i="1"/>
  <c r="FL162" i="1" s="1"/>
  <c r="FG163" i="1"/>
  <c r="FM163" i="1" s="1"/>
  <c r="FF163" i="1"/>
  <c r="FL163" i="1" s="1"/>
  <c r="FG164" i="1"/>
  <c r="FM164" i="1" s="1"/>
  <c r="FF164" i="1"/>
  <c r="FL164" i="1" s="1"/>
  <c r="FG165" i="1"/>
  <c r="FM165" i="1" s="1"/>
  <c r="FF165" i="1"/>
  <c r="FL165" i="1" s="1"/>
  <c r="FG167" i="1"/>
  <c r="FM167" i="1" s="1"/>
  <c r="FF167" i="1"/>
  <c r="FL167" i="1" s="1"/>
  <c r="FG166" i="1"/>
  <c r="FF166" i="1"/>
  <c r="AI129" i="26"/>
  <c r="AI148" i="18"/>
  <c r="AI152" i="18"/>
  <c r="AI153" i="18"/>
  <c r="AI154" i="18"/>
  <c r="AI155" i="18"/>
  <c r="CR36" i="1"/>
  <c r="CS5" i="1" s="1"/>
  <c r="CW5" i="1" s="1"/>
  <c r="EV171" i="1"/>
  <c r="EU175" i="1" s="1"/>
  <c r="CT13" i="1" s="1"/>
  <c r="CX13" i="1" s="1"/>
  <c r="CW84" i="1"/>
  <c r="CX84" i="1" s="1"/>
  <c r="CR83" i="1"/>
  <c r="CS7" i="1" s="1"/>
  <c r="CW7" i="1" s="1"/>
  <c r="CU135" i="1"/>
  <c r="CU141" i="1"/>
  <c r="W13" i="18"/>
  <c r="FL160" i="1" l="1"/>
  <c r="FF156" i="1"/>
  <c r="FM160" i="1"/>
  <c r="FG156" i="1"/>
  <c r="EV169" i="1"/>
  <c r="EV168" i="1"/>
  <c r="FL166" i="1"/>
  <c r="CU7" i="1" s="1"/>
  <c r="FM166" i="1"/>
  <c r="FM156" i="1" s="1"/>
  <c r="EU173" i="1"/>
  <c r="CT11" i="1" s="1"/>
  <c r="CX11" i="1" s="1"/>
  <c r="EU172" i="1"/>
  <c r="CT10" i="1" s="1"/>
  <c r="CX10" i="1" s="1"/>
  <c r="P68" i="26"/>
  <c r="EU174" i="1"/>
  <c r="CT12" i="1" s="1"/>
  <c r="CX12" i="1" s="1"/>
  <c r="K129" i="18"/>
  <c r="K126" i="18"/>
  <c r="K123" i="18"/>
  <c r="K120" i="18"/>
  <c r="K92" i="18"/>
  <c r="AH143" i="18"/>
  <c r="AH142" i="18"/>
  <c r="AH141" i="18"/>
  <c r="AH140" i="18"/>
  <c r="AH139" i="18"/>
  <c r="AH138" i="18"/>
  <c r="AA143" i="18"/>
  <c r="AA142" i="18"/>
  <c r="AA141" i="18"/>
  <c r="AA140" i="18"/>
  <c r="AA139" i="18"/>
  <c r="E143" i="18"/>
  <c r="E142" i="18"/>
  <c r="E141" i="18"/>
  <c r="E140" i="18"/>
  <c r="E139" i="18"/>
  <c r="C143" i="18"/>
  <c r="C142" i="18"/>
  <c r="C141" i="18"/>
  <c r="C140" i="18"/>
  <c r="C139" i="18"/>
  <c r="C138" i="18"/>
  <c r="FL156" i="1" l="1"/>
  <c r="CU8" i="1"/>
  <c r="CY7" i="1"/>
  <c r="D117" i="18"/>
  <c r="AL130" i="18"/>
  <c r="AL127" i="18"/>
  <c r="AL124" i="18"/>
  <c r="AL121" i="18"/>
  <c r="AL118" i="18"/>
  <c r="C109" i="18"/>
  <c r="CU63" i="1"/>
  <c r="H87" i="18"/>
  <c r="E87" i="18"/>
  <c r="O76" i="18"/>
  <c r="O75" i="18"/>
  <c r="O74" i="18"/>
  <c r="O72" i="18"/>
  <c r="O73" i="18"/>
  <c r="W12" i="18"/>
  <c r="CY8" i="1" l="1"/>
  <c r="D169" i="1"/>
  <c r="CY22" i="1"/>
  <c r="AI128" i="26"/>
  <c r="AI144" i="26"/>
  <c r="AI147" i="18"/>
  <c r="CW12" i="1"/>
  <c r="P87" i="18" l="1"/>
  <c r="CY84" i="1"/>
  <c r="S87" i="18"/>
  <c r="K20" i="2"/>
  <c r="CW119" i="1"/>
  <c r="CV119" i="1"/>
  <c r="CV120" i="1" s="1"/>
  <c r="CW120" i="1" l="1"/>
  <c r="CY120" i="1"/>
  <c r="CU124" i="1" s="1"/>
  <c r="S68" i="26"/>
  <c r="CV122" i="1"/>
  <c r="CX122" i="1"/>
  <c r="CW122" i="1"/>
  <c r="CX123" i="1"/>
  <c r="X169" i="18" l="1"/>
  <c r="X150" i="26"/>
  <c r="J16" i="27"/>
  <c r="CV124" i="1"/>
  <c r="CX124" i="1"/>
  <c r="CW124" i="1"/>
  <c r="O121" i="1"/>
  <c r="P50" i="25" s="1"/>
  <c r="C7" i="27"/>
  <c r="S288" i="26" l="1"/>
  <c r="X168" i="18"/>
  <c r="X149" i="26"/>
  <c r="J15" i="27"/>
  <c r="B51" i="27"/>
  <c r="B47" i="27"/>
  <c r="S90" i="26"/>
  <c r="AC90" i="26" s="1"/>
  <c r="O74" i="1"/>
  <c r="CX128" i="1" s="1"/>
  <c r="CS121" i="1"/>
  <c r="S109" i="18"/>
  <c r="AC109" i="18" s="1"/>
  <c r="CX129" i="1"/>
  <c r="J84" i="18" l="1"/>
  <c r="AJ95" i="18"/>
  <c r="AJ76" i="26"/>
  <c r="AE98" i="1"/>
  <c r="AJ99" i="18"/>
  <c r="AJ80" i="26"/>
  <c r="AE102" i="1"/>
  <c r="J65" i="26"/>
  <c r="CX134" i="1"/>
  <c r="CX132" i="1"/>
  <c r="CX133" i="1"/>
  <c r="CX130" i="1"/>
  <c r="CX131" i="1"/>
  <c r="CU125" i="1"/>
  <c r="J18" i="2"/>
  <c r="J11" i="2"/>
  <c r="AK173" i="26" s="1"/>
  <c r="I18" i="2"/>
  <c r="I11" i="2"/>
  <c r="AG173" i="26" s="1"/>
  <c r="H18" i="2"/>
  <c r="G18" i="2"/>
  <c r="F18" i="2"/>
  <c r="E18" i="2"/>
  <c r="H11" i="2"/>
  <c r="AC173" i="26" s="1"/>
  <c r="G11" i="2"/>
  <c r="Y173" i="26" s="1"/>
  <c r="F11" i="2"/>
  <c r="U173" i="26" s="1"/>
  <c r="E11" i="2"/>
  <c r="Q173" i="26" l="1"/>
  <c r="Q180" i="26"/>
  <c r="U180" i="26"/>
  <c r="Y180" i="26"/>
  <c r="AC180" i="26"/>
  <c r="AG180" i="26"/>
  <c r="AK180" i="26"/>
  <c r="E15" i="2"/>
  <c r="B18" i="27" s="1"/>
  <c r="Q199" i="18"/>
  <c r="U199" i="18"/>
  <c r="Y199" i="18"/>
  <c r="AC199" i="18"/>
  <c r="AG199" i="18"/>
  <c r="AK199" i="18"/>
  <c r="CY128" i="1"/>
  <c r="CT8" i="1" s="1"/>
  <c r="CX8" i="1" s="1"/>
  <c r="CY125" i="1"/>
  <c r="CX125" i="1"/>
  <c r="CW125" i="1"/>
  <c r="CV125" i="1"/>
  <c r="Q192" i="18"/>
  <c r="F15" i="2"/>
  <c r="U192" i="18"/>
  <c r="G15" i="2"/>
  <c r="Y192" i="18"/>
  <c r="H15" i="2"/>
  <c r="C18" i="27" s="1"/>
  <c r="AC192" i="18"/>
  <c r="I15" i="2"/>
  <c r="AG177" i="26" s="1"/>
  <c r="AG192" i="18"/>
  <c r="J15" i="2"/>
  <c r="AK177" i="26" s="1"/>
  <c r="AK192" i="18"/>
  <c r="I22" i="2"/>
  <c r="AG184" i="26" s="1"/>
  <c r="B38" i="27" l="1"/>
  <c r="X171" i="18"/>
  <c r="X152" i="26"/>
  <c r="J18" i="27"/>
  <c r="B50" i="27"/>
  <c r="B49" i="27"/>
  <c r="B48" i="27"/>
  <c r="N171" i="18"/>
  <c r="N152" i="26"/>
  <c r="I18" i="27"/>
  <c r="I14" i="27" s="1"/>
  <c r="CS97" i="1" s="1"/>
  <c r="CR93" i="1" s="1"/>
  <c r="CS8" i="1" s="1"/>
  <c r="CW8" i="1" s="1"/>
  <c r="B37" i="27"/>
  <c r="B36" i="27"/>
  <c r="AC177" i="26"/>
  <c r="Y177" i="26"/>
  <c r="U177" i="26"/>
  <c r="Q177" i="26"/>
  <c r="J22" i="2"/>
  <c r="AK184" i="26" s="1"/>
  <c r="CZ125" i="1"/>
  <c r="CU126" i="1" s="1"/>
  <c r="O125" i="1" s="1"/>
  <c r="H17" i="2"/>
  <c r="AC179" i="26" s="1"/>
  <c r="G17" i="2"/>
  <c r="F17" i="2"/>
  <c r="U179" i="26" s="1"/>
  <c r="E17" i="2"/>
  <c r="H21" i="2"/>
  <c r="AC198" i="18"/>
  <c r="AK196" i="18"/>
  <c r="J17" i="2"/>
  <c r="AG196" i="18"/>
  <c r="I17" i="2"/>
  <c r="I20" i="2"/>
  <c r="AG203" i="18"/>
  <c r="J20" i="2"/>
  <c r="AK203" i="18"/>
  <c r="H22" i="2"/>
  <c r="AC184" i="26" s="1"/>
  <c r="AC196" i="18"/>
  <c r="G22" i="2"/>
  <c r="Y184" i="26" s="1"/>
  <c r="Y196" i="18"/>
  <c r="F22" i="2"/>
  <c r="U184" i="26" s="1"/>
  <c r="U196" i="18"/>
  <c r="E22" i="2"/>
  <c r="Q184" i="26" s="1"/>
  <c r="Q196" i="18"/>
  <c r="T96" i="18" l="1"/>
  <c r="S99" i="1"/>
  <c r="T77" i="26"/>
  <c r="T97" i="18"/>
  <c r="S100" i="1"/>
  <c r="T78" i="26"/>
  <c r="T98" i="18"/>
  <c r="S101" i="1"/>
  <c r="T79" i="26"/>
  <c r="AJ96" i="18"/>
  <c r="AJ77" i="26"/>
  <c r="AE99" i="1"/>
  <c r="AJ97" i="18"/>
  <c r="AJ78" i="26"/>
  <c r="AE100" i="1"/>
  <c r="AJ98" i="18"/>
  <c r="AE101" i="1"/>
  <c r="AJ79" i="26"/>
  <c r="AK182" i="26"/>
  <c r="AG182" i="26"/>
  <c r="AG179" i="26"/>
  <c r="AK179" i="26"/>
  <c r="AC183" i="26"/>
  <c r="Q179" i="26"/>
  <c r="Y179" i="26"/>
  <c r="F21" i="2"/>
  <c r="CW135" i="1"/>
  <c r="CT135" i="1" s="1"/>
  <c r="CW141" i="1"/>
  <c r="CT141" i="1" s="1"/>
  <c r="E126" i="1"/>
  <c r="AK201" i="18"/>
  <c r="AG201" i="18"/>
  <c r="I21" i="2"/>
  <c r="AG198" i="18"/>
  <c r="J21" i="2"/>
  <c r="AK198" i="18"/>
  <c r="AC202" i="18"/>
  <c r="Q198" i="18"/>
  <c r="E21" i="2"/>
  <c r="U198" i="18"/>
  <c r="G21" i="2"/>
  <c r="Y198" i="18"/>
  <c r="E20" i="2"/>
  <c r="Q182" i="26" s="1"/>
  <c r="Q203" i="18"/>
  <c r="F20" i="2"/>
  <c r="U203" i="18"/>
  <c r="G20" i="2"/>
  <c r="Y203" i="18"/>
  <c r="H20" i="2"/>
  <c r="AC182" i="26" s="1"/>
  <c r="AC203" i="18"/>
  <c r="CW123" i="1"/>
  <c r="CV123" i="1"/>
  <c r="O120" i="1" l="1"/>
  <c r="Y182" i="26"/>
  <c r="U182" i="26"/>
  <c r="Y183" i="26"/>
  <c r="Q183" i="26"/>
  <c r="AK183" i="26"/>
  <c r="AG183" i="26"/>
  <c r="U183" i="26"/>
  <c r="CT134" i="1"/>
  <c r="CT9" i="1" s="1"/>
  <c r="CX9" i="1" s="1"/>
  <c r="Y201" i="18"/>
  <c r="U201" i="18"/>
  <c r="Y202" i="18"/>
  <c r="U202" i="18"/>
  <c r="Q202" i="18"/>
  <c r="AK202" i="18"/>
  <c r="AG202" i="18"/>
  <c r="W109" i="18"/>
  <c r="O119" i="1"/>
  <c r="AC201" i="18"/>
  <c r="Q201" i="18"/>
  <c r="M90" i="26" l="1"/>
  <c r="W90" i="26"/>
  <c r="O122" i="1"/>
  <c r="CS119" i="1"/>
  <c r="M109" i="18"/>
  <c r="CS120" i="1"/>
  <c r="AG90" i="26" l="1"/>
  <c r="CU102" i="1"/>
  <c r="DA102" i="1" s="1"/>
  <c r="CT14" i="1" s="1"/>
  <c r="CX14" i="1" s="1"/>
  <c r="CX22" i="1" s="1"/>
  <c r="CS122" i="1"/>
  <c r="CR117" i="1" s="1"/>
  <c r="AG109" i="18"/>
  <c r="CS9" i="1" l="1"/>
  <c r="CW9" i="1" s="1"/>
  <c r="CW22" i="1" l="1"/>
  <c r="CW2" i="1" s="1"/>
  <c r="AE5" i="1"/>
  <c r="B275" i="26"/>
  <c r="B284" i="18"/>
  <c r="A144" i="26" l="1"/>
  <c r="A91" i="26"/>
  <c r="A110" i="18"/>
  <c r="A163" i="18"/>
  <c r="C35" i="27"/>
  <c r="C47" i="27"/>
  <c r="C36" i="27"/>
  <c r="C48" i="27"/>
  <c r="C37" i="27"/>
  <c r="C49" i="27"/>
  <c r="C38" i="27"/>
  <c r="C50" i="27"/>
  <c r="C39" i="27"/>
  <c r="C51" i="27"/>
  <c r="C40" i="27"/>
  <c r="C52" i="27"/>
  <c r="AN100" i="18" l="1"/>
  <c r="AN81" i="26"/>
  <c r="AI103" i="1"/>
  <c r="X100" i="18"/>
  <c r="X81" i="26"/>
  <c r="W103" i="1"/>
  <c r="AN98" i="18"/>
  <c r="AN79" i="26"/>
  <c r="AI101" i="1"/>
  <c r="X98" i="18"/>
  <c r="X79" i="26"/>
  <c r="W101" i="1"/>
  <c r="AN99" i="18"/>
  <c r="AN80" i="26"/>
  <c r="AI102" i="1"/>
  <c r="AN96" i="18"/>
  <c r="AN77" i="26"/>
  <c r="AI99" i="1"/>
  <c r="AN95" i="18"/>
  <c r="AN76" i="26"/>
  <c r="AI98" i="1"/>
  <c r="X99" i="18"/>
  <c r="X80" i="26"/>
  <c r="W102" i="1"/>
  <c r="X96" i="18"/>
  <c r="X77" i="26"/>
  <c r="W99" i="1"/>
  <c r="X95" i="18"/>
  <c r="X76" i="26"/>
  <c r="W98" i="1"/>
  <c r="AN97" i="18"/>
  <c r="AN78" i="26"/>
  <c r="AI100" i="1"/>
  <c r="X97" i="18"/>
  <c r="X78" i="26"/>
  <c r="W100" i="1"/>
</calcChain>
</file>

<file path=xl/comments1.xml><?xml version="1.0" encoding="utf-8"?>
<comments xmlns="http://schemas.openxmlformats.org/spreadsheetml/2006/main">
  <authors>
    <author>METI</author>
  </authors>
  <commentList>
    <comment ref="CT10" authorId="0">
      <text>
        <r>
          <rPr>
            <b/>
            <sz val="9"/>
            <color indexed="81"/>
            <rFont val="ＭＳ Ｐゴシック"/>
            <family val="3"/>
            <charset val="128"/>
          </rPr>
          <t>METI:</t>
        </r>
        <r>
          <rPr>
            <sz val="9"/>
            <color indexed="81"/>
            <rFont val="ＭＳ Ｐゴシック"/>
            <family val="3"/>
            <charset val="128"/>
          </rPr>
          <t xml:space="preserve">
新規申請の場合のみ
（60日ルール）</t>
        </r>
      </text>
    </comment>
    <comment ref="CT13" authorId="0">
      <text>
        <r>
          <rPr>
            <b/>
            <sz val="9"/>
            <color indexed="81"/>
            <rFont val="ＭＳ Ｐゴシック"/>
            <family val="3"/>
            <charset val="128"/>
          </rPr>
          <t>METI:</t>
        </r>
        <r>
          <rPr>
            <sz val="9"/>
            <color indexed="81"/>
            <rFont val="ＭＳ Ｐゴシック"/>
            <family val="3"/>
            <charset val="128"/>
          </rPr>
          <t xml:space="preserve">
新規申請の場合のみ
（計画期間の遡及）</t>
        </r>
      </text>
    </comment>
    <comment ref="CT17" authorId="0">
      <text>
        <r>
          <rPr>
            <b/>
            <sz val="9"/>
            <color indexed="81"/>
            <rFont val="ＭＳ Ｐゴシック"/>
            <family val="3"/>
            <charset val="128"/>
          </rPr>
          <t>METI:</t>
        </r>
        <r>
          <rPr>
            <sz val="9"/>
            <color indexed="81"/>
            <rFont val="ＭＳ Ｐゴシック"/>
            <family val="3"/>
            <charset val="128"/>
          </rPr>
          <t xml:space="preserve">
変更申請の場合のみ。
前回認定日より申請日が前の日付になっているとエラー表示</t>
        </r>
      </text>
    </comment>
  </commentList>
</comments>
</file>

<file path=xl/sharedStrings.xml><?xml version="1.0" encoding="utf-8"?>
<sst xmlns="http://schemas.openxmlformats.org/spreadsheetml/2006/main" count="15568" uniqueCount="5193">
  <si>
    <t>法人・個人の別</t>
    <rPh sb="0" eb="2">
      <t>ホウジン</t>
    </rPh>
    <rPh sb="3" eb="5">
      <t>コジン</t>
    </rPh>
    <rPh sb="6" eb="7">
      <t>ベツ</t>
    </rPh>
    <phoneticPr fontId="1"/>
  </si>
  <si>
    <t>法人名</t>
    <rPh sb="0" eb="2">
      <t>ホウジン</t>
    </rPh>
    <rPh sb="2" eb="3">
      <t>メイ</t>
    </rPh>
    <phoneticPr fontId="1"/>
  </si>
  <si>
    <t>代表者役職</t>
    <rPh sb="0" eb="3">
      <t>ダイヒョウシャ</t>
    </rPh>
    <rPh sb="3" eb="5">
      <t>ヤクショク</t>
    </rPh>
    <phoneticPr fontId="1"/>
  </si>
  <si>
    <t>代表者名</t>
    <rPh sb="0" eb="3">
      <t>ダイヒョウシャ</t>
    </rPh>
    <rPh sb="3" eb="4">
      <t>メイ</t>
    </rPh>
    <phoneticPr fontId="1"/>
  </si>
  <si>
    <t>〒番号</t>
    <rPh sb="1" eb="3">
      <t>バンゴウ</t>
    </rPh>
    <phoneticPr fontId="1"/>
  </si>
  <si>
    <t>住所</t>
    <rPh sb="0" eb="2">
      <t>ジュウショ</t>
    </rPh>
    <phoneticPr fontId="1"/>
  </si>
  <si>
    <t>本件担当者（部署）</t>
    <rPh sb="0" eb="2">
      <t>ホンケン</t>
    </rPh>
    <rPh sb="2" eb="5">
      <t>タントウシャ</t>
    </rPh>
    <rPh sb="6" eb="8">
      <t>ブショ</t>
    </rPh>
    <phoneticPr fontId="1"/>
  </si>
  <si>
    <t>本件担当者（担当者名）</t>
    <rPh sb="0" eb="2">
      <t>ホンケン</t>
    </rPh>
    <rPh sb="2" eb="5">
      <t>タントウシャ</t>
    </rPh>
    <rPh sb="6" eb="10">
      <t>タントウシャメイ</t>
    </rPh>
    <phoneticPr fontId="1"/>
  </si>
  <si>
    <t>本件担当者（TEL）</t>
    <rPh sb="0" eb="2">
      <t>ホンケン</t>
    </rPh>
    <rPh sb="2" eb="5">
      <t>タントウシャ</t>
    </rPh>
    <phoneticPr fontId="1"/>
  </si>
  <si>
    <t>本件担当者（FAX）</t>
    <rPh sb="0" eb="2">
      <t>ホンケン</t>
    </rPh>
    <rPh sb="2" eb="5">
      <t>タントウシャ</t>
    </rPh>
    <phoneticPr fontId="1"/>
  </si>
  <si>
    <t>本件担当者（E-mail）</t>
    <rPh sb="0" eb="2">
      <t>ホンケン</t>
    </rPh>
    <rPh sb="2" eb="5">
      <t>タントウシャ</t>
    </rPh>
    <phoneticPr fontId="1"/>
  </si>
  <si>
    <t>常時雇用する従業員の数</t>
    <rPh sb="0" eb="2">
      <t>ジョウジ</t>
    </rPh>
    <rPh sb="2" eb="4">
      <t>コヨウ</t>
    </rPh>
    <rPh sb="6" eb="9">
      <t>ジュウギョウイン</t>
    </rPh>
    <rPh sb="10" eb="11">
      <t>カズ</t>
    </rPh>
    <phoneticPr fontId="1"/>
  </si>
  <si>
    <t>法人番号</t>
    <rPh sb="0" eb="2">
      <t>ホウジン</t>
    </rPh>
    <rPh sb="2" eb="4">
      <t>バンゴウ</t>
    </rPh>
    <phoneticPr fontId="1"/>
  </si>
  <si>
    <t>事業分野</t>
    <rPh sb="0" eb="4">
      <t>ジギョウブンヤ</t>
    </rPh>
    <phoneticPr fontId="1"/>
  </si>
  <si>
    <t>事業分野（大分類）</t>
    <rPh sb="0" eb="4">
      <t>ジギョウブンヤ</t>
    </rPh>
    <rPh sb="5" eb="8">
      <t>ダイブンルイ</t>
    </rPh>
    <phoneticPr fontId="1"/>
  </si>
  <si>
    <t>事業分野（中分類）</t>
    <rPh sb="0" eb="4">
      <t>ジギョウブンヤ</t>
    </rPh>
    <rPh sb="5" eb="8">
      <t>チュウブンルイ</t>
    </rPh>
    <phoneticPr fontId="1"/>
  </si>
  <si>
    <t>事業分野（小分類）</t>
    <rPh sb="0" eb="4">
      <t>ジギョウブンヤ</t>
    </rPh>
    <rPh sb="5" eb="8">
      <t>ショウブンルイ</t>
    </rPh>
    <phoneticPr fontId="1"/>
  </si>
  <si>
    <t>事業分野（細分類）</t>
    <rPh sb="0" eb="4">
      <t>ジギョウブンヤ</t>
    </rPh>
    <rPh sb="5" eb="6">
      <t>サイ</t>
    </rPh>
    <rPh sb="6" eb="8">
      <t>ブンルイ</t>
    </rPh>
    <phoneticPr fontId="1"/>
  </si>
  <si>
    <t>事業分野別指針</t>
    <rPh sb="0" eb="4">
      <t>ジギョウブンヤ</t>
    </rPh>
    <rPh sb="4" eb="5">
      <t>ベツ</t>
    </rPh>
    <rPh sb="5" eb="7">
      <t>シシン</t>
    </rPh>
    <phoneticPr fontId="1"/>
  </si>
  <si>
    <t>①自社の事業概要</t>
    <rPh sb="1" eb="3">
      <t>ジシャ</t>
    </rPh>
    <rPh sb="4" eb="8">
      <t>ジギョウガイヨウ</t>
    </rPh>
    <phoneticPr fontId="1"/>
  </si>
  <si>
    <t>②自社の商品・サービスが対象とする顧客・市場の動向、競合の状況</t>
    <rPh sb="1" eb="3">
      <t>ジシャ</t>
    </rPh>
    <rPh sb="4" eb="6">
      <t>ショウヒン</t>
    </rPh>
    <rPh sb="12" eb="14">
      <t>タイショウ</t>
    </rPh>
    <rPh sb="17" eb="19">
      <t>コキャク</t>
    </rPh>
    <rPh sb="20" eb="22">
      <t>シジョウ</t>
    </rPh>
    <rPh sb="23" eb="25">
      <t>ドウコウ</t>
    </rPh>
    <rPh sb="26" eb="28">
      <t>キョウゴウ</t>
    </rPh>
    <rPh sb="29" eb="31">
      <t>ジョウキョウ</t>
    </rPh>
    <phoneticPr fontId="1"/>
  </si>
  <si>
    <t>③自社の経営状況</t>
    <rPh sb="1" eb="3">
      <t>ジシャ</t>
    </rPh>
    <rPh sb="4" eb="6">
      <t>ケイエイ</t>
    </rPh>
    <rPh sb="6" eb="8">
      <t>ジョウキョウ</t>
    </rPh>
    <phoneticPr fontId="1"/>
  </si>
  <si>
    <t>指標の種類</t>
    <rPh sb="0" eb="2">
      <t>シヒョウ</t>
    </rPh>
    <rPh sb="3" eb="5">
      <t>シュルイ</t>
    </rPh>
    <phoneticPr fontId="1"/>
  </si>
  <si>
    <t>A現状</t>
    <rPh sb="1" eb="3">
      <t>ゲンジョウ</t>
    </rPh>
    <phoneticPr fontId="1"/>
  </si>
  <si>
    <t>B計画終了時の目標</t>
    <rPh sb="1" eb="3">
      <t>ケイカク</t>
    </rPh>
    <rPh sb="3" eb="6">
      <t>シュウリョウジ</t>
    </rPh>
    <rPh sb="7" eb="9">
      <t>モクヒョウ</t>
    </rPh>
    <phoneticPr fontId="1"/>
  </si>
  <si>
    <t>伸び率</t>
    <rPh sb="0" eb="1">
      <t>ノ</t>
    </rPh>
    <rPh sb="2" eb="3">
      <t>リツ</t>
    </rPh>
    <phoneticPr fontId="1"/>
  </si>
  <si>
    <t>ア</t>
    <phoneticPr fontId="1"/>
  </si>
  <si>
    <t>イ</t>
    <phoneticPr fontId="1"/>
  </si>
  <si>
    <t>ウ</t>
    <phoneticPr fontId="1"/>
  </si>
  <si>
    <t>エ</t>
    <phoneticPr fontId="1"/>
  </si>
  <si>
    <t>オ</t>
    <phoneticPr fontId="1"/>
  </si>
  <si>
    <t>カ</t>
    <phoneticPr fontId="1"/>
  </si>
  <si>
    <t>事業分野別指針該当箇所</t>
    <rPh sb="0" eb="4">
      <t>ジギョウブンヤ</t>
    </rPh>
    <rPh sb="4" eb="5">
      <t>ベツ</t>
    </rPh>
    <rPh sb="5" eb="7">
      <t>シシン</t>
    </rPh>
    <rPh sb="7" eb="9">
      <t>ガイトウ</t>
    </rPh>
    <rPh sb="9" eb="11">
      <t>カショ</t>
    </rPh>
    <phoneticPr fontId="1"/>
  </si>
  <si>
    <t>実施項目</t>
    <rPh sb="0" eb="2">
      <t>ジッシ</t>
    </rPh>
    <rPh sb="2" eb="4">
      <t>コウモク</t>
    </rPh>
    <phoneticPr fontId="1"/>
  </si>
  <si>
    <t>新事業活動の該非</t>
    <rPh sb="0" eb="3">
      <t>シンジギョウ</t>
    </rPh>
    <rPh sb="3" eb="5">
      <t>カツドウ</t>
    </rPh>
    <rPh sb="6" eb="8">
      <t>ガイヒ</t>
    </rPh>
    <phoneticPr fontId="1"/>
  </si>
  <si>
    <t>使途・用途</t>
    <rPh sb="0" eb="2">
      <t>シト</t>
    </rPh>
    <rPh sb="3" eb="5">
      <t>ヨウト</t>
    </rPh>
    <phoneticPr fontId="1"/>
  </si>
  <si>
    <t>資金調達方法</t>
    <rPh sb="0" eb="2">
      <t>シキン</t>
    </rPh>
    <rPh sb="2" eb="4">
      <t>チョウタツ</t>
    </rPh>
    <rPh sb="4" eb="6">
      <t>ホウホウ</t>
    </rPh>
    <phoneticPr fontId="1"/>
  </si>
  <si>
    <t>設備等の名称／型式</t>
    <rPh sb="0" eb="2">
      <t>セツビ</t>
    </rPh>
    <rPh sb="2" eb="3">
      <t>トウ</t>
    </rPh>
    <rPh sb="4" eb="6">
      <t>メイショウ</t>
    </rPh>
    <rPh sb="7" eb="9">
      <t>カタシキ</t>
    </rPh>
    <phoneticPr fontId="1"/>
  </si>
  <si>
    <t>数量</t>
    <rPh sb="0" eb="2">
      <t>スウリョウ</t>
    </rPh>
    <phoneticPr fontId="1"/>
  </si>
  <si>
    <t>取得予定時期（年）</t>
    <rPh sb="0" eb="2">
      <t>シュトク</t>
    </rPh>
    <rPh sb="2" eb="4">
      <t>ヨテイ</t>
    </rPh>
    <rPh sb="4" eb="6">
      <t>ジキ</t>
    </rPh>
    <rPh sb="7" eb="8">
      <t>ネン</t>
    </rPh>
    <phoneticPr fontId="1"/>
  </si>
  <si>
    <t>取得予定時期（月）</t>
    <rPh sb="0" eb="2">
      <t>シュトク</t>
    </rPh>
    <rPh sb="2" eb="4">
      <t>ヨテイ</t>
    </rPh>
    <rPh sb="4" eb="6">
      <t>ジキ</t>
    </rPh>
    <rPh sb="7" eb="8">
      <t>ガツ</t>
    </rPh>
    <phoneticPr fontId="1"/>
  </si>
  <si>
    <t>経営力向上の目標及び経営力向上による経営の向上の程度を示す指標の算定根拠</t>
    <rPh sb="0" eb="3">
      <t>ケイエイリョク</t>
    </rPh>
    <rPh sb="3" eb="5">
      <t>コウジョウ</t>
    </rPh>
    <rPh sb="6" eb="8">
      <t>モクヒョウ</t>
    </rPh>
    <rPh sb="8" eb="9">
      <t>オヨ</t>
    </rPh>
    <rPh sb="10" eb="13">
      <t>ケイエイリョク</t>
    </rPh>
    <rPh sb="13" eb="15">
      <t>コウジョウ</t>
    </rPh>
    <rPh sb="18" eb="20">
      <t>ケイエイ</t>
    </rPh>
    <rPh sb="21" eb="23">
      <t>コウジョウ</t>
    </rPh>
    <rPh sb="24" eb="26">
      <t>テイド</t>
    </rPh>
    <rPh sb="27" eb="28">
      <t>シメ</t>
    </rPh>
    <rPh sb="29" eb="31">
      <t>シヒョウ</t>
    </rPh>
    <rPh sb="32" eb="34">
      <t>サンテイ</t>
    </rPh>
    <rPh sb="34" eb="36">
      <t>コンキョ</t>
    </rPh>
    <phoneticPr fontId="3"/>
  </si>
  <si>
    <t>売上高</t>
    <rPh sb="0" eb="3">
      <t>ウリアゲダカ</t>
    </rPh>
    <phoneticPr fontId="3"/>
  </si>
  <si>
    <t>売上原価</t>
    <rPh sb="0" eb="2">
      <t>ウリアゲ</t>
    </rPh>
    <rPh sb="2" eb="4">
      <t>ゲンカ</t>
    </rPh>
    <phoneticPr fontId="3"/>
  </si>
  <si>
    <t>（人件費・減価償却以外）</t>
    <rPh sb="1" eb="4">
      <t>ジンケンヒ</t>
    </rPh>
    <rPh sb="5" eb="7">
      <t>ゲンカ</t>
    </rPh>
    <rPh sb="7" eb="9">
      <t>ショウキャク</t>
    </rPh>
    <rPh sb="9" eb="11">
      <t>イガイ</t>
    </rPh>
    <phoneticPr fontId="3"/>
  </si>
  <si>
    <t>（人件費）</t>
    <rPh sb="1" eb="4">
      <t>ジンケンヒ</t>
    </rPh>
    <phoneticPr fontId="3"/>
  </si>
  <si>
    <t>（減価償却費）</t>
    <rPh sb="1" eb="3">
      <t>ゲンカ</t>
    </rPh>
    <rPh sb="3" eb="6">
      <t>ショウキャクヒ</t>
    </rPh>
    <phoneticPr fontId="3"/>
  </si>
  <si>
    <t>売上総利益</t>
    <rPh sb="0" eb="2">
      <t>ウリアゲ</t>
    </rPh>
    <rPh sb="2" eb="5">
      <t>ソウリエキ</t>
    </rPh>
    <phoneticPr fontId="3"/>
  </si>
  <si>
    <t>販管費</t>
    <rPh sb="0" eb="3">
      <t>ハンカンヒ</t>
    </rPh>
    <phoneticPr fontId="3"/>
  </si>
  <si>
    <t>営業利益</t>
    <rPh sb="0" eb="2">
      <t>エイギョウ</t>
    </rPh>
    <rPh sb="2" eb="4">
      <t>リエキ</t>
    </rPh>
    <phoneticPr fontId="3"/>
  </si>
  <si>
    <t>人件費＋減価償却費</t>
    <rPh sb="0" eb="3">
      <t>ジンケンヒ</t>
    </rPh>
    <rPh sb="4" eb="6">
      <t>ゲンカ</t>
    </rPh>
    <rPh sb="6" eb="9">
      <t>ショウキャクヒ</t>
    </rPh>
    <phoneticPr fontId="3"/>
  </si>
  <si>
    <t>付加価値額＝営業利益＋人件費＋減価償却費</t>
    <rPh sb="0" eb="2">
      <t>フカ</t>
    </rPh>
    <rPh sb="2" eb="4">
      <t>カチ</t>
    </rPh>
    <rPh sb="4" eb="5">
      <t>ガク</t>
    </rPh>
    <rPh sb="6" eb="8">
      <t>エイギョウ</t>
    </rPh>
    <rPh sb="8" eb="10">
      <t>リエキ</t>
    </rPh>
    <rPh sb="11" eb="14">
      <t>ジンケンヒ</t>
    </rPh>
    <rPh sb="15" eb="17">
      <t>ゲンカ</t>
    </rPh>
    <rPh sb="17" eb="20">
      <t>ショウキャクヒ</t>
    </rPh>
    <phoneticPr fontId="3"/>
  </si>
  <si>
    <t>従業員数または年間総労働時間</t>
    <rPh sb="0" eb="3">
      <t>ジュウギョウイン</t>
    </rPh>
    <rPh sb="3" eb="4">
      <t>スウ</t>
    </rPh>
    <rPh sb="7" eb="9">
      <t>ネンカン</t>
    </rPh>
    <rPh sb="9" eb="10">
      <t>ソウ</t>
    </rPh>
    <rPh sb="10" eb="12">
      <t>ロウドウ</t>
    </rPh>
    <rPh sb="12" eb="14">
      <t>ジカン</t>
    </rPh>
    <phoneticPr fontId="3"/>
  </si>
  <si>
    <t>労働生産性</t>
    <rPh sb="0" eb="2">
      <t>ロウドウ</t>
    </rPh>
    <rPh sb="2" eb="5">
      <t>セイサンセイ</t>
    </rPh>
    <phoneticPr fontId="3"/>
  </si>
  <si>
    <t>セルを入力</t>
    <rPh sb="3" eb="5">
      <t>ニュウリョク</t>
    </rPh>
    <phoneticPr fontId="3"/>
  </si>
  <si>
    <t>■基本入力情報</t>
    <rPh sb="1" eb="3">
      <t>キホン</t>
    </rPh>
    <rPh sb="3" eb="5">
      <t>ニュウリョク</t>
    </rPh>
    <rPh sb="5" eb="7">
      <t>ジョウホウ</t>
    </rPh>
    <phoneticPr fontId="3"/>
  </si>
  <si>
    <t>項目</t>
    <rPh sb="0" eb="2">
      <t>コウモク</t>
    </rPh>
    <phoneticPr fontId="3"/>
  </si>
  <si>
    <t>入力欄</t>
    <rPh sb="0" eb="2">
      <t>ニュウリョク</t>
    </rPh>
    <rPh sb="2" eb="3">
      <t>ラン</t>
    </rPh>
    <phoneticPr fontId="3"/>
  </si>
  <si>
    <t>■財務分析用入力情報</t>
    <rPh sb="1" eb="3">
      <t>ザイム</t>
    </rPh>
    <rPh sb="3" eb="5">
      <t>ブンセキ</t>
    </rPh>
    <rPh sb="5" eb="6">
      <t>ヨウ</t>
    </rPh>
    <rPh sb="6" eb="8">
      <t>ニュウリョク</t>
    </rPh>
    <rPh sb="8" eb="10">
      <t>ジョウホウ</t>
    </rPh>
    <phoneticPr fontId="3"/>
  </si>
  <si>
    <t>指標</t>
    <rPh sb="0" eb="2">
      <t>シヒョウ</t>
    </rPh>
    <phoneticPr fontId="3"/>
  </si>
  <si>
    <t>②営業利益率</t>
    <rPh sb="1" eb="3">
      <t>エイギョウ</t>
    </rPh>
    <rPh sb="3" eb="5">
      <t>リエキ</t>
    </rPh>
    <rPh sb="5" eb="6">
      <t>リツ</t>
    </rPh>
    <phoneticPr fontId="3"/>
  </si>
  <si>
    <t>③労働生産性</t>
    <rPh sb="1" eb="3">
      <t>ロウドウ</t>
    </rPh>
    <rPh sb="3" eb="6">
      <t>セイサンセイ</t>
    </rPh>
    <phoneticPr fontId="3"/>
  </si>
  <si>
    <t>④EBITDA有利子負債倍率</t>
    <rPh sb="7" eb="8">
      <t>ユウ</t>
    </rPh>
    <rPh sb="8" eb="10">
      <t>リシ</t>
    </rPh>
    <rPh sb="10" eb="12">
      <t>フサイ</t>
    </rPh>
    <rPh sb="12" eb="14">
      <t>バイリツ</t>
    </rPh>
    <phoneticPr fontId="3"/>
  </si>
  <si>
    <t>⑤営業運転資本回転期間</t>
    <rPh sb="1" eb="3">
      <t>エイギョウ</t>
    </rPh>
    <rPh sb="3" eb="5">
      <t>ウンテン</t>
    </rPh>
    <rPh sb="5" eb="7">
      <t>シホン</t>
    </rPh>
    <rPh sb="7" eb="9">
      <t>カイテン</t>
    </rPh>
    <rPh sb="9" eb="11">
      <t>キカン</t>
    </rPh>
    <phoneticPr fontId="3"/>
  </si>
  <si>
    <t>⑥自己資本比率</t>
    <rPh sb="1" eb="3">
      <t>ジコ</t>
    </rPh>
    <rPh sb="3" eb="5">
      <t>シホン</t>
    </rPh>
    <rPh sb="5" eb="7">
      <t>ヒリツ</t>
    </rPh>
    <phoneticPr fontId="3"/>
  </si>
  <si>
    <t>※金額の単位は千円</t>
    <rPh sb="1" eb="3">
      <t>キンガク</t>
    </rPh>
    <rPh sb="4" eb="6">
      <t>タンイ</t>
    </rPh>
    <rPh sb="7" eb="8">
      <t>セン</t>
    </rPh>
    <rPh sb="8" eb="9">
      <t>エン</t>
    </rPh>
    <phoneticPr fontId="3"/>
  </si>
  <si>
    <t>算出結果</t>
    <rPh sb="0" eb="2">
      <t>サンシュツ</t>
    </rPh>
    <rPh sb="2" eb="4">
      <t>ケッカ</t>
    </rPh>
    <phoneticPr fontId="3"/>
  </si>
  <si>
    <t>標準偏差</t>
    <rPh sb="0" eb="2">
      <t>ヒョウジュン</t>
    </rPh>
    <rPh sb="2" eb="4">
      <t>ヘンサ</t>
    </rPh>
    <phoneticPr fontId="3"/>
  </si>
  <si>
    <t>①売上増加率</t>
  </si>
  <si>
    <t>サービス業</t>
    <rPh sb="4" eb="5">
      <t>ギョウ</t>
    </rPh>
    <phoneticPr fontId="3"/>
  </si>
  <si>
    <t>医療業</t>
  </si>
  <si>
    <t>③労働生産性</t>
  </si>
  <si>
    <t>④EBITDA有利子負債倍率</t>
  </si>
  <si>
    <t xml:space="preserve"> A　農業，林業</t>
  </si>
  <si>
    <t xml:space="preserve"> B　漁業</t>
  </si>
  <si>
    <t xml:space="preserve"> C　鉱業，採石業，砂利採取業</t>
  </si>
  <si>
    <t xml:space="preserve"> D　建設業</t>
  </si>
  <si>
    <t xml:space="preserve"> E　製造業</t>
  </si>
  <si>
    <t xml:space="preserve"> F　電気・ガス・熱供給・水道業</t>
  </si>
  <si>
    <t xml:space="preserve"> G　情報通信業</t>
  </si>
  <si>
    <t xml:space="preserve"> H　運輸業，郵便業</t>
  </si>
  <si>
    <t xml:space="preserve"> I　卸売業，小売業</t>
  </si>
  <si>
    <t xml:space="preserve"> J　金融業，保険業</t>
  </si>
  <si>
    <t xml:space="preserve"> K　不動産業，物品賃貸業</t>
  </si>
  <si>
    <t xml:space="preserve"> L　学術研究，専門・技術サービス業</t>
  </si>
  <si>
    <t xml:space="preserve"> M　宿泊業，飲食サービス業</t>
  </si>
  <si>
    <t xml:space="preserve"> N　生活関連サービス業，娯楽業</t>
  </si>
  <si>
    <t xml:space="preserve"> O　教育，学習支援業</t>
  </si>
  <si>
    <t xml:space="preserve"> P　医療，福祉</t>
  </si>
  <si>
    <t xml:space="preserve"> Q　複合サービス事業</t>
  </si>
  <si>
    <t xml:space="preserve"> R　サービス業（他に分類されないもの）</t>
  </si>
  <si>
    <t xml:space="preserve"> S　公務（他に分類されるものを除く）</t>
  </si>
  <si>
    <t xml:space="preserve"> T　分類不能の産業</t>
  </si>
  <si>
    <t>99　分類不能の産業</t>
  </si>
  <si>
    <t>01　農業</t>
  </si>
  <si>
    <t>02　林業</t>
  </si>
  <si>
    <t>03　漁業（水産養殖業を除く）</t>
  </si>
  <si>
    <t>04　水産養殖業</t>
  </si>
  <si>
    <t>05　鉱業，採石業，砂利採取業</t>
  </si>
  <si>
    <t>06　総合工事業</t>
  </si>
  <si>
    <t>07　職別工事業(設備工事業を除く)</t>
  </si>
  <si>
    <t>08　設備工事業</t>
  </si>
  <si>
    <t>09　食料品製造業</t>
  </si>
  <si>
    <t>10　飲料・たばこ・飼料製造業</t>
  </si>
  <si>
    <t>11　繊維工業</t>
  </si>
  <si>
    <t>12　木材・木製品製造業（家具を除く）</t>
  </si>
  <si>
    <t>13　家具・装備品製造業</t>
  </si>
  <si>
    <t>14　パルプ・紙・紙加工品製造業</t>
  </si>
  <si>
    <t>15　印刷・同関連業</t>
  </si>
  <si>
    <t>16　化学工業</t>
  </si>
  <si>
    <t>17　石油製品・石炭製品製造業</t>
  </si>
  <si>
    <t>18　プラスチック製品製造業（別掲を除く）</t>
  </si>
  <si>
    <t>19　ゴム製品製造業</t>
  </si>
  <si>
    <t>20　なめし革・同製品・毛皮製造業</t>
  </si>
  <si>
    <t>21　窯業・土石製品製造業</t>
  </si>
  <si>
    <t>22　鉄鋼業</t>
  </si>
  <si>
    <t>23　非鉄金属製造業</t>
  </si>
  <si>
    <t>24　金属製品製造業</t>
  </si>
  <si>
    <t>25　はん用機械器具製造業</t>
  </si>
  <si>
    <t>26　生産用機械器具製造業</t>
  </si>
  <si>
    <t>27　業務用機械器具製造業</t>
  </si>
  <si>
    <t>28　電子部品・デバイス・電子回路製造業</t>
  </si>
  <si>
    <t>29　電気機械器具製造業</t>
  </si>
  <si>
    <t>30　情報通信機械器具製造業</t>
  </si>
  <si>
    <t>31　輸送用機械器具製造業</t>
  </si>
  <si>
    <t>32　その他の製造業</t>
  </si>
  <si>
    <t>33　電気業</t>
  </si>
  <si>
    <t>34　ガス業</t>
  </si>
  <si>
    <t>35　熱供給業</t>
  </si>
  <si>
    <t>36　水道業</t>
  </si>
  <si>
    <t>37　通信業</t>
  </si>
  <si>
    <t>38　放送業</t>
  </si>
  <si>
    <t>39　情報サービス業</t>
  </si>
  <si>
    <t>40　インターネット附随サービス業</t>
  </si>
  <si>
    <t>41　映像・音声・文字情報制作業</t>
  </si>
  <si>
    <t>42　鉄道業</t>
  </si>
  <si>
    <t>43　道路旅客運送業</t>
  </si>
  <si>
    <t>44　道路貨物運送業</t>
  </si>
  <si>
    <t>45　水運業</t>
  </si>
  <si>
    <t>46　航空運輸業</t>
  </si>
  <si>
    <t>47　倉庫業</t>
  </si>
  <si>
    <t>48　運輸に附帯するサービス業</t>
  </si>
  <si>
    <t>49　郵便業（信書便事業を含む）</t>
  </si>
  <si>
    <t>50　各種商品卸売業</t>
  </si>
  <si>
    <t>51　繊維・衣服等卸売業</t>
  </si>
  <si>
    <t>52　飲食料品卸売業</t>
  </si>
  <si>
    <t>53　建築材料，鉱物・金属材料等卸売業</t>
  </si>
  <si>
    <t>54　機械器具卸売業</t>
  </si>
  <si>
    <t>55　その他の卸売業</t>
  </si>
  <si>
    <t>56　各種商品小売業</t>
  </si>
  <si>
    <t>57　織物・衣服・身の回り品小売業</t>
  </si>
  <si>
    <t>58　飲食料品小売業</t>
  </si>
  <si>
    <t>59　機械器具小売業</t>
  </si>
  <si>
    <t>60　その他の小売業</t>
  </si>
  <si>
    <t>61　無店舗小売業</t>
  </si>
  <si>
    <t>62　銀行業</t>
  </si>
  <si>
    <t>63　協同組織金融業</t>
  </si>
  <si>
    <t>64　貸金業，クレジットカード業等非預金信用機関</t>
  </si>
  <si>
    <t>65　金融商品取引業，商品先物取引業</t>
  </si>
  <si>
    <t>66　補助的金融業等</t>
  </si>
  <si>
    <t>67　保険業（保険媒介代理業，保険サービス業を含む）</t>
  </si>
  <si>
    <t>68　不動産取引業</t>
  </si>
  <si>
    <t>69　不動産賃貸業・管理業</t>
  </si>
  <si>
    <t>70　物品賃貸業</t>
  </si>
  <si>
    <t>71　学術・開発研究機関</t>
  </si>
  <si>
    <t>72　専門サービス業（他に分類されないもの）</t>
  </si>
  <si>
    <t>73　広告業</t>
  </si>
  <si>
    <t>74　技術サービス業（他に分類されないもの）</t>
  </si>
  <si>
    <t>75　宿泊業</t>
  </si>
  <si>
    <t>76　飲食店</t>
  </si>
  <si>
    <t>77　持ち帰り・配達飲食サービス業</t>
  </si>
  <si>
    <t>78　洗濯・理容・美容・浴場業</t>
  </si>
  <si>
    <t>79　その他の生活関連サービス業</t>
  </si>
  <si>
    <t>80　娯楽業</t>
  </si>
  <si>
    <t>81　学校教育</t>
  </si>
  <si>
    <t>82　その他の教育，学習支援業</t>
  </si>
  <si>
    <t>83　医療業</t>
  </si>
  <si>
    <t>84　保健衛生</t>
  </si>
  <si>
    <t>85　社会保険・社会福祉・介護事業</t>
  </si>
  <si>
    <t>86　郵便局</t>
  </si>
  <si>
    <t>87　協同組合（他に分類されないもの）</t>
  </si>
  <si>
    <t>88　廃棄物処理業</t>
  </si>
  <si>
    <t>89　自動車整備業</t>
  </si>
  <si>
    <t>90　機械等修理業（別掲を除く）</t>
  </si>
  <si>
    <t>91　職業紹介・労働者派遣業</t>
  </si>
  <si>
    <t>92　その他の事業サービス業</t>
  </si>
  <si>
    <t>93　政治・経済・文化団体</t>
  </si>
  <si>
    <t>94　宗教</t>
  </si>
  <si>
    <t>95　その他のサービス業</t>
  </si>
  <si>
    <t>96　外国公務</t>
  </si>
  <si>
    <t>97　国家公務</t>
  </si>
  <si>
    <t>98　地方公務</t>
  </si>
  <si>
    <t>0100　　主として管理事務を行う本社等</t>
  </si>
  <si>
    <t>0109　　その他の管理，補助的経済活動を行う事業所</t>
  </si>
  <si>
    <t>0111　　米作農業</t>
  </si>
  <si>
    <t>0112　　米作以外の穀作農業</t>
  </si>
  <si>
    <t>0113　　野菜作農業（きのこ類の栽培を含む）</t>
  </si>
  <si>
    <t>0114　　果樹作農業</t>
  </si>
  <si>
    <t>0115　　花き作農業</t>
  </si>
  <si>
    <t>0116　　工芸農作物農業</t>
  </si>
  <si>
    <t>0117　　ばれいしょ・かんしょ作農業</t>
  </si>
  <si>
    <t>0119　　その他の耕種農業</t>
  </si>
  <si>
    <t>0121　　酪農業</t>
  </si>
  <si>
    <t>0122　　肉用牛生産業</t>
  </si>
  <si>
    <t>0123　　養豚業</t>
  </si>
  <si>
    <t>0124　　養鶏業</t>
  </si>
  <si>
    <t>0125　　畜産類似業</t>
  </si>
  <si>
    <t>0126　　養蚕農業</t>
  </si>
  <si>
    <t>0129　　その他の畜産農業</t>
  </si>
  <si>
    <t>0131　　穀作サービス業</t>
  </si>
  <si>
    <t>0132　　野菜作・果樹作サービス業</t>
  </si>
  <si>
    <t>0133　　穀作，野菜作・果樹作以外の耕種サービス業</t>
  </si>
  <si>
    <t>0134　　畜産サービス業（獣医業を除く）</t>
  </si>
  <si>
    <t>0141　　園芸サービス業</t>
  </si>
  <si>
    <t>0200　　主として管理事務を行う本社等</t>
  </si>
  <si>
    <t>0209　　その他の管理，補助的経済活動を行う事業所</t>
  </si>
  <si>
    <t>0211　　育林業</t>
  </si>
  <si>
    <t>0221　　素材生産業</t>
  </si>
  <si>
    <t>0231　　製薪炭業</t>
  </si>
  <si>
    <t>0239　　その他の特用林産物生産業（きのこ類の栽培を除く）</t>
  </si>
  <si>
    <t>0241　　育林サービス業</t>
  </si>
  <si>
    <t>0242　　素材生産サービス業</t>
  </si>
  <si>
    <t>0243　　山林種苗生産サービス業</t>
  </si>
  <si>
    <t>0249　　その他の林業サービス業</t>
  </si>
  <si>
    <t>0299　　その他の林業</t>
  </si>
  <si>
    <t>0300　　主として管理事務を行う本社等</t>
  </si>
  <si>
    <t>0309　　その他の管理，補助的経済活動を行う事業所</t>
  </si>
  <si>
    <t>0311　　底びき網漁業</t>
  </si>
  <si>
    <t>0312　　まき網漁業</t>
  </si>
  <si>
    <t>0313　　刺網漁業</t>
  </si>
  <si>
    <t>0314　　釣・はえ縄漁業</t>
  </si>
  <si>
    <t>0315　　定置網漁業</t>
  </si>
  <si>
    <t>0316　　地びき網・船びき網漁業</t>
  </si>
  <si>
    <t>0317　　採貝・採藻業</t>
  </si>
  <si>
    <t>0318　　捕鯨業</t>
  </si>
  <si>
    <t>0319　　その他の海面漁業</t>
  </si>
  <si>
    <t>0321　　内水面漁業</t>
  </si>
  <si>
    <t>0400　　主として管理事務を行う本社等</t>
  </si>
  <si>
    <t>0409　　その他の管理，補助的経済活動を行う事業所</t>
  </si>
  <si>
    <t>0411　　魚類養殖業</t>
  </si>
  <si>
    <t>0412　　貝類養殖業</t>
  </si>
  <si>
    <t>0413　　藻類養殖業</t>
  </si>
  <si>
    <t>0414　　真珠養殖業</t>
  </si>
  <si>
    <t>0415　　種苗養殖業</t>
  </si>
  <si>
    <t>0419　　その他の海面養殖業</t>
  </si>
  <si>
    <t>0421　　内水面養殖業</t>
  </si>
  <si>
    <t>0500　　主として管理事務を行う本社等</t>
  </si>
  <si>
    <t>0509　　その他の管理，補助的経済活動を行う事業所</t>
  </si>
  <si>
    <t>0511　　金・銀鉱業</t>
  </si>
  <si>
    <t>0512　　鉛・亜鉛鉱業</t>
  </si>
  <si>
    <t>0513　　鉄鉱業</t>
  </si>
  <si>
    <t>0519　　その他の金属鉱業</t>
  </si>
  <si>
    <t>0521　　石炭鉱業（石炭選別業を含む）</t>
  </si>
  <si>
    <t>0522　　亜炭鉱業</t>
  </si>
  <si>
    <t>0531　　原油鉱業</t>
  </si>
  <si>
    <t>0532　　天然ガス鉱業</t>
  </si>
  <si>
    <t>0541　　花こう岩・同類似岩石採石業</t>
  </si>
  <si>
    <t>0542　　石英粗面岩・同類似岩石採石業</t>
  </si>
  <si>
    <t>0543　　安山岩・同類似岩石採石業</t>
  </si>
  <si>
    <t>0544　　大理石採石業</t>
  </si>
  <si>
    <t>0545　　ぎょう灰岩採石業</t>
  </si>
  <si>
    <t>0546　　砂岩採石業</t>
  </si>
  <si>
    <t>0547　　粘板岩採石業</t>
  </si>
  <si>
    <t>0548　　砂・砂利・玉石採取業</t>
  </si>
  <si>
    <t>0549　　その他の採石業，砂・砂利・玉石採取業</t>
  </si>
  <si>
    <t>0551　　耐火粘土鉱業</t>
  </si>
  <si>
    <t>0552　　ろう石鉱業</t>
  </si>
  <si>
    <t>0553　　ドロマイト鉱業</t>
  </si>
  <si>
    <t>0554　　長石鉱業</t>
  </si>
  <si>
    <t>0555　　けい石鉱業</t>
  </si>
  <si>
    <t>0556　　天然けい砂鉱業</t>
  </si>
  <si>
    <t>0557　　石灰石鉱業</t>
  </si>
  <si>
    <t>0559　　その他の窯業原料用鉱物鉱業</t>
  </si>
  <si>
    <t>0591　　酸性白土鉱業</t>
  </si>
  <si>
    <t>0592　　ベントナイト鉱業</t>
  </si>
  <si>
    <t>0593　　けいそう土鉱業</t>
  </si>
  <si>
    <t>0594　　滑石鉱業</t>
  </si>
  <si>
    <t>0599　　他に分類されない鉱業</t>
  </si>
  <si>
    <t>0600　　主として管理事務を行う本社等</t>
  </si>
  <si>
    <t>0609　　その他の管理，補助的経済活動を行う事業所</t>
  </si>
  <si>
    <t>0611　　一般土木建築工事業</t>
  </si>
  <si>
    <t>0621　　土木工事業(別掲を除く)</t>
  </si>
  <si>
    <t>0622　　造園工事業</t>
  </si>
  <si>
    <t>0623　　しゅんせつ工事業</t>
  </si>
  <si>
    <t>0631　　舗装工事業</t>
  </si>
  <si>
    <t>0641　　建築工事業(木造建築工事業を除く)</t>
  </si>
  <si>
    <t>0651　　木造建築工事業</t>
  </si>
  <si>
    <t>0661　　建築リフォーム工事業</t>
  </si>
  <si>
    <t>0700　　主として管理事務を行う本社等</t>
  </si>
  <si>
    <t>0709　　その他の管理，補助的経済活動を行う事業所</t>
  </si>
  <si>
    <t>0711　　大工工事業(型枠大工工事業を除く)</t>
  </si>
  <si>
    <t>0712　　型枠大工工事業</t>
  </si>
  <si>
    <t>0721　　とび工事業</t>
  </si>
  <si>
    <t>0722　　土工・コンクリート工事業</t>
  </si>
  <si>
    <t>0723　　特殊コンクリート工事業</t>
  </si>
  <si>
    <t>0731　　鉄骨工事業</t>
  </si>
  <si>
    <t>0732　　鉄筋工事業</t>
  </si>
  <si>
    <t>0741　　石工工事業</t>
  </si>
  <si>
    <t>0742　　れんが工事業</t>
  </si>
  <si>
    <t>0743　　タイル工事業</t>
  </si>
  <si>
    <t>0744　　コンクリートブロック工事業</t>
  </si>
  <si>
    <t>0751　　左官工事業</t>
  </si>
  <si>
    <t>0761　　金属製屋根工事業</t>
  </si>
  <si>
    <t>0762　　板金工事業</t>
  </si>
  <si>
    <t>0763　　建築金物工事業</t>
  </si>
  <si>
    <t>0771　　塗装工事業（道路標示・区画線工事業を除く）</t>
  </si>
  <si>
    <t>0772　　道路標示・区画線工事業</t>
  </si>
  <si>
    <t>0781　　床工事業</t>
  </si>
  <si>
    <t>0782　　内装工事業</t>
  </si>
  <si>
    <t>0791　　ガラス工事業</t>
  </si>
  <si>
    <t>0792　　金属製建具工事業</t>
  </si>
  <si>
    <t>0793　　木製建具工事業</t>
  </si>
  <si>
    <t>0794　　屋根工事業（金属製屋根工事業を除く）</t>
  </si>
  <si>
    <t>0795　　防水工事業</t>
  </si>
  <si>
    <t>0796　　はつり・解体工事業</t>
  </si>
  <si>
    <t>0799　　他に分類されない職別工事業</t>
  </si>
  <si>
    <t>0800　　主として管理事務を行う本社等</t>
  </si>
  <si>
    <t>0809　　その他の管理，補助的経済活動を行う事業所</t>
  </si>
  <si>
    <t>0811　　一般電気工事業</t>
  </si>
  <si>
    <t>0812　　電気配線工事業</t>
  </si>
  <si>
    <t>0821　　電気通信工事業（有線テレビジョン放送設備設置工事業を除く）</t>
  </si>
  <si>
    <t>0822　　有線テレビジョン放送設備設置工事業</t>
  </si>
  <si>
    <t>0823　　信号装置工事業</t>
  </si>
  <si>
    <t>0831　　一般管工事業</t>
  </si>
  <si>
    <t>0832　　冷暖房設備工事業</t>
  </si>
  <si>
    <t>0833　　給排水・衛生設備工事業</t>
  </si>
  <si>
    <t>0839　　その他の管工事業</t>
  </si>
  <si>
    <t>0841　　機械器具設置工事業（昇降設備工事業を除く）</t>
  </si>
  <si>
    <t>0842　　昇降設備工事業</t>
  </si>
  <si>
    <t>0891　　築炉工事業</t>
  </si>
  <si>
    <t>0892　　熱絶縁工事業</t>
  </si>
  <si>
    <t>0893　　道路標識設置工事業</t>
  </si>
  <si>
    <t>0894　　さく井工事業</t>
  </si>
  <si>
    <t>0900　　主として管理事務を行う本社等</t>
  </si>
  <si>
    <t>0909　　その他の管理，補助的経済活動を行う事業所</t>
  </si>
  <si>
    <t>0911　　部分肉・冷凍肉製造業</t>
  </si>
  <si>
    <t>0912　　肉加工品製造業</t>
  </si>
  <si>
    <t>0913　　処理牛乳・乳飲料製造業</t>
  </si>
  <si>
    <t>0914　　乳製品製造業（処理牛乳，乳飲料を除く）</t>
  </si>
  <si>
    <t>0919　　その他の畜産食料品製造業</t>
  </si>
  <si>
    <t>0921　　水産缶詰・瓶詰製造業</t>
  </si>
  <si>
    <t>0922　　海藻加工業</t>
  </si>
  <si>
    <t>0923　　水産練製品製造業</t>
  </si>
  <si>
    <t>0924　　塩干・塩蔵品製造業</t>
  </si>
  <si>
    <t>0925　　冷凍水産物製造業</t>
  </si>
  <si>
    <t>0926　　冷凍水産食品製造業</t>
  </si>
  <si>
    <t>0929　　その他の水産食料品製造業</t>
  </si>
  <si>
    <t>0931　　野菜缶詰・果実缶詰・農産保存食料品製造業（野菜漬物を除く）</t>
  </si>
  <si>
    <t>0932　　野菜漬物製造業（缶詰，瓶詰，つぼ詰を除く）</t>
  </si>
  <si>
    <t>0941　　味そ製造業</t>
  </si>
  <si>
    <t>0942　　しょう油・食用アミノ酸製造業</t>
  </si>
  <si>
    <t>0943　　ソース製造業</t>
  </si>
  <si>
    <t>0944　　食酢製造業</t>
  </si>
  <si>
    <t>0949　　その他の調味料製造業</t>
  </si>
  <si>
    <t>0951　　砂糖製造業（砂糖精製業を除く）</t>
  </si>
  <si>
    <t>0952　　砂糖精製業</t>
  </si>
  <si>
    <t>0953　　ぶどう糖・水あめ・異性化糖製造業</t>
  </si>
  <si>
    <t>0961　　精米・精麦業</t>
  </si>
  <si>
    <t>0962　　小麦粉製造業</t>
  </si>
  <si>
    <t>0969　　その他の精穀・製粉業</t>
  </si>
  <si>
    <t>0971　　パン製造業</t>
  </si>
  <si>
    <t>0972　　生菓子製造業</t>
  </si>
  <si>
    <t>0973　　ビスケット類・干菓子製造業</t>
  </si>
  <si>
    <t>0974　　米菓製造業</t>
  </si>
  <si>
    <t>0979　　その他のパン・菓子製造業</t>
  </si>
  <si>
    <t>0981　　動植物油脂製造業（食用油脂加工業を除く）</t>
  </si>
  <si>
    <t>0982　　食用油脂加工業</t>
  </si>
  <si>
    <t>0991　　でんぷん製造業</t>
  </si>
  <si>
    <t>0992　　めん類製造業</t>
  </si>
  <si>
    <t>0993　　豆腐・油揚製造業</t>
  </si>
  <si>
    <t>0994　　あん類製造業</t>
  </si>
  <si>
    <t>0995　　冷凍調理食品製造業</t>
  </si>
  <si>
    <t>0996　　そう（惣）菜製造業</t>
  </si>
  <si>
    <t>0997　　すし・弁当・調理パン製造業</t>
  </si>
  <si>
    <t>0998　　レトルト食品製造業</t>
  </si>
  <si>
    <t>0999　　他に分類されない食料品製造業</t>
  </si>
  <si>
    <t>1000　　主として管理事務を行う本社等</t>
  </si>
  <si>
    <t>1009　　その他の管理，補助的経済活動を行う事業所</t>
  </si>
  <si>
    <t>1011　　清涼飲料製造業</t>
  </si>
  <si>
    <t>1021　　果実酒製造業</t>
  </si>
  <si>
    <t>1022　　ビール類製造業</t>
  </si>
  <si>
    <t>1023　　清酒製造業</t>
  </si>
  <si>
    <t>1024　　蒸留酒・混成酒製造業</t>
  </si>
  <si>
    <t>1031　　製茶業</t>
  </si>
  <si>
    <t>1032　　コーヒー製造業</t>
  </si>
  <si>
    <t>1041　　製氷業</t>
  </si>
  <si>
    <t>1051　　たばこ製造業（葉たばこ処理業を除く)</t>
  </si>
  <si>
    <t>1052　　葉たばこ処理業</t>
  </si>
  <si>
    <t>1061　　配合飼料製造業</t>
  </si>
  <si>
    <t>1062　　単体飼料製造業</t>
  </si>
  <si>
    <t>1063　　有機質肥料製造業</t>
  </si>
  <si>
    <t>1100　　主として管理事務を行う本社等</t>
  </si>
  <si>
    <t>1109　　その他の管理，補助的経済活動を行う事業所</t>
  </si>
  <si>
    <t>1111　　製糸業</t>
  </si>
  <si>
    <t>1112　　化学繊維製造業</t>
  </si>
  <si>
    <t>1113　　炭素繊維製造業</t>
  </si>
  <si>
    <t>1114　　綿紡績業</t>
  </si>
  <si>
    <t>1115　　化学繊維紡績業</t>
  </si>
  <si>
    <t>1116　　毛紡績業</t>
  </si>
  <si>
    <t>1117　　ねん糸製造業（かさ高加工糸を除く）</t>
  </si>
  <si>
    <t>1118　　かさ高加工糸製造業</t>
  </si>
  <si>
    <t>1119　　その他の紡績業</t>
  </si>
  <si>
    <t>1121　　綿・スフ織物業</t>
  </si>
  <si>
    <t>1122　　絹・人絹織物業</t>
  </si>
  <si>
    <t>1123　　毛織物業</t>
  </si>
  <si>
    <t>1124　　麻織物業</t>
  </si>
  <si>
    <t>1125　　細幅織物業</t>
  </si>
  <si>
    <t>1129　　その他の織物業</t>
  </si>
  <si>
    <t>1131　　丸編ニット生地製造業</t>
  </si>
  <si>
    <t>1132　　たて編ニット生地製造業</t>
  </si>
  <si>
    <t>1133　　横編ニット生地製造業</t>
  </si>
  <si>
    <t>1141　　綿・スフ・麻織物機械染色業</t>
  </si>
  <si>
    <t>1142　　絹・人絹織物機械染色業</t>
  </si>
  <si>
    <t>1143　　毛織物機械染色整理業</t>
  </si>
  <si>
    <t>1144　　織物整理業</t>
  </si>
  <si>
    <t>1145　　織物手加工染色整理業</t>
  </si>
  <si>
    <t>1146　　綿状繊維・糸染色整理業</t>
  </si>
  <si>
    <t>1147　　ニット・レース染色整理業</t>
  </si>
  <si>
    <t>1148　　繊維雑品染色整理業</t>
  </si>
  <si>
    <t>1151　　綱製造業</t>
  </si>
  <si>
    <t>1152　　漁網製造業</t>
  </si>
  <si>
    <t>1153　　網地製造業（漁網を除く）</t>
  </si>
  <si>
    <t>1154　　レース製造業</t>
  </si>
  <si>
    <t>1155　　組ひも製造業</t>
  </si>
  <si>
    <t>1156　　整毛業</t>
  </si>
  <si>
    <t>1157　　フェルト・不織布製造業</t>
  </si>
  <si>
    <t>1158　　上塗りした織物・防水した織物製造業</t>
  </si>
  <si>
    <t>1159　　その他の繊維粗製品製造業</t>
  </si>
  <si>
    <t>1161　　織物製成人男子・少年服製造業（不織布製及びレース製を含む）</t>
  </si>
  <si>
    <t>1162　　織物製成人女子・少女服製造業（不織布製及びレース製を含む）</t>
  </si>
  <si>
    <t>1163　　織物製乳幼児服製造業（不織布製及びレース製を含む）</t>
  </si>
  <si>
    <t>1164　　織物製シャツ製造業（不織布製及びレース製を含み、下着を除く）</t>
  </si>
  <si>
    <t>1165　　織物製事務用・作業用・衛生用・スポーツ用衣服・学校服製造業（不織布製及びレース製を含む）</t>
  </si>
  <si>
    <t>1166　　ニット製外衣製造業（アウターシャツ類，セーター類などを除く）</t>
  </si>
  <si>
    <t>1167　　ニット製アウターシャツ類製造業</t>
  </si>
  <si>
    <t>1168　　セーター類製造業</t>
  </si>
  <si>
    <t>1169　　その他の外衣・シャツ製造業</t>
  </si>
  <si>
    <t>1171　　織物製下着製造業</t>
  </si>
  <si>
    <t>1172　　ニット製下着製造業</t>
  </si>
  <si>
    <t>1173　　織物製・ニット製寝着類製造業</t>
  </si>
  <si>
    <t>1174　　補整着製造業</t>
  </si>
  <si>
    <t>1181　　和装製品製造業（足袋を含む）</t>
  </si>
  <si>
    <t>1182　　ネクタイ製造業</t>
  </si>
  <si>
    <t>1183　　スカーフ・マフラー・ハンカチーフ製造業</t>
  </si>
  <si>
    <t>1184　　靴下製造業</t>
  </si>
  <si>
    <t>1185　　手袋製造業</t>
  </si>
  <si>
    <t>1186　　帽子製造業（帽体を含む）</t>
  </si>
  <si>
    <t>1189　　他に分類されない衣服・繊維製身の回り品製造業</t>
  </si>
  <si>
    <t>1191　　寝具製造業</t>
  </si>
  <si>
    <t>1192　　毛布製造業</t>
  </si>
  <si>
    <t>1193　　じゅうたん・その他の繊維製床敷物製造業</t>
  </si>
  <si>
    <t>1194　　帆布製品製造業</t>
  </si>
  <si>
    <t>1195　　繊維製袋製造業</t>
  </si>
  <si>
    <t>1196　　刺しゅう業</t>
  </si>
  <si>
    <t>1197　　タオル製造業</t>
  </si>
  <si>
    <t>1198　　繊維製衛生材料製造業</t>
  </si>
  <si>
    <t>1199　　他に分類されない繊維製品製造業</t>
  </si>
  <si>
    <t>1200　　主として管理事務を行う本社等</t>
  </si>
  <si>
    <t>1209　　その他の管理，補助的経済活動を行う事業所</t>
  </si>
  <si>
    <t>1211　　一般製材業</t>
  </si>
  <si>
    <t>1212　　単板（ベニヤ）製造業</t>
  </si>
  <si>
    <t>1213　　木材チップ製造業</t>
  </si>
  <si>
    <t>1219　　その他の特殊製材業</t>
  </si>
  <si>
    <t>1221　　造作材製造業（建具を除く）</t>
  </si>
  <si>
    <t>1222　　合板製造業</t>
  </si>
  <si>
    <t>1223　　集成材製造業</t>
  </si>
  <si>
    <t>1224　　建築用木製組立材料製造業</t>
  </si>
  <si>
    <t>1225　　パーティクルボード製造業</t>
  </si>
  <si>
    <t>1226　　繊維板製造業</t>
  </si>
  <si>
    <t>1227　　銘木製造業</t>
  </si>
  <si>
    <t>1228　　床板製造業</t>
  </si>
  <si>
    <t>1231　　竹・とう・きりゅう等容器製造業</t>
  </si>
  <si>
    <t>1232　　木箱製造業</t>
  </si>
  <si>
    <t>1233　　たる・おけ製造業</t>
  </si>
  <si>
    <t>1291　　木材薬品処理業</t>
  </si>
  <si>
    <t>1292　　コルク加工基礎資材・コルク製品製造業</t>
  </si>
  <si>
    <t>1299　　他に分類されない木製品製造業(竹，とうを含む)</t>
  </si>
  <si>
    <t>1300　　主として管理事務を行う本社等</t>
  </si>
  <si>
    <t>1309　　その他の管理，補助的経済活動を行う事業所</t>
  </si>
  <si>
    <t>1311　　木製家具製造業（漆塗りを除く）</t>
  </si>
  <si>
    <t>1312　　金属製家具製造業</t>
  </si>
  <si>
    <t>1313　　マットレス・組スプリング製造業</t>
  </si>
  <si>
    <t>1321　　宗教用具製造業</t>
  </si>
  <si>
    <t>1331　　建具製造業</t>
  </si>
  <si>
    <t>1391　　事務所用・店舗用装備品製造業</t>
  </si>
  <si>
    <t>1392　　窓用・扉用日よけ，日本びょうぶ等製造業</t>
  </si>
  <si>
    <t>1393　　鏡縁・額縁製造業</t>
  </si>
  <si>
    <t>1399　　他に分類されない家具・装備品製造業</t>
  </si>
  <si>
    <t>1400　　主として管理事務を行う本社等</t>
  </si>
  <si>
    <t>1409　　その他の管理，補助的経済活動を行う事業所</t>
  </si>
  <si>
    <t>1411　　パルプ製造業</t>
  </si>
  <si>
    <t>1421　　洋紙製造業</t>
  </si>
  <si>
    <t>1422　　板紙製造業</t>
  </si>
  <si>
    <t>1423　　機械すき和紙製造業</t>
  </si>
  <si>
    <t>1424　　手すき和紙製造業</t>
  </si>
  <si>
    <t>1431　　塗工紙製造業（印刷用紙を除く）</t>
  </si>
  <si>
    <t>1432　　段ボール製造業</t>
  </si>
  <si>
    <t>1433　　壁紙・ふすま紙製造業</t>
  </si>
  <si>
    <t>1441　　事務用・学用紙製品製造業</t>
  </si>
  <si>
    <t>1442　　日用紙製品製造業</t>
  </si>
  <si>
    <t>1449　　その他の紙製品製造業</t>
  </si>
  <si>
    <t>1451　　重包装紙袋製造業</t>
  </si>
  <si>
    <t>1452　　角底紙袋製造業</t>
  </si>
  <si>
    <t>1453　　段ボール箱製造業</t>
  </si>
  <si>
    <t>1454　　紙器製造業</t>
  </si>
  <si>
    <t>1499　　その他のパルプ・紙・紙加工品製造業</t>
  </si>
  <si>
    <t>1500　　主として管理事務を行う本社等</t>
  </si>
  <si>
    <t>1509　　その他の管理，補助的経済活動を行う事業所</t>
  </si>
  <si>
    <t>1511　　オフセット印刷業（紙に対するもの）</t>
  </si>
  <si>
    <t>1512　　オフセット印刷以外の印刷業（紙に対するもの）</t>
  </si>
  <si>
    <t>1513　　紙以外の印刷業</t>
  </si>
  <si>
    <t>1521　　製版業</t>
  </si>
  <si>
    <t>1531　　製本業</t>
  </si>
  <si>
    <t>1532　　印刷物加工業</t>
  </si>
  <si>
    <t>1591　　印刷関連サービス業</t>
  </si>
  <si>
    <t>1600　　主として管理事務を行う本社等</t>
  </si>
  <si>
    <t>1609　　その他の管理，補助的経済活動を行う事業所</t>
  </si>
  <si>
    <t>1611　　窒素質・りん酸質肥料製造業</t>
  </si>
  <si>
    <t>1612　　複合肥料製造業</t>
  </si>
  <si>
    <t>1619　　その他の化学肥料製造業</t>
  </si>
  <si>
    <t>1621　　ソーダ工業</t>
  </si>
  <si>
    <t>1622　　無機顔料製造業</t>
  </si>
  <si>
    <t>1623　　圧縮ガス・液化ガス製造業</t>
  </si>
  <si>
    <t>1624　　塩製造業</t>
  </si>
  <si>
    <t>1629　　その他の無機化学工業製品製造業</t>
  </si>
  <si>
    <t>1631　　石油化学系基礎製品製造業（一貫して生産される誘導品を含む）</t>
  </si>
  <si>
    <t>1632　　脂肪族系中間物製造業（脂肪族系溶剤を含む）</t>
  </si>
  <si>
    <t>1633　　発酵工業</t>
  </si>
  <si>
    <t>1634　　環式中間物・合成染料・有機顔料製造業</t>
  </si>
  <si>
    <t>1635　　プラスチック製造業</t>
  </si>
  <si>
    <t>1636　　合成ゴム製造業</t>
  </si>
  <si>
    <t>1639　　その他の有機化学工業製品製造業</t>
  </si>
  <si>
    <t>1641　　脂肪酸・硬化油・グリセリン製造業</t>
  </si>
  <si>
    <t>1642　　石けん・合成洗剤製造業</t>
  </si>
  <si>
    <t>1643　　界面活性剤製造業（石けん，合成洗剤を除く）</t>
  </si>
  <si>
    <t>1644　　塗料製造業</t>
  </si>
  <si>
    <t>1645　　印刷インキ製造業</t>
  </si>
  <si>
    <t>1646　　洗浄剤・磨用剤製造業</t>
  </si>
  <si>
    <t>1647　　ろうそく製造業</t>
  </si>
  <si>
    <t>1651　　医薬品原薬製造業</t>
  </si>
  <si>
    <t>1652　　医薬品製剤製造業</t>
  </si>
  <si>
    <t>1653　　生物学的製剤製造業</t>
  </si>
  <si>
    <t>1654　　生薬・漢方製剤製造業</t>
  </si>
  <si>
    <t>1655　　動物用医薬品製造業</t>
  </si>
  <si>
    <t>1661　　仕上用・皮膚用化粧品製造業（香水，オーデコロンを含む）</t>
  </si>
  <si>
    <t>1662　　頭髪用化粧品製造業</t>
  </si>
  <si>
    <t>1669　　その他の化粧品・歯磨・化粧用調整品製造業</t>
  </si>
  <si>
    <t>1691　　火薬類製造業</t>
  </si>
  <si>
    <t>1692　　農薬製造業</t>
  </si>
  <si>
    <t>1693　　香料製造業</t>
  </si>
  <si>
    <t>1694　　ゼラチン・接着剤製造業</t>
  </si>
  <si>
    <t>1695　　写真感光材料製造業</t>
  </si>
  <si>
    <t>1696　　天然樹脂製品・木材化学製品製造業</t>
  </si>
  <si>
    <t>1697　　試薬製造業</t>
  </si>
  <si>
    <t>1699　　他に分類されない化学工業製品製造業</t>
  </si>
  <si>
    <t>1700　　主として管理事務を行う本社等</t>
  </si>
  <si>
    <t>1709　　その他の管理，補助的経済活動を行う事業所</t>
  </si>
  <si>
    <t>1711　　石油精製業</t>
  </si>
  <si>
    <t>1721　　潤滑油・グリース製造業（石油精製業によらないもの）</t>
  </si>
  <si>
    <t>1731　　コークス製造業</t>
  </si>
  <si>
    <t>1741　　舗装材料製造業</t>
  </si>
  <si>
    <t>1799　　その他の石油製品・石炭製品製造業</t>
  </si>
  <si>
    <t>1800　　主として管理事務を行う本社等</t>
  </si>
  <si>
    <t>1809　　その他の管理，補助的経済活動を行う事業所</t>
  </si>
  <si>
    <t>1811　　プラスチック板・棒製造業</t>
  </si>
  <si>
    <t>1812　　プラスチック管製造業</t>
  </si>
  <si>
    <t>1813　　プラスチック継手製造業</t>
  </si>
  <si>
    <t>1814　　プラスチック異形押出製品製造業</t>
  </si>
  <si>
    <t>1815　　プラスチック板・棒・管・継手・異形押出製品加工業</t>
  </si>
  <si>
    <t>1821　　プラスチックフィルム製造業</t>
  </si>
  <si>
    <t>1822　　プラスチックシート製造業</t>
  </si>
  <si>
    <t>1823　　プラスチック床材製造業</t>
  </si>
  <si>
    <t>1824　　合成皮革製造業</t>
  </si>
  <si>
    <t>1825　　プラスチックフィルム・シート・床材・合成皮革加工業</t>
  </si>
  <si>
    <t>1831　　電気機械器具用プラスチック製品製造業（加工業を除く）</t>
  </si>
  <si>
    <t>1832　　輸送機械器具用プラスチック製品製造業（加工業を除く）</t>
  </si>
  <si>
    <t>1833　　その他の工業用プラスチック製品製造業（加工業を除く）</t>
  </si>
  <si>
    <t>1834　　工業用プラスチック製品加工業</t>
  </si>
  <si>
    <t>1841　　軟質プラスチック発泡製品製造業（半硬質性を含む）</t>
  </si>
  <si>
    <t>1842　　硬質プラスチック発泡製品製造業</t>
  </si>
  <si>
    <t>1843　　強化プラスチック製板・棒・管・継手製造業</t>
  </si>
  <si>
    <t>1844　　強化プラスチック製容器・浴槽等製造業</t>
  </si>
  <si>
    <t>1845　　発泡・強化プラスチック製品加工業</t>
  </si>
  <si>
    <t>1851　　プラスチック成形材料製造業</t>
  </si>
  <si>
    <t>1852　　廃プラスチック製品製造業</t>
  </si>
  <si>
    <t>1891　　プラスチック製日用雑貨・食卓用品製造業</t>
  </si>
  <si>
    <t>1892　　プラスチック製容器製造業</t>
  </si>
  <si>
    <t>1897　　他に分類されないプラスチック製品製造業</t>
  </si>
  <si>
    <t>1898　　他に分類されないプラスチック製品加工業</t>
  </si>
  <si>
    <t>1900　　主として管理事務を行う本社等</t>
  </si>
  <si>
    <t>1909　　その他の管理，補助的経済活動を行う事業所</t>
  </si>
  <si>
    <t>1911　　自動車タイヤ・チューブ製造業</t>
  </si>
  <si>
    <t>1919　　その他のタイヤ・チューブ製造業</t>
  </si>
  <si>
    <t>1921　　ゴム製履物・同附属品製造業</t>
  </si>
  <si>
    <t>1922　　プラスチック製履物・同附属品製造業</t>
  </si>
  <si>
    <t>1931　　ゴムベルト製造業</t>
  </si>
  <si>
    <t>1932　　ゴムホース製造業</t>
  </si>
  <si>
    <t>1933　　工業用ゴム製品製造業</t>
  </si>
  <si>
    <t>1991　　ゴム引布・同製品製造業</t>
  </si>
  <si>
    <t>1992　　医療・衛生用ゴム製品製造業</t>
  </si>
  <si>
    <t>1993　　ゴム練生地製造業</t>
  </si>
  <si>
    <t>1994　　更生タイヤ製造業</t>
  </si>
  <si>
    <t>1995　　再生ゴム製造業</t>
  </si>
  <si>
    <t>1999　　他に分類されないゴム製品製造業</t>
  </si>
  <si>
    <t>2000　　主として管理事務を行う本社等</t>
  </si>
  <si>
    <t>2009　　その他の管理，補助的経済活動を行う事業所</t>
  </si>
  <si>
    <t>2011　　なめし革製造業</t>
  </si>
  <si>
    <t>2021　　工業用革製品製造業（手袋を除く）</t>
  </si>
  <si>
    <t>2031　　革製履物用材料・同附属品製造業</t>
  </si>
  <si>
    <t>2041　　革製履物製造業</t>
  </si>
  <si>
    <t>2051　　革製手袋製造業</t>
  </si>
  <si>
    <t>2061　　かばん製造業</t>
  </si>
  <si>
    <t>2071　　袋物製造業（ハンドバッグを除く）</t>
  </si>
  <si>
    <t>2072　　ハンドバッグ製造業</t>
  </si>
  <si>
    <t>2081　　毛皮製造業</t>
  </si>
  <si>
    <t>2099　　その他のなめし革製品製造業</t>
  </si>
  <si>
    <t>2100　　主として管理事務を行う本社等</t>
  </si>
  <si>
    <t>2109　　その他の管理，補助的経済活動を行う事業所</t>
  </si>
  <si>
    <t>2111　　板ガラス製造業</t>
  </si>
  <si>
    <t>2112　　板ガラス加工業</t>
  </si>
  <si>
    <t>2113　　ガラス製加工素材製造業</t>
  </si>
  <si>
    <t>2114　　ガラス容器製造業</t>
  </si>
  <si>
    <t>2115　　理化学用・医療用ガラス器具製造業</t>
  </si>
  <si>
    <t>2116　　卓上用・ちゅう房用ガラス器具製造業</t>
  </si>
  <si>
    <t>2117　　ガラス繊維・同製品製造業</t>
  </si>
  <si>
    <t>2119　　その他のガラス・同製品製造業</t>
  </si>
  <si>
    <t>2121　　セメント製造業</t>
  </si>
  <si>
    <t>2122　　生コンクリート製造業</t>
  </si>
  <si>
    <t>2123　　コンクリート製品製造業</t>
  </si>
  <si>
    <t>2129　　その他のセメント製品製造業</t>
  </si>
  <si>
    <t>2131　　粘土かわら製造業</t>
  </si>
  <si>
    <t>2132　　普通れんが製造業</t>
  </si>
  <si>
    <t>2139　　その他の建設用粘土製品製造業</t>
  </si>
  <si>
    <t>2141　　衛生陶器製造業</t>
  </si>
  <si>
    <t>2142　　食卓用・ちゅう房用陶磁器製造業</t>
  </si>
  <si>
    <t>2143　　陶磁器製置物製造業</t>
  </si>
  <si>
    <t>2144　　電気用陶磁器製造業</t>
  </si>
  <si>
    <t>2145　　理化学用・工業用陶磁器製造業</t>
  </si>
  <si>
    <t>2146　　陶磁器製タイル製造業</t>
  </si>
  <si>
    <t>2147　　陶磁器絵付業</t>
  </si>
  <si>
    <t>2148　　陶磁器用はい（坏）土製造業</t>
  </si>
  <si>
    <t>2149　　その他の陶磁器・同関連製品製造業</t>
  </si>
  <si>
    <t>2151　　耐火れんが製造業</t>
  </si>
  <si>
    <t>2152　　不定形耐火物製造業</t>
  </si>
  <si>
    <t>2159　　その他の耐火物製造業</t>
  </si>
  <si>
    <t>2161　　炭素質電極製造業</t>
  </si>
  <si>
    <t>2169　　その他の炭素・黒鉛製品製造業</t>
  </si>
  <si>
    <t>2171　　研磨材製造業</t>
  </si>
  <si>
    <t>2172　　研削と石製造業</t>
  </si>
  <si>
    <t>2173　　研磨布紙製造業</t>
  </si>
  <si>
    <t>2179　　その他の研磨材・同製品製造業</t>
  </si>
  <si>
    <t>2181　　砕石製造業</t>
  </si>
  <si>
    <t>2182　　再生骨材製造業</t>
  </si>
  <si>
    <t>2183　　人工骨材製造業</t>
  </si>
  <si>
    <t>2184　　石工品製造業</t>
  </si>
  <si>
    <t>2185　　けいそう土・同製品製造業</t>
  </si>
  <si>
    <t>2186　　鉱物・土石粉砕等処理業</t>
  </si>
  <si>
    <t>2191　　ロックウール・同製品製造業</t>
  </si>
  <si>
    <t>2192　　石こう（膏）製品製造業</t>
  </si>
  <si>
    <t>2193　　石灰製造業</t>
  </si>
  <si>
    <t>2194　　鋳型製造業（中子を含む）</t>
  </si>
  <si>
    <t>2199　　他に分類されない窯業・土石製品製造業</t>
  </si>
  <si>
    <t>2200　　主として管理事務を行う本社等</t>
  </si>
  <si>
    <t>2209　　その他の管理，補助的経済活動を行う事業所</t>
  </si>
  <si>
    <t>2211　　高炉による製鉄業</t>
  </si>
  <si>
    <t>2212　　高炉によらない製鉄業</t>
  </si>
  <si>
    <t>2213　　フェロアロイ製造業</t>
  </si>
  <si>
    <t>2221　　製鋼・製鋼圧延業</t>
  </si>
  <si>
    <t>2231　　熱間圧延業（鋼管，伸鉄を除く）</t>
  </si>
  <si>
    <t>2232　　冷間圧延業（鋼管，伸鉄を除く）</t>
  </si>
  <si>
    <t>2233　　冷間ロール成型形鋼製造業</t>
  </si>
  <si>
    <t>2234　　鋼管製造業</t>
  </si>
  <si>
    <t>2235　　伸鉄業</t>
  </si>
  <si>
    <t>2236　　磨棒鋼製造業</t>
  </si>
  <si>
    <t>2237　　引抜鋼管製造業</t>
  </si>
  <si>
    <t>2238　　伸線業</t>
  </si>
  <si>
    <t>2239　　その他の製鋼を行わない鋼材製造業（表面処理鋼材を除く)</t>
  </si>
  <si>
    <t>2241　　亜鉛鉄板製造業</t>
  </si>
  <si>
    <t>2249　　その他の表面処理鋼材製造業</t>
  </si>
  <si>
    <t>2251　　銑鉄鋳物製造業（鋳鉄管，可鍛鋳鉄を除く）</t>
  </si>
  <si>
    <t>2252　　可鍛鋳鉄製造業</t>
  </si>
  <si>
    <t>2253　　鋳鋼製造業</t>
  </si>
  <si>
    <t>2254　　鍛工品製造業</t>
  </si>
  <si>
    <t>2255　　鍛鋼製造業</t>
  </si>
  <si>
    <t>2291　　鉄鋼シャースリット業</t>
  </si>
  <si>
    <t>2292　　鉄スクラップ加工処理業</t>
  </si>
  <si>
    <t>2293　　鋳鉄管製造業</t>
  </si>
  <si>
    <t>2299　　他に分類されない鉄鋼業</t>
  </si>
  <si>
    <t>2300　　主として管理事務を行う本社等</t>
  </si>
  <si>
    <t>2309　　その他の管理，補助的経済活動を行う事業所</t>
  </si>
  <si>
    <t>2311　　銅第1次製錬・精製業</t>
  </si>
  <si>
    <t>2312　　亜鉛第1次製錬・精製業</t>
  </si>
  <si>
    <t>2319　　その他の非鉄金属第1次製錬・精製業</t>
  </si>
  <si>
    <t>2321　　鉛第2次製錬・精製業（鉛合金製造業を含む)</t>
  </si>
  <si>
    <t>2322　　アルミニウム第2次製錬・精製業（アルミニウム合金製造業を含む）</t>
  </si>
  <si>
    <t>2329　　その他の非鉄金属第2次製錬・精製業（非鉄金属合金製造業を含む）</t>
  </si>
  <si>
    <t>2331　　伸銅品製造業</t>
  </si>
  <si>
    <t>2332　　アルミニウム・同合金圧延業（抽伸，押出しを含む）</t>
  </si>
  <si>
    <t>2339　　その他の非鉄金属・同合金圧延業（抽伸，押出しを含む）</t>
  </si>
  <si>
    <t>2341　　電線・ケーブル製造業（光ファイバケーブルを除く）</t>
  </si>
  <si>
    <t>2342　　光ファイバケーブル製造業（通信複合ケーブルを含む）</t>
  </si>
  <si>
    <t>2351　　銅・同合金鋳物製造業（ダイカストを除く）</t>
  </si>
  <si>
    <t>2352　　非鉄金属鋳物製造業（銅・同合金鋳物及びダイカストを除く）</t>
  </si>
  <si>
    <t>2353　　アルミニウム・同合金ダイカスト製造業</t>
  </si>
  <si>
    <t>2354　　非鉄金属ダイカスト製造業（アルミニウム・同合金ダイカストを除く）</t>
  </si>
  <si>
    <t>2355　　非鉄金属鍛造品製造業</t>
  </si>
  <si>
    <t>2391　　核燃料製造業</t>
  </si>
  <si>
    <t>2399　　他に分類されない非鉄金属製造業</t>
  </si>
  <si>
    <t>2400　　主として管理事務を行う本社等</t>
  </si>
  <si>
    <t>2409　　その他の管理，補助的経済活動を行う事業所</t>
  </si>
  <si>
    <t>2411　　ブリキ缶・その他のめっき板等製品製造業</t>
  </si>
  <si>
    <t>2421　　洋食器製造業</t>
  </si>
  <si>
    <t>2422　　機械刃物製造業</t>
  </si>
  <si>
    <t>2423　　利器工匠具・手道具製造業（やすり，のこぎり，食卓用刃物を除く）</t>
  </si>
  <si>
    <t>2424　　作業工具製造業</t>
  </si>
  <si>
    <t>2425　　手引のこぎり・のこ刃製造業</t>
  </si>
  <si>
    <t>2426　　農業用器具製造業（農業用機械を除く）</t>
  </si>
  <si>
    <t>2429　　その他の金物類製造業</t>
  </si>
  <si>
    <t>2431　　配管工事用附属品製造業（バルブ，コックを除く）</t>
  </si>
  <si>
    <t>2432　　ガス機器・石油機器製造業</t>
  </si>
  <si>
    <t>2433　　温風・温水暖房装置製造業</t>
  </si>
  <si>
    <t>2439　　その他の暖房・調理装置製造業（電気機械器具，ガス機器，石油機器を除く）</t>
  </si>
  <si>
    <t>2441　　鉄骨製造業</t>
  </si>
  <si>
    <t>2442　　建設用金属製品製造業（鉄骨を除く）</t>
  </si>
  <si>
    <t>2443　　金属製サッシ・ドア製造業</t>
  </si>
  <si>
    <t>2444　　鉄骨系プレハブ住宅製造業</t>
  </si>
  <si>
    <t>2445　　建築用金属製品製造業（サッシ，ドア，建築用金物を除く）</t>
  </si>
  <si>
    <t>2446　　製缶板金業</t>
  </si>
  <si>
    <t>2451　　アルミニウム・同合金プレス製品製造業</t>
  </si>
  <si>
    <t>2452　　金属プレス製品製造業（アルミニウム・同合金を除く）</t>
  </si>
  <si>
    <t>2453　　粉末や金製品製造業</t>
  </si>
  <si>
    <t>2461　　金属製品塗装業</t>
  </si>
  <si>
    <t>2462　　溶融めっき業（表面処理鋼材製造業を除く）</t>
  </si>
  <si>
    <t>2463　　金属彫刻業</t>
  </si>
  <si>
    <t>2464　　電気めっき業（表面処理鋼材製造業を除く）</t>
  </si>
  <si>
    <t>2465　　金属熱処理業</t>
  </si>
  <si>
    <t>2469　　その他の金属表面処理業</t>
  </si>
  <si>
    <t>2471　　くぎ製造業</t>
  </si>
  <si>
    <t>2479　　その他の金属線製品製造業</t>
  </si>
  <si>
    <t>2481　　ボルト・ナット・リベット・小ねじ・木ねじ等製造業</t>
  </si>
  <si>
    <t>2491　　金庫製造業</t>
  </si>
  <si>
    <t>2492　　金属製スプリング製造業</t>
  </si>
  <si>
    <t>2499　　他に分類されない金属製品製造業</t>
  </si>
  <si>
    <t>2500　　主として管理事務を行う本社等</t>
  </si>
  <si>
    <t>2509　　その他の管理，補助的経済活動を行う事業所</t>
  </si>
  <si>
    <t>2511　　ボイラ製造業</t>
  </si>
  <si>
    <t>2512　　蒸気機関・タービン・水力タービン製造業（舶用を除く）</t>
  </si>
  <si>
    <t>2513　　はん用内燃機関製造業</t>
  </si>
  <si>
    <t>2519　　その他の原動機製造業</t>
  </si>
  <si>
    <t>2521　　ポンプ・同装置製造業</t>
  </si>
  <si>
    <t>2522　　空気圧縮機・ガス圧縮機・送風機製造業</t>
  </si>
  <si>
    <t>2523　　油圧・空圧機器製造業</t>
  </si>
  <si>
    <t>2531　　動力伝導装置製造業（玉軸受，ころ軸受を除く）</t>
  </si>
  <si>
    <t>2532　　エレベータ・エスカレータ製造業</t>
  </si>
  <si>
    <t>2533　　物流運搬設備製造業</t>
  </si>
  <si>
    <t>2534　　工業窯炉製造業</t>
  </si>
  <si>
    <t>2535　　冷凍機・温湿調整装置製造業</t>
  </si>
  <si>
    <t>2591　　消火器具・消火装置製造業</t>
  </si>
  <si>
    <t>2592　　弁・同附属品製造業</t>
  </si>
  <si>
    <t>2593　　パイプ加工・パイプ附属品加工業</t>
  </si>
  <si>
    <t>2594　　玉軸受・ころ軸受製造業</t>
  </si>
  <si>
    <t>2595　　ピストンリング製造業</t>
  </si>
  <si>
    <t>2596　　他に分類されないはん用機械・装置製造業</t>
  </si>
  <si>
    <t>2599　　各種機械・同部分品製造修理業（注文製造・修理）</t>
  </si>
  <si>
    <t>2600　　主として管理事務を行う本社等</t>
  </si>
  <si>
    <t>2609　　その他の管理，補助的経済活動を行う事業所</t>
  </si>
  <si>
    <t>2611　　農業用機械製造業（農業用器具を除く）</t>
  </si>
  <si>
    <t>2621　　建設機械・鉱山機械製造業</t>
  </si>
  <si>
    <t>2631　　化学繊維機械・紡績機械製造業</t>
  </si>
  <si>
    <t>2632　　製織機械・編組機械製造業</t>
  </si>
  <si>
    <t>2633　　染色整理仕上機械製造業</t>
  </si>
  <si>
    <t>2634　　繊維機械部分品・取付具・附属品製造業</t>
  </si>
  <si>
    <t>2635　　縫製機械製造業</t>
  </si>
  <si>
    <t>2641　　食品機械・同装置製造業</t>
  </si>
  <si>
    <t>2642　　木材加工機械製造業</t>
  </si>
  <si>
    <t>2643　　パルプ装置・製紙機械製造業</t>
  </si>
  <si>
    <t>2644　　印刷・製本・紙工機械製造業</t>
  </si>
  <si>
    <t>2645　　包装・荷造機械製造業</t>
  </si>
  <si>
    <t>2651　　鋳造装置製造業</t>
  </si>
  <si>
    <t>2652　　化学機械・同装置製造業</t>
  </si>
  <si>
    <t>2653　　プラスチック加工機械・同附属装置製造業</t>
  </si>
  <si>
    <t>2661　　金属工作機械製造業</t>
  </si>
  <si>
    <t>2662　　金属加工機械製造業（金属工作機械を除く）</t>
  </si>
  <si>
    <t>2663　　金属工作機械用・金属加工機械用部分品・附属品製造業（機械工具，金型を除く）</t>
  </si>
  <si>
    <t>2664　　機械工具製造業（粉末や金業を除く）</t>
  </si>
  <si>
    <t>2671　　半導体製造装置製造業</t>
  </si>
  <si>
    <t>2672　　フラットパネルディスプレイ製造装置製造業</t>
  </si>
  <si>
    <t>2691　　金属用金型・同部分品・附属品製造業</t>
  </si>
  <si>
    <t>2692　　非金属用金型・同部分品・附属品製造業</t>
  </si>
  <si>
    <t>2693　　真空装置・真空機器製造業</t>
  </si>
  <si>
    <t>2694　　ロボット製造業</t>
  </si>
  <si>
    <t>2699　　他に分類されない生産用機械・同部分品製造業</t>
  </si>
  <si>
    <t>2700　　主として管理事務を行う本社等</t>
  </si>
  <si>
    <t>2709　　その他の管理，補助的経済活動を行う事業所</t>
  </si>
  <si>
    <t>2711　　複写機製造業</t>
  </si>
  <si>
    <t>2719　　その他の事務用機械器具製造業</t>
  </si>
  <si>
    <t>2721　　サービス用機械器具製造業</t>
  </si>
  <si>
    <t>2722　　娯楽用機械製造業</t>
  </si>
  <si>
    <t>2723　　自動販売機製造業</t>
  </si>
  <si>
    <t>2729　　その他のサービス用・娯楽用機械器具製造業</t>
  </si>
  <si>
    <t>2731　　体積計製造業</t>
  </si>
  <si>
    <t>2732　　はかり製造業</t>
  </si>
  <si>
    <t>2733　　圧力計・流量計・液面計等製造業</t>
  </si>
  <si>
    <t>2734　　精密測定器製造業</t>
  </si>
  <si>
    <t>2735　　分析機器製造業</t>
  </si>
  <si>
    <t>2736　　試験機製造業</t>
  </si>
  <si>
    <t>2737　　測量機械器具製造業</t>
  </si>
  <si>
    <t>2738　　理化学機械器具製造業</t>
  </si>
  <si>
    <t>2739　　その他の計量器・測定器・分析機器・試験機・測量機械器具・理化学機械器具製造業</t>
  </si>
  <si>
    <t>2741　　医療用機械器具製造業</t>
  </si>
  <si>
    <t>2742　　歯科用機械器具製造業</t>
  </si>
  <si>
    <t>2743　　医療用品製造業（動物用医療機械器具を含む）</t>
  </si>
  <si>
    <t>2744　　歯科材料製造業</t>
  </si>
  <si>
    <t>2751　　顕微鏡・望遠鏡等製造業</t>
  </si>
  <si>
    <t>2752　　写真機・映画用機械・同附属品製造業</t>
  </si>
  <si>
    <t>2753　　光学機械用レンズ・プリズム製造業</t>
  </si>
  <si>
    <t>2761　　武器製造業</t>
  </si>
  <si>
    <t>2800　　主として管理事務を行う本社等</t>
  </si>
  <si>
    <t>2809　　その他の管理，補助的経済活動を行う事業所</t>
  </si>
  <si>
    <t>2811　　電子管製造業</t>
  </si>
  <si>
    <t>2812　　光電変換素子製造業</t>
  </si>
  <si>
    <t>2813　　半導体素子製造業（光電変換素子を除く）</t>
  </si>
  <si>
    <t>2814　　集積回路製造業</t>
  </si>
  <si>
    <t>2815　　液晶パネル・フラットパネル製造業</t>
  </si>
  <si>
    <t>2821　　抵抗器・コンデンサ・変成器・複合部品製造業</t>
  </si>
  <si>
    <t>2822　　音響部品・磁気ヘッド・小形モータ製造業</t>
  </si>
  <si>
    <t>2823　　コネクタ・スイッチ・リレー製造業</t>
  </si>
  <si>
    <t>2831　　半導体メモリメディア製造業</t>
  </si>
  <si>
    <t>2832　　光ディスク・磁気ディスク・磁気テープ製造業</t>
  </si>
  <si>
    <t>2841　　電子回路基板製造業</t>
  </si>
  <si>
    <t>2842　　電子回路実装基板製造業</t>
  </si>
  <si>
    <t>2851　　電源ユニット・高周波ユニット・コントロールユニット製造業</t>
  </si>
  <si>
    <t>2859　　その他のユニット部品製造業</t>
  </si>
  <si>
    <t>2899　　その他の電子部品・デバイス・電子回路製造業</t>
  </si>
  <si>
    <t>2900　　主として管理事務を行う本社等</t>
  </si>
  <si>
    <t>2909　　その他の管理，補助的経済活動を行う事業所</t>
  </si>
  <si>
    <t>2911　　発電機・電動機・その他の回転電気機械製造業</t>
  </si>
  <si>
    <t>2912　　変圧器類製造業（電子機器用を除く)</t>
  </si>
  <si>
    <t>2913　　電力開閉装置製造業</t>
  </si>
  <si>
    <t>2914　　配電盤・電力制御装置製造業</t>
  </si>
  <si>
    <t>2915　　配線器具・配線附属品製造業</t>
  </si>
  <si>
    <t>2921　　電気溶接機製造業</t>
  </si>
  <si>
    <t>2922　　内燃機関電装品製造業</t>
  </si>
  <si>
    <t>2929　　その他の産業用電気機械器具製造業（車両用，船舶用を含む）</t>
  </si>
  <si>
    <t>2931　　ちゅう房機器製造業</t>
  </si>
  <si>
    <t>2932　　空調・住宅関連機器製造業</t>
  </si>
  <si>
    <t>2933　　衣料衛生関連機器製造業</t>
  </si>
  <si>
    <t>2939　　その他の民生用電気機械器具製造業</t>
  </si>
  <si>
    <t>2941　　電球製造業</t>
  </si>
  <si>
    <t>2942　　電気照明器具製造業</t>
  </si>
  <si>
    <t>2951　　蓄電池製造業</t>
  </si>
  <si>
    <t>2952　　一次電池（乾電池，湿電池）製造業</t>
  </si>
  <si>
    <t>2961　　X線装置製造業</t>
  </si>
  <si>
    <t>2962　　医療用電子応用装置製造業</t>
  </si>
  <si>
    <t>2969　　その他の電子応用装置製造業</t>
  </si>
  <si>
    <t>2971　　電気計測器製造業（別掲を除く）</t>
  </si>
  <si>
    <t>2972　　工業計器製造業</t>
  </si>
  <si>
    <t>2973　　医療用計測器製造業</t>
  </si>
  <si>
    <t>2999　　その他の電気機械器具製造業</t>
  </si>
  <si>
    <t>3000　　主として管理事務を行う本社等</t>
  </si>
  <si>
    <t>3009　　その他の管理，補助的経済活動を行う事業所</t>
  </si>
  <si>
    <t>3011　　有線通信機械器具製造業</t>
  </si>
  <si>
    <t>3012　　携帯電話機・PHS電話機製造業</t>
  </si>
  <si>
    <t>3013　　無線通信機械器具製造業</t>
  </si>
  <si>
    <t>3014　　ラジオ受信機・テレビジョン受信機製造業</t>
  </si>
  <si>
    <t>3015　　交通信号保安装置製造業</t>
  </si>
  <si>
    <t>3019　　その他の通信機械器具・同関連機械器具製造業</t>
  </si>
  <si>
    <t>3021　　ビデオ機器製造業</t>
  </si>
  <si>
    <t>3022　　デジタルカメラ製造業</t>
  </si>
  <si>
    <t>3023　　電気音響機械器具製造業</t>
  </si>
  <si>
    <t>3031　　電子計算機製造業（パーソナルコンピュータを除く）</t>
  </si>
  <si>
    <t>3032　　パーソナルコンピュータ製造業</t>
  </si>
  <si>
    <t>3033　　外部記憶装置製造業</t>
  </si>
  <si>
    <t>3034　　印刷装置製造業</t>
  </si>
  <si>
    <t>3035　　表示装置製造業</t>
  </si>
  <si>
    <t>3039　　その他の附属装置製造業</t>
  </si>
  <si>
    <t>3100　　主として管理事務を行う本社等</t>
  </si>
  <si>
    <t>3109　　その他の管理，補助的経済活動を行う事業所</t>
  </si>
  <si>
    <t>3111　　自動車製造業（二輪自動車を含む）</t>
  </si>
  <si>
    <t>3112　　自動車車体・附随車製造業</t>
  </si>
  <si>
    <t>3113　　自動車部分品・附属品製造業</t>
  </si>
  <si>
    <t>3121　　鉄道車両製造業</t>
  </si>
  <si>
    <t>3122　　鉄道車両用部分品製造業</t>
  </si>
  <si>
    <t>3131　　船舶製造・修理業</t>
  </si>
  <si>
    <t>3132　　船体ブロック製造業</t>
  </si>
  <si>
    <t>3133　　舟艇製造・修理業</t>
  </si>
  <si>
    <t>3134　　舶用機関製造業</t>
  </si>
  <si>
    <t>3141　　航空機製造業</t>
  </si>
  <si>
    <t>3142　　航空機用原動機製造業</t>
  </si>
  <si>
    <t>3149　　その他の航空機部分品・補助装置製造業</t>
  </si>
  <si>
    <t>3151　　フォークリフトトラック・同部分品・附属品製造業</t>
  </si>
  <si>
    <t>3159　　その他の産業用運搬車両・同部分品・附属品製造業</t>
  </si>
  <si>
    <t>3191　　自転車・同部分品製造業</t>
  </si>
  <si>
    <t>3199　　他に分類されない輸送用機械器具製造業</t>
  </si>
  <si>
    <t>3200　　主として管理事務を行う本社等</t>
  </si>
  <si>
    <t>3209　　その他の管理，補助的経済活動を行う事業所</t>
  </si>
  <si>
    <t>3211　　貴金属・宝石製装身具（ジュエリー）製品製造業</t>
  </si>
  <si>
    <t>3212　　貴金属・宝石製装身具（ジュエリー）附属品・同材料加工業</t>
  </si>
  <si>
    <t>3219　　その他の貴金属製品製造業</t>
  </si>
  <si>
    <t>3221　　装身具・装飾品製造業（貴金属・宝石製を除く）</t>
  </si>
  <si>
    <t>3222　　造花・装飾用羽毛製造業</t>
  </si>
  <si>
    <t>3223　　ボタン製造業</t>
  </si>
  <si>
    <t>3224　　針・ピン・ホック・スナップ・同関連品製造業</t>
  </si>
  <si>
    <t>3229　　その他の装身具・装飾品製造業</t>
  </si>
  <si>
    <t>3231　　時計・同部分品製造業</t>
  </si>
  <si>
    <t>3241　　ピアノ製造業</t>
  </si>
  <si>
    <t>3249　　その他の楽器・楽器部品・同材料製造業</t>
  </si>
  <si>
    <t>3251　　娯楽用具・がん具製造業（人形を除く）</t>
  </si>
  <si>
    <t>3252　　人形製造業</t>
  </si>
  <si>
    <t>3253　　運動用具製造業</t>
  </si>
  <si>
    <t>3261　　万年筆・ペン類・鉛筆製造業</t>
  </si>
  <si>
    <t>3262　　毛筆・絵画用品製造業（鉛筆を除く）</t>
  </si>
  <si>
    <t>3269　　その他の事務用品製造業</t>
  </si>
  <si>
    <t>3271　　漆器製造業</t>
  </si>
  <si>
    <t>3281　　麦わら・パナマ類帽子・わら工品製造業</t>
  </si>
  <si>
    <t>3282　　畳製造業</t>
  </si>
  <si>
    <t>3283　　うちわ・扇子・ちょうちん製造業</t>
  </si>
  <si>
    <t>3284　　ほうき・ブラシ製造業</t>
  </si>
  <si>
    <t>3285　　喫煙用具製造業（貴金属・宝石製を除く）</t>
  </si>
  <si>
    <t>3289　　その他の生活雑貨製品製造業</t>
  </si>
  <si>
    <t>3291　　煙火製造業</t>
  </si>
  <si>
    <t>3292　　看板・標識機製造業</t>
  </si>
  <si>
    <t>3293　　パレット製造業</t>
  </si>
  <si>
    <t>3294　　モデル・模型製造業</t>
  </si>
  <si>
    <t>3295　　工業用模型製造業</t>
  </si>
  <si>
    <t>3296　　情報記録物製造業（新聞，書籍等の印刷物を除く）</t>
  </si>
  <si>
    <t>3297　　眼鏡製造業（枠を含む）</t>
  </si>
  <si>
    <t>3299　　他に分類されないその他の製造業</t>
  </si>
  <si>
    <t>3300　　主として管理事務を行う本社等</t>
  </si>
  <si>
    <t>3309　　その他の管理，補助的経済活動を行う事業所</t>
  </si>
  <si>
    <t>3311　　発電所</t>
  </si>
  <si>
    <t>3312　　変電所</t>
  </si>
  <si>
    <t>3400　　主として管理事務を行う本社等</t>
  </si>
  <si>
    <t>3409　　その他の管理，補助的経済活動を行う事業所</t>
  </si>
  <si>
    <t>3411　　ガス製造工場</t>
  </si>
  <si>
    <t>3412　　ガス供給所</t>
  </si>
  <si>
    <t>3500　　主として管理事務を行う本社等</t>
  </si>
  <si>
    <t>3509　　その他の管理，補助的経済活動を行う事業所</t>
  </si>
  <si>
    <t>3511　　熱供給業</t>
  </si>
  <si>
    <t>3600　　主として管理事務を行う本社等</t>
  </si>
  <si>
    <t>3609　　その他の管理，補助的経済活動を行う事業所</t>
  </si>
  <si>
    <t>3611　　上水道業</t>
  </si>
  <si>
    <t>3621　　工業用水道業</t>
  </si>
  <si>
    <t>3631　　下水道処理施設維持管理業</t>
  </si>
  <si>
    <t>3632　　下水道管路施設維持管理業</t>
  </si>
  <si>
    <t>3700　　主として管理事務を行う本社等</t>
  </si>
  <si>
    <t>3709　　その他の管理，補助的経済活動を行う事業所</t>
  </si>
  <si>
    <t>3711　　地域電気通信業（有線放送電話業を除く）</t>
  </si>
  <si>
    <t>3712　　長距離電気通信業</t>
  </si>
  <si>
    <t>3713　　有線放送電話業</t>
  </si>
  <si>
    <t>3719　　その他の固定電気通信業</t>
  </si>
  <si>
    <t>3721　　移動電気通信業</t>
  </si>
  <si>
    <t>3731　　電気通信に附帯するサービス業</t>
  </si>
  <si>
    <t>3800　　主として管理事務を行う本社等</t>
  </si>
  <si>
    <t>3809　　その他の管理，補助的経済活動を行う事業所</t>
  </si>
  <si>
    <t>3811　　公共放送業（有線放送業を除く）</t>
  </si>
  <si>
    <t>3821　　テレビジョン放送業（衛星放送業を除く）</t>
  </si>
  <si>
    <t>3822　　ラジオ放送業（衛星放送業を除く）</t>
  </si>
  <si>
    <t>3823　　衛星放送業</t>
  </si>
  <si>
    <t>3829　　その他の民間放送業</t>
  </si>
  <si>
    <t>3831　　有線テレビジョン放送業</t>
  </si>
  <si>
    <t>3832　　有線ラジオ放送業</t>
  </si>
  <si>
    <t>3900　　主として管理事務を行う本社等</t>
  </si>
  <si>
    <t>3909　　その他の管理，補助的経済活動を行う事業所</t>
  </si>
  <si>
    <t>3911　　受託開発ソフトウェア業</t>
  </si>
  <si>
    <t>3912　　組込みソフトウェア業</t>
  </si>
  <si>
    <t>3913　　パッケージソフトウェア業</t>
  </si>
  <si>
    <t>3914　　ゲームソフトウェア業</t>
  </si>
  <si>
    <t>3921　　情報処理サービス業</t>
  </si>
  <si>
    <t>3922　　情報提供サービス業</t>
  </si>
  <si>
    <t>3923　　市場調査・世論調査・社会調査業</t>
  </si>
  <si>
    <t>3929　　その他の情報処理・提供サービス業</t>
  </si>
  <si>
    <t>4000　　主として管理事務を行う本社等</t>
  </si>
  <si>
    <t>4009　　その他の管理，補助的経済活動を行う事業所</t>
  </si>
  <si>
    <t>4011　　ポータルサイト・サーバ運営業</t>
  </si>
  <si>
    <t>4012　　アプリケーション・サービス・コンテンツ・プロバイダ</t>
  </si>
  <si>
    <t>4013　　インターネット利用サポート業</t>
  </si>
  <si>
    <t>4100　　主として管理事務を行う本社等</t>
  </si>
  <si>
    <t>4109　　その他の管理，補助的経済活動を行う事業所</t>
  </si>
  <si>
    <t>4111　　映画・ビデオ制作業（テレビジョン番組制作業，アニメーション制作業を除く）</t>
  </si>
  <si>
    <t>4112　　テレビジョン番組制作業（アニメーション制作業を除く）</t>
  </si>
  <si>
    <t>4113　　アニメーション制作業</t>
  </si>
  <si>
    <t>4114　　映画・ビデオ・テレビジョン番組配給業</t>
  </si>
  <si>
    <t>4121　　レコード制作業</t>
  </si>
  <si>
    <t>4122　　ラジオ番組制作業</t>
  </si>
  <si>
    <t>4131　　新聞業</t>
  </si>
  <si>
    <t>4141　　出版業</t>
  </si>
  <si>
    <t>4151　　広告制作業</t>
  </si>
  <si>
    <t>4161　　ニュース供給業</t>
  </si>
  <si>
    <t>4169　　その他の映像・音声・文字情報制作に附帯するサービス業</t>
  </si>
  <si>
    <t>4200　　主として管理事務を行う本社等</t>
  </si>
  <si>
    <t>4209　　その他の管理，補助的経済活動を行う事業所</t>
  </si>
  <si>
    <t>4211　　普通鉄道業</t>
  </si>
  <si>
    <t>4212　　軌道業</t>
  </si>
  <si>
    <t>4213　　地下鉄道業</t>
  </si>
  <si>
    <t>4214　　モノレール鉄道業（地下鉄道業を除く）</t>
  </si>
  <si>
    <t>4215　　案内軌条式鉄道業（地下鉄道業を除く）</t>
  </si>
  <si>
    <t>4216　　鋼索鉄道業</t>
  </si>
  <si>
    <t>4217　　索道業</t>
  </si>
  <si>
    <t>4219　　その他の鉄道業</t>
  </si>
  <si>
    <t>4300　　主として管理事務を行う本社等</t>
  </si>
  <si>
    <t>4309　　その他の管理，補助的経済活動を行う事業所</t>
  </si>
  <si>
    <t>4311　　一般乗合旅客自動車運送業</t>
  </si>
  <si>
    <t>4321　　一般乗用旅客自動車運送業</t>
  </si>
  <si>
    <t>4331　　一般貸切旅客自動車運送業</t>
  </si>
  <si>
    <t>4391　　特定旅客自動車運送業</t>
  </si>
  <si>
    <t>4399　　他に分類されない道路旅客運送業</t>
  </si>
  <si>
    <t>4400　　主として管理事務を行う本社等</t>
  </si>
  <si>
    <t>4409　　その他の管理，補助的経済活動を行う事業所</t>
  </si>
  <si>
    <t>4411　　一般貨物自動車運送業（特別積合せ貨物運送業を除く）</t>
  </si>
  <si>
    <t>4412　　特別積合せ貨物運送業</t>
  </si>
  <si>
    <t>4421　　特定貨物自動車運送業</t>
  </si>
  <si>
    <t>4431　　貨物軽自動車運送業</t>
  </si>
  <si>
    <t>4441　　集配利用運送業</t>
  </si>
  <si>
    <t>4499　　その他の道路貨物運送業</t>
  </si>
  <si>
    <t>4500　　主として管理事務を行う本社等</t>
  </si>
  <si>
    <t>4509　　その他の管理，補助的経済活動を行う事業所</t>
  </si>
  <si>
    <t>4511　　外航旅客海運業</t>
  </si>
  <si>
    <t>4512　　外航貨物海運業</t>
  </si>
  <si>
    <t>4521　　沿海旅客海運業</t>
  </si>
  <si>
    <t>4522　　沿海貨物海運業</t>
  </si>
  <si>
    <t>4531　　港湾旅客海運業</t>
  </si>
  <si>
    <t>4532　　河川水運業</t>
  </si>
  <si>
    <t>4533　　湖沼水運業</t>
  </si>
  <si>
    <t>4541　　船舶貸渡業（内航船舶貸渡業を除く）</t>
  </si>
  <si>
    <t>4542　　内航船舶貸渡業</t>
  </si>
  <si>
    <t>4600　　主として管理事務を行う本社等</t>
  </si>
  <si>
    <t>4609　　その他の管理，補助的経済活動を行う事業所</t>
  </si>
  <si>
    <t>4611　　航空運送業</t>
  </si>
  <si>
    <t>4621　　航空機使用業（航空運送業を除く）</t>
  </si>
  <si>
    <t>4700　　主として管理事務を行う本社等</t>
  </si>
  <si>
    <t>4709　　その他の管理，補助的経済活動を行う事業所</t>
  </si>
  <si>
    <t>4711　　倉庫業（冷蔵倉庫業を除く）</t>
  </si>
  <si>
    <t>4721　　冷蔵倉庫業</t>
  </si>
  <si>
    <t>4800　　主として管理事務を行う本社等</t>
  </si>
  <si>
    <t>4809　　その他の管理，補助的経済活動を行う事業所</t>
  </si>
  <si>
    <t>4811　　港湾運送業</t>
  </si>
  <si>
    <t>4821　　利用運送業（集配利用運送業を除く）</t>
  </si>
  <si>
    <t>4822　　運送取次業</t>
  </si>
  <si>
    <t>4831　　運送代理店</t>
  </si>
  <si>
    <t>4841　　こん包業（組立こん包業を除く）</t>
  </si>
  <si>
    <t>4842　　組立こん包業</t>
  </si>
  <si>
    <t>4851　　鉄道施設提供業</t>
  </si>
  <si>
    <t>4852　　道路運送固定施設業</t>
  </si>
  <si>
    <t>4853　　自動車ターミナル業</t>
  </si>
  <si>
    <t>4854　　貨物荷扱固定施設業</t>
  </si>
  <si>
    <t>4855　　桟橋泊きょ業</t>
  </si>
  <si>
    <t>4856　　飛行場業</t>
  </si>
  <si>
    <t>4891　　海運仲立業</t>
  </si>
  <si>
    <t>4899　　他に分類されない運輸に附帯するサービス業</t>
  </si>
  <si>
    <t>4901　　管理，補助的経済活動を行う事業所</t>
  </si>
  <si>
    <t>4911　　郵便業（信書便事業を含む）</t>
  </si>
  <si>
    <t>5000　　主として管理事務を行う本社等</t>
  </si>
  <si>
    <t>5008　　自家用倉庫</t>
  </si>
  <si>
    <t>5009　　その他の管理，補助的経済活動を行う事業所</t>
  </si>
  <si>
    <t>5011　　各種商品卸売業（従業者が常時100人以上のもの）</t>
  </si>
  <si>
    <t>5019　　その他の各種商品卸売業</t>
  </si>
  <si>
    <t>5100　　主として管理事務を行う本社等</t>
  </si>
  <si>
    <t>5108　　自家用倉庫</t>
  </si>
  <si>
    <t>5109　　その他の管理，補助的経済活動を行う事業所</t>
  </si>
  <si>
    <t>5111　　繊維原料卸売業</t>
  </si>
  <si>
    <t>5112　　糸卸売業</t>
  </si>
  <si>
    <t>5113　　織物卸売業（室内装飾繊維品を除く）</t>
  </si>
  <si>
    <t>5121　　男子服卸売業</t>
  </si>
  <si>
    <t>5122　　婦人・子供服卸売業</t>
  </si>
  <si>
    <t>5123　　下着類卸売業</t>
  </si>
  <si>
    <t>5129　　その他の衣服卸売業</t>
  </si>
  <si>
    <t>5131　　寝具類卸売業</t>
  </si>
  <si>
    <t>5132　　靴・履物卸売業</t>
  </si>
  <si>
    <t>5133　　かばん・袋物卸売業</t>
  </si>
  <si>
    <t>5139　　その他の身の回り品卸売業</t>
  </si>
  <si>
    <t>5200　　主として管理事務を行う本社等</t>
  </si>
  <si>
    <t>5208　　自家用倉庫</t>
  </si>
  <si>
    <t>5209　　その他の管理，補助的経済活動を行う事業所</t>
  </si>
  <si>
    <t>5211　　米麦卸売業</t>
  </si>
  <si>
    <t>5212　　雑穀・豆類卸売業</t>
  </si>
  <si>
    <t>5213　　野菜卸売業</t>
  </si>
  <si>
    <t>5214　　果実卸売業</t>
  </si>
  <si>
    <t>5215　　食肉卸売業</t>
  </si>
  <si>
    <t>5216　　生鮮魚介卸売業</t>
  </si>
  <si>
    <t>5219　　その他の農畜産物・水産物卸売業</t>
  </si>
  <si>
    <t>5221　　砂糖・味そ・しょう油卸売業</t>
  </si>
  <si>
    <t>5222　　酒類卸売業</t>
  </si>
  <si>
    <t>5223　　乾物卸売業</t>
  </si>
  <si>
    <t>5224　　菓子・パン類卸売業</t>
  </si>
  <si>
    <t>5225　　飲料卸売業（別掲を除く）</t>
  </si>
  <si>
    <t>5226　　茶類卸売業</t>
  </si>
  <si>
    <t>5227　　牛乳・乳製品卸売業</t>
  </si>
  <si>
    <t>5229　　その他の食料・飲料卸売業</t>
  </si>
  <si>
    <t>5300　　主として管理事務を行う本社等</t>
  </si>
  <si>
    <t>5308　　自家用倉庫</t>
  </si>
  <si>
    <t>5309　　その他の管理，補助的経済活動を行う事業所</t>
  </si>
  <si>
    <t>5311　　木材・竹材卸売業</t>
  </si>
  <si>
    <t>5312　　セメント卸売業</t>
  </si>
  <si>
    <t>5313　　板ガラス卸売業</t>
  </si>
  <si>
    <t>5314　　建築用金属製品卸売業（建築用金物を除く）</t>
  </si>
  <si>
    <t>5319　　その他の建築材料卸売業</t>
  </si>
  <si>
    <t>5321　　塗料卸売業</t>
  </si>
  <si>
    <t>5322　　プラスチック卸売業</t>
  </si>
  <si>
    <t>5329　　その他の化学製品卸売業</t>
  </si>
  <si>
    <t>5331　　石油卸売業</t>
  </si>
  <si>
    <t>5332　　鉱物卸売業（石油を除く）</t>
  </si>
  <si>
    <t>5341　　鉄鋼粗製品卸売業</t>
  </si>
  <si>
    <t>5342　　鉄鋼一次製品卸売業</t>
  </si>
  <si>
    <t>5349　　その他の鉄鋼製品卸売業</t>
  </si>
  <si>
    <t>5351　　非鉄金属地金卸売業</t>
  </si>
  <si>
    <t>5352　　非鉄金属製品卸売業</t>
  </si>
  <si>
    <t>5361　　空瓶・空缶等空容器卸売業</t>
  </si>
  <si>
    <t>5362　　鉄スクラップ卸売業</t>
  </si>
  <si>
    <t>5363　　非鉄金属スクラップ卸売業</t>
  </si>
  <si>
    <t>5364　　古紙卸売業</t>
  </si>
  <si>
    <t>5369　　その他の再生資源卸売業</t>
  </si>
  <si>
    <t>5400　　主として管理事務を行う本社等</t>
  </si>
  <si>
    <t>5408　　自家用倉庫</t>
  </si>
  <si>
    <t>5409　　その他の管理，補助的経済活動を行う事業所</t>
  </si>
  <si>
    <t>5411　　農業用機械器具卸売業</t>
  </si>
  <si>
    <t>5412　　建設機械・鉱山機械卸売業</t>
  </si>
  <si>
    <t>5413　　金属加工機械卸売業</t>
  </si>
  <si>
    <t>5414　　事務用機械器具卸売業</t>
  </si>
  <si>
    <t>5419　　その他の産業機械器具卸売業</t>
  </si>
  <si>
    <t>5421　　自動車卸売業（二輪自動車を含む）</t>
  </si>
  <si>
    <t>5422　　自動車部分品・附属品卸売業（中古品を除く）</t>
  </si>
  <si>
    <t>5423　　自動車中古部品卸売業</t>
  </si>
  <si>
    <t>5431　　家庭用電気機械器具卸売業</t>
  </si>
  <si>
    <t>5432　　電気機械器具卸売業（家庭用電気機械器具を除く）</t>
  </si>
  <si>
    <t>5491　　輸送用機械器具卸売業（自動車を除く）</t>
  </si>
  <si>
    <t>5492　　計量器・理化学機械器具・光学機械器具等卸売業</t>
  </si>
  <si>
    <t>5493　　医療用機械器具卸売業（歯科用機械器具を含む）</t>
  </si>
  <si>
    <t>5500　　主として管理事務を行う本社等</t>
  </si>
  <si>
    <t>5508　　自家用倉庫</t>
  </si>
  <si>
    <t>5509　　その他の管理，補助的経済活動を行う事業所</t>
  </si>
  <si>
    <t>5511　　家具・建具卸売業</t>
  </si>
  <si>
    <t>5512　　荒物卸売業</t>
  </si>
  <si>
    <t>5513　　畳卸売業</t>
  </si>
  <si>
    <t>5514　　室内装飾繊維品卸売業</t>
  </si>
  <si>
    <t>5515　　陶磁器・ガラス器卸売業</t>
  </si>
  <si>
    <t>5519　　その他のじゅう器卸売業</t>
  </si>
  <si>
    <t>5521　　医薬品卸売業</t>
  </si>
  <si>
    <t>5522　　医療用品卸売業</t>
  </si>
  <si>
    <t>5523　　化粧品卸売業</t>
  </si>
  <si>
    <t>5524　　合成洗剤卸売業</t>
  </si>
  <si>
    <t>5531　　紙卸売業</t>
  </si>
  <si>
    <t>5532　　紙製品卸売業</t>
  </si>
  <si>
    <t>5591　　金物卸売業</t>
  </si>
  <si>
    <t>5592　　肥料・飼料卸売業</t>
  </si>
  <si>
    <t>5593　　スポーツ用品卸売業</t>
  </si>
  <si>
    <t>5594　　娯楽用品・がん具卸売業</t>
  </si>
  <si>
    <t>5595　　たばこ卸売業</t>
  </si>
  <si>
    <t>5596　　ジュエリー製品卸売業</t>
  </si>
  <si>
    <t>5597　　書籍・雑誌卸売業</t>
  </si>
  <si>
    <t>5598　　代理商，仲立業</t>
  </si>
  <si>
    <t>5599　　他に分類されないその他の卸売業</t>
  </si>
  <si>
    <t>5600　　主として管理事務を行う本社等</t>
  </si>
  <si>
    <t>5608　　自家用倉庫</t>
  </si>
  <si>
    <t>5609　　その他の管理，補助的経済活動を行う事業所</t>
  </si>
  <si>
    <t>5611　　百貨店，総合スーパー</t>
  </si>
  <si>
    <t>5699　　その他の各種商品小売業（従業者が常時50人未満のもの）</t>
  </si>
  <si>
    <t>5700　　主として管理事務を行う本社等</t>
  </si>
  <si>
    <t>5708　　自家用倉庫</t>
  </si>
  <si>
    <t>5709　　その他の管理，補助的経済活動を行う事業所</t>
  </si>
  <si>
    <t>5711　　呉服・服地小売業</t>
  </si>
  <si>
    <t>5712　　寝具小売業</t>
  </si>
  <si>
    <t>5721　　男子服小売業</t>
  </si>
  <si>
    <t>5731　　婦人服小売業</t>
  </si>
  <si>
    <t>5732　　子供服小売業</t>
  </si>
  <si>
    <t>5741　　靴小売業</t>
  </si>
  <si>
    <t>5742　　履物小売業（靴を除く）</t>
  </si>
  <si>
    <t>5791　　かばん・袋物小売業</t>
  </si>
  <si>
    <t>5792　　下着類小売業</t>
  </si>
  <si>
    <t>5793　　洋品雑貨・小間物小売業</t>
  </si>
  <si>
    <t>5799　　他に分類されない織物・衣服・身の回り品小売業</t>
  </si>
  <si>
    <t>5800　　主として管理事務を行う本社等</t>
  </si>
  <si>
    <t>5808　　自家用倉庫</t>
  </si>
  <si>
    <t>5809　　その他の管理，補助的経済活動を行う事業所</t>
  </si>
  <si>
    <t>5811　　各種食料品小売業</t>
  </si>
  <si>
    <t>5821　　野菜小売業</t>
  </si>
  <si>
    <t>5822　　果実小売業</t>
  </si>
  <si>
    <t>5831　　食肉小売業（卵，鳥肉を除く）</t>
  </si>
  <si>
    <t>5832　　卵・鳥肉小売業</t>
  </si>
  <si>
    <t>5841　　鮮魚小売業</t>
  </si>
  <si>
    <t>5851　　酒小売業</t>
  </si>
  <si>
    <t>5861　　菓子小売業（製造小売）</t>
  </si>
  <si>
    <t>5862　　菓子小売業（製造小売でないもの）</t>
  </si>
  <si>
    <t>5863　　パン小売業（製造小売）</t>
  </si>
  <si>
    <t>5864　　パン小売業（製造小売でないもの）</t>
  </si>
  <si>
    <t>5891　　コンビニエンスストア（飲食料品を中心とするものに限る）</t>
  </si>
  <si>
    <t>5892　　牛乳小売業</t>
  </si>
  <si>
    <t>5893　　飲料小売業（別掲を除く）</t>
  </si>
  <si>
    <t>5894　　茶類小売業</t>
  </si>
  <si>
    <t>5895　　料理品小売業</t>
  </si>
  <si>
    <t>5896　　米穀類小売業</t>
  </si>
  <si>
    <t>5897　　豆腐・かまぼこ等加工食品小売業</t>
  </si>
  <si>
    <t>5898　　乾物小売業</t>
  </si>
  <si>
    <t>5899　　他に分類されない飲食料品小売業</t>
  </si>
  <si>
    <t>5900　　主として管理事務を行う本社等</t>
  </si>
  <si>
    <t>5908　　自家用倉庫</t>
  </si>
  <si>
    <t>5909　　その他の管理，補助的経済活動を行う事業所</t>
  </si>
  <si>
    <t>5911　　自動車（新車）小売業</t>
  </si>
  <si>
    <t>5912　　中古自動車小売業</t>
  </si>
  <si>
    <t>5913　　自動車部分品・附属品小売業</t>
  </si>
  <si>
    <t>5914　　二輪自動車小売業（原動機付自転車を含む）</t>
  </si>
  <si>
    <t>5921　　自転車小売業</t>
  </si>
  <si>
    <t>5931　　電気機械器具小売業（中古品を除く）</t>
  </si>
  <si>
    <t>5932　　電気事務機械器具小売業（中古品を除く）</t>
  </si>
  <si>
    <t>5933　　中古電気製品小売業</t>
  </si>
  <si>
    <t>5939　　その他の機械器具小売業</t>
  </si>
  <si>
    <t>6000　　主として管理事務を行う本社等</t>
  </si>
  <si>
    <t>6008　　自家用倉庫</t>
  </si>
  <si>
    <t>6009　　その他の管理，補助的経済活動を行う事業所</t>
  </si>
  <si>
    <t>6011　　家具小売業</t>
  </si>
  <si>
    <t>6012　　建具小売業</t>
  </si>
  <si>
    <t>6013　　畳小売業</t>
  </si>
  <si>
    <t>6014　　宗教用具小売業</t>
  </si>
  <si>
    <t>6021　　金物小売業</t>
  </si>
  <si>
    <t>6022　　荒物小売業</t>
  </si>
  <si>
    <t>6023　　陶磁器・ガラス器小売業</t>
  </si>
  <si>
    <t>6029　　他に分類されないじゅう器小売業</t>
  </si>
  <si>
    <t>6031　　ドラッグストア</t>
  </si>
  <si>
    <t>6032　　医薬品小売業（調剤薬局を除く）</t>
  </si>
  <si>
    <t>6033　　調剤薬局</t>
  </si>
  <si>
    <t>6034　　化粧品小売業</t>
  </si>
  <si>
    <t>6041　　農業用機械器具小売業</t>
  </si>
  <si>
    <t>6042　　苗・種子小売業</t>
  </si>
  <si>
    <t>6043　　肥料・飼料小売業</t>
  </si>
  <si>
    <t>6051　　ガソリンスタンド</t>
  </si>
  <si>
    <t>6052　　燃料小売業（ガソリンスタンドを除く）</t>
  </si>
  <si>
    <t>6061　　書籍・雑誌小売業（古本を除く）</t>
  </si>
  <si>
    <t>6062　　古本小売業</t>
  </si>
  <si>
    <t>6063　　新聞小売業</t>
  </si>
  <si>
    <t>6064　　紙・文房具小売業</t>
  </si>
  <si>
    <t>6071　　スポーツ用品小売業</t>
  </si>
  <si>
    <t>6072　　がん具・娯楽用品小売業</t>
  </si>
  <si>
    <t>6073　　楽器小売業</t>
  </si>
  <si>
    <t>6081　　写真機・写真材料小売業</t>
  </si>
  <si>
    <t>6082　　時計・眼鏡・光学機械小売業</t>
  </si>
  <si>
    <t>6091　　ホームセンター</t>
  </si>
  <si>
    <t>6092　　たばこ・喫煙具専門小売業</t>
  </si>
  <si>
    <t>6093　　花・植木小売業</t>
  </si>
  <si>
    <t>6094　　建築材料小売業</t>
  </si>
  <si>
    <t>6095　　ジュエリー製品小売業</t>
  </si>
  <si>
    <t>6096　　ペット・ペット用品小売業</t>
  </si>
  <si>
    <t>6097　　骨とう品小売業</t>
  </si>
  <si>
    <t>6098　　中古品小売業（骨とう品を除く）</t>
  </si>
  <si>
    <t>6099　　他に分類されないその他の小売業</t>
  </si>
  <si>
    <t>6100　　主として管理事務を行う本社等</t>
  </si>
  <si>
    <t>6108　　自家用倉庫</t>
  </si>
  <si>
    <t>6109　　その他の管理，補助的経済活動を行う事業所</t>
  </si>
  <si>
    <t>6111　　無店舗小売業（各種商品小売）</t>
  </si>
  <si>
    <t>6112　　無店舗小売業（織物・衣服・身の回り品小売）</t>
  </si>
  <si>
    <t>6113　　無店舗小売業（飲食料品小売）</t>
  </si>
  <si>
    <t>6114　　無店舗小売業（機械器具小売）</t>
  </si>
  <si>
    <t>6119　　無店舗小売業（その他の小売）</t>
  </si>
  <si>
    <t>6121　　自動販売機による小売業</t>
  </si>
  <si>
    <t>6199　　その他の無店舗小売業</t>
  </si>
  <si>
    <t>6200　　主として管理事務を行う本社等</t>
  </si>
  <si>
    <t>6209　　その他の管理，補助的経済活動を行う事業所</t>
  </si>
  <si>
    <t>6211　　中央銀行</t>
  </si>
  <si>
    <t>6221　　普通銀行</t>
  </si>
  <si>
    <t>6222　　郵便貯金銀行</t>
  </si>
  <si>
    <t>6223　　信託銀行</t>
  </si>
  <si>
    <t>6229　　その他の銀行</t>
  </si>
  <si>
    <t>6300　　主として管理事務を行う本社等</t>
  </si>
  <si>
    <t>6309　　その他の管理，補助的経済活動を行う事業所</t>
  </si>
  <si>
    <t>6311　　信用金庫・同連合会</t>
  </si>
  <si>
    <t>6312　　信用協同組合・同連合会</t>
  </si>
  <si>
    <t>6313　　商工組合中央金庫</t>
  </si>
  <si>
    <t>6314　　労働金庫・同連合会</t>
  </si>
  <si>
    <t>6321　　農林中央金庫</t>
  </si>
  <si>
    <t>6322　　信用農業協同組合連合会</t>
  </si>
  <si>
    <t>6323　　信用漁業協同組合連合会，信用水産加工業協同組合連合会</t>
  </si>
  <si>
    <t>6324　　農業協同組合</t>
  </si>
  <si>
    <t>6325　　漁業協同組合，水産加工業協同組合</t>
  </si>
  <si>
    <t>6400　　主として管理事務を行う本社等</t>
  </si>
  <si>
    <t>6409　　その他の管理，補助的経済活動を行う事業所</t>
  </si>
  <si>
    <t>6411　　消費者向け貸金業</t>
  </si>
  <si>
    <t>6412　　事業者向け貸金業</t>
  </si>
  <si>
    <t>6421　　質屋</t>
  </si>
  <si>
    <t>6431　　クレジットカード業</t>
  </si>
  <si>
    <t>6432　　割賦金融業</t>
  </si>
  <si>
    <t>6491　　政府関係金融機関</t>
  </si>
  <si>
    <t>6492　　住宅専門金融業</t>
  </si>
  <si>
    <t>6493　　証券金融業</t>
  </si>
  <si>
    <t>6499　　他に分類されない非預金信用機関</t>
  </si>
  <si>
    <t>6500　　主として管理事務を行う本社等</t>
  </si>
  <si>
    <t>6509　　その他の管理，補助的経済活動を行う事業所</t>
  </si>
  <si>
    <t>6511　　金融商品取引業（投資助言・代理業・運用業，補助的金融商品取引業を除く）</t>
  </si>
  <si>
    <t>6512　　投資助言・代理業</t>
  </si>
  <si>
    <t>6513　　投資運用業</t>
  </si>
  <si>
    <t>6514　　補助的金融商品取引業</t>
  </si>
  <si>
    <t>6521　　商品先物取引業</t>
  </si>
  <si>
    <t>6522　　商品投資顧問業</t>
  </si>
  <si>
    <t>6529　　その他の商品先物取引業，商品投資顧問業</t>
  </si>
  <si>
    <t>6600　　主として管理事務を行う本社等</t>
  </si>
  <si>
    <t>6609　　その他の管理，補助的経済活動を行う事業所</t>
  </si>
  <si>
    <t>6611　　短資業</t>
  </si>
  <si>
    <t>6612　　手形交換所</t>
  </si>
  <si>
    <t>6613　　両替業</t>
  </si>
  <si>
    <t>6614　　信用保証機関</t>
  </si>
  <si>
    <t>6615　　信用保証再保険機関</t>
  </si>
  <si>
    <t>6616　　預・貯金等保険機関</t>
  </si>
  <si>
    <t>6617　　金融商品取引所</t>
  </si>
  <si>
    <t>6618　　商品取引所</t>
  </si>
  <si>
    <t>6619　　その他の補助的金融業，金融附帯業</t>
  </si>
  <si>
    <t>6621　　運用型信託業</t>
  </si>
  <si>
    <t>6622　　管理型信託業</t>
  </si>
  <si>
    <t>6631　　金融商品仲介業</t>
  </si>
  <si>
    <t>6632　　信託契約代理業</t>
  </si>
  <si>
    <t>6639　　その他の金融代理業</t>
  </si>
  <si>
    <t>6700　　主として管理事務を行う本社等</t>
  </si>
  <si>
    <t>6709　　その他の管理，補助的経済活動を行う事業所</t>
  </si>
  <si>
    <t>6711　　生命保険業（郵便保険業，生命保険再保険業を除く）</t>
  </si>
  <si>
    <t>6712　　郵便保険業</t>
  </si>
  <si>
    <t>6713　　生命保険再保険業</t>
  </si>
  <si>
    <t>6719　　その他の生命保険業</t>
  </si>
  <si>
    <t>6721　　損害保険業（損害保険再保険業を除く）</t>
  </si>
  <si>
    <t>6722　　損害保険再保険業</t>
  </si>
  <si>
    <t>6729　　その他の損害保険業</t>
  </si>
  <si>
    <t>6731　　共済事業（各種災害補償法によるもの）</t>
  </si>
  <si>
    <t>6732　　共済事業（各種協同組合法等によるもの）</t>
  </si>
  <si>
    <t>6733　　少額短期保険業</t>
  </si>
  <si>
    <t>6741　　生命保険媒介業</t>
  </si>
  <si>
    <t>6742　　損害保険代理業</t>
  </si>
  <si>
    <t>6743　　共済事業媒介代理業・少額短期保険代理業</t>
  </si>
  <si>
    <t>6751　　保険料率算出団体</t>
  </si>
  <si>
    <t>6752　　損害査定業</t>
  </si>
  <si>
    <t>6759　　その他の保険サービス業</t>
  </si>
  <si>
    <t>6800　　主として管理事務を行う本社等</t>
  </si>
  <si>
    <t>6809　　その他の管理，補助的経済活動を行う事業所</t>
  </si>
  <si>
    <t>6811　　建物売買業</t>
  </si>
  <si>
    <t>6812　　土地売買業</t>
  </si>
  <si>
    <t>6821　　不動産代理業・仲介業</t>
  </si>
  <si>
    <t>6900　　主として管理事務を行う本社等</t>
  </si>
  <si>
    <t>6909　　その他の管理，補助的経済活動を行う事業所</t>
  </si>
  <si>
    <t>6911　　貸事務所業</t>
  </si>
  <si>
    <t>6912　　土地賃貸業</t>
  </si>
  <si>
    <t>6919　　その他の不動産賃貸業</t>
  </si>
  <si>
    <t>6921　　貸家業</t>
  </si>
  <si>
    <t>6922　　貸間業</t>
  </si>
  <si>
    <t>6931　　駐車場業</t>
  </si>
  <si>
    <t>6941　　不動産管理業</t>
  </si>
  <si>
    <t>7000　　主として管理事務を行う本社等</t>
  </si>
  <si>
    <t>7009　　その他の管理，補助的経済活動を行う事業所</t>
  </si>
  <si>
    <t>7011　　総合リース業</t>
  </si>
  <si>
    <t>7019　　その他の各種物品賃貸業</t>
  </si>
  <si>
    <t>7021　　産業用機械器具賃貸業（建設機械器具を除く）</t>
  </si>
  <si>
    <t>7022　　建設機械器具賃貸業</t>
  </si>
  <si>
    <t>7031　　事務用機械器具賃貸業（電子計算機を除く）</t>
  </si>
  <si>
    <t>7032　　電子計算機・同関連機器賃貸業</t>
  </si>
  <si>
    <t>7041　　自動車賃貸業</t>
  </si>
  <si>
    <t>7051　　スポーツ・娯楽用品賃貸業</t>
  </si>
  <si>
    <t>7091　　映画・演劇用品賃貸業</t>
  </si>
  <si>
    <t>7092　　音楽・映像記録物賃貸業（別掲を除く）</t>
  </si>
  <si>
    <t>7093　　貸衣しょう業（別掲を除く）</t>
  </si>
  <si>
    <t>7099　　他に分類されない物品賃貸業</t>
  </si>
  <si>
    <t>7101　　管理，補助的経済活動を行う事業所</t>
  </si>
  <si>
    <t>7111　　理学研究所</t>
  </si>
  <si>
    <t>7112　　工学研究所</t>
  </si>
  <si>
    <t>7113　　農学研究所</t>
  </si>
  <si>
    <t>7114　　医学・薬学研究所</t>
  </si>
  <si>
    <t>7121　　人文・社会科学研究所</t>
  </si>
  <si>
    <t>7201　　管理，補助的経済活動を行う事業所</t>
  </si>
  <si>
    <t>7211　　法律事務所</t>
  </si>
  <si>
    <t>7212　　特許事務所</t>
  </si>
  <si>
    <t>7221　　公証人役場，司法書士事務所</t>
  </si>
  <si>
    <t>7222　　土地家屋調査士事務所</t>
  </si>
  <si>
    <t>7231　　行政書士事務所</t>
  </si>
  <si>
    <t>7241　　公認会計士事務所</t>
  </si>
  <si>
    <t>7242　　税理士事務所</t>
  </si>
  <si>
    <t>7251　　社会保険労務士事務所</t>
  </si>
  <si>
    <t>7261　　デザイン業</t>
  </si>
  <si>
    <t>7271　　著述家業</t>
  </si>
  <si>
    <t>7272　　芸術家業</t>
  </si>
  <si>
    <t>7281　　経営コンサルタント業</t>
  </si>
  <si>
    <t>7282　　純粋持株会社</t>
  </si>
  <si>
    <t>7291　　興信所</t>
  </si>
  <si>
    <t>7292　　翻訳業（著述家業を除く）</t>
  </si>
  <si>
    <t>7293　　通訳業，通訳案内業</t>
  </si>
  <si>
    <t>7294　　不動産鑑定業</t>
  </si>
  <si>
    <t>7299　　他に分類されない専門サービス業</t>
  </si>
  <si>
    <t>7300　　主として管理事務を行う本社等</t>
  </si>
  <si>
    <t>7309　　その他の管理，補助的経済活動を行う事業所</t>
  </si>
  <si>
    <t>7311　　広告業</t>
  </si>
  <si>
    <t>7401　　管理，補助的経済活動を行う事業所</t>
  </si>
  <si>
    <t>7411　　獣医業</t>
  </si>
  <si>
    <t>7421　　建築設計業</t>
  </si>
  <si>
    <t>7422　　測量業</t>
  </si>
  <si>
    <t>7429　　その他の土木建築サービス業</t>
  </si>
  <si>
    <t>7431　　機械設計業</t>
  </si>
  <si>
    <t>7441　　商品検査業</t>
  </si>
  <si>
    <t>7442　　非破壊検査業</t>
  </si>
  <si>
    <t>7451　　一般計量証明業</t>
  </si>
  <si>
    <t>7452　　環境計量証明業</t>
  </si>
  <si>
    <t>7459　　その他の計量証明業</t>
  </si>
  <si>
    <t>7461　　写真業（商業写真業を除く）</t>
  </si>
  <si>
    <t>7462　　商業写真業</t>
  </si>
  <si>
    <t>7499　　その他の技術サービス業</t>
  </si>
  <si>
    <t>7500　　主として管理事務を行う本社等</t>
  </si>
  <si>
    <t>7509　　その他の管理，補助的経済活動を行う事業所</t>
  </si>
  <si>
    <t>7511　　旅館，ホテル</t>
  </si>
  <si>
    <t>7521　　簡易宿所</t>
  </si>
  <si>
    <t>7531　　下宿業</t>
  </si>
  <si>
    <t>7591　　会社・団体の宿泊所</t>
  </si>
  <si>
    <t>7592　　リゾートクラブ</t>
  </si>
  <si>
    <t>7599　　他に分類されない宿泊業</t>
  </si>
  <si>
    <t>7600　　主として管理事務を行う本社等</t>
  </si>
  <si>
    <t>7609　　その他の管理，補助的経済活動を行う事業所</t>
  </si>
  <si>
    <t>7611　　食堂，レストラン（専門料理店を除く）</t>
  </si>
  <si>
    <t>7621　　日本料理店</t>
  </si>
  <si>
    <t>7622　　料亭</t>
  </si>
  <si>
    <t>7623　　中華料理店</t>
  </si>
  <si>
    <t>7624　　ラーメン店</t>
  </si>
  <si>
    <t>7625　　焼肉店</t>
  </si>
  <si>
    <t>7629　　その他の専門料理店</t>
  </si>
  <si>
    <t>7631　　そば・うどん店</t>
  </si>
  <si>
    <t>7641　　すし店</t>
  </si>
  <si>
    <t>7651　　酒場，ビヤホール</t>
  </si>
  <si>
    <t>7661　　バー，キャバレー，ナイトクラブ</t>
  </si>
  <si>
    <t>7671　　喫茶店</t>
  </si>
  <si>
    <t>7691　　ハンバーガー店</t>
  </si>
  <si>
    <t>7692　　お好み焼・焼きそば・たこ焼店</t>
  </si>
  <si>
    <t>7699　　他に分類されない飲食店</t>
  </si>
  <si>
    <t>7700　　主として管理事務を行う本社等</t>
  </si>
  <si>
    <t>7709　　その他の管理，補助的経済活動を行う事業所</t>
  </si>
  <si>
    <t>7711　　持ち帰り飲食サービス業</t>
  </si>
  <si>
    <t>7721　　配達飲食サービス業</t>
  </si>
  <si>
    <t>7800　　主として管理事務を行う本社等</t>
  </si>
  <si>
    <t>7809　　その他の管理，補助的経済活動を行う事業所</t>
  </si>
  <si>
    <t>7811　　普通洗濯業</t>
  </si>
  <si>
    <t>7812　　洗濯物取次業</t>
  </si>
  <si>
    <t>7813　　リネンサプライ業</t>
  </si>
  <si>
    <t>7821　　理容業</t>
  </si>
  <si>
    <t>7831　　美容業</t>
  </si>
  <si>
    <t>7841　　一般公衆浴場業</t>
  </si>
  <si>
    <t>7851　　その他の公衆浴場業</t>
  </si>
  <si>
    <t>7891　　洗張・染物業</t>
  </si>
  <si>
    <t>7892　　エステティック業</t>
  </si>
  <si>
    <t>7893　　リラクゼーション業(手技を用いるもの)</t>
  </si>
  <si>
    <t>7894　　ネイルサービス業</t>
  </si>
  <si>
    <t>7899　　他に分類されない洗濯・理容・美容・浴場業</t>
  </si>
  <si>
    <t>7900　　主として管理事務を行う本社等</t>
  </si>
  <si>
    <t>7909　　その他の管理，補助的経済活動を行う事業所</t>
  </si>
  <si>
    <t>7911　　旅行業(旅行業者代理業を除く)</t>
  </si>
  <si>
    <t>7912　　旅行業者代理業</t>
  </si>
  <si>
    <t>7921　　家事サービス業（住込みのもの）</t>
  </si>
  <si>
    <t>7922　　家事サービス業（住込みでないもの）</t>
  </si>
  <si>
    <t>7931　　衣服裁縫修理業</t>
  </si>
  <si>
    <t>7941　　物品預り業</t>
  </si>
  <si>
    <t>7951　　火葬業</t>
  </si>
  <si>
    <t>7952　　墓地管理業</t>
  </si>
  <si>
    <t>7961　　葬儀業</t>
  </si>
  <si>
    <t>7962　　結婚式場業</t>
  </si>
  <si>
    <t>7963　　冠婚葬祭互助会</t>
  </si>
  <si>
    <t>7991　　食品賃加工業</t>
  </si>
  <si>
    <t>7992　　結婚相談業，結婚式場紹介業</t>
  </si>
  <si>
    <t>7993　　写真プリント，現像・焼付業</t>
  </si>
  <si>
    <t>7999　　他に分類されないその他の生活関連サービス業</t>
  </si>
  <si>
    <t>8000　　主として管理事務を行う本社等</t>
  </si>
  <si>
    <t>8009　　その他の管理，補助的経済活動を行う事業所</t>
  </si>
  <si>
    <t>8011　　映画館</t>
  </si>
  <si>
    <t>8021　　劇場</t>
  </si>
  <si>
    <t>8022　　興行場</t>
  </si>
  <si>
    <t>8023　　劇団</t>
  </si>
  <si>
    <t>8024　　楽団，舞踏団</t>
  </si>
  <si>
    <t>8025　　演芸・スポーツ等興行団</t>
  </si>
  <si>
    <t>8031　　競輪場</t>
  </si>
  <si>
    <t>8032　　競馬場</t>
  </si>
  <si>
    <t>8033　　自動車・モータボートの競走場</t>
  </si>
  <si>
    <t>8034　　競輪競技団</t>
  </si>
  <si>
    <t>8035　　競馬競技団</t>
  </si>
  <si>
    <t>8036　　自動車・モータボートの競技団</t>
  </si>
  <si>
    <t>8041　　スポーツ施設提供業（別掲を除く）</t>
  </si>
  <si>
    <t>8042　　体育館</t>
  </si>
  <si>
    <t>8043　　ゴルフ場</t>
  </si>
  <si>
    <t>8044　　ゴルフ練習場</t>
  </si>
  <si>
    <t>8045　　ボウリング場</t>
  </si>
  <si>
    <t>8046　　テニス場</t>
  </si>
  <si>
    <t>8047　　バッティング・テニス練習場</t>
  </si>
  <si>
    <t>8048　　フィットネスクラブ</t>
  </si>
  <si>
    <t>8051　　公園</t>
  </si>
  <si>
    <t>8052　　遊園地（テーマパークを除く）</t>
  </si>
  <si>
    <t>8053　　テーマパーク</t>
  </si>
  <si>
    <t>8061　　ビリヤード場</t>
  </si>
  <si>
    <t>8062　　囲碁・将棋所</t>
  </si>
  <si>
    <t>8063　　マージャンクラブ</t>
  </si>
  <si>
    <t>8064　　パチンコホール</t>
  </si>
  <si>
    <t>8065　　ゲームセンター</t>
  </si>
  <si>
    <t>8069　　その他の遊戯場</t>
  </si>
  <si>
    <t>8091　　ダンスホール</t>
  </si>
  <si>
    <t>8092　　マリーナ業</t>
  </si>
  <si>
    <t>8093　　遊漁船業</t>
  </si>
  <si>
    <t>8094　　芸ぎ業</t>
  </si>
  <si>
    <t>8095　　カラオケボックス業</t>
  </si>
  <si>
    <t>8096　　娯楽に附帯するサービス業</t>
  </si>
  <si>
    <t>8099　　他に分類されない娯楽業</t>
  </si>
  <si>
    <t>8101　　管理，補助的経済活動を行う事業所</t>
  </si>
  <si>
    <t>8111　　幼稚園</t>
  </si>
  <si>
    <t>8121　　小学校</t>
  </si>
  <si>
    <t>8131　　中学校</t>
  </si>
  <si>
    <t>8141　　高等学校</t>
  </si>
  <si>
    <t>8142　　中等教育学校</t>
  </si>
  <si>
    <t>8151　　特別支援学校</t>
  </si>
  <si>
    <t>8161　　大学</t>
  </si>
  <si>
    <t>8162　　短期大学</t>
  </si>
  <si>
    <t>8163　　高等専門学校</t>
  </si>
  <si>
    <t>8171　　専修学校</t>
  </si>
  <si>
    <t>8172　　各種学校</t>
  </si>
  <si>
    <t>8181　　学校教育支援機関</t>
  </si>
  <si>
    <t>8191　　幼保連携型認定こども園</t>
  </si>
  <si>
    <t>8200　　主として管理事務を行う本社等</t>
  </si>
  <si>
    <t>8209　　その他の管理，補助的経済活動を行う事業所</t>
  </si>
  <si>
    <t>8211　　公民館</t>
  </si>
  <si>
    <t>8212　　図書館</t>
  </si>
  <si>
    <t>8213　　博物館，美術館</t>
  </si>
  <si>
    <t>8214　　動物園，植物園，水族館</t>
  </si>
  <si>
    <t>8215　　青少年教育施設</t>
  </si>
  <si>
    <t>8216　　社会通信教育</t>
  </si>
  <si>
    <t>8219　　その他の社会教育</t>
  </si>
  <si>
    <t>8221　　職員教育施設・支援業</t>
  </si>
  <si>
    <t>8222　　職業訓練施設</t>
  </si>
  <si>
    <t>8229　　その他の職業・教育支援施設</t>
  </si>
  <si>
    <t>8231　　学習塾</t>
  </si>
  <si>
    <t>8241　　音楽教授業</t>
  </si>
  <si>
    <t>8242　　書道教授業</t>
  </si>
  <si>
    <t>8243　　生花・茶道教授業</t>
  </si>
  <si>
    <t>8244　　そろばん教授業</t>
  </si>
  <si>
    <t>8245　　外国語会話教授業</t>
  </si>
  <si>
    <t>8246　　スポーツ・健康教授業</t>
  </si>
  <si>
    <t>8249　　その他の教養・技能教授業</t>
  </si>
  <si>
    <t>8299　　他に分類されない教育，学習支援業</t>
  </si>
  <si>
    <t>8300　　主として管理事務を行う本社等</t>
  </si>
  <si>
    <t>8309　　その他の管理，補助的経済活動を行う事業所</t>
  </si>
  <si>
    <t>8311　　一般病院</t>
  </si>
  <si>
    <t>8312　　精神科病院</t>
  </si>
  <si>
    <t>8321　　有床診療所</t>
  </si>
  <si>
    <t>8322　　無床診療所</t>
  </si>
  <si>
    <t>8331　　歯科診療所</t>
  </si>
  <si>
    <t>8341　　助産所</t>
  </si>
  <si>
    <t>8342　　看護業</t>
  </si>
  <si>
    <t>8351　　あん摩マッサージ指圧師・はり師・きゅう師・柔道整復師の施術所</t>
  </si>
  <si>
    <t>8359　　その他の療術業</t>
  </si>
  <si>
    <t>8361　　歯科技工所</t>
  </si>
  <si>
    <t>8369　　その他の医療に附帯するサービス業</t>
  </si>
  <si>
    <t>8400　　主として管理事務を行う本社等</t>
  </si>
  <si>
    <t>8409　　その他の管理，補助的経済活動を行う事業所</t>
  </si>
  <si>
    <t>8411　　保健所</t>
  </si>
  <si>
    <t>8421　　結核健康相談施設</t>
  </si>
  <si>
    <t>8422　　精神保健相談施設</t>
  </si>
  <si>
    <t>8423　　母子健康相談施設</t>
  </si>
  <si>
    <t>8429　　その他の健康相談施設</t>
  </si>
  <si>
    <t>8491　　検疫所（動物検疫所，植物防疫所を除く）</t>
  </si>
  <si>
    <t>8492　　検査業</t>
  </si>
  <si>
    <t>8493　　消毒業</t>
  </si>
  <si>
    <t>8499　　他に分類されない保健衛生</t>
  </si>
  <si>
    <t>8500　　主として管理事務を行う本社等</t>
  </si>
  <si>
    <t>8509　　その他の管理，補助的経済活動を行う事業所</t>
  </si>
  <si>
    <t>8511　　社会保険事業団体</t>
  </si>
  <si>
    <t>8521　　福祉事務所</t>
  </si>
  <si>
    <t>8531　　保育所</t>
  </si>
  <si>
    <t>8539　　その他の児童福祉事業</t>
  </si>
  <si>
    <t>8541　　特別養護老人ホーム</t>
  </si>
  <si>
    <t>8542　　介護老人保健施設</t>
  </si>
  <si>
    <t>8543　　通所・短期入所介護事業</t>
  </si>
  <si>
    <t>8544　　訪問介護事業</t>
  </si>
  <si>
    <t>8545　　認知症老人グループホーム</t>
  </si>
  <si>
    <t>8546　　有料老人ホーム</t>
  </si>
  <si>
    <t>8549　　その他の老人福祉・介護事業</t>
  </si>
  <si>
    <t>8551　　居住支援事業</t>
  </si>
  <si>
    <t>8559　　その他の障害者福祉事業</t>
  </si>
  <si>
    <t>8591　　更生保護事業</t>
  </si>
  <si>
    <t>8599　　他に分類されない社会保険・社会福祉・介護事業</t>
  </si>
  <si>
    <t>8601　　管理，補助的経済活動を行う事業所</t>
  </si>
  <si>
    <t>8611　　郵便局</t>
  </si>
  <si>
    <t>8621　　簡易郵便局</t>
  </si>
  <si>
    <t>8629　　その他の郵便局受託業</t>
  </si>
  <si>
    <t>8701　　管理，補助的経済活動を行う事業所</t>
  </si>
  <si>
    <t>8711　　農業協同組合（他に分類されないもの）</t>
  </si>
  <si>
    <t>8712　　漁業協同組合（他に分類されないもの）</t>
  </si>
  <si>
    <t>8713　　水産加工業協同組合（他に分類されないもの）</t>
  </si>
  <si>
    <t>8714　　森林組合（他に分類されないもの）</t>
  </si>
  <si>
    <t>8721　　事業協同組合（他に分類されないもの）</t>
  </si>
  <si>
    <t>8800　　主として管理事務を行う本社等</t>
  </si>
  <si>
    <t>8809　　その他の管理，補助的経済活動を行う事業所</t>
  </si>
  <si>
    <t>8811　　し尿収集運搬業</t>
  </si>
  <si>
    <t>8812　　し尿処分業</t>
  </si>
  <si>
    <t>8813　　浄化槽清掃業</t>
  </si>
  <si>
    <t>8814　　浄化槽保守点検業</t>
  </si>
  <si>
    <t>8815　　ごみ収集運搬業</t>
  </si>
  <si>
    <t>8816　　ごみ処分業</t>
  </si>
  <si>
    <t>8817　　清掃事務所</t>
  </si>
  <si>
    <t>8821　　産業廃棄物収集運搬業</t>
  </si>
  <si>
    <t>8822　　産業廃棄物処分業</t>
  </si>
  <si>
    <t>8823　　特別管理産業廃棄物収集運搬業</t>
  </si>
  <si>
    <t>8824　　特別管理産業廃棄物処分業</t>
  </si>
  <si>
    <t>8891　　死亡獣畜取扱業</t>
  </si>
  <si>
    <t>8899　　他に分類されない廃棄物処理業</t>
  </si>
  <si>
    <t>8901　　管理，補助的経済活動を行う事業所</t>
  </si>
  <si>
    <t>8911　　自動車一般整備業</t>
  </si>
  <si>
    <t>8919　　その他の自動車整備業</t>
  </si>
  <si>
    <t>9000　　主として管理事務を行う本社等</t>
  </si>
  <si>
    <t>9009　　その他の管理，補助的経済活動を行う事業所</t>
  </si>
  <si>
    <t>9011　　一般機械修理業（建設・鉱山機械を除く）</t>
  </si>
  <si>
    <t>9012　　建設・鉱山機械整備業</t>
  </si>
  <si>
    <t>9021　　電気機械器具修理業</t>
  </si>
  <si>
    <t>9031　　表具業</t>
  </si>
  <si>
    <t>9091　　家具修理業</t>
  </si>
  <si>
    <t>9092　　時計修理業</t>
  </si>
  <si>
    <t>9093　　履物修理業</t>
  </si>
  <si>
    <t>9094　　かじ業</t>
  </si>
  <si>
    <t>9099　　他に分類されない修理業</t>
  </si>
  <si>
    <t>9100　　主として管理事務を行う本社等</t>
  </si>
  <si>
    <t>9109　　その他の管理，補助的経済活動を行う事業所</t>
  </si>
  <si>
    <t>9111　　職業紹介業</t>
  </si>
  <si>
    <t>9121　　労働者派遣業</t>
  </si>
  <si>
    <t>9200　　主として管理事務を行う本社等</t>
  </si>
  <si>
    <t>9209　　その他の管理，補助的経済活動を行う事業所</t>
  </si>
  <si>
    <t>9211　　速記・ワープロ入力業</t>
  </si>
  <si>
    <t>9212　　複写業</t>
  </si>
  <si>
    <t>9221　　ビルメンテナンス業</t>
  </si>
  <si>
    <t>9229　　その他の建物サービス業</t>
  </si>
  <si>
    <t>9231　　警備業</t>
  </si>
  <si>
    <t>9291　　ディスプレイ業</t>
  </si>
  <si>
    <t>9292　　産業用設備洗浄業</t>
  </si>
  <si>
    <t>9293　　看板書き業</t>
  </si>
  <si>
    <t>9294　　コールセンター業</t>
  </si>
  <si>
    <t>9299　　他に分類されないその他の事業サービス業</t>
  </si>
  <si>
    <t>9311　　実業団体</t>
  </si>
  <si>
    <t>9312　　同業団体</t>
  </si>
  <si>
    <t>9321　　労働団体</t>
  </si>
  <si>
    <t>9331　　学術団体</t>
  </si>
  <si>
    <t>9332　　文化団体</t>
  </si>
  <si>
    <t>9341　　政治団体</t>
  </si>
  <si>
    <t>9399　　他に分類されない非営利的団体</t>
  </si>
  <si>
    <t>9411　　神社，神道教会</t>
  </si>
  <si>
    <t>9412　　教派事務所</t>
  </si>
  <si>
    <t>9421　　寺院，仏教教会</t>
  </si>
  <si>
    <t>9422　　宗派事務所</t>
  </si>
  <si>
    <t>9431　　キリスト教教会，修道院</t>
  </si>
  <si>
    <t>9432　　教団事務所</t>
  </si>
  <si>
    <t>9491　　その他の宗教の教会</t>
  </si>
  <si>
    <t>9499　　その他の宗教の教団事務所</t>
  </si>
  <si>
    <t>9501　　管理，補助的経済活動を行う事業所</t>
  </si>
  <si>
    <t>9511　　集会場</t>
  </si>
  <si>
    <t>9521　　と畜場</t>
  </si>
  <si>
    <t>9599　　他に分類されないサービス業</t>
  </si>
  <si>
    <t>9611　　外国公館</t>
  </si>
  <si>
    <t>9699　　その他の外国公務</t>
  </si>
  <si>
    <t>9711　　立法機関</t>
  </si>
  <si>
    <t>9721　　司法機関</t>
  </si>
  <si>
    <t>9731　　行政機関</t>
  </si>
  <si>
    <t>9811　　都道府県機関</t>
  </si>
  <si>
    <t>9821　　市町村機関</t>
  </si>
  <si>
    <t>9999　分類不能の産業</t>
  </si>
  <si>
    <t>法人</t>
    <rPh sb="0" eb="2">
      <t>ホウジン</t>
    </rPh>
    <phoneticPr fontId="1"/>
  </si>
  <si>
    <t>個人</t>
    <rPh sb="0" eb="2">
      <t>コジン</t>
    </rPh>
    <phoneticPr fontId="1"/>
  </si>
  <si>
    <t>B_漁業</t>
    <phoneticPr fontId="1"/>
  </si>
  <si>
    <t>D_建設業</t>
  </si>
  <si>
    <t>E_製造業</t>
  </si>
  <si>
    <t>F_電気・ガス・熱供給・水道業</t>
  </si>
  <si>
    <t>G_情報通信業</t>
  </si>
  <si>
    <t>Q_複合サービス事業</t>
  </si>
  <si>
    <t>T_分類不能の産業</t>
  </si>
  <si>
    <t>農業</t>
  </si>
  <si>
    <t>総合工事業</t>
  </si>
  <si>
    <t>食料品製造業</t>
  </si>
  <si>
    <t>電気業</t>
  </si>
  <si>
    <t>通信業</t>
  </si>
  <si>
    <t>鉄道業</t>
  </si>
  <si>
    <t>各種商品卸売業</t>
  </si>
  <si>
    <t>銀行業</t>
  </si>
  <si>
    <t>不動産取引業</t>
  </si>
  <si>
    <t>学術・開発研究機関</t>
  </si>
  <si>
    <t>宿泊業</t>
  </si>
  <si>
    <t>洗濯・理容・美容・浴場業</t>
  </si>
  <si>
    <t>学校教育</t>
  </si>
  <si>
    <t>郵便局</t>
  </si>
  <si>
    <t>廃棄物処理業</t>
  </si>
  <si>
    <t>国家公務</t>
  </si>
  <si>
    <t>分類不能の産業</t>
  </si>
  <si>
    <t>林業</t>
  </si>
  <si>
    <t>水産養殖業</t>
  </si>
  <si>
    <t>飲料・たばこ・飼料製造業</t>
  </si>
  <si>
    <t>ガス業</t>
  </si>
  <si>
    <t>放送業</t>
  </si>
  <si>
    <t>道路旅客運送業</t>
  </si>
  <si>
    <t>繊維・衣服等卸売業</t>
  </si>
  <si>
    <t>協同組織金融業</t>
  </si>
  <si>
    <t>不動産賃貸業・管理業</t>
  </si>
  <si>
    <t>飲食店</t>
  </si>
  <si>
    <t>その他の生活関連サービス業</t>
  </si>
  <si>
    <t>保健衛生</t>
  </si>
  <si>
    <t>自動車整備業</t>
  </si>
  <si>
    <t>地方公務</t>
  </si>
  <si>
    <t>設備工事業</t>
  </si>
  <si>
    <t>繊維工業</t>
  </si>
  <si>
    <t>熱供給業</t>
  </si>
  <si>
    <t>情報サービス業</t>
  </si>
  <si>
    <t>道路貨物運送業</t>
  </si>
  <si>
    <t>飲食料品卸売業</t>
  </si>
  <si>
    <t>物品賃貸業</t>
  </si>
  <si>
    <t>広告業</t>
  </si>
  <si>
    <t>持ち帰り・配達飲食サービス業</t>
  </si>
  <si>
    <t>娯楽業</t>
  </si>
  <si>
    <t>社会保険・社会福祉・介護事業</t>
  </si>
  <si>
    <t>水道業</t>
  </si>
  <si>
    <t>インターネット附随サービス業</t>
  </si>
  <si>
    <t>水運業</t>
  </si>
  <si>
    <t>職業紹介・労働者派遣業</t>
  </si>
  <si>
    <t>家具・装備品製造業</t>
  </si>
  <si>
    <t>映像・音声・文字情報制作業</t>
  </si>
  <si>
    <t>航空運輸業</t>
  </si>
  <si>
    <t>機械器具卸売業</t>
  </si>
  <si>
    <t>補助的金融業等</t>
  </si>
  <si>
    <t>その他の事業サービス業</t>
  </si>
  <si>
    <t>パルプ・紙・紙加工品製造業</t>
  </si>
  <si>
    <t>倉庫業</t>
  </si>
  <si>
    <t>その他の卸売業</t>
  </si>
  <si>
    <t>政治・経済・文化団体</t>
  </si>
  <si>
    <t>印刷・同関連業</t>
  </si>
  <si>
    <t>運輸に附帯するサービス業</t>
  </si>
  <si>
    <t>各種商品小売業</t>
  </si>
  <si>
    <t>宗教</t>
  </si>
  <si>
    <t>化学工業</t>
  </si>
  <si>
    <t>郵便業（信書便事業を含む）</t>
  </si>
  <si>
    <t>織物・衣服・身の回り品小売業</t>
  </si>
  <si>
    <t>その他のサービス業</t>
  </si>
  <si>
    <t>石油製品・石炭製品製造業</t>
  </si>
  <si>
    <t>飲食料品小売業</t>
  </si>
  <si>
    <t>外国公務</t>
  </si>
  <si>
    <t>機械器具小売業</t>
  </si>
  <si>
    <t>ゴム製品製造業</t>
  </si>
  <si>
    <t>その他の小売業</t>
  </si>
  <si>
    <t>なめし革・同製品・毛皮製造業</t>
  </si>
  <si>
    <t>無店舗小売業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</si>
  <si>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</si>
  <si>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</si>
  <si>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</si>
  <si>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</si>
  <si>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</si>
  <si>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</si>
  <si>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</si>
  <si>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</si>
  <si>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</si>
  <si>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</si>
  <si>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</si>
  <si>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</si>
  <si>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経済団体</t>
  </si>
  <si>
    <t>神道系宗教</t>
  </si>
  <si>
    <t>外国公館</t>
  </si>
  <si>
    <t>立法機関</t>
  </si>
  <si>
    <t>都道府県機関</t>
  </si>
  <si>
    <t>耕種農業</t>
  </si>
  <si>
    <t>育林業</t>
  </si>
  <si>
    <t>海面漁業</t>
  </si>
  <si>
    <t>海面養殖業</t>
  </si>
  <si>
    <t>金属鉱業</t>
  </si>
  <si>
    <t>一般土木建築工事業</t>
  </si>
  <si>
    <t>大工工事業</t>
  </si>
  <si>
    <t>電気工事業</t>
  </si>
  <si>
    <t>畜産食料品製造業</t>
  </si>
  <si>
    <t>清涼飲料製造業</t>
  </si>
  <si>
    <t>家具製造業</t>
  </si>
  <si>
    <t>パルプ製造業</t>
  </si>
  <si>
    <t>印刷業</t>
  </si>
  <si>
    <t>化学肥料製造業</t>
  </si>
  <si>
    <t>石油精製業</t>
  </si>
  <si>
    <t>プラスチック板・棒・管・継手・異形押出製品製造業</t>
  </si>
  <si>
    <t>タイヤ・チューブ製造業</t>
  </si>
  <si>
    <t>なめし革製造業</t>
  </si>
  <si>
    <t>ガラス・同製品製造業</t>
  </si>
  <si>
    <t>製鉄業</t>
  </si>
  <si>
    <t>非鉄金属第1次製錬・精製業</t>
  </si>
  <si>
    <t>ブリキ缶・その他のめっき板等製品製造業</t>
  </si>
  <si>
    <t>ボイラ・原動機製造業</t>
  </si>
  <si>
    <t>農業用機械製造業（農業用器具を除く）</t>
  </si>
  <si>
    <t>事務用機械器具製造業</t>
  </si>
  <si>
    <t>電子デバイス製造業</t>
  </si>
  <si>
    <t>発電用・送電用・配電用電気機械器具製造業</t>
  </si>
  <si>
    <t>通信機械器具・同関連機械器具製造業</t>
  </si>
  <si>
    <t>自動車・同附属品製造業</t>
  </si>
  <si>
    <t>貴金属・宝石製品製造業</t>
  </si>
  <si>
    <t>上水道業</t>
  </si>
  <si>
    <t>固定電気通信業</t>
  </si>
  <si>
    <t>公共放送業（有線放送業を除く）</t>
  </si>
  <si>
    <t>ソフトウェア業</t>
  </si>
  <si>
    <t>映像情報制作・配給業</t>
  </si>
  <si>
    <t>一般乗合旅客自動車運送業</t>
  </si>
  <si>
    <t>一般貨物自動車運送業</t>
  </si>
  <si>
    <t>外航海運業</t>
  </si>
  <si>
    <t>航空運送業</t>
  </si>
  <si>
    <t>倉庫業（冷蔵倉庫業を除く）</t>
  </si>
  <si>
    <t>港湾運送業</t>
  </si>
  <si>
    <t>農畜産物・水産物卸売業</t>
  </si>
  <si>
    <t>建築材料卸売業</t>
  </si>
  <si>
    <t>産業機械器具卸売業</t>
  </si>
  <si>
    <t>家具・建具・じゅう器等卸売業</t>
  </si>
  <si>
    <t>呉服・服地・寝具小売業</t>
  </si>
  <si>
    <t>各種食料品小売業</t>
  </si>
  <si>
    <t>自動車小売業</t>
  </si>
  <si>
    <t>家具・建具・畳小売業</t>
  </si>
  <si>
    <t>通信販売・訪問販売小売業</t>
  </si>
  <si>
    <t>中央銀行</t>
  </si>
  <si>
    <t>中小企業等金融業</t>
  </si>
  <si>
    <t>貸金業</t>
  </si>
  <si>
    <t>金融商品取引業</t>
  </si>
  <si>
    <t>生命保険業</t>
  </si>
  <si>
    <t>各種物品賃貸業</t>
  </si>
  <si>
    <t>自然科学研究所</t>
  </si>
  <si>
    <t>獣医業</t>
  </si>
  <si>
    <t>持ち帰り飲食サービス業</t>
  </si>
  <si>
    <t>洗濯業</t>
  </si>
  <si>
    <t>旅行業</t>
  </si>
  <si>
    <t>映画館</t>
  </si>
  <si>
    <t>幼稚園</t>
  </si>
  <si>
    <t>社会教育</t>
  </si>
  <si>
    <t>病院</t>
  </si>
  <si>
    <t>保健所</t>
  </si>
  <si>
    <t>社会保険事業団体</t>
  </si>
  <si>
    <t>一般廃棄物処理業</t>
  </si>
  <si>
    <t>職業紹介業</t>
  </si>
  <si>
    <t>速記・ワープロ入力・複写業</t>
  </si>
  <si>
    <t>労働団体</t>
  </si>
  <si>
    <t>仏教系宗教</t>
  </si>
  <si>
    <t>集会場</t>
  </si>
  <si>
    <t>その他の外国公務</t>
  </si>
  <si>
    <t>司法機関</t>
  </si>
  <si>
    <t>市町村機関</t>
  </si>
  <si>
    <t>畜産農業</t>
  </si>
  <si>
    <t>素材生産業</t>
  </si>
  <si>
    <t>内水面漁業</t>
  </si>
  <si>
    <t>内水面養殖業</t>
  </si>
  <si>
    <t>石炭・亜炭鉱業</t>
  </si>
  <si>
    <t>とび・土工・コンクリート工事業</t>
  </si>
  <si>
    <t>電気通信・信号装置工事業</t>
  </si>
  <si>
    <t>水産食料品製造業</t>
  </si>
  <si>
    <t>酒類製造業</t>
  </si>
  <si>
    <t>織物業</t>
  </si>
  <si>
    <t>造作材・合板・建築用組立材料製造業</t>
  </si>
  <si>
    <t>宗教用具製造業</t>
  </si>
  <si>
    <t>紙製造業</t>
  </si>
  <si>
    <t>製版業</t>
  </si>
  <si>
    <t>無機化学工業製品製造業</t>
  </si>
  <si>
    <t>潤滑油・グリース製造業（石油精製業によらないもの）</t>
  </si>
  <si>
    <t>プラスチックフィルム・シート・床材・合成皮革製造業</t>
  </si>
  <si>
    <t>ゴム製・プラスチック製履物・同附属品製造業</t>
  </si>
  <si>
    <t>工業用革製品製造業（手袋を除く）</t>
  </si>
  <si>
    <t>セメント・同製品製造業</t>
  </si>
  <si>
    <t>製鋼・製鋼圧延業</t>
  </si>
  <si>
    <t>洋食器・刃物・手道具・金物類製造業</t>
  </si>
  <si>
    <t>ポンプ・圧縮機器製造業</t>
  </si>
  <si>
    <t>建設機械・鉱山機械製造業</t>
  </si>
  <si>
    <t>サービス用・娯楽用機械器具製造業</t>
  </si>
  <si>
    <t>電子部品製造業</t>
  </si>
  <si>
    <t>産業用電気機械器具製造業</t>
  </si>
  <si>
    <t>映像・音響機械器具製造業</t>
  </si>
  <si>
    <t>鉄道車両・同部分品製造業</t>
  </si>
  <si>
    <t>工業用水道業</t>
  </si>
  <si>
    <t>移動電気通信業</t>
  </si>
  <si>
    <t>情報処理・提供サービス業</t>
  </si>
  <si>
    <t>音声情報制作業</t>
  </si>
  <si>
    <t>一般乗用旅客自動車運送業</t>
  </si>
  <si>
    <t>特定貨物自動車運送業</t>
  </si>
  <si>
    <t>沿海海運業</t>
  </si>
  <si>
    <t>航空機使用業（航空運送業を除く）</t>
  </si>
  <si>
    <t>冷蔵倉庫業</t>
  </si>
  <si>
    <t>衣服卸売業</t>
  </si>
  <si>
    <t>食料・飲料卸売業</t>
  </si>
  <si>
    <t>化学製品卸売業</t>
  </si>
  <si>
    <t>自動車卸売業</t>
  </si>
  <si>
    <t>医薬品・化粧品等卸売業</t>
  </si>
  <si>
    <t>その他の各種商品小売業（従業者が常時50人未満のもの）</t>
  </si>
  <si>
    <t>男子服小売業</t>
  </si>
  <si>
    <t>野菜・果実小売業</t>
  </si>
  <si>
    <t>自転車小売業</t>
  </si>
  <si>
    <t>じゅう器小売業</t>
  </si>
  <si>
    <t>自動販売機による小売業</t>
  </si>
  <si>
    <t>農林水産金融業</t>
  </si>
  <si>
    <t>質屋</t>
  </si>
  <si>
    <t>信託業</t>
  </si>
  <si>
    <t>損害保険業</t>
  </si>
  <si>
    <t>不動産代理業・仲介業</t>
  </si>
  <si>
    <t>産業用機械器具賃貸業</t>
  </si>
  <si>
    <t>人文・社会科学研究所</t>
  </si>
  <si>
    <t>土木建築サービス業</t>
  </si>
  <si>
    <t>簡易宿所</t>
  </si>
  <si>
    <t>専門料理店</t>
  </si>
  <si>
    <t>配達飲食サービス業</t>
  </si>
  <si>
    <t>理容業</t>
  </si>
  <si>
    <t>家事サービス業</t>
  </si>
  <si>
    <t>小学校</t>
  </si>
  <si>
    <t>職業・教育支援施設</t>
  </si>
  <si>
    <t>一般診療所</t>
  </si>
  <si>
    <t>健康相談施設</t>
  </si>
  <si>
    <t>福祉事務所</t>
  </si>
  <si>
    <t>郵便局受託業</t>
  </si>
  <si>
    <t>事業協同組合（他に分類されないもの）</t>
  </si>
  <si>
    <t>産業廃棄物処理業</t>
  </si>
  <si>
    <t>電気機械器具修理業</t>
  </si>
  <si>
    <t>労働者派遣業</t>
  </si>
  <si>
    <t>建物サービス業</t>
  </si>
  <si>
    <t>学術・文化団体</t>
  </si>
  <si>
    <t>キリスト教系宗教</t>
  </si>
  <si>
    <t>と畜場</t>
  </si>
  <si>
    <t>行政機関</t>
  </si>
  <si>
    <t>原油・天然ガス鉱業</t>
  </si>
  <si>
    <t>舗装工事業</t>
  </si>
  <si>
    <t>鉄骨・鉄筋工事業</t>
  </si>
  <si>
    <t>野菜缶詰・果実缶詰・農産保存食料品製造業</t>
  </si>
  <si>
    <t>ニット生地製造業</t>
  </si>
  <si>
    <t>建具製造業</t>
  </si>
  <si>
    <t>加工紙製造業</t>
  </si>
  <si>
    <t>有機化学工業製品製造業</t>
  </si>
  <si>
    <t>コークス製造業</t>
  </si>
  <si>
    <t>工業用プラスチック製品製造業</t>
  </si>
  <si>
    <t>ゴムベルト・ゴムホース・工業用ゴム製品製造業</t>
  </si>
  <si>
    <t>革製履物用材料・同附属品製造業</t>
  </si>
  <si>
    <t>一般産業用機械・装置製造業</t>
  </si>
  <si>
    <t>繊維機械製造業</t>
  </si>
  <si>
    <t>計量器・測定器・分析機器・試験機・測量機械器具・理化学機械器具製造業</t>
  </si>
  <si>
    <t>記録メディア製造業</t>
  </si>
  <si>
    <t>民生用電気機械器具製造業</t>
  </si>
  <si>
    <t>電子計算機・同附属装置製造業</t>
  </si>
  <si>
    <t>時計・同部分品製造業</t>
  </si>
  <si>
    <t>下水道業</t>
  </si>
  <si>
    <t>電気通信に附帯するサービス業</t>
  </si>
  <si>
    <t>有線放送業</t>
  </si>
  <si>
    <t>新聞業</t>
  </si>
  <si>
    <t>一般貸切旅客自動車運送業</t>
  </si>
  <si>
    <t>貨物軽自動車運送業</t>
  </si>
  <si>
    <t>内陸水運業</t>
  </si>
  <si>
    <t>運送代理店</t>
  </si>
  <si>
    <t>身の回り品卸売業</t>
  </si>
  <si>
    <t>石油・鉱物卸売業</t>
  </si>
  <si>
    <t>電気機械器具卸売業</t>
  </si>
  <si>
    <t>紙・紙製品卸売業</t>
  </si>
  <si>
    <t>婦人・子供服小売業</t>
  </si>
  <si>
    <t>食肉小売業</t>
  </si>
  <si>
    <t>医薬品・化粧品小売業</t>
  </si>
  <si>
    <t>その他の無店舗小売業</t>
  </si>
  <si>
    <t>金融代理業</t>
  </si>
  <si>
    <t>駐車場業</t>
  </si>
  <si>
    <t>事務用機械器具賃貸業</t>
  </si>
  <si>
    <t>行政書士事務所</t>
  </si>
  <si>
    <t>機械設計業</t>
  </si>
  <si>
    <t>下宿業</t>
  </si>
  <si>
    <t>そば・うどん店</t>
  </si>
  <si>
    <t>美容業</t>
  </si>
  <si>
    <t>衣服裁縫修理業</t>
  </si>
  <si>
    <t>中学校</t>
  </si>
  <si>
    <t>学習塾</t>
  </si>
  <si>
    <t>歯科診療所</t>
  </si>
  <si>
    <t>その他の保健衛生</t>
  </si>
  <si>
    <t>児童福祉事業</t>
  </si>
  <si>
    <t>その他の廃棄物処理業</t>
  </si>
  <si>
    <t>表具業</t>
  </si>
  <si>
    <t>警備業</t>
  </si>
  <si>
    <t>政治団体</t>
  </si>
  <si>
    <t>その他の宗教</t>
  </si>
  <si>
    <t>他に分類されないサービス業</t>
  </si>
  <si>
    <t>園芸サービス業</t>
  </si>
  <si>
    <t>林業サービス業</t>
  </si>
  <si>
    <t>建築工事業(木造建築工事業を除く)</t>
  </si>
  <si>
    <t>石工・れんが・タイル・ブロック工事業</t>
  </si>
  <si>
    <t>機械器具設置工事業</t>
  </si>
  <si>
    <t>調味料製造業</t>
  </si>
  <si>
    <t>製氷業</t>
  </si>
  <si>
    <t>染色整理業</t>
  </si>
  <si>
    <t>その他の家具・装備品製造業</t>
  </si>
  <si>
    <t>紙製品製造業</t>
  </si>
  <si>
    <t>印刷関連サービス業</t>
  </si>
  <si>
    <t>油脂加工製品・石けん・合成洗剤・界面活性剤・塗料製造業</t>
  </si>
  <si>
    <t>舗装材料製造業</t>
  </si>
  <si>
    <t>発泡・強化プラスチック製品製造業</t>
  </si>
  <si>
    <t>その他のゴム製品製造業</t>
  </si>
  <si>
    <t>革製履物製造業</t>
  </si>
  <si>
    <t>陶磁器・同関連製品製造業</t>
  </si>
  <si>
    <t>表面処理鋼材製造業</t>
  </si>
  <si>
    <t>電線・ケーブル製造業</t>
  </si>
  <si>
    <t>その他のはん用機械・同部分品製造業</t>
  </si>
  <si>
    <t>生活関連産業用機械製造業</t>
  </si>
  <si>
    <t>医療用機械器具・医療用品製造業</t>
  </si>
  <si>
    <t>電子回路製造業</t>
  </si>
  <si>
    <t>電球・電気照明器具製造業</t>
  </si>
  <si>
    <t>航空機・同附属品製造業</t>
  </si>
  <si>
    <t>楽器製造業</t>
  </si>
  <si>
    <t>出版業</t>
  </si>
  <si>
    <t>その他の道路旅客運送業</t>
  </si>
  <si>
    <t>集配利用運送業</t>
  </si>
  <si>
    <t>船舶貸渡業</t>
  </si>
  <si>
    <t>こん包業</t>
  </si>
  <si>
    <t>鉄鋼製品卸売業</t>
  </si>
  <si>
    <t>その他の機械器具卸売業</t>
  </si>
  <si>
    <t>他に分類されない卸売業</t>
  </si>
  <si>
    <t>靴・履物小売業</t>
  </si>
  <si>
    <t>鮮魚小売業</t>
  </si>
  <si>
    <t>農耕用品小売業</t>
  </si>
  <si>
    <t>その他の非預金信用機関</t>
  </si>
  <si>
    <t>保険媒介代理業</t>
  </si>
  <si>
    <t>不動産管理業</t>
  </si>
  <si>
    <t>自動車賃貸業</t>
  </si>
  <si>
    <t>商品・非破壊検査業</t>
  </si>
  <si>
    <t>その他の宿泊業</t>
  </si>
  <si>
    <t>すし店</t>
  </si>
  <si>
    <t>一般公衆浴場業</t>
  </si>
  <si>
    <t>物品預り業</t>
  </si>
  <si>
    <t>スポーツ施設提供業</t>
  </si>
  <si>
    <t>教養・技能教授業</t>
  </si>
  <si>
    <t>助産・看護業</t>
  </si>
  <si>
    <t>老人福祉・介護事業</t>
  </si>
  <si>
    <t>その他の修理業</t>
  </si>
  <si>
    <t>他に分類されない事業サービス業</t>
  </si>
  <si>
    <t>他に分類されない非営利的団体</t>
  </si>
  <si>
    <t>その他の林業</t>
  </si>
  <si>
    <t>木造建築工事業</t>
  </si>
  <si>
    <t>左官工事業</t>
  </si>
  <si>
    <t>その他の設備工事業</t>
  </si>
  <si>
    <t>糖類製造業</t>
  </si>
  <si>
    <t>たばこ製造業</t>
  </si>
  <si>
    <t>綱・網・レース・繊維粗製品製造業</t>
  </si>
  <si>
    <t>紙製容器製造業</t>
  </si>
  <si>
    <t>医薬品製造業</t>
  </si>
  <si>
    <t>その他の石油製品・石炭製品製造業</t>
  </si>
  <si>
    <t>革製手袋製造業</t>
  </si>
  <si>
    <t>耐火物製造業</t>
  </si>
  <si>
    <t>鉄素形材製造業</t>
  </si>
  <si>
    <t>非鉄金属素形材製造業</t>
  </si>
  <si>
    <t>金属素形材製品製造業</t>
  </si>
  <si>
    <t>基礎素材産業用機械製造業</t>
  </si>
  <si>
    <t>光学機械器具・レンズ製造業</t>
  </si>
  <si>
    <t>ユニット部品製造業</t>
  </si>
  <si>
    <t>電池製造業</t>
  </si>
  <si>
    <t>産業用運搬車両・同部分品・附属品製造業</t>
  </si>
  <si>
    <t>がん具・運動用具製造業</t>
  </si>
  <si>
    <t>広告制作業</t>
  </si>
  <si>
    <t>その他の道路貨物運送業</t>
  </si>
  <si>
    <t>運輸施設提供業</t>
  </si>
  <si>
    <t>非鉄金属卸売業</t>
  </si>
  <si>
    <t>その他の織物・衣服・身の回り品小売業</t>
  </si>
  <si>
    <t>酒小売業</t>
  </si>
  <si>
    <t>燃料小売業</t>
  </si>
  <si>
    <t>保険サービス業</t>
  </si>
  <si>
    <t>スポーツ・娯楽用品賃貸業</t>
  </si>
  <si>
    <t>社会保険労務士事務所</t>
  </si>
  <si>
    <t>計量証明業</t>
  </si>
  <si>
    <t>その他の公衆浴場業</t>
  </si>
  <si>
    <t>火葬・墓地管理業</t>
  </si>
  <si>
    <t>特別支援学校</t>
  </si>
  <si>
    <t>療術業</t>
  </si>
  <si>
    <t>障害者福祉事業</t>
  </si>
  <si>
    <t>その他の鉱業</t>
  </si>
  <si>
    <t>建築リフォーム工事業</t>
  </si>
  <si>
    <t>板金・金物工事業</t>
  </si>
  <si>
    <t>精穀・製粉業</t>
  </si>
  <si>
    <t>飼料・有機質肥料製造業</t>
  </si>
  <si>
    <t>その他のパルプ・紙・紙加工品製造業</t>
  </si>
  <si>
    <t>化粧品・歯磨・その他の化粧用調整品製造業</t>
  </si>
  <si>
    <t>その他のプラスチック製品製造業</t>
  </si>
  <si>
    <t>かばん製造業</t>
  </si>
  <si>
    <t>炭素・黒鉛製品製造業</t>
  </si>
  <si>
    <t>その他の鉄鋼業</t>
  </si>
  <si>
    <t>その他の非鉄金属製造業</t>
  </si>
  <si>
    <t>金属加工機械製造業</t>
  </si>
  <si>
    <t>武器製造業</t>
  </si>
  <si>
    <t>その他の電子部品・デバイス・電子回路製造業</t>
  </si>
  <si>
    <t>電子応用装置製造業</t>
  </si>
  <si>
    <t>その他の輸送用機械器具製造業</t>
  </si>
  <si>
    <t>ペン・鉛筆・絵画用品・その他の事務用品製造業</t>
  </si>
  <si>
    <t>映像・音声・文字情報制作に附帯するサービス業</t>
  </si>
  <si>
    <t>その他の運輸に附帯するサービス業</t>
  </si>
  <si>
    <t>再生資源卸売業</t>
  </si>
  <si>
    <t>菓子・パン小売業</t>
  </si>
  <si>
    <t>書籍・文房具小売業</t>
  </si>
  <si>
    <t>その他の物品賃貸業</t>
  </si>
  <si>
    <t>デザイン業</t>
  </si>
  <si>
    <t>写真業</t>
  </si>
  <si>
    <t>その他の洗濯・理容・美容・浴場業</t>
  </si>
  <si>
    <t>冠婚葬祭業</t>
  </si>
  <si>
    <t>遊戯場</t>
  </si>
  <si>
    <t>高等教育機関</t>
  </si>
  <si>
    <t>医療に附帯するサービス業</t>
  </si>
  <si>
    <t>その他の社会保険・社会福祉・介護事業</t>
  </si>
  <si>
    <t>塗装工事業</t>
  </si>
  <si>
    <t>パン・菓子製造業</t>
  </si>
  <si>
    <t>下着類製造業</t>
  </si>
  <si>
    <t>その他の化学工業</t>
  </si>
  <si>
    <t>袋物製造業</t>
  </si>
  <si>
    <t>研磨材・同製品製造業</t>
  </si>
  <si>
    <t>半導体・フラットパネルディスプレイ製造装置製造業</t>
  </si>
  <si>
    <t>電気計測器製造業</t>
  </si>
  <si>
    <t>漆器製造業</t>
  </si>
  <si>
    <t>その他の飲食料品小売業</t>
  </si>
  <si>
    <t>スポーツ用品・がん具・娯楽用品・楽器小売業</t>
  </si>
  <si>
    <t>著述・芸術家業</t>
  </si>
  <si>
    <t>その他の技術サービス業</t>
  </si>
  <si>
    <t>喫茶店</t>
  </si>
  <si>
    <t>他に分類されない生活関連サービス業</t>
  </si>
  <si>
    <t>その他の娯楽業</t>
  </si>
  <si>
    <t>床・内装工事業</t>
  </si>
  <si>
    <t>動植物油脂製造業</t>
  </si>
  <si>
    <t>和装製品・その他の衣服・繊維製身の回り品製造業</t>
  </si>
  <si>
    <t>毛皮製造業</t>
  </si>
  <si>
    <t>骨材・石工品等製造業</t>
  </si>
  <si>
    <t>ボルト・ナット・リベット・小ねじ・木ねじ等製造業</t>
  </si>
  <si>
    <t>その他の生産用機械・同部分品製造業</t>
  </si>
  <si>
    <t>その他の電気機械器具製造業</t>
  </si>
  <si>
    <t>畳等生活雑貨製品製造業</t>
  </si>
  <si>
    <t>写真機・時計・眼鏡小売業</t>
  </si>
  <si>
    <t>その他の飲食店</t>
  </si>
  <si>
    <t>学校教育支援機関</t>
  </si>
  <si>
    <t>その他の職別工事業</t>
  </si>
  <si>
    <t>その他の食料品製造業</t>
  </si>
  <si>
    <t>その他の繊維製品製造業</t>
  </si>
  <si>
    <t>その他のなめし革製品製造業</t>
  </si>
  <si>
    <t>その他の窯業・土石製品製造業</t>
  </si>
  <si>
    <t>その他の金属製品製造業</t>
  </si>
  <si>
    <t>他に分類されない製造業</t>
  </si>
  <si>
    <t>他に分類されない小売業</t>
  </si>
  <si>
    <t>その他の専門サービス業</t>
  </si>
  <si>
    <t>幼保連携型認定こども園</t>
  </si>
  <si>
    <t>農業</t>
    <phoneticPr fontId="1"/>
  </si>
  <si>
    <t>A_農業＿林業</t>
  </si>
  <si>
    <t>C_鉱業＿採石業＿砂利採取業</t>
  </si>
  <si>
    <t>H_運輸業＿郵便業</t>
  </si>
  <si>
    <t>I_卸売業＿小売業</t>
  </si>
  <si>
    <t>J_金融業＿保険業</t>
  </si>
  <si>
    <t>K_不動産業＿物品賃貸業</t>
  </si>
  <si>
    <t>L_学術研究＿専門・技術サービス業</t>
  </si>
  <si>
    <t>M_宿泊業＿飲食サービス業</t>
  </si>
  <si>
    <t>N_生活関連サービス業＿娯楽業</t>
  </si>
  <si>
    <t>O_教育＿学習支援業</t>
  </si>
  <si>
    <t>P_医療＿福祉</t>
  </si>
  <si>
    <t>鉱業＿採石業＿砂利採取業</t>
  </si>
  <si>
    <t>その他の教育＿学習支援業</t>
  </si>
  <si>
    <t>貸金業＿クレジットカード業等非預金信用機関</t>
  </si>
  <si>
    <t>建築材料＿鉱物・金属材料等卸売業</t>
  </si>
  <si>
    <t>金融商品取引業＿商品先物取引業</t>
  </si>
  <si>
    <t>製糸業＿紡績業＿化学繊維・ねん糸等製造業</t>
  </si>
  <si>
    <t>製材業＿木製品製造業</t>
  </si>
  <si>
    <t>百貨店＿総合スーパー</t>
  </si>
  <si>
    <t>補助的金融業＿金融附帯業</t>
  </si>
  <si>
    <t>建物売買業＿土地売買業</t>
  </si>
  <si>
    <t>法律事務所＿特許事務所</t>
  </si>
  <si>
    <t>旅館＿ホテル</t>
  </si>
  <si>
    <t>商品先物取引業＿商品投資顧問業</t>
  </si>
  <si>
    <t>貸家業＿貸間業</t>
  </si>
  <si>
    <t>公証人役場＿司法書士事務所＿土地家屋調査士事務所</t>
  </si>
  <si>
    <t>製本業＿印刷物加工業</t>
  </si>
  <si>
    <t>暖房・調理等装置＿配管工事用附属品製造業</t>
  </si>
  <si>
    <t>船舶製造・修理業＿舶用機関製造業</t>
  </si>
  <si>
    <t>クレジットカード業＿割賦金融業</t>
  </si>
  <si>
    <t>共済事業＿少額短期保険業</t>
  </si>
  <si>
    <t>競輪・競馬等の競走場＿競技団</t>
  </si>
  <si>
    <t>採石業＿砂・砂利・玉石採取業</t>
  </si>
  <si>
    <t>公認会計士事務所＿税理士事務所</t>
  </si>
  <si>
    <t>高等学校＿中等教育学校</t>
  </si>
  <si>
    <t>酒場＿ビヤホール</t>
  </si>
  <si>
    <t>公園＿遊園地</t>
  </si>
  <si>
    <t>他に分類されない教育＿学習支援業</t>
  </si>
  <si>
    <t>バー＿キャバレー＿ナイトクラブ</t>
  </si>
  <si>
    <t>専修学校＿各種学校</t>
  </si>
  <si>
    <t>経営コンサルタント業＿純粋持株会社</t>
  </si>
  <si>
    <t>砂・砂利・玉石採取業</t>
  </si>
  <si>
    <t>印刷物加工業</t>
  </si>
  <si>
    <t>舶用機関製造業</t>
  </si>
  <si>
    <t>割賦金融業</t>
  </si>
  <si>
    <t>商品投資顧問業</t>
  </si>
  <si>
    <t>少額短期保険業</t>
  </si>
  <si>
    <t>土地売買業</t>
  </si>
  <si>
    <t>貸間業</t>
  </si>
  <si>
    <t>特許事務所</t>
  </si>
  <si>
    <t>土地家屋調査士事務所</t>
  </si>
  <si>
    <t>税理士事務所</t>
  </si>
  <si>
    <t>純粋持株会社</t>
  </si>
  <si>
    <t>中等教育学校</t>
  </si>
  <si>
    <t>各種学校</t>
  </si>
  <si>
    <t>米作農業</t>
  </si>
  <si>
    <t>酪農業</t>
  </si>
  <si>
    <t>穀作サービス業</t>
  </si>
  <si>
    <t>その他の特用林産物生産業（きのこ類の栽培を除く）</t>
  </si>
  <si>
    <t>素材生産サービス業</t>
  </si>
  <si>
    <t>まき網漁業</t>
  </si>
  <si>
    <t>貝類養殖業</t>
  </si>
  <si>
    <t>鉛・亜鉛鉱業</t>
  </si>
  <si>
    <t>亜炭鉱業</t>
  </si>
  <si>
    <t>天然ガス鉱業</t>
  </si>
  <si>
    <t>石英粗面岩・同類似岩石採石業</t>
  </si>
  <si>
    <t>ろう石鉱業</t>
  </si>
  <si>
    <t>ベントナイト鉱業</t>
  </si>
  <si>
    <t>造園工事業</t>
  </si>
  <si>
    <t>型枠大工工事業</t>
  </si>
  <si>
    <t>土工・コンクリート工事業</t>
  </si>
  <si>
    <t>鉄筋工事業</t>
  </si>
  <si>
    <t>れんが工事業</t>
  </si>
  <si>
    <t>板金工事業</t>
  </si>
  <si>
    <t>道路標示・区画線工事業</t>
  </si>
  <si>
    <t>内装工事業</t>
  </si>
  <si>
    <t>金属製建具工事業</t>
  </si>
  <si>
    <t>電気配線工事業</t>
  </si>
  <si>
    <t>有線テレビジョン放送設備設置工事業</t>
  </si>
  <si>
    <t>冷暖房設備工事業</t>
  </si>
  <si>
    <t>昇降設備工事業</t>
  </si>
  <si>
    <t>熱絶縁工事業</t>
  </si>
  <si>
    <t>肉加工品製造業</t>
  </si>
  <si>
    <t>海藻加工業</t>
  </si>
  <si>
    <t>しょう油・食用アミノ酸製造業</t>
  </si>
  <si>
    <t>砂糖精製業</t>
  </si>
  <si>
    <t>小麦粉製造業</t>
  </si>
  <si>
    <t>生菓子製造業</t>
  </si>
  <si>
    <t>食用油脂加工業</t>
  </si>
  <si>
    <t>めん類製造業</t>
  </si>
  <si>
    <t>ビール類製造業</t>
  </si>
  <si>
    <t>コーヒー製造業</t>
  </si>
  <si>
    <t>葉たばこ処理業</t>
  </si>
  <si>
    <t>単体飼料製造業</t>
  </si>
  <si>
    <t>化学繊維製造業</t>
  </si>
  <si>
    <t>絹・人絹織物業</t>
  </si>
  <si>
    <t>たて編ニット生地製造業</t>
  </si>
  <si>
    <t>絹・人絹織物機械染色業</t>
  </si>
  <si>
    <t>漁網製造業</t>
  </si>
  <si>
    <t>織物製成人女子・少女服製造業（不織布製及びレース製を含む）</t>
  </si>
  <si>
    <t>ニット製下着製造業</t>
  </si>
  <si>
    <t>ネクタイ製造業</t>
  </si>
  <si>
    <t>毛布製造業</t>
  </si>
  <si>
    <t>単板（ベニヤ）製造業</t>
  </si>
  <si>
    <t>合板製造業</t>
  </si>
  <si>
    <t>木箱製造業</t>
  </si>
  <si>
    <t>コルク加工基礎資材・コルク製品製造業</t>
  </si>
  <si>
    <t>金属製家具製造業</t>
  </si>
  <si>
    <t>板紙製造業</t>
  </si>
  <si>
    <t>段ボール製造業</t>
  </si>
  <si>
    <t>日用紙製品製造業</t>
  </si>
  <si>
    <t>角底紙袋製造業</t>
  </si>
  <si>
    <t>オフセット印刷以外の印刷業（紙に対するもの）</t>
  </si>
  <si>
    <t>複合肥料製造業</t>
  </si>
  <si>
    <t>無機顔料製造業</t>
  </si>
  <si>
    <t>脂肪族系中間物製造業（脂肪族系溶剤を含む）</t>
  </si>
  <si>
    <t>石けん・合成洗剤製造業</t>
  </si>
  <si>
    <t>医薬品製剤製造業</t>
  </si>
  <si>
    <t>頭髪用化粧品製造業</t>
  </si>
  <si>
    <t>農薬製造業</t>
  </si>
  <si>
    <t>プラスチック管製造業</t>
  </si>
  <si>
    <t>プラスチックシート製造業</t>
  </si>
  <si>
    <t>輸送機械器具用プラスチック製品製造業（加工業を除く）</t>
  </si>
  <si>
    <t>硬質プラスチック発泡製品製造業</t>
  </si>
  <si>
    <t>廃プラスチック製品製造業</t>
  </si>
  <si>
    <t>プラスチック製容器製造業</t>
  </si>
  <si>
    <t>その他のタイヤ・チューブ製造業</t>
  </si>
  <si>
    <t>プラスチック製履物・同附属品製造業</t>
  </si>
  <si>
    <t>ゴムホース製造業</t>
  </si>
  <si>
    <t>医療・衛生用ゴム製品製造業</t>
  </si>
  <si>
    <t>ハンドバッグ製造業</t>
  </si>
  <si>
    <t>板ガラス加工業</t>
  </si>
  <si>
    <t>生コンクリート製造業</t>
  </si>
  <si>
    <t>普通れんが製造業</t>
  </si>
  <si>
    <t>食卓用・ちゅう房用陶磁器製造業</t>
  </si>
  <si>
    <t>不定形耐火物製造業</t>
  </si>
  <si>
    <t>その他の炭素・黒鉛製品製造業</t>
  </si>
  <si>
    <t>研削と石製造業</t>
  </si>
  <si>
    <t>再生骨材製造業</t>
  </si>
  <si>
    <t>石こう（膏）製品製造業</t>
  </si>
  <si>
    <t>高炉によらない製鉄業</t>
  </si>
  <si>
    <t>その他の表面処理鋼材製造業</t>
  </si>
  <si>
    <t>可鍛鋳鉄製造業</t>
  </si>
  <si>
    <t>鉄スクラップ加工処理業</t>
  </si>
  <si>
    <t>亜鉛第1次製錬・精製業</t>
  </si>
  <si>
    <t>アルミニウム第2次製錬・精製業（アルミニウム合金製造業を含む）</t>
  </si>
  <si>
    <t>光ファイバケーブル製造業（通信複合ケーブルを含む）</t>
  </si>
  <si>
    <t>非鉄金属鋳物製造業（銅・同合金鋳物及びダイカストを除く）</t>
  </si>
  <si>
    <t>他に分類されない非鉄金属製造業</t>
  </si>
  <si>
    <t>機械刃物製造業</t>
  </si>
  <si>
    <t>ガス機器・石油機器製造業</t>
  </si>
  <si>
    <t>建設用金属製品製造業（鉄骨を除く）</t>
  </si>
  <si>
    <t>金属プレス製品製造業（アルミニウム・同合金を除く）</t>
  </si>
  <si>
    <t>溶融めっき業（表面処理鋼材製造業を除く）</t>
  </si>
  <si>
    <t>その他の金属線製品製造業</t>
  </si>
  <si>
    <t>金属製スプリング製造業</t>
  </si>
  <si>
    <t>蒸気機関・タービン・水力タービン製造業（舶用を除く）</t>
  </si>
  <si>
    <t>空気圧縮機・ガス圧縮機・送風機製造業</t>
  </si>
  <si>
    <t>エレベータ・エスカレータ製造業</t>
  </si>
  <si>
    <t>弁・同附属品製造業</t>
  </si>
  <si>
    <t>製織機械・編組機械製造業</t>
  </si>
  <si>
    <t>木材加工機械製造業</t>
  </si>
  <si>
    <t>化学機械・同装置製造業</t>
  </si>
  <si>
    <t>金属加工機械製造業（金属工作機械を除く）</t>
  </si>
  <si>
    <t>フラットパネルディスプレイ製造装置製造業</t>
  </si>
  <si>
    <t>非金属用金型・同部分品・附属品製造業</t>
  </si>
  <si>
    <t>その他の事務用機械器具製造業</t>
  </si>
  <si>
    <t>娯楽用機械製造業</t>
  </si>
  <si>
    <t>はかり製造業</t>
  </si>
  <si>
    <t>歯科用機械器具製造業</t>
  </si>
  <si>
    <t>写真機・映画用機械・同附属品製造業</t>
  </si>
  <si>
    <t>光電変換素子製造業</t>
  </si>
  <si>
    <t>音響部品・磁気ヘッド・小形モータ製造業</t>
  </si>
  <si>
    <t>光ディスク・磁気ディスク・磁気テープ製造業</t>
  </si>
  <si>
    <t>電子回路実装基板製造業</t>
  </si>
  <si>
    <t>その他のユニット部品製造業</t>
  </si>
  <si>
    <t>変圧器類製造業（電子機器用を除く)</t>
  </si>
  <si>
    <t>内燃機関電装品製造業</t>
  </si>
  <si>
    <t>空調・住宅関連機器製造業</t>
  </si>
  <si>
    <t>電気照明器具製造業</t>
  </si>
  <si>
    <t>医療用電子応用装置製造業</t>
  </si>
  <si>
    <t>工業計器製造業</t>
  </si>
  <si>
    <t>携帯電話機・PHS電話機製造業</t>
  </si>
  <si>
    <t>デジタルカメラ製造業</t>
  </si>
  <si>
    <t>パーソナルコンピュータ製造業</t>
  </si>
  <si>
    <t>自動車車体・附随車製造業</t>
  </si>
  <si>
    <t>鉄道車両用部分品製造業</t>
  </si>
  <si>
    <t>船体ブロック製造業</t>
  </si>
  <si>
    <t>航空機用原動機製造業</t>
  </si>
  <si>
    <t>その他の産業用運搬車両・同部分品・附属品製造業</t>
  </si>
  <si>
    <t>他に分類されない輸送用機械器具製造業</t>
  </si>
  <si>
    <t>貴金属・宝石製装身具（ジュエリー）附属品・同材料加工業</t>
  </si>
  <si>
    <t>造花・装飾用羽毛製造業</t>
  </si>
  <si>
    <t>その他の楽器・楽器部品・同材料製造業</t>
  </si>
  <si>
    <t>人形製造業</t>
  </si>
  <si>
    <t>毛筆・絵画用品製造業（鉛筆を除く）</t>
  </si>
  <si>
    <t>畳製造業</t>
  </si>
  <si>
    <t>看板・標識機製造業</t>
  </si>
  <si>
    <t>変電所</t>
  </si>
  <si>
    <t>ガス供給所</t>
  </si>
  <si>
    <t>下水道管路施設維持管理業</t>
  </si>
  <si>
    <t>長距離電気通信業</t>
  </si>
  <si>
    <t>ラジオ放送業（衛星放送業を除く）</t>
  </si>
  <si>
    <t>有線ラジオ放送業</t>
  </si>
  <si>
    <t>組込みソフトウェア業</t>
  </si>
  <si>
    <t>情報提供サービス業</t>
  </si>
  <si>
    <t>アプリケーション・サービス・コンテンツ・プロバイダ</t>
  </si>
  <si>
    <t>テレビジョン番組制作業（アニメーション制作業を除く）</t>
  </si>
  <si>
    <t>ラジオ番組制作業</t>
  </si>
  <si>
    <t>その他の映像・音声・文字情報制作に附帯するサービス業</t>
  </si>
  <si>
    <t>軌道業</t>
  </si>
  <si>
    <t>他に分類されない道路旅客運送業</t>
  </si>
  <si>
    <t>特別積合せ貨物運送業</t>
  </si>
  <si>
    <t>外航貨物海運業</t>
  </si>
  <si>
    <t>沿海貨物海運業</t>
  </si>
  <si>
    <t>河川水運業</t>
  </si>
  <si>
    <t>内航船舶貸渡業</t>
  </si>
  <si>
    <t>運送取次業</t>
  </si>
  <si>
    <t>組立こん包業</t>
  </si>
  <si>
    <t>道路運送固定施設業</t>
  </si>
  <si>
    <t>他に分類されない運輸に附帯するサービス業</t>
  </si>
  <si>
    <t>その他の各種商品卸売業</t>
  </si>
  <si>
    <t>糸卸売業</t>
  </si>
  <si>
    <t>婦人・子供服卸売業</t>
  </si>
  <si>
    <t>靴・履物卸売業</t>
  </si>
  <si>
    <t>雑穀・豆類卸売業</t>
  </si>
  <si>
    <t>酒類卸売業</t>
  </si>
  <si>
    <t>セメント卸売業</t>
  </si>
  <si>
    <t>プラスチック卸売業</t>
  </si>
  <si>
    <t>鉱物卸売業（石油を除く）</t>
  </si>
  <si>
    <t>鉄鋼一次製品卸売業</t>
  </si>
  <si>
    <t>非鉄金属製品卸売業</t>
  </si>
  <si>
    <t>鉄スクラップ卸売業</t>
  </si>
  <si>
    <t>建設機械・鉱山機械卸売業</t>
  </si>
  <si>
    <t>自動車部分品・附属品卸売業（中古品を除く）</t>
  </si>
  <si>
    <t>電気機械器具卸売業（家庭用電気機械器具を除く）</t>
  </si>
  <si>
    <t>計量器・理化学機械器具・光学機械器具等卸売業</t>
  </si>
  <si>
    <t>荒物卸売業</t>
  </si>
  <si>
    <t>医療用品卸売業</t>
  </si>
  <si>
    <t>紙製品卸売業</t>
  </si>
  <si>
    <t>肥料・飼料卸売業</t>
  </si>
  <si>
    <t>寝具小売業</t>
  </si>
  <si>
    <t>子供服小売業</t>
  </si>
  <si>
    <t>履物小売業（靴を除く）</t>
  </si>
  <si>
    <t>下着類小売業</t>
  </si>
  <si>
    <t>果実小売業</t>
  </si>
  <si>
    <t>卵・鳥肉小売業</t>
  </si>
  <si>
    <t>菓子小売業（製造小売でないもの）</t>
  </si>
  <si>
    <t>牛乳小売業</t>
  </si>
  <si>
    <t>中古自動車小売業</t>
  </si>
  <si>
    <t>電気事務機械器具小売業（中古品を除く）</t>
  </si>
  <si>
    <t>建具小売業</t>
  </si>
  <si>
    <t>荒物小売業</t>
  </si>
  <si>
    <t>医薬品小売業（調剤薬局を除く）</t>
  </si>
  <si>
    <t>苗・種子小売業</t>
  </si>
  <si>
    <t>燃料小売業（ガソリンスタンドを除く）</t>
  </si>
  <si>
    <t>古本小売業</t>
  </si>
  <si>
    <t>がん具・娯楽用品小売業</t>
  </si>
  <si>
    <t>時計・眼鏡・光学機械小売業</t>
  </si>
  <si>
    <t>たばこ・喫煙具専門小売業</t>
  </si>
  <si>
    <t>無店舗小売業（織物・衣服・身の回り品小売）</t>
  </si>
  <si>
    <t>郵便貯金銀行</t>
  </si>
  <si>
    <t>信用協同組合・同連合会</t>
  </si>
  <si>
    <t>信用農業協同組合連合会</t>
  </si>
  <si>
    <t>事業者向け貸金業</t>
  </si>
  <si>
    <t>住宅専門金融業</t>
  </si>
  <si>
    <t>投資助言・代理業</t>
  </si>
  <si>
    <t>手形交換所</t>
  </si>
  <si>
    <t>管理型信託業</t>
  </si>
  <si>
    <t>信託契約代理業</t>
  </si>
  <si>
    <t>郵便保険業</t>
  </si>
  <si>
    <t>損害保険再保険業</t>
  </si>
  <si>
    <t>共済事業（各種協同組合法等によるもの）</t>
  </si>
  <si>
    <t>損害保険代理業</t>
  </si>
  <si>
    <t>損害査定業</t>
  </si>
  <si>
    <t>土地賃貸業</t>
  </si>
  <si>
    <t>その他の各種物品賃貸業</t>
  </si>
  <si>
    <t>建設機械器具賃貸業</t>
  </si>
  <si>
    <t>電子計算機・同関連機器賃貸業</t>
  </si>
  <si>
    <t>音楽・映像記録物賃貸業（別掲を除く）</t>
  </si>
  <si>
    <t>工学研究所</t>
  </si>
  <si>
    <t>芸術家業</t>
  </si>
  <si>
    <t>翻訳業（著述家業を除く）</t>
  </si>
  <si>
    <t>測量業</t>
  </si>
  <si>
    <t>非破壊検査業</t>
  </si>
  <si>
    <t>環境計量証明業</t>
  </si>
  <si>
    <t>商業写真業</t>
  </si>
  <si>
    <t>リゾートクラブ</t>
  </si>
  <si>
    <t>料亭</t>
  </si>
  <si>
    <t>お好み焼・焼きそば・たこ焼店</t>
  </si>
  <si>
    <t>洗濯物取次業</t>
  </si>
  <si>
    <t>エステティック業</t>
  </si>
  <si>
    <t>旅行業者代理業</t>
  </si>
  <si>
    <t>家事サービス業（住込みでないもの）</t>
  </si>
  <si>
    <t>墓地管理業</t>
  </si>
  <si>
    <t>結婚式場業</t>
  </si>
  <si>
    <t>興行場</t>
  </si>
  <si>
    <t>競馬場</t>
  </si>
  <si>
    <t>体育館</t>
  </si>
  <si>
    <t>遊園地（テーマパークを除く）</t>
  </si>
  <si>
    <t>囲碁・将棋所</t>
  </si>
  <si>
    <t>マリーナ業</t>
  </si>
  <si>
    <t>短期大学</t>
  </si>
  <si>
    <t>図書館</t>
  </si>
  <si>
    <t>職業訓練施設</t>
  </si>
  <si>
    <t>書道教授業</t>
  </si>
  <si>
    <t>精神科病院</t>
  </si>
  <si>
    <t>無床診療所</t>
  </si>
  <si>
    <t>看護業</t>
  </si>
  <si>
    <t>その他の療術業</t>
  </si>
  <si>
    <t>その他の医療に附帯するサービス業</t>
  </si>
  <si>
    <t>精神保健相談施設</t>
  </si>
  <si>
    <t>検査業</t>
  </si>
  <si>
    <t>その他の児童福祉事業</t>
  </si>
  <si>
    <t>介護老人保健施設</t>
  </si>
  <si>
    <t>その他の障害者福祉事業</t>
  </si>
  <si>
    <t>他に分類されない社会保険・社会福祉・介護事業</t>
  </si>
  <si>
    <t>その他の郵便局受託業</t>
  </si>
  <si>
    <t>漁業協同組合（他に分類されないもの）</t>
  </si>
  <si>
    <t>し尿処分業</t>
  </si>
  <si>
    <t>産業廃棄物処分業</t>
  </si>
  <si>
    <t>他に分類されない廃棄物処理業</t>
  </si>
  <si>
    <t>その他の自動車整備業</t>
  </si>
  <si>
    <t>建設・鉱山機械整備業</t>
  </si>
  <si>
    <t>時計修理業</t>
  </si>
  <si>
    <t>複写業</t>
  </si>
  <si>
    <t>その他の建物サービス業</t>
  </si>
  <si>
    <t>産業用設備洗浄業</t>
  </si>
  <si>
    <t>同業団体</t>
  </si>
  <si>
    <t>文化団体</t>
  </si>
  <si>
    <t>教派事務所</t>
  </si>
  <si>
    <t>宗派事務所</t>
  </si>
  <si>
    <t>教団事務所</t>
  </si>
  <si>
    <t>その他の宗教の教団事務所</t>
  </si>
  <si>
    <t>米作以外の穀作農業</t>
  </si>
  <si>
    <t>肉用牛生産業</t>
  </si>
  <si>
    <t>野菜作・果樹作サービス業</t>
  </si>
  <si>
    <t>山林種苗生産サービス業</t>
  </si>
  <si>
    <t>刺網漁業</t>
  </si>
  <si>
    <t>藻類養殖業</t>
  </si>
  <si>
    <t>鉄鉱業</t>
  </si>
  <si>
    <t>安山岩・同類似岩石採石業</t>
  </si>
  <si>
    <t>ドロマイト鉱業</t>
  </si>
  <si>
    <t>けいそう土鉱業</t>
  </si>
  <si>
    <t>しゅんせつ工事業</t>
  </si>
  <si>
    <t>特殊コンクリート工事業</t>
  </si>
  <si>
    <t>タイル工事業</t>
  </si>
  <si>
    <t>建築金物工事業</t>
  </si>
  <si>
    <t>木製建具工事業</t>
  </si>
  <si>
    <t>信号装置工事業</t>
  </si>
  <si>
    <t>給排水・衛生設備工事業</t>
  </si>
  <si>
    <t>道路標識設置工事業</t>
  </si>
  <si>
    <t>処理牛乳・乳飲料製造業</t>
  </si>
  <si>
    <t>水産練製品製造業</t>
  </si>
  <si>
    <t>ソース製造業</t>
  </si>
  <si>
    <t>ぶどう糖・水あめ・異性化糖製造業</t>
  </si>
  <si>
    <t>その他の精穀・製粉業</t>
  </si>
  <si>
    <t>ビスケット類・干菓子製造業</t>
  </si>
  <si>
    <t>豆腐・油揚製造業</t>
  </si>
  <si>
    <t>清酒製造業</t>
  </si>
  <si>
    <t>有機質肥料製造業</t>
  </si>
  <si>
    <t>炭素繊維製造業</t>
  </si>
  <si>
    <t>毛織物業</t>
  </si>
  <si>
    <t>横編ニット生地製造業</t>
  </si>
  <si>
    <t>毛織物機械染色整理業</t>
  </si>
  <si>
    <t>網地製造業（漁網を除く）</t>
  </si>
  <si>
    <t>織物製乳幼児服製造業（不織布製及びレース製を含む）</t>
  </si>
  <si>
    <t>織物製・ニット製寝着類製造業</t>
  </si>
  <si>
    <t>スカーフ・マフラー・ハンカチーフ製造業</t>
  </si>
  <si>
    <t>じゅうたん・その他の繊維製床敷物製造業</t>
  </si>
  <si>
    <t>木材チップ製造業</t>
  </si>
  <si>
    <t>集成材製造業</t>
  </si>
  <si>
    <t>たる・おけ製造業</t>
  </si>
  <si>
    <t>マットレス・組スプリング製造業</t>
  </si>
  <si>
    <t>鏡縁・額縁製造業</t>
  </si>
  <si>
    <t>機械すき和紙製造業</t>
  </si>
  <si>
    <t>壁紙・ふすま紙製造業</t>
  </si>
  <si>
    <t>その他の紙製品製造業</t>
  </si>
  <si>
    <t>段ボール箱製造業</t>
  </si>
  <si>
    <t>紙以外の印刷業</t>
  </si>
  <si>
    <t>その他の化学肥料製造業</t>
  </si>
  <si>
    <t>圧縮ガス・液化ガス製造業</t>
  </si>
  <si>
    <t>発酵工業</t>
  </si>
  <si>
    <t>生物学的製剤製造業</t>
  </si>
  <si>
    <t>その他の化粧品・歯磨・化粧用調整品製造業</t>
  </si>
  <si>
    <t>香料製造業</t>
  </si>
  <si>
    <t>プラスチック継手製造業</t>
  </si>
  <si>
    <t>プラスチック床材製造業</t>
  </si>
  <si>
    <t>その他の工業用プラスチック製品製造業（加工業を除く）</t>
  </si>
  <si>
    <t>強化プラスチック製板・棒・管・継手製造業</t>
  </si>
  <si>
    <t>他に分類されないプラスチック製品製造業</t>
  </si>
  <si>
    <t>工業用ゴム製品製造業</t>
  </si>
  <si>
    <t>ゴム練生地製造業</t>
  </si>
  <si>
    <t>ガラス製加工素材製造業</t>
  </si>
  <si>
    <t>コンクリート製品製造業</t>
  </si>
  <si>
    <t>その他の建設用粘土製品製造業</t>
  </si>
  <si>
    <t>陶磁器製置物製造業</t>
  </si>
  <si>
    <t>その他の耐火物製造業</t>
  </si>
  <si>
    <t>研磨布紙製造業</t>
  </si>
  <si>
    <t>人工骨材製造業</t>
  </si>
  <si>
    <t>石灰製造業</t>
  </si>
  <si>
    <t>フェロアロイ製造業</t>
  </si>
  <si>
    <t>冷間ロール成型形鋼製造業</t>
  </si>
  <si>
    <t>鋳鋼製造業</t>
  </si>
  <si>
    <t>鋳鉄管製造業</t>
  </si>
  <si>
    <t>その他の非鉄金属第1次製錬・精製業</t>
  </si>
  <si>
    <t>その他の非鉄金属第2次製錬・精製業（非鉄金属合金製造業を含む）</t>
  </si>
  <si>
    <t>アルミニウム・同合金ダイカスト製造業</t>
  </si>
  <si>
    <t>温風・温水暖房装置製造業</t>
  </si>
  <si>
    <t>金属製サッシ・ドア製造業</t>
  </si>
  <si>
    <t>粉末や金製品製造業</t>
  </si>
  <si>
    <t>金属彫刻業</t>
  </si>
  <si>
    <t>他に分類されない金属製品製造業</t>
  </si>
  <si>
    <t>はん用内燃機関製造業</t>
  </si>
  <si>
    <t>油圧・空圧機器製造業</t>
  </si>
  <si>
    <t>物流運搬設備製造業</t>
  </si>
  <si>
    <t>パイプ加工・パイプ附属品加工業</t>
  </si>
  <si>
    <t>染色整理仕上機械製造業</t>
  </si>
  <si>
    <t>パルプ装置・製紙機械製造業</t>
  </si>
  <si>
    <t>プラスチック加工機械・同附属装置製造業</t>
  </si>
  <si>
    <t>真空装置・真空機器製造業</t>
  </si>
  <si>
    <t>自動販売機製造業</t>
  </si>
  <si>
    <t>圧力計・流量計・液面計等製造業</t>
  </si>
  <si>
    <t>医療用品製造業（動物用医療機械器具を含む）</t>
  </si>
  <si>
    <t>光学機械用レンズ・プリズム製造業</t>
  </si>
  <si>
    <t>半導体素子製造業（光電変換素子を除く）</t>
  </si>
  <si>
    <t>コネクタ・スイッチ・リレー製造業</t>
  </si>
  <si>
    <t>電力開閉装置製造業</t>
  </si>
  <si>
    <t>衣料衛生関連機器製造業</t>
  </si>
  <si>
    <t>その他の電子応用装置製造業</t>
  </si>
  <si>
    <t>医療用計測器製造業</t>
  </si>
  <si>
    <t>無線通信機械器具製造業</t>
  </si>
  <si>
    <t>電気音響機械器具製造業</t>
  </si>
  <si>
    <t>外部記憶装置製造業</t>
  </si>
  <si>
    <t>自動車部分品・附属品製造業</t>
  </si>
  <si>
    <t>舟艇製造・修理業</t>
  </si>
  <si>
    <t>その他の航空機部分品・補助装置製造業</t>
  </si>
  <si>
    <t>その他の貴金属製品製造業</t>
  </si>
  <si>
    <t>ボタン製造業</t>
  </si>
  <si>
    <t>運動用具製造業</t>
  </si>
  <si>
    <t>その他の事務用品製造業</t>
  </si>
  <si>
    <t>うちわ・扇子・ちょうちん製造業</t>
  </si>
  <si>
    <t>パレット製造業</t>
  </si>
  <si>
    <t>有線放送電話業</t>
  </si>
  <si>
    <t>衛星放送業</t>
  </si>
  <si>
    <t>パッケージソフトウェア業</t>
  </si>
  <si>
    <t>市場調査・世論調査・社会調査業</t>
  </si>
  <si>
    <t>インターネット利用サポート業</t>
  </si>
  <si>
    <t>アニメーション制作業</t>
  </si>
  <si>
    <t>地下鉄道業</t>
  </si>
  <si>
    <t>湖沼水運業</t>
  </si>
  <si>
    <t>自動車ターミナル業</t>
  </si>
  <si>
    <t>織物卸売業（室内装飾繊維品を除く）</t>
  </si>
  <si>
    <t>下着類卸売業</t>
  </si>
  <si>
    <t>かばん・袋物卸売業</t>
  </si>
  <si>
    <t>野菜卸売業</t>
  </si>
  <si>
    <t>乾物卸売業</t>
  </si>
  <si>
    <t>板ガラス卸売業</t>
  </si>
  <si>
    <t>その他の化学製品卸売業</t>
  </si>
  <si>
    <t>その他の鉄鋼製品卸売業</t>
  </si>
  <si>
    <t>非鉄金属スクラップ卸売業</t>
  </si>
  <si>
    <t>金属加工機械卸売業</t>
  </si>
  <si>
    <t>自動車中古部品卸売業</t>
  </si>
  <si>
    <t>医療用機械器具卸売業（歯科用機械器具を含む）</t>
  </si>
  <si>
    <t>畳卸売業</t>
  </si>
  <si>
    <t>化粧品卸売業</t>
  </si>
  <si>
    <t>スポーツ用品卸売業</t>
  </si>
  <si>
    <t>洋品雑貨・小間物小売業</t>
  </si>
  <si>
    <t>パン小売業（製造小売）</t>
  </si>
  <si>
    <t>飲料小売業（別掲を除く）</t>
  </si>
  <si>
    <t>自動車部分品・附属品小売業</t>
  </si>
  <si>
    <t>中古電気製品小売業</t>
  </si>
  <si>
    <t>畳小売業</t>
  </si>
  <si>
    <t>陶磁器・ガラス器小売業</t>
  </si>
  <si>
    <t>調剤薬局</t>
  </si>
  <si>
    <t>肥料・飼料小売業</t>
  </si>
  <si>
    <t>新聞小売業</t>
  </si>
  <si>
    <t>楽器小売業</t>
  </si>
  <si>
    <t>花・植木小売業</t>
  </si>
  <si>
    <t>無店舗小売業（飲食料品小売）</t>
  </si>
  <si>
    <t>信託銀行</t>
  </si>
  <si>
    <t>商工組合中央金庫</t>
  </si>
  <si>
    <t>証券金融業</t>
  </si>
  <si>
    <t>投資運用業</t>
  </si>
  <si>
    <t>両替業</t>
  </si>
  <si>
    <t>その他の金融代理業</t>
  </si>
  <si>
    <t>生命保険再保険業</t>
  </si>
  <si>
    <t>その他の損害保険業</t>
  </si>
  <si>
    <t>共済事業媒介代理業・少額短期保険代理業</t>
  </si>
  <si>
    <t>その他の保険サービス業</t>
  </si>
  <si>
    <t>その他の不動産賃貸業</t>
  </si>
  <si>
    <t>貸衣しょう業（別掲を除く）</t>
  </si>
  <si>
    <t>農学研究所</t>
  </si>
  <si>
    <t>その他の土木建築サービス業</t>
  </si>
  <si>
    <t>その他の計量証明業</t>
  </si>
  <si>
    <t>他に分類されない宿泊業</t>
  </si>
  <si>
    <t>中華料理店</t>
  </si>
  <si>
    <t>他に分類されない飲食店</t>
  </si>
  <si>
    <t>リネンサプライ業</t>
  </si>
  <si>
    <t>リラクゼーション業(手技を用いるもの)</t>
  </si>
  <si>
    <t>冠婚葬祭互助会</t>
  </si>
  <si>
    <t>劇団</t>
  </si>
  <si>
    <t>自動車・モータボートの競走場</t>
  </si>
  <si>
    <t>ゴルフ場</t>
  </si>
  <si>
    <t>テーマパーク</t>
  </si>
  <si>
    <t>マージャンクラブ</t>
  </si>
  <si>
    <t>遊漁船業</t>
  </si>
  <si>
    <t>高等専門学校</t>
  </si>
  <si>
    <t>その他の職業・教育支援施設</t>
  </si>
  <si>
    <t>生花・茶道教授業</t>
  </si>
  <si>
    <t>母子健康相談施設</t>
  </si>
  <si>
    <t>消毒業</t>
  </si>
  <si>
    <t>通所・短期入所介護事業</t>
  </si>
  <si>
    <t>水産加工業協同組合（他に分類されないもの）</t>
  </si>
  <si>
    <t>浄化槽清掃業</t>
  </si>
  <si>
    <t>特別管理産業廃棄物収集運搬業</t>
  </si>
  <si>
    <t>履物修理業</t>
  </si>
  <si>
    <t>看板書き業</t>
  </si>
  <si>
    <t>野菜作農業（きのこ類の栽培を含む）</t>
  </si>
  <si>
    <t>養豚業</t>
  </si>
  <si>
    <t>その他の林業サービス業</t>
  </si>
  <si>
    <t>釣・はえ縄漁業</t>
  </si>
  <si>
    <t>真珠養殖業</t>
  </si>
  <si>
    <t>その他の金属鉱業</t>
  </si>
  <si>
    <t>大理石採石業</t>
  </si>
  <si>
    <t>長石鉱業</t>
  </si>
  <si>
    <t>滑石鉱業</t>
  </si>
  <si>
    <t>コンクリートブロック工事業</t>
  </si>
  <si>
    <t>屋根工事業（金属製屋根工事業を除く）</t>
  </si>
  <si>
    <t>その他の管工事業</t>
  </si>
  <si>
    <t>さく井工事業</t>
  </si>
  <si>
    <t>塩干・塩蔵品製造業</t>
  </si>
  <si>
    <t>食酢製造業</t>
  </si>
  <si>
    <t>米菓製造業</t>
  </si>
  <si>
    <t>あん類製造業</t>
  </si>
  <si>
    <t>蒸留酒・混成酒製造業</t>
  </si>
  <si>
    <t>綿紡績業</t>
  </si>
  <si>
    <t>麻織物業</t>
  </si>
  <si>
    <t>織物整理業</t>
  </si>
  <si>
    <t>レース製造業</t>
  </si>
  <si>
    <t>補整着製造業</t>
  </si>
  <si>
    <t>靴下製造業</t>
  </si>
  <si>
    <t>帆布製品製造業</t>
  </si>
  <si>
    <t>その他の特殊製材業</t>
  </si>
  <si>
    <t>建築用木製組立材料製造業</t>
  </si>
  <si>
    <t>他に分類されない家具・装備品製造業</t>
  </si>
  <si>
    <t>手すき和紙製造業</t>
  </si>
  <si>
    <t>紙器製造業</t>
  </si>
  <si>
    <t>塩製造業</t>
  </si>
  <si>
    <t>環式中間物・合成染料・有機顔料製造業</t>
  </si>
  <si>
    <t>塗料製造業</t>
  </si>
  <si>
    <t>生薬・漢方製剤製造業</t>
  </si>
  <si>
    <t>ゼラチン・接着剤製造業</t>
  </si>
  <si>
    <t>プラスチック異形押出製品製造業</t>
  </si>
  <si>
    <t>合成皮革製造業</t>
  </si>
  <si>
    <t>工業用プラスチック製品加工業</t>
  </si>
  <si>
    <t>強化プラスチック製容器・浴槽等製造業</t>
  </si>
  <si>
    <t>更生タイヤ製造業</t>
  </si>
  <si>
    <t>ガラス容器製造業</t>
  </si>
  <si>
    <t>その他のセメント製品製造業</t>
  </si>
  <si>
    <t>電気用陶磁器製造業</t>
  </si>
  <si>
    <t>その他の研磨材・同製品製造業</t>
  </si>
  <si>
    <t>石工品製造業</t>
  </si>
  <si>
    <t>鋳型製造業（中子を含む）</t>
  </si>
  <si>
    <t>鋼管製造業</t>
  </si>
  <si>
    <t>鍛工品製造業</t>
  </si>
  <si>
    <t>他に分類されない鉄鋼業</t>
  </si>
  <si>
    <t>非鉄金属ダイカスト製造業（アルミニウム・同合金ダイカストを除く）</t>
  </si>
  <si>
    <t>作業工具製造業</t>
  </si>
  <si>
    <t>鉄骨系プレハブ住宅製造業</t>
  </si>
  <si>
    <t>電気めっき業（表面処理鋼材製造業を除く）</t>
  </si>
  <si>
    <t>その他の原動機製造業</t>
  </si>
  <si>
    <t>工業窯炉製造業</t>
  </si>
  <si>
    <t>玉軸受・ころ軸受製造業</t>
  </si>
  <si>
    <t>繊維機械部分品・取付具・附属品製造業</t>
  </si>
  <si>
    <t>印刷・製本・紙工機械製造業</t>
  </si>
  <si>
    <t>機械工具製造業（粉末や金業を除く）</t>
  </si>
  <si>
    <t>ロボット製造業</t>
  </si>
  <si>
    <t>その他のサービス用・娯楽用機械器具製造業</t>
  </si>
  <si>
    <t>精密測定器製造業</t>
  </si>
  <si>
    <t>歯科材料製造業</t>
  </si>
  <si>
    <t>集積回路製造業</t>
  </si>
  <si>
    <t>配電盤・電力制御装置製造業</t>
  </si>
  <si>
    <t>その他の民生用電気機械器具製造業</t>
  </si>
  <si>
    <t>ラジオ受信機・テレビジョン受信機製造業</t>
  </si>
  <si>
    <t>印刷装置製造業</t>
  </si>
  <si>
    <t>針・ピン・ホック・スナップ・同関連品製造業</t>
  </si>
  <si>
    <t>ほうき・ブラシ製造業</t>
  </si>
  <si>
    <t>モデル・模型製造業</t>
  </si>
  <si>
    <t>その他の固定電気通信業</t>
  </si>
  <si>
    <t>その他の民間放送業</t>
  </si>
  <si>
    <t>ゲームソフトウェア業</t>
  </si>
  <si>
    <t>その他の情報処理・提供サービス業</t>
  </si>
  <si>
    <t>映画・ビデオ・テレビジョン番組配給業</t>
  </si>
  <si>
    <t>モノレール鉄道業（地下鉄道業を除く）</t>
  </si>
  <si>
    <t>貨物荷扱固定施設業</t>
  </si>
  <si>
    <t>その他の衣服卸売業</t>
  </si>
  <si>
    <t>その他の身の回り品卸売業</t>
  </si>
  <si>
    <t>果実卸売業</t>
  </si>
  <si>
    <t>菓子・パン類卸売業</t>
  </si>
  <si>
    <t>建築用金属製品卸売業（建築用金物を除く）</t>
  </si>
  <si>
    <t>古紙卸売業</t>
  </si>
  <si>
    <t>事務用機械器具卸売業</t>
  </si>
  <si>
    <t>室内装飾繊維品卸売業</t>
  </si>
  <si>
    <t>合成洗剤卸売業</t>
  </si>
  <si>
    <t>娯楽用品・がん具卸売業</t>
  </si>
  <si>
    <t>他に分類されない織物・衣服・身の回り品小売業</t>
  </si>
  <si>
    <t>パン小売業（製造小売でないもの）</t>
  </si>
  <si>
    <t>茶類小売業</t>
  </si>
  <si>
    <t>二輪自動車小売業（原動機付自転車を含む）</t>
  </si>
  <si>
    <t>その他の機械器具小売業</t>
  </si>
  <si>
    <t>宗教用具小売業</t>
  </si>
  <si>
    <t>他に分類されないじゅう器小売業</t>
  </si>
  <si>
    <t>化粧品小売業</t>
  </si>
  <si>
    <t>紙・文房具小売業</t>
  </si>
  <si>
    <t>建築材料小売業</t>
  </si>
  <si>
    <t>無店舗小売業（機械器具小売）</t>
  </si>
  <si>
    <t>その他の銀行</t>
  </si>
  <si>
    <t>労働金庫・同連合会</t>
  </si>
  <si>
    <t>農業協同組合</t>
  </si>
  <si>
    <t>他に分類されない非預金信用機関</t>
  </si>
  <si>
    <t>補助的金融商品取引業</t>
  </si>
  <si>
    <t>信用保証機関</t>
  </si>
  <si>
    <t>その他の生命保険業</t>
  </si>
  <si>
    <t>他に分類されない物品賃貸業</t>
  </si>
  <si>
    <t>医学・薬学研究所</t>
  </si>
  <si>
    <t>不動産鑑定業</t>
  </si>
  <si>
    <t>ラーメン店</t>
  </si>
  <si>
    <t>ネイルサービス業</t>
  </si>
  <si>
    <t>他に分類されないその他の生活関連サービス業</t>
  </si>
  <si>
    <t>競輪競技団</t>
  </si>
  <si>
    <t>ゴルフ練習場</t>
  </si>
  <si>
    <t>パチンコホール</t>
  </si>
  <si>
    <t>芸ぎ業</t>
  </si>
  <si>
    <t>そろばん教授業</t>
  </si>
  <si>
    <t>その他の健康相談施設</t>
  </si>
  <si>
    <t>他に分類されない保健衛生</t>
  </si>
  <si>
    <t>訪問介護事業</t>
  </si>
  <si>
    <t>森林組合（他に分類されないもの）</t>
  </si>
  <si>
    <t>浄化槽保守点検業</t>
  </si>
  <si>
    <t>特別管理産業廃棄物処分業</t>
  </si>
  <si>
    <t>かじ業</t>
  </si>
  <si>
    <t>コールセンター業</t>
  </si>
  <si>
    <t>果樹作農業</t>
  </si>
  <si>
    <t>養鶏業</t>
  </si>
  <si>
    <t>畜産サービス業（獣医業を除く）</t>
  </si>
  <si>
    <t>定置網漁業</t>
  </si>
  <si>
    <t>種苗養殖業</t>
  </si>
  <si>
    <t>ぎょう灰岩採石業</t>
  </si>
  <si>
    <t>けい石鉱業</t>
  </si>
  <si>
    <t>他に分類されない鉱業</t>
  </si>
  <si>
    <t>防水工事業</t>
  </si>
  <si>
    <t>その他の畜産食料品製造業</t>
  </si>
  <si>
    <t>冷凍水産物製造業</t>
  </si>
  <si>
    <t>その他の調味料製造業</t>
  </si>
  <si>
    <t>その他のパン・菓子製造業</t>
  </si>
  <si>
    <t>冷凍調理食品製造業</t>
  </si>
  <si>
    <t>化学繊維紡績業</t>
  </si>
  <si>
    <t>細幅織物業</t>
  </si>
  <si>
    <t>織物手加工染色整理業</t>
  </si>
  <si>
    <t>組ひも製造業</t>
  </si>
  <si>
    <t>織物製事務用・作業用・衛生用・スポーツ用衣服・学校服製造業（不織布製及びレース製を含む）</t>
  </si>
  <si>
    <t>手袋製造業</t>
  </si>
  <si>
    <t>繊維製袋製造業</t>
  </si>
  <si>
    <t>パーティクルボード製造業</t>
  </si>
  <si>
    <t>その他の無機化学工業製品製造業</t>
  </si>
  <si>
    <t>プラスチック製造業</t>
  </si>
  <si>
    <t>印刷インキ製造業</t>
  </si>
  <si>
    <t>動物用医薬品製造業</t>
  </si>
  <si>
    <t>写真感光材料製造業</t>
  </si>
  <si>
    <t>プラスチック板・棒・管・継手・異形押出製品加工業</t>
  </si>
  <si>
    <t>プラスチックフィルム・シート・床材・合成皮革加工業</t>
  </si>
  <si>
    <t>発泡・強化プラスチック製品加工業</t>
  </si>
  <si>
    <t>再生ゴム製造業</t>
  </si>
  <si>
    <t>理化学用・医療用ガラス器具製造業</t>
  </si>
  <si>
    <t>理化学用・工業用陶磁器製造業</t>
  </si>
  <si>
    <t>けいそう土・同製品製造業</t>
  </si>
  <si>
    <t>他に分類されない窯業・土石製品製造業</t>
  </si>
  <si>
    <t>伸鉄業</t>
  </si>
  <si>
    <t>鍛鋼製造業</t>
  </si>
  <si>
    <t>非鉄金属鍛造品製造業</t>
  </si>
  <si>
    <t>手引のこぎり・のこ刃製造業</t>
  </si>
  <si>
    <t>金属熱処理業</t>
  </si>
  <si>
    <t>冷凍機・温湿調整装置製造業</t>
  </si>
  <si>
    <t>ピストンリング製造業</t>
  </si>
  <si>
    <t>縫製機械製造業</t>
  </si>
  <si>
    <t>包装・荷造機械製造業</t>
  </si>
  <si>
    <t>他に分類されない生産用機械・同部分品製造業</t>
  </si>
  <si>
    <t>分析機器製造業</t>
  </si>
  <si>
    <t>液晶パネル・フラットパネル製造業</t>
  </si>
  <si>
    <t>配線器具・配線附属品製造業</t>
  </si>
  <si>
    <t>交通信号保安装置製造業</t>
  </si>
  <si>
    <t>表示装置製造業</t>
  </si>
  <si>
    <t>その他の装身具・装飾品製造業</t>
  </si>
  <si>
    <t>喫煙用具製造業（貴金属・宝石製を除く）</t>
  </si>
  <si>
    <t>工業用模型製造業</t>
  </si>
  <si>
    <t>案内軌条式鉄道業（地下鉄道業を除く）</t>
  </si>
  <si>
    <t>桟橋泊きょ業</t>
  </si>
  <si>
    <t>食肉卸売業</t>
  </si>
  <si>
    <t>飲料卸売業（別掲を除く）</t>
  </si>
  <si>
    <t>その他の建築材料卸売業</t>
  </si>
  <si>
    <t>その他の再生資源卸売業</t>
  </si>
  <si>
    <t>その他の産業機械器具卸売業</t>
  </si>
  <si>
    <t>陶磁器・ガラス器卸売業</t>
  </si>
  <si>
    <t>たばこ卸売業</t>
  </si>
  <si>
    <t>料理品小売業</t>
  </si>
  <si>
    <t>ジュエリー製品小売業</t>
  </si>
  <si>
    <t>無店舗小売業（その他の小売）</t>
  </si>
  <si>
    <t>信用保証再保険機関</t>
  </si>
  <si>
    <t>他に分類されない専門サービス業</t>
  </si>
  <si>
    <t>焼肉店</t>
  </si>
  <si>
    <t>他に分類されない洗濯・理容・美容・浴場業</t>
  </si>
  <si>
    <t>演芸・スポーツ等興行団</t>
  </si>
  <si>
    <t>競馬競技団</t>
  </si>
  <si>
    <t>ボウリング場</t>
  </si>
  <si>
    <t>ゲームセンター</t>
  </si>
  <si>
    <t>カラオケボックス業</t>
  </si>
  <si>
    <t>青少年教育施設</t>
  </si>
  <si>
    <t>外国語会話教授業</t>
  </si>
  <si>
    <t>認知症老人グループホーム</t>
  </si>
  <si>
    <t>ごみ収集運搬業</t>
  </si>
  <si>
    <t>他に分類されない修理業</t>
  </si>
  <si>
    <t>他に分類されないその他の事業サービス業</t>
  </si>
  <si>
    <t>花き作農業</t>
  </si>
  <si>
    <t>畜産類似業</t>
  </si>
  <si>
    <t>地びき網・船びき網漁業</t>
  </si>
  <si>
    <t>その他の海面養殖業</t>
  </si>
  <si>
    <t>砂岩採石業</t>
  </si>
  <si>
    <t>天然けい砂鉱業</t>
  </si>
  <si>
    <t>はつり・解体工事業</t>
  </si>
  <si>
    <t>冷凍水産食品製造業</t>
  </si>
  <si>
    <t>そう（惣）菜製造業</t>
  </si>
  <si>
    <t>毛紡績業</t>
  </si>
  <si>
    <t>その他の織物業</t>
  </si>
  <si>
    <t>綿状繊維・糸染色整理業</t>
  </si>
  <si>
    <t>整毛業</t>
  </si>
  <si>
    <t>帽子製造業（帽体を含む）</t>
  </si>
  <si>
    <t>刺しゅう業</t>
  </si>
  <si>
    <t>繊維板製造業</t>
  </si>
  <si>
    <t>合成ゴム製造業</t>
  </si>
  <si>
    <t>洗浄剤・磨用剤製造業</t>
  </si>
  <si>
    <t>天然樹脂製品・木材化学製品製造業</t>
  </si>
  <si>
    <t>他に分類されないゴム製品製造業</t>
  </si>
  <si>
    <t>卓上用・ちゅう房用ガラス器具製造業</t>
  </si>
  <si>
    <t>陶磁器製タイル製造業</t>
  </si>
  <si>
    <t>鉱物・土石粉砕等処理業</t>
  </si>
  <si>
    <t>磨棒鋼製造業</t>
  </si>
  <si>
    <t>農業用器具製造業（農業用機械を除く）</t>
  </si>
  <si>
    <t>製缶板金業</t>
  </si>
  <si>
    <t>その他の金属表面処理業</t>
  </si>
  <si>
    <t>他に分類されないはん用機械・装置製造業</t>
  </si>
  <si>
    <t>試験機製造業</t>
  </si>
  <si>
    <t>その他の通信機械器具・同関連機械器具製造業</t>
  </si>
  <si>
    <t>その他の附属装置製造業</t>
  </si>
  <si>
    <t>その他の生活雑貨製品製造業</t>
  </si>
  <si>
    <t>鋼索鉄道業</t>
  </si>
  <si>
    <t>飛行場業</t>
  </si>
  <si>
    <t>生鮮魚介卸売業</t>
  </si>
  <si>
    <t>茶類卸売業</t>
  </si>
  <si>
    <t>その他のじゅう器卸売業</t>
  </si>
  <si>
    <t>ジュエリー製品卸売業</t>
  </si>
  <si>
    <t>米穀類小売業</t>
  </si>
  <si>
    <t>ペット・ペット用品小売業</t>
  </si>
  <si>
    <t>預・貯金等保険機関</t>
  </si>
  <si>
    <t>その他の専門料理店</t>
  </si>
  <si>
    <t>自動車・モータボートの競技団</t>
  </si>
  <si>
    <t>テニス場</t>
  </si>
  <si>
    <t>その他の遊戯場</t>
  </si>
  <si>
    <t>娯楽に附帯するサービス業</t>
  </si>
  <si>
    <t>社会通信教育</t>
  </si>
  <si>
    <t>スポーツ・健康教授業</t>
  </si>
  <si>
    <t>有料老人ホーム</t>
  </si>
  <si>
    <t>ごみ処分業</t>
  </si>
  <si>
    <t>工芸農作物農業</t>
  </si>
  <si>
    <t>養蚕農業</t>
  </si>
  <si>
    <t>採貝・採藻業</t>
  </si>
  <si>
    <t>粘板岩採石業</t>
  </si>
  <si>
    <t>石灰石鉱業</t>
  </si>
  <si>
    <t>他に分類されない職別工事業</t>
  </si>
  <si>
    <t>その他の水産食料品製造業</t>
  </si>
  <si>
    <t>すし・弁当・調理パン製造業</t>
  </si>
  <si>
    <t>ねん糸製造業（かさ高加工糸を除く）</t>
  </si>
  <si>
    <t>ニット・レース染色整理業</t>
  </si>
  <si>
    <t>フェルト・不織布製造業</t>
  </si>
  <si>
    <t>ニット製アウターシャツ類製造業</t>
  </si>
  <si>
    <t>他に分類されない衣服・繊維製身の回り品製造業</t>
  </si>
  <si>
    <t>タオル製造業</t>
  </si>
  <si>
    <t>銘木製造業</t>
  </si>
  <si>
    <t>その他の有機化学工業製品製造業</t>
  </si>
  <si>
    <t>ろうそく製造業</t>
  </si>
  <si>
    <t>試薬製造業</t>
  </si>
  <si>
    <t>ガラス繊維・同製品製造業</t>
  </si>
  <si>
    <t>陶磁器絵付業</t>
  </si>
  <si>
    <t>引抜鋼管製造業</t>
  </si>
  <si>
    <t>その他の金物類製造業</t>
  </si>
  <si>
    <t>各種機械・同部分品製造修理業（注文製造・修理）</t>
  </si>
  <si>
    <t>測量機械器具製造業</t>
  </si>
  <si>
    <t>眼鏡製造業（枠を含む）</t>
  </si>
  <si>
    <t>索道業</t>
  </si>
  <si>
    <t>その他の農畜産物・水産物卸売業</t>
  </si>
  <si>
    <t>牛乳・乳製品卸売業</t>
  </si>
  <si>
    <t>書籍・雑誌卸売業</t>
  </si>
  <si>
    <t>豆腐・かまぼこ等加工食品小売業</t>
  </si>
  <si>
    <t>骨とう品小売業</t>
  </si>
  <si>
    <t>金融商品取引所</t>
  </si>
  <si>
    <t>バッティング・テニス練習場</t>
  </si>
  <si>
    <t>他に分類されない娯楽業</t>
  </si>
  <si>
    <t>その他の社会教育</t>
  </si>
  <si>
    <t>その他の教養・技能教授業</t>
  </si>
  <si>
    <t>その他の老人福祉・介護事業</t>
  </si>
  <si>
    <t>清掃事務所</t>
  </si>
  <si>
    <t>ばれいしょ・かんしょ作農業</t>
  </si>
  <si>
    <t>その他の畜産農業</t>
  </si>
  <si>
    <t>捕鯨業</t>
  </si>
  <si>
    <t>その他の窯業原料用鉱物鉱業</t>
  </si>
  <si>
    <t>レトルト食品製造業</t>
  </si>
  <si>
    <t>かさ高加工糸製造業</t>
  </si>
  <si>
    <t>繊維雑品染色整理業</t>
  </si>
  <si>
    <t>上塗りした織物・防水した織物製造業</t>
  </si>
  <si>
    <t>セーター類製造業</t>
  </si>
  <si>
    <t>繊維製衛生材料製造業</t>
  </si>
  <si>
    <t>床板製造業</t>
  </si>
  <si>
    <t>他に分類されない化学工業製品製造業</t>
  </si>
  <si>
    <t>その他のガラス・同製品製造業</t>
  </si>
  <si>
    <t>陶磁器用はい（坏）土製造業</t>
  </si>
  <si>
    <t>伸線業</t>
  </si>
  <si>
    <t>理化学機械器具製造業</t>
  </si>
  <si>
    <t>他に分類されないその他の製造業</t>
  </si>
  <si>
    <t>その他の鉄道業</t>
  </si>
  <si>
    <t>その他の食料・飲料卸売業</t>
  </si>
  <si>
    <t>乾物小売業</t>
  </si>
  <si>
    <t>中古品小売業（骨とう品を除く）</t>
  </si>
  <si>
    <t>商品取引所</t>
  </si>
  <si>
    <t>フィットネスクラブ</t>
  </si>
  <si>
    <t>その他の耕種農業</t>
  </si>
  <si>
    <t>その他の海面漁業</t>
  </si>
  <si>
    <t>他に分類されない食料品製造業</t>
  </si>
  <si>
    <t>その他の紡績業</t>
  </si>
  <si>
    <t>その他の繊維粗製品製造業</t>
  </si>
  <si>
    <t>その他の外衣・シャツ製造業</t>
  </si>
  <si>
    <t>他に分類されない繊維製品製造業</t>
  </si>
  <si>
    <t>その他の陶磁器・同関連製品製造業</t>
  </si>
  <si>
    <t>その他の製鋼を行わない鋼材製造業（表面処理鋼材を除く)</t>
  </si>
  <si>
    <t>その他の計量器・測定器・分析機器・試験機・測量機械器具・理化学機械器具製造業</t>
  </si>
  <si>
    <t>他に分類されないその他の卸売業</t>
  </si>
  <si>
    <t>他に分類されない飲食料品小売業</t>
  </si>
  <si>
    <t>他に分類されないその他の小売業</t>
  </si>
  <si>
    <t>耕種農業</t>
    <phoneticPr fontId="1"/>
  </si>
  <si>
    <t>R_サービス業【他に分類されないもの】</t>
  </si>
  <si>
    <t>S_公務【他に分類されるものを除く】</t>
  </si>
  <si>
    <t>漁業【水産養殖業を除く】</t>
  </si>
  <si>
    <t>職別工事業【設備工事業を除く】</t>
  </si>
  <si>
    <t>専門サービス業【他に分類されないもの】</t>
  </si>
  <si>
    <t>協同組合【他に分類されないもの】</t>
  </si>
  <si>
    <t>機械等修理業【別掲を除く】</t>
  </si>
  <si>
    <t>木材・木製品製造業【家具を除く】</t>
  </si>
  <si>
    <t>技術サービス業【他に分類されないもの】</t>
  </si>
  <si>
    <t>保険業【保険媒介代理業＿保険サービス業を含む】</t>
  </si>
  <si>
    <t>郵便業【信書便事業を含む】</t>
  </si>
  <si>
    <t>プラスチック製品製造業【別掲を除く】</t>
  </si>
  <si>
    <t>管理＿補助的経済活動を行う事業所【01農業】</t>
  </si>
  <si>
    <t>管理＿補助的経済活動を行う事業所【02林業】</t>
  </si>
  <si>
    <t>管理＿補助的経済活動を行う事業所【03漁業】</t>
  </si>
  <si>
    <t>管理＿補助的経済活動を行う事業所【04水産養殖業】</t>
  </si>
  <si>
    <t>管理＿補助的経済活動を行う事業所【05鉱業＿採石業＿砂利採取業】</t>
  </si>
  <si>
    <t>管理＿補助的経済活動を行う事業所【06総合工事業】</t>
  </si>
  <si>
    <t>管理＿補助的経済活動を行う事業所【07職別工事業】</t>
  </si>
  <si>
    <t>管理＿補助的経済活動を行う事業所【08設備工事業】</t>
  </si>
  <si>
    <t>管理＿補助的経済活動を行う事業所【09食料品製造業】</t>
  </si>
  <si>
    <t>管理＿補助的経済活動を行う事業所【10飲料・たばこ・飼料製造業】</t>
  </si>
  <si>
    <t>管理＿補助的経済活動を行う事業所【11繊維工業】</t>
  </si>
  <si>
    <t>管理＿補助的経済活動を行う事業所【12木材・木製品製造業】</t>
  </si>
  <si>
    <t>管理＿補助的経済活動を行う事業所【13家具・装備品製造業】</t>
  </si>
  <si>
    <t>管理＿補助的経済活動を行う事業所【14パルプ・紙・紙加工品製造業】</t>
  </si>
  <si>
    <t>管理＿補助的経済活動を行う事業所【15印刷・同関連業】</t>
  </si>
  <si>
    <t>管理＿補助的経済活動を行う事業所【16化学工業】</t>
  </si>
  <si>
    <t>管理＿補助的経済活動を行う事業所【17石油製品・石炭製品製造業】</t>
  </si>
  <si>
    <t>管理＿補助的経済活動を行う事業所【18プラスチック製品製造業】</t>
  </si>
  <si>
    <t>管理＿補助的経済活動を行う事業所【19ゴム製品製造業】</t>
  </si>
  <si>
    <t>管理＿補助的経済活動を行う事業所【20なめし革・同製品・毛皮製造業】</t>
  </si>
  <si>
    <t>管理＿補助的経済活動を行う事業所【21窯業・土石製品製造業】</t>
  </si>
  <si>
    <t>管理＿補助的経済活動を行う事業所【22鉄鋼業】</t>
  </si>
  <si>
    <t>管理＿補助的経済活動を行う事業所【23非鉄金属製造業】</t>
  </si>
  <si>
    <t>管理＿補助的経済活動を行う事業所【24金属製品製造業】</t>
  </si>
  <si>
    <t>管理＿補助的経済活動を行う事業所【25はん用機械器具製造業】</t>
  </si>
  <si>
    <t>管理＿補助的経済活動を行う事業所【26生産用機械器具製造業】</t>
  </si>
  <si>
    <t>管理＿補助的経済活動を行う事業所【27業務用機械器具製造業】</t>
  </si>
  <si>
    <t>管理＿補助的経済活動を行う事業所【28電子部品・デバイス・電子回路製造業】</t>
  </si>
  <si>
    <t>管理＿補助的経済活動を行う事業所【29電気機械器具製造業】</t>
  </si>
  <si>
    <t>管理＿補助的経済活動を行う事業所【30情報通信機械器具製造業】</t>
  </si>
  <si>
    <t>管理＿補助的経済活動を行う事業所【31輸送用機械器具製造業】</t>
  </si>
  <si>
    <t>管理＿補助的経済活動を行う事業所【32その他の製造業】</t>
  </si>
  <si>
    <t>管理＿補助的経済活動を行う事業所【33電気業】</t>
  </si>
  <si>
    <t>管理＿補助的経済活動を行う事業所【34ガス業】</t>
  </si>
  <si>
    <t>管理＿補助的経済活動を行う事業所【35熱供給業】</t>
  </si>
  <si>
    <t>管理＿補助的経済活動を行う事業所【36水道業】</t>
  </si>
  <si>
    <t>管理＿補助的経済活動を行う事業所【37通信業】</t>
  </si>
  <si>
    <t>管理＿補助的経済活動を行う事業所【38放送業】</t>
  </si>
  <si>
    <t>管理＿補助的経済活動を行う事業所【39情報サービス業】</t>
  </si>
  <si>
    <t>管理＿補助的経済活動を行う事業所【40インターネット附随サービス業】</t>
  </si>
  <si>
    <t>管理＿補助的経済活動を行う事業所【41映像・音声・文字情報制作業】</t>
  </si>
  <si>
    <t>管理＿補助的経済活動を行う事業所【42鉄道業】</t>
  </si>
  <si>
    <t>管理＿補助的経済活動を行う事業所【43道路旅客運送業】</t>
  </si>
  <si>
    <t>管理＿補助的経済活動を行う事業所【44道路貨物運送業】</t>
  </si>
  <si>
    <t>管理＿補助的経済活動を行う事業所【45水運業】</t>
  </si>
  <si>
    <t>管理＿補助的経済活動を行う事業所【46航空運輸業】</t>
  </si>
  <si>
    <t>管理＿補助的経済活動を行う事業所【47倉庫業】</t>
  </si>
  <si>
    <t>管理＿補助的経済活動を行う事業所【48運輸に附帯するサービス業】</t>
  </si>
  <si>
    <t>管理＿補助的経済活動を行う事業所【49郵便業】</t>
  </si>
  <si>
    <t>管理＿補助的経済活動を行う事業所【50各種商品卸売業】</t>
  </si>
  <si>
    <t>管理＿補助的経済活動を行う事業所【51繊維・衣服等卸売業】</t>
  </si>
  <si>
    <t>管理＿補助的経済活動を行う事業所【52飲食料品卸売業】</t>
  </si>
  <si>
    <t>管理＿補助的経済活動を行う事業所【53建築材料＿鉱物・金属材料等卸売業】</t>
  </si>
  <si>
    <t>管理＿補助的経済活動を行う事業所【54機械器具卸売業】</t>
  </si>
  <si>
    <t>管理＿補助的経済活動を行う事業所【55その他の卸売業】</t>
  </si>
  <si>
    <t>管理＿補助的経済活動を行う事業所【56各種商品小売業】</t>
  </si>
  <si>
    <t>管理＿補助的経済活動を行う事業所【57織物・衣服・身の回り品小売業】</t>
  </si>
  <si>
    <t>管理＿補助的経済活動を行う事業所【58飲食料品小売業】</t>
  </si>
  <si>
    <t>管理＿補助的経済活動を行う事業所【59機械器具小売業】</t>
  </si>
  <si>
    <t>管理＿補助的経済活動を行う事業所【60その他の小売業】</t>
  </si>
  <si>
    <t>管理＿補助的経済活動を行う事業所【61無店舗小売業】</t>
  </si>
  <si>
    <t>管理＿補助的経済活動を行う事業所【62銀行業】</t>
  </si>
  <si>
    <t>管理＿補助的経済活動を行う事業所【63協同組織金融業】</t>
  </si>
  <si>
    <t>管理＿補助的経済活動を行う事業所【64貸金業＿クレジットカード業等非預金信用機関】</t>
  </si>
  <si>
    <t>管理＿補助的経済活動を行う事業所【65金融商品取引業＿商品先物取引業】</t>
  </si>
  <si>
    <t>管理＿補助的経済活動を行う事業所【66補助的金融業等】</t>
  </si>
  <si>
    <t>管理＿補助的経済活動を行う事業所【67保険業】</t>
  </si>
  <si>
    <t>管理＿補助的経済活動を行う事業所【68不動産取引業】</t>
  </si>
  <si>
    <t>管理＿補助的経済活動を行う事業所【69不動産賃貸業・管理業】</t>
  </si>
  <si>
    <t>管理＿補助的経済活動を行う事業所【70物品賃貸業】</t>
  </si>
  <si>
    <t>管理＿補助的経済活動を行う事業所【71学術・開発研究機関】</t>
  </si>
  <si>
    <t>管理＿補助的経済活動を行う事業所【72専門サービス業】</t>
  </si>
  <si>
    <t>管理＿補助的経済活動を行う事業所【73広告業】</t>
  </si>
  <si>
    <t>管理＿補助的経済活動を行う事業所【74技術サービス業】</t>
  </si>
  <si>
    <t>管理＿補助的経済活動を行う事業所【75宿泊業】</t>
  </si>
  <si>
    <t>管理＿補助的経済活動を行う事業所【76飲食店】</t>
  </si>
  <si>
    <t>管理＿補助的経済活動を行う事業所【77持ち帰り・配達飲食サービス業】</t>
  </si>
  <si>
    <t>管理＿補助的経済活動を行う事業所【78洗濯・理容・美容・浴場業】</t>
  </si>
  <si>
    <t>管理＿補助的経済活動を行う事業所【79その他の生活関連サービス業】</t>
  </si>
  <si>
    <t>管理＿補助的経済活動を行う事業所【80娯楽業】</t>
  </si>
  <si>
    <t>管理＿補助的経済活動を行う事業所【81学校教育】</t>
  </si>
  <si>
    <t>管理＿補助的経済活動を行う事業所【82その他の教育＿学習支援業】</t>
  </si>
  <si>
    <t>管理＿補助的経済活動を行う事業所【83医療業】</t>
  </si>
  <si>
    <t>管理＿補助的経済活動を行う事業所【84保健衛生】</t>
  </si>
  <si>
    <t>管理＿補助的経済活動を行う事業所【85社会保険・社会福祉・介護事業】</t>
  </si>
  <si>
    <t>管理＿補助的経済活動を行う事業所【86郵便局】</t>
  </si>
  <si>
    <t>管理＿補助的経済活動を行う事業所【87協同組合】</t>
  </si>
  <si>
    <t>管理＿補助的経済活動を行う事業所【88廃棄物処理業】</t>
  </si>
  <si>
    <t>管理＿補助的経済活動を行う事業所【89自動車整備業】</t>
  </si>
  <si>
    <t>管理＿補助的経済活動を行う事業所【90機械等修理業】</t>
  </si>
  <si>
    <t>管理＿補助的経済活動を行う事業所【91職業紹介・労働者派遣業】</t>
  </si>
  <si>
    <t>管理＿補助的経済活動を行う事業所【92その他の事業サービス業】</t>
  </si>
  <si>
    <t>管理＿補助的経済活動を行う事業所【95その他のサービス業】</t>
  </si>
  <si>
    <t>分類不能の産業【小分類】</t>
    <rPh sb="8" eb="11">
      <t>ショウブンルイ</t>
    </rPh>
    <phoneticPr fontId="1"/>
  </si>
  <si>
    <t>農業用機械製造業【農業用器具を除く】</t>
  </si>
  <si>
    <t>電気業【小分類】</t>
    <rPh sb="4" eb="7">
      <t>ショウブンルイ</t>
    </rPh>
    <phoneticPr fontId="1"/>
  </si>
  <si>
    <t>ガス業【小分類】</t>
    <rPh sb="4" eb="7">
      <t>ショウブンルイ</t>
    </rPh>
    <phoneticPr fontId="1"/>
  </si>
  <si>
    <t>熱供給業【小分類】</t>
    <rPh sb="5" eb="8">
      <t>ショウブンルイ</t>
    </rPh>
    <phoneticPr fontId="1"/>
  </si>
  <si>
    <t>公共放送業【有線放送業を除く】</t>
  </si>
  <si>
    <t>インターネット附随サービス業【小分類】</t>
    <rPh sb="15" eb="18">
      <t>ショウブンルイ</t>
    </rPh>
    <phoneticPr fontId="1"/>
  </si>
  <si>
    <t>鉄道業【小分類】</t>
    <rPh sb="4" eb="7">
      <t>ショウブンルイ</t>
    </rPh>
    <phoneticPr fontId="1"/>
  </si>
  <si>
    <t>倉庫業【冷蔵倉庫業を除く】</t>
  </si>
  <si>
    <t>郵便業【信書便事業を含む】【小分類】</t>
    <rPh sb="14" eb="17">
      <t>ショウブンルイ</t>
    </rPh>
    <phoneticPr fontId="1"/>
  </si>
  <si>
    <t>各種商品卸売業【小分類】</t>
    <rPh sb="8" eb="11">
      <t>ショウブンルイ</t>
    </rPh>
    <phoneticPr fontId="1"/>
  </si>
  <si>
    <t>繊維品卸売業【衣服＿身の回り品を除く】</t>
  </si>
  <si>
    <t>不動産賃貸業【貸家業＿貸間業を除く】</t>
  </si>
  <si>
    <t>広告業【小分類】</t>
    <rPh sb="4" eb="7">
      <t>ショウブンルイ</t>
    </rPh>
    <phoneticPr fontId="1"/>
  </si>
  <si>
    <t>食堂＿レストラン【専門料理店を除く】</t>
  </si>
  <si>
    <t>郵便局【小分類】</t>
    <rPh sb="4" eb="7">
      <t>ショウブンルイ</t>
    </rPh>
    <phoneticPr fontId="1"/>
  </si>
  <si>
    <t>農林水産業協同組合【他に分類されないもの】</t>
  </si>
  <si>
    <t>自動車整備業【小分類】</t>
    <rPh sb="7" eb="10">
      <t>ショウブンルイ</t>
    </rPh>
    <phoneticPr fontId="1"/>
  </si>
  <si>
    <t>機械修理業【電気機械器具を除く】</t>
  </si>
  <si>
    <t>土木工事業【舗装工事業を除く】</t>
  </si>
  <si>
    <t>潤滑油・グリース製造業【石油精製業によらないもの】</t>
  </si>
  <si>
    <t>工業用革製品製造業【手袋を除く】</t>
  </si>
  <si>
    <t>非鉄金属第2次製錬・精製業【非鉄金属合金製造業を含む】</t>
  </si>
  <si>
    <t>装身具・装飾品・ボタン・同関連品製造業【貴金属・宝石製を除く】</t>
  </si>
  <si>
    <t>民間放送業【有線放送業を除く】</t>
  </si>
  <si>
    <t>航空機使用業【航空運送業を除く】</t>
  </si>
  <si>
    <t>貨物運送取扱業【集配利用運送業を除く】</t>
  </si>
  <si>
    <t>その他の各種商品小売業【従業者が常時50人未満のもの】</t>
  </si>
  <si>
    <t>銀行【中央銀行を除く】</t>
  </si>
  <si>
    <t>興行場【別掲を除く】＿興行団</t>
  </si>
  <si>
    <t>事業協同組合【他に分類されないもの】</t>
  </si>
  <si>
    <t>農業サービス業【園芸サービス業を除く】</t>
  </si>
  <si>
    <t>特用林産物生産業【きのこ類の栽培を除く】</t>
  </si>
  <si>
    <t>管工事業【さく井工事業を除く】</t>
  </si>
  <si>
    <t>茶・コーヒー製造業【清涼飲料を除く】</t>
  </si>
  <si>
    <t>木製容器製造業【竹＿とうを含む】</t>
  </si>
  <si>
    <t>建設用粘土製品製造業【陶磁器製を除く】</t>
  </si>
  <si>
    <t>製鋼を行わない鋼材製造業【表面処理鋼材を除く】</t>
  </si>
  <si>
    <t>非鉄金属・同合金圧延業【抽伸＿押出しを含む】</t>
  </si>
  <si>
    <t>機械器具小売業【自動車＿自転車を除く】</t>
  </si>
  <si>
    <t>建築工事業【木造建築工事業を除く】</t>
  </si>
  <si>
    <t>その他の木製品製造業【竹＿とうを含む】</t>
  </si>
  <si>
    <t>建設用・建築用金属製品製造業【製缶板金業を含む】</t>
  </si>
  <si>
    <t>窯業原料用鉱物鉱業【耐火物・陶磁器・ガラス・セメント原料用に限る】</t>
  </si>
  <si>
    <t>プラスチック成形材料製造業【廃プラスチックを含む】</t>
  </si>
  <si>
    <t>外衣・シャツ製造業【和式を除く】</t>
  </si>
  <si>
    <t>金属被覆・彫刻業＿熱処理業【ほうろう鉄器を除く】</t>
  </si>
  <si>
    <t>金属線製品製造業【ねじ類を除く】</t>
  </si>
  <si>
    <t>製薪炭業</t>
  </si>
  <si>
    <t>育林サービス業</t>
  </si>
  <si>
    <t>底びき網漁業</t>
  </si>
  <si>
    <t>魚類養殖業</t>
  </si>
  <si>
    <t>金・銀鉱業</t>
  </si>
  <si>
    <t>石炭鉱業（石炭選別業を含む）</t>
  </si>
  <si>
    <t>原油鉱業</t>
  </si>
  <si>
    <t>花こう岩・同類似岩石採石業</t>
  </si>
  <si>
    <t>耐火粘土鉱業</t>
  </si>
  <si>
    <t>酸性白土鉱業</t>
  </si>
  <si>
    <t>土木工事業(別掲を除く)</t>
  </si>
  <si>
    <t>大工工事業(型枠大工工事業を除く)</t>
  </si>
  <si>
    <t>とび工事業</t>
  </si>
  <si>
    <t>鉄骨工事業</t>
  </si>
  <si>
    <t>石工工事業</t>
  </si>
  <si>
    <t>金属製屋根工事業</t>
  </si>
  <si>
    <t>塗装工事業（道路標示・区画線工事業を除く）</t>
  </si>
  <si>
    <t>床工事業</t>
  </si>
  <si>
    <t>ガラス工事業</t>
  </si>
  <si>
    <t>一般電気工事業</t>
  </si>
  <si>
    <t>電気通信工事業（有線テレビジョン放送設備設置工事業を除く）</t>
  </si>
  <si>
    <t>一般管工事業</t>
  </si>
  <si>
    <t>機械器具設置工事業（昇降設備工事業を除く）</t>
  </si>
  <si>
    <t>築炉工事業</t>
  </si>
  <si>
    <t>部分肉・冷凍肉製造業</t>
  </si>
  <si>
    <t>水産缶詰・瓶詰製造業</t>
  </si>
  <si>
    <t>野菜缶詰・果実缶詰・農産保存食料品製造業（野菜漬物を除く）</t>
  </si>
  <si>
    <t>味そ製造業</t>
  </si>
  <si>
    <t>砂糖製造業（砂糖精製業を除く）</t>
  </si>
  <si>
    <t>精米・精麦業</t>
  </si>
  <si>
    <t>パン製造業</t>
  </si>
  <si>
    <t>動植物油脂製造業（食用油脂加工業を除く）</t>
  </si>
  <si>
    <t>でんぷん製造業</t>
  </si>
  <si>
    <t>果実酒製造業</t>
  </si>
  <si>
    <t>製茶業</t>
  </si>
  <si>
    <t>たばこ製造業（葉たばこ処理業を除く)</t>
  </si>
  <si>
    <t>配合飼料製造業</t>
  </si>
  <si>
    <t>製糸業</t>
  </si>
  <si>
    <t>綿・スフ織物業</t>
  </si>
  <si>
    <t>丸編ニット生地製造業</t>
  </si>
  <si>
    <t>綿・スフ・麻織物機械染色業</t>
  </si>
  <si>
    <t>綱製造業</t>
  </si>
  <si>
    <t>織物製成人男子・少年服製造業（不織布製及びレース製を含む）</t>
  </si>
  <si>
    <t>織物製下着製造業</t>
  </si>
  <si>
    <t>和装製品製造業（足袋を含む）</t>
  </si>
  <si>
    <t>寝具製造業</t>
  </si>
  <si>
    <t>一般製材業</t>
  </si>
  <si>
    <t>造作材製造業（建具を除く）</t>
  </si>
  <si>
    <t>竹・とう・きりゅう等容器製造業</t>
  </si>
  <si>
    <t>木材薬品処理業</t>
  </si>
  <si>
    <t>木製家具製造業（漆塗りを除く）</t>
  </si>
  <si>
    <t>事務所用・店舗用装備品製造業</t>
  </si>
  <si>
    <t>洋紙製造業</t>
  </si>
  <si>
    <t>塗工紙製造業（印刷用紙を除く）</t>
  </si>
  <si>
    <t>事務用・学用紙製品製造業</t>
  </si>
  <si>
    <t>重包装紙袋製造業</t>
  </si>
  <si>
    <t>オフセット印刷業（紙に対するもの）</t>
  </si>
  <si>
    <t>製本業</t>
  </si>
  <si>
    <t>窒素質・りん酸質肥料製造業</t>
  </si>
  <si>
    <t>ソーダ工業</t>
  </si>
  <si>
    <t>石油化学系基礎製品製造業（一貫して生産される誘導品を含む）</t>
  </si>
  <si>
    <t>脂肪酸・硬化油・グリセリン製造業</t>
  </si>
  <si>
    <t>医薬品原薬製造業</t>
  </si>
  <si>
    <t>火薬類製造業</t>
  </si>
  <si>
    <t>プラスチック板・棒製造業</t>
  </si>
  <si>
    <t>プラスチックフィルム製造業</t>
  </si>
  <si>
    <t>電気機械器具用プラスチック製品製造業（加工業を除く）</t>
  </si>
  <si>
    <t>軟質プラスチック発泡製品製造業（半硬質性を含む）</t>
  </si>
  <si>
    <t>プラスチック成形材料製造業</t>
  </si>
  <si>
    <t>プラスチック製日用雑貨・食卓用品製造業</t>
  </si>
  <si>
    <t>他に分類されないプラスチック製品加工業</t>
  </si>
  <si>
    <t>自動車タイヤ・チューブ製造業</t>
  </si>
  <si>
    <t>ゴム製履物・同附属品製造業</t>
  </si>
  <si>
    <t>ゴムベルト製造業</t>
  </si>
  <si>
    <t>ゴム引布・同製品製造業</t>
  </si>
  <si>
    <t>袋物製造業（ハンドバッグを除く）</t>
  </si>
  <si>
    <t>板ガラス製造業</t>
  </si>
  <si>
    <t>セメント製造業</t>
  </si>
  <si>
    <t>粘土かわら製造業</t>
  </si>
  <si>
    <t>衛生陶器製造業</t>
  </si>
  <si>
    <t>耐火れんが製造業</t>
  </si>
  <si>
    <t>炭素質電極製造業</t>
  </si>
  <si>
    <t>研磨材製造業</t>
  </si>
  <si>
    <t>砕石製造業</t>
  </si>
  <si>
    <t>ロックウール・同製品製造業</t>
  </si>
  <si>
    <t>高炉による製鉄業</t>
  </si>
  <si>
    <t>亜鉛鉄板製造業</t>
  </si>
  <si>
    <t>鉄鋼シャースリット業</t>
  </si>
  <si>
    <t>銅第1次製錬・精製業</t>
  </si>
  <si>
    <t>鉛第2次製錬・精製業（鉛合金製造業を含む)</t>
  </si>
  <si>
    <t>伸銅品製造業</t>
  </si>
  <si>
    <t>電線・ケーブル製造業（光ファイバケーブルを除く）</t>
  </si>
  <si>
    <t>銅・同合金鋳物製造業（ダイカストを除く）</t>
  </si>
  <si>
    <t>核燃料製造業</t>
  </si>
  <si>
    <t>洋食器製造業</t>
  </si>
  <si>
    <t>鉄骨製造業</t>
  </si>
  <si>
    <t>アルミニウム・同合金プレス製品製造業</t>
  </si>
  <si>
    <t>金属製品塗装業</t>
  </si>
  <si>
    <t>くぎ製造業</t>
  </si>
  <si>
    <t>金庫製造業</t>
  </si>
  <si>
    <t>ボイラ製造業</t>
  </si>
  <si>
    <t>ポンプ・同装置製造業</t>
  </si>
  <si>
    <t>消火器具・消火装置製造業</t>
  </si>
  <si>
    <t>化学繊維機械・紡績機械製造業</t>
  </si>
  <si>
    <t>食品機械・同装置製造業</t>
  </si>
  <si>
    <t>鋳造装置製造業</t>
  </si>
  <si>
    <t>金属工作機械製造業</t>
  </si>
  <si>
    <t>半導体製造装置製造業</t>
  </si>
  <si>
    <t>金属用金型・同部分品・附属品製造業</t>
  </si>
  <si>
    <t>複写機製造業</t>
  </si>
  <si>
    <t>サービス用機械器具製造業</t>
  </si>
  <si>
    <t>体積計製造業</t>
  </si>
  <si>
    <t>医療用機械器具製造業</t>
  </si>
  <si>
    <t>顕微鏡・望遠鏡等製造業</t>
  </si>
  <si>
    <t>電子管製造業</t>
  </si>
  <si>
    <t>抵抗器・コンデンサ・変成器・複合部品製造業</t>
  </si>
  <si>
    <t>半導体メモリメディア製造業</t>
  </si>
  <si>
    <t>電子回路基板製造業</t>
  </si>
  <si>
    <t>電源ユニット・高周波ユニット・コントロールユニット製造業</t>
  </si>
  <si>
    <t>発電機・電動機・その他の回転電気機械製造業</t>
  </si>
  <si>
    <t>電気溶接機製造業</t>
  </si>
  <si>
    <t>ちゅう房機器製造業</t>
  </si>
  <si>
    <t>電球製造業</t>
  </si>
  <si>
    <t>蓄電池製造業</t>
  </si>
  <si>
    <t>X線装置製造業</t>
  </si>
  <si>
    <t>電気計測器製造業（別掲を除く）</t>
  </si>
  <si>
    <t>有線通信機械器具製造業</t>
  </si>
  <si>
    <t>ビデオ機器製造業</t>
  </si>
  <si>
    <t>電子計算機製造業（パーソナルコンピュータを除く）</t>
  </si>
  <si>
    <t>自動車製造業（二輪自動車を含む）</t>
  </si>
  <si>
    <t>鉄道車両製造業</t>
  </si>
  <si>
    <t>船舶製造・修理業</t>
  </si>
  <si>
    <t>航空機製造業</t>
  </si>
  <si>
    <t>フォークリフトトラック・同部分品・附属品製造業</t>
  </si>
  <si>
    <t>自転車・同部分品製造業</t>
  </si>
  <si>
    <t>貴金属・宝石製装身具（ジュエリー）製品製造業</t>
  </si>
  <si>
    <t>装身具・装飾品製造業（貴金属・宝石製を除く）</t>
  </si>
  <si>
    <t>ピアノ製造業</t>
  </si>
  <si>
    <t>娯楽用具・がん具製造業（人形を除く）</t>
  </si>
  <si>
    <t>万年筆・ペン類・鉛筆製造業</t>
  </si>
  <si>
    <t>麦わら・パナマ類帽子・わら工品製造業</t>
  </si>
  <si>
    <t>煙火製造業</t>
  </si>
  <si>
    <t>発電所</t>
  </si>
  <si>
    <t>ガス製造工場</t>
  </si>
  <si>
    <t>下水道処理施設維持管理業</t>
  </si>
  <si>
    <t>地域電気通信業（有線放送電話業を除く）</t>
  </si>
  <si>
    <t>テレビジョン放送業（衛星放送業を除く）</t>
  </si>
  <si>
    <t>有線テレビジョン放送業</t>
  </si>
  <si>
    <t>受託開発ソフトウェア業</t>
  </si>
  <si>
    <t>情報処理サービス業</t>
  </si>
  <si>
    <t>ポータルサイト・サーバ運営業</t>
  </si>
  <si>
    <t>レコード制作業</t>
  </si>
  <si>
    <t>ニュース供給業</t>
  </si>
  <si>
    <t>普通鉄道業</t>
  </si>
  <si>
    <t>特定旅客自動車運送業</t>
  </si>
  <si>
    <t>一般貨物自動車運送業（特別積合せ貨物運送業を除く）</t>
  </si>
  <si>
    <t>外航旅客海運業</t>
  </si>
  <si>
    <t>沿海旅客海運業</t>
  </si>
  <si>
    <t>港湾旅客海運業</t>
  </si>
  <si>
    <t>船舶貸渡業（内航船舶貸渡業を除く）</t>
  </si>
  <si>
    <t>利用運送業（集配利用運送業を除く）</t>
  </si>
  <si>
    <t>こん包業（組立こん包業を除く）</t>
  </si>
  <si>
    <t>鉄道施設提供業</t>
  </si>
  <si>
    <t>海運仲立業</t>
  </si>
  <si>
    <t>各種商品卸売業（従業者が常時100人以上のもの）</t>
  </si>
  <si>
    <t>繊維原料卸売業</t>
  </si>
  <si>
    <t>男子服卸売業</t>
  </si>
  <si>
    <t>寝具類卸売業</t>
  </si>
  <si>
    <t>米麦卸売業</t>
  </si>
  <si>
    <t>砂糖・味そ・しょう油卸売業</t>
  </si>
  <si>
    <t>木材・竹材卸売業</t>
  </si>
  <si>
    <t>塗料卸売業</t>
  </si>
  <si>
    <t>石油卸売業</t>
  </si>
  <si>
    <t>鉄鋼粗製品卸売業</t>
  </si>
  <si>
    <t>非鉄金属地金卸売業</t>
  </si>
  <si>
    <t>空瓶・空缶等空容器卸売業</t>
  </si>
  <si>
    <t>農業用機械器具卸売業</t>
  </si>
  <si>
    <t>自動車卸売業（二輪自動車を含む）</t>
  </si>
  <si>
    <t>家庭用電気機械器具卸売業</t>
  </si>
  <si>
    <t>輸送用機械器具卸売業（自動車を除く）</t>
  </si>
  <si>
    <t>家具・建具卸売業</t>
  </si>
  <si>
    <t>医薬品卸売業</t>
  </si>
  <si>
    <t>紙卸売業</t>
  </si>
  <si>
    <t>金物卸売業</t>
  </si>
  <si>
    <t>呉服・服地小売業</t>
  </si>
  <si>
    <t>婦人服小売業</t>
  </si>
  <si>
    <t>靴小売業</t>
  </si>
  <si>
    <t>かばん・袋物小売業</t>
  </si>
  <si>
    <t>野菜小売業</t>
  </si>
  <si>
    <t>菓子小売業（製造小売）</t>
  </si>
  <si>
    <t>コンビニエンスストア（飲食料品を中心とするものに限る）</t>
  </si>
  <si>
    <t>自動車（新車）小売業</t>
  </si>
  <si>
    <t>電気機械器具小売業（中古品を除く）</t>
  </si>
  <si>
    <t>家具小売業</t>
  </si>
  <si>
    <t>金物小売業</t>
  </si>
  <si>
    <t>ドラッグストア</t>
  </si>
  <si>
    <t>農業用機械器具小売業</t>
  </si>
  <si>
    <t>ガソリンスタンド</t>
  </si>
  <si>
    <t>書籍・雑誌小売業（古本を除く）</t>
  </si>
  <si>
    <t>スポーツ用品小売業</t>
  </si>
  <si>
    <t>写真機・写真材料小売業</t>
  </si>
  <si>
    <t>ホームセンター</t>
  </si>
  <si>
    <t>無店舗小売業（各種商品小売）</t>
  </si>
  <si>
    <t>普通銀行</t>
  </si>
  <si>
    <t>信用金庫・同連合会</t>
  </si>
  <si>
    <t>農林中央金庫</t>
  </si>
  <si>
    <t>消費者向け貸金業</t>
  </si>
  <si>
    <t>クレジットカード業</t>
  </si>
  <si>
    <t>政府関係金融機関</t>
  </si>
  <si>
    <t>商品先物取引業</t>
  </si>
  <si>
    <t>短資業</t>
  </si>
  <si>
    <t>運用型信託業</t>
  </si>
  <si>
    <t>金融商品仲介業</t>
  </si>
  <si>
    <t>損害保険業（損害保険再保険業を除く）</t>
  </si>
  <si>
    <t>共済事業（各種災害補償法によるもの）</t>
  </si>
  <si>
    <t>生命保険媒介業</t>
  </si>
  <si>
    <t>保険料率算出団体</t>
  </si>
  <si>
    <t>建物売買業</t>
  </si>
  <si>
    <t>貸事務所業</t>
  </si>
  <si>
    <t>貸家業</t>
  </si>
  <si>
    <t>総合リース業</t>
  </si>
  <si>
    <t>産業用機械器具賃貸業（建設機械器具を除く）</t>
  </si>
  <si>
    <t>事務用機械器具賃貸業（電子計算機を除く）</t>
  </si>
  <si>
    <t>映画・演劇用品賃貸業</t>
  </si>
  <si>
    <t>理学研究所</t>
  </si>
  <si>
    <t>法律事務所</t>
  </si>
  <si>
    <t>公認会計士事務所</t>
  </si>
  <si>
    <t>著述家業</t>
  </si>
  <si>
    <t>経営コンサルタント業</t>
  </si>
  <si>
    <t>興信所</t>
  </si>
  <si>
    <t>建築設計業</t>
  </si>
  <si>
    <t>商品検査業</t>
  </si>
  <si>
    <t>一般計量証明業</t>
  </si>
  <si>
    <t>写真業（商業写真業を除く）</t>
  </si>
  <si>
    <t>会社・団体の宿泊所</t>
  </si>
  <si>
    <t>日本料理店</t>
  </si>
  <si>
    <t>ハンバーガー店</t>
  </si>
  <si>
    <t>普通洗濯業</t>
  </si>
  <si>
    <t>洗張・染物業</t>
  </si>
  <si>
    <t>旅行業(旅行業者代理業を除く)</t>
  </si>
  <si>
    <t>家事サービス業（住込みのもの）</t>
  </si>
  <si>
    <t>火葬業</t>
  </si>
  <si>
    <t>葬儀業</t>
  </si>
  <si>
    <t>食品賃加工業</t>
  </si>
  <si>
    <t>劇場</t>
  </si>
  <si>
    <t>競輪場</t>
  </si>
  <si>
    <t>スポーツ施設提供業（別掲を除く）</t>
  </si>
  <si>
    <t>公園</t>
  </si>
  <si>
    <t>ビリヤード場</t>
  </si>
  <si>
    <t>ダンスホール</t>
  </si>
  <si>
    <t>高等学校</t>
  </si>
  <si>
    <t>大学</t>
  </si>
  <si>
    <t>専修学校</t>
  </si>
  <si>
    <t>公民館</t>
  </si>
  <si>
    <t>職員教育施設・支援業</t>
  </si>
  <si>
    <t>音楽教授業</t>
  </si>
  <si>
    <t>一般病院</t>
  </si>
  <si>
    <t>有床診療所</t>
  </si>
  <si>
    <t>助産所</t>
  </si>
  <si>
    <t>あん摩マッサージ指圧師・はり師・きゅう師・柔道整復師の施術所</t>
  </si>
  <si>
    <t>歯科技工所</t>
  </si>
  <si>
    <t>結核健康相談施設</t>
  </si>
  <si>
    <t>保育所</t>
  </si>
  <si>
    <t>特別養護老人ホーム</t>
  </si>
  <si>
    <t>居住支援事業</t>
  </si>
  <si>
    <t>更生保護事業</t>
  </si>
  <si>
    <t>簡易郵便局</t>
  </si>
  <si>
    <t>農業協同組合（他に分類されないもの）</t>
  </si>
  <si>
    <t>し尿収集運搬業</t>
  </si>
  <si>
    <t>産業廃棄物収集運搬業</t>
  </si>
  <si>
    <t>死亡獣畜取扱業</t>
  </si>
  <si>
    <t>自動車一般整備業</t>
  </si>
  <si>
    <t>一般機械修理業（建設・鉱山機械を除く）</t>
  </si>
  <si>
    <t>家具修理業</t>
  </si>
  <si>
    <t>速記・ワープロ入力業</t>
  </si>
  <si>
    <t>ビルメンテナンス業</t>
  </si>
  <si>
    <t>ディスプレイ業</t>
  </si>
  <si>
    <t>実業団体</t>
  </si>
  <si>
    <t>学術団体</t>
  </si>
  <si>
    <t>その他の宗教の教会</t>
  </si>
  <si>
    <t>標準産業分類（４桁）</t>
    <rPh sb="0" eb="2">
      <t>ヒョウジュン</t>
    </rPh>
    <rPh sb="2" eb="4">
      <t>サンギョウ</t>
    </rPh>
    <rPh sb="4" eb="6">
      <t>ブンルイ</t>
    </rPh>
    <rPh sb="8" eb="9">
      <t>ケタ</t>
    </rPh>
    <phoneticPr fontId="1"/>
  </si>
  <si>
    <t>理由</t>
    <rPh sb="0" eb="2">
      <t>リユウ</t>
    </rPh>
    <phoneticPr fontId="1"/>
  </si>
  <si>
    <t>リース該非</t>
    <rPh sb="3" eb="5">
      <t>ガイヒ</t>
    </rPh>
    <phoneticPr fontId="1"/>
  </si>
  <si>
    <t>年間売上高（直近決算）（千円）</t>
    <rPh sb="0" eb="2">
      <t>ネンカン</t>
    </rPh>
    <rPh sb="2" eb="4">
      <t>ウリア</t>
    </rPh>
    <rPh sb="4" eb="5">
      <t>ダカ</t>
    </rPh>
    <rPh sb="6" eb="8">
      <t>チョッキン</t>
    </rPh>
    <rPh sb="8" eb="10">
      <t>ケッサン</t>
    </rPh>
    <rPh sb="12" eb="14">
      <t>センエン</t>
    </rPh>
    <phoneticPr fontId="1"/>
  </si>
  <si>
    <t>申請日（月）</t>
    <rPh sb="0" eb="2">
      <t>シンセイ</t>
    </rPh>
    <rPh sb="2" eb="3">
      <t>ビ</t>
    </rPh>
    <rPh sb="4" eb="5">
      <t>ツキ</t>
    </rPh>
    <phoneticPr fontId="1"/>
  </si>
  <si>
    <t>申請日（日）</t>
    <rPh sb="0" eb="2">
      <t>シンセイ</t>
    </rPh>
    <rPh sb="2" eb="3">
      <t>ビ</t>
    </rPh>
    <rPh sb="4" eb="5">
      <t>ヒ</t>
    </rPh>
    <phoneticPr fontId="1"/>
  </si>
  <si>
    <t>指標基礎ﾃﾞｰﾀ</t>
    <rPh sb="0" eb="2">
      <t>シヒョウ</t>
    </rPh>
    <rPh sb="2" eb="4">
      <t>キソ</t>
    </rPh>
    <phoneticPr fontId="3"/>
  </si>
  <si>
    <t>製造業の指針</t>
    <rPh sb="0" eb="3">
      <t>セイゾウギョウ</t>
    </rPh>
    <rPh sb="4" eb="6">
      <t>シシン</t>
    </rPh>
    <phoneticPr fontId="1"/>
  </si>
  <si>
    <t>卸・小売業の指針</t>
    <rPh sb="0" eb="1">
      <t>オロ</t>
    </rPh>
    <rPh sb="2" eb="4">
      <t>コウ</t>
    </rPh>
    <rPh sb="4" eb="5">
      <t>ギョウ</t>
    </rPh>
    <rPh sb="6" eb="8">
      <t>シシン</t>
    </rPh>
    <phoneticPr fontId="1"/>
  </si>
  <si>
    <t>資本金または出資の額（千円）</t>
    <rPh sb="0" eb="3">
      <t>シホンキン</t>
    </rPh>
    <rPh sb="6" eb="8">
      <t>シュッシ</t>
    </rPh>
    <rPh sb="9" eb="10">
      <t>ガク</t>
    </rPh>
    <rPh sb="11" eb="13">
      <t>センエン</t>
    </rPh>
    <phoneticPr fontId="1"/>
  </si>
  <si>
    <t>総務課</t>
    <rPh sb="0" eb="3">
      <t>ソウムカ</t>
    </rPh>
    <phoneticPr fontId="1"/>
  </si>
  <si>
    <t>経済　花子</t>
    <rPh sb="0" eb="2">
      <t>ケイザイ</t>
    </rPh>
    <rPh sb="3" eb="5">
      <t>ハナコ</t>
    </rPh>
    <phoneticPr fontId="1"/>
  </si>
  <si>
    <t>0123456789</t>
    <phoneticPr fontId="1"/>
  </si>
  <si>
    <t>基本方針</t>
    <rPh sb="0" eb="2">
      <t>キホン</t>
    </rPh>
    <rPh sb="2" eb="4">
      <t>ホウシン</t>
    </rPh>
    <phoneticPr fontId="1"/>
  </si>
  <si>
    <t>卸・小売業の指針</t>
    <rPh sb="0" eb="1">
      <t>オロ</t>
    </rPh>
    <rPh sb="2" eb="5">
      <t>コウリギョウ</t>
    </rPh>
    <rPh sb="6" eb="8">
      <t>シシン</t>
    </rPh>
    <phoneticPr fontId="1"/>
  </si>
  <si>
    <t>労働生産性</t>
    <rPh sb="0" eb="2">
      <t>ロウドウ</t>
    </rPh>
    <rPh sb="2" eb="5">
      <t>セイサンセイ</t>
    </rPh>
    <phoneticPr fontId="1"/>
  </si>
  <si>
    <t>売上高経常利益率</t>
    <rPh sb="0" eb="3">
      <t>ウリアゲダカ</t>
    </rPh>
    <rPh sb="3" eb="5">
      <t>ケイジョウ</t>
    </rPh>
    <rPh sb="5" eb="7">
      <t>リエキ</t>
    </rPh>
    <rPh sb="7" eb="8">
      <t>リツ</t>
    </rPh>
    <phoneticPr fontId="1"/>
  </si>
  <si>
    <t>付加価値額</t>
    <rPh sb="0" eb="2">
      <t>フカ</t>
    </rPh>
    <rPh sb="2" eb="5">
      <t>カチガク</t>
    </rPh>
    <phoneticPr fontId="1"/>
  </si>
  <si>
    <t>売上高経常利益率</t>
    <rPh sb="0" eb="2">
      <t>ウリア</t>
    </rPh>
    <rPh sb="2" eb="3">
      <t>ダカ</t>
    </rPh>
    <rPh sb="3" eb="5">
      <t>ケイジョウ</t>
    </rPh>
    <rPh sb="5" eb="8">
      <t>リエキリツ</t>
    </rPh>
    <phoneticPr fontId="3"/>
  </si>
  <si>
    <t>3年計画終了時点直前決算目標（予想）↓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</si>
  <si>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4年計画終了時点直前決算目標（予想）↓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</si>
  <si>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5年計画終了時点直前決算目標（予想）↓</t>
    <rPh sb="1" eb="2">
      <t>ネン</t>
    </rPh>
    <rPh sb="2" eb="4">
      <t>ケイカク</t>
    </rPh>
    <rPh sb="4" eb="6">
      <t>シュウリョウ</t>
    </rPh>
    <rPh sb="6" eb="8">
      <t>ジテン</t>
    </rPh>
    <rPh sb="8" eb="10">
      <t>チョクゼン</t>
    </rPh>
    <rPh sb="10" eb="12">
      <t>ケッサン</t>
    </rPh>
    <rPh sb="12" eb="14">
      <t>モクヒョウ</t>
    </rPh>
    <rPh sb="15" eb="17">
      <t>ヨソウ</t>
    </rPh>
    <phoneticPr fontId="1"/>
  </si>
  <si>
    <t>↓労1、売2、付3</t>
    <rPh sb="1" eb="2">
      <t>ロウ</t>
    </rPh>
    <rPh sb="4" eb="5">
      <t>バイ</t>
    </rPh>
    <rPh sb="7" eb="8">
      <t>ツキ</t>
    </rPh>
    <phoneticPr fontId="1"/>
  </si>
  <si>
    <t>年</t>
    <rPh sb="0" eb="1">
      <t>ネン</t>
    </rPh>
    <phoneticPr fontId="1"/>
  </si>
  <si>
    <t>入力③指標!</t>
    <rPh sb="0" eb="2">
      <t>ニュウリョク</t>
    </rPh>
    <rPh sb="3" eb="5">
      <t>シヒョウ</t>
    </rPh>
    <phoneticPr fontId="1"/>
  </si>
  <si>
    <t>基準年</t>
    <rPh sb="0" eb="2">
      <t>キジュン</t>
    </rPh>
    <rPh sb="2" eb="3">
      <t>ネン</t>
    </rPh>
    <phoneticPr fontId="1"/>
  </si>
  <si>
    <t>目標年</t>
    <rPh sb="0" eb="2">
      <t>モクヒョウ</t>
    </rPh>
    <rPh sb="2" eb="3">
      <t>ネン</t>
    </rPh>
    <phoneticPr fontId="1"/>
  </si>
  <si>
    <t>単位</t>
    <rPh sb="0" eb="2">
      <t>タンイ</t>
    </rPh>
    <phoneticPr fontId="1"/>
  </si>
  <si>
    <t>人</t>
    <rPh sb="0" eb="1">
      <t>ニン</t>
    </rPh>
    <phoneticPr fontId="1"/>
  </si>
  <si>
    <t>時間</t>
    <rPh sb="0" eb="2">
      <t>ジカン</t>
    </rPh>
    <phoneticPr fontId="1"/>
  </si>
  <si>
    <t>単位を選んで下さい。</t>
    <rPh sb="0" eb="2">
      <t>タンイ</t>
    </rPh>
    <rPh sb="3" eb="4">
      <t>エラ</t>
    </rPh>
    <rPh sb="6" eb="7">
      <t>クダ</t>
    </rPh>
    <phoneticPr fontId="1"/>
  </si>
  <si>
    <t>（単位：千円）</t>
    <rPh sb="1" eb="3">
      <t>タンイ</t>
    </rPh>
    <rPh sb="4" eb="6">
      <t>センエン</t>
    </rPh>
    <phoneticPr fontId="1"/>
  </si>
  <si>
    <t>％</t>
    <phoneticPr fontId="1"/>
  </si>
  <si>
    <t>K</t>
    <phoneticPr fontId="1"/>
  </si>
  <si>
    <t>イ．（２）【従業員等に関する事項】継続的な改善提案の奨励</t>
    <rPh sb="6" eb="9">
      <t>ジュウギョウイン</t>
    </rPh>
    <rPh sb="9" eb="10">
      <t>トウ</t>
    </rPh>
    <rPh sb="11" eb="12">
      <t>カン</t>
    </rPh>
    <rPh sb="14" eb="16">
      <t>ジコウ</t>
    </rPh>
    <rPh sb="17" eb="20">
      <t>ケイゾクテキ</t>
    </rPh>
    <rPh sb="21" eb="23">
      <t>カイゼン</t>
    </rPh>
    <rPh sb="23" eb="25">
      <t>テイアン</t>
    </rPh>
    <rPh sb="26" eb="28">
      <t>ショウレイ</t>
    </rPh>
    <phoneticPr fontId="1"/>
  </si>
  <si>
    <t>ロ．（１）【製品・製造工程に関する事項】実際原価の把握とこれを踏まえた値付けの実行</t>
    <rPh sb="6" eb="8">
      <t>セイヒン</t>
    </rPh>
    <rPh sb="9" eb="11">
      <t>セイゾウ</t>
    </rPh>
    <rPh sb="11" eb="13">
      <t>コウテイ</t>
    </rPh>
    <rPh sb="14" eb="15">
      <t>カン</t>
    </rPh>
    <rPh sb="17" eb="19">
      <t>ジコウ</t>
    </rPh>
    <rPh sb="20" eb="22">
      <t>ジッサイ</t>
    </rPh>
    <rPh sb="22" eb="24">
      <t>ゲンカ</t>
    </rPh>
    <rPh sb="25" eb="27">
      <t>ハアク</t>
    </rPh>
    <rPh sb="31" eb="32">
      <t>フ</t>
    </rPh>
    <rPh sb="35" eb="37">
      <t>ネヅ</t>
    </rPh>
    <rPh sb="39" eb="41">
      <t>ジッコウ</t>
    </rPh>
    <phoneticPr fontId="1"/>
  </si>
  <si>
    <t>ロ．（２）【製品・製造工程に関する事項】製品の設計、開発、製造及び販売の各工程を通じた費用の管理</t>
    <rPh sb="6" eb="8">
      <t>セイヒン</t>
    </rPh>
    <rPh sb="9" eb="11">
      <t>セイゾウ</t>
    </rPh>
    <rPh sb="11" eb="13">
      <t>コウテイ</t>
    </rPh>
    <rPh sb="14" eb="15">
      <t>カン</t>
    </rPh>
    <rPh sb="17" eb="19">
      <t>ジコウ</t>
    </rPh>
    <rPh sb="20" eb="22">
      <t>セイヒン</t>
    </rPh>
    <rPh sb="23" eb="25">
      <t>セッケイ</t>
    </rPh>
    <rPh sb="26" eb="28">
      <t>カイハツ</t>
    </rPh>
    <rPh sb="29" eb="31">
      <t>セイゾウ</t>
    </rPh>
    <rPh sb="31" eb="32">
      <t>オヨ</t>
    </rPh>
    <rPh sb="33" eb="35">
      <t>ハンバイ</t>
    </rPh>
    <rPh sb="36" eb="37">
      <t>カク</t>
    </rPh>
    <rPh sb="37" eb="39">
      <t>コウテイ</t>
    </rPh>
    <rPh sb="40" eb="41">
      <t>ツウ</t>
    </rPh>
    <rPh sb="43" eb="45">
      <t>ヒヨウ</t>
    </rPh>
    <rPh sb="46" eb="48">
      <t>カンリ</t>
    </rPh>
    <phoneticPr fontId="1"/>
  </si>
  <si>
    <t>ハ．（１）【標準化、知的財産権等に関する事項】異なる製品間の部品や原材料等の共通化</t>
    <rPh sb="6" eb="9">
      <t>ヒョウジュンカ</t>
    </rPh>
    <rPh sb="10" eb="12">
      <t>チテキ</t>
    </rPh>
    <rPh sb="12" eb="15">
      <t>ザイサンケン</t>
    </rPh>
    <rPh sb="15" eb="16">
      <t>トウ</t>
    </rPh>
    <rPh sb="17" eb="18">
      <t>カン</t>
    </rPh>
    <rPh sb="20" eb="22">
      <t>ジコウ</t>
    </rPh>
    <rPh sb="23" eb="24">
      <t>コト</t>
    </rPh>
    <rPh sb="26" eb="28">
      <t>セイヒン</t>
    </rPh>
    <rPh sb="28" eb="29">
      <t>カン</t>
    </rPh>
    <rPh sb="30" eb="32">
      <t>ブヒン</t>
    </rPh>
    <rPh sb="33" eb="36">
      <t>ゲンザイリョウ</t>
    </rPh>
    <rPh sb="36" eb="37">
      <t>トウ</t>
    </rPh>
    <rPh sb="38" eb="41">
      <t>キョウツウカ</t>
    </rPh>
    <phoneticPr fontId="1"/>
  </si>
  <si>
    <t>ハ．（２）【標準化、知的財産権等に関する事項】暗黙知の形式知化</t>
    <rPh sb="6" eb="9">
      <t>ヒョウジュンカ</t>
    </rPh>
    <rPh sb="10" eb="12">
      <t>チテキ</t>
    </rPh>
    <rPh sb="12" eb="15">
      <t>ザイサンケン</t>
    </rPh>
    <rPh sb="15" eb="16">
      <t>トウ</t>
    </rPh>
    <rPh sb="17" eb="18">
      <t>カン</t>
    </rPh>
    <rPh sb="20" eb="22">
      <t>ジコウ</t>
    </rPh>
    <rPh sb="23" eb="26">
      <t>アンモクチ</t>
    </rPh>
    <rPh sb="27" eb="29">
      <t>ケイシキ</t>
    </rPh>
    <rPh sb="29" eb="30">
      <t>チ</t>
    </rPh>
    <rPh sb="30" eb="31">
      <t>カ</t>
    </rPh>
    <phoneticPr fontId="1"/>
  </si>
  <si>
    <t>二．（１）【営業活動に関する事項】営業活動から得られた顧客の要望等の製品企画、設計、開発等への反映</t>
    <rPh sb="0" eb="1">
      <t>ニ</t>
    </rPh>
    <rPh sb="6" eb="8">
      <t>エイギョウ</t>
    </rPh>
    <rPh sb="8" eb="10">
      <t>カツドウ</t>
    </rPh>
    <rPh sb="11" eb="12">
      <t>カン</t>
    </rPh>
    <rPh sb="14" eb="16">
      <t>ジコウ</t>
    </rPh>
    <rPh sb="17" eb="19">
      <t>エイギョウ</t>
    </rPh>
    <rPh sb="19" eb="21">
      <t>カツドウ</t>
    </rPh>
    <rPh sb="23" eb="24">
      <t>エ</t>
    </rPh>
    <rPh sb="27" eb="29">
      <t>コキャク</t>
    </rPh>
    <rPh sb="30" eb="32">
      <t>ヨウボウ</t>
    </rPh>
    <rPh sb="32" eb="33">
      <t>トウ</t>
    </rPh>
    <rPh sb="34" eb="36">
      <t>セイヒン</t>
    </rPh>
    <rPh sb="36" eb="38">
      <t>キカク</t>
    </rPh>
    <rPh sb="39" eb="41">
      <t>セッケイ</t>
    </rPh>
    <rPh sb="42" eb="44">
      <t>カイハツ</t>
    </rPh>
    <rPh sb="44" eb="45">
      <t>トウ</t>
    </rPh>
    <rPh sb="47" eb="49">
      <t>ハンエイ</t>
    </rPh>
    <phoneticPr fontId="1"/>
  </si>
  <si>
    <t>二．（２）【営業活動に関する事項】海外の顧客に対応出来る営業及び販売体制の構築</t>
    <rPh sb="0" eb="1">
      <t>ニ</t>
    </rPh>
    <rPh sb="6" eb="8">
      <t>エイギョウ</t>
    </rPh>
    <rPh sb="8" eb="10">
      <t>カツドウ</t>
    </rPh>
    <rPh sb="11" eb="12">
      <t>カン</t>
    </rPh>
    <rPh sb="14" eb="16">
      <t>ジコウ</t>
    </rPh>
    <rPh sb="17" eb="19">
      <t>カイガイ</t>
    </rPh>
    <rPh sb="20" eb="22">
      <t>コキャク</t>
    </rPh>
    <rPh sb="23" eb="25">
      <t>タイオウ</t>
    </rPh>
    <rPh sb="25" eb="27">
      <t>デキ</t>
    </rPh>
    <rPh sb="28" eb="30">
      <t>エイギョウ</t>
    </rPh>
    <rPh sb="30" eb="31">
      <t>オヨ</t>
    </rPh>
    <rPh sb="32" eb="34">
      <t>ハンバイ</t>
    </rPh>
    <rPh sb="34" eb="36">
      <t>タイセイ</t>
    </rPh>
    <rPh sb="37" eb="39">
      <t>コウチク</t>
    </rPh>
    <phoneticPr fontId="1"/>
  </si>
  <si>
    <t>二．（３）【営業活動に関する事項】他の事業者と連携した製造体制の構築による受注機会の増大</t>
    <rPh sb="0" eb="1">
      <t>ニ</t>
    </rPh>
    <rPh sb="6" eb="8">
      <t>エイギョウ</t>
    </rPh>
    <rPh sb="8" eb="10">
      <t>カツドウ</t>
    </rPh>
    <rPh sb="11" eb="12">
      <t>カン</t>
    </rPh>
    <rPh sb="14" eb="16">
      <t>ジコウ</t>
    </rPh>
    <rPh sb="17" eb="18">
      <t>タ</t>
    </rPh>
    <rPh sb="19" eb="22">
      <t>ジギョウシャ</t>
    </rPh>
    <rPh sb="23" eb="25">
      <t>レンケイ</t>
    </rPh>
    <rPh sb="27" eb="29">
      <t>セイゾウ</t>
    </rPh>
    <rPh sb="29" eb="31">
      <t>タイセイ</t>
    </rPh>
    <rPh sb="32" eb="34">
      <t>コウチク</t>
    </rPh>
    <rPh sb="37" eb="39">
      <t>ジュチュウ</t>
    </rPh>
    <rPh sb="39" eb="41">
      <t>キカイ</t>
    </rPh>
    <rPh sb="42" eb="44">
      <t>ゾウダイ</t>
    </rPh>
    <phoneticPr fontId="1"/>
  </si>
  <si>
    <t>ホ．（１）【設備投資等に関する事項】設備投資</t>
    <rPh sb="6" eb="8">
      <t>セツビ</t>
    </rPh>
    <rPh sb="8" eb="10">
      <t>トウシ</t>
    </rPh>
    <rPh sb="10" eb="11">
      <t>トウ</t>
    </rPh>
    <rPh sb="12" eb="13">
      <t>カン</t>
    </rPh>
    <rPh sb="15" eb="17">
      <t>ジコウ</t>
    </rPh>
    <rPh sb="18" eb="20">
      <t>セツビ</t>
    </rPh>
    <rPh sb="20" eb="22">
      <t>トウシ</t>
    </rPh>
    <phoneticPr fontId="1"/>
  </si>
  <si>
    <t>ホ．（２）【設備投資等に関する事項】ロボットの導入又は増設</t>
    <rPh sb="6" eb="8">
      <t>セツビ</t>
    </rPh>
    <rPh sb="8" eb="10">
      <t>トウシ</t>
    </rPh>
    <rPh sb="10" eb="11">
      <t>トウ</t>
    </rPh>
    <rPh sb="12" eb="13">
      <t>カン</t>
    </rPh>
    <rPh sb="15" eb="17">
      <t>ジコウ</t>
    </rPh>
    <rPh sb="23" eb="25">
      <t>ドウニュウ</t>
    </rPh>
    <rPh sb="25" eb="26">
      <t>マタ</t>
    </rPh>
    <rPh sb="27" eb="29">
      <t>ゾウセツ</t>
    </rPh>
    <phoneticPr fontId="1"/>
  </si>
  <si>
    <t>ホ．（３）【設備投資等に関する事項】ＩＴの導入</t>
    <rPh sb="6" eb="8">
      <t>セツビ</t>
    </rPh>
    <rPh sb="8" eb="10">
      <t>トウシ</t>
    </rPh>
    <rPh sb="10" eb="11">
      <t>トウ</t>
    </rPh>
    <rPh sb="12" eb="13">
      <t>カン</t>
    </rPh>
    <rPh sb="15" eb="17">
      <t>ジコウ</t>
    </rPh>
    <rPh sb="21" eb="23">
      <t>ドウニュウ</t>
    </rPh>
    <phoneticPr fontId="1"/>
  </si>
  <si>
    <t>ホ．（４）【設備投資等に関する事項】設備投資等が製品の品質及び製品一単位あたりの製造費用に大きな影響を及ぼす分野に関する留意事項</t>
    <rPh sb="6" eb="8">
      <t>セツビ</t>
    </rPh>
    <rPh sb="8" eb="10">
      <t>トウシ</t>
    </rPh>
    <rPh sb="10" eb="11">
      <t>トウ</t>
    </rPh>
    <rPh sb="12" eb="13">
      <t>カン</t>
    </rPh>
    <rPh sb="15" eb="17">
      <t>ジコウ</t>
    </rPh>
    <rPh sb="18" eb="20">
      <t>セツビ</t>
    </rPh>
    <rPh sb="20" eb="22">
      <t>トウシ</t>
    </rPh>
    <rPh sb="22" eb="23">
      <t>トウ</t>
    </rPh>
    <rPh sb="24" eb="26">
      <t>セイヒン</t>
    </rPh>
    <rPh sb="27" eb="29">
      <t>ヒンシツ</t>
    </rPh>
    <rPh sb="29" eb="30">
      <t>オヨ</t>
    </rPh>
    <rPh sb="31" eb="33">
      <t>セイヒン</t>
    </rPh>
    <rPh sb="33" eb="34">
      <t>イチ</t>
    </rPh>
    <rPh sb="34" eb="36">
      <t>タンイ</t>
    </rPh>
    <rPh sb="40" eb="42">
      <t>セイゾウ</t>
    </rPh>
    <rPh sb="42" eb="44">
      <t>ヒヨウ</t>
    </rPh>
    <rPh sb="45" eb="46">
      <t>オオ</t>
    </rPh>
    <rPh sb="48" eb="50">
      <t>エイキョウ</t>
    </rPh>
    <rPh sb="51" eb="52">
      <t>オヨ</t>
    </rPh>
    <rPh sb="54" eb="56">
      <t>ブンヤ</t>
    </rPh>
    <rPh sb="57" eb="58">
      <t>カン</t>
    </rPh>
    <rPh sb="60" eb="62">
      <t>リュウイ</t>
    </rPh>
    <rPh sb="62" eb="64">
      <t>ジコウ</t>
    </rPh>
    <phoneticPr fontId="1"/>
  </si>
  <si>
    <t>ヘ．省エネルギーの推進に関する事項</t>
    <rPh sb="2" eb="3">
      <t>ショウ</t>
    </rPh>
    <rPh sb="9" eb="11">
      <t>スイシン</t>
    </rPh>
    <rPh sb="12" eb="13">
      <t>カン</t>
    </rPh>
    <rPh sb="15" eb="17">
      <t>ジコウ</t>
    </rPh>
    <phoneticPr fontId="1"/>
  </si>
  <si>
    <t>小規模製造業</t>
    <rPh sb="0" eb="3">
      <t>ショウキボ</t>
    </rPh>
    <rPh sb="3" eb="5">
      <t>セイゾウ</t>
    </rPh>
    <rPh sb="5" eb="6">
      <t>ギョウ</t>
    </rPh>
    <phoneticPr fontId="1"/>
  </si>
  <si>
    <t>中堅製造業</t>
    <rPh sb="0" eb="2">
      <t>チュウケン</t>
    </rPh>
    <rPh sb="2" eb="5">
      <t>セイゾウギョウ</t>
    </rPh>
    <phoneticPr fontId="1"/>
  </si>
  <si>
    <t>事業者規模</t>
    <rPh sb="0" eb="3">
      <t>ジギョウシャ</t>
    </rPh>
    <rPh sb="3" eb="5">
      <t>キボ</t>
    </rPh>
    <phoneticPr fontId="1"/>
  </si>
  <si>
    <t>指示</t>
    <rPh sb="0" eb="2">
      <t>シジ</t>
    </rPh>
    <phoneticPr fontId="1"/>
  </si>
  <si>
    <t>様式第１</t>
    <rPh sb="0" eb="2">
      <t>ヨウシキ</t>
    </rPh>
    <rPh sb="2" eb="3">
      <t>ダイ</t>
    </rPh>
    <phoneticPr fontId="1"/>
  </si>
  <si>
    <t>経営力向上計画に係る認定申請書</t>
    <rPh sb="0" eb="3">
      <t>ケイエイリョク</t>
    </rPh>
    <rPh sb="3" eb="5">
      <t>コウジョウ</t>
    </rPh>
    <rPh sb="5" eb="7">
      <t>ケイカク</t>
    </rPh>
    <rPh sb="8" eb="9">
      <t>カカ</t>
    </rPh>
    <rPh sb="10" eb="12">
      <t>ニンテイ</t>
    </rPh>
    <rPh sb="12" eb="15">
      <t>シンセイショ</t>
    </rPh>
    <phoneticPr fontId="1"/>
  </si>
  <si>
    <t>名称及び</t>
    <rPh sb="0" eb="2">
      <t>メイショウ</t>
    </rPh>
    <rPh sb="2" eb="3">
      <t>オヨ</t>
    </rPh>
    <phoneticPr fontId="1"/>
  </si>
  <si>
    <t>代表者の氏名</t>
    <rPh sb="0" eb="3">
      <t>ダイヒョウシャ</t>
    </rPh>
    <rPh sb="4" eb="6">
      <t>シメイ</t>
    </rPh>
    <phoneticPr fontId="1"/>
  </si>
  <si>
    <t>印</t>
    <rPh sb="0" eb="1">
      <t>イン</t>
    </rPh>
    <phoneticPr fontId="1"/>
  </si>
  <si>
    <t>（別紙）</t>
    <rPh sb="1" eb="3">
      <t>ベッシ</t>
    </rPh>
    <phoneticPr fontId="1"/>
  </si>
  <si>
    <t>経営力向上計画</t>
    <rPh sb="0" eb="3">
      <t>ケイエイリョク</t>
    </rPh>
    <rPh sb="3" eb="5">
      <t>コウジョウ</t>
    </rPh>
    <rPh sb="5" eb="7">
      <t>ケイカク</t>
    </rPh>
    <phoneticPr fontId="1"/>
  </si>
  <si>
    <t>１　名称等</t>
    <rPh sb="2" eb="4">
      <t>メイショウ</t>
    </rPh>
    <rPh sb="4" eb="5">
      <t>トウ</t>
    </rPh>
    <phoneticPr fontId="1"/>
  </si>
  <si>
    <t>事業者の氏名又は名称</t>
    <rPh sb="0" eb="3">
      <t>ジギョウシャ</t>
    </rPh>
    <rPh sb="4" eb="6">
      <t>シメイ</t>
    </rPh>
    <rPh sb="6" eb="7">
      <t>マタ</t>
    </rPh>
    <rPh sb="8" eb="10">
      <t>メイショウ</t>
    </rPh>
    <phoneticPr fontId="1"/>
  </si>
  <si>
    <t>資本金又は出資の額</t>
    <rPh sb="0" eb="2">
      <t>シホン</t>
    </rPh>
    <rPh sb="2" eb="3">
      <t>キン</t>
    </rPh>
    <rPh sb="3" eb="4">
      <t>マタ</t>
    </rPh>
    <rPh sb="5" eb="7">
      <t>シュッシ</t>
    </rPh>
    <rPh sb="8" eb="9">
      <t>ガク</t>
    </rPh>
    <phoneticPr fontId="1"/>
  </si>
  <si>
    <t>（千円）</t>
    <rPh sb="1" eb="3">
      <t>センエン</t>
    </rPh>
    <phoneticPr fontId="1"/>
  </si>
  <si>
    <t>（人）</t>
    <rPh sb="1" eb="2">
      <t>ニン</t>
    </rPh>
    <phoneticPr fontId="1"/>
  </si>
  <si>
    <t>２　事業分野と事業分野別指針名</t>
    <rPh sb="2" eb="6">
      <t>ジギョウブンヤ</t>
    </rPh>
    <rPh sb="7" eb="11">
      <t>ジギョウブンヤ</t>
    </rPh>
    <rPh sb="11" eb="12">
      <t>ベツ</t>
    </rPh>
    <rPh sb="12" eb="14">
      <t>シシン</t>
    </rPh>
    <rPh sb="14" eb="15">
      <t>メイ</t>
    </rPh>
    <phoneticPr fontId="1"/>
  </si>
  <si>
    <t>事業分野別指針</t>
    <rPh sb="0" eb="2">
      <t>ジギョウ</t>
    </rPh>
    <rPh sb="2" eb="5">
      <t>ブンヤベツ</t>
    </rPh>
    <rPh sb="5" eb="7">
      <t>シシン</t>
    </rPh>
    <phoneticPr fontId="1"/>
  </si>
  <si>
    <t>平成</t>
    <rPh sb="0" eb="2">
      <t>ヘイセイ</t>
    </rPh>
    <phoneticPr fontId="1"/>
  </si>
  <si>
    <t>月</t>
    <rPh sb="0" eb="1">
      <t>ガツ</t>
    </rPh>
    <phoneticPr fontId="1"/>
  </si>
  <si>
    <t>～</t>
    <phoneticPr fontId="1"/>
  </si>
  <si>
    <t>終了月</t>
    <rPh sb="0" eb="2">
      <t>シュウリョウ</t>
    </rPh>
    <rPh sb="2" eb="3">
      <t>ツキ</t>
    </rPh>
    <phoneticPr fontId="1"/>
  </si>
  <si>
    <t>終了年</t>
    <rPh sb="0" eb="2">
      <t>シュウリョウ</t>
    </rPh>
    <rPh sb="2" eb="3">
      <t>ネン</t>
    </rPh>
    <phoneticPr fontId="1"/>
  </si>
  <si>
    <t>４　現状認識</t>
    <rPh sb="2" eb="4">
      <t>ゲンジョウ</t>
    </rPh>
    <rPh sb="4" eb="6">
      <t>ニンシキ</t>
    </rPh>
    <phoneticPr fontId="1"/>
  </si>
  <si>
    <t>①</t>
    <phoneticPr fontId="1"/>
  </si>
  <si>
    <t>②</t>
    <phoneticPr fontId="1"/>
  </si>
  <si>
    <t>③</t>
    <phoneticPr fontId="1"/>
  </si>
  <si>
    <t>（</t>
    <phoneticPr fontId="1"/>
  </si>
  <si>
    <t>）</t>
    <phoneticPr fontId="1"/>
  </si>
  <si>
    <t>ローカルベンチマーク指標（現状値）</t>
    <rPh sb="10" eb="12">
      <t>シヒョウ</t>
    </rPh>
    <rPh sb="13" eb="15">
      <t>ゲンジョウ</t>
    </rPh>
    <rPh sb="15" eb="16">
      <t>チ</t>
    </rPh>
    <phoneticPr fontId="1"/>
  </si>
  <si>
    <t>５　経営力向上の目標及び経営力向上による経営の向上の程度を示す指標</t>
    <rPh sb="2" eb="5">
      <t>ケイエイリョク</t>
    </rPh>
    <rPh sb="5" eb="7">
      <t>コウジョウ</t>
    </rPh>
    <rPh sb="8" eb="10">
      <t>モクヒョウ</t>
    </rPh>
    <rPh sb="10" eb="11">
      <t>オヨ</t>
    </rPh>
    <rPh sb="12" eb="15">
      <t>ケイエイリョク</t>
    </rPh>
    <rPh sb="15" eb="17">
      <t>コウジョウ</t>
    </rPh>
    <rPh sb="20" eb="22">
      <t>ケイエイ</t>
    </rPh>
    <rPh sb="23" eb="25">
      <t>コウジョウ</t>
    </rPh>
    <rPh sb="26" eb="28">
      <t>テイド</t>
    </rPh>
    <rPh sb="29" eb="30">
      <t>シメ</t>
    </rPh>
    <rPh sb="31" eb="33">
      <t>シヒョウ</t>
    </rPh>
    <phoneticPr fontId="1"/>
  </si>
  <si>
    <t>A　現状　（数値）</t>
    <rPh sb="2" eb="4">
      <t>ゲンジョウ</t>
    </rPh>
    <rPh sb="6" eb="8">
      <t>スウチ</t>
    </rPh>
    <phoneticPr fontId="1"/>
  </si>
  <si>
    <t>Ｂ　計画終了時の目標（数値）</t>
    <rPh sb="2" eb="4">
      <t>ケイカク</t>
    </rPh>
    <rPh sb="4" eb="7">
      <t>シュウリョウジ</t>
    </rPh>
    <rPh sb="8" eb="10">
      <t>モクヒョウ</t>
    </rPh>
    <rPh sb="11" eb="13">
      <t>スウチ</t>
    </rPh>
    <phoneticPr fontId="1"/>
  </si>
  <si>
    <t>伸び率（（B－Ａ）／Ａ）（％）</t>
    <rPh sb="0" eb="1">
      <t>ノ</t>
    </rPh>
    <rPh sb="2" eb="3">
      <t>リツ</t>
    </rPh>
    <phoneticPr fontId="1"/>
  </si>
  <si>
    <t>６　経営力向上の内容</t>
    <rPh sb="2" eb="5">
      <t>ケイエイリョク</t>
    </rPh>
    <rPh sb="5" eb="7">
      <t>コウジョウ</t>
    </rPh>
    <rPh sb="8" eb="10">
      <t>ナイヨウ</t>
    </rPh>
    <phoneticPr fontId="1"/>
  </si>
  <si>
    <t>該非</t>
    <rPh sb="0" eb="2">
      <t>ガイヒ</t>
    </rPh>
    <phoneticPr fontId="1"/>
  </si>
  <si>
    <t>ア</t>
  </si>
  <si>
    <t>ア</t>
    <phoneticPr fontId="1"/>
  </si>
  <si>
    <t>イ</t>
    <phoneticPr fontId="1"/>
  </si>
  <si>
    <t>ウ</t>
    <phoneticPr fontId="1"/>
  </si>
  <si>
    <t>エ</t>
    <phoneticPr fontId="1"/>
  </si>
  <si>
    <t>オ</t>
    <phoneticPr fontId="1"/>
  </si>
  <si>
    <t>カ</t>
    <phoneticPr fontId="1"/>
  </si>
  <si>
    <t>新事業活動への該非（該当する場合は○）</t>
    <rPh sb="0" eb="3">
      <t>シンジギョウ</t>
    </rPh>
    <rPh sb="3" eb="5">
      <t>カツドウ</t>
    </rPh>
    <rPh sb="7" eb="9">
      <t>ガイヒ</t>
    </rPh>
    <rPh sb="10" eb="12">
      <t>ガイトウ</t>
    </rPh>
    <rPh sb="14" eb="16">
      <t>バアイ</t>
    </rPh>
    <phoneticPr fontId="1"/>
  </si>
  <si>
    <t>実施事項
（具体的な取組を記載）</t>
    <rPh sb="0" eb="2">
      <t>ジッシ</t>
    </rPh>
    <rPh sb="2" eb="4">
      <t>ジコウ</t>
    </rPh>
    <rPh sb="6" eb="9">
      <t>グタイテキ</t>
    </rPh>
    <rPh sb="10" eb="12">
      <t>トリクミ</t>
    </rPh>
    <rPh sb="13" eb="15">
      <t>キサイ</t>
    </rPh>
    <phoneticPr fontId="1"/>
  </si>
  <si>
    <t>－</t>
  </si>
  <si>
    <t>－</t>
    <phoneticPr fontId="1"/>
  </si>
  <si>
    <t>○</t>
  </si>
  <si>
    <t>○</t>
    <phoneticPr fontId="1"/>
  </si>
  <si>
    <t>新商品の開発・生産</t>
    <rPh sb="0" eb="3">
      <t>シンショウヒン</t>
    </rPh>
    <rPh sb="4" eb="6">
      <t>カイハツ</t>
    </rPh>
    <rPh sb="7" eb="9">
      <t>セイサン</t>
    </rPh>
    <phoneticPr fontId="1"/>
  </si>
  <si>
    <t>新役務の開発・提供</t>
    <rPh sb="0" eb="1">
      <t>シン</t>
    </rPh>
    <rPh sb="1" eb="3">
      <t>エキム</t>
    </rPh>
    <rPh sb="4" eb="6">
      <t>カイハツ</t>
    </rPh>
    <rPh sb="7" eb="9">
      <t>テイキョウ</t>
    </rPh>
    <phoneticPr fontId="1"/>
  </si>
  <si>
    <t>商品の新たな生産方式の導入</t>
    <rPh sb="0" eb="2">
      <t>ショウヒン</t>
    </rPh>
    <rPh sb="3" eb="4">
      <t>アラ</t>
    </rPh>
    <rPh sb="6" eb="8">
      <t>セイサン</t>
    </rPh>
    <rPh sb="8" eb="10">
      <t>ホウシキ</t>
    </rPh>
    <rPh sb="11" eb="13">
      <t>ドウニュウ</t>
    </rPh>
    <phoneticPr fontId="1"/>
  </si>
  <si>
    <t>商品の新たな販売方式の導入</t>
    <rPh sb="0" eb="2">
      <t>ショウヒン</t>
    </rPh>
    <rPh sb="3" eb="4">
      <t>アラ</t>
    </rPh>
    <rPh sb="6" eb="8">
      <t>ハンバイ</t>
    </rPh>
    <rPh sb="8" eb="10">
      <t>ホウシキ</t>
    </rPh>
    <rPh sb="11" eb="13">
      <t>ドウニュウ</t>
    </rPh>
    <phoneticPr fontId="1"/>
  </si>
  <si>
    <t>役務の新たな提供の方式</t>
    <rPh sb="0" eb="2">
      <t>エキム</t>
    </rPh>
    <rPh sb="3" eb="4">
      <t>アラ</t>
    </rPh>
    <rPh sb="6" eb="8">
      <t>テイキョウ</t>
    </rPh>
    <rPh sb="9" eb="11">
      <t>ホウシキ</t>
    </rPh>
    <phoneticPr fontId="1"/>
  </si>
  <si>
    <t>その他</t>
    <rPh sb="2" eb="3">
      <t>タ</t>
    </rPh>
    <phoneticPr fontId="1"/>
  </si>
  <si>
    <t>ア</t>
    <phoneticPr fontId="1"/>
  </si>
  <si>
    <t>イ</t>
    <phoneticPr fontId="1"/>
  </si>
  <si>
    <t>ウ</t>
    <phoneticPr fontId="1"/>
  </si>
  <si>
    <t>エ</t>
    <phoneticPr fontId="1"/>
  </si>
  <si>
    <t>オ</t>
    <phoneticPr fontId="1"/>
  </si>
  <si>
    <t>カ</t>
    <phoneticPr fontId="1"/>
  </si>
  <si>
    <t>実施事項</t>
    <rPh sb="0" eb="2">
      <t>ジッシ</t>
    </rPh>
    <rPh sb="2" eb="4">
      <t>ジコウ</t>
    </rPh>
    <phoneticPr fontId="1"/>
  </si>
  <si>
    <t>原本</t>
    <rPh sb="0" eb="2">
      <t>ゲンポン</t>
    </rPh>
    <phoneticPr fontId="1"/>
  </si>
  <si>
    <t>写（原本提出済）</t>
    <rPh sb="0" eb="1">
      <t>ウツ</t>
    </rPh>
    <rPh sb="2" eb="4">
      <t>ゲンポン</t>
    </rPh>
    <rPh sb="4" eb="6">
      <t>テイシュツ</t>
    </rPh>
    <rPh sb="6" eb="7">
      <t>ス</t>
    </rPh>
    <phoneticPr fontId="1"/>
  </si>
  <si>
    <t>なし</t>
    <phoneticPr fontId="1"/>
  </si>
  <si>
    <t>該当（ﾌｧｲﾅﾝｽﾘｰｽ/所有権移転外ﾘｰｽ）</t>
    <rPh sb="0" eb="2">
      <t>ガイトウ</t>
    </rPh>
    <rPh sb="13" eb="16">
      <t>ショユウケン</t>
    </rPh>
    <rPh sb="16" eb="18">
      <t>イテン</t>
    </rPh>
    <rPh sb="18" eb="19">
      <t>ガイ</t>
    </rPh>
    <phoneticPr fontId="1"/>
  </si>
  <si>
    <t>該当（ﾌｧｲﾅﾝｽﾘｰｽ/所有権移転ﾘｰｽ）</t>
    <rPh sb="0" eb="2">
      <t>ガイトウ</t>
    </rPh>
    <rPh sb="13" eb="16">
      <t>ショユウケン</t>
    </rPh>
    <rPh sb="16" eb="18">
      <t>イテン</t>
    </rPh>
    <phoneticPr fontId="1"/>
  </si>
  <si>
    <t xml:space="preserve">  中小企業等経営強化法第１３条第１項の規定に基づき、別紙の計画について認定を受けたいので申請します。</t>
    <rPh sb="2" eb="4">
      <t>チュウショウ</t>
    </rPh>
    <rPh sb="4" eb="6">
      <t>キギョウ</t>
    </rPh>
    <rPh sb="6" eb="7">
      <t>トウ</t>
    </rPh>
    <rPh sb="7" eb="9">
      <t>ケイエイ</t>
    </rPh>
    <rPh sb="9" eb="12">
      <t>キョウカホウ</t>
    </rPh>
    <rPh sb="12" eb="13">
      <t>ダイ</t>
    </rPh>
    <rPh sb="15" eb="16">
      <t>ジョウ</t>
    </rPh>
    <rPh sb="16" eb="17">
      <t>ダイ</t>
    </rPh>
    <rPh sb="18" eb="19">
      <t>コウ</t>
    </rPh>
    <rPh sb="20" eb="22">
      <t>キテイ</t>
    </rPh>
    <rPh sb="23" eb="24">
      <t>モト</t>
    </rPh>
    <rPh sb="27" eb="29">
      <t>ベッシ</t>
    </rPh>
    <rPh sb="30" eb="32">
      <t>ケイカク</t>
    </rPh>
    <rPh sb="36" eb="38">
      <t>ニンテイ</t>
    </rPh>
    <rPh sb="39" eb="40">
      <t>ウ</t>
    </rPh>
    <rPh sb="45" eb="47">
      <t>シンセイ</t>
    </rPh>
    <phoneticPr fontId="1"/>
  </si>
  <si>
    <t>７　経営力向上の内容</t>
    <rPh sb="2" eb="5">
      <t>ケイエイリョク</t>
    </rPh>
    <rPh sb="5" eb="7">
      <t>コウジョウ</t>
    </rPh>
    <rPh sb="8" eb="10">
      <t>ナイヨウ</t>
    </rPh>
    <phoneticPr fontId="1"/>
  </si>
  <si>
    <t>経営力向上を実施するために必要な資金の額及びその調達方法</t>
    <rPh sb="0" eb="3">
      <t>ケイエイリョク</t>
    </rPh>
    <rPh sb="3" eb="5">
      <t>コウジョウ</t>
    </rPh>
    <rPh sb="6" eb="8">
      <t>ジッシ</t>
    </rPh>
    <rPh sb="13" eb="15">
      <t>ヒツヨウ</t>
    </rPh>
    <rPh sb="16" eb="18">
      <t>シキン</t>
    </rPh>
    <rPh sb="19" eb="20">
      <t>ガク</t>
    </rPh>
    <rPh sb="20" eb="21">
      <t>オヨ</t>
    </rPh>
    <rPh sb="24" eb="26">
      <t>チョウタツ</t>
    </rPh>
    <rPh sb="26" eb="28">
      <t>ホウホウ</t>
    </rPh>
    <phoneticPr fontId="1"/>
  </si>
  <si>
    <t>使途・用途</t>
    <rPh sb="0" eb="2">
      <t>シト</t>
    </rPh>
    <rPh sb="3" eb="5">
      <t>ヨウト</t>
    </rPh>
    <phoneticPr fontId="1"/>
  </si>
  <si>
    <t>資金調達方法</t>
    <rPh sb="0" eb="2">
      <t>シキン</t>
    </rPh>
    <rPh sb="2" eb="4">
      <t>チョウタツ</t>
    </rPh>
    <rPh sb="4" eb="6">
      <t>ホウホウ</t>
    </rPh>
    <phoneticPr fontId="1"/>
  </si>
  <si>
    <t>金額（千円）</t>
    <rPh sb="0" eb="2">
      <t>キンガク</t>
    </rPh>
    <rPh sb="3" eb="5">
      <t>センエン</t>
    </rPh>
    <phoneticPr fontId="1"/>
  </si>
  <si>
    <t>８　経営力向上設備等の種類</t>
    <rPh sb="2" eb="5">
      <t>ケイエイリョク</t>
    </rPh>
    <rPh sb="5" eb="7">
      <t>コウジョウ</t>
    </rPh>
    <rPh sb="7" eb="9">
      <t>セツビ</t>
    </rPh>
    <rPh sb="9" eb="10">
      <t>トウ</t>
    </rPh>
    <rPh sb="11" eb="13">
      <t>シュルイ</t>
    </rPh>
    <phoneticPr fontId="1"/>
  </si>
  <si>
    <t>自社の事業概要</t>
    <rPh sb="0" eb="2">
      <t>ジシャ</t>
    </rPh>
    <rPh sb="3" eb="5">
      <t>ジギョウ</t>
    </rPh>
    <rPh sb="5" eb="7">
      <t>ガイヨウ</t>
    </rPh>
    <phoneticPr fontId="1"/>
  </si>
  <si>
    <t>自社の商品・ｻｰﾋﾞｽが対象とする顧客・市場の動向、競合の動向</t>
    <rPh sb="0" eb="2">
      <t>ジシャ</t>
    </rPh>
    <rPh sb="3" eb="5">
      <t>ショウヒン</t>
    </rPh>
    <rPh sb="12" eb="14">
      <t>タイショウ</t>
    </rPh>
    <rPh sb="17" eb="19">
      <t>コキャク</t>
    </rPh>
    <rPh sb="20" eb="22">
      <t>シジョウ</t>
    </rPh>
    <rPh sb="23" eb="25">
      <t>ドウコウ</t>
    </rPh>
    <rPh sb="26" eb="28">
      <t>キョウゴウ</t>
    </rPh>
    <rPh sb="29" eb="31">
      <t>ドウコウ</t>
    </rPh>
    <phoneticPr fontId="1"/>
  </si>
  <si>
    <t>自社の経営状況</t>
    <rPh sb="0" eb="2">
      <t>ジシャ</t>
    </rPh>
    <rPh sb="3" eb="5">
      <t>ケイエイ</t>
    </rPh>
    <rPh sb="5" eb="7">
      <t>ジョウキョウ</t>
    </rPh>
    <phoneticPr fontId="1"/>
  </si>
  <si>
    <t>（１）ローカルベンチマーク算定資料</t>
    <rPh sb="13" eb="15">
      <t>サンテイ</t>
    </rPh>
    <rPh sb="15" eb="17">
      <t>シリョウ</t>
    </rPh>
    <phoneticPr fontId="1"/>
  </si>
  <si>
    <t>（２）指標算定根拠</t>
    <rPh sb="3" eb="5">
      <t>シヒョウ</t>
    </rPh>
    <rPh sb="5" eb="7">
      <t>サンテイ</t>
    </rPh>
    <rPh sb="7" eb="9">
      <t>コンキョ</t>
    </rPh>
    <phoneticPr fontId="1"/>
  </si>
  <si>
    <t>２　事業分野と事業分野別指針　関係</t>
    <rPh sb="2" eb="6">
      <t>ジギョウブンヤ</t>
    </rPh>
    <rPh sb="7" eb="11">
      <t>ジギョウブンヤ</t>
    </rPh>
    <rPh sb="11" eb="12">
      <t>ベツ</t>
    </rPh>
    <rPh sb="12" eb="14">
      <t>シシン</t>
    </rPh>
    <rPh sb="15" eb="17">
      <t>カンケイ</t>
    </rPh>
    <phoneticPr fontId="1"/>
  </si>
  <si>
    <t>１　名称等・基本情報関係</t>
    <rPh sb="2" eb="4">
      <t>メイショウ</t>
    </rPh>
    <rPh sb="4" eb="5">
      <t>トウ</t>
    </rPh>
    <rPh sb="6" eb="8">
      <t>キホン</t>
    </rPh>
    <rPh sb="8" eb="10">
      <t>ジョウホウ</t>
    </rPh>
    <rPh sb="10" eb="12">
      <t>カンケイ</t>
    </rPh>
    <phoneticPr fontId="1"/>
  </si>
  <si>
    <t>申請日（平成）</t>
    <rPh sb="0" eb="2">
      <t>シンセイ</t>
    </rPh>
    <rPh sb="2" eb="3">
      <t>ビ</t>
    </rPh>
    <rPh sb="4" eb="6">
      <t>ヘイセイ</t>
    </rPh>
    <phoneticPr fontId="1"/>
  </si>
  <si>
    <t>年</t>
    <rPh sb="0" eb="1">
      <t>ネン</t>
    </rPh>
    <phoneticPr fontId="1"/>
  </si>
  <si>
    <t>日</t>
    <rPh sb="0" eb="1">
      <t>ニチ</t>
    </rPh>
    <phoneticPr fontId="1"/>
  </si>
  <si>
    <t>月</t>
    <rPh sb="0" eb="1">
      <t>ガツ</t>
    </rPh>
    <phoneticPr fontId="1"/>
  </si>
  <si>
    <t>（千円）</t>
    <rPh sb="1" eb="3">
      <t>センエン</t>
    </rPh>
    <phoneticPr fontId="1"/>
  </si>
  <si>
    <t>（人）</t>
    <rPh sb="1" eb="2">
      <t>ニン</t>
    </rPh>
    <phoneticPr fontId="1"/>
  </si>
  <si>
    <t>計画実施期間（年）</t>
    <rPh sb="0" eb="2">
      <t>ケイカク</t>
    </rPh>
    <rPh sb="2" eb="4">
      <t>ジッシ</t>
    </rPh>
    <rPh sb="4" eb="6">
      <t>キカン</t>
    </rPh>
    <rPh sb="7" eb="8">
      <t>ネン</t>
    </rPh>
    <phoneticPr fontId="1"/>
  </si>
  <si>
    <t>計画開始時期（平成）</t>
    <rPh sb="0" eb="2">
      <t>ケイカク</t>
    </rPh>
    <rPh sb="2" eb="4">
      <t>カイシ</t>
    </rPh>
    <rPh sb="4" eb="6">
      <t>ジキ</t>
    </rPh>
    <rPh sb="7" eb="9">
      <t>ヘイセイ</t>
    </rPh>
    <phoneticPr fontId="1"/>
  </si>
  <si>
    <t>計画開始時期（月）</t>
    <rPh sb="0" eb="2">
      <t>ケイカク</t>
    </rPh>
    <rPh sb="2" eb="4">
      <t>カイシ</t>
    </rPh>
    <rPh sb="4" eb="6">
      <t>ジキ</t>
    </rPh>
    <rPh sb="7" eb="8">
      <t>ツキ</t>
    </rPh>
    <phoneticPr fontId="1"/>
  </si>
  <si>
    <t>月</t>
    <rPh sb="0" eb="1">
      <t>ツキ</t>
    </rPh>
    <phoneticPr fontId="1"/>
  </si>
  <si>
    <t>３　実施期間　関係</t>
    <rPh sb="2" eb="4">
      <t>ジッシ</t>
    </rPh>
    <rPh sb="4" eb="6">
      <t>キカン</t>
    </rPh>
    <rPh sb="7" eb="9">
      <t>カンケイ</t>
    </rPh>
    <phoneticPr fontId="1"/>
  </si>
  <si>
    <t>４　現状認識　関係</t>
    <rPh sb="2" eb="4">
      <t>ゲンジョウ</t>
    </rPh>
    <rPh sb="4" eb="6">
      <t>ニンシキ</t>
    </rPh>
    <rPh sb="7" eb="9">
      <t>カンケイ</t>
    </rPh>
    <phoneticPr fontId="1"/>
  </si>
  <si>
    <t>５　経営力向上の目標及び経営力向上による経営の向上の程度を示す指標</t>
    <rPh sb="2" eb="5">
      <t>ケイエイリョク</t>
    </rPh>
    <rPh sb="5" eb="7">
      <t>コウジョウ</t>
    </rPh>
    <rPh sb="8" eb="10">
      <t>モクヒョウ</t>
    </rPh>
    <rPh sb="10" eb="11">
      <t>オヨ</t>
    </rPh>
    <rPh sb="12" eb="14">
      <t>ケイエイ</t>
    </rPh>
    <rPh sb="14" eb="15">
      <t>リョク</t>
    </rPh>
    <rPh sb="15" eb="17">
      <t>コウジョウ</t>
    </rPh>
    <rPh sb="20" eb="22">
      <t>ケイエイ</t>
    </rPh>
    <rPh sb="23" eb="25">
      <t>コウジョウ</t>
    </rPh>
    <rPh sb="26" eb="28">
      <t>テイド</t>
    </rPh>
    <rPh sb="29" eb="30">
      <t>シメ</t>
    </rPh>
    <rPh sb="31" eb="33">
      <t>シヒョウ</t>
    </rPh>
    <phoneticPr fontId="1"/>
  </si>
  <si>
    <t>abcd@efgh.co.jp</t>
    <phoneticPr fontId="1"/>
  </si>
  <si>
    <t>指標計算</t>
    <rPh sb="0" eb="2">
      <t>シヒョウ</t>
    </rPh>
    <rPh sb="2" eb="4">
      <t>ケイサン</t>
    </rPh>
    <phoneticPr fontId="1"/>
  </si>
  <si>
    <t>６　経営力向上の内容　関係</t>
    <rPh sb="2" eb="5">
      <t>ケイエイリョク</t>
    </rPh>
    <rPh sb="5" eb="7">
      <t>コウジョウ</t>
    </rPh>
    <rPh sb="8" eb="10">
      <t>ナイヨウ</t>
    </rPh>
    <rPh sb="11" eb="13">
      <t>カンケイ</t>
    </rPh>
    <phoneticPr fontId="1"/>
  </si>
  <si>
    <t>７　経営力向上を実施するために必要な資金の額及びその調達方法　関係</t>
    <rPh sb="2" eb="4">
      <t>ケイエイ</t>
    </rPh>
    <rPh sb="4" eb="5">
      <t>リョク</t>
    </rPh>
    <rPh sb="5" eb="7">
      <t>コウジョウ</t>
    </rPh>
    <rPh sb="8" eb="10">
      <t>ジッシ</t>
    </rPh>
    <rPh sb="15" eb="17">
      <t>ヒツヨウ</t>
    </rPh>
    <rPh sb="18" eb="20">
      <t>シキン</t>
    </rPh>
    <rPh sb="21" eb="22">
      <t>ガク</t>
    </rPh>
    <rPh sb="22" eb="23">
      <t>オヨ</t>
    </rPh>
    <rPh sb="26" eb="28">
      <t>チョウタツ</t>
    </rPh>
    <rPh sb="28" eb="30">
      <t>ホウホウ</t>
    </rPh>
    <rPh sb="31" eb="33">
      <t>カンケイ</t>
    </rPh>
    <phoneticPr fontId="1"/>
  </si>
  <si>
    <t>実施事項</t>
    <rPh sb="0" eb="2">
      <t>ジッシ</t>
    </rPh>
    <rPh sb="2" eb="4">
      <t>ジコウ</t>
    </rPh>
    <phoneticPr fontId="1"/>
  </si>
  <si>
    <t>８　経営力向上設備等の種類</t>
    <rPh sb="2" eb="5">
      <t>ケイエイリョク</t>
    </rPh>
    <rPh sb="5" eb="7">
      <t>コウジョウ</t>
    </rPh>
    <rPh sb="7" eb="9">
      <t>セツビ</t>
    </rPh>
    <rPh sb="9" eb="10">
      <t>トウ</t>
    </rPh>
    <rPh sb="11" eb="13">
      <t>シュルイ</t>
    </rPh>
    <phoneticPr fontId="1"/>
  </si>
  <si>
    <t>色のセルに必要事項をご記入ください。</t>
    <rPh sb="0" eb="1">
      <t>イロ</t>
    </rPh>
    <rPh sb="5" eb="7">
      <t>ヒツヨウ</t>
    </rPh>
    <rPh sb="7" eb="9">
      <t>ジコウ</t>
    </rPh>
    <rPh sb="11" eb="13">
      <t>キニュウ</t>
    </rPh>
    <phoneticPr fontId="1"/>
  </si>
  <si>
    <t>色のセルはプルダウンから選択してください。</t>
    <rPh sb="0" eb="1">
      <t>イロ</t>
    </rPh>
    <rPh sb="12" eb="14">
      <t>センタク</t>
    </rPh>
    <phoneticPr fontId="1"/>
  </si>
  <si>
    <t>色のセルは指示内容に沿って処理してください。</t>
    <rPh sb="0" eb="1">
      <t>イロ</t>
    </rPh>
    <rPh sb="5" eb="7">
      <t>シジ</t>
    </rPh>
    <rPh sb="7" eb="9">
      <t>ナイヨウ</t>
    </rPh>
    <rPh sb="10" eb="11">
      <t>ソ</t>
    </rPh>
    <rPh sb="13" eb="15">
      <t>ショリ</t>
    </rPh>
    <phoneticPr fontId="1"/>
  </si>
  <si>
    <t>色のセルは自動的に表示されます。入力不要です。</t>
    <rPh sb="0" eb="1">
      <t>イロ</t>
    </rPh>
    <rPh sb="5" eb="8">
      <t>ジドウテキ</t>
    </rPh>
    <rPh sb="9" eb="11">
      <t>ヒョウジ</t>
    </rPh>
    <rPh sb="16" eb="18">
      <t>ニュウリョク</t>
    </rPh>
    <rPh sb="18" eb="20">
      <t>フヨウ</t>
    </rPh>
    <phoneticPr fontId="1"/>
  </si>
  <si>
    <t>計算欄</t>
    <rPh sb="0" eb="2">
      <t>ケイサン</t>
    </rPh>
    <rPh sb="2" eb="3">
      <t>ラン</t>
    </rPh>
    <phoneticPr fontId="1"/>
  </si>
  <si>
    <t>決算月</t>
    <rPh sb="0" eb="2">
      <t>ケッサン</t>
    </rPh>
    <rPh sb="2" eb="3">
      <t>ツキ</t>
    </rPh>
    <phoneticPr fontId="1"/>
  </si>
  <si>
    <t>（月）</t>
    <rPh sb="1" eb="2">
      <t>ガツ</t>
    </rPh>
    <phoneticPr fontId="1"/>
  </si>
  <si>
    <t>ローカルベンチマーク指標（計画終了時目標値）</t>
    <rPh sb="10" eb="12">
      <t>シヒョウ</t>
    </rPh>
    <rPh sb="13" eb="15">
      <t>ケイカク</t>
    </rPh>
    <rPh sb="15" eb="18">
      <t>シュウリョウジ</t>
    </rPh>
    <rPh sb="18" eb="21">
      <t>モクヒョウチ</t>
    </rPh>
    <rPh sb="21" eb="22">
      <t>ゲンネ</t>
    </rPh>
    <phoneticPr fontId="1"/>
  </si>
  <si>
    <t>数値</t>
    <rPh sb="0" eb="2">
      <t>スウチ</t>
    </rPh>
    <phoneticPr fontId="1"/>
  </si>
  <si>
    <t>評点</t>
    <rPh sb="0" eb="2">
      <t>ヒョウテン</t>
    </rPh>
    <phoneticPr fontId="1"/>
  </si>
  <si>
    <t>指標</t>
  </si>
  <si>
    <t>指標</t>
    <rPh sb="0" eb="2">
      <t>シヒョウ</t>
    </rPh>
    <phoneticPr fontId="1"/>
  </si>
  <si>
    <t>ローカルベンチマーク指標（計画終了時目標値）</t>
    <rPh sb="10" eb="12">
      <t>シヒョウ</t>
    </rPh>
    <rPh sb="13" eb="15">
      <t>ケイカク</t>
    </rPh>
    <rPh sb="15" eb="18">
      <t>シュウリョウジ</t>
    </rPh>
    <rPh sb="18" eb="21">
      <t>モクヒョウチ</t>
    </rPh>
    <phoneticPr fontId="1"/>
  </si>
  <si>
    <t>＜経営力向上計画　申請書提出用チェックシート＞</t>
    <rPh sb="1" eb="4">
      <t>ケイエイリョク</t>
    </rPh>
    <rPh sb="4" eb="6">
      <t>コウジョウ</t>
    </rPh>
    <rPh sb="6" eb="8">
      <t>ケイカク</t>
    </rPh>
    <rPh sb="9" eb="12">
      <t>シンセイショ</t>
    </rPh>
    <rPh sb="12" eb="14">
      <t>テイシュツ</t>
    </rPh>
    <rPh sb="14" eb="15">
      <t>ヨウ</t>
    </rPh>
    <phoneticPr fontId="3"/>
  </si>
  <si>
    <t>以下必要事項を記入し、本チェックシートを申請書に添付下さい。</t>
    <rPh sb="0" eb="2">
      <t>イカ</t>
    </rPh>
    <rPh sb="2" eb="4">
      <t>ヒツヨウ</t>
    </rPh>
    <rPh sb="4" eb="6">
      <t>ジコウ</t>
    </rPh>
    <rPh sb="7" eb="9">
      <t>キニュウ</t>
    </rPh>
    <rPh sb="11" eb="12">
      <t>ホン</t>
    </rPh>
    <rPh sb="20" eb="23">
      <t>シンセイショ</t>
    </rPh>
    <rPh sb="24" eb="26">
      <t>テンプ</t>
    </rPh>
    <rPh sb="26" eb="27">
      <t>クダ</t>
    </rPh>
    <phoneticPr fontId="3"/>
  </si>
  <si>
    <t>事業者名</t>
    <rPh sb="0" eb="4">
      <t>ジギョウシャメイ</t>
    </rPh>
    <phoneticPr fontId="3"/>
  </si>
  <si>
    <t>資本金</t>
    <rPh sb="0" eb="3">
      <t>シホンキン</t>
    </rPh>
    <phoneticPr fontId="3"/>
  </si>
  <si>
    <t>住所（返送先）</t>
    <rPh sb="0" eb="2">
      <t>ジュウショ</t>
    </rPh>
    <rPh sb="3" eb="6">
      <t>ヘンソウサキ</t>
    </rPh>
    <phoneticPr fontId="3"/>
  </si>
  <si>
    <t>従業員数</t>
    <rPh sb="0" eb="3">
      <t>ジュウギョウイン</t>
    </rPh>
    <rPh sb="3" eb="4">
      <t>スウ</t>
    </rPh>
    <phoneticPr fontId="3"/>
  </si>
  <si>
    <t>本件担当者名</t>
    <rPh sb="0" eb="2">
      <t>ホンケン</t>
    </rPh>
    <rPh sb="2" eb="4">
      <t>タントウ</t>
    </rPh>
    <rPh sb="4" eb="5">
      <t>シャ</t>
    </rPh>
    <rPh sb="5" eb="6">
      <t>メイ</t>
    </rPh>
    <phoneticPr fontId="3"/>
  </si>
  <si>
    <t>電話番号</t>
    <rPh sb="0" eb="2">
      <t>デンワ</t>
    </rPh>
    <rPh sb="2" eb="4">
      <t>バンゴウ</t>
    </rPh>
    <phoneticPr fontId="3"/>
  </si>
  <si>
    <t>FAX番号</t>
    <rPh sb="3" eb="5">
      <t>バンゴウ</t>
    </rPh>
    <phoneticPr fontId="3"/>
  </si>
  <si>
    <t>決算月</t>
    <rPh sb="0" eb="2">
      <t>ケッサン</t>
    </rPh>
    <rPh sb="2" eb="3">
      <t>ツキ</t>
    </rPh>
    <phoneticPr fontId="3"/>
  </si>
  <si>
    <t>【下記項目について提出前に確認を行い、右側のチェック欄に「レ」をチェックしてください】</t>
    <rPh sb="1" eb="3">
      <t>カキ</t>
    </rPh>
    <rPh sb="3" eb="5">
      <t>コウモク</t>
    </rPh>
    <rPh sb="9" eb="11">
      <t>テイシュツ</t>
    </rPh>
    <rPh sb="11" eb="12">
      <t>マエ</t>
    </rPh>
    <rPh sb="13" eb="15">
      <t>カクニン</t>
    </rPh>
    <rPh sb="16" eb="17">
      <t>オコナ</t>
    </rPh>
    <rPh sb="19" eb="21">
      <t>ミギガワ</t>
    </rPh>
    <rPh sb="26" eb="27">
      <t>ラン</t>
    </rPh>
    <phoneticPr fontId="3"/>
  </si>
  <si>
    <t>備考欄（担当省庁使用欄）</t>
    <rPh sb="0" eb="3">
      <t>ビコウラン</t>
    </rPh>
    <rPh sb="4" eb="6">
      <t>タントウ</t>
    </rPh>
    <rPh sb="6" eb="8">
      <t>ショウチョウ</t>
    </rPh>
    <rPh sb="8" eb="10">
      <t>シヨウ</t>
    </rPh>
    <rPh sb="10" eb="11">
      <t>ラン</t>
    </rPh>
    <phoneticPr fontId="3"/>
  </si>
  <si>
    <t>A</t>
  </si>
  <si>
    <t>②営業利益率</t>
  </si>
  <si>
    <t>⑤営業運転資本回転期間</t>
  </si>
  <si>
    <t>⑥自己資本比率</t>
  </si>
  <si>
    <t>■算出結果（現状値）</t>
    <rPh sb="1" eb="3">
      <t>サンシュツ</t>
    </rPh>
    <rPh sb="3" eb="5">
      <t>ケッカ</t>
    </rPh>
    <rPh sb="6" eb="8">
      <t>ゲンジョウ</t>
    </rPh>
    <rPh sb="8" eb="9">
      <t>チ</t>
    </rPh>
    <phoneticPr fontId="3"/>
  </si>
  <si>
    <t>■算出結果（目標値）</t>
    <rPh sb="6" eb="9">
      <t>モクヒョウチ</t>
    </rPh>
    <phoneticPr fontId="1"/>
  </si>
  <si>
    <t>（参考）</t>
    <rPh sb="1" eb="3">
      <t>サンコウ</t>
    </rPh>
    <phoneticPr fontId="1"/>
  </si>
  <si>
    <t>担当者メールアドレス</t>
    <rPh sb="0" eb="3">
      <t>タントウシャ</t>
    </rPh>
    <phoneticPr fontId="3"/>
  </si>
  <si>
    <t>受領者チェック</t>
    <rPh sb="0" eb="3">
      <t>ジュリョウシャ</t>
    </rPh>
    <phoneticPr fontId="1"/>
  </si>
  <si>
    <t>申請者チェック</t>
    <rPh sb="0" eb="3">
      <t>シンセイシャ</t>
    </rPh>
    <phoneticPr fontId="1"/>
  </si>
  <si>
    <t>Ⅰ必要提出書類について</t>
    <phoneticPr fontId="1"/>
  </si>
  <si>
    <t>申請書（原本）、申請書（写し）、返信用封筒（A4の認定書を折らずに返送可能なもの。返送用の宛先を記載し、切手（申請書類と同程度の重量のものが送付可能な金額）を貼付してください。）</t>
    <phoneticPr fontId="1"/>
  </si>
  <si>
    <t>表紙</t>
    <rPh sb="0" eb="2">
      <t>ヒョウシ</t>
    </rPh>
    <phoneticPr fontId="1"/>
  </si>
  <si>
    <t>申請書表紙に住所、記名、押印があるか（法人の場合は法人の実印を押印のこと）</t>
    <phoneticPr fontId="1"/>
  </si>
  <si>
    <t>事業分野が複数の分野にまたがる場合は、宛名は各所管大臣（所管大臣が権限を委譲している場合、地方支分部局の長）を連名にしているか。</t>
    <phoneticPr fontId="1"/>
  </si>
  <si>
    <t>申請書に名称等の欄に、事業者の氏名又は名称、代表者名、資本金又は出資の額、常時雇用する従業員の数、法人番号（ある場合のみ）を記載しているか。</t>
    <phoneticPr fontId="1"/>
  </si>
  <si>
    <t>計画の実施期間は、３年～５年となっているか。固定資産税の課税標準の特例の対象となる経営力向上設備等の取得を行う場合には、実施期間内に行われているか。</t>
    <phoneticPr fontId="1"/>
  </si>
  <si>
    <t>①自社の事業概要、②自社の商品・サービスが対象とする顧客・市場の動向、競合の動向、③自社の経営状況について記載しているか</t>
    <phoneticPr fontId="1"/>
  </si>
  <si>
    <t>新事業活動への該非について、該当している項目がある場合、○と記載し、新事業活動である理由を記載しているか。</t>
    <phoneticPr fontId="1"/>
  </si>
  <si>
    <t>同一の使途・用途であっても、複数の資金調達方法により資金を調達する場合には、資金調達方法ごとに項目を分けて記載されているか。</t>
    <phoneticPr fontId="1"/>
  </si>
  <si>
    <t>Ⅲ　基本方針又は事業分野別指針への適合について</t>
    <rPh sb="2" eb="4">
      <t>キホン</t>
    </rPh>
    <rPh sb="4" eb="6">
      <t>ホウシン</t>
    </rPh>
    <rPh sb="6" eb="7">
      <t>マタ</t>
    </rPh>
    <rPh sb="8" eb="12">
      <t>ジギョウブンヤ</t>
    </rPh>
    <rPh sb="12" eb="13">
      <t>ベツ</t>
    </rPh>
    <rPh sb="13" eb="15">
      <t>シシン</t>
    </rPh>
    <rPh sb="17" eb="19">
      <t>テキゴウ</t>
    </rPh>
    <phoneticPr fontId="1"/>
  </si>
  <si>
    <t>Ⅳ　その他</t>
    <rPh sb="4" eb="5">
      <t>タ</t>
    </rPh>
    <phoneticPr fontId="1"/>
  </si>
  <si>
    <t>補助金等名称：</t>
    <rPh sb="0" eb="3">
      <t>ホジョキン</t>
    </rPh>
    <rPh sb="3" eb="4">
      <t>トウ</t>
    </rPh>
    <rPh sb="4" eb="6">
      <t>メイショウ</t>
    </rPh>
    <phoneticPr fontId="1"/>
  </si>
  <si>
    <t>交付機関名：</t>
    <rPh sb="0" eb="2">
      <t>コウフ</t>
    </rPh>
    <rPh sb="2" eb="4">
      <t>キカン</t>
    </rPh>
    <rPh sb="4" eb="5">
      <t>メイ</t>
    </rPh>
    <phoneticPr fontId="1"/>
  </si>
  <si>
    <t>代表者名</t>
    <rPh sb="0" eb="3">
      <t>ダイヒョウシャ</t>
    </rPh>
    <rPh sb="3" eb="4">
      <t>メイ</t>
    </rPh>
    <phoneticPr fontId="1"/>
  </si>
  <si>
    <t>認定経営革新等支援機関の名称</t>
    <rPh sb="0" eb="2">
      <t>ニンテイ</t>
    </rPh>
    <rPh sb="2" eb="4">
      <t>ケイエイ</t>
    </rPh>
    <rPh sb="4" eb="7">
      <t>カクシントウ</t>
    </rPh>
    <rPh sb="7" eb="9">
      <t>シエン</t>
    </rPh>
    <rPh sb="9" eb="11">
      <t>キカン</t>
    </rPh>
    <rPh sb="12" eb="14">
      <t>メイショウ</t>
    </rPh>
    <phoneticPr fontId="1"/>
  </si>
  <si>
    <t>支店名</t>
    <rPh sb="0" eb="3">
      <t>シテンメイ</t>
    </rPh>
    <phoneticPr fontId="1"/>
  </si>
  <si>
    <t>担当者
連絡先（TEL）</t>
    <rPh sb="0" eb="3">
      <t>タントウシャ</t>
    </rPh>
    <rPh sb="4" eb="6">
      <t>レンラク</t>
    </rPh>
    <rPh sb="6" eb="7">
      <t>サキ</t>
    </rPh>
    <phoneticPr fontId="1"/>
  </si>
  <si>
    <t>※支店がある場合は支店名を記載</t>
    <rPh sb="1" eb="3">
      <t>シテン</t>
    </rPh>
    <rPh sb="6" eb="8">
      <t>バアイ</t>
    </rPh>
    <rPh sb="9" eb="12">
      <t>シテンメイ</t>
    </rPh>
    <rPh sb="13" eb="15">
      <t>キサイ</t>
    </rPh>
    <phoneticPr fontId="1"/>
  </si>
  <si>
    <t>受付日：平成　　　　　　年　　　　　月　　　　　日</t>
    <rPh sb="0" eb="3">
      <t>ウケツケビ</t>
    </rPh>
    <rPh sb="4" eb="6">
      <t>ヘイセイ</t>
    </rPh>
    <rPh sb="12" eb="13">
      <t>ネン</t>
    </rPh>
    <rPh sb="18" eb="19">
      <t>ガツ</t>
    </rPh>
    <rPh sb="24" eb="25">
      <t>ニチ</t>
    </rPh>
    <phoneticPr fontId="1"/>
  </si>
  <si>
    <t>・本様式は、近畿経済産業局長宛に申請頂く場合にのみ利用可能です。</t>
    <rPh sb="1" eb="2">
      <t>ホン</t>
    </rPh>
    <rPh sb="2" eb="4">
      <t>ヨウシキ</t>
    </rPh>
    <rPh sb="6" eb="8">
      <t>キンキ</t>
    </rPh>
    <rPh sb="8" eb="10">
      <t>ケイザイ</t>
    </rPh>
    <rPh sb="10" eb="12">
      <t>サンギョウ</t>
    </rPh>
    <rPh sb="12" eb="14">
      <t>キョクチョウ</t>
    </rPh>
    <rPh sb="14" eb="15">
      <t>アテ</t>
    </rPh>
    <rPh sb="16" eb="18">
      <t>シンセイ</t>
    </rPh>
    <rPh sb="18" eb="19">
      <t>イタダ</t>
    </rPh>
    <rPh sb="20" eb="22">
      <t>バアイ</t>
    </rPh>
    <rPh sb="25" eb="27">
      <t>リヨウ</t>
    </rPh>
    <rPh sb="27" eb="29">
      <t>カノウ</t>
    </rPh>
    <phoneticPr fontId="1"/>
  </si>
  <si>
    <t>　他経済産業局、他機関、共同所管案件等のご申請には利用できません。</t>
    <rPh sb="1" eb="2">
      <t>ホカ</t>
    </rPh>
    <rPh sb="2" eb="4">
      <t>ケイザイ</t>
    </rPh>
    <rPh sb="4" eb="6">
      <t>サンギョウ</t>
    </rPh>
    <rPh sb="6" eb="7">
      <t>キョク</t>
    </rPh>
    <rPh sb="8" eb="9">
      <t>ホカ</t>
    </rPh>
    <rPh sb="9" eb="11">
      <t>キカン</t>
    </rPh>
    <rPh sb="12" eb="14">
      <t>キョウドウ</t>
    </rPh>
    <rPh sb="14" eb="16">
      <t>ショカン</t>
    </rPh>
    <rPh sb="16" eb="18">
      <t>アンケン</t>
    </rPh>
    <rPh sb="18" eb="19">
      <t>トウ</t>
    </rPh>
    <rPh sb="21" eb="23">
      <t>シンセイ</t>
    </rPh>
    <rPh sb="25" eb="27">
      <t>リヨウ</t>
    </rPh>
    <phoneticPr fontId="1"/>
  </si>
  <si>
    <t>　＜留意事項＞</t>
    <rPh sb="2" eb="4">
      <t>リュウイ</t>
    </rPh>
    <rPh sb="4" eb="6">
      <t>ジコウ</t>
    </rPh>
    <phoneticPr fontId="1"/>
  </si>
  <si>
    <t>チェック（入力）</t>
    <rPh sb="5" eb="7">
      <t>ニュウリョク</t>
    </rPh>
    <phoneticPr fontId="1"/>
  </si>
  <si>
    <t>チェック（エラー）</t>
    <phoneticPr fontId="1"/>
  </si>
  <si>
    <t>選択項目点</t>
    <rPh sb="0" eb="2">
      <t>センタク</t>
    </rPh>
    <rPh sb="2" eb="4">
      <t>コウモク</t>
    </rPh>
    <rPh sb="4" eb="5">
      <t>テン</t>
    </rPh>
    <phoneticPr fontId="1"/>
  </si>
  <si>
    <t>←イ～ニ</t>
    <phoneticPr fontId="1"/>
  </si>
  <si>
    <t>←ホ～ヘ</t>
    <phoneticPr fontId="1"/>
  </si>
  <si>
    <t>←必要数</t>
    <rPh sb="1" eb="4">
      <t>ヒツヨウスウ</t>
    </rPh>
    <phoneticPr fontId="1"/>
  </si>
  <si>
    <t>イ～二</t>
    <rPh sb="2" eb="3">
      <t>ニ</t>
    </rPh>
    <phoneticPr fontId="1"/>
  </si>
  <si>
    <t>ホ～へ</t>
    <phoneticPr fontId="1"/>
  </si>
  <si>
    <t>←MAX</t>
    <phoneticPr fontId="1"/>
  </si>
  <si>
    <t>←MIN</t>
    <phoneticPr fontId="1"/>
  </si>
  <si>
    <t>申請月</t>
    <rPh sb="0" eb="2">
      <t>シンセイ</t>
    </rPh>
    <rPh sb="2" eb="3">
      <t>ツキ</t>
    </rPh>
    <phoneticPr fontId="1"/>
  </si>
  <si>
    <t>←申請月</t>
    <rPh sb="1" eb="3">
      <t>シンセイ</t>
    </rPh>
    <rPh sb="3" eb="4">
      <t>ツキ</t>
    </rPh>
    <phoneticPr fontId="1"/>
  </si>
  <si>
    <t>←計画開始月</t>
    <rPh sb="1" eb="3">
      <t>ケイカク</t>
    </rPh>
    <rPh sb="3" eb="5">
      <t>カイシ</t>
    </rPh>
    <rPh sb="5" eb="6">
      <t>ツキ</t>
    </rPh>
    <phoneticPr fontId="1"/>
  </si>
  <si>
    <t>計画開始月</t>
    <rPh sb="0" eb="2">
      <t>ケイカク</t>
    </rPh>
    <rPh sb="2" eb="4">
      <t>カイシ</t>
    </rPh>
    <rPh sb="4" eb="5">
      <t>ツキ</t>
    </rPh>
    <phoneticPr fontId="1"/>
  </si>
  <si>
    <t>←MIN＜申請-2</t>
    <rPh sb="5" eb="7">
      <t>シンセイ</t>
    </rPh>
    <phoneticPr fontId="1"/>
  </si>
  <si>
    <t>←MIN＜28年7月</t>
    <rPh sb="7" eb="8">
      <t>ネン</t>
    </rPh>
    <rPh sb="9" eb="10">
      <t>ガツ</t>
    </rPh>
    <phoneticPr fontId="1"/>
  </si>
  <si>
    <t>←MIN＜計画開始</t>
    <rPh sb="5" eb="7">
      <t>ケイカク</t>
    </rPh>
    <rPh sb="7" eb="9">
      <t>カイシ</t>
    </rPh>
    <phoneticPr fontId="1"/>
  </si>
  <si>
    <t>←計画開始＜申請月-2</t>
    <rPh sb="1" eb="3">
      <t>ケイカク</t>
    </rPh>
    <rPh sb="3" eb="5">
      <t>カイシ</t>
    </rPh>
    <rPh sb="6" eb="8">
      <t>シンセイ</t>
    </rPh>
    <rPh sb="8" eb="9">
      <t>ツキ</t>
    </rPh>
    <phoneticPr fontId="1"/>
  </si>
  <si>
    <t>←選択</t>
    <rPh sb="1" eb="3">
      <t>センタク</t>
    </rPh>
    <phoneticPr fontId="1"/>
  </si>
  <si>
    <t>　　　　　　　　　　　　（支店名）</t>
    <rPh sb="13" eb="16">
      <t>シテンメイ</t>
    </rPh>
    <phoneticPr fontId="1"/>
  </si>
  <si>
    <t>　　　　　　　　　　　　（連絡先TEL）</t>
    <rPh sb="13" eb="16">
      <t>レンラクサキ</t>
    </rPh>
    <phoneticPr fontId="1"/>
  </si>
  <si>
    <t>※０の場合は０を入力してください。</t>
    <rPh sb="3" eb="5">
      <t>バアイ</t>
    </rPh>
    <rPh sb="8" eb="10">
      <t>ニュウリョク</t>
    </rPh>
    <phoneticPr fontId="1"/>
  </si>
  <si>
    <t>ロカベンシート入力</t>
    <rPh sb="7" eb="9">
      <t>ニュウリョク</t>
    </rPh>
    <phoneticPr fontId="1"/>
  </si>
  <si>
    <t>新事業活動</t>
    <rPh sb="0" eb="3">
      <t>シンジギョウ</t>
    </rPh>
    <rPh sb="3" eb="5">
      <t>カツドウ</t>
    </rPh>
    <phoneticPr fontId="1"/>
  </si>
  <si>
    <t>指標</t>
    <rPh sb="0" eb="2">
      <t>シヒョウ</t>
    </rPh>
    <phoneticPr fontId="1"/>
  </si>
  <si>
    <t>現状認識</t>
    <rPh sb="0" eb="2">
      <t>ゲンジョウ</t>
    </rPh>
    <rPh sb="2" eb="4">
      <t>ニンシキ</t>
    </rPh>
    <phoneticPr fontId="1"/>
  </si>
  <si>
    <t>実施期間</t>
    <rPh sb="0" eb="2">
      <t>ジッシ</t>
    </rPh>
    <rPh sb="2" eb="4">
      <t>キカン</t>
    </rPh>
    <phoneticPr fontId="1"/>
  </si>
  <si>
    <t>事業分野</t>
    <rPh sb="0" eb="4">
      <t>ジギョウブンヤ</t>
    </rPh>
    <phoneticPr fontId="1"/>
  </si>
  <si>
    <t>基本情報</t>
    <rPh sb="0" eb="2">
      <t>キホン</t>
    </rPh>
    <rPh sb="2" eb="4">
      <t>ジョウホウ</t>
    </rPh>
    <phoneticPr fontId="1"/>
  </si>
  <si>
    <t>設備</t>
    <rPh sb="0" eb="2">
      <t>セツビ</t>
    </rPh>
    <phoneticPr fontId="1"/>
  </si>
  <si>
    <t>申請日関係</t>
    <rPh sb="0" eb="2">
      <t>シンセイ</t>
    </rPh>
    <rPh sb="2" eb="3">
      <t>ビ</t>
    </rPh>
    <rPh sb="3" eb="5">
      <t>カンケイ</t>
    </rPh>
    <phoneticPr fontId="1"/>
  </si>
  <si>
    <t>資本金１億超</t>
    <rPh sb="0" eb="3">
      <t>シホンキン</t>
    </rPh>
    <rPh sb="4" eb="6">
      <t>オクチョウ</t>
    </rPh>
    <phoneticPr fontId="1"/>
  </si>
  <si>
    <t>資本金１０億・２０００人超</t>
    <rPh sb="0" eb="3">
      <t>シホンキン</t>
    </rPh>
    <rPh sb="11" eb="12">
      <t>ニン</t>
    </rPh>
    <rPh sb="12" eb="13">
      <t>チョウ</t>
    </rPh>
    <phoneticPr fontId="1"/>
  </si>
  <si>
    <t>・本様式に関して不具合等が見つかった場合は、お手数ですが近畿経済産業局</t>
    <rPh sb="1" eb="2">
      <t>ホン</t>
    </rPh>
    <rPh sb="2" eb="4">
      <t>ヨウシキ</t>
    </rPh>
    <rPh sb="5" eb="6">
      <t>カン</t>
    </rPh>
    <rPh sb="8" eb="11">
      <t>フグアイ</t>
    </rPh>
    <rPh sb="11" eb="12">
      <t>トウ</t>
    </rPh>
    <rPh sb="13" eb="14">
      <t>ミ</t>
    </rPh>
    <rPh sb="18" eb="20">
      <t>バアイ</t>
    </rPh>
    <rPh sb="23" eb="25">
      <t>テスウ</t>
    </rPh>
    <rPh sb="28" eb="30">
      <t>キンキ</t>
    </rPh>
    <rPh sb="30" eb="32">
      <t>ケイザイ</t>
    </rPh>
    <rPh sb="32" eb="35">
      <t>サンギョウキョク</t>
    </rPh>
    <phoneticPr fontId="1"/>
  </si>
  <si>
    <t>　＜申請方法＞</t>
    <rPh sb="2" eb="4">
      <t>シンセイ</t>
    </rPh>
    <rPh sb="4" eb="6">
      <t>ホウホウ</t>
    </rPh>
    <phoneticPr fontId="1"/>
  </si>
  <si>
    <t>※各入力項目にサンプル値が入力されておりますが、適宜上書してご利用ください。</t>
    <rPh sb="1" eb="4">
      <t>カクニュウリョク</t>
    </rPh>
    <rPh sb="4" eb="6">
      <t>コウモク</t>
    </rPh>
    <rPh sb="11" eb="12">
      <t>アタイ</t>
    </rPh>
    <rPh sb="13" eb="15">
      <t>ニュウリョク</t>
    </rPh>
    <rPh sb="24" eb="26">
      <t>テキギ</t>
    </rPh>
    <rPh sb="26" eb="28">
      <t>ウワガ</t>
    </rPh>
    <rPh sb="31" eb="33">
      <t>リヨウ</t>
    </rPh>
    <phoneticPr fontId="1"/>
  </si>
  <si>
    <t>test③</t>
    <phoneticPr fontId="1"/>
  </si>
  <si>
    <t>　010　管理，補助的経済活動を行う事業所（01農業）</t>
  </si>
  <si>
    <t>　011　耕種農業</t>
  </si>
  <si>
    <t>　012　畜産農業</t>
  </si>
  <si>
    <t>　013　農業サービス業（園芸サービス業を除く）</t>
  </si>
  <si>
    <t>　014　園芸サービス業</t>
  </si>
  <si>
    <t>　020　管理，補助的経済活動を行う事業所（02林業）</t>
  </si>
  <si>
    <t>　021　育林業</t>
  </si>
  <si>
    <t>　022　素材生産業</t>
  </si>
  <si>
    <t>　023　特用林産物生産業（きのこ類の栽培を除く）</t>
  </si>
  <si>
    <t>　024　林業サービス業</t>
  </si>
  <si>
    <t>　029　その他の林業</t>
  </si>
  <si>
    <t>　030　管理，補助的経済活動を行う事業所（03漁業）</t>
  </si>
  <si>
    <t>　031　海面漁業</t>
  </si>
  <si>
    <t>　032　内水面漁業</t>
  </si>
  <si>
    <t>　040　管理，補助的経済活動を行う事業所（04水産養殖業）</t>
  </si>
  <si>
    <t>　041　海面養殖業</t>
  </si>
  <si>
    <t>　042　内水面養殖業</t>
  </si>
  <si>
    <t>　050　管理，補助的経済活動を行う事業所（05鉱業，採石業，砂利採取業）</t>
  </si>
  <si>
    <t>　051　金属鉱業</t>
  </si>
  <si>
    <t>　052　石炭・亜炭鉱業</t>
  </si>
  <si>
    <t>　053　原油・天然ガス鉱業</t>
  </si>
  <si>
    <t>　054　採石業，砂・砂利・玉石採取業</t>
  </si>
  <si>
    <t>　055　窯業原料用鉱物鉱業（耐火物・陶磁器・ガラス・セメント原料用に限る）</t>
  </si>
  <si>
    <t>　059　その他の鉱業</t>
  </si>
  <si>
    <t>　060　管理，補助的経済活動を行う事業所（06総合工事業）</t>
  </si>
  <si>
    <t>　061　一般土木建築工事業</t>
  </si>
  <si>
    <t>　062　土木工事業（舗装工事業を除く）</t>
  </si>
  <si>
    <t>　063　舗装工事業</t>
  </si>
  <si>
    <t>　064　建築工事業(木造建築工事業を除く)</t>
  </si>
  <si>
    <t>　065　木造建築工事業</t>
  </si>
  <si>
    <t>　066　建築リフォーム工事業</t>
  </si>
  <si>
    <t>　070　管理，補助的経済活動を行う事業所（07職別工事業）</t>
  </si>
  <si>
    <t>　071　大工工事業</t>
  </si>
  <si>
    <t>　072　とび・土工・コンクリート工事業</t>
  </si>
  <si>
    <t>　073　鉄骨・鉄筋工事業</t>
  </si>
  <si>
    <t>　074　石工・れんが・タイル・ブロック工事業</t>
  </si>
  <si>
    <t>　075　左官工事業</t>
  </si>
  <si>
    <t>　076　板金・金物工事業</t>
  </si>
  <si>
    <t>　077　塗装工事業</t>
  </si>
  <si>
    <t>　078　床・内装工事業</t>
  </si>
  <si>
    <t>　079　その他の職別工事業</t>
  </si>
  <si>
    <t>　080　管理，補助的経済活動を行う事業所（08設備工事業）</t>
  </si>
  <si>
    <t>　081　電気工事業</t>
  </si>
  <si>
    <t>　082　電気通信・信号装置工事業</t>
  </si>
  <si>
    <t>　083　管工事業（さく井工事業を除く）</t>
  </si>
  <si>
    <t>　084　機械器具設置工事業</t>
  </si>
  <si>
    <t>　089　その他の設備工事業</t>
  </si>
  <si>
    <t>　090　管理，補助的経済活動を行う事業所（09食料品製造業）</t>
  </si>
  <si>
    <t>　091　畜産食料品製造業</t>
  </si>
  <si>
    <t>　092　水産食料品製造業</t>
  </si>
  <si>
    <t>　093　野菜缶詰・果実缶詰・農産保存食料品製造業</t>
  </si>
  <si>
    <t>　094　調味料製造業</t>
  </si>
  <si>
    <t>　095　糖類製造業</t>
  </si>
  <si>
    <t>　096　精穀・製粉業</t>
  </si>
  <si>
    <t>　097　パン・菓子製造業</t>
  </si>
  <si>
    <t>　098　動植物油脂製造業</t>
  </si>
  <si>
    <t>　099　その他の食料品製造業</t>
  </si>
  <si>
    <t>　100　管理，補助的経済活動を行う事業所（10飲料・たばこ・飼料製造業）</t>
  </si>
  <si>
    <t>　101　清涼飲料製造業</t>
  </si>
  <si>
    <t>　102　酒類製造業</t>
  </si>
  <si>
    <t>　103　茶・コーヒー製造業（清涼飲料を除く）</t>
  </si>
  <si>
    <t>　104　製氷業</t>
  </si>
  <si>
    <t>　105　たばこ製造業</t>
  </si>
  <si>
    <t>　106　飼料・有機質肥料製造業</t>
  </si>
  <si>
    <t>　110　管理，補助的経済活動を行う事業所（11繊維工業）</t>
  </si>
  <si>
    <t>　111　製糸業，紡績業，化学繊維・ねん糸等製造業</t>
  </si>
  <si>
    <t>　112　織物業</t>
  </si>
  <si>
    <t>　113　ニット生地製造業</t>
  </si>
  <si>
    <t>　114　染色整理業</t>
  </si>
  <si>
    <t>　115　綱・網・レース・繊維粗製品製造業</t>
  </si>
  <si>
    <t>　116　外衣・シャツ製造業（和式を除く）</t>
  </si>
  <si>
    <t>　117　下着類製造業</t>
  </si>
  <si>
    <t>　118　和装製品・その他の衣服・繊維製身の回り品製造業</t>
  </si>
  <si>
    <t>　119　その他の繊維製品製造業</t>
  </si>
  <si>
    <t>　120　管理，補助的経済活動を行う事業所（12木材・木製品製造業）</t>
  </si>
  <si>
    <t>　121　製材業，木製品製造業</t>
  </si>
  <si>
    <t>　122　造作材・合板・建築用組立材料製造業</t>
  </si>
  <si>
    <t>　123　木製容器製造業（竹，とうを含む）</t>
  </si>
  <si>
    <t>　129　その他の木製品製造業(竹，とうを含む)</t>
  </si>
  <si>
    <t>　130　管理，補助的経済活動を行う事業所（13家具・装備品製造業）</t>
  </si>
  <si>
    <t>　131　家具製造業</t>
  </si>
  <si>
    <t>　132　宗教用具製造業</t>
  </si>
  <si>
    <t>　133　建具製造業</t>
  </si>
  <si>
    <t>　139　その他の家具・装備品製造業</t>
  </si>
  <si>
    <t>　140　管理，補助的経済活動を行う事業所（14パルプ・紙・紙加工品製造業）</t>
  </si>
  <si>
    <t>　141　パルプ製造業</t>
  </si>
  <si>
    <t>　142　紙製造業</t>
  </si>
  <si>
    <t>　143　加工紙製造業</t>
  </si>
  <si>
    <t>　144　紙製品製造業</t>
  </si>
  <si>
    <t>　145　紙製容器製造業</t>
  </si>
  <si>
    <t>　149　その他のパルプ・紙・紙加工品製造業</t>
  </si>
  <si>
    <t>　150　管理，補助的経済活動を行う事業所（15印刷・同関連業）</t>
  </si>
  <si>
    <t>　151　印刷業</t>
  </si>
  <si>
    <t>　152　製版業</t>
  </si>
  <si>
    <t>　153　製本業，印刷物加工業</t>
  </si>
  <si>
    <t>　159　印刷関連サービス業</t>
  </si>
  <si>
    <t>　160　管理，補助的経済活動を行う事業所（16化学工業）</t>
  </si>
  <si>
    <t>　161　化学肥料製造業</t>
  </si>
  <si>
    <t>　162　無機化学工業製品製造業</t>
  </si>
  <si>
    <t>　163　有機化学工業製品製造業</t>
  </si>
  <si>
    <t>　164　油脂加工製品・石けん・合成洗剤・界面活性剤・塗料製造業</t>
  </si>
  <si>
    <t>　165　医薬品製造業</t>
  </si>
  <si>
    <t>　166　化粧品・歯磨・その他の化粧用調整品製造業</t>
  </si>
  <si>
    <t>　169　その他の化学工業</t>
  </si>
  <si>
    <t>　170　管理，補助的経済活動を行う事業所（17石油製品・石炭製品製造業）</t>
  </si>
  <si>
    <t>　171　石油精製業</t>
  </si>
  <si>
    <t>　172　潤滑油・グリース製造業（石油精製業によらないもの）</t>
  </si>
  <si>
    <t>　173　コークス製造業</t>
  </si>
  <si>
    <t>　174　舗装材料製造業</t>
  </si>
  <si>
    <t>　179　その他の石油製品・石炭製品製造業</t>
  </si>
  <si>
    <t>　180　管理，補助的経済活動を行う事業所（18プラスチック製品製造業）</t>
  </si>
  <si>
    <t>　181　プラスチック板・棒・管・継手・異形押出製品製造業</t>
  </si>
  <si>
    <t>　182　プラスチックフィルム・シート・床材・合成皮革製造業</t>
  </si>
  <si>
    <t>　183　工業用プラスチック製品製造業</t>
  </si>
  <si>
    <t>　184　発泡・強化プラスチック製品製造業</t>
  </si>
  <si>
    <t>　185　プラスチック成形材料製造業（廃プラスチックを含む）</t>
  </si>
  <si>
    <t>　189　その他のプラスチック製品製造業</t>
  </si>
  <si>
    <t>　190　管理，補助的経済活動を行う事業所（19ゴム製品製造業）</t>
  </si>
  <si>
    <t>　191　タイヤ・チューブ製造業</t>
  </si>
  <si>
    <t>　192　ゴム製・プラスチック製履物・同附属品製造業</t>
  </si>
  <si>
    <t>　193　ゴムベルト・ゴムホース・工業用ゴム製品製造業</t>
  </si>
  <si>
    <t>　199　その他のゴム製品製造業</t>
  </si>
  <si>
    <t>　200　管理，補助的経済活動を行う事業所（20なめし革・同製品・毛皮製造業）</t>
  </si>
  <si>
    <t>　201　なめし革製造業</t>
  </si>
  <si>
    <t>　202　工業用革製品製造業（手袋を除く）</t>
  </si>
  <si>
    <t>　203　革製履物用材料・同附属品製造業</t>
  </si>
  <si>
    <t>　204　革製履物製造業</t>
  </si>
  <si>
    <t>　205　革製手袋製造業</t>
  </si>
  <si>
    <t>　206　かばん製造業</t>
  </si>
  <si>
    <t>　207　袋物製造業</t>
  </si>
  <si>
    <t>　208　毛皮製造業</t>
  </si>
  <si>
    <t>　209　その他のなめし革製品製造業</t>
  </si>
  <si>
    <t>　210　管理，補助的経済活動を行う事業所（21窯業・土石製品製造業）</t>
  </si>
  <si>
    <t>　211　ガラス・同製品製造業</t>
  </si>
  <si>
    <t>　212　セメント・同製品製造業</t>
  </si>
  <si>
    <t>　213　建設用粘土製品製造業（陶磁器製を除く)</t>
  </si>
  <si>
    <t>　214　陶磁器・同関連製品製造業</t>
  </si>
  <si>
    <t>　215　耐火物製造業</t>
  </si>
  <si>
    <t>　216　炭素・黒鉛製品製造業</t>
  </si>
  <si>
    <t>　217　研磨材・同製品製造業</t>
  </si>
  <si>
    <t>　218　骨材・石工品等製造業</t>
  </si>
  <si>
    <t>　219　その他の窯業・土石製品製造業</t>
  </si>
  <si>
    <t>　220　管理，補助的経済活動を行う事業所（22鉄鋼業）</t>
  </si>
  <si>
    <t>　221　製鉄業</t>
  </si>
  <si>
    <t>　222　製鋼・製鋼圧延業</t>
  </si>
  <si>
    <t>　223　製鋼を行わない鋼材製造業（表面処理鋼材を除く）</t>
  </si>
  <si>
    <t>　224　表面処理鋼材製造業</t>
  </si>
  <si>
    <t>　225　鉄素形材製造業</t>
  </si>
  <si>
    <t>　229　その他の鉄鋼業</t>
  </si>
  <si>
    <t>　230　管理，補助的経済活動を行う事業所（23非鉄金属製造業）</t>
  </si>
  <si>
    <t>　231　非鉄金属第1次製錬・精製業</t>
  </si>
  <si>
    <t>　232　非鉄金属第2次製錬・精製業（非鉄金属合金製造業を含む）</t>
  </si>
  <si>
    <t>　233　非鉄金属・同合金圧延業（抽伸，押出しを含む）</t>
  </si>
  <si>
    <t>　234　電線・ケーブル製造業</t>
  </si>
  <si>
    <t>　235　非鉄金属素形材製造業</t>
  </si>
  <si>
    <t>　239　その他の非鉄金属製造業</t>
  </si>
  <si>
    <t>　240　管理，補助的経済活動を行う事業所（24金属製品製造業）</t>
  </si>
  <si>
    <t>　241　ブリキ缶・その他のめっき板等製品製造業</t>
  </si>
  <si>
    <t>　242　洋食器・刃物・手道具・金物類製造業</t>
  </si>
  <si>
    <t>　243　暖房・調理等装置,配管工事用附属品製造業</t>
  </si>
  <si>
    <t>　244　建設用・建築用金属製品製造業（製缶板金業を含む)</t>
  </si>
  <si>
    <t>　245　金属素形材製品製造業</t>
  </si>
  <si>
    <t>　246　金属被覆・彫刻業，熱処理業（ほうろう鉄器を除く）</t>
  </si>
  <si>
    <t>　247　金属線製品製造業（ねじ類を除く)</t>
  </si>
  <si>
    <t>　248　ボルト・ナット・リベット・小ねじ・木ねじ等製造業</t>
  </si>
  <si>
    <t>　249　その他の金属製品製造業</t>
  </si>
  <si>
    <t>　250　管理，補助的経済活動を行う事業所（25はん用機械器具製造業）</t>
  </si>
  <si>
    <t>　251　ボイラ・原動機製造業</t>
  </si>
  <si>
    <t>　252　ポンプ・圧縮機器製造業</t>
  </si>
  <si>
    <t>　253　一般産業用機械・装置製造業</t>
  </si>
  <si>
    <t>　259　その他のはん用機械・同部分品製造業</t>
  </si>
  <si>
    <t>　260　管理，補助的経済活動を行う事業所（26生産用機械器具製造業）</t>
  </si>
  <si>
    <t>　261　農業用機械製造業（農業用器具を除く）</t>
  </si>
  <si>
    <t>　262　建設機械・鉱山機械製造業</t>
  </si>
  <si>
    <t>　263　繊維機械製造業</t>
  </si>
  <si>
    <t>　264　生活関連産業用機械製造業</t>
  </si>
  <si>
    <t>　265　基礎素材産業用機械製造業</t>
  </si>
  <si>
    <t>　266　金属加工機械製造業</t>
  </si>
  <si>
    <t>　267　半導体・フラットパネルディスプレイ製造装置製造業</t>
  </si>
  <si>
    <t>　269　その他の生産用機械・同部分品製造業</t>
  </si>
  <si>
    <t>　270　管理，補助的経済活動を行う事業所（27業務用機械器具製造業）</t>
  </si>
  <si>
    <t>　271　事務用機械器具製造業</t>
  </si>
  <si>
    <t>　272　サービス用・娯楽用機械器具製造業</t>
  </si>
  <si>
    <t>　273　計量器・測定器・分析機器・試験機・測量機械器具・理化学機械器具製造業</t>
  </si>
  <si>
    <t>　274　医療用機械器具・医療用品製造業</t>
  </si>
  <si>
    <t>　275　光学機械器具・レンズ製造業</t>
  </si>
  <si>
    <t>　276　武器製造業</t>
  </si>
  <si>
    <t>　280　管理，補助的経済活動を行う事業所（28電子部品・デバイス・電子回路製造業）</t>
  </si>
  <si>
    <t>　281　電子デバイス製造業</t>
  </si>
  <si>
    <t>　282　電子部品製造業</t>
  </si>
  <si>
    <t>　283　記録メディア製造業</t>
  </si>
  <si>
    <t>　284　電子回路製造業</t>
  </si>
  <si>
    <t>　285　ユニット部品製造業</t>
  </si>
  <si>
    <t>　289　その他の電子部品・デバイス・電子回路製造業</t>
  </si>
  <si>
    <t>　290　管理，補助的経済活動を行う事業所（29電気機械器具製造業）</t>
  </si>
  <si>
    <t>　291　発電用・送電用・配電用電気機械器具製造業</t>
  </si>
  <si>
    <t>　292　産業用電気機械器具製造業</t>
  </si>
  <si>
    <t>　293　民生用電気機械器具製造業</t>
  </si>
  <si>
    <t>　294　電球・電気照明器具製造業</t>
  </si>
  <si>
    <t>　295　電池製造業</t>
  </si>
  <si>
    <t>　296　電子応用装置製造業</t>
  </si>
  <si>
    <t>　297　電気計測器製造業</t>
  </si>
  <si>
    <t>　299　その他の電気機械器具製造業</t>
  </si>
  <si>
    <t>　300　管理，補助的経済活動を行う事業所（30情報通信機械器具製造業）</t>
  </si>
  <si>
    <t>　301　通信機械器具・同関連機械器具製造業</t>
  </si>
  <si>
    <t>　302　映像・音響機械器具製造業</t>
  </si>
  <si>
    <t>　303　電子計算機・同附属装置製造業</t>
  </si>
  <si>
    <t>　310　管理，補助的経済活動を行う事業所（31輸送用機械器具製造業）</t>
  </si>
  <si>
    <t>　311　自動車・同附属品製造業</t>
  </si>
  <si>
    <t>　312　鉄道車両・同部分品製造業</t>
  </si>
  <si>
    <t>　313　船舶製造・修理業，舶用機関製造業</t>
  </si>
  <si>
    <t>　314　航空機・同附属品製造業</t>
  </si>
  <si>
    <t>　315　産業用運搬車両・同部分品・附属品製造業</t>
  </si>
  <si>
    <t>　319　その他の輸送用機械器具製造業</t>
  </si>
  <si>
    <t>　320　管理，補助的経済活動を行う事業所（32その他の製造業）</t>
  </si>
  <si>
    <t>　321　貴金属・宝石製品製造業</t>
  </si>
  <si>
    <t>　322　装身具・装飾品・ボタン・同関連品製造業（貴金属・宝石製を除く）</t>
  </si>
  <si>
    <t>　323　時計・同部分品製造業</t>
  </si>
  <si>
    <t>　324　楽器製造業</t>
  </si>
  <si>
    <t>　325　がん具・運動用具製造業</t>
  </si>
  <si>
    <t>　326　ペン・鉛筆・絵画用品・その他の事務用品製造業</t>
  </si>
  <si>
    <t>　327　漆器製造業</t>
  </si>
  <si>
    <t>　328　畳等生活雑貨製品製造業</t>
  </si>
  <si>
    <t>　329　他に分類されない製造業</t>
  </si>
  <si>
    <t>　330　管理，補助的経済活動を行う事業所（33電気業）</t>
  </si>
  <si>
    <t>　331　電気業</t>
  </si>
  <si>
    <t>　340　管理，補助的経済活動を行う事業所（34ガス業）</t>
  </si>
  <si>
    <t>　341　ガス業</t>
  </si>
  <si>
    <t>　350　管理，補助的経済活動を行う事業所（35熱供給業）</t>
  </si>
  <si>
    <t>　351　熱供給業</t>
  </si>
  <si>
    <t>　360　管理，補助的経済活動を行う事業所（36水道業）</t>
  </si>
  <si>
    <t>　361　上水道業</t>
  </si>
  <si>
    <t>　362　工業用水道業</t>
  </si>
  <si>
    <t>　363　下水道業</t>
  </si>
  <si>
    <t>　370　管理，補助的経済活動を行う事業所（37通信業）</t>
  </si>
  <si>
    <t>　371　固定電気通信業</t>
  </si>
  <si>
    <t>　372　移動電気通信業</t>
  </si>
  <si>
    <t>　373　電気通信に附帯するサービス業</t>
  </si>
  <si>
    <t>　380　管理，補助的経済活動を行う事業所（38放送業）</t>
  </si>
  <si>
    <t>　381　公共放送業（有線放送業を除く）</t>
  </si>
  <si>
    <t>　382　民間放送業（有線放送業を除く）</t>
  </si>
  <si>
    <t>　383　有線放送業</t>
  </si>
  <si>
    <t>　390　管理，補助的経済活動を行う事業所（39情報サービス業）</t>
  </si>
  <si>
    <t>　391　ソフトウェア業</t>
  </si>
  <si>
    <t>　392　情報処理・提供サービス業</t>
  </si>
  <si>
    <t>　400　管理，補助的経済活動を行う事業所（40インターネット附随サービス業）</t>
  </si>
  <si>
    <t>　401　インターネット附随サービス業</t>
  </si>
  <si>
    <t>　410　管理，補助的経済活動を行う事業所（41映像・音声・文字情報制作業）</t>
  </si>
  <si>
    <t>　411　映像情報制作・配給業</t>
  </si>
  <si>
    <t>　412　音声情報制作業</t>
  </si>
  <si>
    <t>　413　新聞業</t>
  </si>
  <si>
    <t>　414　出版業</t>
  </si>
  <si>
    <t>　415　広告制作業</t>
  </si>
  <si>
    <t>　416　映像・音声・文字情報制作に附帯するサービス業</t>
  </si>
  <si>
    <t>　420　管理，補助的経済活動を行う事業所（42鉄道業）</t>
  </si>
  <si>
    <t>　421　鉄道業</t>
  </si>
  <si>
    <t>　430　管理，補助的経済活動を行う事業所（43道路旅客運送業）</t>
  </si>
  <si>
    <t>　431　一般乗合旅客自動車運送業</t>
  </si>
  <si>
    <t>　432　一般乗用旅客自動車運送業</t>
  </si>
  <si>
    <t>　433　一般貸切旅客自動車運送業</t>
  </si>
  <si>
    <t>　439　その他の道路旅客運送業</t>
  </si>
  <si>
    <t>　440　管理，補助的経済活動を行う事業所（44道路貨物運送業）</t>
  </si>
  <si>
    <t>　441　一般貨物自動車運送業</t>
  </si>
  <si>
    <t>　442　特定貨物自動車運送業</t>
  </si>
  <si>
    <t>　443　貨物軽自動車運送業</t>
  </si>
  <si>
    <t>　444　集配利用運送業</t>
  </si>
  <si>
    <t>　449　その他の道路貨物運送業</t>
  </si>
  <si>
    <t>　450　管理，補助的経済活動を行う事業所（45水運業）</t>
  </si>
  <si>
    <t>　451　外航海運業</t>
  </si>
  <si>
    <t>　452　沿海海運業</t>
  </si>
  <si>
    <t>　453　内陸水運業</t>
  </si>
  <si>
    <t>　454　船舶貸渡業</t>
  </si>
  <si>
    <t>　460　管理，補助的経済活動を行う事業所（46航空運輸業）</t>
  </si>
  <si>
    <t>　461　航空運送業</t>
  </si>
  <si>
    <t>　462　航空機使用業（航空運送業を除く）</t>
  </si>
  <si>
    <t>　470　管理，補助的経済活動を行う事業所（47倉庫業）</t>
  </si>
  <si>
    <t>　471　倉庫業（冷蔵倉庫業を除く）</t>
  </si>
  <si>
    <t>　472　冷蔵倉庫業</t>
  </si>
  <si>
    <t>　480　管理，補助的経済活動を行う事業所（48運輸に附帯するサービス業）</t>
  </si>
  <si>
    <t>　481　港湾運送業</t>
  </si>
  <si>
    <t>　482　貨物運送取扱業（集配利用運送業を除く）</t>
  </si>
  <si>
    <t>　483　運送代理店</t>
  </si>
  <si>
    <t>　484　こん包業</t>
  </si>
  <si>
    <t>　485　運輸施設提供業</t>
  </si>
  <si>
    <t>　489　その他の運輸に附帯するサービス業</t>
  </si>
  <si>
    <t>　490　管理，補助的経済活動を行う事業所（49郵便業）</t>
  </si>
  <si>
    <t>　491　郵便業（信書便事業を含む）</t>
  </si>
  <si>
    <t>　500　管理，補助的経済活動を行う事業所（50各種商品卸売業）</t>
  </si>
  <si>
    <t>　501　各種商品卸売業</t>
  </si>
  <si>
    <t>　510　管理，補助的経済活動を行う事業所（51繊維・衣服等卸売業）</t>
  </si>
  <si>
    <t>　511　繊維品卸売業（衣服，身の回り品を除く）</t>
  </si>
  <si>
    <t>　512　衣服卸売業</t>
  </si>
  <si>
    <t>　513　身の回り品卸売業</t>
  </si>
  <si>
    <t>　520　管理，補助的経済活動を行う事業所（52飲食料品卸売業）</t>
  </si>
  <si>
    <t>　521　農畜産物・水産物卸売業</t>
  </si>
  <si>
    <t>　522　食料・飲料卸売業</t>
  </si>
  <si>
    <t>　530　管理，補助的経済活動を行う事業所（53建築材料，鉱物・金属材料等卸売業）</t>
  </si>
  <si>
    <t>　531　建築材料卸売業</t>
  </si>
  <si>
    <t>　532　化学製品卸売業</t>
  </si>
  <si>
    <t>　533　石油・鉱物卸売業</t>
  </si>
  <si>
    <t>　534　鉄鋼製品卸売業</t>
  </si>
  <si>
    <t>　535　非鉄金属卸売業</t>
  </si>
  <si>
    <t>　536　再生資源卸売業</t>
  </si>
  <si>
    <t>　540　管理，補助的経済活動を行う事業所（54機械器具卸売業）</t>
  </si>
  <si>
    <t>　541　産業機械器具卸売業</t>
  </si>
  <si>
    <t>　542　自動車卸売業</t>
  </si>
  <si>
    <t>　543　電気機械器具卸売業</t>
  </si>
  <si>
    <t>　549　その他の機械器具卸売業</t>
  </si>
  <si>
    <t>　550　管理，補助的経済活動を行う事業所（55その他の卸売業）</t>
  </si>
  <si>
    <t>　551　家具・建具・じゅう器等卸売業</t>
  </si>
  <si>
    <t>　552　医薬品・化粧品等卸売業</t>
  </si>
  <si>
    <t>　553　紙・紙製品卸売業</t>
  </si>
  <si>
    <t>　559　他に分類されない卸売業</t>
  </si>
  <si>
    <t>　560　管理，補助的経済活動を行う事業所（56各種商品小売業）</t>
  </si>
  <si>
    <t>　561　百貨店，総合スーパー</t>
  </si>
  <si>
    <t>　569　その他の各種商品小売業（従業者が常時50人未満のもの）</t>
  </si>
  <si>
    <t>　570　管理，補助的経済活動を行う事業所（57織物・衣服・身の回り品小売業）</t>
  </si>
  <si>
    <t>　571　呉服・服地・寝具小売業</t>
  </si>
  <si>
    <t>　572　男子服小売業</t>
  </si>
  <si>
    <t>　573　婦人・子供服小売業</t>
  </si>
  <si>
    <t>　574　靴・履物小売業</t>
  </si>
  <si>
    <t>　579　その他の織物・衣服・身の回り品小売業</t>
  </si>
  <si>
    <t>　580　管理，補助的経済活動を行う事業所（58飲食料品小売業）</t>
  </si>
  <si>
    <t>　581　各種食料品小売業</t>
  </si>
  <si>
    <t>　582　野菜・果実小売業</t>
  </si>
  <si>
    <t>　583　食肉小売業</t>
  </si>
  <si>
    <t>　584　鮮魚小売業</t>
  </si>
  <si>
    <t>　585　酒小売業</t>
  </si>
  <si>
    <t>　586　菓子・パン小売業</t>
  </si>
  <si>
    <t>　589　その他の飲食料品小売業</t>
  </si>
  <si>
    <t>　590　管理，補助的経済活動を行う事業所（59機械器具小売業）</t>
  </si>
  <si>
    <t>　591　自動車小売業</t>
  </si>
  <si>
    <t>　592　自転車小売業</t>
  </si>
  <si>
    <t>　593　機械器具小売業（自動車，自転車を除く）</t>
  </si>
  <si>
    <t>　600　管理，補助的経済活動を行う事業所（60その他の小売業）</t>
  </si>
  <si>
    <t>　601　家具・建具・畳小売業</t>
  </si>
  <si>
    <t>　602　じゅう器小売業</t>
  </si>
  <si>
    <t>　603　医薬品・化粧品小売業</t>
  </si>
  <si>
    <t>　604　農耕用品小売業</t>
  </si>
  <si>
    <t>　605　燃料小売業</t>
  </si>
  <si>
    <t>　606　書籍・文房具小売業</t>
  </si>
  <si>
    <t>　607　スポーツ用品・がん具・娯楽用品・楽器小売業</t>
  </si>
  <si>
    <t>　608　写真機・時計・眼鏡小売業</t>
  </si>
  <si>
    <t>　609　他に分類されない小売業</t>
  </si>
  <si>
    <t>　610　管理，補助的経済活動を行う事業所（61無店舗小売業）</t>
  </si>
  <si>
    <t>　611　通信販売・訪問販売小売業</t>
  </si>
  <si>
    <t>　612　自動販売機による小売業</t>
  </si>
  <si>
    <t>　619　その他の無店舗小売業</t>
  </si>
  <si>
    <t>　620　管理，補助的経済活動を行う事業所（62銀行業）</t>
  </si>
  <si>
    <t>　621　中央銀行</t>
  </si>
  <si>
    <t>　622　銀行（中央銀行を除く）</t>
  </si>
  <si>
    <t>　630　管理，補助的経済活動を行う事業所（63協同組織金融業）</t>
  </si>
  <si>
    <t>　631　中小企業等金融業</t>
  </si>
  <si>
    <t>　632　農林水産金融業</t>
  </si>
  <si>
    <t>　640　管理，補助的経済活動を行う事業所（64貸金業，クレジットカード業等非預金信用機関）</t>
  </si>
  <si>
    <t>　641　貸金業</t>
  </si>
  <si>
    <t>　642　質屋</t>
  </si>
  <si>
    <t>　643　クレジットカード業，割賦金融業</t>
  </si>
  <si>
    <t>　649　その他の非預金信用機関</t>
  </si>
  <si>
    <t>　650　管理，補助的経済活動を行う事業所（65金融商品取引業，商品先物取引業）</t>
  </si>
  <si>
    <t>　651　金融商品取引業</t>
  </si>
  <si>
    <t>　652　商品先物取引業，商品投資顧問業</t>
  </si>
  <si>
    <t>　660　管理，補助的経済活動を行う事業所（66補助的金融業等）</t>
  </si>
  <si>
    <t>　661　補助的金融業，金融附帯業</t>
  </si>
  <si>
    <t>　662　信託業</t>
  </si>
  <si>
    <t>　663　金融代理業</t>
  </si>
  <si>
    <t>　670　管理，補助的経済活動を行う事業所（67保険業）</t>
  </si>
  <si>
    <t>　671　生命保険業</t>
  </si>
  <si>
    <t>　672　損害保険業</t>
  </si>
  <si>
    <t>　673　共済事業，少額短期保険業</t>
  </si>
  <si>
    <t>　674　保険媒介代理業</t>
  </si>
  <si>
    <t>　675　保険サービス業</t>
  </si>
  <si>
    <t>　680　管理，補助的経済活動を行う事業所（68不動産取引業）</t>
  </si>
  <si>
    <t>　681　建物売買業，土地売買業</t>
  </si>
  <si>
    <t>　682　不動産代理業・仲介業</t>
  </si>
  <si>
    <t>　690　管理，補助的経済活動を行う事業所（69不動産賃貸業・管理業）</t>
  </si>
  <si>
    <t>　691　不動産賃貸業（貸家業，貸間業を除く）</t>
  </si>
  <si>
    <t>　692　貸家業，貸間業</t>
  </si>
  <si>
    <t>　693　駐車場業</t>
  </si>
  <si>
    <t>　694　不動産管理業</t>
  </si>
  <si>
    <t>　700　管理，補助的経済活動を行う事業所（70物品賃貸業）</t>
  </si>
  <si>
    <t>　701　各種物品賃貸業</t>
  </si>
  <si>
    <t>　702　産業用機械器具賃貸業</t>
  </si>
  <si>
    <t>　703　事務用機械器具賃貸業</t>
  </si>
  <si>
    <t>　704　自動車賃貸業</t>
  </si>
  <si>
    <t>　705　スポーツ・娯楽用品賃貸業</t>
  </si>
  <si>
    <t>　709　その他の物品賃貸業</t>
  </si>
  <si>
    <t>　710　管理，補助的経済活動を行う事業所（71学術・開発研究機関）</t>
  </si>
  <si>
    <t>　711　自然科学研究所</t>
  </si>
  <si>
    <t>　712　人文・社会科学研究所</t>
  </si>
  <si>
    <t>　720　管理，補助的経済活動を行う事業所（72専門サービス業）</t>
  </si>
  <si>
    <t>　721　法律事務所，特許事務所</t>
  </si>
  <si>
    <t>　722　公証人役場，司法書士事務所，土地家屋調査士事務所</t>
  </si>
  <si>
    <t>　723　行政書士事務所</t>
  </si>
  <si>
    <t>　724　公認会計士事務所，税理士事務所</t>
  </si>
  <si>
    <t>　725　社会保険労務士事務所</t>
  </si>
  <si>
    <t>　726　デザイン業</t>
  </si>
  <si>
    <t>　727　著述・芸術家業</t>
  </si>
  <si>
    <t>　728　経営コンサルタント業，純粋持株会社</t>
  </si>
  <si>
    <t>　729　その他の専門サービス業</t>
  </si>
  <si>
    <t>　730　管理，補助的経済活動を行う事業所（73広告業）</t>
  </si>
  <si>
    <t>　731　広告業</t>
  </si>
  <si>
    <t>　740　管理，補助的経済活動を行う事業所（74技術サービス業）</t>
  </si>
  <si>
    <t>　741　獣医業</t>
  </si>
  <si>
    <t>　742　土木建築サービス業</t>
  </si>
  <si>
    <t>　743　機械設計業</t>
  </si>
  <si>
    <t>　744　商品・非破壊検査業</t>
  </si>
  <si>
    <t>　745　計量証明業</t>
  </si>
  <si>
    <t>　746　写真業</t>
  </si>
  <si>
    <t>　749　その他の技術サービス業</t>
  </si>
  <si>
    <t>　750　管理，補助的経済活動を行う事業所（75宿泊業）</t>
  </si>
  <si>
    <t>　751　旅館，ホテル</t>
  </si>
  <si>
    <t>　752　簡易宿所</t>
  </si>
  <si>
    <t>　753　下宿業</t>
  </si>
  <si>
    <t>　759　その他の宿泊業</t>
  </si>
  <si>
    <t>　760　管理，補助的経済活動を行う事業所（76飲食店）</t>
  </si>
  <si>
    <t>　761　食堂，レストラン（専門料理店を除く）</t>
  </si>
  <si>
    <t>　762　専門料理店</t>
  </si>
  <si>
    <t>　763　そば・うどん店</t>
  </si>
  <si>
    <t>　764　すし店</t>
  </si>
  <si>
    <t>　765　酒場，ビヤホール</t>
  </si>
  <si>
    <t>　766　バー，キャバレー，ナイトクラブ</t>
  </si>
  <si>
    <t>　767　喫茶店</t>
  </si>
  <si>
    <t>　769　その他の飲食店</t>
  </si>
  <si>
    <t>　770　管理，補助的経済活動を行う事業所（77持ち帰り・配達飲食サービス業）</t>
  </si>
  <si>
    <t>　771　持ち帰り飲食サービス業</t>
  </si>
  <si>
    <t>　772　配達飲食サービス業</t>
  </si>
  <si>
    <t>　780　管理，補助的経済活動を行う事業所（78洗濯・理容・美容・浴場業）</t>
  </si>
  <si>
    <t>　781　洗濯業</t>
  </si>
  <si>
    <t>　782　理容業</t>
  </si>
  <si>
    <t>　783　美容業</t>
  </si>
  <si>
    <t>　784　一般公衆浴場業</t>
  </si>
  <si>
    <t>　785　その他の公衆浴場業</t>
  </si>
  <si>
    <t>　789　その他の洗濯・理容・美容・浴場業</t>
  </si>
  <si>
    <t>　790　管理，補助的経済活動を行う事業所（79その他の生活関連サービス業）</t>
  </si>
  <si>
    <t>　791　旅行業</t>
  </si>
  <si>
    <t>　792　家事サービス業</t>
  </si>
  <si>
    <t>　793　衣服裁縫修理業</t>
  </si>
  <si>
    <t>　794　物品預り業</t>
  </si>
  <si>
    <t>　795　火葬・墓地管理業</t>
  </si>
  <si>
    <t>　796　冠婚葬祭業</t>
  </si>
  <si>
    <t>　799　他に分類されない生活関連サービス業</t>
  </si>
  <si>
    <t>　800　管理，補助的経済活動を行う事業所（80娯楽業）</t>
  </si>
  <si>
    <t>　801　映画館</t>
  </si>
  <si>
    <t>　802　興行場（別掲を除く），興行団</t>
  </si>
  <si>
    <t>　803　競輪・競馬等の競走場，競技団</t>
  </si>
  <si>
    <t>　804　スポーツ施設提供業</t>
  </si>
  <si>
    <t>　805　公園，遊園地</t>
  </si>
  <si>
    <t>　806　遊戯場</t>
  </si>
  <si>
    <t>　809　その他の娯楽業</t>
  </si>
  <si>
    <t>　810　管理，補助的経済活動を行う事業所（81学校教育）</t>
  </si>
  <si>
    <t>　811　幼稚園</t>
  </si>
  <si>
    <t>　812　小学校</t>
  </si>
  <si>
    <t>　813　中学校</t>
  </si>
  <si>
    <t>　814　高等学校，中等教育学校</t>
  </si>
  <si>
    <t>　815　特別支援学校</t>
  </si>
  <si>
    <t>　816　高等教育機関</t>
  </si>
  <si>
    <t>　817　専修学校，各種学校</t>
  </si>
  <si>
    <t>　818　学校教育支援機関</t>
  </si>
  <si>
    <t>　819　幼保連携型認定こども園</t>
  </si>
  <si>
    <t>　820　管理，補助的経済活動を行う事業所（82その他の教育，学習支援業）</t>
  </si>
  <si>
    <t>　821　社会教育</t>
  </si>
  <si>
    <t>　822　職業・教育支援施設</t>
  </si>
  <si>
    <t>　823　学習塾</t>
  </si>
  <si>
    <t>　824　教養・技能教授業</t>
  </si>
  <si>
    <t>　829　他に分類されない教育，学習支援業</t>
  </si>
  <si>
    <t>　830　管理，補助的経済活動を行う事業所（83医療業）</t>
  </si>
  <si>
    <t>　831　病院</t>
  </si>
  <si>
    <t>　832　一般診療所</t>
  </si>
  <si>
    <t>　833　歯科診療所</t>
  </si>
  <si>
    <t>　834　助産・看護業</t>
  </si>
  <si>
    <t>　835　療術業</t>
  </si>
  <si>
    <t>　836　医療に附帯するサービス業</t>
  </si>
  <si>
    <t>　840　管理，補助的経済活動を行う事業所（84保健衛生）</t>
  </si>
  <si>
    <t>　841　保健所</t>
  </si>
  <si>
    <t>　842　健康相談施設</t>
  </si>
  <si>
    <t>　849　その他の保健衛生</t>
  </si>
  <si>
    <t>　850　管理，補助的経済活動を行う事業所（85社会保険・社会福祉・介護事業）</t>
  </si>
  <si>
    <t>　851　社会保険事業団体</t>
  </si>
  <si>
    <t>　852　福祉事務所</t>
  </si>
  <si>
    <t>　853　児童福祉事業</t>
  </si>
  <si>
    <t>　854　老人福祉・介護事業</t>
  </si>
  <si>
    <t>　855　障害者福祉事業</t>
  </si>
  <si>
    <t>　859　その他の社会保険・社会福祉・介護事業</t>
  </si>
  <si>
    <t>　860　管理，補助的経済活動を行う事業所（86郵便局）</t>
  </si>
  <si>
    <t>　861　郵便局</t>
  </si>
  <si>
    <t>　862　郵便局受託業</t>
  </si>
  <si>
    <t>　870　管理，補助的経済活動を行う事業所（87協同組合）</t>
  </si>
  <si>
    <t>　871　農林水産業協同組合（他に分類されないもの）</t>
  </si>
  <si>
    <t>　872　事業協同組合（他に分類されないもの）</t>
  </si>
  <si>
    <t>　880　管理，補助的経済活動を行う事業所（88廃棄物処理業）</t>
  </si>
  <si>
    <t>　881　一般廃棄物処理業</t>
  </si>
  <si>
    <t>　882　産業廃棄物処理業</t>
  </si>
  <si>
    <t>　889　その他の廃棄物処理業</t>
  </si>
  <si>
    <t>　890　管理，補助的経済活動を行う事業所（89自動車整備業）</t>
  </si>
  <si>
    <t>　891　自動車整備業</t>
  </si>
  <si>
    <t>　900　管理，補助的経済活動を行う事業所（90機械等修理業）</t>
  </si>
  <si>
    <t>　901　機械修理業（電気機械器具を除く）</t>
  </si>
  <si>
    <t>　902　電気機械器具修理業</t>
  </si>
  <si>
    <t>　903　表具業</t>
  </si>
  <si>
    <t>　909　その他の修理業</t>
  </si>
  <si>
    <t>　910　管理，補助的経済活動を行う事業所（91職業紹介・労働者派遣業）</t>
  </si>
  <si>
    <t>　911　職業紹介業</t>
  </si>
  <si>
    <t>　912　労働者派遣業</t>
  </si>
  <si>
    <t>　920　管理，補助的経済活動を行う事業所（92その他の事業サービス業）</t>
  </si>
  <si>
    <t>　921　速記・ワープロ入力・複写業</t>
  </si>
  <si>
    <t>　922　建物サービス業</t>
  </si>
  <si>
    <t>　923　警備業</t>
  </si>
  <si>
    <t>　929　他に分類されない事業サービス業</t>
  </si>
  <si>
    <t>　931　経済団体</t>
  </si>
  <si>
    <t>　932　労働団体</t>
  </si>
  <si>
    <t>　933　学術・文化団体</t>
  </si>
  <si>
    <t>　934　政治団体</t>
  </si>
  <si>
    <t>　939　他に分類されない非営利的団体</t>
  </si>
  <si>
    <t>　941　神道系宗教</t>
  </si>
  <si>
    <t>　942　仏教系宗教</t>
  </si>
  <si>
    <t>　943　キリスト教系宗教</t>
  </si>
  <si>
    <t>　949　その他の宗教</t>
  </si>
  <si>
    <t>　950　管理，補助的経済活動を行う事業所（95その他のサービス業）</t>
  </si>
  <si>
    <t>　951　集会場</t>
  </si>
  <si>
    <t>　952　と畜場</t>
  </si>
  <si>
    <t>　959　他に分類されないサービス業</t>
  </si>
  <si>
    <t>　961　外国公館</t>
  </si>
  <si>
    <t>　969　その他の外国公務</t>
  </si>
  <si>
    <t>　971　立法機関</t>
  </si>
  <si>
    <t>　972　司法機関</t>
  </si>
  <si>
    <t>　973　行政機関</t>
  </si>
  <si>
    <t>　981　都道府県機関</t>
  </si>
  <si>
    <t>　982　市町村機関</t>
  </si>
  <si>
    <t>　999　分類不能の産業</t>
  </si>
  <si>
    <t>代表取締役</t>
    <rPh sb="0" eb="2">
      <t>ダイヒョウ</t>
    </rPh>
    <rPh sb="2" eb="5">
      <t>トリシマリヤク</t>
    </rPh>
    <phoneticPr fontId="1"/>
  </si>
  <si>
    <t>※ローカルベンチマークの「労働生産性」定義（算式）と、５ 経営力向上の目標で用いる「労働生産性」の定義（算式）</t>
    <rPh sb="13" eb="15">
      <t>ロウドウ</t>
    </rPh>
    <rPh sb="15" eb="18">
      <t>セイサンセイ</t>
    </rPh>
    <rPh sb="19" eb="21">
      <t>テイギ</t>
    </rPh>
    <rPh sb="22" eb="24">
      <t>サンシキ</t>
    </rPh>
    <rPh sb="29" eb="32">
      <t>ケイエイリョク</t>
    </rPh>
    <rPh sb="32" eb="34">
      <t>コウジョウ</t>
    </rPh>
    <rPh sb="35" eb="37">
      <t>モクヒョウ</t>
    </rPh>
    <rPh sb="38" eb="39">
      <t>モチ</t>
    </rPh>
    <rPh sb="42" eb="44">
      <t>ロウドウ</t>
    </rPh>
    <rPh sb="44" eb="47">
      <t>セイサンセイ</t>
    </rPh>
    <rPh sb="49" eb="51">
      <t>テイギ</t>
    </rPh>
    <rPh sb="52" eb="54">
      <t>サンシキ</t>
    </rPh>
    <phoneticPr fontId="1"/>
  </si>
  <si>
    <t>　 が異なる為、それぞれ値は一致しませんが問題はありません。</t>
    <rPh sb="3" eb="4">
      <t>コト</t>
    </rPh>
    <rPh sb="6" eb="7">
      <t>タメ</t>
    </rPh>
    <rPh sb="12" eb="13">
      <t>アタイ</t>
    </rPh>
    <rPh sb="14" eb="16">
      <t>イッチ</t>
    </rPh>
    <rPh sb="21" eb="23">
      <t>モンダイ</t>
    </rPh>
    <phoneticPr fontId="1"/>
  </si>
  <si>
    <t>セルを選択入力</t>
    <rPh sb="3" eb="5">
      <t>センタク</t>
    </rPh>
    <rPh sb="5" eb="7">
      <t>ニュウリョク</t>
    </rPh>
    <phoneticPr fontId="3"/>
  </si>
  <si>
    <t>ご記載ください。
（セル内での改行→Alt＋Enter）
欄が不足する場合は、別紙に記載してください。</t>
    <rPh sb="1" eb="3">
      <t>キサイ</t>
    </rPh>
    <rPh sb="12" eb="13">
      <t>ナイ</t>
    </rPh>
    <rPh sb="15" eb="17">
      <t>カイギョウ</t>
    </rPh>
    <rPh sb="29" eb="30">
      <t>ラン</t>
    </rPh>
    <rPh sb="31" eb="33">
      <t>フソク</t>
    </rPh>
    <rPh sb="35" eb="37">
      <t>バアイ</t>
    </rPh>
    <rPh sb="39" eb="41">
      <t>ベッシ</t>
    </rPh>
    <rPh sb="42" eb="44">
      <t>キサイ</t>
    </rPh>
    <phoneticPr fontId="1"/>
  </si>
  <si>
    <t>経営状況に関する記載
欄が不足する場合は、別紙に記載してください。</t>
    <rPh sb="0" eb="2">
      <t>ケイエイ</t>
    </rPh>
    <rPh sb="2" eb="4">
      <t>ジョウキョウ</t>
    </rPh>
    <rPh sb="5" eb="6">
      <t>カン</t>
    </rPh>
    <rPh sb="8" eb="10">
      <t>キサイ</t>
    </rPh>
    <rPh sb="11" eb="12">
      <t>ラン</t>
    </rPh>
    <rPh sb="13" eb="15">
      <t>フソク</t>
    </rPh>
    <rPh sb="17" eb="19">
      <t>バアイ</t>
    </rPh>
    <rPh sb="21" eb="23">
      <t>ベッシ</t>
    </rPh>
    <rPh sb="24" eb="26">
      <t>キサイ</t>
    </rPh>
    <phoneticPr fontId="1"/>
  </si>
  <si>
    <t>※本紙は記載がない場合提出不要です。</t>
    <rPh sb="1" eb="3">
      <t>ホンシ</t>
    </rPh>
    <rPh sb="4" eb="6">
      <t>キサイ</t>
    </rPh>
    <rPh sb="9" eb="11">
      <t>バアイ</t>
    </rPh>
    <rPh sb="11" eb="13">
      <t>テイシュツ</t>
    </rPh>
    <rPh sb="13" eb="15">
      <t>フヨウ</t>
    </rPh>
    <phoneticPr fontId="1"/>
  </si>
  <si>
    <t xml:space="preserve">例
申請書記載内容について下記のとおり補足します。
６　経営力向上の内容
ア　（実施事項）
　・・・・・・・・・・・・・・・・・・・・・・・・・・・・・・・・・
　・・・・・・・・・・・・・・・・・・・・・・・・・・
　・・・・・・・・・・・・・・・・・・・・・・・・・・・・・・・・・・・・・
</t>
    <rPh sb="0" eb="1">
      <t>レイ</t>
    </rPh>
    <rPh sb="2" eb="5">
      <t>シンセイショ</t>
    </rPh>
    <rPh sb="5" eb="7">
      <t>キサイ</t>
    </rPh>
    <rPh sb="7" eb="9">
      <t>ナイヨウ</t>
    </rPh>
    <rPh sb="13" eb="15">
      <t>カキ</t>
    </rPh>
    <rPh sb="19" eb="21">
      <t>ホソク</t>
    </rPh>
    <rPh sb="28" eb="30">
      <t>ケイエイ</t>
    </rPh>
    <rPh sb="30" eb="31">
      <t>リョク</t>
    </rPh>
    <rPh sb="31" eb="33">
      <t>コウジョウ</t>
    </rPh>
    <rPh sb="34" eb="36">
      <t>ナイヨウ</t>
    </rPh>
    <rPh sb="40" eb="42">
      <t>ジッシ</t>
    </rPh>
    <rPh sb="42" eb="44">
      <t>ジコウ</t>
    </rPh>
    <phoneticPr fontId="1"/>
  </si>
  <si>
    <t>　までご連絡ください。（TEL：06-6966-6036）</t>
    <rPh sb="4" eb="6">
      <t>レンラク</t>
    </rPh>
    <phoneticPr fontId="1"/>
  </si>
  <si>
    <t>同計画の申請に併せて補助金等の申請を予定している場合、補助金等の名称等を記載</t>
    <rPh sb="0" eb="1">
      <t>ドウ</t>
    </rPh>
    <rPh sb="1" eb="3">
      <t>ケイカク</t>
    </rPh>
    <rPh sb="4" eb="6">
      <t>シンセイ</t>
    </rPh>
    <rPh sb="7" eb="8">
      <t>アワ</t>
    </rPh>
    <rPh sb="10" eb="13">
      <t>ホジョキン</t>
    </rPh>
    <rPh sb="13" eb="14">
      <t>トウ</t>
    </rPh>
    <rPh sb="15" eb="17">
      <t>シンセイ</t>
    </rPh>
    <rPh sb="18" eb="20">
      <t>ヨテイ</t>
    </rPh>
    <rPh sb="24" eb="26">
      <t>バアイ</t>
    </rPh>
    <rPh sb="27" eb="30">
      <t>ホジョキン</t>
    </rPh>
    <rPh sb="30" eb="31">
      <t>トウ</t>
    </rPh>
    <rPh sb="32" eb="34">
      <t>メイショウ</t>
    </rPh>
    <rPh sb="34" eb="35">
      <t>トウ</t>
    </rPh>
    <rPh sb="36" eb="38">
      <t>キサイ</t>
    </rPh>
    <phoneticPr fontId="1"/>
  </si>
  <si>
    <t>同計画の申請に併せて補助金等の申請を予定している場合、補助金等の名称等</t>
    <phoneticPr fontId="1"/>
  </si>
  <si>
    <t>　　　　　　　　　　　　　　　　交付機関名</t>
    <rPh sb="16" eb="18">
      <t>コウフ</t>
    </rPh>
    <rPh sb="18" eb="21">
      <t>キカンメイ</t>
    </rPh>
    <phoneticPr fontId="1"/>
  </si>
  <si>
    <t>　　　　　　　　　　　　　　　　申請時期</t>
    <rPh sb="16" eb="18">
      <t>シンセイ</t>
    </rPh>
    <rPh sb="18" eb="20">
      <t>ジキ</t>
    </rPh>
    <phoneticPr fontId="1"/>
  </si>
  <si>
    <t>申請時期：</t>
    <rPh sb="0" eb="2">
      <t>シンセイ</t>
    </rPh>
    <rPh sb="2" eb="4">
      <t>ジキ</t>
    </rPh>
    <phoneticPr fontId="1"/>
  </si>
  <si>
    <t>××補助金</t>
    <rPh sb="2" eb="5">
      <t>ホジョキン</t>
    </rPh>
    <phoneticPr fontId="1"/>
  </si>
  <si>
    <t>平成●年●月（予定）</t>
    <rPh sb="0" eb="1">
      <t>ヘイセイ</t>
    </rPh>
    <rPh sb="6" eb="8">
      <t>ヨテイ</t>
    </rPh>
    <phoneticPr fontId="1"/>
  </si>
  <si>
    <t>←資金調達に関する営業外の費用（支払利息、新株発行費等）を記載。指標として「売上高経常利益率」を選択しない場合は記載不要。</t>
    <rPh sb="1" eb="3">
      <t>シキン</t>
    </rPh>
    <rPh sb="3" eb="5">
      <t>チョウタツ</t>
    </rPh>
    <rPh sb="6" eb="7">
      <t>カン</t>
    </rPh>
    <rPh sb="9" eb="12">
      <t>エイギョウガイ</t>
    </rPh>
    <rPh sb="13" eb="15">
      <t>ヒヨウ</t>
    </rPh>
    <rPh sb="16" eb="18">
      <t>シハラ</t>
    </rPh>
    <rPh sb="18" eb="20">
      <t>リソク</t>
    </rPh>
    <rPh sb="21" eb="23">
      <t>シンカブ</t>
    </rPh>
    <rPh sb="23" eb="26">
      <t>ハッコウヒ</t>
    </rPh>
    <rPh sb="26" eb="27">
      <t>トウ</t>
    </rPh>
    <rPh sb="29" eb="31">
      <t>キサイ</t>
    </rPh>
    <rPh sb="32" eb="34">
      <t>シヒョウ</t>
    </rPh>
    <rPh sb="38" eb="41">
      <t>ウリアゲダカ</t>
    </rPh>
    <rPh sb="41" eb="43">
      <t>ケイジョウ</t>
    </rPh>
    <rPh sb="43" eb="45">
      <t>リエキ</t>
    </rPh>
    <rPh sb="45" eb="46">
      <t>リツ</t>
    </rPh>
    <rPh sb="48" eb="50">
      <t>センタク</t>
    </rPh>
    <rPh sb="53" eb="55">
      <t>バアイ</t>
    </rPh>
    <rPh sb="56" eb="58">
      <t>キサイ</t>
    </rPh>
    <rPh sb="58" eb="60">
      <t>フヨウ</t>
    </rPh>
    <phoneticPr fontId="1"/>
  </si>
  <si>
    <t>イ（１）～二（３）から１項目以上、ホ（１）～へから１項目以上選択してください。</t>
    <rPh sb="5" eb="6">
      <t>ニ</t>
    </rPh>
    <rPh sb="12" eb="14">
      <t>コウモク</t>
    </rPh>
    <rPh sb="14" eb="16">
      <t>イジョウ</t>
    </rPh>
    <rPh sb="26" eb="28">
      <t>コウモク</t>
    </rPh>
    <rPh sb="28" eb="30">
      <t>イジョウ</t>
    </rPh>
    <rPh sb="30" eb="32">
      <t>センタク</t>
    </rPh>
    <phoneticPr fontId="1"/>
  </si>
  <si>
    <t>イ（１）～二（３）から２項目以上、ホ（１）～へから１項目以上選択してください。</t>
    <rPh sb="5" eb="6">
      <t>ニ</t>
    </rPh>
    <rPh sb="12" eb="14">
      <t>コウモク</t>
    </rPh>
    <rPh sb="14" eb="16">
      <t>イジョウ</t>
    </rPh>
    <rPh sb="26" eb="28">
      <t>コウモク</t>
    </rPh>
    <rPh sb="28" eb="30">
      <t>イジョウ</t>
    </rPh>
    <rPh sb="30" eb="32">
      <t>センタク</t>
    </rPh>
    <phoneticPr fontId="1"/>
  </si>
  <si>
    <t>イ（１）～二（３）から３項目以上、ホ（１）～へから２項目以上選択してください。</t>
    <rPh sb="5" eb="6">
      <t>ニ</t>
    </rPh>
    <rPh sb="12" eb="14">
      <t>コウモク</t>
    </rPh>
    <rPh sb="14" eb="16">
      <t>イジョウ</t>
    </rPh>
    <rPh sb="26" eb="28">
      <t>コウモク</t>
    </rPh>
    <rPh sb="28" eb="30">
      <t>イジョウ</t>
    </rPh>
    <rPh sb="30" eb="32">
      <t>センタク</t>
    </rPh>
    <phoneticPr fontId="1"/>
  </si>
  <si>
    <t xml:space="preserve">ご記載ください。
（セル内での改行→Alt＋Enter）
欄が不足する場合は、別紙に記載してください。
</t>
    <rPh sb="1" eb="3">
      <t>キサイ</t>
    </rPh>
    <rPh sb="12" eb="13">
      <t>ナイ</t>
    </rPh>
    <rPh sb="15" eb="17">
      <t>カイギョウ</t>
    </rPh>
    <rPh sb="29" eb="30">
      <t>ラン</t>
    </rPh>
    <rPh sb="31" eb="33">
      <t>フソク</t>
    </rPh>
    <rPh sb="35" eb="37">
      <t>バアイ</t>
    </rPh>
    <rPh sb="39" eb="41">
      <t>ベッシ</t>
    </rPh>
    <rPh sb="42" eb="44">
      <t>キサイ</t>
    </rPh>
    <phoneticPr fontId="1"/>
  </si>
  <si>
    <t>（別紙２）</t>
    <rPh sb="1" eb="3">
      <t>ベッシ</t>
    </rPh>
    <phoneticPr fontId="1"/>
  </si>
  <si>
    <t>（支払利息、新株発行費等）</t>
    <rPh sb="1" eb="3">
      <t>シハライ</t>
    </rPh>
    <rPh sb="3" eb="5">
      <t>リソク</t>
    </rPh>
    <rPh sb="6" eb="8">
      <t>シンカブ</t>
    </rPh>
    <rPh sb="8" eb="11">
      <t>ハッコウヒ</t>
    </rPh>
    <rPh sb="11" eb="12">
      <t>トウ</t>
    </rPh>
    <phoneticPr fontId="1"/>
  </si>
  <si>
    <t>計画期間</t>
    <rPh sb="0" eb="2">
      <t>ケイカク</t>
    </rPh>
    <rPh sb="2" eb="4">
      <t>キカン</t>
    </rPh>
    <phoneticPr fontId="1"/>
  </si>
  <si>
    <t>指標</t>
    <rPh sb="0" eb="2">
      <t>シヒョウ</t>
    </rPh>
    <phoneticPr fontId="1"/>
  </si>
  <si>
    <t>パラメーター①</t>
    <phoneticPr fontId="1"/>
  </si>
  <si>
    <t>パラメーター②</t>
    <phoneticPr fontId="1"/>
  </si>
  <si>
    <t>伸び率</t>
    <rPh sb="0" eb="1">
      <t>ノ</t>
    </rPh>
    <rPh sb="2" eb="3">
      <t>リツ</t>
    </rPh>
    <phoneticPr fontId="1"/>
  </si>
  <si>
    <t>法定要件目標</t>
    <rPh sb="0" eb="2">
      <t>ホウテイ</t>
    </rPh>
    <rPh sb="2" eb="4">
      <t>ヨウケン</t>
    </rPh>
    <rPh sb="4" eb="6">
      <t>モクヒョウ</t>
    </rPh>
    <phoneticPr fontId="1"/>
  </si>
  <si>
    <t>設備有無↓</t>
    <rPh sb="0" eb="2">
      <t>セツビ</t>
    </rPh>
    <rPh sb="2" eb="4">
      <t>ウム</t>
    </rPh>
    <phoneticPr fontId="1"/>
  </si>
  <si>
    <t>現状値
（直近決算値）</t>
    <rPh sb="0" eb="2">
      <t>ゲンジョウ</t>
    </rPh>
    <rPh sb="2" eb="3">
      <t>チ</t>
    </rPh>
    <rPh sb="5" eb="7">
      <t>チョッキン</t>
    </rPh>
    <rPh sb="7" eb="9">
      <t>ケッサン</t>
    </rPh>
    <rPh sb="9" eb="10">
      <t>チ</t>
    </rPh>
    <phoneticPr fontId="3"/>
  </si>
  <si>
    <t>目標値（計画終了時）
（計画終了直前決算）</t>
    <rPh sb="0" eb="3">
      <t>モクヒョウチ</t>
    </rPh>
    <rPh sb="4" eb="6">
      <t>ケイカク</t>
    </rPh>
    <rPh sb="6" eb="9">
      <t>シュウリョウジ</t>
    </rPh>
    <rPh sb="12" eb="14">
      <t>ケイカク</t>
    </rPh>
    <rPh sb="14" eb="16">
      <t>シュウリョウ</t>
    </rPh>
    <rPh sb="16" eb="18">
      <t>チョクゼン</t>
    </rPh>
    <rPh sb="18" eb="20">
      <t>ケッサン</t>
    </rPh>
    <phoneticPr fontId="3"/>
  </si>
  <si>
    <t>※ローカルベンチマーク指標・評点が認定可否に影響することはありません。</t>
    <rPh sb="11" eb="13">
      <t>シヒョウ</t>
    </rPh>
    <rPh sb="14" eb="16">
      <t>ヒョウテン</t>
    </rPh>
    <rPh sb="17" eb="19">
      <t>ニンテイ</t>
    </rPh>
    <rPh sb="19" eb="21">
      <t>カヒ</t>
    </rPh>
    <rPh sb="22" eb="24">
      <t>エイキョウ</t>
    </rPh>
    <phoneticPr fontId="1"/>
  </si>
  <si>
    <t>は入力シート参照箇所</t>
    <rPh sb="1" eb="3">
      <t>ニュウリョク</t>
    </rPh>
    <rPh sb="6" eb="8">
      <t>サンショウ</t>
    </rPh>
    <rPh sb="8" eb="10">
      <t>カショ</t>
    </rPh>
    <phoneticPr fontId="1"/>
  </si>
  <si>
    <t>●●銀行</t>
    <rPh sb="2" eb="4">
      <t>ギンコウ</t>
    </rPh>
    <phoneticPr fontId="1"/>
  </si>
  <si>
    <t>0123456789　担当●●</t>
    <rPh sb="11" eb="13">
      <t>タントウ</t>
    </rPh>
    <phoneticPr fontId="1"/>
  </si>
  <si>
    <t>株式会社●●●●</t>
    <rPh sb="0" eb="2">
      <t>カブシキ</t>
    </rPh>
    <rPh sb="2" eb="4">
      <t>カイシャ</t>
    </rPh>
    <phoneticPr fontId="1"/>
  </si>
  <si>
    <t>新事業活動該当の場合はその理由</t>
    <rPh sb="0" eb="3">
      <t>シンジギョウ</t>
    </rPh>
    <rPh sb="3" eb="5">
      <t>カツドウ</t>
    </rPh>
    <rPh sb="5" eb="7">
      <t>ガイトウ</t>
    </rPh>
    <rPh sb="8" eb="10">
      <t>バアイ</t>
    </rPh>
    <rPh sb="13" eb="15">
      <t>リユウ</t>
    </rPh>
    <phoneticPr fontId="1"/>
  </si>
  <si>
    <t>××県中小企業団体中央会</t>
    <rPh sb="2" eb="3">
      <t>ケン</t>
    </rPh>
    <rPh sb="3" eb="5">
      <t>チュウショウ</t>
    </rPh>
    <rPh sb="4" eb="6">
      <t>キギョウ</t>
    </rPh>
    <rPh sb="6" eb="8">
      <t>ダンタイ</t>
    </rPh>
    <rPh sb="9" eb="12">
      <t>チュウオウカイ</t>
    </rPh>
    <phoneticPr fontId="1"/>
  </si>
  <si>
    <t>・・・・・・・・・・・・・・・・・・・・・・・・・・・・・・・・・・・・・・・・・・・・・・・・・・・・・・・・・・・・・・
・・・・・・・・・・・・・・・・・・・・・・・・・
・・・・・・・・・・・・・・・・・・
・・・・・・・・・・・・・・・・・・・・
・・・・・・・・・・・・・・・・</t>
    <phoneticPr fontId="1"/>
  </si>
  <si>
    <t>平成</t>
    <phoneticPr fontId="1"/>
  </si>
  <si>
    <t>年</t>
    <rPh sb="0" eb="1">
      <t>ネン</t>
    </rPh>
    <phoneticPr fontId="1"/>
  </si>
  <si>
    <t>月</t>
    <rPh sb="0" eb="1">
      <t>ガツ</t>
    </rPh>
    <phoneticPr fontId="1"/>
  </si>
  <si>
    <t>日</t>
    <rPh sb="0" eb="1">
      <t>ニチ</t>
    </rPh>
    <phoneticPr fontId="1"/>
  </si>
  <si>
    <t>小規模卸売業</t>
    <rPh sb="0" eb="3">
      <t>ショウキボ</t>
    </rPh>
    <rPh sb="3" eb="4">
      <t>オロ</t>
    </rPh>
    <rPh sb="4" eb="5">
      <t>ウ</t>
    </rPh>
    <rPh sb="5" eb="6">
      <t>ギョウ</t>
    </rPh>
    <phoneticPr fontId="1"/>
  </si>
  <si>
    <t>中規模卸売業</t>
    <rPh sb="0" eb="3">
      <t>チュウキボ</t>
    </rPh>
    <rPh sb="3" eb="4">
      <t>オロ</t>
    </rPh>
    <rPh sb="4" eb="5">
      <t>ウ</t>
    </rPh>
    <rPh sb="5" eb="6">
      <t>ギョウ</t>
    </rPh>
    <phoneticPr fontId="1"/>
  </si>
  <si>
    <t>中堅卸売業</t>
    <rPh sb="0" eb="2">
      <t>チュウケン</t>
    </rPh>
    <rPh sb="2" eb="3">
      <t>オロ</t>
    </rPh>
    <rPh sb="3" eb="4">
      <t>ウ</t>
    </rPh>
    <rPh sb="4" eb="5">
      <t>ギョウ</t>
    </rPh>
    <phoneticPr fontId="1"/>
  </si>
  <si>
    <t>【経営状態の把握】事業所毎の損益管理</t>
    <rPh sb="1" eb="3">
      <t>ケイエイ</t>
    </rPh>
    <rPh sb="3" eb="5">
      <t>ジョウタイ</t>
    </rPh>
    <rPh sb="6" eb="8">
      <t>ハアク</t>
    </rPh>
    <rPh sb="9" eb="11">
      <t>ジギョウ</t>
    </rPh>
    <rPh sb="11" eb="12">
      <t>ショ</t>
    </rPh>
    <rPh sb="12" eb="13">
      <t>ゴト</t>
    </rPh>
    <rPh sb="14" eb="16">
      <t>ソンエキ</t>
    </rPh>
    <rPh sb="16" eb="18">
      <t>カンリ</t>
    </rPh>
    <phoneticPr fontId="1"/>
  </si>
  <si>
    <t>【経営状態の把握】PDCAサイクルの徹底</t>
    <rPh sb="1" eb="3">
      <t>ケイエイ</t>
    </rPh>
    <rPh sb="3" eb="5">
      <t>ジョウタイ</t>
    </rPh>
    <rPh sb="6" eb="8">
      <t>ハアク</t>
    </rPh>
    <rPh sb="18" eb="20">
      <t>テッテイ</t>
    </rPh>
    <phoneticPr fontId="1"/>
  </si>
  <si>
    <t>【IT・設備・物流効率化手法等の利用】管理部門のIT化</t>
    <rPh sb="4" eb="6">
      <t>セツビ</t>
    </rPh>
    <rPh sb="7" eb="9">
      <t>ブツリュウ</t>
    </rPh>
    <rPh sb="9" eb="12">
      <t>コウリツカ</t>
    </rPh>
    <rPh sb="12" eb="14">
      <t>シュホウ</t>
    </rPh>
    <rPh sb="14" eb="15">
      <t>トウ</t>
    </rPh>
    <rPh sb="16" eb="18">
      <t>リヨウ</t>
    </rPh>
    <rPh sb="19" eb="21">
      <t>カンリ</t>
    </rPh>
    <rPh sb="21" eb="23">
      <t>ブモン</t>
    </rPh>
    <rPh sb="26" eb="27">
      <t>カ</t>
    </rPh>
    <phoneticPr fontId="1"/>
  </si>
  <si>
    <t>【IT・設備・物流効率化手法等の利用】業務の標準化</t>
    <rPh sb="4" eb="6">
      <t>セツビ</t>
    </rPh>
    <rPh sb="7" eb="9">
      <t>ブツリュウ</t>
    </rPh>
    <rPh sb="9" eb="12">
      <t>コウリツカ</t>
    </rPh>
    <rPh sb="12" eb="14">
      <t>シュホウ</t>
    </rPh>
    <rPh sb="14" eb="15">
      <t>トウ</t>
    </rPh>
    <rPh sb="16" eb="18">
      <t>リヨウ</t>
    </rPh>
    <rPh sb="19" eb="21">
      <t>ギョウム</t>
    </rPh>
    <rPh sb="22" eb="24">
      <t>ヒョウジュン</t>
    </rPh>
    <rPh sb="24" eb="25">
      <t>カ</t>
    </rPh>
    <phoneticPr fontId="1"/>
  </si>
  <si>
    <t>【IT・設備・物流効率化手法等の利用】省エネルギー設備又はロボットの導入</t>
    <rPh sb="4" eb="6">
      <t>セツビ</t>
    </rPh>
    <rPh sb="7" eb="9">
      <t>ブツリュウ</t>
    </rPh>
    <rPh sb="9" eb="12">
      <t>コウリツカ</t>
    </rPh>
    <rPh sb="12" eb="14">
      <t>シュホウ</t>
    </rPh>
    <rPh sb="14" eb="15">
      <t>トウ</t>
    </rPh>
    <rPh sb="16" eb="18">
      <t>リヨウ</t>
    </rPh>
    <rPh sb="19" eb="20">
      <t>ショウ</t>
    </rPh>
    <rPh sb="25" eb="27">
      <t>セツビ</t>
    </rPh>
    <rPh sb="27" eb="28">
      <t>マタ</t>
    </rPh>
    <rPh sb="34" eb="36">
      <t>ドウニュウ</t>
    </rPh>
    <phoneticPr fontId="1"/>
  </si>
  <si>
    <t>【営業活動の強化】取扱商品の専門的な品揃えの充実</t>
    <rPh sb="1" eb="3">
      <t>エイギョウ</t>
    </rPh>
    <rPh sb="3" eb="5">
      <t>カツドウ</t>
    </rPh>
    <rPh sb="6" eb="8">
      <t>キョウカ</t>
    </rPh>
    <rPh sb="9" eb="11">
      <t>トリアツカ</t>
    </rPh>
    <rPh sb="11" eb="13">
      <t>ショウヒン</t>
    </rPh>
    <rPh sb="14" eb="17">
      <t>センモンテキ</t>
    </rPh>
    <rPh sb="18" eb="20">
      <t>シナゾロ</t>
    </rPh>
    <rPh sb="22" eb="24">
      <t>ジュウジツ</t>
    </rPh>
    <phoneticPr fontId="1"/>
  </si>
  <si>
    <t>【営業活動の強化】ホームページの作成及び充実による商品情報等の発信</t>
    <rPh sb="1" eb="3">
      <t>エイギョウ</t>
    </rPh>
    <rPh sb="3" eb="5">
      <t>カツドウ</t>
    </rPh>
    <rPh sb="6" eb="8">
      <t>キョウカ</t>
    </rPh>
    <rPh sb="16" eb="18">
      <t>サクセイ</t>
    </rPh>
    <rPh sb="18" eb="19">
      <t>オヨ</t>
    </rPh>
    <rPh sb="20" eb="22">
      <t>ジュウジツ</t>
    </rPh>
    <rPh sb="25" eb="27">
      <t>ショウヒン</t>
    </rPh>
    <rPh sb="27" eb="29">
      <t>ジョウホウ</t>
    </rPh>
    <rPh sb="29" eb="30">
      <t>トウ</t>
    </rPh>
    <rPh sb="31" eb="33">
      <t>ハッシン</t>
    </rPh>
    <phoneticPr fontId="1"/>
  </si>
  <si>
    <t>【営業活動の強化】インターネット販売の実施</t>
    <rPh sb="1" eb="3">
      <t>エイギョウ</t>
    </rPh>
    <rPh sb="3" eb="5">
      <t>カツドウ</t>
    </rPh>
    <rPh sb="6" eb="8">
      <t>キョウカ</t>
    </rPh>
    <rPh sb="16" eb="18">
      <t>ハンバイ</t>
    </rPh>
    <rPh sb="19" eb="21">
      <t>ジッシ</t>
    </rPh>
    <phoneticPr fontId="1"/>
  </si>
  <si>
    <t>【営業活動の強化】商圏を異にする卸売事業者との共同での自社商品の開発</t>
    <rPh sb="1" eb="3">
      <t>エイギョウ</t>
    </rPh>
    <rPh sb="3" eb="5">
      <t>カツドウ</t>
    </rPh>
    <rPh sb="6" eb="8">
      <t>キョウカ</t>
    </rPh>
    <rPh sb="9" eb="11">
      <t>ショウケン</t>
    </rPh>
    <rPh sb="12" eb="13">
      <t>コト</t>
    </rPh>
    <rPh sb="16" eb="18">
      <t>オロシウ</t>
    </rPh>
    <rPh sb="18" eb="21">
      <t>ジギョウシャ</t>
    </rPh>
    <rPh sb="23" eb="25">
      <t>キョウドウ</t>
    </rPh>
    <rPh sb="27" eb="29">
      <t>ジシャ</t>
    </rPh>
    <rPh sb="29" eb="31">
      <t>ショウヒン</t>
    </rPh>
    <rPh sb="32" eb="34">
      <t>カイハツ</t>
    </rPh>
    <phoneticPr fontId="1"/>
  </si>
  <si>
    <t>【人材育成の強化】外部の公共機関、事業者団体等が主催する研修会等を活用した多能な人材育成</t>
    <rPh sb="1" eb="3">
      <t>ジンザイ</t>
    </rPh>
    <rPh sb="3" eb="5">
      <t>イクセイ</t>
    </rPh>
    <rPh sb="6" eb="8">
      <t>キョウカ</t>
    </rPh>
    <rPh sb="9" eb="11">
      <t>ガイブ</t>
    </rPh>
    <rPh sb="12" eb="14">
      <t>コウキョウ</t>
    </rPh>
    <rPh sb="14" eb="16">
      <t>キカン</t>
    </rPh>
    <rPh sb="17" eb="20">
      <t>ジギョウシャ</t>
    </rPh>
    <rPh sb="20" eb="22">
      <t>ダンタイ</t>
    </rPh>
    <rPh sb="22" eb="23">
      <t>トウ</t>
    </rPh>
    <rPh sb="24" eb="26">
      <t>シュサイ</t>
    </rPh>
    <rPh sb="28" eb="31">
      <t>ケンシュウカイ</t>
    </rPh>
    <rPh sb="31" eb="32">
      <t>トウ</t>
    </rPh>
    <rPh sb="33" eb="35">
      <t>カツヨウ</t>
    </rPh>
    <rPh sb="37" eb="39">
      <t>タノウ</t>
    </rPh>
    <rPh sb="40" eb="42">
      <t>ジンザイ</t>
    </rPh>
    <rPh sb="42" eb="44">
      <t>イクセイ</t>
    </rPh>
    <phoneticPr fontId="1"/>
  </si>
  <si>
    <t>【経営状態の把握】事業所毎の予算策定と予実管理</t>
    <rPh sb="1" eb="3">
      <t>ケイエイ</t>
    </rPh>
    <rPh sb="3" eb="5">
      <t>ジョウタイ</t>
    </rPh>
    <rPh sb="6" eb="8">
      <t>ハアク</t>
    </rPh>
    <rPh sb="9" eb="12">
      <t>ジギョウショ</t>
    </rPh>
    <rPh sb="12" eb="13">
      <t>ゴト</t>
    </rPh>
    <rPh sb="14" eb="16">
      <t>ヨサン</t>
    </rPh>
    <rPh sb="16" eb="18">
      <t>サクテイ</t>
    </rPh>
    <rPh sb="19" eb="21">
      <t>ヨジツ</t>
    </rPh>
    <rPh sb="21" eb="23">
      <t>カンリ</t>
    </rPh>
    <phoneticPr fontId="1"/>
  </si>
  <si>
    <t>【IT・設備・物流効率化手法等の利用】TQM活動の実施</t>
    <rPh sb="4" eb="6">
      <t>セツビ</t>
    </rPh>
    <rPh sb="7" eb="9">
      <t>ブツリュウ</t>
    </rPh>
    <rPh sb="9" eb="12">
      <t>コウリツカ</t>
    </rPh>
    <rPh sb="12" eb="14">
      <t>シュホウ</t>
    </rPh>
    <rPh sb="14" eb="15">
      <t>トウ</t>
    </rPh>
    <rPh sb="16" eb="18">
      <t>リヨウ</t>
    </rPh>
    <rPh sb="22" eb="24">
      <t>カツドウ</t>
    </rPh>
    <rPh sb="25" eb="27">
      <t>ジッシ</t>
    </rPh>
    <phoneticPr fontId="1"/>
  </si>
  <si>
    <t>【IT・設備・物流効率化手法等の利用】保管、配送等の業務の他社との連携又は共同化</t>
    <rPh sb="4" eb="6">
      <t>セツビ</t>
    </rPh>
    <rPh sb="7" eb="9">
      <t>ブツリュウ</t>
    </rPh>
    <rPh sb="9" eb="12">
      <t>コウリツカ</t>
    </rPh>
    <rPh sb="12" eb="14">
      <t>シュホウ</t>
    </rPh>
    <rPh sb="14" eb="15">
      <t>トウ</t>
    </rPh>
    <rPh sb="16" eb="18">
      <t>リヨウ</t>
    </rPh>
    <rPh sb="19" eb="21">
      <t>ホカン</t>
    </rPh>
    <rPh sb="22" eb="24">
      <t>ハイソウ</t>
    </rPh>
    <rPh sb="24" eb="25">
      <t>トウ</t>
    </rPh>
    <rPh sb="26" eb="28">
      <t>ギョウム</t>
    </rPh>
    <rPh sb="29" eb="31">
      <t>タシャ</t>
    </rPh>
    <rPh sb="33" eb="35">
      <t>レンケイ</t>
    </rPh>
    <rPh sb="35" eb="36">
      <t>マタ</t>
    </rPh>
    <rPh sb="37" eb="40">
      <t>キョウドウカ</t>
    </rPh>
    <phoneticPr fontId="1"/>
  </si>
  <si>
    <t>【IT・設備・物流効率化手法等の利用】電子的な受発注システムの導入等による業務の効率化、新規顧客の獲得等のための情報の高度利用</t>
    <rPh sb="4" eb="6">
      <t>セツビ</t>
    </rPh>
    <rPh sb="7" eb="9">
      <t>ブツリュウ</t>
    </rPh>
    <rPh sb="9" eb="12">
      <t>コウリツカ</t>
    </rPh>
    <rPh sb="12" eb="14">
      <t>シュホウ</t>
    </rPh>
    <rPh sb="14" eb="15">
      <t>トウ</t>
    </rPh>
    <rPh sb="16" eb="18">
      <t>リヨウ</t>
    </rPh>
    <rPh sb="19" eb="22">
      <t>デンシテキ</t>
    </rPh>
    <rPh sb="23" eb="26">
      <t>ジュハッチュウ</t>
    </rPh>
    <rPh sb="31" eb="33">
      <t>ドウニュウ</t>
    </rPh>
    <rPh sb="33" eb="34">
      <t>トウ</t>
    </rPh>
    <rPh sb="37" eb="39">
      <t>ギョウム</t>
    </rPh>
    <rPh sb="40" eb="43">
      <t>コウリツカ</t>
    </rPh>
    <rPh sb="44" eb="46">
      <t>シンキ</t>
    </rPh>
    <rPh sb="46" eb="48">
      <t>コキャク</t>
    </rPh>
    <rPh sb="49" eb="51">
      <t>カクトク</t>
    </rPh>
    <rPh sb="51" eb="52">
      <t>トウ</t>
    </rPh>
    <rPh sb="56" eb="58">
      <t>ジョウホウ</t>
    </rPh>
    <rPh sb="59" eb="61">
      <t>コウド</t>
    </rPh>
    <rPh sb="61" eb="63">
      <t>リヨウ</t>
    </rPh>
    <phoneticPr fontId="1"/>
  </si>
  <si>
    <t>【営業活動の強化】取引先支援（リテールサポート）体制の強化</t>
    <rPh sb="1" eb="3">
      <t>エイギョウ</t>
    </rPh>
    <rPh sb="3" eb="5">
      <t>カツドウ</t>
    </rPh>
    <rPh sb="6" eb="8">
      <t>キョウカ</t>
    </rPh>
    <rPh sb="9" eb="12">
      <t>トリヒキサキ</t>
    </rPh>
    <rPh sb="12" eb="14">
      <t>シエン</t>
    </rPh>
    <rPh sb="24" eb="26">
      <t>タイセイ</t>
    </rPh>
    <rPh sb="27" eb="29">
      <t>キョウカ</t>
    </rPh>
    <phoneticPr fontId="1"/>
  </si>
  <si>
    <t>【営業活動の強化】取引商品の専門的な品揃えの充実</t>
    <rPh sb="1" eb="3">
      <t>エイギョウ</t>
    </rPh>
    <rPh sb="3" eb="5">
      <t>カツドウ</t>
    </rPh>
    <rPh sb="6" eb="8">
      <t>キョウカ</t>
    </rPh>
    <rPh sb="9" eb="11">
      <t>トリヒキ</t>
    </rPh>
    <rPh sb="11" eb="13">
      <t>ショウヒン</t>
    </rPh>
    <rPh sb="14" eb="17">
      <t>センモンテキ</t>
    </rPh>
    <rPh sb="18" eb="20">
      <t>シナゾロ</t>
    </rPh>
    <rPh sb="22" eb="24">
      <t>ジュウジツ</t>
    </rPh>
    <phoneticPr fontId="1"/>
  </si>
  <si>
    <t>【営業活動の強化】ホームページの充実による商品情報等の発信</t>
    <rPh sb="1" eb="3">
      <t>エイギョウ</t>
    </rPh>
    <rPh sb="3" eb="5">
      <t>カツドウ</t>
    </rPh>
    <rPh sb="6" eb="8">
      <t>キョウカ</t>
    </rPh>
    <rPh sb="16" eb="18">
      <t>ジュウジツ</t>
    </rPh>
    <rPh sb="21" eb="23">
      <t>ショウヒン</t>
    </rPh>
    <rPh sb="23" eb="25">
      <t>ジョウホウ</t>
    </rPh>
    <rPh sb="25" eb="26">
      <t>トウ</t>
    </rPh>
    <rPh sb="27" eb="29">
      <t>ハッシン</t>
    </rPh>
    <phoneticPr fontId="1"/>
  </si>
  <si>
    <t>【営業活動の強化】インターネット販売又は直営店の開設による消費者等ニーズの収集</t>
    <rPh sb="1" eb="3">
      <t>エイギョウ</t>
    </rPh>
    <rPh sb="3" eb="5">
      <t>カツドウ</t>
    </rPh>
    <rPh sb="6" eb="8">
      <t>キョウカ</t>
    </rPh>
    <rPh sb="16" eb="18">
      <t>ハンバイ</t>
    </rPh>
    <rPh sb="18" eb="19">
      <t>マタ</t>
    </rPh>
    <rPh sb="20" eb="22">
      <t>チョクエイ</t>
    </rPh>
    <rPh sb="22" eb="23">
      <t>テン</t>
    </rPh>
    <rPh sb="24" eb="26">
      <t>カイセツ</t>
    </rPh>
    <rPh sb="29" eb="33">
      <t>ショウヒシャナド</t>
    </rPh>
    <rPh sb="37" eb="39">
      <t>シュウシュウ</t>
    </rPh>
    <phoneticPr fontId="1"/>
  </si>
  <si>
    <t>【営業活動の強化】商圏の拡大（国内）</t>
    <rPh sb="1" eb="3">
      <t>エイギョウ</t>
    </rPh>
    <rPh sb="3" eb="5">
      <t>カツドウ</t>
    </rPh>
    <rPh sb="6" eb="8">
      <t>キョウカ</t>
    </rPh>
    <rPh sb="9" eb="11">
      <t>ショウケン</t>
    </rPh>
    <rPh sb="12" eb="14">
      <t>カクダイ</t>
    </rPh>
    <rPh sb="15" eb="17">
      <t>コクナイ</t>
    </rPh>
    <phoneticPr fontId="1"/>
  </si>
  <si>
    <t>【人材育成の強化】教育訓練計画の作成</t>
    <rPh sb="1" eb="3">
      <t>ジンザイ</t>
    </rPh>
    <rPh sb="3" eb="5">
      <t>イクセイ</t>
    </rPh>
    <rPh sb="6" eb="8">
      <t>キョウカ</t>
    </rPh>
    <rPh sb="9" eb="11">
      <t>キョウイク</t>
    </rPh>
    <rPh sb="11" eb="13">
      <t>クンレン</t>
    </rPh>
    <rPh sb="13" eb="15">
      <t>ケイカク</t>
    </rPh>
    <rPh sb="16" eb="18">
      <t>サクセイ</t>
    </rPh>
    <phoneticPr fontId="1"/>
  </si>
  <si>
    <t>【経営状態の把握】事業所を支援する本部機能の強化</t>
    <rPh sb="1" eb="3">
      <t>ケイエイ</t>
    </rPh>
    <rPh sb="3" eb="5">
      <t>ジョウタイ</t>
    </rPh>
    <rPh sb="6" eb="8">
      <t>ハアク</t>
    </rPh>
    <rPh sb="9" eb="12">
      <t>ジギョウショ</t>
    </rPh>
    <rPh sb="13" eb="15">
      <t>シエン</t>
    </rPh>
    <rPh sb="17" eb="19">
      <t>ホンブ</t>
    </rPh>
    <rPh sb="19" eb="21">
      <t>キノウ</t>
    </rPh>
    <rPh sb="22" eb="24">
      <t>キョウカ</t>
    </rPh>
    <phoneticPr fontId="1"/>
  </si>
  <si>
    <t>【IT・設備・物流効率化手法等の利用】保管、配送等の業務の外部委託の検討</t>
    <rPh sb="4" eb="6">
      <t>セツビ</t>
    </rPh>
    <rPh sb="7" eb="9">
      <t>ブツリュウ</t>
    </rPh>
    <rPh sb="9" eb="12">
      <t>コウリツカ</t>
    </rPh>
    <rPh sb="12" eb="14">
      <t>シュホウ</t>
    </rPh>
    <rPh sb="14" eb="15">
      <t>トウ</t>
    </rPh>
    <rPh sb="16" eb="18">
      <t>リヨウ</t>
    </rPh>
    <rPh sb="19" eb="21">
      <t>ホカン</t>
    </rPh>
    <rPh sb="22" eb="24">
      <t>ハイソウ</t>
    </rPh>
    <rPh sb="24" eb="25">
      <t>トウ</t>
    </rPh>
    <rPh sb="26" eb="28">
      <t>ギョウム</t>
    </rPh>
    <rPh sb="29" eb="31">
      <t>ガイブ</t>
    </rPh>
    <rPh sb="31" eb="33">
      <t>イタク</t>
    </rPh>
    <rPh sb="34" eb="36">
      <t>ケントウ</t>
    </rPh>
    <phoneticPr fontId="1"/>
  </si>
  <si>
    <t>【IT・設備・物流効率化手法等の利用】電子的受発注システムの高度化等による業務の効率化、新規顧客の獲得等のための情報の高度利用</t>
    <rPh sb="4" eb="6">
      <t>セツビ</t>
    </rPh>
    <rPh sb="7" eb="9">
      <t>ブツリュウ</t>
    </rPh>
    <rPh sb="9" eb="12">
      <t>コウリツカ</t>
    </rPh>
    <rPh sb="12" eb="14">
      <t>シュホウ</t>
    </rPh>
    <rPh sb="14" eb="15">
      <t>トウ</t>
    </rPh>
    <rPh sb="16" eb="18">
      <t>リヨウ</t>
    </rPh>
    <rPh sb="19" eb="22">
      <t>デンシテキ</t>
    </rPh>
    <rPh sb="22" eb="25">
      <t>ジュハッチュウ</t>
    </rPh>
    <rPh sb="30" eb="33">
      <t>コウドカ</t>
    </rPh>
    <rPh sb="33" eb="34">
      <t>トウ</t>
    </rPh>
    <rPh sb="37" eb="39">
      <t>ギョウム</t>
    </rPh>
    <rPh sb="40" eb="43">
      <t>コウリツカ</t>
    </rPh>
    <rPh sb="44" eb="46">
      <t>シンキ</t>
    </rPh>
    <rPh sb="46" eb="48">
      <t>コキャク</t>
    </rPh>
    <rPh sb="49" eb="51">
      <t>カクトク</t>
    </rPh>
    <rPh sb="51" eb="52">
      <t>トウ</t>
    </rPh>
    <rPh sb="56" eb="58">
      <t>ジョウホウ</t>
    </rPh>
    <rPh sb="59" eb="61">
      <t>コウド</t>
    </rPh>
    <rPh sb="61" eb="63">
      <t>リヨウ</t>
    </rPh>
    <phoneticPr fontId="1"/>
  </si>
  <si>
    <t>【営業活動の強化】取引商品の総合的な品揃え</t>
    <rPh sb="1" eb="3">
      <t>エイギョウ</t>
    </rPh>
    <rPh sb="3" eb="5">
      <t>カツドウ</t>
    </rPh>
    <rPh sb="6" eb="8">
      <t>キョウカ</t>
    </rPh>
    <rPh sb="9" eb="11">
      <t>トリヒキ</t>
    </rPh>
    <rPh sb="11" eb="13">
      <t>ショウヒン</t>
    </rPh>
    <rPh sb="14" eb="17">
      <t>ソウゴウテキ</t>
    </rPh>
    <rPh sb="18" eb="20">
      <t>シナゾロ</t>
    </rPh>
    <phoneticPr fontId="1"/>
  </si>
  <si>
    <t>【営業活動の強化】ボランタリーチェーン組織の構築</t>
    <rPh sb="1" eb="3">
      <t>エイギョウ</t>
    </rPh>
    <rPh sb="3" eb="5">
      <t>カツドウ</t>
    </rPh>
    <rPh sb="6" eb="8">
      <t>キョウカ</t>
    </rPh>
    <rPh sb="19" eb="21">
      <t>ソシキ</t>
    </rPh>
    <rPh sb="22" eb="24">
      <t>コウチク</t>
    </rPh>
    <phoneticPr fontId="1"/>
  </si>
  <si>
    <t>【営業活動の強化】商圏の拡大（海外）</t>
    <rPh sb="1" eb="3">
      <t>エイギョウ</t>
    </rPh>
    <rPh sb="3" eb="5">
      <t>カツドウ</t>
    </rPh>
    <rPh sb="6" eb="8">
      <t>キョウカ</t>
    </rPh>
    <rPh sb="9" eb="11">
      <t>ショウケン</t>
    </rPh>
    <rPh sb="12" eb="14">
      <t>カクダイ</t>
    </rPh>
    <rPh sb="15" eb="17">
      <t>カイガイ</t>
    </rPh>
    <phoneticPr fontId="1"/>
  </si>
  <si>
    <t>【人材育成の強化】部門別教育体制の構築</t>
    <rPh sb="1" eb="3">
      <t>ジンザイ</t>
    </rPh>
    <rPh sb="3" eb="5">
      <t>イクセイ</t>
    </rPh>
    <rPh sb="6" eb="8">
      <t>キョウカ</t>
    </rPh>
    <rPh sb="9" eb="11">
      <t>ブモン</t>
    </rPh>
    <rPh sb="11" eb="12">
      <t>ベツ</t>
    </rPh>
    <rPh sb="12" eb="14">
      <t>キョウイク</t>
    </rPh>
    <rPh sb="14" eb="16">
      <t>タイセイ</t>
    </rPh>
    <rPh sb="17" eb="19">
      <t>コウチク</t>
    </rPh>
    <phoneticPr fontId="1"/>
  </si>
  <si>
    <t>小規模製造業</t>
    <rPh sb="0" eb="3">
      <t>ショウキボ</t>
    </rPh>
    <rPh sb="3" eb="6">
      <t>セイゾウギョウ</t>
    </rPh>
    <phoneticPr fontId="1"/>
  </si>
  <si>
    <t>中堅製造業</t>
    <rPh sb="0" eb="2">
      <t>チュウケン</t>
    </rPh>
    <rPh sb="2" eb="5">
      <t>セイゾウギョウ</t>
    </rPh>
    <phoneticPr fontId="1"/>
  </si>
  <si>
    <t>小規模小売業</t>
    <rPh sb="0" eb="3">
      <t>ショウキボ</t>
    </rPh>
    <rPh sb="3" eb="5">
      <t>コウ</t>
    </rPh>
    <rPh sb="5" eb="6">
      <t>ギョウ</t>
    </rPh>
    <phoneticPr fontId="1"/>
  </si>
  <si>
    <t>【経営状態の把握】店舗毎の損益管理</t>
    <rPh sb="1" eb="3">
      <t>ケイエイ</t>
    </rPh>
    <rPh sb="3" eb="5">
      <t>ジョウタイ</t>
    </rPh>
    <rPh sb="6" eb="8">
      <t>ハアク</t>
    </rPh>
    <rPh sb="9" eb="11">
      <t>テンポ</t>
    </rPh>
    <rPh sb="11" eb="12">
      <t>ゴト</t>
    </rPh>
    <rPh sb="13" eb="15">
      <t>ソンエキ</t>
    </rPh>
    <rPh sb="15" eb="17">
      <t>カンリ</t>
    </rPh>
    <phoneticPr fontId="1"/>
  </si>
  <si>
    <t>【仕入活動・経費管理に関するIT・設備の利用等】事務作業のIT化</t>
    <rPh sb="1" eb="3">
      <t>シイレ</t>
    </rPh>
    <rPh sb="3" eb="5">
      <t>カツドウ</t>
    </rPh>
    <rPh sb="6" eb="8">
      <t>ケイヒ</t>
    </rPh>
    <rPh sb="8" eb="10">
      <t>カンリ</t>
    </rPh>
    <rPh sb="11" eb="12">
      <t>カン</t>
    </rPh>
    <rPh sb="17" eb="19">
      <t>セツビ</t>
    </rPh>
    <rPh sb="20" eb="22">
      <t>リヨウ</t>
    </rPh>
    <rPh sb="22" eb="23">
      <t>トウ</t>
    </rPh>
    <rPh sb="24" eb="26">
      <t>ジム</t>
    </rPh>
    <rPh sb="26" eb="28">
      <t>サギョウ</t>
    </rPh>
    <rPh sb="31" eb="32">
      <t>カ</t>
    </rPh>
    <phoneticPr fontId="1"/>
  </si>
  <si>
    <t>【仕入活動・経費管理に関するIT・設備の利用等】ボランタリーチェーン等のネットワークを活用したITの導入</t>
    <rPh sb="1" eb="3">
      <t>シイレ</t>
    </rPh>
    <rPh sb="3" eb="5">
      <t>カツドウ</t>
    </rPh>
    <rPh sb="6" eb="8">
      <t>ケイヒ</t>
    </rPh>
    <rPh sb="8" eb="10">
      <t>カンリ</t>
    </rPh>
    <rPh sb="11" eb="12">
      <t>カン</t>
    </rPh>
    <rPh sb="17" eb="19">
      <t>セツビ</t>
    </rPh>
    <rPh sb="20" eb="22">
      <t>リヨウ</t>
    </rPh>
    <rPh sb="22" eb="23">
      <t>トウ</t>
    </rPh>
    <rPh sb="34" eb="35">
      <t>トウ</t>
    </rPh>
    <rPh sb="43" eb="45">
      <t>カツヨウ</t>
    </rPh>
    <rPh sb="50" eb="52">
      <t>ドウニュウ</t>
    </rPh>
    <phoneticPr fontId="1"/>
  </si>
  <si>
    <t>【仕入活動・経費管理に関するIT・設備の利用等】ボランタリーチェーン等のネットワークを活用した情報収集</t>
    <rPh sb="1" eb="3">
      <t>シイレ</t>
    </rPh>
    <rPh sb="3" eb="5">
      <t>カツドウ</t>
    </rPh>
    <rPh sb="6" eb="8">
      <t>ケイヒ</t>
    </rPh>
    <rPh sb="8" eb="10">
      <t>カンリ</t>
    </rPh>
    <rPh sb="11" eb="12">
      <t>カン</t>
    </rPh>
    <rPh sb="17" eb="19">
      <t>セツビ</t>
    </rPh>
    <rPh sb="20" eb="22">
      <t>リヨウ</t>
    </rPh>
    <rPh sb="22" eb="23">
      <t>トウ</t>
    </rPh>
    <rPh sb="34" eb="35">
      <t>トウ</t>
    </rPh>
    <rPh sb="43" eb="45">
      <t>カツヨウ</t>
    </rPh>
    <rPh sb="47" eb="49">
      <t>ジョウホウ</t>
    </rPh>
    <rPh sb="49" eb="51">
      <t>シュウシュウ</t>
    </rPh>
    <phoneticPr fontId="1"/>
  </si>
  <si>
    <t>【仕入活動・経費管理に関するIT・設備の利用等】ボランタリーチェーン等のネットワークを活用した仕入交渉力の獲得</t>
    <rPh sb="1" eb="3">
      <t>シイレ</t>
    </rPh>
    <rPh sb="3" eb="5">
      <t>カツドウ</t>
    </rPh>
    <rPh sb="6" eb="8">
      <t>ケイヒ</t>
    </rPh>
    <rPh sb="8" eb="10">
      <t>カンリ</t>
    </rPh>
    <rPh sb="11" eb="12">
      <t>カン</t>
    </rPh>
    <rPh sb="17" eb="19">
      <t>セツビ</t>
    </rPh>
    <rPh sb="20" eb="22">
      <t>リヨウ</t>
    </rPh>
    <rPh sb="22" eb="23">
      <t>トウ</t>
    </rPh>
    <rPh sb="34" eb="35">
      <t>トウ</t>
    </rPh>
    <rPh sb="43" eb="45">
      <t>カツヨウ</t>
    </rPh>
    <rPh sb="47" eb="49">
      <t>シイレ</t>
    </rPh>
    <rPh sb="49" eb="52">
      <t>コウショウリョク</t>
    </rPh>
    <rPh sb="53" eb="55">
      <t>カクトク</t>
    </rPh>
    <phoneticPr fontId="1"/>
  </si>
  <si>
    <t>【営業活動の強化】接客から得られる顧客の需要に関する情報に応じた品揃え及びきめ細やかな接客</t>
    <rPh sb="1" eb="3">
      <t>エイギョウ</t>
    </rPh>
    <rPh sb="3" eb="5">
      <t>カツドウ</t>
    </rPh>
    <rPh sb="6" eb="8">
      <t>キョウカ</t>
    </rPh>
    <rPh sb="9" eb="11">
      <t>セッキャク</t>
    </rPh>
    <rPh sb="13" eb="14">
      <t>エ</t>
    </rPh>
    <rPh sb="17" eb="19">
      <t>コキャク</t>
    </rPh>
    <rPh sb="20" eb="22">
      <t>ジュヨウ</t>
    </rPh>
    <rPh sb="23" eb="24">
      <t>カン</t>
    </rPh>
    <rPh sb="26" eb="28">
      <t>ジョウホウ</t>
    </rPh>
    <rPh sb="29" eb="30">
      <t>オウ</t>
    </rPh>
    <rPh sb="32" eb="34">
      <t>シナゾロ</t>
    </rPh>
    <rPh sb="35" eb="36">
      <t>オヨ</t>
    </rPh>
    <rPh sb="39" eb="40">
      <t>コマ</t>
    </rPh>
    <rPh sb="43" eb="45">
      <t>セッキャク</t>
    </rPh>
    <phoneticPr fontId="1"/>
  </si>
  <si>
    <t>【人材育成の強化】地域の支援機関等との連携による研修</t>
    <rPh sb="1" eb="3">
      <t>ジンザイ</t>
    </rPh>
    <rPh sb="3" eb="5">
      <t>イクセイ</t>
    </rPh>
    <rPh sb="6" eb="8">
      <t>キョウカ</t>
    </rPh>
    <rPh sb="9" eb="11">
      <t>チイキ</t>
    </rPh>
    <rPh sb="12" eb="14">
      <t>シエン</t>
    </rPh>
    <rPh sb="14" eb="16">
      <t>キカン</t>
    </rPh>
    <rPh sb="16" eb="17">
      <t>トウ</t>
    </rPh>
    <rPh sb="19" eb="21">
      <t>レンケイ</t>
    </rPh>
    <rPh sb="24" eb="26">
      <t>ケンシュウ</t>
    </rPh>
    <phoneticPr fontId="1"/>
  </si>
  <si>
    <t>【人材育成の強化】経営理念の共有</t>
    <rPh sb="1" eb="3">
      <t>ジンザイ</t>
    </rPh>
    <rPh sb="3" eb="5">
      <t>イクセイ</t>
    </rPh>
    <rPh sb="6" eb="8">
      <t>キョウカ</t>
    </rPh>
    <rPh sb="9" eb="11">
      <t>ケイエイ</t>
    </rPh>
    <rPh sb="11" eb="13">
      <t>リネン</t>
    </rPh>
    <rPh sb="14" eb="16">
      <t>キョウユウ</t>
    </rPh>
    <phoneticPr fontId="1"/>
  </si>
  <si>
    <t>【人材育成の強化】マニュアルに記載された対応以外の適切な対応を可能とする教育</t>
    <rPh sb="1" eb="3">
      <t>ジンザイ</t>
    </rPh>
    <rPh sb="3" eb="5">
      <t>イクセイ</t>
    </rPh>
    <rPh sb="6" eb="8">
      <t>キョウカ</t>
    </rPh>
    <rPh sb="15" eb="17">
      <t>キサイ</t>
    </rPh>
    <rPh sb="20" eb="22">
      <t>タイオウ</t>
    </rPh>
    <rPh sb="22" eb="24">
      <t>イガイ</t>
    </rPh>
    <rPh sb="25" eb="27">
      <t>テキセツ</t>
    </rPh>
    <rPh sb="28" eb="30">
      <t>タイオウ</t>
    </rPh>
    <rPh sb="31" eb="33">
      <t>カノウ</t>
    </rPh>
    <rPh sb="36" eb="38">
      <t>キョウイク</t>
    </rPh>
    <phoneticPr fontId="1"/>
  </si>
  <si>
    <t>中規模小売業</t>
    <rPh sb="0" eb="3">
      <t>チュウキボ</t>
    </rPh>
    <rPh sb="3" eb="6">
      <t>コウリギョウ</t>
    </rPh>
    <phoneticPr fontId="1"/>
  </si>
  <si>
    <t>【経営状態の把握】店舗毎の予算策定と予実管理</t>
    <rPh sb="1" eb="3">
      <t>ケイエイ</t>
    </rPh>
    <rPh sb="3" eb="5">
      <t>ジョウタイ</t>
    </rPh>
    <rPh sb="6" eb="8">
      <t>ハアク</t>
    </rPh>
    <rPh sb="9" eb="11">
      <t>テンポ</t>
    </rPh>
    <rPh sb="11" eb="12">
      <t>ゴト</t>
    </rPh>
    <rPh sb="13" eb="15">
      <t>ヨサン</t>
    </rPh>
    <rPh sb="15" eb="17">
      <t>サクテイ</t>
    </rPh>
    <rPh sb="18" eb="20">
      <t>ヨジツ</t>
    </rPh>
    <rPh sb="20" eb="22">
      <t>カンリ</t>
    </rPh>
    <phoneticPr fontId="1"/>
  </si>
  <si>
    <t>【仕入活動・経費管理に関するIT・設備の利用等】IT又はロボットの活用による棚卸作業の効率化</t>
    <rPh sb="1" eb="3">
      <t>シイレ</t>
    </rPh>
    <rPh sb="3" eb="5">
      <t>カツドウ</t>
    </rPh>
    <rPh sb="6" eb="8">
      <t>ケイヒ</t>
    </rPh>
    <rPh sb="8" eb="10">
      <t>カンリ</t>
    </rPh>
    <rPh sb="11" eb="12">
      <t>カン</t>
    </rPh>
    <rPh sb="17" eb="19">
      <t>セツビ</t>
    </rPh>
    <rPh sb="20" eb="22">
      <t>リヨウ</t>
    </rPh>
    <rPh sb="22" eb="23">
      <t>トウ</t>
    </rPh>
    <rPh sb="26" eb="27">
      <t>マタ</t>
    </rPh>
    <rPh sb="33" eb="35">
      <t>カツヨウ</t>
    </rPh>
    <rPh sb="38" eb="40">
      <t>タナオロ</t>
    </rPh>
    <rPh sb="40" eb="42">
      <t>サギョウ</t>
    </rPh>
    <rPh sb="43" eb="46">
      <t>コウリツカ</t>
    </rPh>
    <phoneticPr fontId="1"/>
  </si>
  <si>
    <t>【仕入活動・経費管理に関するIT・設備の利用等】POSシステム、FSP等によるデータ分析</t>
    <rPh sb="1" eb="3">
      <t>シイレ</t>
    </rPh>
    <rPh sb="3" eb="5">
      <t>カツドウ</t>
    </rPh>
    <rPh sb="6" eb="8">
      <t>ケイヒ</t>
    </rPh>
    <rPh sb="8" eb="10">
      <t>カンリ</t>
    </rPh>
    <rPh sb="11" eb="12">
      <t>カン</t>
    </rPh>
    <rPh sb="17" eb="19">
      <t>セツビ</t>
    </rPh>
    <rPh sb="20" eb="22">
      <t>リヨウ</t>
    </rPh>
    <rPh sb="22" eb="23">
      <t>トウ</t>
    </rPh>
    <rPh sb="35" eb="36">
      <t>トウ</t>
    </rPh>
    <rPh sb="42" eb="44">
      <t>ブンセキ</t>
    </rPh>
    <phoneticPr fontId="1"/>
  </si>
  <si>
    <t>【仕入活動・経費管理に関するIT・設備の利用等】スマートホンアプリを用いた販促</t>
    <rPh sb="1" eb="3">
      <t>シイレ</t>
    </rPh>
    <rPh sb="3" eb="5">
      <t>カツドウ</t>
    </rPh>
    <rPh sb="6" eb="8">
      <t>ケイヒ</t>
    </rPh>
    <rPh sb="8" eb="10">
      <t>カンリ</t>
    </rPh>
    <rPh sb="11" eb="12">
      <t>カン</t>
    </rPh>
    <rPh sb="17" eb="19">
      <t>セツビ</t>
    </rPh>
    <rPh sb="20" eb="22">
      <t>リヨウ</t>
    </rPh>
    <rPh sb="22" eb="23">
      <t>トウ</t>
    </rPh>
    <rPh sb="34" eb="35">
      <t>モチ</t>
    </rPh>
    <rPh sb="37" eb="39">
      <t>ハンソク</t>
    </rPh>
    <phoneticPr fontId="1"/>
  </si>
  <si>
    <t>【仕入活動・経費管理に関するIT・設備の利用等】製造業における知見の活用</t>
    <rPh sb="1" eb="3">
      <t>シイレ</t>
    </rPh>
    <rPh sb="3" eb="5">
      <t>カツドウ</t>
    </rPh>
    <rPh sb="6" eb="8">
      <t>ケイヒ</t>
    </rPh>
    <rPh sb="8" eb="10">
      <t>カンリ</t>
    </rPh>
    <rPh sb="11" eb="12">
      <t>カン</t>
    </rPh>
    <rPh sb="17" eb="19">
      <t>セツビ</t>
    </rPh>
    <rPh sb="20" eb="22">
      <t>リヨウ</t>
    </rPh>
    <rPh sb="22" eb="23">
      <t>トウ</t>
    </rPh>
    <rPh sb="24" eb="27">
      <t>セイゾウギョウ</t>
    </rPh>
    <rPh sb="31" eb="33">
      <t>チケン</t>
    </rPh>
    <rPh sb="34" eb="36">
      <t>カツヨウ</t>
    </rPh>
    <phoneticPr fontId="1"/>
  </si>
  <si>
    <t>【営業活動の強化】出店又は退店に関する戦略の策定</t>
    <rPh sb="1" eb="3">
      <t>エイギョウ</t>
    </rPh>
    <rPh sb="3" eb="5">
      <t>カツドウ</t>
    </rPh>
    <rPh sb="6" eb="8">
      <t>キョウカ</t>
    </rPh>
    <rPh sb="9" eb="11">
      <t>シュッテン</t>
    </rPh>
    <rPh sb="11" eb="12">
      <t>マタ</t>
    </rPh>
    <rPh sb="13" eb="14">
      <t>タイ</t>
    </rPh>
    <rPh sb="14" eb="15">
      <t>テン</t>
    </rPh>
    <rPh sb="16" eb="17">
      <t>カン</t>
    </rPh>
    <rPh sb="19" eb="21">
      <t>センリャク</t>
    </rPh>
    <rPh sb="22" eb="24">
      <t>サクテイ</t>
    </rPh>
    <phoneticPr fontId="1"/>
  </si>
  <si>
    <t>【営業活動の強化】商圏の顧客ニーズ、購買履歴を踏まえた品揃え、売価設定及び販売促進</t>
    <rPh sb="1" eb="3">
      <t>エイギョウ</t>
    </rPh>
    <rPh sb="3" eb="5">
      <t>カツドウ</t>
    </rPh>
    <rPh sb="6" eb="8">
      <t>キョウカ</t>
    </rPh>
    <rPh sb="9" eb="11">
      <t>ショウケン</t>
    </rPh>
    <rPh sb="12" eb="14">
      <t>コキャク</t>
    </rPh>
    <rPh sb="18" eb="20">
      <t>コウバイ</t>
    </rPh>
    <rPh sb="20" eb="22">
      <t>リレキ</t>
    </rPh>
    <rPh sb="23" eb="24">
      <t>フ</t>
    </rPh>
    <rPh sb="27" eb="29">
      <t>シナゾロ</t>
    </rPh>
    <rPh sb="31" eb="33">
      <t>バイカ</t>
    </rPh>
    <rPh sb="33" eb="35">
      <t>セッテイ</t>
    </rPh>
    <rPh sb="35" eb="36">
      <t>オヨ</t>
    </rPh>
    <rPh sb="37" eb="39">
      <t>ハンバイ</t>
    </rPh>
    <rPh sb="39" eb="41">
      <t>ソクシン</t>
    </rPh>
    <phoneticPr fontId="1"/>
  </si>
  <si>
    <t>【人材育成の強化】店長人材の育成</t>
    <rPh sb="1" eb="3">
      <t>ジンザイ</t>
    </rPh>
    <rPh sb="3" eb="5">
      <t>イクセイ</t>
    </rPh>
    <rPh sb="6" eb="8">
      <t>キョウカ</t>
    </rPh>
    <rPh sb="9" eb="11">
      <t>テンチョウ</t>
    </rPh>
    <rPh sb="11" eb="13">
      <t>ジンザイ</t>
    </rPh>
    <rPh sb="14" eb="16">
      <t>イクセイ</t>
    </rPh>
    <phoneticPr fontId="1"/>
  </si>
  <si>
    <t>【人材育成の強化】店舗間での成功事例の共有</t>
    <rPh sb="1" eb="3">
      <t>ジンザイ</t>
    </rPh>
    <rPh sb="3" eb="5">
      <t>イクセイ</t>
    </rPh>
    <rPh sb="6" eb="8">
      <t>キョウカ</t>
    </rPh>
    <rPh sb="9" eb="12">
      <t>テンポカン</t>
    </rPh>
    <rPh sb="14" eb="16">
      <t>セイコウ</t>
    </rPh>
    <rPh sb="16" eb="18">
      <t>ジレイ</t>
    </rPh>
    <rPh sb="19" eb="21">
      <t>キョウユウ</t>
    </rPh>
    <phoneticPr fontId="1"/>
  </si>
  <si>
    <t>【人材育成の強化】人材育成、人事制度、採用・任用制度の整備</t>
    <rPh sb="1" eb="3">
      <t>ジンザイ</t>
    </rPh>
    <rPh sb="3" eb="5">
      <t>イクセイ</t>
    </rPh>
    <rPh sb="6" eb="8">
      <t>キョウカ</t>
    </rPh>
    <rPh sb="9" eb="11">
      <t>ジンザイ</t>
    </rPh>
    <rPh sb="11" eb="13">
      <t>イクセイ</t>
    </rPh>
    <rPh sb="14" eb="16">
      <t>ジンジ</t>
    </rPh>
    <rPh sb="16" eb="18">
      <t>セイド</t>
    </rPh>
    <rPh sb="19" eb="21">
      <t>サイヨウ</t>
    </rPh>
    <rPh sb="22" eb="24">
      <t>ニンヨウ</t>
    </rPh>
    <rPh sb="24" eb="26">
      <t>セイド</t>
    </rPh>
    <rPh sb="27" eb="29">
      <t>セイビ</t>
    </rPh>
    <phoneticPr fontId="1"/>
  </si>
  <si>
    <t>【人材育成の強化】現場からの意見の集約</t>
    <rPh sb="1" eb="3">
      <t>ジンザイ</t>
    </rPh>
    <rPh sb="3" eb="5">
      <t>イクセイ</t>
    </rPh>
    <rPh sb="6" eb="8">
      <t>キョウカ</t>
    </rPh>
    <rPh sb="9" eb="11">
      <t>ゲンバ</t>
    </rPh>
    <rPh sb="14" eb="16">
      <t>イケン</t>
    </rPh>
    <rPh sb="17" eb="19">
      <t>シュウヤク</t>
    </rPh>
    <phoneticPr fontId="1"/>
  </si>
  <si>
    <t>中堅小売業</t>
    <rPh sb="0" eb="2">
      <t>チュウケン</t>
    </rPh>
    <rPh sb="2" eb="5">
      <t>コウリギョウ</t>
    </rPh>
    <phoneticPr fontId="1"/>
  </si>
  <si>
    <t>【経営状態の把握】店舗を支援する本部機能の強化</t>
    <rPh sb="1" eb="3">
      <t>ケイエイ</t>
    </rPh>
    <rPh sb="3" eb="5">
      <t>ジョウタイ</t>
    </rPh>
    <rPh sb="6" eb="8">
      <t>ハアク</t>
    </rPh>
    <rPh sb="9" eb="11">
      <t>テンポ</t>
    </rPh>
    <rPh sb="12" eb="14">
      <t>シエン</t>
    </rPh>
    <rPh sb="16" eb="18">
      <t>ホンブ</t>
    </rPh>
    <rPh sb="18" eb="20">
      <t>キノウ</t>
    </rPh>
    <rPh sb="21" eb="23">
      <t>キョウカ</t>
    </rPh>
    <phoneticPr fontId="1"/>
  </si>
  <si>
    <t>【仕入活動・経費管理に関するIT・設備の利用等】無人レジの導入</t>
    <rPh sb="1" eb="3">
      <t>シイレ</t>
    </rPh>
    <rPh sb="3" eb="5">
      <t>カツドウ</t>
    </rPh>
    <rPh sb="6" eb="8">
      <t>ケイヒ</t>
    </rPh>
    <rPh sb="8" eb="10">
      <t>カンリ</t>
    </rPh>
    <rPh sb="11" eb="12">
      <t>カン</t>
    </rPh>
    <rPh sb="17" eb="19">
      <t>セツビ</t>
    </rPh>
    <rPh sb="20" eb="22">
      <t>リヨウ</t>
    </rPh>
    <rPh sb="22" eb="23">
      <t>トウ</t>
    </rPh>
    <rPh sb="24" eb="26">
      <t>ムジン</t>
    </rPh>
    <rPh sb="29" eb="31">
      <t>ドウニュウ</t>
    </rPh>
    <phoneticPr fontId="1"/>
  </si>
  <si>
    <t>【仕入活動・経費管理に関するIT・設備の利用等】プロセスセンター、セントラルキッチン等の一括処理拠点の活用</t>
    <rPh sb="1" eb="3">
      <t>シイレ</t>
    </rPh>
    <rPh sb="3" eb="5">
      <t>カツドウ</t>
    </rPh>
    <rPh sb="6" eb="8">
      <t>ケイヒ</t>
    </rPh>
    <rPh sb="8" eb="10">
      <t>カンリ</t>
    </rPh>
    <rPh sb="11" eb="12">
      <t>カン</t>
    </rPh>
    <rPh sb="17" eb="19">
      <t>セツビ</t>
    </rPh>
    <rPh sb="20" eb="22">
      <t>リヨウ</t>
    </rPh>
    <rPh sb="22" eb="23">
      <t>トウ</t>
    </rPh>
    <rPh sb="42" eb="43">
      <t>トウ</t>
    </rPh>
    <rPh sb="44" eb="46">
      <t>イッカツ</t>
    </rPh>
    <rPh sb="46" eb="48">
      <t>ショリ</t>
    </rPh>
    <rPh sb="48" eb="50">
      <t>キョテン</t>
    </rPh>
    <rPh sb="51" eb="53">
      <t>カツヨウ</t>
    </rPh>
    <phoneticPr fontId="1"/>
  </si>
  <si>
    <t>【仕入活動・経費管理に関するIT・設備の利用等】自動発注の導入</t>
    <rPh sb="1" eb="3">
      <t>シイレ</t>
    </rPh>
    <rPh sb="3" eb="5">
      <t>カツドウ</t>
    </rPh>
    <rPh sb="6" eb="8">
      <t>ケイヒ</t>
    </rPh>
    <rPh sb="8" eb="10">
      <t>カンリ</t>
    </rPh>
    <rPh sb="11" eb="12">
      <t>カン</t>
    </rPh>
    <rPh sb="17" eb="19">
      <t>セツビ</t>
    </rPh>
    <rPh sb="20" eb="22">
      <t>リヨウ</t>
    </rPh>
    <rPh sb="22" eb="23">
      <t>トウ</t>
    </rPh>
    <rPh sb="24" eb="26">
      <t>ジドウ</t>
    </rPh>
    <rPh sb="26" eb="28">
      <t>ハッチュウ</t>
    </rPh>
    <rPh sb="29" eb="31">
      <t>ドウニュウ</t>
    </rPh>
    <phoneticPr fontId="1"/>
  </si>
  <si>
    <t>【仕入活動・経費管理に関するIT・設備の利用等】業務の外注化</t>
    <rPh sb="1" eb="3">
      <t>シイレ</t>
    </rPh>
    <rPh sb="3" eb="5">
      <t>カツドウ</t>
    </rPh>
    <rPh sb="6" eb="8">
      <t>ケイヒ</t>
    </rPh>
    <rPh sb="8" eb="10">
      <t>カンリ</t>
    </rPh>
    <rPh sb="11" eb="12">
      <t>カン</t>
    </rPh>
    <rPh sb="17" eb="19">
      <t>セツビ</t>
    </rPh>
    <rPh sb="20" eb="22">
      <t>リヨウ</t>
    </rPh>
    <rPh sb="22" eb="23">
      <t>トウ</t>
    </rPh>
    <rPh sb="24" eb="26">
      <t>ギョウム</t>
    </rPh>
    <rPh sb="27" eb="29">
      <t>ガイチュウ</t>
    </rPh>
    <rPh sb="29" eb="30">
      <t>カ</t>
    </rPh>
    <phoneticPr fontId="1"/>
  </si>
  <si>
    <t>【仕入活動・経費管理に関するIT・設備の利用等】事業者の希望を活かした仕入交渉（必要に応じてボランタリーチェーンを活用）</t>
    <rPh sb="1" eb="3">
      <t>シイレ</t>
    </rPh>
    <rPh sb="3" eb="5">
      <t>カツドウ</t>
    </rPh>
    <rPh sb="6" eb="8">
      <t>ケイヒ</t>
    </rPh>
    <rPh sb="8" eb="10">
      <t>カンリ</t>
    </rPh>
    <rPh sb="11" eb="12">
      <t>カン</t>
    </rPh>
    <rPh sb="17" eb="19">
      <t>セツビ</t>
    </rPh>
    <rPh sb="20" eb="22">
      <t>リヨウ</t>
    </rPh>
    <rPh sb="22" eb="23">
      <t>トウ</t>
    </rPh>
    <rPh sb="24" eb="27">
      <t>ジギョウシャ</t>
    </rPh>
    <rPh sb="28" eb="30">
      <t>キボウ</t>
    </rPh>
    <rPh sb="31" eb="32">
      <t>イ</t>
    </rPh>
    <rPh sb="35" eb="37">
      <t>シイレ</t>
    </rPh>
    <rPh sb="37" eb="39">
      <t>コウショウ</t>
    </rPh>
    <rPh sb="40" eb="42">
      <t>ヒツヨウ</t>
    </rPh>
    <rPh sb="43" eb="44">
      <t>オウ</t>
    </rPh>
    <rPh sb="57" eb="59">
      <t>カツヨウ</t>
    </rPh>
    <phoneticPr fontId="1"/>
  </si>
  <si>
    <t>指針判定</t>
    <rPh sb="0" eb="2">
      <t>シシン</t>
    </rPh>
    <rPh sb="2" eb="4">
      <t>ハンテイ</t>
    </rPh>
    <phoneticPr fontId="1"/>
  </si>
  <si>
    <t>指針判定（製・卸小・基）</t>
    <rPh sb="0" eb="2">
      <t>シシン</t>
    </rPh>
    <rPh sb="2" eb="4">
      <t>ハンテイ</t>
    </rPh>
    <rPh sb="5" eb="6">
      <t>セイ</t>
    </rPh>
    <rPh sb="7" eb="8">
      <t>オロシ</t>
    </rPh>
    <rPh sb="8" eb="9">
      <t>ショウ</t>
    </rPh>
    <rPh sb="10" eb="11">
      <t>モトイ</t>
    </rPh>
    <phoneticPr fontId="1"/>
  </si>
  <si>
    <t>業所管</t>
    <rPh sb="0" eb="1">
      <t>ギョウ</t>
    </rPh>
    <rPh sb="1" eb="3">
      <t>ショカン</t>
    </rPh>
    <phoneticPr fontId="1"/>
  </si>
  <si>
    <t>基本方針</t>
    <rPh sb="0" eb="2">
      <t>キホン</t>
    </rPh>
    <rPh sb="2" eb="4">
      <t>ホウシン</t>
    </rPh>
    <phoneticPr fontId="1"/>
  </si>
  <si>
    <t>小規模卸売業</t>
    <rPh sb="0" eb="3">
      <t>ショウキボ</t>
    </rPh>
    <rPh sb="3" eb="6">
      <t>オロシウリギョウ</t>
    </rPh>
    <phoneticPr fontId="1"/>
  </si>
  <si>
    <t>中規模卸売業</t>
    <rPh sb="0" eb="3">
      <t>チュウキボ</t>
    </rPh>
    <rPh sb="3" eb="6">
      <t>オロシウリギョウ</t>
    </rPh>
    <phoneticPr fontId="1"/>
  </si>
  <si>
    <t>中堅卸売業</t>
    <rPh sb="0" eb="2">
      <t>チュウケン</t>
    </rPh>
    <rPh sb="2" eb="5">
      <t>オロシウリギョウ</t>
    </rPh>
    <phoneticPr fontId="1"/>
  </si>
  <si>
    <t>小規模小売業</t>
    <rPh sb="0" eb="3">
      <t>ショウキボ</t>
    </rPh>
    <rPh sb="3" eb="6">
      <t>コウリギョウ</t>
    </rPh>
    <phoneticPr fontId="1"/>
  </si>
  <si>
    <t>その他の業種</t>
    <rPh sb="2" eb="3">
      <t>タ</t>
    </rPh>
    <rPh sb="4" eb="6">
      <t>ギョウシュ</t>
    </rPh>
    <phoneticPr fontId="1"/>
  </si>
  <si>
    <t>事業活動に有用な知識又は技能を有する人材の育成</t>
    <rPh sb="0" eb="2">
      <t>ジギョウ</t>
    </rPh>
    <rPh sb="2" eb="4">
      <t>カツドウ</t>
    </rPh>
    <rPh sb="5" eb="7">
      <t>ユウヨウ</t>
    </rPh>
    <rPh sb="8" eb="10">
      <t>チシキ</t>
    </rPh>
    <rPh sb="10" eb="11">
      <t>マタ</t>
    </rPh>
    <rPh sb="12" eb="14">
      <t>ギノウ</t>
    </rPh>
    <rPh sb="15" eb="16">
      <t>ユウ</t>
    </rPh>
    <rPh sb="18" eb="20">
      <t>ジンザイ</t>
    </rPh>
    <rPh sb="21" eb="23">
      <t>イクセイ</t>
    </rPh>
    <phoneticPr fontId="1"/>
  </si>
  <si>
    <t>財務内容の分析の結果の活用</t>
    <rPh sb="0" eb="2">
      <t>ザイム</t>
    </rPh>
    <rPh sb="2" eb="4">
      <t>ナイヨウ</t>
    </rPh>
    <rPh sb="5" eb="7">
      <t>ブンセキ</t>
    </rPh>
    <rPh sb="8" eb="10">
      <t>ケッカ</t>
    </rPh>
    <rPh sb="11" eb="13">
      <t>カツヨウ</t>
    </rPh>
    <phoneticPr fontId="1"/>
  </si>
  <si>
    <t>商品又は役務の需要の動向に関する情報の活用</t>
    <rPh sb="0" eb="2">
      <t>ショウヒン</t>
    </rPh>
    <rPh sb="2" eb="3">
      <t>マタ</t>
    </rPh>
    <rPh sb="4" eb="6">
      <t>エキム</t>
    </rPh>
    <rPh sb="7" eb="9">
      <t>ジュヨウ</t>
    </rPh>
    <rPh sb="10" eb="12">
      <t>ドウコウ</t>
    </rPh>
    <rPh sb="13" eb="14">
      <t>カン</t>
    </rPh>
    <rPh sb="16" eb="18">
      <t>ジョウホウ</t>
    </rPh>
    <rPh sb="19" eb="21">
      <t>カツヨウ</t>
    </rPh>
    <phoneticPr fontId="1"/>
  </si>
  <si>
    <t>経営能率の向上のための情報システムの構築</t>
    <rPh sb="0" eb="2">
      <t>ケイエイ</t>
    </rPh>
    <rPh sb="2" eb="4">
      <t>ノウリツ</t>
    </rPh>
    <rPh sb="5" eb="7">
      <t>コウジョウ</t>
    </rPh>
    <rPh sb="11" eb="13">
      <t>ジョウホウ</t>
    </rPh>
    <rPh sb="18" eb="20">
      <t>コウチク</t>
    </rPh>
    <phoneticPr fontId="1"/>
  </si>
  <si>
    <t>その他</t>
    <rPh sb="2" eb="3">
      <t>タ</t>
    </rPh>
    <phoneticPr fontId="1"/>
  </si>
  <si>
    <t>分野別指針項目から１項目以上選択してください。</t>
    <rPh sb="0" eb="3">
      <t>ブンヤベツ</t>
    </rPh>
    <rPh sb="3" eb="5">
      <t>シシン</t>
    </rPh>
    <rPh sb="5" eb="7">
      <t>コウモク</t>
    </rPh>
    <rPh sb="10" eb="12">
      <t>コウモク</t>
    </rPh>
    <rPh sb="12" eb="14">
      <t>イジョウ</t>
    </rPh>
    <rPh sb="14" eb="16">
      <t>センタク</t>
    </rPh>
    <phoneticPr fontId="1"/>
  </si>
  <si>
    <t>基本方針を参考に項目を選択してください。</t>
    <rPh sb="0" eb="2">
      <t>キホン</t>
    </rPh>
    <rPh sb="2" eb="4">
      <t>ホウシン</t>
    </rPh>
    <rPh sb="5" eb="7">
      <t>サンコウ</t>
    </rPh>
    <rPh sb="8" eb="10">
      <t>コウモク</t>
    </rPh>
    <rPh sb="11" eb="13">
      <t>センタク</t>
    </rPh>
    <phoneticPr fontId="1"/>
  </si>
  <si>
    <t>経営力向上計画入力フォーム（経済産業局提出用）</t>
    <rPh sb="0" eb="3">
      <t>ケイエイリョク</t>
    </rPh>
    <rPh sb="3" eb="5">
      <t>コウジョウ</t>
    </rPh>
    <rPh sb="5" eb="7">
      <t>ケイカク</t>
    </rPh>
    <rPh sb="7" eb="9">
      <t>ニュウリョク</t>
    </rPh>
    <rPh sb="14" eb="16">
      <t>ケイザイ</t>
    </rPh>
    <rPh sb="16" eb="19">
      <t>サンギョウキョク</t>
    </rPh>
    <rPh sb="19" eb="21">
      <t>テイシュツ</t>
    </rPh>
    <rPh sb="21" eb="22">
      <t>ヨウ</t>
    </rPh>
    <phoneticPr fontId="1"/>
  </si>
  <si>
    <t>・本様式は、経済産業省所管業種について経営力向上計画を申請する際の様式です。</t>
    <rPh sb="1" eb="2">
      <t>ホン</t>
    </rPh>
    <rPh sb="2" eb="4">
      <t>ヨウシキ</t>
    </rPh>
    <rPh sb="6" eb="8">
      <t>ケイザイ</t>
    </rPh>
    <rPh sb="8" eb="11">
      <t>サンギョウショウ</t>
    </rPh>
    <rPh sb="11" eb="13">
      <t>ショカン</t>
    </rPh>
    <rPh sb="13" eb="15">
      <t>ギョウシュ</t>
    </rPh>
    <rPh sb="19" eb="22">
      <t>ケイエイリョク</t>
    </rPh>
    <rPh sb="22" eb="24">
      <t>コウジョウ</t>
    </rPh>
    <rPh sb="24" eb="26">
      <t>ケイカク</t>
    </rPh>
    <rPh sb="27" eb="29">
      <t>シンセイ</t>
    </rPh>
    <rPh sb="31" eb="32">
      <t>サイ</t>
    </rPh>
    <rPh sb="33" eb="35">
      <t>ヨウシキ</t>
    </rPh>
    <phoneticPr fontId="1"/>
  </si>
  <si>
    <t>※入力③指標の0年度売上を参照しています。</t>
    <rPh sb="1" eb="3">
      <t>ニュウリョク</t>
    </rPh>
    <rPh sb="4" eb="6">
      <t>シヒョウ</t>
    </rPh>
    <rPh sb="8" eb="10">
      <t>ネンド</t>
    </rPh>
    <rPh sb="10" eb="12">
      <t>ウリア</t>
    </rPh>
    <rPh sb="13" eb="15">
      <t>サンショウ</t>
    </rPh>
    <phoneticPr fontId="1"/>
  </si>
  <si>
    <t>工業会等名称</t>
    <rPh sb="0" eb="3">
      <t>コウギョウカイ</t>
    </rPh>
    <rPh sb="3" eb="4">
      <t>トウ</t>
    </rPh>
    <rPh sb="4" eb="6">
      <t>メイショウ</t>
    </rPh>
    <phoneticPr fontId="1"/>
  </si>
  <si>
    <t>○○工業会</t>
    <rPh sb="2" eb="5">
      <t>コウギョウカイ</t>
    </rPh>
    <phoneticPr fontId="1"/>
  </si>
  <si>
    <t>分野別指針（１：製造、２：卸小、３：基本）</t>
    <rPh sb="0" eb="3">
      <t>ブンヤベツ</t>
    </rPh>
    <rPh sb="3" eb="5">
      <t>シシン</t>
    </rPh>
    <rPh sb="8" eb="10">
      <t>セイゾウ</t>
    </rPh>
    <rPh sb="13" eb="14">
      <t>オロ</t>
    </rPh>
    <rPh sb="14" eb="15">
      <t>ショウ</t>
    </rPh>
    <rPh sb="18" eb="20">
      <t>キホン</t>
    </rPh>
    <phoneticPr fontId="1"/>
  </si>
  <si>
    <r>
      <t>Ⅱ 申請書の記載事項について　</t>
    </r>
    <r>
      <rPr>
        <sz val="10"/>
        <color theme="1"/>
        <rFont val="ＭＳ Ｐ明朝"/>
        <family val="1"/>
        <charset val="128"/>
      </rPr>
      <t>※番号は申請書の項目番号と対応</t>
    </r>
    <rPh sb="2" eb="5">
      <t>シンセイショ</t>
    </rPh>
    <rPh sb="6" eb="8">
      <t>キサイ</t>
    </rPh>
    <rPh sb="8" eb="10">
      <t>ジコウ</t>
    </rPh>
    <rPh sb="16" eb="18">
      <t>バンゴウ</t>
    </rPh>
    <rPh sb="19" eb="22">
      <t>シンセイショ</t>
    </rPh>
    <rPh sb="23" eb="25">
      <t>コウモク</t>
    </rPh>
    <rPh sb="25" eb="27">
      <t>バンゴウ</t>
    </rPh>
    <rPh sb="28" eb="30">
      <t>タイオウ</t>
    </rPh>
    <phoneticPr fontId="1"/>
  </si>
  <si>
    <t>実施事項（６ 経営力向上の内容の実施事項の記号）、金額、資金調達方法を記載しているか。</t>
    <rPh sb="7" eb="10">
      <t>ケイエイリョク</t>
    </rPh>
    <rPh sb="10" eb="12">
      <t>コウジョウ</t>
    </rPh>
    <rPh sb="13" eb="15">
      <t>ナイヨウ</t>
    </rPh>
    <rPh sb="16" eb="18">
      <t>ジッシ</t>
    </rPh>
    <rPh sb="18" eb="20">
      <t>ジコウ</t>
    </rPh>
    <rPh sb="21" eb="23">
      <t>キゴウ</t>
    </rPh>
    <phoneticPr fontId="1"/>
  </si>
  <si>
    <r>
      <t>営業外費用</t>
    </r>
    <r>
      <rPr>
        <sz val="8"/>
        <color theme="1"/>
        <rFont val="ＭＳ Ｐゴシック"/>
        <family val="3"/>
        <charset val="128"/>
        <scheme val="minor"/>
      </rPr>
      <t>※2</t>
    </r>
    <rPh sb="0" eb="3">
      <t>エイギョウガイ</t>
    </rPh>
    <rPh sb="3" eb="5">
      <t>ヒヨウ</t>
    </rPh>
    <phoneticPr fontId="1"/>
  </si>
  <si>
    <r>
      <t>経常利益</t>
    </r>
    <r>
      <rPr>
        <sz val="8"/>
        <color theme="1"/>
        <rFont val="ＭＳ Ｐゴシック"/>
        <family val="3"/>
        <charset val="128"/>
        <scheme val="minor"/>
      </rPr>
      <t>※2</t>
    </r>
    <rPh sb="0" eb="2">
      <t>ケイジョウ</t>
    </rPh>
    <rPh sb="2" eb="4">
      <t>リエキ</t>
    </rPh>
    <phoneticPr fontId="1"/>
  </si>
  <si>
    <t>※2  経常利益の算出にあたっては、営業利益から、資金調達に係る営業外の費用（支払利息、新株発行費等）を控除したものとし、</t>
    <rPh sb="4" eb="6">
      <t>ケイジョウ</t>
    </rPh>
    <rPh sb="6" eb="8">
      <t>リエキ</t>
    </rPh>
    <rPh sb="9" eb="11">
      <t>サンシュツ</t>
    </rPh>
    <rPh sb="18" eb="20">
      <t>エイギョウ</t>
    </rPh>
    <rPh sb="20" eb="22">
      <t>リエキ</t>
    </rPh>
    <rPh sb="25" eb="27">
      <t>シキン</t>
    </rPh>
    <rPh sb="27" eb="29">
      <t>チョウタツ</t>
    </rPh>
    <rPh sb="30" eb="31">
      <t>カカ</t>
    </rPh>
    <rPh sb="32" eb="35">
      <t>エイギョウガイ</t>
    </rPh>
    <rPh sb="36" eb="38">
      <t>ヒヨウ</t>
    </rPh>
    <rPh sb="39" eb="41">
      <t>シハラ</t>
    </rPh>
    <rPh sb="41" eb="43">
      <t>リソク</t>
    </rPh>
    <rPh sb="44" eb="46">
      <t>シンカブ</t>
    </rPh>
    <rPh sb="46" eb="49">
      <t>ハッコウヒ</t>
    </rPh>
    <rPh sb="49" eb="50">
      <t>トウ</t>
    </rPh>
    <rPh sb="52" eb="54">
      <t>コウジョ</t>
    </rPh>
    <phoneticPr fontId="1"/>
  </si>
  <si>
    <t>※1  3年計画の場合は、０～３年度（E列～H列）</t>
    <rPh sb="5" eb="6">
      <t>ネン</t>
    </rPh>
    <rPh sb="6" eb="8">
      <t>ケイカク</t>
    </rPh>
    <rPh sb="9" eb="11">
      <t>バアイ</t>
    </rPh>
    <rPh sb="16" eb="18">
      <t>ネンド</t>
    </rPh>
    <rPh sb="20" eb="21">
      <t>レツ</t>
    </rPh>
    <rPh sb="23" eb="24">
      <t>レツ</t>
    </rPh>
    <phoneticPr fontId="1"/>
  </si>
  <si>
    <t>　　　 5年計画の場合は、０～５年度（E列～J列）を入力してください。</t>
    <rPh sb="5" eb="6">
      <t>ネン</t>
    </rPh>
    <rPh sb="6" eb="8">
      <t>ケイカク</t>
    </rPh>
    <rPh sb="9" eb="11">
      <t>バアイ</t>
    </rPh>
    <rPh sb="16" eb="18">
      <t>ネンド</t>
    </rPh>
    <rPh sb="20" eb="21">
      <t>レツ</t>
    </rPh>
    <rPh sb="23" eb="24">
      <t>レツ</t>
    </rPh>
    <rPh sb="26" eb="28">
      <t>ニュウリョク</t>
    </rPh>
    <phoneticPr fontId="1"/>
  </si>
  <si>
    <t>　　　本業と関連性の低い営業外の収益（有価証券売却益、賃料収入等）は含まないものとする。</t>
    <rPh sb="3" eb="5">
      <t>ホンギョウ</t>
    </rPh>
    <rPh sb="6" eb="9">
      <t>カンレンセイ</t>
    </rPh>
    <rPh sb="10" eb="11">
      <t>ヒク</t>
    </rPh>
    <rPh sb="12" eb="15">
      <t>エイギョウガイ</t>
    </rPh>
    <rPh sb="16" eb="18">
      <t>シュウエキ</t>
    </rPh>
    <rPh sb="19" eb="21">
      <t>ユウカ</t>
    </rPh>
    <rPh sb="21" eb="23">
      <t>ショウケン</t>
    </rPh>
    <rPh sb="23" eb="25">
      <t>バイキャク</t>
    </rPh>
    <rPh sb="25" eb="26">
      <t>エキ</t>
    </rPh>
    <rPh sb="27" eb="29">
      <t>チンリョウ</t>
    </rPh>
    <rPh sb="29" eb="31">
      <t>シュウニュウ</t>
    </rPh>
    <rPh sb="31" eb="32">
      <t>トウ</t>
    </rPh>
    <rPh sb="34" eb="35">
      <t>フク</t>
    </rPh>
    <phoneticPr fontId="1"/>
  </si>
  <si>
    <t>　　　［製造業に係る経営力向上に関する指針　第２　ロ「売上高経常利益率」注］</t>
    <rPh sb="4" eb="7">
      <t>セイゾウギョウ</t>
    </rPh>
    <rPh sb="8" eb="9">
      <t>カカ</t>
    </rPh>
    <rPh sb="10" eb="13">
      <t>ケイエイリョク</t>
    </rPh>
    <rPh sb="13" eb="15">
      <t>コウジョウ</t>
    </rPh>
    <rPh sb="16" eb="17">
      <t>カン</t>
    </rPh>
    <rPh sb="19" eb="21">
      <t>シシン</t>
    </rPh>
    <rPh sb="22" eb="23">
      <t>ダイ</t>
    </rPh>
    <rPh sb="27" eb="29">
      <t>ウリア</t>
    </rPh>
    <rPh sb="29" eb="30">
      <t>ダカ</t>
    </rPh>
    <rPh sb="30" eb="32">
      <t>ケイジョウ</t>
    </rPh>
    <rPh sb="32" eb="35">
      <t>リエキリツ</t>
    </rPh>
    <rPh sb="36" eb="37">
      <t>チュウ</t>
    </rPh>
    <phoneticPr fontId="1"/>
  </si>
  <si>
    <t>計画開始直近決算※3,※4↓</t>
    <rPh sb="0" eb="2">
      <t>ケイカク</t>
    </rPh>
    <rPh sb="2" eb="4">
      <t>カイシ</t>
    </rPh>
    <rPh sb="4" eb="6">
      <t>チョッキン</t>
    </rPh>
    <rPh sb="6" eb="8">
      <t>ケッサン</t>
    </rPh>
    <phoneticPr fontId="3"/>
  </si>
  <si>
    <t>※4　指標現状値が負（マイナス）の値の場合は、伸び率計算の分母は現状値の絶対値を用いて計算します。</t>
    <rPh sb="3" eb="5">
      <t>シヒョウ</t>
    </rPh>
    <rPh sb="5" eb="7">
      <t>ゲンジョウ</t>
    </rPh>
    <rPh sb="7" eb="8">
      <t>チ</t>
    </rPh>
    <rPh sb="9" eb="10">
      <t>フ</t>
    </rPh>
    <rPh sb="17" eb="18">
      <t>アタイ</t>
    </rPh>
    <rPh sb="19" eb="21">
      <t>バアイ</t>
    </rPh>
    <rPh sb="23" eb="24">
      <t>ノ</t>
    </rPh>
    <rPh sb="25" eb="26">
      <t>リツ</t>
    </rPh>
    <rPh sb="26" eb="28">
      <t>ケイサン</t>
    </rPh>
    <rPh sb="29" eb="31">
      <t>ブンボ</t>
    </rPh>
    <rPh sb="32" eb="34">
      <t>ゲンジョウ</t>
    </rPh>
    <rPh sb="34" eb="35">
      <t>チ</t>
    </rPh>
    <rPh sb="36" eb="39">
      <t>ゼッタイチ</t>
    </rPh>
    <rPh sb="40" eb="41">
      <t>モチ</t>
    </rPh>
    <rPh sb="43" eb="45">
      <t>ケイサン</t>
    </rPh>
    <phoneticPr fontId="1"/>
  </si>
  <si>
    <t>※ A現状値が負（マイナス）の場合、伸び率計算の分母は絶対値を用いて計算しています。</t>
    <rPh sb="3" eb="5">
      <t>ゲンジョウ</t>
    </rPh>
    <rPh sb="5" eb="6">
      <t>チ</t>
    </rPh>
    <rPh sb="7" eb="8">
      <t>フ</t>
    </rPh>
    <rPh sb="15" eb="17">
      <t>バアイ</t>
    </rPh>
    <rPh sb="18" eb="19">
      <t>ノ</t>
    </rPh>
    <rPh sb="20" eb="21">
      <t>リツ</t>
    </rPh>
    <rPh sb="21" eb="23">
      <t>ケイサン</t>
    </rPh>
    <rPh sb="24" eb="26">
      <t>ブンボ</t>
    </rPh>
    <rPh sb="27" eb="30">
      <t>ゼッタイチ</t>
    </rPh>
    <rPh sb="31" eb="32">
      <t>モチ</t>
    </rPh>
    <rPh sb="34" eb="36">
      <t>ケイサン</t>
    </rPh>
    <phoneticPr fontId="1"/>
  </si>
  <si>
    <t>千円</t>
    <rPh sb="0" eb="1">
      <t>セン</t>
    </rPh>
    <rPh sb="1" eb="2">
      <t>エン</t>
    </rPh>
    <phoneticPr fontId="1"/>
  </si>
  <si>
    <t>test②</t>
    <phoneticPr fontId="1"/>
  </si>
  <si>
    <t>ハ．（３）【標準化、知的財産権等に関する事項】知的財産権等の保護の強化</t>
    <rPh sb="6" eb="9">
      <t>ヒョウジュンカ</t>
    </rPh>
    <rPh sb="10" eb="12">
      <t>チテキ</t>
    </rPh>
    <rPh sb="12" eb="15">
      <t>ザイサンケン</t>
    </rPh>
    <rPh sb="15" eb="16">
      <t>トウ</t>
    </rPh>
    <rPh sb="17" eb="18">
      <t>カン</t>
    </rPh>
    <rPh sb="20" eb="22">
      <t>ジコウ</t>
    </rPh>
    <rPh sb="23" eb="25">
      <t>チテキ</t>
    </rPh>
    <rPh sb="25" eb="28">
      <t>ザイサンケン</t>
    </rPh>
    <rPh sb="28" eb="29">
      <t>トウ</t>
    </rPh>
    <rPh sb="30" eb="32">
      <t>ホゴ</t>
    </rPh>
    <rPh sb="33" eb="35">
      <t>キョウカ</t>
    </rPh>
    <phoneticPr fontId="1"/>
  </si>
  <si>
    <t>ハ．（３）【標準化、知的財産権等に関する事項】知的財産権等の保護の強化</t>
    <rPh sb="6" eb="9">
      <t>ヒョウジュンカ</t>
    </rPh>
    <rPh sb="10" eb="12">
      <t>チテキ</t>
    </rPh>
    <rPh sb="12" eb="15">
      <t>ザイサンケン</t>
    </rPh>
    <rPh sb="15" eb="16">
      <t>トウ</t>
    </rPh>
    <rPh sb="17" eb="18">
      <t>カン</t>
    </rPh>
    <rPh sb="20" eb="22">
      <t>ジコウ</t>
    </rPh>
    <rPh sb="23" eb="25">
      <t>チテキ</t>
    </rPh>
    <rPh sb="25" eb="28">
      <t>ザイサンケン</t>
    </rPh>
    <rPh sb="28" eb="29">
      <t>トウ</t>
    </rPh>
    <rPh sb="33" eb="35">
      <t>キョウカ</t>
    </rPh>
    <phoneticPr fontId="1"/>
  </si>
  <si>
    <t>※↓実施項目欄は自社の取組を「具体的」に記載してください。抽象的・一般的な記載の場合は、修正をお願いする場合があります。</t>
    <rPh sb="2" eb="4">
      <t>ジッシ</t>
    </rPh>
    <rPh sb="4" eb="6">
      <t>コウモク</t>
    </rPh>
    <rPh sb="6" eb="7">
      <t>ラン</t>
    </rPh>
    <rPh sb="8" eb="10">
      <t>ジシャ</t>
    </rPh>
    <rPh sb="11" eb="13">
      <t>トリクミ</t>
    </rPh>
    <rPh sb="15" eb="18">
      <t>グタイテキ</t>
    </rPh>
    <rPh sb="20" eb="22">
      <t>キサイ</t>
    </rPh>
    <rPh sb="29" eb="32">
      <t>チュウショウテキ</t>
    </rPh>
    <rPh sb="33" eb="36">
      <t>イッパンテキ</t>
    </rPh>
    <rPh sb="37" eb="39">
      <t>キサイ</t>
    </rPh>
    <rPh sb="40" eb="42">
      <t>バアイ</t>
    </rPh>
    <rPh sb="44" eb="46">
      <t>シュウセイ</t>
    </rPh>
    <rPh sb="48" eb="49">
      <t>ネガ</t>
    </rPh>
    <rPh sb="52" eb="54">
      <t>バアイ</t>
    </rPh>
    <phoneticPr fontId="1"/>
  </si>
  <si>
    <t>※入力③指標シートを参照しています。</t>
    <rPh sb="1" eb="3">
      <t>ニュウリョク</t>
    </rPh>
    <rPh sb="4" eb="6">
      <t>シヒョウ</t>
    </rPh>
    <rPh sb="10" eb="12">
      <t>サンショウ</t>
    </rPh>
    <phoneticPr fontId="1"/>
  </si>
  <si>
    <t>イ．（１）【従業員等に関する事項】多能工化及び機械の多台持ちの推進</t>
    <rPh sb="6" eb="9">
      <t>ジュウギョウイン</t>
    </rPh>
    <rPh sb="9" eb="10">
      <t>トウ</t>
    </rPh>
    <rPh sb="11" eb="12">
      <t>カン</t>
    </rPh>
    <rPh sb="14" eb="16">
      <t>ジコウ</t>
    </rPh>
    <rPh sb="17" eb="21">
      <t>タノウコウカ</t>
    </rPh>
    <rPh sb="21" eb="22">
      <t>オヨ</t>
    </rPh>
    <rPh sb="23" eb="25">
      <t>キカイ</t>
    </rPh>
    <rPh sb="28" eb="29">
      <t>モ</t>
    </rPh>
    <rPh sb="31" eb="33">
      <t>スイシン</t>
    </rPh>
    <phoneticPr fontId="1"/>
  </si>
  <si>
    <t>・本様式に関して不具合等が見つかった場合は、お手数ですが中部経済産業局</t>
    <rPh sb="1" eb="2">
      <t>ホン</t>
    </rPh>
    <rPh sb="2" eb="4">
      <t>ヨウシキ</t>
    </rPh>
    <rPh sb="5" eb="6">
      <t>カン</t>
    </rPh>
    <rPh sb="8" eb="11">
      <t>フグアイ</t>
    </rPh>
    <rPh sb="11" eb="12">
      <t>トウ</t>
    </rPh>
    <rPh sb="13" eb="14">
      <t>ミ</t>
    </rPh>
    <rPh sb="18" eb="20">
      <t>バアイ</t>
    </rPh>
    <rPh sb="23" eb="25">
      <t>テスウ</t>
    </rPh>
    <rPh sb="28" eb="30">
      <t>チュウブ</t>
    </rPh>
    <rPh sb="30" eb="32">
      <t>ケイザイ</t>
    </rPh>
    <rPh sb="32" eb="35">
      <t>サンギョウキョク</t>
    </rPh>
    <phoneticPr fontId="1"/>
  </si>
  <si>
    <t>　までご連絡ください。（TEL：052-951-0253）</t>
    <rPh sb="4" eb="6">
      <t>レンラク</t>
    </rPh>
    <phoneticPr fontId="1"/>
  </si>
  <si>
    <t>・本様式は、中部経済産業局長宛に申請頂く場合にのみ利用可能です。</t>
    <rPh sb="1" eb="2">
      <t>ホン</t>
    </rPh>
    <rPh sb="2" eb="4">
      <t>ヨウシキ</t>
    </rPh>
    <rPh sb="6" eb="8">
      <t>チュウブ</t>
    </rPh>
    <rPh sb="8" eb="10">
      <t>ケイザイ</t>
    </rPh>
    <rPh sb="10" eb="12">
      <t>サンギョウ</t>
    </rPh>
    <rPh sb="12" eb="14">
      <t>キョクチョウ</t>
    </rPh>
    <rPh sb="14" eb="15">
      <t>アテ</t>
    </rPh>
    <rPh sb="16" eb="18">
      <t>シンセイ</t>
    </rPh>
    <rPh sb="18" eb="19">
      <t>イタダ</t>
    </rPh>
    <rPh sb="20" eb="22">
      <t>バアイ</t>
    </rPh>
    <rPh sb="25" eb="27">
      <t>リヨウ</t>
    </rPh>
    <rPh sb="27" eb="29">
      <t>カノウ</t>
    </rPh>
    <phoneticPr fontId="1"/>
  </si>
  <si>
    <t>経産　太郎</t>
    <rPh sb="0" eb="2">
      <t>ケイサン</t>
    </rPh>
    <rPh sb="3" eb="5">
      <t>タロウ</t>
    </rPh>
    <phoneticPr fontId="1"/>
  </si>
  <si>
    <t>○○県○○市○○町○○○○○○</t>
    <rPh sb="2" eb="3">
      <t>ケン</t>
    </rPh>
    <rPh sb="5" eb="6">
      <t>シ</t>
    </rPh>
    <rPh sb="8" eb="9">
      <t>チョウ</t>
    </rPh>
    <phoneticPr fontId="1"/>
  </si>
  <si>
    <t>●●支店</t>
    <rPh sb="2" eb="4">
      <t>シテン</t>
    </rPh>
    <phoneticPr fontId="1"/>
  </si>
  <si>
    <t>・本様式は、随時バージョンアップを実施します。最新の様式をご利用ください。</t>
    <rPh sb="1" eb="2">
      <t>ホン</t>
    </rPh>
    <rPh sb="2" eb="4">
      <t>ヨウシキ</t>
    </rPh>
    <rPh sb="6" eb="8">
      <t>ズイジ</t>
    </rPh>
    <rPh sb="17" eb="19">
      <t>ジッシ</t>
    </rPh>
    <rPh sb="23" eb="25">
      <t>サイシン</t>
    </rPh>
    <rPh sb="26" eb="28">
      <t>ヨウシキ</t>
    </rPh>
    <rPh sb="30" eb="32">
      <t>リヨウ</t>
    </rPh>
    <phoneticPr fontId="1"/>
  </si>
  <si>
    <t>指針</t>
    <rPh sb="0" eb="2">
      <t>シシン</t>
    </rPh>
    <phoneticPr fontId="1"/>
  </si>
  <si>
    <t>所管</t>
    <rPh sb="0" eb="2">
      <t>ショカン</t>
    </rPh>
    <phoneticPr fontId="1"/>
  </si>
  <si>
    <t>細分類</t>
    <rPh sb="0" eb="3">
      <t>サイブンルイ</t>
    </rPh>
    <phoneticPr fontId="1"/>
  </si>
  <si>
    <t>分類名</t>
    <rPh sb="0" eb="2">
      <t>ブンルイ</t>
    </rPh>
    <rPh sb="2" eb="3">
      <t>メイ</t>
    </rPh>
    <phoneticPr fontId="1"/>
  </si>
  <si>
    <t>・本様式は、関東経済産業局長宛に申請頂く場合にのみ利用可能です。</t>
    <rPh sb="1" eb="2">
      <t>ホン</t>
    </rPh>
    <rPh sb="2" eb="4">
      <t>ヨウシキ</t>
    </rPh>
    <rPh sb="6" eb="8">
      <t>カントウ</t>
    </rPh>
    <rPh sb="8" eb="10">
      <t>ケイザイ</t>
    </rPh>
    <rPh sb="10" eb="12">
      <t>サンギョウ</t>
    </rPh>
    <rPh sb="12" eb="14">
      <t>キョクチョウ</t>
    </rPh>
    <rPh sb="14" eb="15">
      <t>アテ</t>
    </rPh>
    <rPh sb="16" eb="18">
      <t>シンセイ</t>
    </rPh>
    <rPh sb="18" eb="19">
      <t>イタダ</t>
    </rPh>
    <rPh sb="20" eb="22">
      <t>バアイ</t>
    </rPh>
    <rPh sb="25" eb="27">
      <t>リヨウ</t>
    </rPh>
    <rPh sb="27" eb="29">
      <t>カノウ</t>
    </rPh>
    <phoneticPr fontId="1"/>
  </si>
  <si>
    <t>・本様式に関して不具合等が見つかった場合は、お手数ですが関東経済産業局</t>
    <rPh sb="1" eb="2">
      <t>ホン</t>
    </rPh>
    <rPh sb="2" eb="4">
      <t>ヨウシキ</t>
    </rPh>
    <rPh sb="5" eb="6">
      <t>カン</t>
    </rPh>
    <rPh sb="8" eb="11">
      <t>フグアイ</t>
    </rPh>
    <rPh sb="11" eb="12">
      <t>トウ</t>
    </rPh>
    <rPh sb="13" eb="14">
      <t>ミ</t>
    </rPh>
    <rPh sb="18" eb="20">
      <t>バアイ</t>
    </rPh>
    <rPh sb="23" eb="25">
      <t>テスウ</t>
    </rPh>
    <rPh sb="28" eb="30">
      <t>カントウ</t>
    </rPh>
    <rPh sb="30" eb="32">
      <t>ケイザイ</t>
    </rPh>
    <rPh sb="32" eb="35">
      <t>サンギョウキョク</t>
    </rPh>
    <phoneticPr fontId="1"/>
  </si>
  <si>
    <t>※3　決算が12月に満たない場合は、直近決算値を元に12ヶ月換算した値を用いてください。</t>
    <rPh sb="3" eb="5">
      <t>ケッサン</t>
    </rPh>
    <rPh sb="8" eb="9">
      <t>ツキ</t>
    </rPh>
    <rPh sb="10" eb="11">
      <t>ミ</t>
    </rPh>
    <rPh sb="14" eb="16">
      <t>バアイ</t>
    </rPh>
    <rPh sb="18" eb="20">
      <t>チョッキン</t>
    </rPh>
    <rPh sb="20" eb="22">
      <t>ケッサン</t>
    </rPh>
    <rPh sb="22" eb="23">
      <t>チ</t>
    </rPh>
    <rPh sb="24" eb="25">
      <t>モト</t>
    </rPh>
    <rPh sb="29" eb="30">
      <t>ゲツ</t>
    </rPh>
    <rPh sb="30" eb="32">
      <t>カンザン</t>
    </rPh>
    <rPh sb="34" eb="35">
      <t>アタイ</t>
    </rPh>
    <rPh sb="36" eb="37">
      <t>モチ</t>
    </rPh>
    <phoneticPr fontId="1"/>
  </si>
  <si>
    <t>不可</t>
    <rPh sb="0" eb="2">
      <t>フカ</t>
    </rPh>
    <phoneticPr fontId="1"/>
  </si>
  <si>
    <t>事業者名のみ</t>
    <rPh sb="0" eb="4">
      <t>ジギョウシャメイ</t>
    </rPh>
    <phoneticPr fontId="1"/>
  </si>
  <si>
    <t>計画内容</t>
    <rPh sb="0" eb="2">
      <t>ケイカク</t>
    </rPh>
    <rPh sb="2" eb="4">
      <t>ナイヨウ</t>
    </rPh>
    <phoneticPr fontId="1"/>
  </si>
  <si>
    <t>可（事業者名、法人番号、住所、計画内容等）
※掲載の際は別途同意確認の連絡をします。</t>
    <rPh sb="0" eb="1">
      <t>カ</t>
    </rPh>
    <rPh sb="2" eb="6">
      <t>ジギョウシャメイ</t>
    </rPh>
    <rPh sb="7" eb="9">
      <t>ホウジン</t>
    </rPh>
    <rPh sb="9" eb="11">
      <t>バンゴウ</t>
    </rPh>
    <rPh sb="12" eb="14">
      <t>ジュウショ</t>
    </rPh>
    <rPh sb="15" eb="17">
      <t>ケイカク</t>
    </rPh>
    <rPh sb="17" eb="19">
      <t>ナイヨウ</t>
    </rPh>
    <rPh sb="19" eb="20">
      <t>トウ</t>
    </rPh>
    <rPh sb="23" eb="25">
      <t>ケイサイ</t>
    </rPh>
    <rPh sb="26" eb="27">
      <t>サイ</t>
    </rPh>
    <rPh sb="28" eb="30">
      <t>ベット</t>
    </rPh>
    <rPh sb="30" eb="32">
      <t>ドウイ</t>
    </rPh>
    <rPh sb="32" eb="34">
      <t>カクニン</t>
    </rPh>
    <rPh sb="35" eb="37">
      <t>レンラク</t>
    </rPh>
    <phoneticPr fontId="1"/>
  </si>
  <si>
    <t>可</t>
    <rPh sb="0" eb="1">
      <t>カ</t>
    </rPh>
    <phoneticPr fontId="1"/>
  </si>
  <si>
    <t>動力伝導装置製造業（玉軸受，ころ軸受を除く）</t>
  </si>
  <si>
    <t>動力伝導装置製造業（玉軸受，ころ軸受を除く）</t>
    <phoneticPr fontId="1"/>
  </si>
  <si>
    <t>ダミー</t>
    <phoneticPr fontId="1"/>
  </si>
  <si>
    <t>・本様式は、東北経済産業局長宛に申請頂く場合にのみ利用可能です。</t>
    <rPh sb="1" eb="2">
      <t>ホン</t>
    </rPh>
    <rPh sb="2" eb="4">
      <t>ヨウシキ</t>
    </rPh>
    <rPh sb="6" eb="8">
      <t>トウホク</t>
    </rPh>
    <rPh sb="8" eb="10">
      <t>ケイザイ</t>
    </rPh>
    <rPh sb="10" eb="12">
      <t>サンギョウ</t>
    </rPh>
    <rPh sb="12" eb="14">
      <t>キョクチョウ</t>
    </rPh>
    <rPh sb="14" eb="15">
      <t>アテ</t>
    </rPh>
    <rPh sb="16" eb="18">
      <t>シンセイ</t>
    </rPh>
    <rPh sb="18" eb="19">
      <t>イタダ</t>
    </rPh>
    <rPh sb="20" eb="22">
      <t>バアイ</t>
    </rPh>
    <rPh sb="25" eb="27">
      <t>リヨウ</t>
    </rPh>
    <rPh sb="27" eb="29">
      <t>カノウ</t>
    </rPh>
    <phoneticPr fontId="1"/>
  </si>
  <si>
    <t>・本様式に関して不具合等が見つかった場合は、お手数ですが東北経済産業局</t>
    <rPh sb="1" eb="2">
      <t>ホン</t>
    </rPh>
    <rPh sb="2" eb="4">
      <t>ヨウシキ</t>
    </rPh>
    <rPh sb="5" eb="6">
      <t>カン</t>
    </rPh>
    <rPh sb="8" eb="11">
      <t>フグアイ</t>
    </rPh>
    <rPh sb="11" eb="12">
      <t>トウ</t>
    </rPh>
    <rPh sb="13" eb="14">
      <t>ミ</t>
    </rPh>
    <rPh sb="18" eb="20">
      <t>バアイ</t>
    </rPh>
    <rPh sb="23" eb="25">
      <t>テスウ</t>
    </rPh>
    <rPh sb="28" eb="30">
      <t>トウホク</t>
    </rPh>
    <rPh sb="30" eb="32">
      <t>ケイザイ</t>
    </rPh>
    <rPh sb="32" eb="35">
      <t>サンギョウキョク</t>
    </rPh>
    <phoneticPr fontId="1"/>
  </si>
  <si>
    <t>　までご連絡ください。（TEL：022-221-4806）</t>
    <rPh sb="4" eb="6">
      <t>レンラク</t>
    </rPh>
    <phoneticPr fontId="1"/>
  </si>
  <si>
    <t>ダミー３</t>
    <phoneticPr fontId="1"/>
  </si>
  <si>
    <t>ダミー４</t>
    <phoneticPr fontId="1"/>
  </si>
  <si>
    <t>ダミー５</t>
    <phoneticPr fontId="1"/>
  </si>
  <si>
    <t>×</t>
  </si>
  <si>
    <t>穀作，野菜作・果樹作以外の耕種サービス業</t>
  </si>
  <si>
    <t>その他の採石業，砂・砂利・玉石採取業</t>
  </si>
  <si>
    <t>乳製品製造業（処理牛乳，乳飲料を除く）</t>
  </si>
  <si>
    <t>野菜漬物製造業（缶詰，瓶詰，つぼ詰を除く）</t>
  </si>
  <si>
    <t>織物製シャツ製造業（不織布製及びレース製を含み、下着を除く）</t>
  </si>
  <si>
    <t>ニット製外衣製造業（アウターシャツ類，セーター類などを除く）</t>
  </si>
  <si>
    <t>他に分類されない木製品製造業(竹，とうを含む)</t>
  </si>
  <si>
    <t>窓用・扉用日よけ，日本びょうぶ等製造業</t>
  </si>
  <si>
    <t>界面活性剤製造業（石けん，合成洗剤を除く）</t>
  </si>
  <si>
    <t>仕上用・皮膚用化粧品製造業（香水，オーデコロンを含む）</t>
  </si>
  <si>
    <t>熱間圧延業（鋼管，伸鉄を除く）</t>
  </si>
  <si>
    <t>冷間圧延業（鋼管，伸鉄を除く）</t>
  </si>
  <si>
    <t>銑鉄鋳物製造業（鋳鉄管，可鍛鋳鉄を除く）</t>
  </si>
  <si>
    <t>アルミニウム・同合金圧延業（抽伸，押出しを含む）</t>
  </si>
  <si>
    <t>その他の非鉄金属・同合金圧延業（抽伸，押出しを含む）</t>
  </si>
  <si>
    <t>利器工匠具・手道具製造業（やすり，のこぎり，食卓用刃物を除く）</t>
  </si>
  <si>
    <t>配管工事用附属品製造業（バルブ，コックを除く）</t>
  </si>
  <si>
    <t>その他の暖房・調理装置製造業（電気機械器具，ガス機器，石油機器を除く）</t>
  </si>
  <si>
    <t>建築用金属製品製造業（サッシ，ドア，建築用金物を除く）</t>
  </si>
  <si>
    <t>金属工作機械用・金属加工機械用部分品・附属品製造業（機械工具，金型を除く）</t>
  </si>
  <si>
    <t>△</t>
  </si>
  <si>
    <t>その他の産業用電気機械器具製造業（車両用，船舶用を含む）</t>
  </si>
  <si>
    <t>一次電池（乾電池，湿電池）製造業</t>
  </si>
  <si>
    <t>情報記録物製造業（新聞，書籍等の印刷物を除く）</t>
  </si>
  <si>
    <t>映画・ビデオ制作業（テレビジョン番組制作業，アニメーション制作業を除く）</t>
  </si>
  <si>
    <t>代理商，仲立業</t>
  </si>
  <si>
    <t>百貨店，総合スーパー</t>
  </si>
  <si>
    <t>食肉小売業（卵，鳥肉を除く）</t>
  </si>
  <si>
    <t>信用漁業協同組合連合会，信用水産加工業協同組合連合会</t>
  </si>
  <si>
    <t>漁業協同組合，水産加工業協同組合</t>
  </si>
  <si>
    <t>金融商品取引業（投資助言・代理業・運用業，補助的金融商品取引業を除く）</t>
  </si>
  <si>
    <t>その他の商品先物取引業，商品投資顧問業</t>
  </si>
  <si>
    <t>その他の補助的金融業，金融附帯業</t>
  </si>
  <si>
    <t>生命保険業（郵便保険業，生命保険再保険業を除く）</t>
  </si>
  <si>
    <t>公証人役場，司法書士事務所</t>
  </si>
  <si>
    <t>通訳業，通訳案内業</t>
  </si>
  <si>
    <t>旅館，ホテル</t>
  </si>
  <si>
    <t>食堂，レストラン（専門料理店を除く）</t>
  </si>
  <si>
    <t>酒場，ビヤホール</t>
  </si>
  <si>
    <t>バー，キャバレー，ナイトクラブ</t>
  </si>
  <si>
    <t>結婚相談業，結婚式場紹介業</t>
  </si>
  <si>
    <t>写真プリント，現像・焼付業</t>
  </si>
  <si>
    <t>楽団，舞踏団</t>
  </si>
  <si>
    <t>博物館，美術館</t>
  </si>
  <si>
    <t>動物園，植物園，水族館</t>
  </si>
  <si>
    <t>他に分類されない教育，学習支援業</t>
  </si>
  <si>
    <t>検疫所（動物検疫所，植物防疫所を除く）</t>
  </si>
  <si>
    <t>神社，神道教会</t>
  </si>
  <si>
    <t>寺院，仏教教会</t>
  </si>
  <si>
    <t>キリスト教教会，修道院</t>
  </si>
  <si>
    <t>穀作，野菜作・果樹作以外の耕種サービス業</t>
    <phoneticPr fontId="1"/>
  </si>
  <si>
    <t>主として管理事務を行う本社等（100）</t>
  </si>
  <si>
    <t>その他の管理，補助的経済活動を行う事業所（109）</t>
  </si>
  <si>
    <t>主として管理事務を行う本社等（200）</t>
  </si>
  <si>
    <t>その他の管理，補助的経済活動を行う事業所（209）</t>
  </si>
  <si>
    <t>主として管理事務を行う本社等（300）</t>
  </si>
  <si>
    <t>その他の管理，補助的経済活動を行う事業所（309）</t>
  </si>
  <si>
    <t>主として管理事務を行う本社等（400）</t>
  </si>
  <si>
    <t>その他の管理，補助的経済活動を行う事業所（409）</t>
  </si>
  <si>
    <t>主として管理事務を行う本社等（500）</t>
  </si>
  <si>
    <t>その他の管理，補助的経済活動を行う事業所（509）</t>
  </si>
  <si>
    <t>主として管理事務を行う本社等（600）</t>
  </si>
  <si>
    <t>その他の管理，補助的経済活動を行う事業所（609）</t>
  </si>
  <si>
    <t>主として管理事務を行う本社等（700）</t>
  </si>
  <si>
    <t>その他の管理，補助的経済活動を行う事業所（709）</t>
  </si>
  <si>
    <t>主として管理事務を行う本社等（800）</t>
  </si>
  <si>
    <t>その他の管理，補助的経済活動を行う事業所（809）</t>
  </si>
  <si>
    <t>主として管理事務を行う本社等（900）</t>
  </si>
  <si>
    <t>その他の管理，補助的経済活動を行う事業所（909）</t>
  </si>
  <si>
    <t>主として管理事務を行う本社等（1000）</t>
  </si>
  <si>
    <t>その他の管理，補助的経済活動を行う事業所（1009）</t>
  </si>
  <si>
    <t>主として管理事務を行う本社等（1100）</t>
  </si>
  <si>
    <t>その他の管理，補助的経済活動を行う事業所（1109）</t>
  </si>
  <si>
    <t>主として管理事務を行う本社等（1200）</t>
  </si>
  <si>
    <t>その他の管理，補助的経済活動を行う事業所（1209）</t>
  </si>
  <si>
    <t>主として管理事務を行う本社等（1300）</t>
  </si>
  <si>
    <t>その他の管理，補助的経済活動を行う事業所（1309）</t>
  </si>
  <si>
    <t>主として管理事務を行う本社等（1400）</t>
  </si>
  <si>
    <t>その他の管理，補助的経済活動を行う事業所（1409）</t>
  </si>
  <si>
    <t>主として管理事務を行う本社等（1500）</t>
  </si>
  <si>
    <t>その他の管理，補助的経済活動を行う事業所（1509）</t>
  </si>
  <si>
    <t>主として管理事務を行う本社等（1600）</t>
  </si>
  <si>
    <t>その他の管理，補助的経済活動を行う事業所（1609）</t>
  </si>
  <si>
    <t>主として管理事務を行う本社等（1700）</t>
  </si>
  <si>
    <t>その他の管理，補助的経済活動を行う事業所（1709）</t>
  </si>
  <si>
    <t>主として管理事務を行う本社等（1800）</t>
  </si>
  <si>
    <t>その他の管理，補助的経済活動を行う事業所（1809）</t>
  </si>
  <si>
    <t>主として管理事務を行う本社等（1900）</t>
  </si>
  <si>
    <t>その他の管理，補助的経済活動を行う事業所（1909）</t>
  </si>
  <si>
    <t>主として管理事務を行う本社等（2000）</t>
  </si>
  <si>
    <t>その他の管理，補助的経済活動を行う事業所（2009）</t>
  </si>
  <si>
    <t>主として管理事務を行う本社等（2100）</t>
  </si>
  <si>
    <t>その他の管理，補助的経済活動を行う事業所（2109）</t>
  </si>
  <si>
    <t>主として管理事務を行う本社等（2200）</t>
  </si>
  <si>
    <t>その他の管理，補助的経済活動を行う事業所（2209）</t>
  </si>
  <si>
    <t>主として管理事務を行う本社等（2300）</t>
  </si>
  <si>
    <t>その他の管理，補助的経済活動を行う事業所（2309）</t>
  </si>
  <si>
    <t>主として管理事務を行う本社等（2400）</t>
  </si>
  <si>
    <t>その他の管理，補助的経済活動を行う事業所（2409）</t>
  </si>
  <si>
    <t>主として管理事務を行う本社等（2500）</t>
  </si>
  <si>
    <t>その他の管理，補助的経済活動を行う事業所（2509）</t>
  </si>
  <si>
    <t>主として管理事務を行う本社等（2600）</t>
  </si>
  <si>
    <t>その他の管理，補助的経済活動を行う事業所（2609）</t>
  </si>
  <si>
    <t>主として管理事務を行う本社等（2700）</t>
  </si>
  <si>
    <t>その他の管理，補助的経済活動を行う事業所（2709）</t>
  </si>
  <si>
    <t>主として管理事務を行う本社等（2800）</t>
  </si>
  <si>
    <t>その他の管理，補助的経済活動を行う事業所（2809）</t>
  </si>
  <si>
    <t>主として管理事務を行う本社等（2900）</t>
  </si>
  <si>
    <t>その他の管理，補助的経済活動を行う事業所（2909）</t>
  </si>
  <si>
    <t>主として管理事務を行う本社等（3000）</t>
  </si>
  <si>
    <t>その他の管理，補助的経済活動を行う事業所（3009）</t>
  </si>
  <si>
    <t>主として管理事務を行う本社等（3100）</t>
  </si>
  <si>
    <t>その他の管理，補助的経済活動を行う事業所（3109）</t>
  </si>
  <si>
    <t>主として管理事務を行う本社等（3200）</t>
  </si>
  <si>
    <t>その他の管理，補助的経済活動を行う事業所（3209）</t>
  </si>
  <si>
    <t>主として管理事務を行う本社等（3300）</t>
  </si>
  <si>
    <t>その他の管理，補助的経済活動を行う事業所（3309）</t>
  </si>
  <si>
    <t>主として管理事務を行う本社等（3400）</t>
  </si>
  <si>
    <t>その他の管理，補助的経済活動を行う事業所（3409）</t>
  </si>
  <si>
    <t>主として管理事務を行う本社等（3500）</t>
  </si>
  <si>
    <t>その他の管理，補助的経済活動を行う事業所（3509）</t>
  </si>
  <si>
    <t>主として管理事務を行う本社等（3600）</t>
  </si>
  <si>
    <t>その他の管理，補助的経済活動を行う事業所（3609）</t>
  </si>
  <si>
    <t>主として管理事務を行う本社等（3700）</t>
  </si>
  <si>
    <t>その他の管理，補助的経済活動を行う事業所（3709）</t>
  </si>
  <si>
    <t>主として管理事務を行う本社等（3800）</t>
  </si>
  <si>
    <t>その他の管理，補助的経済活動を行う事業所（3809）</t>
  </si>
  <si>
    <t>主として管理事務を行う本社等（3900）</t>
  </si>
  <si>
    <t>その他の管理，補助的経済活動を行う事業所（3909）</t>
  </si>
  <si>
    <t>主として管理事務を行う本社等（4000）</t>
  </si>
  <si>
    <t>その他の管理，補助的経済活動を行う事業所（4009）</t>
  </si>
  <si>
    <t>主として管理事務を行う本社等（4100）</t>
  </si>
  <si>
    <t>その他の管理，補助的経済活動を行う事業所（4109）</t>
  </si>
  <si>
    <t>主として管理事務を行う本社等（4200）</t>
  </si>
  <si>
    <t>その他の管理，補助的経済活動を行う事業所（4209）</t>
  </si>
  <si>
    <t>主として管理事務を行う本社等（4300）</t>
  </si>
  <si>
    <t>その他の管理，補助的経済活動を行う事業所（4309）</t>
  </si>
  <si>
    <t>主として管理事務を行う本社等（4400）</t>
  </si>
  <si>
    <t>その他の管理，補助的経済活動を行う事業所（4409）</t>
  </si>
  <si>
    <t>主として管理事務を行う本社等（4500）</t>
  </si>
  <si>
    <t>その他の管理，補助的経済活動を行う事業所（4509）</t>
  </si>
  <si>
    <t>主として管理事務を行う本社等（4600）</t>
  </si>
  <si>
    <t>その他の管理，補助的経済活動を行う事業所（4609）</t>
  </si>
  <si>
    <t>主として管理事務を行う本社等（4700）</t>
  </si>
  <si>
    <t>その他の管理，補助的経済活動を行う事業所（4709）</t>
  </si>
  <si>
    <t>主として管理事務を行う本社等（4800）</t>
  </si>
  <si>
    <t>その他の管理，補助的経済活動を行う事業所（4809）</t>
  </si>
  <si>
    <t>主として管理事務を行う本社等（5000）</t>
  </si>
  <si>
    <t>その他の管理，補助的経済活動を行う事業所（5009）</t>
  </si>
  <si>
    <t>主として管理事務を行う本社等（5100）</t>
  </si>
  <si>
    <t>その他の管理，補助的経済活動を行う事業所（5109）</t>
  </si>
  <si>
    <t>主として管理事務を行う本社等（5200）</t>
  </si>
  <si>
    <t>その他の管理，補助的経済活動を行う事業所（5209）</t>
  </si>
  <si>
    <t>主として管理事務を行う本社等（5300）</t>
  </si>
  <si>
    <t>その他の管理，補助的経済活動を行う事業所（5309）</t>
  </si>
  <si>
    <t>主として管理事務を行う本社等（5400）</t>
  </si>
  <si>
    <t>その他の管理，補助的経済活動を行う事業所（5409）</t>
  </si>
  <si>
    <t>主として管理事務を行う本社等（5500）</t>
  </si>
  <si>
    <t>その他の管理，補助的経済活動を行う事業所（5509）</t>
  </si>
  <si>
    <t>主として管理事務を行う本社等（5600）</t>
  </si>
  <si>
    <t>その他の管理，補助的経済活動を行う事業所（5609）</t>
  </si>
  <si>
    <t>主として管理事務を行う本社等（5700）</t>
  </si>
  <si>
    <t>その他の管理，補助的経済活動を行う事業所（5709）</t>
  </si>
  <si>
    <t>主として管理事務を行う本社等（5800）</t>
  </si>
  <si>
    <t>その他の管理，補助的経済活動を行う事業所（5809）</t>
  </si>
  <si>
    <t>主として管理事務を行う本社等（5900）</t>
  </si>
  <si>
    <t>その他の管理，補助的経済活動を行う事業所（5909）</t>
  </si>
  <si>
    <t>主として管理事務を行う本社等（6000）</t>
  </si>
  <si>
    <t>その他の管理，補助的経済活動を行う事業所（6009）</t>
  </si>
  <si>
    <t>主として管理事務を行う本社等（6100）</t>
  </si>
  <si>
    <t>その他の管理，補助的経済活動を行う事業所（6109）</t>
  </si>
  <si>
    <t>主として管理事務を行う本社等（6200）</t>
  </si>
  <si>
    <t>その他の管理，補助的経済活動を行う事業所（6209）</t>
  </si>
  <si>
    <t>主として管理事務を行う本社等（6300）</t>
  </si>
  <si>
    <t>その他の管理，補助的経済活動を行う事業所（6309）</t>
  </si>
  <si>
    <t>主として管理事務を行う本社等（6400）</t>
  </si>
  <si>
    <t>その他の管理，補助的経済活動を行う事業所（6409）</t>
  </si>
  <si>
    <t>主として管理事務を行う本社等（6500）</t>
  </si>
  <si>
    <t>その他の管理，補助的経済活動を行う事業所（6509）</t>
  </si>
  <si>
    <t>主として管理事務を行う本社等（6600）</t>
  </si>
  <si>
    <t>その他の管理，補助的経済活動を行う事業所（6609）</t>
  </si>
  <si>
    <t>主として管理事務を行う本社等（6700）</t>
  </si>
  <si>
    <t>その他の管理，補助的経済活動を行う事業所（6709）</t>
  </si>
  <si>
    <t>主として管理事務を行う本社等（6800）</t>
  </si>
  <si>
    <t>その他の管理，補助的経済活動を行う事業所（6809）</t>
  </si>
  <si>
    <t>主として管理事務を行う本社等（6900）</t>
  </si>
  <si>
    <t>その他の管理，補助的経済活動を行う事業所（6909）</t>
  </si>
  <si>
    <t>主として管理事務を行う本社等（7000）</t>
  </si>
  <si>
    <t>その他の管理，補助的経済活動を行う事業所（7009）</t>
  </si>
  <si>
    <t>主として管理事務を行う本社等（7300）</t>
  </si>
  <si>
    <t>その他の管理，補助的経済活動を行う事業所（7309）</t>
  </si>
  <si>
    <t>主として管理事務を行う本社等（7500）</t>
  </si>
  <si>
    <t>その他の管理，補助的経済活動を行う事業所（7509）</t>
  </si>
  <si>
    <t>主として管理事務を行う本社等（7600）</t>
  </si>
  <si>
    <t>その他の管理，補助的経済活動を行う事業所（7609）</t>
  </si>
  <si>
    <t>主として管理事務を行う本社等（7700）</t>
  </si>
  <si>
    <t>その他の管理，補助的経済活動を行う事業所（7709）</t>
  </si>
  <si>
    <t>主として管理事務を行う本社等（7800）</t>
  </si>
  <si>
    <t>その他の管理，補助的経済活動を行う事業所（7809）</t>
  </si>
  <si>
    <t>主として管理事務を行う本社等（7900）</t>
  </si>
  <si>
    <t>その他の管理，補助的経済活動を行う事業所（7909）</t>
  </si>
  <si>
    <t>主として管理事務を行う本社等（8000）</t>
  </si>
  <si>
    <t>その他の管理，補助的経済活動を行う事業所（8009）</t>
  </si>
  <si>
    <t>主として管理事務を行う本社等（8200）</t>
  </si>
  <si>
    <t>その他の管理，補助的経済活動を行う事業所（8209）</t>
  </si>
  <si>
    <t>主として管理事務を行う本社等（8300）</t>
  </si>
  <si>
    <t>その他の管理，補助的経済活動を行う事業所（8309）</t>
  </si>
  <si>
    <t>主として管理事務を行う本社等（8400）</t>
  </si>
  <si>
    <t>その他の管理，補助的経済活動を行う事業所（8409）</t>
  </si>
  <si>
    <t>主として管理事務を行う本社等（8500）</t>
  </si>
  <si>
    <t>その他の管理，補助的経済活動を行う事業所（8509）</t>
  </si>
  <si>
    <t>管理，補助的経済活動を行う事業所（8701）</t>
  </si>
  <si>
    <t>主として管理事務を行う本社等（8800）</t>
  </si>
  <si>
    <t>その他の管理，補助的経済活動を行う事業所（8809）</t>
  </si>
  <si>
    <t>管理，補助的経済活動を行う事業所（8901）</t>
  </si>
  <si>
    <t>主として管理事務を行う本社等（9000）</t>
  </si>
  <si>
    <t>その他の管理，補助的経済活動を行う事業所（9009）</t>
  </si>
  <si>
    <t>主として管理事務を行う本社等（9100）</t>
  </si>
  <si>
    <t>その他の管理，補助的経済活動を行う事業所（9109）</t>
  </si>
  <si>
    <t>主として管理事務を行う本社等（9200）</t>
  </si>
  <si>
    <t>その他の管理，補助的経済活動を行う事業所（9209）</t>
  </si>
  <si>
    <t>管理，補助的経済活動を行う事業所（9501）</t>
  </si>
  <si>
    <t>管理，補助的経済活動を行う事業所(4901)</t>
    <phoneticPr fontId="1"/>
  </si>
  <si>
    <t>自家用倉庫(5008)</t>
    <phoneticPr fontId="1"/>
  </si>
  <si>
    <t>自家用倉庫(5108)</t>
    <phoneticPr fontId="1"/>
  </si>
  <si>
    <t>自家用倉庫(5208)</t>
    <phoneticPr fontId="1"/>
  </si>
  <si>
    <t>自家用倉庫(5308)</t>
    <phoneticPr fontId="1"/>
  </si>
  <si>
    <t>自家用倉庫(5408)</t>
    <phoneticPr fontId="1"/>
  </si>
  <si>
    <t>自家用倉庫(5508)</t>
    <phoneticPr fontId="1"/>
  </si>
  <si>
    <t>自家用倉庫(5608)</t>
    <phoneticPr fontId="1"/>
  </si>
  <si>
    <t>自家用倉庫(5708)</t>
    <phoneticPr fontId="1"/>
  </si>
  <si>
    <t>自家用倉庫(5808)</t>
    <phoneticPr fontId="1"/>
  </si>
  <si>
    <t>自家用倉庫(5908)</t>
    <phoneticPr fontId="1"/>
  </si>
  <si>
    <t>自家用倉庫(6008)</t>
    <phoneticPr fontId="1"/>
  </si>
  <si>
    <t>自家用倉庫(6108)</t>
    <phoneticPr fontId="1"/>
  </si>
  <si>
    <t>管理，補助的経済活動を行う事業所(7201)</t>
    <phoneticPr fontId="1"/>
  </si>
  <si>
    <t>管理，補助的経済活動を行う事業所(7401)</t>
    <phoneticPr fontId="1"/>
  </si>
  <si>
    <t>管理，補助的経済活動を行う事業所(8101)</t>
    <phoneticPr fontId="1"/>
  </si>
  <si>
    <t>管理，補助的経済活動を行う事業所(8601)</t>
    <phoneticPr fontId="1"/>
  </si>
  <si>
    <t>管理，補助的経済活動を行う事業所(4901)</t>
  </si>
  <si>
    <t>自家用倉庫(5008)</t>
  </si>
  <si>
    <t>自家用倉庫(5108)</t>
  </si>
  <si>
    <t>自家用倉庫(5208)</t>
  </si>
  <si>
    <t>自家用倉庫(5308)</t>
  </si>
  <si>
    <t>自家用倉庫(5408)</t>
  </si>
  <si>
    <t>自家用倉庫(5508)</t>
  </si>
  <si>
    <t>自家用倉庫(5608)</t>
  </si>
  <si>
    <t>自家用倉庫(5708)</t>
  </si>
  <si>
    <t>自家用倉庫(5808)</t>
  </si>
  <si>
    <t>自家用倉庫(5908)</t>
  </si>
  <si>
    <t>自家用倉庫(6008)</t>
  </si>
  <si>
    <t>自家用倉庫(6108)</t>
  </si>
  <si>
    <t>管理，補助的経済活動を行う事業所(7101)</t>
  </si>
  <si>
    <t>管理，補助的経済活動を行う事業所(7101)</t>
    <phoneticPr fontId="1"/>
  </si>
  <si>
    <t>管理，補助的経済活動を行う事業所(7201)</t>
  </si>
  <si>
    <t>管理，補助的経済活動を行う事業所(7401)</t>
  </si>
  <si>
    <t>管理，補助的経済活動を行う事業所(8101)</t>
  </si>
  <si>
    <t>管理，補助的経済活動を行う事業所(8601)</t>
  </si>
  <si>
    <t>法人番号(13桁)</t>
    <rPh sb="0" eb="2">
      <t>ホウジン</t>
    </rPh>
    <rPh sb="2" eb="4">
      <t>バンゴウ</t>
    </rPh>
    <rPh sb="7" eb="8">
      <t>ケタ</t>
    </rPh>
    <phoneticPr fontId="1"/>
  </si>
  <si>
    <r>
      <t>金額（</t>
    </r>
    <r>
      <rPr>
        <sz val="11"/>
        <color rgb="FFFF0000"/>
        <rFont val="ＭＳ Ｐゴシック"/>
        <family val="3"/>
        <charset val="128"/>
        <scheme val="minor"/>
      </rPr>
      <t>千円</t>
    </r>
    <r>
      <rPr>
        <sz val="11"/>
        <color theme="1"/>
        <rFont val="ＭＳ Ｐゴシック"/>
        <family val="2"/>
        <charset val="128"/>
        <scheme val="minor"/>
      </rPr>
      <t>）</t>
    </r>
    <rPh sb="0" eb="2">
      <t>キンガク</t>
    </rPh>
    <rPh sb="3" eb="5">
      <t>センエン</t>
    </rPh>
    <phoneticPr fontId="1"/>
  </si>
  <si>
    <t>経営力向上設備等購入資金</t>
    <rPh sb="0" eb="2">
      <t>ケイエイ</t>
    </rPh>
    <rPh sb="2" eb="3">
      <t>リョク</t>
    </rPh>
    <rPh sb="3" eb="5">
      <t>コウジョウ</t>
    </rPh>
    <rPh sb="5" eb="7">
      <t>セツビ</t>
    </rPh>
    <rPh sb="7" eb="8">
      <t>トウ</t>
    </rPh>
    <rPh sb="8" eb="10">
      <t>コウニュウ</t>
    </rPh>
    <rPh sb="10" eb="12">
      <t>シキン</t>
    </rPh>
    <phoneticPr fontId="1"/>
  </si>
  <si>
    <t>融資(民間金融機関)</t>
    <rPh sb="0" eb="2">
      <t>ユウシ</t>
    </rPh>
    <rPh sb="3" eb="5">
      <t>ミンカン</t>
    </rPh>
    <rPh sb="5" eb="7">
      <t>キンユウ</t>
    </rPh>
    <rPh sb="7" eb="9">
      <t>キカン</t>
    </rPh>
    <phoneticPr fontId="1"/>
  </si>
  <si>
    <r>
      <rPr>
        <sz val="11"/>
        <color theme="1"/>
        <rFont val="ＭＳ Ｐゴシック"/>
        <family val="3"/>
        <charset val="128"/>
        <scheme val="minor"/>
      </rPr>
      <t>計画始期直近決算期</t>
    </r>
    <r>
      <rPr>
        <sz val="9"/>
        <color theme="1"/>
        <rFont val="ＭＳ Ｐゴシック"/>
        <family val="3"/>
        <charset val="128"/>
        <scheme val="minor"/>
      </rPr>
      <t>※５</t>
    </r>
    <rPh sb="0" eb="2">
      <t>ケイカク</t>
    </rPh>
    <rPh sb="2" eb="4">
      <t>シキ</t>
    </rPh>
    <rPh sb="4" eb="6">
      <t>チョッキン</t>
    </rPh>
    <rPh sb="6" eb="8">
      <t>ケッサン</t>
    </rPh>
    <rPh sb="8" eb="9">
      <t>キ</t>
    </rPh>
    <phoneticPr fontId="1"/>
  </si>
  <si>
    <t>281114版</t>
    <rPh sb="6" eb="7">
      <t>バン</t>
    </rPh>
    <phoneticPr fontId="1"/>
  </si>
  <si>
    <t>細分類 業種表記修正（150箇所）</t>
    <rPh sb="0" eb="3">
      <t>サイブンルイ</t>
    </rPh>
    <rPh sb="4" eb="6">
      <t>ギョウシュ</t>
    </rPh>
    <rPh sb="6" eb="8">
      <t>ヒョウキ</t>
    </rPh>
    <rPh sb="8" eb="10">
      <t>シュウセイ</t>
    </rPh>
    <rPh sb="14" eb="16">
      <t>カショ</t>
    </rPh>
    <phoneticPr fontId="1"/>
  </si>
  <si>
    <t>入力③直近決算年欄追加</t>
    <rPh sb="0" eb="2">
      <t>ニュウリョク</t>
    </rPh>
    <rPh sb="3" eb="5">
      <t>チョッキン</t>
    </rPh>
    <rPh sb="5" eb="7">
      <t>ケッサン</t>
    </rPh>
    <rPh sb="7" eb="8">
      <t>ネン</t>
    </rPh>
    <rPh sb="8" eb="9">
      <t>ラン</t>
    </rPh>
    <rPh sb="9" eb="11">
      <t>ツイカ</t>
    </rPh>
    <phoneticPr fontId="1"/>
  </si>
  <si>
    <t>資金欄注意書き追加</t>
    <rPh sb="0" eb="2">
      <t>シキン</t>
    </rPh>
    <rPh sb="2" eb="3">
      <t>ラン</t>
    </rPh>
    <rPh sb="3" eb="6">
      <t>チュウイガ</t>
    </rPh>
    <rPh sb="7" eb="9">
      <t>ツイカ</t>
    </rPh>
    <phoneticPr fontId="1"/>
  </si>
  <si>
    <t>バージョン情報修正（ver.W002）</t>
    <rPh sb="5" eb="7">
      <t>ジョウホウ</t>
    </rPh>
    <rPh sb="7" eb="9">
      <t>シュウセイ</t>
    </rPh>
    <phoneticPr fontId="1"/>
  </si>
  <si>
    <t>業種所管修正</t>
    <rPh sb="0" eb="2">
      <t>ギョウシュ</t>
    </rPh>
    <rPh sb="2" eb="4">
      <t>ショカン</t>
    </rPh>
    <rPh sb="4" eb="6">
      <t>シュウセイ</t>
    </rPh>
    <phoneticPr fontId="1"/>
  </si>
  <si>
    <t>東北経済産業局対応</t>
    <rPh sb="0" eb="2">
      <t>トウホク</t>
    </rPh>
    <rPh sb="2" eb="4">
      <t>ケイザイ</t>
    </rPh>
    <rPh sb="4" eb="7">
      <t>サンギョウキョク</t>
    </rPh>
    <rPh sb="7" eb="9">
      <t>タイオウ</t>
    </rPh>
    <phoneticPr fontId="1"/>
  </si>
  <si>
    <t>法人番号欄書式（文字→数値）</t>
    <rPh sb="0" eb="2">
      <t>ホウジン</t>
    </rPh>
    <rPh sb="2" eb="4">
      <t>バンゴウ</t>
    </rPh>
    <rPh sb="4" eb="5">
      <t>ラン</t>
    </rPh>
    <rPh sb="5" eb="7">
      <t>ショシキ</t>
    </rPh>
    <rPh sb="8" eb="10">
      <t>モジ</t>
    </rPh>
    <rPh sb="11" eb="13">
      <t>スウチ</t>
    </rPh>
    <phoneticPr fontId="1"/>
  </si>
  <si>
    <t>金額単位（千円）記載間違い</t>
    <rPh sb="0" eb="2">
      <t>キンガク</t>
    </rPh>
    <rPh sb="2" eb="4">
      <t>タンイ</t>
    </rPh>
    <rPh sb="5" eb="7">
      <t>センエン</t>
    </rPh>
    <rPh sb="8" eb="10">
      <t>キサイ</t>
    </rPh>
    <rPh sb="10" eb="12">
      <t>マチガ</t>
    </rPh>
    <phoneticPr fontId="1"/>
  </si>
  <si>
    <t>△</t>
    <phoneticPr fontId="1"/>
  </si>
  <si>
    <t>×</t>
    <phoneticPr fontId="1"/>
  </si>
  <si>
    <t>※5　認定申請時に於ける最新の決算期（指標現状値の算定に用いる決算）</t>
    <rPh sb="3" eb="5">
      <t>ニンテイ</t>
    </rPh>
    <rPh sb="5" eb="8">
      <t>シンセイジ</t>
    </rPh>
    <rPh sb="9" eb="10">
      <t>オ</t>
    </rPh>
    <rPh sb="12" eb="14">
      <t>サイシン</t>
    </rPh>
    <rPh sb="15" eb="17">
      <t>ケッサン</t>
    </rPh>
    <rPh sb="17" eb="18">
      <t>キ</t>
    </rPh>
    <rPh sb="19" eb="21">
      <t>シヒョウ</t>
    </rPh>
    <rPh sb="21" eb="23">
      <t>ゲンジョウ</t>
    </rPh>
    <rPh sb="23" eb="24">
      <t>チ</t>
    </rPh>
    <rPh sb="25" eb="27">
      <t>サンテイ</t>
    </rPh>
    <rPh sb="28" eb="29">
      <t>モチ</t>
    </rPh>
    <rPh sb="31" eb="33">
      <t>ケッサン</t>
    </rPh>
    <phoneticPr fontId="1"/>
  </si>
  <si>
    <t>281205版</t>
    <rPh sb="6" eb="7">
      <t>バン</t>
    </rPh>
    <phoneticPr fontId="1"/>
  </si>
  <si>
    <t>近畿局　案内修正</t>
    <rPh sb="0" eb="2">
      <t>キンキ</t>
    </rPh>
    <rPh sb="2" eb="3">
      <t>キョク</t>
    </rPh>
    <rPh sb="4" eb="6">
      <t>アンナイ</t>
    </rPh>
    <rPh sb="6" eb="8">
      <t>シュウセイ</t>
    </rPh>
    <phoneticPr fontId="1"/>
  </si>
  <si>
    <t>281226版</t>
    <rPh sb="6" eb="7">
      <t>バン</t>
    </rPh>
    <phoneticPr fontId="1"/>
  </si>
  <si>
    <t>北陸局追加</t>
    <rPh sb="0" eb="2">
      <t>ホクリク</t>
    </rPh>
    <rPh sb="2" eb="3">
      <t>キョク</t>
    </rPh>
    <rPh sb="3" eb="5">
      <t>ツイカ</t>
    </rPh>
    <phoneticPr fontId="1"/>
  </si>
  <si>
    <t>北陸局→</t>
    <rPh sb="0" eb="2">
      <t>ホクリク</t>
    </rPh>
    <rPh sb="2" eb="3">
      <t>キョク</t>
    </rPh>
    <phoneticPr fontId="1"/>
  </si>
  <si>
    <t>　北陸支局までご連絡ください。（TEL：076-432-5401）</t>
    <rPh sb="1" eb="3">
      <t>ホクリク</t>
    </rPh>
    <rPh sb="3" eb="5">
      <t>シキョク</t>
    </rPh>
    <rPh sb="8" eb="10">
      <t>レンラク</t>
    </rPh>
    <phoneticPr fontId="1"/>
  </si>
  <si>
    <t>・本様式は、中部経済産業局長宛（本社：富山県、石川県）に申請頂く場合にのみ利用可能です。</t>
    <rPh sb="1" eb="2">
      <t>ホン</t>
    </rPh>
    <rPh sb="2" eb="4">
      <t>ヨウシキ</t>
    </rPh>
    <rPh sb="6" eb="8">
      <t>チュウブ</t>
    </rPh>
    <rPh sb="8" eb="10">
      <t>ケイザイ</t>
    </rPh>
    <rPh sb="10" eb="12">
      <t>サンギョウ</t>
    </rPh>
    <rPh sb="12" eb="14">
      <t>キョクチョウ</t>
    </rPh>
    <rPh sb="14" eb="15">
      <t>アテ</t>
    </rPh>
    <rPh sb="16" eb="18">
      <t>ホンシャ</t>
    </rPh>
    <rPh sb="19" eb="22">
      <t>トヤマケン</t>
    </rPh>
    <rPh sb="23" eb="26">
      <t>イシカワケン</t>
    </rPh>
    <rPh sb="28" eb="30">
      <t>シンセイ</t>
    </rPh>
    <rPh sb="30" eb="31">
      <t>イタダ</t>
    </rPh>
    <rPh sb="32" eb="34">
      <t>バアイ</t>
    </rPh>
    <rPh sb="37" eb="39">
      <t>リヨウ</t>
    </rPh>
    <rPh sb="39" eb="41">
      <t>カノウ</t>
    </rPh>
    <phoneticPr fontId="1"/>
  </si>
  <si>
    <t>可能（事業者名、法人番号、住所）</t>
    <rPh sb="0" eb="2">
      <t>カノウ</t>
    </rPh>
    <rPh sb="2" eb="3">
      <t>イツキ</t>
    </rPh>
    <rPh sb="3" eb="7">
      <t>ジギョウシャメイ</t>
    </rPh>
    <rPh sb="8" eb="10">
      <t>ホウジン</t>
    </rPh>
    <rPh sb="10" eb="12">
      <t>バンゴウ</t>
    </rPh>
    <rPh sb="13" eb="15">
      <t>ジュウショ</t>
    </rPh>
    <phoneticPr fontId="1"/>
  </si>
  <si>
    <t>×</t>
    <phoneticPr fontId="1"/>
  </si>
  <si>
    <t>○</t>
    <phoneticPr fontId="1"/>
  </si>
  <si>
    <t>△</t>
    <phoneticPr fontId="1"/>
  </si>
  <si>
    <t>チェックシート公表可否表示修正</t>
    <rPh sb="7" eb="9">
      <t>コウヒョウ</t>
    </rPh>
    <rPh sb="9" eb="11">
      <t>カヒ</t>
    </rPh>
    <rPh sb="11" eb="13">
      <t>ヒョウジ</t>
    </rPh>
    <rPh sb="13" eb="15">
      <t>シュウセイ</t>
    </rPh>
    <phoneticPr fontId="1"/>
  </si>
  <si>
    <t>業種所管表修正</t>
    <rPh sb="0" eb="2">
      <t>ギョウシュ</t>
    </rPh>
    <rPh sb="2" eb="5">
      <t>ショカンヒョウ</t>
    </rPh>
    <rPh sb="5" eb="7">
      <t>シュウセイ</t>
    </rPh>
    <phoneticPr fontId="1"/>
  </si>
  <si>
    <t>分野別指針該当修正</t>
    <rPh sb="0" eb="3">
      <t>ブンヤベツ</t>
    </rPh>
    <rPh sb="3" eb="5">
      <t>シシン</t>
    </rPh>
    <rPh sb="5" eb="7">
      <t>ガイトウ</t>
    </rPh>
    <rPh sb="7" eb="9">
      <t>シュウセイ</t>
    </rPh>
    <phoneticPr fontId="1"/>
  </si>
  <si>
    <t>重複チェック(重複0）</t>
    <rPh sb="0" eb="2">
      <t>チョウフク</t>
    </rPh>
    <rPh sb="7" eb="9">
      <t>チョウフク</t>
    </rPh>
    <phoneticPr fontId="1"/>
  </si>
  <si>
    <t>290113版</t>
    <rPh sb="6" eb="7">
      <t>バン</t>
    </rPh>
    <phoneticPr fontId="1"/>
  </si>
  <si>
    <t>製造業指針の同一項目複数選択のカウントを1件に修正</t>
    <rPh sb="0" eb="3">
      <t>セイゾウギョウ</t>
    </rPh>
    <rPh sb="3" eb="5">
      <t>シシン</t>
    </rPh>
    <rPh sb="6" eb="8">
      <t>ドウイツ</t>
    </rPh>
    <rPh sb="8" eb="10">
      <t>コウモク</t>
    </rPh>
    <rPh sb="10" eb="12">
      <t>フクスウ</t>
    </rPh>
    <rPh sb="12" eb="14">
      <t>センタク</t>
    </rPh>
    <rPh sb="21" eb="22">
      <t>ケン</t>
    </rPh>
    <rPh sb="23" eb="25">
      <t>シュウセイ</t>
    </rPh>
    <phoneticPr fontId="1"/>
  </si>
  <si>
    <t>常時使用する従業員の数</t>
    <rPh sb="0" eb="2">
      <t>ジョウジ</t>
    </rPh>
    <rPh sb="2" eb="4">
      <t>シヨウ</t>
    </rPh>
    <rPh sb="6" eb="9">
      <t>ジュウギョウイン</t>
    </rPh>
    <rPh sb="10" eb="11">
      <t>カズ</t>
    </rPh>
    <phoneticPr fontId="1"/>
  </si>
  <si>
    <t>取得年月</t>
    <rPh sb="0" eb="2">
      <t>シュトク</t>
    </rPh>
    <rPh sb="2" eb="4">
      <t>ネンゲツ</t>
    </rPh>
    <phoneticPr fontId="1"/>
  </si>
  <si>
    <t>所在地</t>
    <rPh sb="0" eb="3">
      <t>ショザイチ</t>
    </rPh>
    <phoneticPr fontId="1"/>
  </si>
  <si>
    <t>設備等の種類</t>
    <rPh sb="0" eb="3">
      <t>セツビナド</t>
    </rPh>
    <rPh sb="4" eb="6">
      <t>シュルイ</t>
    </rPh>
    <phoneticPr fontId="1"/>
  </si>
  <si>
    <t>設備等の種類別小計</t>
    <rPh sb="0" eb="2">
      <t>セツビ</t>
    </rPh>
    <rPh sb="2" eb="3">
      <t>トウ</t>
    </rPh>
    <rPh sb="4" eb="7">
      <t>シュルイベツ</t>
    </rPh>
    <rPh sb="7" eb="9">
      <t>ショウケイ</t>
    </rPh>
    <phoneticPr fontId="1"/>
  </si>
  <si>
    <t>新規申請</t>
    <rPh sb="0" eb="2">
      <t>シンキ</t>
    </rPh>
    <rPh sb="2" eb="4">
      <t>シンセイ</t>
    </rPh>
    <phoneticPr fontId="1"/>
  </si>
  <si>
    <t>変更申請</t>
    <rPh sb="0" eb="2">
      <t>ヘンコウ</t>
    </rPh>
    <rPh sb="2" eb="4">
      <t>シンセイ</t>
    </rPh>
    <phoneticPr fontId="1"/>
  </si>
  <si>
    <t>証明書等の
文書番号</t>
    <rPh sb="0" eb="3">
      <t>ショウメイショ</t>
    </rPh>
    <rPh sb="3" eb="4">
      <t>トウ</t>
    </rPh>
    <rPh sb="6" eb="8">
      <t>ブンショ</t>
    </rPh>
    <rPh sb="8" eb="10">
      <t>バンゴウ</t>
    </rPh>
    <phoneticPr fontId="1"/>
  </si>
  <si>
    <t>申請方法</t>
    <rPh sb="0" eb="2">
      <t>シンセイ</t>
    </rPh>
    <rPh sb="2" eb="4">
      <t>ホウホウ</t>
    </rPh>
    <phoneticPr fontId="1"/>
  </si>
  <si>
    <t>月</t>
    <rPh sb="0" eb="1">
      <t>ツキ</t>
    </rPh>
    <phoneticPr fontId="1"/>
  </si>
  <si>
    <t>年</t>
    <rPh sb="0" eb="1">
      <t>ネン</t>
    </rPh>
    <phoneticPr fontId="1"/>
  </si>
  <si>
    <t>③</t>
    <phoneticPr fontId="1"/>
  </si>
  <si>
    <t>①</t>
    <phoneticPr fontId="1"/>
  </si>
  <si>
    <t>新事業該非</t>
    <rPh sb="0" eb="3">
      <t>シンジギョウ</t>
    </rPh>
    <rPh sb="3" eb="5">
      <t>ガイヒ</t>
    </rPh>
    <phoneticPr fontId="1"/>
  </si>
  <si>
    <t>実施項目</t>
    <rPh sb="0" eb="2">
      <t>ジッシ</t>
    </rPh>
    <rPh sb="2" eb="4">
      <t>コウモク</t>
    </rPh>
    <phoneticPr fontId="1"/>
  </si>
  <si>
    <t>証明書有無</t>
    <rPh sb="0" eb="3">
      <t>ショウメイショ</t>
    </rPh>
    <rPh sb="3" eb="5">
      <t>ウム</t>
    </rPh>
    <phoneticPr fontId="1"/>
  </si>
  <si>
    <t>リース該非</t>
    <rPh sb="3" eb="5">
      <t>ガイヒ</t>
    </rPh>
    <phoneticPr fontId="1"/>
  </si>
  <si>
    <t>公表可否</t>
    <rPh sb="0" eb="2">
      <t>コウヒョウ</t>
    </rPh>
    <rPh sb="2" eb="4">
      <t>カヒ</t>
    </rPh>
    <phoneticPr fontId="1"/>
  </si>
  <si>
    <t>プルダウン連動　各方針と指標種類</t>
    <rPh sb="5" eb="7">
      <t>レンドウ</t>
    </rPh>
    <rPh sb="8" eb="9">
      <t>カク</t>
    </rPh>
    <rPh sb="9" eb="11">
      <t>ホウシン</t>
    </rPh>
    <rPh sb="12" eb="14">
      <t>シヒョウ</t>
    </rPh>
    <rPh sb="14" eb="16">
      <t>シュルイ</t>
    </rPh>
    <phoneticPr fontId="1"/>
  </si>
  <si>
    <t>分野別指針</t>
    <rPh sb="0" eb="3">
      <t>ブンヤベツ</t>
    </rPh>
    <rPh sb="3" eb="5">
      <t>シシン</t>
    </rPh>
    <phoneticPr fontId="1"/>
  </si>
  <si>
    <t>点数</t>
    <rPh sb="0" eb="2">
      <t>テンスウ</t>
    </rPh>
    <phoneticPr fontId="1"/>
  </si>
  <si>
    <t>各局主務大臣に対応</t>
    <rPh sb="0" eb="2">
      <t>カッキョク</t>
    </rPh>
    <rPh sb="2" eb="4">
      <t>シュム</t>
    </rPh>
    <rPh sb="4" eb="6">
      <t>ダイジン</t>
    </rPh>
    <rPh sb="7" eb="9">
      <t>タイオウ</t>
    </rPh>
    <phoneticPr fontId="1"/>
  </si>
  <si>
    <t>償却資産の種類</t>
    <rPh sb="0" eb="2">
      <t>ショウキャク</t>
    </rPh>
    <rPh sb="2" eb="4">
      <t>シサン</t>
    </rPh>
    <rPh sb="5" eb="7">
      <t>シュルイ</t>
    </rPh>
    <phoneticPr fontId="1"/>
  </si>
  <si>
    <t>機械装置</t>
    <rPh sb="0" eb="2">
      <t>キカイ</t>
    </rPh>
    <rPh sb="2" eb="4">
      <t>ソウチ</t>
    </rPh>
    <phoneticPr fontId="1"/>
  </si>
  <si>
    <t>工具</t>
    <rPh sb="0" eb="2">
      <t>コウグ</t>
    </rPh>
    <phoneticPr fontId="1"/>
  </si>
  <si>
    <t>器具備品</t>
    <rPh sb="0" eb="2">
      <t>キグ</t>
    </rPh>
    <rPh sb="2" eb="4">
      <t>ビヒン</t>
    </rPh>
    <phoneticPr fontId="1"/>
  </si>
  <si>
    <t>建物附属設備</t>
    <rPh sb="0" eb="2">
      <t>タテモノ</t>
    </rPh>
    <rPh sb="2" eb="4">
      <t>フゾク</t>
    </rPh>
    <rPh sb="4" eb="6">
      <t>セツビ</t>
    </rPh>
    <phoneticPr fontId="1"/>
  </si>
  <si>
    <t>ソフトウェア</t>
    <phoneticPr fontId="1"/>
  </si>
  <si>
    <t>設置場所
（市区町村まで）</t>
    <rPh sb="0" eb="2">
      <t>セッチ</t>
    </rPh>
    <rPh sb="2" eb="4">
      <t>バショ</t>
    </rPh>
    <rPh sb="6" eb="10">
      <t>シクチョウソン</t>
    </rPh>
    <phoneticPr fontId="1"/>
  </si>
  <si>
    <r>
      <t>金額（</t>
    </r>
    <r>
      <rPr>
        <sz val="11"/>
        <color rgb="FFFF0000"/>
        <rFont val="ＭＳ Ｐゴシック"/>
        <family val="3"/>
        <charset val="128"/>
        <scheme val="minor"/>
      </rPr>
      <t>千円</t>
    </r>
    <r>
      <rPr>
        <sz val="11"/>
        <color theme="1"/>
        <rFont val="ＭＳ Ｐゴシック"/>
        <family val="2"/>
        <charset val="128"/>
        <scheme val="minor"/>
      </rPr>
      <t>）</t>
    </r>
    <rPh sb="0" eb="2">
      <t>キンガク</t>
    </rPh>
    <rPh sb="3" eb="4">
      <t>セン</t>
    </rPh>
    <rPh sb="4" eb="5">
      <t>エン</t>
    </rPh>
    <phoneticPr fontId="1"/>
  </si>
  <si>
    <t>設備等
の種類</t>
    <rPh sb="0" eb="3">
      <t>セツビナド</t>
    </rPh>
    <rPh sb="5" eb="7">
      <t>シュルイ</t>
    </rPh>
    <phoneticPr fontId="1"/>
  </si>
  <si>
    <t>認定日・認定番号(当初)</t>
    <rPh sb="0" eb="2">
      <t>ニンテイ</t>
    </rPh>
    <rPh sb="2" eb="3">
      <t>ビ</t>
    </rPh>
    <rPh sb="4" eb="6">
      <t>ニンテイ</t>
    </rPh>
    <rPh sb="6" eb="8">
      <t>バンゴウ</t>
    </rPh>
    <rPh sb="9" eb="11">
      <t>トウショ</t>
    </rPh>
    <phoneticPr fontId="1"/>
  </si>
  <si>
    <t>変更認定日・認定番号①</t>
    <rPh sb="0" eb="2">
      <t>ヘンコウ</t>
    </rPh>
    <rPh sb="2" eb="4">
      <t>ニンテイ</t>
    </rPh>
    <rPh sb="4" eb="5">
      <t>ビ</t>
    </rPh>
    <rPh sb="6" eb="8">
      <t>ニンテイ</t>
    </rPh>
    <rPh sb="8" eb="10">
      <t>バンゴウ</t>
    </rPh>
    <phoneticPr fontId="1"/>
  </si>
  <si>
    <t>変更認定日・認定番号②</t>
    <rPh sb="0" eb="2">
      <t>ヘンコウ</t>
    </rPh>
    <rPh sb="2" eb="4">
      <t>ニンテイ</t>
    </rPh>
    <rPh sb="4" eb="5">
      <t>ビ</t>
    </rPh>
    <rPh sb="6" eb="8">
      <t>ニンテイ</t>
    </rPh>
    <rPh sb="8" eb="10">
      <t>バンゴウ</t>
    </rPh>
    <phoneticPr fontId="1"/>
  </si>
  <si>
    <t>変更認定日・認定番号③</t>
    <rPh sb="0" eb="2">
      <t>ヘンコウ</t>
    </rPh>
    <rPh sb="2" eb="4">
      <t>ニンテイ</t>
    </rPh>
    <rPh sb="4" eb="5">
      <t>ビ</t>
    </rPh>
    <rPh sb="6" eb="8">
      <t>ニンテイ</t>
    </rPh>
    <rPh sb="8" eb="10">
      <t>バンゴウ</t>
    </rPh>
    <phoneticPr fontId="1"/>
  </si>
  <si>
    <t>変更認定日・認定番号④</t>
    <rPh sb="0" eb="2">
      <t>ヘンコウ</t>
    </rPh>
    <rPh sb="2" eb="4">
      <t>ニンテイ</t>
    </rPh>
    <rPh sb="4" eb="5">
      <t>ビ</t>
    </rPh>
    <rPh sb="6" eb="8">
      <t>ニンテイ</t>
    </rPh>
    <rPh sb="8" eb="10">
      <t>バンゴウ</t>
    </rPh>
    <phoneticPr fontId="1"/>
  </si>
  <si>
    <t>変更認定日・認定番号⑤</t>
    <rPh sb="0" eb="2">
      <t>ヘンコウ</t>
    </rPh>
    <rPh sb="2" eb="4">
      <t>ニンテイ</t>
    </rPh>
    <rPh sb="4" eb="5">
      <t>ビ</t>
    </rPh>
    <rPh sb="6" eb="8">
      <t>ニンテイ</t>
    </rPh>
    <rPh sb="8" eb="10">
      <t>バンゴウ</t>
    </rPh>
    <phoneticPr fontId="1"/>
  </si>
  <si>
    <t>変更認定日・認定番号⑥</t>
    <rPh sb="0" eb="2">
      <t>ヘンコウ</t>
    </rPh>
    <rPh sb="2" eb="4">
      <t>ニンテイ</t>
    </rPh>
    <rPh sb="4" eb="5">
      <t>ビ</t>
    </rPh>
    <rPh sb="6" eb="8">
      <t>ニンテイ</t>
    </rPh>
    <rPh sb="8" eb="10">
      <t>バンゴウ</t>
    </rPh>
    <phoneticPr fontId="1"/>
  </si>
  <si>
    <t>変更認定日・認定番号⑦</t>
    <rPh sb="0" eb="2">
      <t>ヘンコウ</t>
    </rPh>
    <rPh sb="2" eb="4">
      <t>ニンテイ</t>
    </rPh>
    <rPh sb="4" eb="5">
      <t>ビ</t>
    </rPh>
    <rPh sb="6" eb="8">
      <t>ニンテイ</t>
    </rPh>
    <rPh sb="8" eb="10">
      <t>バンゴウ</t>
    </rPh>
    <phoneticPr fontId="1"/>
  </si>
  <si>
    <t>変更認定日・認定番号⑧</t>
    <rPh sb="0" eb="2">
      <t>ヘンコウ</t>
    </rPh>
    <rPh sb="2" eb="4">
      <t>ニンテイ</t>
    </rPh>
    <rPh sb="4" eb="5">
      <t>ビ</t>
    </rPh>
    <rPh sb="6" eb="8">
      <t>ニンテイ</t>
    </rPh>
    <rPh sb="8" eb="10">
      <t>バンゴウ</t>
    </rPh>
    <phoneticPr fontId="1"/>
  </si>
  <si>
    <t>変更認定日・認定番号⑨</t>
    <rPh sb="0" eb="2">
      <t>ヘンコウ</t>
    </rPh>
    <rPh sb="2" eb="4">
      <t>ニンテイ</t>
    </rPh>
    <rPh sb="4" eb="5">
      <t>ビ</t>
    </rPh>
    <rPh sb="6" eb="8">
      <t>ニンテイ</t>
    </rPh>
    <rPh sb="8" eb="10">
      <t>バンゴウ</t>
    </rPh>
    <phoneticPr fontId="1"/>
  </si>
  <si>
    <t>変更認定日・認定番号⑩</t>
    <rPh sb="0" eb="2">
      <t>ヘンコウ</t>
    </rPh>
    <rPh sb="2" eb="4">
      <t>ニンテイ</t>
    </rPh>
    <rPh sb="4" eb="5">
      <t>ビ</t>
    </rPh>
    <rPh sb="6" eb="8">
      <t>ニンテイ</t>
    </rPh>
    <rPh sb="8" eb="10">
      <t>バンゴウ</t>
    </rPh>
    <phoneticPr fontId="1"/>
  </si>
  <si>
    <t>１　経営力向上の程度を示す指標の現状</t>
    <rPh sb="2" eb="5">
      <t>ケイエイリョク</t>
    </rPh>
    <rPh sb="5" eb="7">
      <t>コウジョウ</t>
    </rPh>
    <rPh sb="8" eb="10">
      <t>テイド</t>
    </rPh>
    <rPh sb="11" eb="12">
      <t>シメ</t>
    </rPh>
    <rPh sb="13" eb="15">
      <t>シヒョウ</t>
    </rPh>
    <rPh sb="16" eb="18">
      <t>ゲンジョウ</t>
    </rPh>
    <phoneticPr fontId="1"/>
  </si>
  <si>
    <t>■申請の履歴</t>
    <rPh sb="1" eb="3">
      <t>シンセイ</t>
    </rPh>
    <rPh sb="4" eb="6">
      <t>リレキ</t>
    </rPh>
    <phoneticPr fontId="1"/>
  </si>
  <si>
    <t>■実施状況報告</t>
    <rPh sb="1" eb="3">
      <t>ジッシ</t>
    </rPh>
    <rPh sb="3" eb="5">
      <t>ジョウキョウ</t>
    </rPh>
    <rPh sb="5" eb="7">
      <t>ホウコク</t>
    </rPh>
    <phoneticPr fontId="1"/>
  </si>
  <si>
    <t>現状</t>
    <rPh sb="0" eb="2">
      <t>ゲンジョウ</t>
    </rPh>
    <phoneticPr fontId="1"/>
  </si>
  <si>
    <t>付加価値額</t>
    <rPh sb="0" eb="2">
      <t>フカ</t>
    </rPh>
    <rPh sb="2" eb="4">
      <t>カチ</t>
    </rPh>
    <rPh sb="4" eb="5">
      <t>ガク</t>
    </rPh>
    <phoneticPr fontId="3"/>
  </si>
  <si>
    <t>評価</t>
    <rPh sb="0" eb="2">
      <t>ヒョウカ</t>
    </rPh>
    <phoneticPr fontId="1"/>
  </si>
  <si>
    <t>実施状況</t>
    <rPh sb="0" eb="2">
      <t>ジッシ</t>
    </rPh>
    <rPh sb="2" eb="4">
      <t>ジョウキョウ</t>
    </rPh>
    <phoneticPr fontId="1"/>
  </si>
  <si>
    <t>記号</t>
    <rPh sb="0" eb="2">
      <t>キゴウ</t>
    </rPh>
    <phoneticPr fontId="1"/>
  </si>
  <si>
    <t>◎</t>
    <phoneticPr fontId="1"/>
  </si>
  <si>
    <t>○</t>
    <phoneticPr fontId="1"/>
  </si>
  <si>
    <t>△</t>
    <phoneticPr fontId="1"/>
  </si>
  <si>
    <t>×</t>
    <phoneticPr fontId="1"/>
  </si>
  <si>
    <t>－</t>
    <phoneticPr fontId="1"/>
  </si>
  <si>
    <t>(</t>
    <phoneticPr fontId="1"/>
  </si>
  <si>
    <t>)</t>
    <phoneticPr fontId="1"/>
  </si>
  <si>
    <t>設備等の種類</t>
  </si>
  <si>
    <t>単価
（千円）</t>
    <phoneticPr fontId="1"/>
  </si>
  <si>
    <t>数量</t>
    <rPh sb="0" eb="2">
      <t>スウリョウ</t>
    </rPh>
    <phoneticPr fontId="1"/>
  </si>
  <si>
    <t>金額
（千円）</t>
    <phoneticPr fontId="1"/>
  </si>
  <si>
    <t>代表者名（事業者が法人の場合）</t>
    <rPh sb="0" eb="3">
      <t>ダイヒョウシャ</t>
    </rPh>
    <rPh sb="3" eb="4">
      <t>メイ</t>
    </rPh>
    <rPh sb="5" eb="8">
      <t>ジギョウシャ</t>
    </rPh>
    <rPh sb="9" eb="11">
      <t>ホウジン</t>
    </rPh>
    <rPh sb="12" eb="14">
      <t>バアイ</t>
    </rPh>
    <phoneticPr fontId="1"/>
  </si>
  <si>
    <t>３　実施時期</t>
    <rPh sb="2" eb="4">
      <t>ジッシ</t>
    </rPh>
    <rPh sb="4" eb="6">
      <t>ジキ</t>
    </rPh>
    <phoneticPr fontId="1"/>
  </si>
  <si>
    <t>利用支援措置</t>
    <rPh sb="0" eb="2">
      <t>リヨウ</t>
    </rPh>
    <rPh sb="2" eb="4">
      <t>シエン</t>
    </rPh>
    <rPh sb="4" eb="6">
      <t>ソチ</t>
    </rPh>
    <phoneticPr fontId="1"/>
  </si>
  <si>
    <t>国A</t>
    <rPh sb="0" eb="1">
      <t>クニ</t>
    </rPh>
    <phoneticPr fontId="1"/>
  </si>
  <si>
    <t>国B</t>
    <rPh sb="0" eb="1">
      <t>クニ</t>
    </rPh>
    <phoneticPr fontId="1"/>
  </si>
  <si>
    <t>合計</t>
    <rPh sb="0" eb="2">
      <t>ゴウケイ</t>
    </rPh>
    <phoneticPr fontId="1"/>
  </si>
  <si>
    <t>金額
（千円）</t>
    <rPh sb="4" eb="5">
      <t>セン</t>
    </rPh>
    <phoneticPr fontId="1"/>
  </si>
  <si>
    <t>－</t>
    <phoneticPr fontId="1"/>
  </si>
  <si>
    <t>事業分野別指針
の該当箇所</t>
    <rPh sb="0" eb="2">
      <t>ジギョウ</t>
    </rPh>
    <rPh sb="2" eb="5">
      <t>ブンヤベツ</t>
    </rPh>
    <rPh sb="5" eb="7">
      <t>シシン</t>
    </rPh>
    <rPh sb="9" eb="11">
      <t>ガイトウ</t>
    </rPh>
    <rPh sb="11" eb="13">
      <t>カショ</t>
    </rPh>
    <phoneticPr fontId="1"/>
  </si>
  <si>
    <t>経営力向上計画に係る実施状況報告書</t>
    <rPh sb="0" eb="3">
      <t>ケイエイリョク</t>
    </rPh>
    <rPh sb="3" eb="5">
      <t>コウジョウ</t>
    </rPh>
    <rPh sb="5" eb="7">
      <t>ケイカク</t>
    </rPh>
    <rPh sb="8" eb="9">
      <t>カカワ</t>
    </rPh>
    <rPh sb="10" eb="12">
      <t>ジッシ</t>
    </rPh>
    <rPh sb="12" eb="14">
      <t>ジョウキョウ</t>
    </rPh>
    <rPh sb="14" eb="17">
      <t>ホウコクショ</t>
    </rPh>
    <phoneticPr fontId="1"/>
  </si>
  <si>
    <t>１．経営の向上の程度を示す指標の現状</t>
    <rPh sb="2" eb="4">
      <t>ケイエイ</t>
    </rPh>
    <rPh sb="5" eb="7">
      <t>コウジョウ</t>
    </rPh>
    <rPh sb="8" eb="10">
      <t>テイド</t>
    </rPh>
    <rPh sb="11" eb="12">
      <t>シメ</t>
    </rPh>
    <rPh sb="13" eb="15">
      <t>シヒョウ</t>
    </rPh>
    <rPh sb="16" eb="18">
      <t>ゲンジョウ</t>
    </rPh>
    <phoneticPr fontId="1"/>
  </si>
  <si>
    <t>現状（数値）</t>
    <rPh sb="0" eb="2">
      <t>ゲンジョウ</t>
    </rPh>
    <rPh sb="3" eb="5">
      <t>スウチ</t>
    </rPh>
    <phoneticPr fontId="1"/>
  </si>
  <si>
    <t>(注）前回認定以降、決算を行っていない場合、現状欄は前回と同じ数値を記載すること。</t>
    <rPh sb="1" eb="2">
      <t>チュウ</t>
    </rPh>
    <rPh sb="3" eb="5">
      <t>ゼンカイ</t>
    </rPh>
    <rPh sb="5" eb="7">
      <t>ニンテイ</t>
    </rPh>
    <rPh sb="7" eb="9">
      <t>イコウ</t>
    </rPh>
    <rPh sb="10" eb="12">
      <t>ケッサン</t>
    </rPh>
    <rPh sb="13" eb="14">
      <t>オコナ</t>
    </rPh>
    <rPh sb="19" eb="21">
      <t>バアイ</t>
    </rPh>
    <rPh sb="22" eb="24">
      <t>ゲンジョウ</t>
    </rPh>
    <rPh sb="24" eb="25">
      <t>ラン</t>
    </rPh>
    <rPh sb="26" eb="28">
      <t>ゼンカイ</t>
    </rPh>
    <rPh sb="29" eb="30">
      <t>オナ</t>
    </rPh>
    <rPh sb="31" eb="33">
      <t>スウチ</t>
    </rPh>
    <rPh sb="34" eb="36">
      <t>キサイ</t>
    </rPh>
    <phoneticPr fontId="1"/>
  </si>
  <si>
    <t>２．経営力向上計画の実施状況</t>
    <rPh sb="2" eb="5">
      <t>ケイエイリョク</t>
    </rPh>
    <rPh sb="5" eb="7">
      <t>コウジョウ</t>
    </rPh>
    <rPh sb="7" eb="9">
      <t>ケイカク</t>
    </rPh>
    <rPh sb="10" eb="12">
      <t>ジッシ</t>
    </rPh>
    <rPh sb="12" eb="14">
      <t>ジョウキョウ</t>
    </rPh>
    <phoneticPr fontId="1"/>
  </si>
  <si>
    <t>（注）評価欄は下記の記号をそれぞれ記入すること。また、評価を△若しくは×とした場合は当該評価に至った理由</t>
    <rPh sb="1" eb="2">
      <t>チュウ</t>
    </rPh>
    <rPh sb="3" eb="5">
      <t>ヒョウカ</t>
    </rPh>
    <rPh sb="5" eb="6">
      <t>ラン</t>
    </rPh>
    <rPh sb="7" eb="9">
      <t>カキ</t>
    </rPh>
    <rPh sb="10" eb="12">
      <t>キゴウ</t>
    </rPh>
    <rPh sb="17" eb="19">
      <t>キニュウ</t>
    </rPh>
    <rPh sb="27" eb="29">
      <t>ヒョウカ</t>
    </rPh>
    <rPh sb="31" eb="32">
      <t>モ</t>
    </rPh>
    <rPh sb="39" eb="41">
      <t>バアイ</t>
    </rPh>
    <rPh sb="42" eb="44">
      <t>トウガイ</t>
    </rPh>
    <rPh sb="44" eb="46">
      <t>ヒョウカ</t>
    </rPh>
    <rPh sb="47" eb="48">
      <t>イタ</t>
    </rPh>
    <rPh sb="50" eb="52">
      <t>リユウ</t>
    </rPh>
    <phoneticPr fontId="1"/>
  </si>
  <si>
    <t>　及び今後の改善方針を、未着手の場合は、着手予定時期を記載すること。</t>
    <rPh sb="1" eb="2">
      <t>オヨ</t>
    </rPh>
    <rPh sb="3" eb="5">
      <t>コンゴ</t>
    </rPh>
    <rPh sb="6" eb="8">
      <t>カイゼン</t>
    </rPh>
    <rPh sb="8" eb="10">
      <t>ホウシン</t>
    </rPh>
    <rPh sb="12" eb="15">
      <t>ミチャクシュ</t>
    </rPh>
    <rPh sb="16" eb="18">
      <t>バアイ</t>
    </rPh>
    <rPh sb="20" eb="22">
      <t>チャクシュ</t>
    </rPh>
    <rPh sb="22" eb="24">
      <t>ヨテイ</t>
    </rPh>
    <rPh sb="24" eb="26">
      <t>ジキ</t>
    </rPh>
    <rPh sb="27" eb="29">
      <t>キサイ</t>
    </rPh>
    <phoneticPr fontId="1"/>
  </si>
  <si>
    <t>　＜評価＞</t>
    <rPh sb="2" eb="4">
      <t>ヒョウカ</t>
    </rPh>
    <phoneticPr fontId="1"/>
  </si>
  <si>
    <t>◎　計画通り実行できた</t>
    <rPh sb="2" eb="4">
      <t>ケイカク</t>
    </rPh>
    <rPh sb="4" eb="5">
      <t>トオ</t>
    </rPh>
    <rPh sb="6" eb="8">
      <t>ジッコウ</t>
    </rPh>
    <phoneticPr fontId="1"/>
  </si>
  <si>
    <t>○　ほぼ計画通り実行できた</t>
    <rPh sb="4" eb="6">
      <t>ケイカク</t>
    </rPh>
    <rPh sb="6" eb="7">
      <t>トオ</t>
    </rPh>
    <rPh sb="8" eb="10">
      <t>ジッコウ</t>
    </rPh>
    <phoneticPr fontId="1"/>
  </si>
  <si>
    <t>△　実行したが不十分</t>
    <rPh sb="2" eb="4">
      <t>ジッコウ</t>
    </rPh>
    <rPh sb="7" eb="10">
      <t>フジュウブン</t>
    </rPh>
    <phoneticPr fontId="1"/>
  </si>
  <si>
    <t>×　ほとんど実行できなかった</t>
    <rPh sb="6" eb="8">
      <t>ジッコウ</t>
    </rPh>
    <phoneticPr fontId="1"/>
  </si>
  <si>
    <t>－　未着手</t>
    <rPh sb="2" eb="5">
      <t>ミチャクシュ</t>
    </rPh>
    <phoneticPr fontId="1"/>
  </si>
  <si>
    <t>　</t>
    <phoneticPr fontId="1"/>
  </si>
  <si>
    <t>■変更の履歴</t>
    <rPh sb="1" eb="3">
      <t>ヘンコウ</t>
    </rPh>
    <rPh sb="4" eb="6">
      <t>リレキ</t>
    </rPh>
    <phoneticPr fontId="1"/>
  </si>
  <si>
    <t>日付</t>
    <rPh sb="0" eb="2">
      <t>ヒヅケ</t>
    </rPh>
    <phoneticPr fontId="1"/>
  </si>
  <si>
    <t>認定経営力向上計画の変更に係る認定申請書</t>
    <rPh sb="0" eb="2">
      <t>ニンテイ</t>
    </rPh>
    <rPh sb="2" eb="5">
      <t>ケイエイリョク</t>
    </rPh>
    <rPh sb="5" eb="7">
      <t>コウジョウ</t>
    </rPh>
    <rPh sb="7" eb="9">
      <t>ケイカク</t>
    </rPh>
    <rPh sb="10" eb="12">
      <t>ヘンコウ</t>
    </rPh>
    <rPh sb="13" eb="14">
      <t>カカワ</t>
    </rPh>
    <rPh sb="15" eb="17">
      <t>ニンテイ</t>
    </rPh>
    <rPh sb="17" eb="20">
      <t>シンセイショ</t>
    </rPh>
    <phoneticPr fontId="1"/>
  </si>
  <si>
    <t>計算</t>
    <rPh sb="0" eb="2">
      <t>ケイサン</t>
    </rPh>
    <phoneticPr fontId="1"/>
  </si>
  <si>
    <t>年</t>
    <rPh sb="0" eb="1">
      <t>ネン</t>
    </rPh>
    <phoneticPr fontId="1"/>
  </si>
  <si>
    <t>月</t>
    <rPh sb="0" eb="1">
      <t>ツキ</t>
    </rPh>
    <phoneticPr fontId="1"/>
  </si>
  <si>
    <t>日</t>
    <rPh sb="0" eb="1">
      <t>ヒ</t>
    </rPh>
    <phoneticPr fontId="1"/>
  </si>
  <si>
    <t>１　変更事項</t>
    <rPh sb="2" eb="4">
      <t>ヘンコウ</t>
    </rPh>
    <rPh sb="4" eb="6">
      <t>ジコウ</t>
    </rPh>
    <phoneticPr fontId="1"/>
  </si>
  <si>
    <t>　　別紙のとおり</t>
    <rPh sb="2" eb="4">
      <t>ベッシ</t>
    </rPh>
    <phoneticPr fontId="1"/>
  </si>
  <si>
    <t>２　変更事項の内容</t>
    <rPh sb="2" eb="4">
      <t>ヘンコウ</t>
    </rPh>
    <rPh sb="4" eb="6">
      <t>ジコウ</t>
    </rPh>
    <rPh sb="7" eb="9">
      <t>ナイヨウ</t>
    </rPh>
    <phoneticPr fontId="1"/>
  </si>
  <si>
    <t>様式第２</t>
    <rPh sb="0" eb="2">
      <t>ヨウシキ</t>
    </rPh>
    <rPh sb="2" eb="3">
      <t>ダイ</t>
    </rPh>
    <phoneticPr fontId="1"/>
  </si>
  <si>
    <t>記</t>
    <rPh sb="0" eb="1">
      <t>シル</t>
    </rPh>
    <phoneticPr fontId="1"/>
  </si>
  <si>
    <t>（３）各指標の現況</t>
    <rPh sb="3" eb="6">
      <t>カクシヒョウ</t>
    </rPh>
    <rPh sb="7" eb="9">
      <t>ゲンキョウ</t>
    </rPh>
    <phoneticPr fontId="1"/>
  </si>
  <si>
    <t>■簡易エラーチェック　（提出前にご確認ください）</t>
    <rPh sb="1" eb="3">
      <t>カンイ</t>
    </rPh>
    <phoneticPr fontId="1"/>
  </si>
  <si>
    <t>■各指標の現況</t>
    <rPh sb="1" eb="4">
      <t>カクシヒョウ</t>
    </rPh>
    <rPh sb="5" eb="7">
      <t>ゲンキョウ</t>
    </rPh>
    <phoneticPr fontId="1"/>
  </si>
  <si>
    <t>※上方の「各指標の現況欄」を参照しています。</t>
    <rPh sb="1" eb="3">
      <t>ジョウホウ</t>
    </rPh>
    <rPh sb="5" eb="8">
      <t>カクシヒョウ</t>
    </rPh>
    <rPh sb="9" eb="11">
      <t>ゲンキョウ</t>
    </rPh>
    <rPh sb="11" eb="12">
      <t>ラン</t>
    </rPh>
    <rPh sb="14" eb="16">
      <t>サンショウ</t>
    </rPh>
    <phoneticPr fontId="1"/>
  </si>
  <si>
    <t>申請日１行</t>
    <rPh sb="0" eb="2">
      <t>シンセイ</t>
    </rPh>
    <rPh sb="2" eb="3">
      <t>ビ</t>
    </rPh>
    <rPh sb="4" eb="5">
      <t>ギョウ</t>
    </rPh>
    <phoneticPr fontId="1"/>
  </si>
  <si>
    <t xml:space="preserve">※本紙は記載がない場合提出不要です。
例
申請書記載内容について下記のとおり補足します。
６　経営力向上の内容
ア　（実施事項）
　・・・・・・・・・・・・・・・・・・・・・・・・・・・・・・・・・
　・・・・・・・・・・・・・・・・・・・・・・・・・・
　・・・・・・・・・・・・・・・・・・・・・・・・・・・・・・・・・・・・・
</t>
    <rPh sb="20" eb="21">
      <t>レイ</t>
    </rPh>
    <rPh sb="22" eb="25">
      <t>シンセイショ</t>
    </rPh>
    <rPh sb="25" eb="27">
      <t>キサイ</t>
    </rPh>
    <rPh sb="27" eb="29">
      <t>ナイヨウ</t>
    </rPh>
    <rPh sb="33" eb="35">
      <t>カキ</t>
    </rPh>
    <rPh sb="39" eb="41">
      <t>ホソク</t>
    </rPh>
    <rPh sb="48" eb="50">
      <t>ケイエイ</t>
    </rPh>
    <rPh sb="50" eb="51">
      <t>リョク</t>
    </rPh>
    <rPh sb="51" eb="53">
      <t>コウジョウ</t>
    </rPh>
    <rPh sb="54" eb="56">
      <t>ナイヨウ</t>
    </rPh>
    <rPh sb="60" eb="62">
      <t>ジッシ</t>
    </rPh>
    <rPh sb="62" eb="64">
      <t>ジコウ</t>
    </rPh>
    <phoneticPr fontId="1"/>
  </si>
  <si>
    <t>←分野別指針選択誤り</t>
    <rPh sb="1" eb="3">
      <t>ブンヤ</t>
    </rPh>
    <rPh sb="3" eb="4">
      <t>ベツ</t>
    </rPh>
    <rPh sb="4" eb="6">
      <t>シシン</t>
    </rPh>
    <rPh sb="6" eb="8">
      <t>センタク</t>
    </rPh>
    <rPh sb="8" eb="9">
      <t>アヤマ</t>
    </rPh>
    <phoneticPr fontId="1"/>
  </si>
  <si>
    <t>金額漏れ↓</t>
    <rPh sb="0" eb="2">
      <t>キンガク</t>
    </rPh>
    <rPh sb="2" eb="3">
      <t>モ</t>
    </rPh>
    <phoneticPr fontId="1"/>
  </si>
  <si>
    <t>業所管</t>
    <rPh sb="0" eb="1">
      <t>ギョウ</t>
    </rPh>
    <rPh sb="1" eb="3">
      <t>ショカン</t>
    </rPh>
    <phoneticPr fontId="1"/>
  </si>
  <si>
    <t>※複数の事業分野を指定する場合のみ記入 (大分類が異なるものは指定できません)</t>
    <rPh sb="21" eb="24">
      <t>ダイブンルイ</t>
    </rPh>
    <rPh sb="25" eb="26">
      <t>コト</t>
    </rPh>
    <rPh sb="31" eb="33">
      <t>シテイ</t>
    </rPh>
    <phoneticPr fontId="1"/>
  </si>
  <si>
    <t>実施
事項</t>
    <rPh sb="0" eb="2">
      <t>ジッシ</t>
    </rPh>
    <rPh sb="3" eb="5">
      <t>ジコウ</t>
    </rPh>
    <phoneticPr fontId="1"/>
  </si>
  <si>
    <t>－</t>
    <phoneticPr fontId="1"/>
  </si>
  <si>
    <t>機械装置</t>
    <rPh sb="0" eb="2">
      <t>キカイ</t>
    </rPh>
    <rPh sb="2" eb="4">
      <t>ソウチ</t>
    </rPh>
    <phoneticPr fontId="1"/>
  </si>
  <si>
    <t>器具備品</t>
    <rPh sb="0" eb="2">
      <t>キグ</t>
    </rPh>
    <rPh sb="2" eb="4">
      <t>ビヒン</t>
    </rPh>
    <phoneticPr fontId="1"/>
  </si>
  <si>
    <t>工具</t>
    <rPh sb="0" eb="2">
      <t>コウグ</t>
    </rPh>
    <phoneticPr fontId="1"/>
  </si>
  <si>
    <t>建物附属設備</t>
    <rPh sb="0" eb="2">
      <t>タテモノ</t>
    </rPh>
    <rPh sb="2" eb="4">
      <t>フゾク</t>
    </rPh>
    <rPh sb="4" eb="6">
      <t>セツビ</t>
    </rPh>
    <phoneticPr fontId="1"/>
  </si>
  <si>
    <t>ソフトウェア</t>
    <phoneticPr fontId="1"/>
  </si>
  <si>
    <t>近畿経済産業局長　殿</t>
    <rPh sb="0" eb="2">
      <t>キンキ</t>
    </rPh>
    <rPh sb="2" eb="4">
      <t>ケイザイ</t>
    </rPh>
    <rPh sb="4" eb="6">
      <t>サンギョウ</t>
    </rPh>
    <rPh sb="6" eb="8">
      <t>キョクチョウ</t>
    </rPh>
    <rPh sb="9" eb="10">
      <t>ドノ</t>
    </rPh>
    <phoneticPr fontId="1"/>
  </si>
  <si>
    <t>中部経済産業局長　殿</t>
    <rPh sb="0" eb="2">
      <t>チュウブ</t>
    </rPh>
    <rPh sb="2" eb="4">
      <t>ケイザイ</t>
    </rPh>
    <rPh sb="4" eb="6">
      <t>サンギョウ</t>
    </rPh>
    <rPh sb="6" eb="8">
      <t>キョクチョウ</t>
    </rPh>
    <rPh sb="9" eb="10">
      <t>ドノ</t>
    </rPh>
    <phoneticPr fontId="1"/>
  </si>
  <si>
    <t>関東経済産業局長　殿</t>
    <rPh sb="0" eb="2">
      <t>カントウ</t>
    </rPh>
    <rPh sb="2" eb="4">
      <t>ケイザイ</t>
    </rPh>
    <rPh sb="4" eb="6">
      <t>サンギョウ</t>
    </rPh>
    <rPh sb="6" eb="8">
      <t>キョクチョウ</t>
    </rPh>
    <rPh sb="9" eb="10">
      <t>ドノ</t>
    </rPh>
    <phoneticPr fontId="1"/>
  </si>
  <si>
    <t>東北経済産業局長　殿</t>
    <rPh sb="0" eb="2">
      <t>トウホク</t>
    </rPh>
    <rPh sb="2" eb="4">
      <t>ケイザイ</t>
    </rPh>
    <rPh sb="4" eb="6">
      <t>サンギョウ</t>
    </rPh>
    <rPh sb="6" eb="8">
      <t>キョクチョウ</t>
    </rPh>
    <rPh sb="9" eb="10">
      <t>ドノ</t>
    </rPh>
    <phoneticPr fontId="1"/>
  </si>
  <si>
    <t>中国経済産業局長　殿</t>
    <rPh sb="0" eb="2">
      <t>チュウゴク</t>
    </rPh>
    <rPh sb="2" eb="4">
      <t>ケイザイ</t>
    </rPh>
    <rPh sb="4" eb="6">
      <t>サンギョウ</t>
    </rPh>
    <rPh sb="6" eb="8">
      <t>キョクチョウ</t>
    </rPh>
    <rPh sb="9" eb="10">
      <t>ドノ</t>
    </rPh>
    <phoneticPr fontId="1"/>
  </si>
  <si>
    <t>九州経済産業局長　殿</t>
    <rPh sb="0" eb="2">
      <t>キュウシュウ</t>
    </rPh>
    <rPh sb="2" eb="4">
      <t>ケイザイ</t>
    </rPh>
    <rPh sb="4" eb="6">
      <t>サンギョウ</t>
    </rPh>
    <rPh sb="6" eb="8">
      <t>キョクチョウ</t>
    </rPh>
    <rPh sb="9" eb="10">
      <t>ドノ</t>
    </rPh>
    <phoneticPr fontId="1"/>
  </si>
  <si>
    <t>四国経済産業局長　殿</t>
    <rPh sb="0" eb="2">
      <t>シコク</t>
    </rPh>
    <rPh sb="2" eb="4">
      <t>ケイザイ</t>
    </rPh>
    <rPh sb="4" eb="6">
      <t>サンギョウ</t>
    </rPh>
    <rPh sb="6" eb="8">
      <t>キョクチョウ</t>
    </rPh>
    <rPh sb="9" eb="10">
      <t>ドノ</t>
    </rPh>
    <phoneticPr fontId="1"/>
  </si>
  <si>
    <t>　＜記載ルール＞</t>
    <rPh sb="2" eb="4">
      <t>キサイ</t>
    </rPh>
    <phoneticPr fontId="1"/>
  </si>
  <si>
    <t>利用想定支援措置</t>
    <rPh sb="0" eb="2">
      <t>リヨウ</t>
    </rPh>
    <rPh sb="2" eb="4">
      <t>ソウテイ</t>
    </rPh>
    <rPh sb="4" eb="6">
      <t>シエン</t>
    </rPh>
    <rPh sb="6" eb="8">
      <t>ソチ</t>
    </rPh>
    <phoneticPr fontId="1"/>
  </si>
  <si>
    <t>都道府県</t>
    <rPh sb="0" eb="4">
      <t>トドウフケン</t>
    </rPh>
    <phoneticPr fontId="1"/>
  </si>
  <si>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</si>
  <si>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</si>
  <si>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</si>
  <si>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</si>
  <si>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</si>
  <si>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</si>
  <si>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</si>
  <si>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</si>
  <si>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</si>
  <si>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</si>
  <si>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</si>
  <si>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</si>
  <si>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</si>
  <si>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</si>
  <si>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</si>
  <si>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山梨県</t>
  </si>
  <si>
    <t>長野県</t>
  </si>
  <si>
    <t>静岡県</t>
  </si>
  <si>
    <t>富山県</t>
  </si>
  <si>
    <t>石川県</t>
  </si>
  <si>
    <t>岐阜県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</si>
  <si>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</si>
  <si>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</si>
  <si>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</si>
  <si>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</si>
  <si>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</si>
  <si>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</si>
  <si>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</si>
  <si>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</si>
  <si>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</si>
  <si>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</si>
  <si>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</si>
  <si>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</si>
  <si>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</si>
  <si>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</si>
  <si>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</si>
  <si>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</si>
  <si>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</si>
  <si>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</si>
  <si>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</si>
  <si>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</si>
  <si>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</si>
  <si>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</si>
  <si>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</si>
  <si>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</si>
  <si>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</si>
  <si>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</si>
  <si>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その他の管理，補助的経済活動を行う事業所（7509）</t>
    <phoneticPr fontId="1"/>
  </si>
  <si>
    <t>※別紙に記載する場合は、印刷用シートの５頁に直接ご記入ください。</t>
    <rPh sb="1" eb="3">
      <t>ベッシ</t>
    </rPh>
    <rPh sb="4" eb="6">
      <t>キサイ</t>
    </rPh>
    <rPh sb="8" eb="10">
      <t>バアイ</t>
    </rPh>
    <rPh sb="12" eb="15">
      <t>インサツヨウ</t>
    </rPh>
    <rPh sb="20" eb="21">
      <t>ペイジ</t>
    </rPh>
    <rPh sb="22" eb="24">
      <t>チョクセツ</t>
    </rPh>
    <rPh sb="25" eb="27">
      <t>キニュウ</t>
    </rPh>
    <phoneticPr fontId="1"/>
  </si>
  <si>
    <t>埼玉県</t>
    <rPh sb="0" eb="3">
      <t>サイタマケン</t>
    </rPh>
    <phoneticPr fontId="1"/>
  </si>
  <si>
    <t>千葉県</t>
    <rPh sb="0" eb="3">
      <t>チバケン</t>
    </rPh>
    <phoneticPr fontId="1"/>
  </si>
  <si>
    <t>東京都</t>
    <rPh sb="0" eb="3">
      <t>トウキョウト</t>
    </rPh>
    <phoneticPr fontId="1"/>
  </si>
  <si>
    <t>神奈川県</t>
    <rPh sb="0" eb="4">
      <t>カナガワケン</t>
    </rPh>
    <phoneticPr fontId="1"/>
  </si>
  <si>
    <t>愛知県</t>
    <rPh sb="0" eb="3">
      <t>アイチケン</t>
    </rPh>
    <phoneticPr fontId="1"/>
  </si>
  <si>
    <t>京都府</t>
    <rPh sb="0" eb="3">
      <t>キョウトフ</t>
    </rPh>
    <phoneticPr fontId="1"/>
  </si>
  <si>
    <t>大阪府</t>
    <rPh sb="0" eb="3">
      <t>オオサカフ</t>
    </rPh>
    <phoneticPr fontId="1"/>
  </si>
  <si>
    <t>各事業分野における労働生産性要件（０なら対象外）,一つでも事業分野が対象になっていればよい</t>
    <rPh sb="0" eb="1">
      <t>カク</t>
    </rPh>
    <rPh sb="1" eb="5">
      <t>ジギョウブンヤ</t>
    </rPh>
    <rPh sb="9" eb="11">
      <t>ロウドウ</t>
    </rPh>
    <rPh sb="11" eb="14">
      <t>セイサンセイ</t>
    </rPh>
    <rPh sb="14" eb="16">
      <t>ヨウケン</t>
    </rPh>
    <rPh sb="20" eb="23">
      <t>タイショウガイ</t>
    </rPh>
    <rPh sb="25" eb="26">
      <t>ヒト</t>
    </rPh>
    <rPh sb="29" eb="33">
      <t>ジギョウブンヤ</t>
    </rPh>
    <rPh sb="34" eb="36">
      <t>タイショウ</t>
    </rPh>
    <phoneticPr fontId="1"/>
  </si>
  <si>
    <t>（固定資産税のチェック有）かつ（器具備品or工具or建物附属設備有）なら１を返す</t>
    <rPh sb="1" eb="3">
      <t>コテイ</t>
    </rPh>
    <rPh sb="3" eb="6">
      <t>シサンゼイ</t>
    </rPh>
    <rPh sb="11" eb="12">
      <t>アリ</t>
    </rPh>
    <rPh sb="16" eb="18">
      <t>キグ</t>
    </rPh>
    <rPh sb="18" eb="20">
      <t>ビヒン</t>
    </rPh>
    <rPh sb="22" eb="24">
      <t>コウグ</t>
    </rPh>
    <rPh sb="26" eb="28">
      <t>タテモノ</t>
    </rPh>
    <rPh sb="28" eb="30">
      <t>フゾク</t>
    </rPh>
    <rPh sb="30" eb="32">
      <t>セツビ</t>
    </rPh>
    <rPh sb="32" eb="33">
      <t>アリ</t>
    </rPh>
    <rPh sb="38" eb="39">
      <t>カエ</t>
    </rPh>
    <phoneticPr fontId="1"/>
  </si>
  <si>
    <t>最低賃金要件、10～16なら最賃全国平均以上</t>
    <rPh sb="0" eb="2">
      <t>サイテイ</t>
    </rPh>
    <rPh sb="2" eb="4">
      <t>チンギン</t>
    </rPh>
    <rPh sb="4" eb="6">
      <t>ヨウケン</t>
    </rPh>
    <rPh sb="14" eb="15">
      <t>サイ</t>
    </rPh>
    <rPh sb="15" eb="16">
      <t>チン</t>
    </rPh>
    <rPh sb="16" eb="18">
      <t>ゼンコク</t>
    </rPh>
    <rPh sb="18" eb="20">
      <t>ヘイキン</t>
    </rPh>
    <rPh sb="20" eb="22">
      <t>イジョウ</t>
    </rPh>
    <phoneticPr fontId="1"/>
  </si>
  <si>
    <t>↓0なら対象外</t>
    <rPh sb="4" eb="7">
      <t>タイショウガイ</t>
    </rPh>
    <phoneticPr fontId="1"/>
  </si>
  <si>
    <t>国税措置のチェック有なら１を返す</t>
    <rPh sb="0" eb="2">
      <t>コクゼイ</t>
    </rPh>
    <rPh sb="2" eb="4">
      <t>ソチ</t>
    </rPh>
    <rPh sb="9" eb="10">
      <t>ア</t>
    </rPh>
    <rPh sb="14" eb="15">
      <t>カエ</t>
    </rPh>
    <phoneticPr fontId="1"/>
  </si>
  <si>
    <t>固定資産税の地域・業種限定（対象は１、非対称は０）</t>
    <rPh sb="0" eb="2">
      <t>コテイ</t>
    </rPh>
    <rPh sb="2" eb="5">
      <t>シサンゼイ</t>
    </rPh>
    <rPh sb="6" eb="8">
      <t>チイキ</t>
    </rPh>
    <rPh sb="9" eb="11">
      <t>ギョウシュ</t>
    </rPh>
    <rPh sb="11" eb="13">
      <t>ゲンテイ</t>
    </rPh>
    <rPh sb="14" eb="16">
      <t>タイショウ</t>
    </rPh>
    <rPh sb="19" eb="22">
      <t>ヒタイショウ</t>
    </rPh>
    <phoneticPr fontId="1"/>
  </si>
  <si>
    <t>強化税制対象業種（左におなじ）</t>
    <rPh sb="0" eb="2">
      <t>キョウカ</t>
    </rPh>
    <rPh sb="2" eb="4">
      <t>ゼイセイ</t>
    </rPh>
    <rPh sb="4" eb="6">
      <t>タイショウ</t>
    </rPh>
    <rPh sb="6" eb="8">
      <t>ギョウシュ</t>
    </rPh>
    <rPh sb="9" eb="10">
      <t>ヒダリ</t>
    </rPh>
    <phoneticPr fontId="1"/>
  </si>
  <si>
    <t>総和</t>
    <rPh sb="0" eb="2">
      <t>ソウワ</t>
    </rPh>
    <phoneticPr fontId="1"/>
  </si>
  <si>
    <t>指定業種（０なら対象外業種を含む）</t>
    <rPh sb="0" eb="2">
      <t>シテイ</t>
    </rPh>
    <rPh sb="2" eb="4">
      <t>ギョウシュ</t>
    </rPh>
    <rPh sb="8" eb="10">
      <t>タイショウ</t>
    </rPh>
    <rPh sb="10" eb="11">
      <t>ガイ</t>
    </rPh>
    <rPh sb="11" eb="13">
      <t>ギョウシュ</t>
    </rPh>
    <rPh sb="14" eb="15">
      <t>フク</t>
    </rPh>
    <phoneticPr fontId="1"/>
  </si>
  <si>
    <t>4月1日以前に取得かつ国税措置チェック有なら１を返す</t>
    <rPh sb="1" eb="2">
      <t>ガツ</t>
    </rPh>
    <rPh sb="3" eb="4">
      <t>ニチ</t>
    </rPh>
    <rPh sb="4" eb="6">
      <t>イゼン</t>
    </rPh>
    <rPh sb="7" eb="9">
      <t>シュトク</t>
    </rPh>
    <rPh sb="11" eb="13">
      <t>コクゼイ</t>
    </rPh>
    <rPh sb="13" eb="15">
      <t>ソチ</t>
    </rPh>
    <rPh sb="19" eb="20">
      <t>ア</t>
    </rPh>
    <rPh sb="24" eb="25">
      <t>カエ</t>
    </rPh>
    <phoneticPr fontId="1"/>
  </si>
  <si>
    <t>4月1日以前に取得かつ固定資産税特例にチェックかつ器具備品・工具・建物附属設備なら１を返す</t>
    <rPh sb="1" eb="2">
      <t>ガツ</t>
    </rPh>
    <rPh sb="3" eb="4">
      <t>ニチ</t>
    </rPh>
    <rPh sb="4" eb="6">
      <t>イゼン</t>
    </rPh>
    <rPh sb="7" eb="9">
      <t>シュトク</t>
    </rPh>
    <rPh sb="11" eb="13">
      <t>コテイ</t>
    </rPh>
    <rPh sb="13" eb="16">
      <t>シサンゼイ</t>
    </rPh>
    <rPh sb="16" eb="18">
      <t>トクレイ</t>
    </rPh>
    <rPh sb="25" eb="27">
      <t>キグ</t>
    </rPh>
    <rPh sb="27" eb="29">
      <t>ビヒン</t>
    </rPh>
    <rPh sb="30" eb="32">
      <t>コウグ</t>
    </rPh>
    <rPh sb="33" eb="35">
      <t>タテモノ</t>
    </rPh>
    <rPh sb="35" eb="37">
      <t>フゾク</t>
    </rPh>
    <rPh sb="37" eb="39">
      <t>セツビ</t>
    </rPh>
    <rPh sb="43" eb="44">
      <t>カエ</t>
    </rPh>
    <phoneticPr fontId="1"/>
  </si>
  <si>
    <t>ソフトウェアかつ固定資産税特例にチェックなら１を返す</t>
    <rPh sb="8" eb="10">
      <t>コテイ</t>
    </rPh>
    <rPh sb="10" eb="13">
      <t>シサンゼイ</t>
    </rPh>
    <rPh sb="13" eb="15">
      <t>トクレイ</t>
    </rPh>
    <rPh sb="24" eb="25">
      <t>カエ</t>
    </rPh>
    <phoneticPr fontId="1"/>
  </si>
  <si>
    <t>←平成29年4月</t>
    <rPh sb="1" eb="3">
      <t>ヘイセイ</t>
    </rPh>
    <rPh sb="5" eb="6">
      <t>ネン</t>
    </rPh>
    <rPh sb="7" eb="8">
      <t>ガツ</t>
    </rPh>
    <phoneticPr fontId="1"/>
  </si>
  <si>
    <t>８　経営力向上設備等の種類（上欄が足りない場合は続けてこちらに記載してください）</t>
    <rPh sb="2" eb="5">
      <t>ケイエイリョク</t>
    </rPh>
    <rPh sb="5" eb="7">
      <t>コウジョウ</t>
    </rPh>
    <rPh sb="7" eb="9">
      <t>セツビ</t>
    </rPh>
    <rPh sb="9" eb="10">
      <t>トウ</t>
    </rPh>
    <rPh sb="11" eb="13">
      <t>シュルイ</t>
    </rPh>
    <rPh sb="14" eb="16">
      <t>ジョウラン</t>
    </rPh>
    <rPh sb="17" eb="18">
      <t>タ</t>
    </rPh>
    <rPh sb="21" eb="23">
      <t>バアイ</t>
    </rPh>
    <rPh sb="24" eb="25">
      <t>ツヅ</t>
    </rPh>
    <rPh sb="31" eb="33">
      <t>キサイ</t>
    </rPh>
    <phoneticPr fontId="1"/>
  </si>
  <si>
    <t>総和</t>
    <rPh sb="0" eb="2">
      <t>ソウワ</t>
    </rPh>
    <phoneticPr fontId="1"/>
  </si>
  <si>
    <t>固・国A</t>
    <rPh sb="0" eb="1">
      <t>モトヨリ</t>
    </rPh>
    <rPh sb="2" eb="3">
      <t>クニ</t>
    </rPh>
    <phoneticPr fontId="1"/>
  </si>
  <si>
    <t>固・国B</t>
    <rPh sb="0" eb="1">
      <t>モトヨリ</t>
    </rPh>
    <rPh sb="2" eb="3">
      <t>クニ</t>
    </rPh>
    <phoneticPr fontId="1"/>
  </si>
  <si>
    <t>固</t>
    <rPh sb="0" eb="1">
      <t>モトヨリ</t>
    </rPh>
    <phoneticPr fontId="1"/>
  </si>
  <si>
    <t>固・国A</t>
    <rPh sb="0" eb="1">
      <t>モトヨリ</t>
    </rPh>
    <rPh sb="2" eb="3">
      <t>コク</t>
    </rPh>
    <phoneticPr fontId="1"/>
  </si>
  <si>
    <t>↑固＝固定資産税の特例措置、国A＝国税措置（A類型）、国B＝国税措置（B類型）</t>
    <rPh sb="1" eb="2">
      <t>モトヨリ</t>
    </rPh>
    <rPh sb="3" eb="5">
      <t>コテイ</t>
    </rPh>
    <rPh sb="5" eb="8">
      <t>シサンゼイ</t>
    </rPh>
    <rPh sb="9" eb="11">
      <t>トクレイ</t>
    </rPh>
    <rPh sb="11" eb="13">
      <t>ソチ</t>
    </rPh>
    <rPh sb="14" eb="15">
      <t>クニ</t>
    </rPh>
    <rPh sb="17" eb="19">
      <t>コクゼイ</t>
    </rPh>
    <rPh sb="19" eb="21">
      <t>ソチ</t>
    </rPh>
    <rPh sb="23" eb="25">
      <t>ルイケイ</t>
    </rPh>
    <rPh sb="27" eb="28">
      <t>クニ</t>
    </rPh>
    <rPh sb="30" eb="32">
      <t>コクゼイ</t>
    </rPh>
    <rPh sb="32" eb="34">
      <t>ソチ</t>
    </rPh>
    <rPh sb="36" eb="38">
      <t>ルイケイ</t>
    </rPh>
    <phoneticPr fontId="1"/>
  </si>
  <si>
    <t>＜添付書類について＞</t>
    <rPh sb="1" eb="3">
      <t>テンプ</t>
    </rPh>
    <rPh sb="3" eb="5">
      <t>ショルイ</t>
    </rPh>
    <phoneticPr fontId="1"/>
  </si>
  <si>
    <t>中部経済産業局長　殿　</t>
    <rPh sb="0" eb="2">
      <t>チュウブ</t>
    </rPh>
    <rPh sb="2" eb="4">
      <t>ケイザイ</t>
    </rPh>
    <rPh sb="4" eb="6">
      <t>サンギョウ</t>
    </rPh>
    <rPh sb="6" eb="8">
      <t>キョクチョウ</t>
    </rPh>
    <rPh sb="9" eb="10">
      <t>ドノ</t>
    </rPh>
    <phoneticPr fontId="1"/>
  </si>
  <si>
    <t>（税制措置の適用を受ける場合）工業会等の証明書（A類型、固定資産税軽減）又は経済産業局の確認書（B類型）の写し　　※いずれも原本は申請者が保管</t>
    <rPh sb="1" eb="3">
      <t>ゼイセイ</t>
    </rPh>
    <rPh sb="3" eb="5">
      <t>ソチ</t>
    </rPh>
    <rPh sb="6" eb="8">
      <t>テキヨウ</t>
    </rPh>
    <rPh sb="18" eb="19">
      <t>トウ</t>
    </rPh>
    <rPh sb="25" eb="27">
      <t>ルイケイ</t>
    </rPh>
    <rPh sb="28" eb="30">
      <t>コテイ</t>
    </rPh>
    <rPh sb="30" eb="33">
      <t>シサンゼイ</t>
    </rPh>
    <rPh sb="33" eb="35">
      <t>ケイゲン</t>
    </rPh>
    <rPh sb="36" eb="37">
      <t>マタ</t>
    </rPh>
    <rPh sb="38" eb="40">
      <t>ケイザイ</t>
    </rPh>
    <rPh sb="40" eb="42">
      <t>サンギョウ</t>
    </rPh>
    <rPh sb="42" eb="43">
      <t>キョク</t>
    </rPh>
    <rPh sb="44" eb="47">
      <t>カクニンショ</t>
    </rPh>
    <rPh sb="49" eb="51">
      <t>ルイケイ</t>
    </rPh>
    <rPh sb="53" eb="54">
      <t>ウツ</t>
    </rPh>
    <rPh sb="62" eb="64">
      <t>ゲンポン</t>
    </rPh>
    <rPh sb="65" eb="68">
      <t>シンセイシャ</t>
    </rPh>
    <rPh sb="69" eb="71">
      <t>ホカン</t>
    </rPh>
    <phoneticPr fontId="1"/>
  </si>
  <si>
    <t>提出資料の写し等は手元に残してあるか。
※税制措置の適用を受ける場合は、税の申告の際に上記１～３の写しが必要になります。</t>
    <rPh sb="0" eb="2">
      <t>テイシュツ</t>
    </rPh>
    <rPh sb="2" eb="4">
      <t>シリョウ</t>
    </rPh>
    <rPh sb="5" eb="6">
      <t>ウツ</t>
    </rPh>
    <rPh sb="7" eb="8">
      <t>ナド</t>
    </rPh>
    <rPh sb="9" eb="11">
      <t>テモト</t>
    </rPh>
    <rPh sb="12" eb="13">
      <t>ノコ</t>
    </rPh>
    <rPh sb="21" eb="23">
      <t>ゼイセイ</t>
    </rPh>
    <rPh sb="23" eb="25">
      <t>ソチ</t>
    </rPh>
    <rPh sb="26" eb="28">
      <t>テキヨウ</t>
    </rPh>
    <rPh sb="29" eb="30">
      <t>ウ</t>
    </rPh>
    <rPh sb="32" eb="34">
      <t>バアイ</t>
    </rPh>
    <rPh sb="36" eb="37">
      <t>ゼイ</t>
    </rPh>
    <rPh sb="38" eb="40">
      <t>シンコク</t>
    </rPh>
    <rPh sb="41" eb="42">
      <t>サイ</t>
    </rPh>
    <rPh sb="43" eb="45">
      <t>ジョウキ</t>
    </rPh>
    <rPh sb="49" eb="50">
      <t>ウツ</t>
    </rPh>
    <rPh sb="52" eb="54">
      <t>ヒツヨウ</t>
    </rPh>
    <phoneticPr fontId="1"/>
  </si>
  <si>
    <t>（リースを利用して固定資産税の軽減措置を受ける場合）リース見積書・リース事業協会が確認した固定資産税軽減額計算書
※ただし、申請者が納税する場合には不要</t>
    <phoneticPr fontId="1"/>
  </si>
  <si>
    <t>計画で取り組む事業分野（日本標準産業分類の中分類（2桁）及び細分類（4桁）のコード及び項目名）、事業別分野指針名（ある場合）を記載しているか。</t>
    <rPh sb="21" eb="24">
      <t>チュウブンルイ</t>
    </rPh>
    <rPh sb="26" eb="27">
      <t>ケタ</t>
    </rPh>
    <rPh sb="28" eb="29">
      <t>オヨ</t>
    </rPh>
    <rPh sb="30" eb="31">
      <t>ホソ</t>
    </rPh>
    <rPh sb="35" eb="36">
      <t>ケタ</t>
    </rPh>
    <rPh sb="41" eb="42">
      <t>オヨ</t>
    </rPh>
    <rPh sb="43" eb="45">
      <t>コウモク</t>
    </rPh>
    <rPh sb="45" eb="46">
      <t>メイ</t>
    </rPh>
    <phoneticPr fontId="1"/>
  </si>
  <si>
    <t>実施事項（６　経営力向上の内容の実施事項の記号）等の各項目は記載しているか。また、名称/型式、文書番号等は、工業会の証明書・経産局の確認書と一致しているか。</t>
    <rPh sb="24" eb="25">
      <t>ナド</t>
    </rPh>
    <rPh sb="26" eb="29">
      <t>カクコウモク</t>
    </rPh>
    <rPh sb="30" eb="32">
      <t>キサイ</t>
    </rPh>
    <rPh sb="47" eb="49">
      <t>ブンショ</t>
    </rPh>
    <rPh sb="49" eb="51">
      <t>バンゴウ</t>
    </rPh>
    <rPh sb="51" eb="52">
      <t>ナド</t>
    </rPh>
    <rPh sb="62" eb="64">
      <t>ケイサン</t>
    </rPh>
    <rPh sb="63" eb="64">
      <t>サン</t>
    </rPh>
    <rPh sb="64" eb="65">
      <t>キョク</t>
    </rPh>
    <rPh sb="66" eb="69">
      <t>カクニンショ</t>
    </rPh>
    <phoneticPr fontId="1"/>
  </si>
  <si>
    <t>税制措置の適用を受ける場合、税制優遇の対象となる中小企業者等（資本金1億円以下等）であるか。</t>
    <rPh sb="0" eb="2">
      <t>ゼイセイ</t>
    </rPh>
    <rPh sb="2" eb="4">
      <t>ソチ</t>
    </rPh>
    <rPh sb="5" eb="7">
      <t>テキヨウ</t>
    </rPh>
    <rPh sb="8" eb="9">
      <t>ウ</t>
    </rPh>
    <rPh sb="11" eb="13">
      <t>バアイ</t>
    </rPh>
    <rPh sb="14" eb="16">
      <t>ゼイセイ</t>
    </rPh>
    <rPh sb="16" eb="18">
      <t>ユウグウ</t>
    </rPh>
    <rPh sb="19" eb="21">
      <t>タイショウ</t>
    </rPh>
    <phoneticPr fontId="1"/>
  </si>
  <si>
    <t>経営力向上設備の取得後の申請の場合は、設備取得後60日以内の申請となっているか。</t>
    <rPh sb="0" eb="3">
      <t>ケイエイリョク</t>
    </rPh>
    <rPh sb="3" eb="5">
      <t>コウジョウ</t>
    </rPh>
    <rPh sb="5" eb="7">
      <t>セツビ</t>
    </rPh>
    <rPh sb="8" eb="10">
      <t>シュトク</t>
    </rPh>
    <rPh sb="10" eb="11">
      <t>ゴ</t>
    </rPh>
    <rPh sb="12" eb="14">
      <t>シンセイ</t>
    </rPh>
    <rPh sb="15" eb="17">
      <t>バアイ</t>
    </rPh>
    <rPh sb="19" eb="21">
      <t>セツビ</t>
    </rPh>
    <rPh sb="21" eb="23">
      <t>シュトク</t>
    </rPh>
    <rPh sb="23" eb="24">
      <t>ゴ</t>
    </rPh>
    <rPh sb="26" eb="27">
      <t>ニチ</t>
    </rPh>
    <rPh sb="27" eb="29">
      <t>イナイ</t>
    </rPh>
    <rPh sb="30" eb="32">
      <t>シンセイ</t>
    </rPh>
    <phoneticPr fontId="1"/>
  </si>
  <si>
    <t>投資計画に関する経産局の確認（B類型）を受けた場合、当該投資計画の実施状況について3年間報告が必要であることについて了解か。</t>
    <rPh sb="0" eb="2">
      <t>トウシ</t>
    </rPh>
    <rPh sb="2" eb="4">
      <t>ケイカク</t>
    </rPh>
    <rPh sb="5" eb="6">
      <t>カン</t>
    </rPh>
    <rPh sb="8" eb="9">
      <t>ケイ</t>
    </rPh>
    <rPh sb="9" eb="10">
      <t>サン</t>
    </rPh>
    <rPh sb="10" eb="11">
      <t>キョク</t>
    </rPh>
    <rPh sb="12" eb="14">
      <t>カクニン</t>
    </rPh>
    <rPh sb="16" eb="18">
      <t>ルイケイ</t>
    </rPh>
    <rPh sb="20" eb="21">
      <t>ウ</t>
    </rPh>
    <rPh sb="23" eb="25">
      <t>バアイ</t>
    </rPh>
    <rPh sb="26" eb="28">
      <t>トウガイ</t>
    </rPh>
    <rPh sb="28" eb="30">
      <t>トウシ</t>
    </rPh>
    <rPh sb="30" eb="32">
      <t>ケイカク</t>
    </rPh>
    <rPh sb="33" eb="35">
      <t>ジッシ</t>
    </rPh>
    <rPh sb="35" eb="37">
      <t>ジョウキョウ</t>
    </rPh>
    <rPh sb="42" eb="44">
      <t>ネンカン</t>
    </rPh>
    <rPh sb="44" eb="46">
      <t>ホウコク</t>
    </rPh>
    <rPh sb="47" eb="49">
      <t>ヒツヨウ</t>
    </rPh>
    <rPh sb="58" eb="60">
      <t>リョウカイ</t>
    </rPh>
    <phoneticPr fontId="1"/>
  </si>
  <si>
    <t>認定された場合、貴社の事業者名、法人番号、住所等を中小企業庁HPで公表することは可能か。※協力依頼です。</t>
    <rPh sb="0" eb="1">
      <t>ニンテイ</t>
    </rPh>
    <rPh sb="4" eb="6">
      <t>バアイ</t>
    </rPh>
    <rPh sb="7" eb="9">
      <t>キシャ</t>
    </rPh>
    <rPh sb="10" eb="14">
      <t>ジギョウシャメイ</t>
    </rPh>
    <rPh sb="15" eb="17">
      <t>ホウジン</t>
    </rPh>
    <rPh sb="17" eb="19">
      <t>バンゴウ</t>
    </rPh>
    <rPh sb="20" eb="22">
      <t>ジュウショ</t>
    </rPh>
    <rPh sb="22" eb="23">
      <t>トウ</t>
    </rPh>
    <rPh sb="24" eb="26">
      <t>チュウショウ</t>
    </rPh>
    <rPh sb="26" eb="29">
      <t>キギョウチョウ</t>
    </rPh>
    <rPh sb="33" eb="35">
      <t>コウヒョウ</t>
    </rPh>
    <rPh sb="39" eb="41">
      <t>カノウ</t>
    </rPh>
    <rPh sb="44" eb="46">
      <t>キョウリョク</t>
    </rPh>
    <rPh sb="46" eb="48">
      <t>イライカクニン</t>
    </rPh>
    <phoneticPr fontId="1"/>
  </si>
  <si>
    <t>認定された場合、貴社の計画の内容等について、別途同意の上、事例集として公表することは可能か。※協力依頼です。</t>
    <rPh sb="0" eb="1">
      <t>ニンテイ</t>
    </rPh>
    <rPh sb="4" eb="6">
      <t>バアイ</t>
    </rPh>
    <rPh sb="7" eb="8">
      <t>キシャ</t>
    </rPh>
    <rPh sb="9" eb="11">
      <t>ケイカク</t>
    </rPh>
    <rPh sb="12" eb="14">
      <t>ナイヨウ</t>
    </rPh>
    <rPh sb="14" eb="15">
      <t>トウ</t>
    </rPh>
    <rPh sb="20" eb="22">
      <t>ベット</t>
    </rPh>
    <rPh sb="22" eb="24">
      <t>ドウイ</t>
    </rPh>
    <rPh sb="25" eb="26">
      <t>ウエ</t>
    </rPh>
    <rPh sb="27" eb="30">
      <t>ジレイシュウ</t>
    </rPh>
    <rPh sb="33" eb="35">
      <t>コウヒョウ</t>
    </rPh>
    <rPh sb="40" eb="42">
      <t>カノウ</t>
    </rPh>
    <rPh sb="45" eb="47">
      <t>キョウリョク</t>
    </rPh>
    <rPh sb="47" eb="49">
      <t>イライカノウ</t>
    </rPh>
    <phoneticPr fontId="1"/>
  </si>
  <si>
    <t>印</t>
    <rPh sb="0" eb="1">
      <t>イン</t>
    </rPh>
    <phoneticPr fontId="1"/>
  </si>
  <si>
    <t>＜経営力向上計画　変更申請書提出用チェックシート＞</t>
    <rPh sb="1" eb="4">
      <t>ケイエイリョク</t>
    </rPh>
    <rPh sb="4" eb="6">
      <t>コウジョウ</t>
    </rPh>
    <rPh sb="6" eb="8">
      <t>ケイカク</t>
    </rPh>
    <rPh sb="9" eb="11">
      <t>ヘンコウ</t>
    </rPh>
    <rPh sb="11" eb="14">
      <t>シンセイショ</t>
    </rPh>
    <rPh sb="14" eb="16">
      <t>テイシュツ</t>
    </rPh>
    <rPh sb="16" eb="17">
      <t>ヨウ</t>
    </rPh>
    <phoneticPr fontId="3"/>
  </si>
  <si>
    <t>累計計画変更回数</t>
    <rPh sb="0" eb="2">
      <t>ルイケイ</t>
    </rPh>
    <rPh sb="2" eb="4">
      <t>ケイカク</t>
    </rPh>
    <rPh sb="4" eb="6">
      <t>ヘンコウ</t>
    </rPh>
    <rPh sb="6" eb="8">
      <t>カイスウ</t>
    </rPh>
    <phoneticPr fontId="3"/>
  </si>
  <si>
    <t>前回計画認定日</t>
    <rPh sb="0" eb="2">
      <t>ゼンカイ</t>
    </rPh>
    <rPh sb="2" eb="4">
      <t>ケイカク</t>
    </rPh>
    <rPh sb="4" eb="6">
      <t>ニンテイ</t>
    </rPh>
    <rPh sb="6" eb="7">
      <t>ビ</t>
    </rPh>
    <phoneticPr fontId="3"/>
  </si>
  <si>
    <t>前々回計画認定日</t>
    <rPh sb="0" eb="3">
      <t>ゼンゼンカイ</t>
    </rPh>
    <rPh sb="3" eb="5">
      <t>ケイカク</t>
    </rPh>
    <rPh sb="5" eb="7">
      <t>ニンテイ</t>
    </rPh>
    <rPh sb="7" eb="8">
      <t>ビ</t>
    </rPh>
    <phoneticPr fontId="3"/>
  </si>
  <si>
    <t>例</t>
    <rPh sb="0" eb="1">
      <t>レイ</t>
    </rPh>
    <phoneticPr fontId="1"/>
  </si>
  <si>
    <t>ABC-123456788</t>
    <phoneticPr fontId="1"/>
  </si>
  <si>
    <t>大阪市</t>
    <rPh sb="0" eb="3">
      <t>オオサカシ</t>
    </rPh>
    <phoneticPr fontId="1"/>
  </si>
  <si>
    <t>利用を想定している支援措置</t>
    <rPh sb="0" eb="2">
      <t>リヨウ</t>
    </rPh>
    <rPh sb="3" eb="5">
      <t>ソウテイ</t>
    </rPh>
    <rPh sb="9" eb="11">
      <t>シエン</t>
    </rPh>
    <rPh sb="11" eb="13">
      <t>ソチ</t>
    </rPh>
    <phoneticPr fontId="1"/>
  </si>
  <si>
    <r>
      <t>単価（金額：</t>
    </r>
    <r>
      <rPr>
        <sz val="9"/>
        <color rgb="FFFF0000"/>
        <rFont val="ＭＳ Ｐゴシック"/>
        <family val="3"/>
        <charset val="128"/>
        <scheme val="minor"/>
      </rPr>
      <t>千円</t>
    </r>
    <r>
      <rPr>
        <sz val="9"/>
        <color theme="1"/>
        <rFont val="ＭＳ Ｐゴシック"/>
        <family val="3"/>
        <charset val="128"/>
        <scheme val="minor"/>
      </rPr>
      <t>）</t>
    </r>
    <rPh sb="0" eb="2">
      <t>タンカ</t>
    </rPh>
    <rPh sb="3" eb="5">
      <t>キンガク</t>
    </rPh>
    <rPh sb="6" eb="7">
      <t>セン</t>
    </rPh>
    <rPh sb="7" eb="8">
      <t>エン</t>
    </rPh>
    <phoneticPr fontId="1"/>
  </si>
  <si>
    <t>証明書種類</t>
    <rPh sb="0" eb="3">
      <t>ショウメイショ</t>
    </rPh>
    <rPh sb="3" eb="5">
      <t>シュルイ</t>
    </rPh>
    <phoneticPr fontId="1"/>
  </si>
  <si>
    <t>証明書</t>
    <rPh sb="0" eb="3">
      <t>ショウメイショ</t>
    </rPh>
    <phoneticPr fontId="1"/>
  </si>
  <si>
    <t>A</t>
    <phoneticPr fontId="1"/>
  </si>
  <si>
    <t>B</t>
    <phoneticPr fontId="1"/>
  </si>
  <si>
    <t>B類型かつ固定資産税なら１を返す</t>
    <rPh sb="1" eb="3">
      <t>ルイケイ</t>
    </rPh>
    <rPh sb="5" eb="7">
      <t>コテイ</t>
    </rPh>
    <rPh sb="7" eb="9">
      <t>シサン</t>
    </rPh>
    <rPh sb="9" eb="10">
      <t>ゼイ</t>
    </rPh>
    <rPh sb="14" eb="15">
      <t>カエ</t>
    </rPh>
    <phoneticPr fontId="1"/>
  </si>
  <si>
    <t>行指定エラー表示用</t>
    <rPh sb="0" eb="3">
      <t>ギョウシテイ</t>
    </rPh>
    <rPh sb="6" eb="9">
      <t>ヒョウジヨウ</t>
    </rPh>
    <phoneticPr fontId="1"/>
  </si>
  <si>
    <t>a</t>
    <phoneticPr fontId="1"/>
  </si>
  <si>
    <t>d</t>
    <phoneticPr fontId="1"/>
  </si>
  <si>
    <t>No.</t>
    <phoneticPr fontId="1"/>
  </si>
  <si>
    <t>↓総和</t>
    <rPh sb="1" eb="3">
      <t>ソウワ</t>
    </rPh>
    <phoneticPr fontId="1"/>
  </si>
  <si>
    <t>↓エラーNo.</t>
    <phoneticPr fontId="1"/>
  </si>
  <si>
    <t>error
number</t>
    <phoneticPr fontId="1"/>
  </si>
  <si>
    <t>情報通信業かつ器具備品かつ国税措置なら1を返す</t>
    <rPh sb="0" eb="2">
      <t>ジョウホウ</t>
    </rPh>
    <rPh sb="2" eb="5">
      <t>ツウシンギョウ</t>
    </rPh>
    <rPh sb="7" eb="9">
      <t>キグ</t>
    </rPh>
    <rPh sb="9" eb="11">
      <t>ビヒン</t>
    </rPh>
    <rPh sb="13" eb="15">
      <t>コクゼイ</t>
    </rPh>
    <rPh sb="15" eb="17">
      <t>ソチ</t>
    </rPh>
    <rPh sb="21" eb="22">
      <t>カエ</t>
    </rPh>
    <phoneticPr fontId="1"/>
  </si>
  <si>
    <t>b</t>
    <phoneticPr fontId="1"/>
  </si>
  <si>
    <t>c</t>
    <phoneticPr fontId="1"/>
  </si>
  <si>
    <t>d</t>
    <phoneticPr fontId="1"/>
  </si>
  <si>
    <t>e</t>
    <phoneticPr fontId="1"/>
  </si>
  <si>
    <t>・本様式は、事業分野（大分類）が単一の場合のみ利用可能です。</t>
    <rPh sb="1" eb="2">
      <t>ホン</t>
    </rPh>
    <rPh sb="2" eb="4">
      <t>ヨウシキ</t>
    </rPh>
    <rPh sb="6" eb="10">
      <t>ジギョウブンヤ</t>
    </rPh>
    <rPh sb="11" eb="14">
      <t>ダイブンルイ</t>
    </rPh>
    <rPh sb="16" eb="18">
      <t>タンイツ</t>
    </rPh>
    <rPh sb="19" eb="21">
      <t>バアイ</t>
    </rPh>
    <rPh sb="23" eb="25">
      <t>リヨウ</t>
    </rPh>
    <rPh sb="25" eb="27">
      <t>カノウ</t>
    </rPh>
    <phoneticPr fontId="1"/>
  </si>
  <si>
    <t>　＜変更申請の場合＞</t>
    <rPh sb="2" eb="4">
      <t>ヘンコウ</t>
    </rPh>
    <rPh sb="4" eb="6">
      <t>シンセイ</t>
    </rPh>
    <rPh sb="7" eb="9">
      <t>バアイ</t>
    </rPh>
    <phoneticPr fontId="1"/>
  </si>
  <si>
    <t>・工業会等証明書（A類型）が添付されている設備については固定資産税特例・国税措置の両方を適用可能です。</t>
    <rPh sb="1" eb="4">
      <t>コウギョウカイ</t>
    </rPh>
    <rPh sb="4" eb="5">
      <t>トウ</t>
    </rPh>
    <rPh sb="5" eb="8">
      <t>ショウメイショ</t>
    </rPh>
    <rPh sb="10" eb="12">
      <t>ルイケイ</t>
    </rPh>
    <rPh sb="14" eb="16">
      <t>テンプ</t>
    </rPh>
    <rPh sb="21" eb="23">
      <t>セツビ</t>
    </rPh>
    <rPh sb="28" eb="30">
      <t>コテイ</t>
    </rPh>
    <rPh sb="30" eb="33">
      <t>シサンゼイ</t>
    </rPh>
    <rPh sb="33" eb="35">
      <t>トクレイ</t>
    </rPh>
    <rPh sb="36" eb="38">
      <t>コクゼイ</t>
    </rPh>
    <rPh sb="38" eb="40">
      <t>ソチ</t>
    </rPh>
    <rPh sb="41" eb="43">
      <t>リョウホウ</t>
    </rPh>
    <rPh sb="44" eb="46">
      <t>テキヨウ</t>
    </rPh>
    <rPh sb="46" eb="48">
      <t>カノウ</t>
    </rPh>
    <phoneticPr fontId="1"/>
  </si>
  <si>
    <t>・経済産業局の確認書（B類型）が添付されている設備については国税措置のみ適用可能です。</t>
    <phoneticPr fontId="1"/>
  </si>
  <si>
    <t>申請の種類（新規・変更）</t>
    <rPh sb="0" eb="2">
      <t>シンセイ</t>
    </rPh>
    <rPh sb="3" eb="5">
      <t>シュルイ</t>
    </rPh>
    <rPh sb="6" eb="8">
      <t>シンキ</t>
    </rPh>
    <rPh sb="9" eb="11">
      <t>ヘンコウ</t>
    </rPh>
    <phoneticPr fontId="1"/>
  </si>
  <si>
    <t>指標カテゴリ</t>
    <rPh sb="0" eb="2">
      <t>シヒョウ</t>
    </rPh>
    <phoneticPr fontId="13"/>
  </si>
  <si>
    <t>大分類</t>
    <rPh sb="0" eb="3">
      <t>ダイブンルイ</t>
    </rPh>
    <phoneticPr fontId="13"/>
  </si>
  <si>
    <t>小分類</t>
    <rPh sb="0" eb="3">
      <t>ショウブンルイ</t>
    </rPh>
    <phoneticPr fontId="13"/>
  </si>
  <si>
    <t>事業規模</t>
    <rPh sb="0" eb="2">
      <t>ジギョウ</t>
    </rPh>
    <rPh sb="2" eb="4">
      <t>キボ</t>
    </rPh>
    <phoneticPr fontId="13"/>
  </si>
  <si>
    <t>検索条件</t>
    <rPh sb="0" eb="2">
      <t>ケンサク</t>
    </rPh>
    <rPh sb="2" eb="4">
      <t>ジョウケン</t>
    </rPh>
    <phoneticPr fontId="1"/>
  </si>
  <si>
    <t>中央値</t>
    <rPh sb="0" eb="2">
      <t>チュウオウ</t>
    </rPh>
    <rPh sb="2" eb="3">
      <t>チ</t>
    </rPh>
    <phoneticPr fontId="3"/>
  </si>
  <si>
    <t>ⅳ</t>
    <phoneticPr fontId="3"/>
  </si>
  <si>
    <t>ⅳ</t>
    <phoneticPr fontId="3"/>
  </si>
  <si>
    <t>ⅲ</t>
    <phoneticPr fontId="3"/>
  </si>
  <si>
    <t>ⅲ</t>
    <phoneticPr fontId="3"/>
  </si>
  <si>
    <t>ⅱ</t>
    <phoneticPr fontId="3"/>
  </si>
  <si>
    <t>ⅱ</t>
    <phoneticPr fontId="3"/>
  </si>
  <si>
    <t>ⅰ</t>
    <phoneticPr fontId="3"/>
  </si>
  <si>
    <t>ⅰ</t>
    <phoneticPr fontId="3"/>
  </si>
  <si>
    <t>⑤自己資本比率</t>
  </si>
  <si>
    <t>01_農業</t>
  </si>
  <si>
    <t>中規模事業者</t>
    <rPh sb="0" eb="3">
      <t>チュウキボ</t>
    </rPh>
    <rPh sb="3" eb="6">
      <t>ジギョウシャ</t>
    </rPh>
    <phoneticPr fontId="13"/>
  </si>
  <si>
    <t>小規模事業者</t>
    <rPh sb="0" eb="3">
      <t>ショウキボ</t>
    </rPh>
    <rPh sb="3" eb="6">
      <t>ジギョウシャ</t>
    </rPh>
    <phoneticPr fontId="13"/>
  </si>
  <si>
    <t>02_建設業</t>
    <rPh sb="3" eb="5">
      <t>ケンセツ</t>
    </rPh>
    <rPh sb="5" eb="6">
      <t>ギョウ</t>
    </rPh>
    <phoneticPr fontId="3"/>
  </si>
  <si>
    <t>03_製造業</t>
    <rPh sb="3" eb="6">
      <t>セイゾウギョウ</t>
    </rPh>
    <phoneticPr fontId="3"/>
  </si>
  <si>
    <t>0306_その他の製造業</t>
    <rPh sb="7" eb="8">
      <t>ホカ</t>
    </rPh>
    <rPh sb="9" eb="12">
      <t>セイゾウギョウ</t>
    </rPh>
    <phoneticPr fontId="13"/>
  </si>
  <si>
    <t>0301_食料品・飼料・飲料製造業</t>
  </si>
  <si>
    <t>0302_化学工業・関連製品製造業</t>
  </si>
  <si>
    <t>0303_鉄鋼業、非鉄金属製造業</t>
  </si>
  <si>
    <t>0304_金属製品製造業</t>
  </si>
  <si>
    <t>0305_一般・電気機械器具製造業</t>
  </si>
  <si>
    <t>不使用</t>
    <rPh sb="0" eb="3">
      <t>フシヨウ</t>
    </rPh>
    <phoneticPr fontId="13"/>
  </si>
  <si>
    <t>04_卸売業</t>
  </si>
  <si>
    <t>0404_その他の卸売業</t>
    <rPh sb="7" eb="8">
      <t>ホカ</t>
    </rPh>
    <rPh sb="9" eb="12">
      <t>オロシウリギョウ</t>
    </rPh>
    <phoneticPr fontId="13"/>
  </si>
  <si>
    <t>0401_化学製品卸売業</t>
  </si>
  <si>
    <t>0402_繊維関連製品卸売業</t>
  </si>
  <si>
    <t>0403_食料品卸売業</t>
  </si>
  <si>
    <t>05_小売業</t>
  </si>
  <si>
    <t>06_飲食業</t>
  </si>
  <si>
    <t>07_不動産業</t>
  </si>
  <si>
    <t>08_運輸業</t>
  </si>
  <si>
    <t>09_エネルギー</t>
  </si>
  <si>
    <t>10_サービス業</t>
    <rPh sb="7" eb="8">
      <t>ギョウ</t>
    </rPh>
    <phoneticPr fontId="3"/>
  </si>
  <si>
    <t>1006_その他のサービス業</t>
    <rPh sb="7" eb="8">
      <t>ホカ</t>
    </rPh>
    <rPh sb="13" eb="14">
      <t>ギョウ</t>
    </rPh>
    <phoneticPr fontId="13"/>
  </si>
  <si>
    <t>1001_物品賃貸業</t>
  </si>
  <si>
    <t>1002_娯楽業</t>
  </si>
  <si>
    <t>1003_広告・調査・情報サービス業</t>
  </si>
  <si>
    <t>1004_事業サービス業</t>
  </si>
  <si>
    <t>1005_専門サービス業</t>
  </si>
  <si>
    <t>11_医療業</t>
  </si>
  <si>
    <t>12_保険衛生、廃棄物処理業</t>
  </si>
  <si>
    <t>13_観光業</t>
  </si>
  <si>
    <t>↑近畿修正</t>
    <rPh sb="1" eb="3">
      <t>キンキ</t>
    </rPh>
    <rPh sb="3" eb="5">
      <t>シュウセイ</t>
    </rPh>
    <phoneticPr fontId="1"/>
  </si>
  <si>
    <t>ⅳ</t>
    <phoneticPr fontId="3"/>
  </si>
  <si>
    <t>ⅲ</t>
    <phoneticPr fontId="3"/>
  </si>
  <si>
    <t>ⅱ</t>
    <phoneticPr fontId="3"/>
  </si>
  <si>
    <t>ⅰ</t>
    <phoneticPr fontId="3"/>
  </si>
  <si>
    <t>⑥営業運転資本回転期間</t>
  </si>
  <si>
    <t>④ＥＢＴＤＡ有利子負債倍率</t>
  </si>
  <si>
    <t>③労働生産性（千円）</t>
  </si>
  <si>
    <t>指標カテゴリ</t>
    <rPh sb="0" eb="2">
      <t>シヒョウ</t>
    </rPh>
    <phoneticPr fontId="75"/>
  </si>
  <si>
    <t>大分類</t>
    <rPh sb="0" eb="3">
      <t>ダイブンルイ</t>
    </rPh>
    <phoneticPr fontId="75"/>
  </si>
  <si>
    <t>小分類</t>
    <rPh sb="0" eb="3">
      <t>ショウブンルイ</t>
    </rPh>
    <phoneticPr fontId="75"/>
  </si>
  <si>
    <t>事業規模</t>
    <rPh sb="0" eb="2">
      <t>ジギョウ</t>
    </rPh>
    <rPh sb="2" eb="4">
      <t>キボ</t>
    </rPh>
    <phoneticPr fontId="75"/>
  </si>
  <si>
    <t>中央値</t>
    <rPh sb="0" eb="2">
      <t>チュウオウ</t>
    </rPh>
    <rPh sb="2" eb="3">
      <t>チ</t>
    </rPh>
    <phoneticPr fontId="76"/>
  </si>
  <si>
    <t>標準偏差</t>
    <rPh sb="0" eb="2">
      <t>ヒョウジュン</t>
    </rPh>
    <rPh sb="2" eb="4">
      <t>ヘンサ</t>
    </rPh>
    <phoneticPr fontId="76"/>
  </si>
  <si>
    <t>①売上増加率</t>
    <phoneticPr fontId="3"/>
  </si>
  <si>
    <t>中規模事業者</t>
    <rPh sb="0" eb="3">
      <t>チュウキボ</t>
    </rPh>
    <rPh sb="3" eb="6">
      <t>ジギョウシャ</t>
    </rPh>
    <phoneticPr fontId="75"/>
  </si>
  <si>
    <t>小規模事業者</t>
    <rPh sb="0" eb="3">
      <t>ショウキボ</t>
    </rPh>
    <rPh sb="3" eb="6">
      <t>ジギョウシャ</t>
    </rPh>
    <phoneticPr fontId="75"/>
  </si>
  <si>
    <t>02_建設業</t>
    <rPh sb="3" eb="5">
      <t>ケンセツ</t>
    </rPh>
    <rPh sb="5" eb="6">
      <t>ギョウ</t>
    </rPh>
    <phoneticPr fontId="76"/>
  </si>
  <si>
    <t>03_製造業</t>
    <rPh sb="3" eb="6">
      <t>セイゾウギョウ</t>
    </rPh>
    <phoneticPr fontId="76"/>
  </si>
  <si>
    <t>0306_その他の製造業</t>
    <rPh sb="7" eb="8">
      <t>ホカ</t>
    </rPh>
    <rPh sb="9" eb="12">
      <t>セイゾウギョウ</t>
    </rPh>
    <phoneticPr fontId="75"/>
  </si>
  <si>
    <t>不使用</t>
    <rPh sb="0" eb="3">
      <t>フシヨウ</t>
    </rPh>
    <phoneticPr fontId="75"/>
  </si>
  <si>
    <t>0404_その他の卸売業</t>
    <rPh sb="7" eb="8">
      <t>ホカ</t>
    </rPh>
    <rPh sb="9" eb="12">
      <t>オロシウリギョウ</t>
    </rPh>
    <phoneticPr fontId="75"/>
  </si>
  <si>
    <t>10_サービス業</t>
    <rPh sb="7" eb="8">
      <t>ギョウ</t>
    </rPh>
    <phoneticPr fontId="76"/>
  </si>
  <si>
    <t>1006_その他のサービス業</t>
    <rPh sb="7" eb="8">
      <t>ホカ</t>
    </rPh>
    <rPh sb="13" eb="14">
      <t>ギョウ</t>
    </rPh>
    <phoneticPr fontId="75"/>
  </si>
  <si>
    <t>0306_その他の製造業</t>
    <rPh sb="7" eb="8">
      <t>ホカ</t>
    </rPh>
    <rPh sb="9" eb="12">
      <t>セイゾウギョウ</t>
    </rPh>
    <phoneticPr fontId="3"/>
  </si>
  <si>
    <t>0404_その他の卸売業</t>
    <rPh sb="7" eb="8">
      <t>ホカ</t>
    </rPh>
    <rPh sb="9" eb="12">
      <t>オロシウリギョウ</t>
    </rPh>
    <phoneticPr fontId="3"/>
  </si>
  <si>
    <t>1006_その他のサービス業</t>
    <rPh sb="7" eb="8">
      <t>ホカ</t>
    </rPh>
    <rPh sb="13" eb="14">
      <t>ギョウ</t>
    </rPh>
    <phoneticPr fontId="3"/>
  </si>
  <si>
    <t>近畿修正</t>
    <rPh sb="0" eb="2">
      <t>キンキ</t>
    </rPh>
    <rPh sb="2" eb="4">
      <t>シュウセイ</t>
    </rPh>
    <phoneticPr fontId="1"/>
  </si>
  <si>
    <t>農業</t>
    <phoneticPr fontId="1"/>
  </si>
  <si>
    <t>建設業</t>
    <rPh sb="0" eb="2">
      <t>ケンセツ</t>
    </rPh>
    <rPh sb="2" eb="3">
      <t>ギョウ</t>
    </rPh>
    <phoneticPr fontId="3"/>
  </si>
  <si>
    <t>製造業</t>
    <rPh sb="0" eb="3">
      <t>セイゾウギョウ</t>
    </rPh>
    <phoneticPr fontId="3"/>
  </si>
  <si>
    <t>卸売業</t>
    <phoneticPr fontId="1"/>
  </si>
  <si>
    <t>小売業</t>
    <phoneticPr fontId="1"/>
  </si>
  <si>
    <t>飲食業</t>
    <phoneticPr fontId="1"/>
  </si>
  <si>
    <t>不動産業</t>
    <phoneticPr fontId="1"/>
  </si>
  <si>
    <t>運輸業</t>
    <phoneticPr fontId="1"/>
  </si>
  <si>
    <t>エネルギー</t>
    <phoneticPr fontId="1"/>
  </si>
  <si>
    <t>医療業</t>
    <phoneticPr fontId="1"/>
  </si>
  <si>
    <t>保険衛生、廃棄物処理業</t>
    <phoneticPr fontId="1"/>
  </si>
  <si>
    <t>観光業</t>
    <phoneticPr fontId="1"/>
  </si>
  <si>
    <t>事業規模</t>
    <rPh sb="0" eb="2">
      <t>ジギョウ</t>
    </rPh>
    <rPh sb="2" eb="4">
      <t>キボ</t>
    </rPh>
    <phoneticPr fontId="77"/>
  </si>
  <si>
    <t>事業規模区分</t>
    <rPh sb="0" eb="2">
      <t>ジギョウ</t>
    </rPh>
    <rPh sb="2" eb="4">
      <t>キボ</t>
    </rPh>
    <rPh sb="4" eb="6">
      <t>クブン</t>
    </rPh>
    <phoneticPr fontId="77"/>
  </si>
  <si>
    <t>該当業種</t>
    <rPh sb="0" eb="2">
      <t>ガイトウ</t>
    </rPh>
    <rPh sb="2" eb="4">
      <t>ギョウシュ</t>
    </rPh>
    <phoneticPr fontId="77"/>
  </si>
  <si>
    <t>資本金</t>
    <rPh sb="0" eb="3">
      <t>シホンキン</t>
    </rPh>
    <phoneticPr fontId="77"/>
  </si>
  <si>
    <t>従業員</t>
    <rPh sb="0" eb="3">
      <t>ジュウギョウイン</t>
    </rPh>
    <phoneticPr fontId="77"/>
  </si>
  <si>
    <t>該当フラグ</t>
    <rPh sb="0" eb="2">
      <t>ガイトウ</t>
    </rPh>
    <phoneticPr fontId="77"/>
  </si>
  <si>
    <t>業種</t>
    <rPh sb="0" eb="2">
      <t>ギョウシュ</t>
    </rPh>
    <phoneticPr fontId="77"/>
  </si>
  <si>
    <t>中小規模</t>
    <rPh sb="0" eb="2">
      <t>チュウショウ</t>
    </rPh>
    <rPh sb="2" eb="4">
      <t>キボ</t>
    </rPh>
    <phoneticPr fontId="77"/>
  </si>
  <si>
    <t>卸売業</t>
    <rPh sb="0" eb="3">
      <t>オロシウリギョウ</t>
    </rPh>
    <phoneticPr fontId="77"/>
  </si>
  <si>
    <t>1億円以下</t>
    <rPh sb="1" eb="3">
      <t>オクエン</t>
    </rPh>
    <rPh sb="3" eb="5">
      <t>イカ</t>
    </rPh>
    <phoneticPr fontId="77"/>
  </si>
  <si>
    <t>100人以下</t>
    <rPh sb="3" eb="4">
      <t>ニン</t>
    </rPh>
    <rPh sb="4" eb="6">
      <t>イカ</t>
    </rPh>
    <phoneticPr fontId="77"/>
  </si>
  <si>
    <t>小売業、飲食業</t>
    <rPh sb="0" eb="3">
      <t>コウリギョウ</t>
    </rPh>
    <phoneticPr fontId="77"/>
  </si>
  <si>
    <t>5千万以下</t>
    <rPh sb="1" eb="3">
      <t>センマン</t>
    </rPh>
    <rPh sb="3" eb="5">
      <t>イカ</t>
    </rPh>
    <phoneticPr fontId="77"/>
  </si>
  <si>
    <t>50人以下</t>
    <rPh sb="2" eb="3">
      <t>ニン</t>
    </rPh>
    <rPh sb="3" eb="5">
      <t>イカ</t>
    </rPh>
    <phoneticPr fontId="77"/>
  </si>
  <si>
    <t>サービス業、医療、観光業</t>
    <rPh sb="4" eb="5">
      <t>ギョウ</t>
    </rPh>
    <phoneticPr fontId="77"/>
  </si>
  <si>
    <t>建設業、製造業、不動産、運輸業、エネルギー</t>
    <rPh sb="0" eb="3">
      <t>ケンセツギョウ</t>
    </rPh>
    <rPh sb="12" eb="15">
      <t>ウンユギョウ</t>
    </rPh>
    <phoneticPr fontId="77"/>
  </si>
  <si>
    <t>3億円以下</t>
    <rPh sb="1" eb="3">
      <t>オクエン</t>
    </rPh>
    <rPh sb="3" eb="5">
      <t>イカ</t>
    </rPh>
    <phoneticPr fontId="77"/>
  </si>
  <si>
    <t>300人以下</t>
    <rPh sb="3" eb="4">
      <t>ニン</t>
    </rPh>
    <rPh sb="4" eb="6">
      <t>イカ</t>
    </rPh>
    <phoneticPr fontId="77"/>
  </si>
  <si>
    <t>小規模</t>
    <rPh sb="0" eb="3">
      <t>ショウキボ</t>
    </rPh>
    <phoneticPr fontId="77"/>
  </si>
  <si>
    <t>5人以下</t>
    <rPh sb="1" eb="2">
      <t>ニン</t>
    </rPh>
    <rPh sb="2" eb="4">
      <t>イカ</t>
    </rPh>
    <phoneticPr fontId="77"/>
  </si>
  <si>
    <t>20人以下</t>
    <rPh sb="2" eb="3">
      <t>ニン</t>
    </rPh>
    <rPh sb="3" eb="5">
      <t>イカ</t>
    </rPh>
    <phoneticPr fontId="77"/>
  </si>
  <si>
    <t>中規模</t>
    <rPh sb="0" eb="3">
      <t>チュウキボ</t>
    </rPh>
    <phoneticPr fontId="77"/>
  </si>
  <si>
    <t>中小規模該当の企業の内、小規模に該当する企業以外の企業</t>
    <rPh sb="0" eb="2">
      <t>チュウショウ</t>
    </rPh>
    <rPh sb="2" eb="4">
      <t>キボ</t>
    </rPh>
    <rPh sb="4" eb="6">
      <t>ガイトウ</t>
    </rPh>
    <rPh sb="7" eb="9">
      <t>キギョウ</t>
    </rPh>
    <rPh sb="10" eb="11">
      <t>ウチ</t>
    </rPh>
    <rPh sb="12" eb="15">
      <t>ショウキボ</t>
    </rPh>
    <rPh sb="16" eb="18">
      <t>ガイトウ</t>
    </rPh>
    <rPh sb="20" eb="22">
      <t>キギョウ</t>
    </rPh>
    <rPh sb="22" eb="24">
      <t>イガイ</t>
    </rPh>
    <rPh sb="25" eb="27">
      <t>キギョウ</t>
    </rPh>
    <phoneticPr fontId="77"/>
  </si>
  <si>
    <t>中堅企業</t>
    <rPh sb="0" eb="2">
      <t>チュウケン</t>
    </rPh>
    <rPh sb="2" eb="4">
      <t>キギョウ</t>
    </rPh>
    <phoneticPr fontId="77"/>
  </si>
  <si>
    <t>対象外</t>
    <rPh sb="0" eb="2">
      <t>タイショウ</t>
    </rPh>
    <rPh sb="2" eb="3">
      <t>ガイ</t>
    </rPh>
    <phoneticPr fontId="77"/>
  </si>
  <si>
    <t>商号</t>
    <rPh sb="0" eb="2">
      <t>ショウゴウ</t>
    </rPh>
    <phoneticPr fontId="1"/>
  </si>
  <si>
    <t>①売上高増加率</t>
    <rPh sb="1" eb="4">
      <t>ウリアゲダカ</t>
    </rPh>
    <rPh sb="4" eb="7">
      <t>ゾウカリツ</t>
    </rPh>
    <phoneticPr fontId="1"/>
  </si>
  <si>
    <r>
      <t>従業員数</t>
    </r>
    <r>
      <rPr>
        <sz val="9"/>
        <color theme="1"/>
        <rFont val="ＭＳ Ｐゴシック"/>
        <family val="3"/>
        <charset val="128"/>
        <scheme val="minor"/>
      </rPr>
      <t>（現状/計画終了時）</t>
    </r>
    <rPh sb="0" eb="3">
      <t>ジュウギョウイン</t>
    </rPh>
    <rPh sb="3" eb="4">
      <t>スウ</t>
    </rPh>
    <rPh sb="5" eb="7">
      <t>ゲンジョウ</t>
    </rPh>
    <rPh sb="8" eb="10">
      <t>ケイカク</t>
    </rPh>
    <rPh sb="10" eb="12">
      <t>シュウリョウ</t>
    </rPh>
    <rPh sb="12" eb="13">
      <t>ジ</t>
    </rPh>
    <phoneticPr fontId="1"/>
  </si>
  <si>
    <t>②営業利益率</t>
    <rPh sb="1" eb="3">
      <t>エイギョウ</t>
    </rPh>
    <rPh sb="3" eb="6">
      <t>リエキリツ</t>
    </rPh>
    <phoneticPr fontId="1"/>
  </si>
  <si>
    <t>業種（大区分）</t>
    <rPh sb="0" eb="2">
      <t>ギョウシュ</t>
    </rPh>
    <rPh sb="3" eb="6">
      <t>ダイクブン</t>
    </rPh>
    <phoneticPr fontId="1"/>
  </si>
  <si>
    <t>③労働生産性</t>
    <rPh sb="1" eb="3">
      <t>ロウドウ</t>
    </rPh>
    <rPh sb="3" eb="6">
      <t>セイサンセイ</t>
    </rPh>
    <phoneticPr fontId="1"/>
  </si>
  <si>
    <t>業種（小区分）</t>
    <rPh sb="0" eb="2">
      <t>ギョウシュ</t>
    </rPh>
    <rPh sb="3" eb="6">
      <t>ショウクブン</t>
    </rPh>
    <phoneticPr fontId="1"/>
  </si>
  <si>
    <t>④EBITDA有利子負債倍率</t>
    <rPh sb="7" eb="10">
      <t>ユウリシ</t>
    </rPh>
    <rPh sb="10" eb="12">
      <t>フサイ</t>
    </rPh>
    <rPh sb="12" eb="14">
      <t>バイリツ</t>
    </rPh>
    <phoneticPr fontId="1"/>
  </si>
  <si>
    <t>⑤営業運転資本回転期間</t>
    <rPh sb="1" eb="3">
      <t>エイギョウ</t>
    </rPh>
    <rPh sb="3" eb="5">
      <t>ウンテン</t>
    </rPh>
    <rPh sb="5" eb="7">
      <t>シホン</t>
    </rPh>
    <rPh sb="7" eb="9">
      <t>カイテン</t>
    </rPh>
    <rPh sb="9" eb="11">
      <t>キカン</t>
    </rPh>
    <phoneticPr fontId="1"/>
  </si>
  <si>
    <t>⑥自己資本比率</t>
    <rPh sb="1" eb="3">
      <t>ジコ</t>
    </rPh>
    <rPh sb="3" eb="5">
      <t>シホン</t>
    </rPh>
    <rPh sb="5" eb="7">
      <t>ヒリツ</t>
    </rPh>
    <phoneticPr fontId="1"/>
  </si>
  <si>
    <t>決算年月</t>
    <rPh sb="0" eb="2">
      <t>ケッサン</t>
    </rPh>
    <rPh sb="2" eb="4">
      <t>ネンゲツ</t>
    </rPh>
    <phoneticPr fontId="1"/>
  </si>
  <si>
    <t>売上高</t>
    <rPh sb="0" eb="2">
      <t>ウリア</t>
    </rPh>
    <rPh sb="2" eb="3">
      <t>ダカ</t>
    </rPh>
    <phoneticPr fontId="1"/>
  </si>
  <si>
    <t>前期売上高</t>
    <rPh sb="0" eb="2">
      <t>ゼンキ</t>
    </rPh>
    <rPh sb="2" eb="5">
      <t>ウリアゲダカ</t>
    </rPh>
    <phoneticPr fontId="1"/>
  </si>
  <si>
    <t>資本金</t>
    <rPh sb="0" eb="3">
      <t>シホンキン</t>
    </rPh>
    <phoneticPr fontId="1"/>
  </si>
  <si>
    <t>営業利益</t>
    <rPh sb="0" eb="2">
      <t>エイギョウ</t>
    </rPh>
    <rPh sb="2" eb="4">
      <t>リエキ</t>
    </rPh>
    <phoneticPr fontId="1"/>
  </si>
  <si>
    <t>借入金</t>
    <rPh sb="0" eb="3">
      <t>カリイレキン</t>
    </rPh>
    <phoneticPr fontId="1"/>
  </si>
  <si>
    <t>現金・預金</t>
    <rPh sb="0" eb="2">
      <t>ゲンキン</t>
    </rPh>
    <rPh sb="3" eb="5">
      <t>ヨキン</t>
    </rPh>
    <phoneticPr fontId="1"/>
  </si>
  <si>
    <t>減価償却費</t>
    <rPh sb="0" eb="2">
      <t>ゲンカ</t>
    </rPh>
    <rPh sb="2" eb="5">
      <t>ショウキャクヒ</t>
    </rPh>
    <phoneticPr fontId="1"/>
  </si>
  <si>
    <t>純資産合計</t>
    <rPh sb="0" eb="3">
      <t>ジュンシサン</t>
    </rPh>
    <rPh sb="3" eb="5">
      <t>ゴウケイ</t>
    </rPh>
    <phoneticPr fontId="1"/>
  </si>
  <si>
    <t>ランクⅣ</t>
    <phoneticPr fontId="1"/>
  </si>
  <si>
    <t>ランクⅢ</t>
    <phoneticPr fontId="1"/>
  </si>
  <si>
    <t>ランクⅡ</t>
    <phoneticPr fontId="1"/>
  </si>
  <si>
    <t>ランクⅠ</t>
    <phoneticPr fontId="1"/>
  </si>
  <si>
    <t>負債合計</t>
    <rPh sb="0" eb="2">
      <t>フサイ</t>
    </rPh>
    <rPh sb="2" eb="4">
      <t>ゴウケイ</t>
    </rPh>
    <phoneticPr fontId="1"/>
  </si>
  <si>
    <t>売掛金</t>
    <rPh sb="0" eb="3">
      <t>ウリカケキン</t>
    </rPh>
    <phoneticPr fontId="1"/>
  </si>
  <si>
    <t>受取手形</t>
    <rPh sb="0" eb="2">
      <t>ウケトリ</t>
    </rPh>
    <rPh sb="2" eb="4">
      <t>テガタ</t>
    </rPh>
    <phoneticPr fontId="1"/>
  </si>
  <si>
    <t>棚卸資産</t>
    <rPh sb="0" eb="2">
      <t>タナオロ</t>
    </rPh>
    <rPh sb="2" eb="4">
      <t>シサン</t>
    </rPh>
    <phoneticPr fontId="1"/>
  </si>
  <si>
    <t>買掛金</t>
    <rPh sb="0" eb="3">
      <t>カイカケキン</t>
    </rPh>
    <phoneticPr fontId="1"/>
  </si>
  <si>
    <t>支払手形</t>
    <rPh sb="0" eb="2">
      <t>シハライ</t>
    </rPh>
    <rPh sb="2" eb="4">
      <t>テガタ</t>
    </rPh>
    <phoneticPr fontId="1"/>
  </si>
  <si>
    <t>評点</t>
    <rPh sb="0" eb="2">
      <t>ヒョウテン</t>
    </rPh>
    <phoneticPr fontId="3"/>
  </si>
  <si>
    <t>①売上高増加率</t>
    <rPh sb="1" eb="3">
      <t>ウリアゲ</t>
    </rPh>
    <rPh sb="3" eb="4">
      <t>ダカ</t>
    </rPh>
    <rPh sb="4" eb="6">
      <t>ゾウカ</t>
    </rPh>
    <rPh sb="6" eb="7">
      <t>リツ</t>
    </rPh>
    <phoneticPr fontId="3"/>
  </si>
  <si>
    <t>※EBITDA有利子負債倍率においては、「0」を5点とし、0を基準に評価点を算出。</t>
    <rPh sb="7" eb="8">
      <t>ユウ</t>
    </rPh>
    <rPh sb="8" eb="10">
      <t>リシ</t>
    </rPh>
    <rPh sb="10" eb="12">
      <t>フサイ</t>
    </rPh>
    <rPh sb="31" eb="33">
      <t>キジュン</t>
    </rPh>
    <phoneticPr fontId="3"/>
  </si>
  <si>
    <t>例</t>
    <rPh sb="0" eb="1">
      <t>レイ</t>
    </rPh>
    <phoneticPr fontId="1"/>
  </si>
  <si>
    <t>←終了時目標の座標</t>
    <rPh sb="1" eb="4">
      <t>シュウリョウジ</t>
    </rPh>
    <rPh sb="4" eb="6">
      <t>モクヒョウ</t>
    </rPh>
    <rPh sb="7" eb="9">
      <t>ザヒョウ</t>
    </rPh>
    <phoneticPr fontId="1"/>
  </si>
  <si>
    <t>↓１年前</t>
    <rPh sb="2" eb="4">
      <t>ネンマエ</t>
    </rPh>
    <phoneticPr fontId="1"/>
  </si>
  <si>
    <t>←終了時人数、決算月の座標等</t>
    <rPh sb="1" eb="4">
      <t>シュウリョウジ</t>
    </rPh>
    <rPh sb="4" eb="6">
      <t>ニンズウ</t>
    </rPh>
    <rPh sb="7" eb="9">
      <t>ケッサン</t>
    </rPh>
    <rPh sb="9" eb="10">
      <t>ツキ</t>
    </rPh>
    <rPh sb="11" eb="13">
      <t>ザヒョウ</t>
    </rPh>
    <rPh sb="13" eb="14">
      <t>トウ</t>
    </rPh>
    <phoneticPr fontId="1"/>
  </si>
  <si>
    <t>　＜新規申請の場合＞</t>
    <rPh sb="2" eb="4">
      <t>シンキ</t>
    </rPh>
    <rPh sb="4" eb="6">
      <t>シンセイ</t>
    </rPh>
    <rPh sb="7" eb="9">
      <t>バアイ</t>
    </rPh>
    <phoneticPr fontId="1"/>
  </si>
  <si>
    <t>・入力①、②、③シート内を適宜記入してください。</t>
    <rPh sb="1" eb="3">
      <t>ニュウリョク</t>
    </rPh>
    <rPh sb="11" eb="12">
      <t>ナイ</t>
    </rPh>
    <rPh sb="13" eb="15">
      <t>テキギ</t>
    </rPh>
    <rPh sb="15" eb="17">
      <t>キニュウ</t>
    </rPh>
    <phoneticPr fontId="1"/>
  </si>
  <si>
    <t>・入力①、④シート内の変更箇所等を適宜記入してください。</t>
    <rPh sb="1" eb="3">
      <t>ニュウリョク</t>
    </rPh>
    <rPh sb="9" eb="10">
      <t>ナイ</t>
    </rPh>
    <rPh sb="11" eb="13">
      <t>ヘンコウ</t>
    </rPh>
    <rPh sb="13" eb="15">
      <t>カショ</t>
    </rPh>
    <rPh sb="15" eb="16">
      <t>トウ</t>
    </rPh>
    <rPh sb="17" eb="19">
      <t>テキギ</t>
    </rPh>
    <rPh sb="19" eb="21">
      <t>キニュウ</t>
    </rPh>
    <phoneticPr fontId="1"/>
  </si>
  <si>
    <t>・入力完了後、【印刷（新規）】または【印刷（変更）】シートを印刷（片面印刷）してください。</t>
    <rPh sb="1" eb="3">
      <t>ニュウリョク</t>
    </rPh>
    <rPh sb="3" eb="6">
      <t>カンリョウゴ</t>
    </rPh>
    <rPh sb="8" eb="10">
      <t>インサツ</t>
    </rPh>
    <rPh sb="11" eb="13">
      <t>シンキ</t>
    </rPh>
    <rPh sb="19" eb="21">
      <t>インサツ</t>
    </rPh>
    <rPh sb="22" eb="24">
      <t>ヘンコウ</t>
    </rPh>
    <rPh sb="30" eb="32">
      <t>インサツ</t>
    </rPh>
    <rPh sb="33" eb="35">
      <t>カタメン</t>
    </rPh>
    <rPh sb="35" eb="37">
      <t>インサツ</t>
    </rPh>
    <phoneticPr fontId="1"/>
  </si>
  <si>
    <t>・印刷した変更申請書書類の変更箇所に下線を引くなどし変更箇所を明示してください。</t>
    <rPh sb="1" eb="3">
      <t>インサツ</t>
    </rPh>
    <rPh sb="5" eb="7">
      <t>ヘンコウ</t>
    </rPh>
    <rPh sb="7" eb="10">
      <t>シンセイショ</t>
    </rPh>
    <rPh sb="10" eb="12">
      <t>ショルイ</t>
    </rPh>
    <rPh sb="13" eb="15">
      <t>ヘンコウ</t>
    </rPh>
    <rPh sb="15" eb="17">
      <t>カショ</t>
    </rPh>
    <rPh sb="26" eb="28">
      <t>ヘンコウ</t>
    </rPh>
    <rPh sb="28" eb="30">
      <t>カショ</t>
    </rPh>
    <rPh sb="31" eb="33">
      <t>メイジ</t>
    </rPh>
    <phoneticPr fontId="1"/>
  </si>
  <si>
    <t>＜記載事項＞</t>
    <rPh sb="1" eb="3">
      <t>キサイ</t>
    </rPh>
    <rPh sb="3" eb="5">
      <t>ジコウ</t>
    </rPh>
    <phoneticPr fontId="1"/>
  </si>
  <si>
    <t>シート：「入力②ロカベン」に入力してください。</t>
    <rPh sb="5" eb="7">
      <t>ニュウリョク</t>
    </rPh>
    <rPh sb="14" eb="16">
      <t>ニュウリョク</t>
    </rPh>
    <phoneticPr fontId="1"/>
  </si>
  <si>
    <t>シート：「入力③指標」に入力してください。</t>
    <rPh sb="5" eb="7">
      <t>ニュウリョク</t>
    </rPh>
    <rPh sb="8" eb="10">
      <t>シヒョウ</t>
    </rPh>
    <rPh sb="12" eb="14">
      <t>ニュウリョク</t>
    </rPh>
    <phoneticPr fontId="1"/>
  </si>
  <si>
    <t>　</t>
    <phoneticPr fontId="1"/>
  </si>
  <si>
    <t>　</t>
    <phoneticPr fontId="1"/>
  </si>
  <si>
    <t>入力</t>
    <rPh sb="0" eb="2">
      <t>ニュウリョク</t>
    </rPh>
    <phoneticPr fontId="1"/>
  </si>
  <si>
    <t>選択</t>
    <rPh sb="0" eb="2">
      <t>センタク</t>
    </rPh>
    <phoneticPr fontId="1"/>
  </si>
  <si>
    <t>※表記は産業分類と異なります。</t>
    <rPh sb="1" eb="3">
      <t>ヒョウキ</t>
    </rPh>
    <rPh sb="4" eb="6">
      <t>サンギョウ</t>
    </rPh>
    <rPh sb="6" eb="8">
      <t>ブンルイ</t>
    </rPh>
    <rPh sb="9" eb="10">
      <t>コト</t>
    </rPh>
    <phoneticPr fontId="1"/>
  </si>
  <si>
    <t>※申請者の主たる業種で選択してください。</t>
    <rPh sb="1" eb="3">
      <t>シンセイ</t>
    </rPh>
    <rPh sb="3" eb="4">
      <t>シャ</t>
    </rPh>
    <rPh sb="5" eb="6">
      <t>シュ</t>
    </rPh>
    <rPh sb="8" eb="10">
      <t>ギョウシュ</t>
    </rPh>
    <rPh sb="11" eb="13">
      <t>センタク</t>
    </rPh>
    <phoneticPr fontId="1"/>
  </si>
  <si>
    <t>直近決算月</t>
    <rPh sb="0" eb="2">
      <t>チョッキン</t>
    </rPh>
    <rPh sb="2" eb="4">
      <t>ケッサン</t>
    </rPh>
    <rPh sb="4" eb="5">
      <t>ツキ</t>
    </rPh>
    <phoneticPr fontId="1"/>
  </si>
  <si>
    <t>当初決算月</t>
    <rPh sb="0" eb="2">
      <t>トウショ</t>
    </rPh>
    <rPh sb="2" eb="4">
      <t>ケッサン</t>
    </rPh>
    <rPh sb="4" eb="5">
      <t>ツキ</t>
    </rPh>
    <phoneticPr fontId="1"/>
  </si>
  <si>
    <t>申請月</t>
    <rPh sb="0" eb="2">
      <t>シンセイ</t>
    </rPh>
    <rPh sb="2" eb="3">
      <t>ツキ</t>
    </rPh>
    <phoneticPr fontId="1"/>
  </si>
  <si>
    <t>入力チェックA</t>
    <rPh sb="0" eb="2">
      <t>ニュウリョク</t>
    </rPh>
    <phoneticPr fontId="1"/>
  </si>
  <si>
    <t>ロジックチェックB</t>
    <phoneticPr fontId="1"/>
  </si>
  <si>
    <t>税制要件チェックC</t>
    <rPh sb="0" eb="2">
      <t>ゼイセイ</t>
    </rPh>
    <rPh sb="2" eb="4">
      <t>ヨウケン</t>
    </rPh>
    <phoneticPr fontId="1"/>
  </si>
  <si>
    <t>Aエラー番号</t>
    <rPh sb="4" eb="6">
      <t>バンゴウ</t>
    </rPh>
    <phoneticPr fontId="1"/>
  </si>
  <si>
    <t>Ｂエラー番号</t>
    <rPh sb="4" eb="6">
      <t>バンゴウ</t>
    </rPh>
    <phoneticPr fontId="1"/>
  </si>
  <si>
    <t>Ｃエラー番号</t>
    <rPh sb="4" eb="6">
      <t>バンゴウ</t>
    </rPh>
    <phoneticPr fontId="1"/>
  </si>
  <si>
    <r>
      <rPr>
        <sz val="11"/>
        <color theme="1"/>
        <rFont val="ＭＳ Ｐゴシック"/>
        <family val="3"/>
        <charset val="128"/>
        <scheme val="minor"/>
      </rPr>
      <t>変更申請直近決算期</t>
    </r>
    <r>
      <rPr>
        <sz val="9"/>
        <color theme="1"/>
        <rFont val="ＭＳ Ｐゴシック"/>
        <family val="3"/>
        <charset val="128"/>
        <scheme val="minor"/>
      </rPr>
      <t>※５</t>
    </r>
    <rPh sb="0" eb="2">
      <t>ヘンコウ</t>
    </rPh>
    <rPh sb="2" eb="4">
      <t>シンセイ</t>
    </rPh>
    <rPh sb="4" eb="6">
      <t>チョッキン</t>
    </rPh>
    <rPh sb="6" eb="8">
      <t>ケッサン</t>
    </rPh>
    <rPh sb="8" eb="9">
      <t>キ</t>
    </rPh>
    <phoneticPr fontId="1"/>
  </si>
  <si>
    <t>＜変更申請用追加項目入力シート＞</t>
    <rPh sb="1" eb="3">
      <t>ヘンコウ</t>
    </rPh>
    <rPh sb="3" eb="5">
      <t>シンセイ</t>
    </rPh>
    <rPh sb="5" eb="6">
      <t>ヨウ</t>
    </rPh>
    <rPh sb="6" eb="8">
      <t>ツイカ</t>
    </rPh>
    <rPh sb="8" eb="10">
      <t>コウモク</t>
    </rPh>
    <rPh sb="10" eb="12">
      <t>ニュウリョク</t>
    </rPh>
    <phoneticPr fontId="1"/>
  </si>
  <si>
    <t>　※設備追加等、基本項目の修正は入力①シートの記載を修正してください。</t>
    <rPh sb="2" eb="4">
      <t>セツビ</t>
    </rPh>
    <rPh sb="4" eb="6">
      <t>ツイカ</t>
    </rPh>
    <rPh sb="6" eb="7">
      <t>トウ</t>
    </rPh>
    <rPh sb="8" eb="10">
      <t>キホン</t>
    </rPh>
    <rPh sb="10" eb="12">
      <t>コウモク</t>
    </rPh>
    <rPh sb="13" eb="15">
      <t>シュウセイ</t>
    </rPh>
    <rPh sb="16" eb="18">
      <t>ニュウリョク</t>
    </rPh>
    <rPh sb="23" eb="25">
      <t>キサイ</t>
    </rPh>
    <rPh sb="26" eb="28">
      <t>シュウセイ</t>
    </rPh>
    <phoneticPr fontId="1"/>
  </si>
  <si>
    <t>認定された場合、貴社の事業者名、法人番号、住所等を中小企業庁HPで公表することは可能か。※協力依頼です。</t>
    <rPh sb="0" eb="52">
      <t>コウヒョウ</t>
    </rPh>
    <phoneticPr fontId="1"/>
  </si>
  <si>
    <t>認定された場合、貴社の計画の内容等について、別途同意の上、事例集として公表することは可能か。※協力依頼です。</t>
    <rPh sb="0" eb="54">
      <t>コウヒョウ</t>
    </rPh>
    <phoneticPr fontId="1"/>
  </si>
  <si>
    <t>http://www.e-stat.go.jp/SG1/htoukeib/TopDisp.do;jsessionid=68JbXp6LTv8hmVQhg3hJgrpX0hrbTpL2vKBL1GGyQyfy6gSTMWQS!61449314!1949592860?bKind=10</t>
    <phoneticPr fontId="1"/>
  </si>
  <si>
    <t>※日本標準産業分類：</t>
    <rPh sb="1" eb="3">
      <t>ニホン</t>
    </rPh>
    <rPh sb="3" eb="5">
      <t>ヒョウジュン</t>
    </rPh>
    <rPh sb="5" eb="7">
      <t>サンギョウ</t>
    </rPh>
    <rPh sb="7" eb="9">
      <t>ブンルイ</t>
    </rPh>
    <phoneticPr fontId="1"/>
  </si>
  <si>
    <t>小計欄</t>
    <rPh sb="0" eb="2">
      <t>ショウケイ</t>
    </rPh>
    <rPh sb="2" eb="3">
      <t>ラン</t>
    </rPh>
    <phoneticPr fontId="1"/>
  </si>
  <si>
    <t>認定経営力向上計画の変更に係る認定申請書、変更後の経営力向上計画（それぞれ原本一通、副本一通）、経営力向上計画に係る実施状況報告書（原本一通）</t>
    <phoneticPr fontId="1"/>
  </si>
  <si>
    <t>前回認定された経営力向上計画の写し一通</t>
    <phoneticPr fontId="1"/>
  </si>
  <si>
    <t>返信用封筒（A4の認定書を折らずに返送可能なもの。返送用の宛先を記載し、切手（申請書類と同程度の重量のものが送付可能な金額）を貼付してください。）</t>
    <phoneticPr fontId="1"/>
  </si>
  <si>
    <t>税制措置の適用を受ける場合（工業会等の証明書（A類型、固定資産税軽減）又は経済産業局の確認書（B類型）の写し）　　　※いずれも原本は申請者が保管</t>
    <phoneticPr fontId="1"/>
  </si>
  <si>
    <t>（リースを利用して固定資産税の軽減措置を受ける場合）リース見積書・リース事業協会が確認した固定資産税軽減額計算書
※ただし、申請者が納税する場合には不要</t>
    <phoneticPr fontId="1"/>
  </si>
  <si>
    <t>提出資料の写し等は手元に残してあるか。
※税制措置の適用を受ける場合は、税の申告の際に上記書類の写しが必要になります。</t>
    <phoneticPr fontId="1"/>
  </si>
  <si>
    <t>Ⅱ 変更申請書の記載事項について</t>
    <rPh sb="2" eb="4">
      <t>ヘンコウ</t>
    </rPh>
    <rPh sb="4" eb="7">
      <t>シンセイショ</t>
    </rPh>
    <rPh sb="8" eb="10">
      <t>キサイ</t>
    </rPh>
    <rPh sb="10" eb="12">
      <t>ジコウ</t>
    </rPh>
    <phoneticPr fontId="1"/>
  </si>
  <si>
    <t>変更申請書に住所、記名、押印があるか（法人の場合は法人の実印を押印のこと）</t>
    <phoneticPr fontId="1"/>
  </si>
  <si>
    <t>変更事項の内容は認定時と変更後の内容を対比して記載しているか</t>
    <phoneticPr fontId="1"/>
  </si>
  <si>
    <t>Ⅲ　経営力向上計画に係る実施状況報告書について</t>
    <rPh sb="2" eb="5">
      <t>ケイエイリョク</t>
    </rPh>
    <rPh sb="5" eb="7">
      <t>コウジョウ</t>
    </rPh>
    <rPh sb="7" eb="9">
      <t>ケイカク</t>
    </rPh>
    <rPh sb="10" eb="11">
      <t>カカワ</t>
    </rPh>
    <rPh sb="12" eb="14">
      <t>ジッシ</t>
    </rPh>
    <rPh sb="14" eb="16">
      <t>ジョウキョウ</t>
    </rPh>
    <rPh sb="16" eb="19">
      <t>ホウコクショ</t>
    </rPh>
    <phoneticPr fontId="1"/>
  </si>
  <si>
    <t>経営の向上の程度を示す指標の現状には、申請時と同様の指標と現状の数値（決算を迎えていない場合は申請時の数値）が記載されているか</t>
    <phoneticPr fontId="1"/>
  </si>
  <si>
    <t>計画申請時の実施事項の欄の項目（ア・イ・ウ・エ）は、申請書の実施事項の欄の対応しているか、また項目が足りない場合は行を追加しているか</t>
    <phoneticPr fontId="1"/>
  </si>
  <si>
    <t>Ⅵ　その他</t>
    <rPh sb="4" eb="5">
      <t>タ</t>
    </rPh>
    <phoneticPr fontId="1"/>
  </si>
  <si>
    <t>Ⅳ　変更後の経営力向上計画の記載事項について　※番号は申請書の項目番号と対応</t>
    <rPh sb="2" eb="4">
      <t>ヘンコウ</t>
    </rPh>
    <rPh sb="4" eb="5">
      <t>ゴ</t>
    </rPh>
    <rPh sb="6" eb="9">
      <t>ケイエイリョク</t>
    </rPh>
    <rPh sb="9" eb="11">
      <t>コウジョウ</t>
    </rPh>
    <rPh sb="11" eb="13">
      <t>ケイカク</t>
    </rPh>
    <rPh sb="14" eb="16">
      <t>キサイ</t>
    </rPh>
    <rPh sb="16" eb="18">
      <t>ジコウ</t>
    </rPh>
    <rPh sb="24" eb="26">
      <t>バンゴウ</t>
    </rPh>
    <rPh sb="27" eb="30">
      <t>シンセイショ</t>
    </rPh>
    <rPh sb="31" eb="33">
      <t>コウモク</t>
    </rPh>
    <rPh sb="33" eb="35">
      <t>バンゴウ</t>
    </rPh>
    <rPh sb="36" eb="38">
      <t>タイオウ</t>
    </rPh>
    <phoneticPr fontId="1"/>
  </si>
  <si>
    <t>6-1</t>
    <phoneticPr fontId="1"/>
  </si>
  <si>
    <t>6-2</t>
    <phoneticPr fontId="1"/>
  </si>
  <si>
    <t>7-1</t>
    <phoneticPr fontId="1"/>
  </si>
  <si>
    <t>7-2</t>
    <phoneticPr fontId="1"/>
  </si>
  <si>
    <t>8-1</t>
    <phoneticPr fontId="1"/>
  </si>
  <si>
    <t>8-2</t>
    <phoneticPr fontId="1"/>
  </si>
  <si>
    <t>名称等の欄に変更申請時点での事業者の氏名又は名称、代表者名、資本金又は出資の額、常時使用する従業員の数、法人番号（ある場合のみ）を記載しているか。</t>
    <phoneticPr fontId="1"/>
  </si>
  <si>
    <t>変更後の計画の実施期間は、変更前を含めて５年以内となっているか。税制措置の特例の対象となる経営力向上設備等の取得を行う場合には、平成３１年３月３１日まで取得をすることとなっているか。</t>
    <phoneticPr fontId="1"/>
  </si>
  <si>
    <t>変更後の経営力向上の目標及び経営力向上による経営の向上の程度を示す指標について、基本方針又は事業分野別指針で定める目標を上回っているか。</t>
    <phoneticPr fontId="1"/>
  </si>
  <si>
    <t>新事業活動への該非について、該当している項目がある場合、○と記載し、新事業活動である理由を記載しているか。</t>
    <phoneticPr fontId="1"/>
  </si>
  <si>
    <t>実施事項（６　経営力向上の内容の実施事項の記号）、金額、資金調達方法を記載しているか。</t>
    <phoneticPr fontId="1"/>
  </si>
  <si>
    <t>同一の使途・用途であっても、複数の資金調達方法により資金を調達する場合には、資金調達方法ごとに項目を分けて記載されているか。</t>
    <phoneticPr fontId="1"/>
  </si>
  <si>
    <t>実施事項（６　経営力向上の内容の実施事項の記号）等の各項目は、記載しているか。また、名称/型式、文書番号等は、工業会の証明書・経産局の確認書と一致しているか。</t>
    <phoneticPr fontId="1"/>
  </si>
  <si>
    <t>税制措置の適用を受ける場合、税制優遇の対象となる中小企業者等（資本金1億円以下等）であるか。</t>
    <phoneticPr fontId="1"/>
  </si>
  <si>
    <t>8-3</t>
    <phoneticPr fontId="1"/>
  </si>
  <si>
    <t>8-4</t>
    <phoneticPr fontId="1"/>
  </si>
  <si>
    <t>経営力向上設備の取得後の変更の場合は、設備取得後60日以内の変更申請となっているか。</t>
    <phoneticPr fontId="1"/>
  </si>
  <si>
    <t>投資計画に関する経産局の確認（Ｂ類型）を受けた場合、当該投資計画の実施状況について3年間報告が必要であることについて了解か。</t>
    <phoneticPr fontId="1"/>
  </si>
  <si>
    <t>Ⅴ　基本方針又は事業分野別指針への適合について</t>
    <rPh sb="2" eb="4">
      <t>キホン</t>
    </rPh>
    <rPh sb="4" eb="6">
      <t>ホウシン</t>
    </rPh>
    <rPh sb="6" eb="7">
      <t>マタ</t>
    </rPh>
    <rPh sb="8" eb="12">
      <t>ジギョウブンヤ</t>
    </rPh>
    <rPh sb="12" eb="13">
      <t>ベツ</t>
    </rPh>
    <rPh sb="13" eb="15">
      <t>シシン</t>
    </rPh>
    <rPh sb="17" eb="19">
      <t>テキゴウ</t>
    </rPh>
    <phoneticPr fontId="1"/>
  </si>
  <si>
    <t>　本経営力向上計画が人員削減を目的とした取組ではないこと。</t>
    <phoneticPr fontId="1"/>
  </si>
  <si>
    <t>印</t>
    <rPh sb="0" eb="1">
      <t>イン</t>
    </rPh>
    <phoneticPr fontId="1"/>
  </si>
  <si>
    <t>　認定された場合、貴社の事業者名、法人番号、住所等を中小企業庁HPで公表することは可能か。※協力依頼です。</t>
    <rPh sb="0" eb="1">
      <t>ニンテイ</t>
    </rPh>
    <rPh sb="4" eb="6">
      <t>バアイ</t>
    </rPh>
    <rPh sb="7" eb="9">
      <t>キシャ</t>
    </rPh>
    <rPh sb="10" eb="14">
      <t>ジギョウシャメイ</t>
    </rPh>
    <rPh sb="15" eb="17">
      <t>ホウジン</t>
    </rPh>
    <rPh sb="17" eb="19">
      <t>バンゴウ</t>
    </rPh>
    <rPh sb="20" eb="22">
      <t>ジュウショ</t>
    </rPh>
    <rPh sb="22" eb="23">
      <t>トウ</t>
    </rPh>
    <rPh sb="24" eb="26">
      <t>チュウショウ</t>
    </rPh>
    <rPh sb="26" eb="29">
      <t>キギョウチョウ</t>
    </rPh>
    <rPh sb="33" eb="35">
      <t>コウヒョウ</t>
    </rPh>
    <rPh sb="39" eb="41">
      <t>カノウ</t>
    </rPh>
    <rPh sb="44" eb="46">
      <t>キョウリョク</t>
    </rPh>
    <rPh sb="46" eb="48">
      <t>イライカクニン</t>
    </rPh>
    <phoneticPr fontId="1"/>
  </si>
  <si>
    <t>　認定された場合、貴社の計画の内容等について、別途同意の上、事例集として公表することは可能か。※協力依頼です。</t>
    <rPh sb="1" eb="2">
      <t>ニンテイ</t>
    </rPh>
    <rPh sb="5" eb="7">
      <t>バアイ</t>
    </rPh>
    <rPh sb="8" eb="9">
      <t>キシャ</t>
    </rPh>
    <rPh sb="10" eb="12">
      <t>ケイカク</t>
    </rPh>
    <rPh sb="13" eb="15">
      <t>ナイヨウ</t>
    </rPh>
    <rPh sb="15" eb="16">
      <t>トウ</t>
    </rPh>
    <rPh sb="21" eb="23">
      <t>ベット</t>
    </rPh>
    <rPh sb="23" eb="25">
      <t>ドウイ</t>
    </rPh>
    <rPh sb="26" eb="27">
      <t>ウエ</t>
    </rPh>
    <rPh sb="28" eb="31">
      <t>ジレイシュウ</t>
    </rPh>
    <rPh sb="34" eb="36">
      <t>コウヒョウ</t>
    </rPh>
    <rPh sb="41" eb="43">
      <t>カノウ</t>
    </rPh>
    <rPh sb="46" eb="48">
      <t>キョウリョク</t>
    </rPh>
    <rPh sb="48" eb="50">
      <t>イライカノウ</t>
    </rPh>
    <phoneticPr fontId="1"/>
  </si>
  <si>
    <t>6-1</t>
    <phoneticPr fontId="1"/>
  </si>
  <si>
    <t>6-2</t>
    <phoneticPr fontId="1"/>
  </si>
  <si>
    <t>7-1</t>
    <phoneticPr fontId="1"/>
  </si>
  <si>
    <t>7-2</t>
    <phoneticPr fontId="1"/>
  </si>
  <si>
    <t>8-1</t>
    <phoneticPr fontId="1"/>
  </si>
  <si>
    <t>8-2</t>
    <phoneticPr fontId="1"/>
  </si>
  <si>
    <r>
      <t>・申請書類（申請書（押印）＋参考資料＋添付資料（工業会証明書等））写し１通＋チェックシート＋返信用封筒（A４用・切手貼付、レターパックライト推奨）を近畿経済産業局創業・経営支援課（〒540-8535 大阪市中央区大手前１－５－４４）までご郵送ください。
・申請書の郵送と合わせて、本ファイルを近畿経済産業局宛（ kin-keieiryokushinsei@meti.go.jp）お送りいただければ、修正対応、認定手続が早くなります。ご協力お願いいたします。
　（メール送信方法）：http://www.kansai.meti.go.jp/3-3shinki/koujyoukeikaku/keieikyouka_shinsei.html
・</t>
    </r>
    <r>
      <rPr>
        <sz val="8"/>
        <color theme="1"/>
        <rFont val="ＭＳ Ｐゴシック"/>
        <family val="3"/>
        <charset val="128"/>
        <scheme val="minor"/>
      </rPr>
      <t>申請書提出後も本ファイルを適宜保存いただきますようお願いします。変更申請時等に活用する場合があります。</t>
    </r>
    <rPh sb="1" eb="3">
      <t>シンセイ</t>
    </rPh>
    <rPh sb="3" eb="5">
      <t>ショルイ</t>
    </rPh>
    <rPh sb="6" eb="9">
      <t>シンセイショ</t>
    </rPh>
    <rPh sb="10" eb="12">
      <t>オウイン</t>
    </rPh>
    <rPh sb="14" eb="16">
      <t>サンコウ</t>
    </rPh>
    <rPh sb="16" eb="18">
      <t>シリョウ</t>
    </rPh>
    <rPh sb="19" eb="21">
      <t>テンプ</t>
    </rPh>
    <rPh sb="21" eb="23">
      <t>シリョウ</t>
    </rPh>
    <rPh sb="24" eb="27">
      <t>コウギョウカイ</t>
    </rPh>
    <rPh sb="27" eb="30">
      <t>ショウメイショ</t>
    </rPh>
    <rPh sb="30" eb="31">
      <t>トウ</t>
    </rPh>
    <rPh sb="33" eb="34">
      <t>ウツ</t>
    </rPh>
    <rPh sb="36" eb="37">
      <t>ツウ</t>
    </rPh>
    <rPh sb="46" eb="49">
      <t>ヘンシンヨウ</t>
    </rPh>
    <rPh sb="49" eb="51">
      <t>フウトウ</t>
    </rPh>
    <rPh sb="54" eb="55">
      <t>ヨウ</t>
    </rPh>
    <rPh sb="56" eb="58">
      <t>キッテ</t>
    </rPh>
    <rPh sb="58" eb="60">
      <t>テンプ</t>
    </rPh>
    <rPh sb="70" eb="72">
      <t>スイショウ</t>
    </rPh>
    <rPh sb="74" eb="76">
      <t>キンキ</t>
    </rPh>
    <rPh sb="76" eb="78">
      <t>ケイザイ</t>
    </rPh>
    <rPh sb="78" eb="80">
      <t>サンギョウ</t>
    </rPh>
    <rPh sb="80" eb="81">
      <t>キョク</t>
    </rPh>
    <rPh sb="81" eb="83">
      <t>ソウギョウ</t>
    </rPh>
    <rPh sb="84" eb="86">
      <t>ケイエイ</t>
    </rPh>
    <rPh sb="86" eb="88">
      <t>シエン</t>
    </rPh>
    <rPh sb="88" eb="89">
      <t>カ</t>
    </rPh>
    <rPh sb="119" eb="121">
      <t>ユウソウ</t>
    </rPh>
    <rPh sb="128" eb="131">
      <t>シンセイショ</t>
    </rPh>
    <rPh sb="132" eb="134">
      <t>ユウソウ</t>
    </rPh>
    <rPh sb="135" eb="136">
      <t>ア</t>
    </rPh>
    <rPh sb="140" eb="141">
      <t>ホン</t>
    </rPh>
    <rPh sb="146" eb="148">
      <t>キンキ</t>
    </rPh>
    <rPh sb="148" eb="150">
      <t>ケイザイ</t>
    </rPh>
    <rPh sb="150" eb="153">
      <t>サンギョウキョク</t>
    </rPh>
    <rPh sb="153" eb="154">
      <t>アテ</t>
    </rPh>
    <rPh sb="190" eb="191">
      <t>オク</t>
    </rPh>
    <rPh sb="199" eb="201">
      <t>シュウセイ</t>
    </rPh>
    <rPh sb="201" eb="203">
      <t>タイオウ</t>
    </rPh>
    <rPh sb="204" eb="206">
      <t>ニンテイ</t>
    </rPh>
    <rPh sb="206" eb="208">
      <t>テツヅキ</t>
    </rPh>
    <rPh sb="209" eb="210">
      <t>ハヤ</t>
    </rPh>
    <rPh sb="217" eb="219">
      <t>キョウリョク</t>
    </rPh>
    <rPh sb="220" eb="221">
      <t>ネガ</t>
    </rPh>
    <rPh sb="234" eb="236">
      <t>ソウシン</t>
    </rPh>
    <rPh sb="236" eb="238">
      <t>ホウホウ</t>
    </rPh>
    <rPh sb="320" eb="323">
      <t>シンセイショ</t>
    </rPh>
    <rPh sb="323" eb="326">
      <t>テイシュツゴ</t>
    </rPh>
    <rPh sb="327" eb="328">
      <t>ホン</t>
    </rPh>
    <rPh sb="333" eb="335">
      <t>テキギ</t>
    </rPh>
    <rPh sb="335" eb="337">
      <t>ホゾン</t>
    </rPh>
    <rPh sb="346" eb="347">
      <t>ネガ</t>
    </rPh>
    <rPh sb="352" eb="354">
      <t>ヘンコウ</t>
    </rPh>
    <rPh sb="354" eb="356">
      <t>シンセイ</t>
    </rPh>
    <rPh sb="356" eb="357">
      <t>ジ</t>
    </rPh>
    <rPh sb="357" eb="358">
      <t>トウ</t>
    </rPh>
    <rPh sb="359" eb="361">
      <t>カツヨウ</t>
    </rPh>
    <rPh sb="363" eb="365">
      <t>バアイ</t>
    </rPh>
    <phoneticPr fontId="1"/>
  </si>
  <si>
    <r>
      <t>・申請書類（申請書（押印）＋参考資料＋添付資料（工業会証明書等））写し＋チェックシート＋返信用封筒（A４用・切手貼付、レターパックライト推奨）を中部経済産業局経営力向上室（〒460-8510 名古屋市中区三の丸二丁目５番２号）までご郵送ください。
・申請書の郵送と合わせて、本ファイルを中部経済産業局宛（ chb-keiko@meti.go.jp）にお送りいただければ、修正対応、認定手続が早くなります。ご協力お願いいたします。
　（メール送信方法）：http://www.chubu.meti.go.jp/c13keiei/keieikyouka/keieikyouka_sinsei.html
・</t>
    </r>
    <r>
      <rPr>
        <sz val="8"/>
        <color theme="1"/>
        <rFont val="ＭＳ Ｐゴシック"/>
        <family val="3"/>
        <charset val="128"/>
        <scheme val="minor"/>
      </rPr>
      <t>申請書提出後も本ファイルを適宜保存いただきますようお願いします。変更申請時等に活用する場合があります。</t>
    </r>
    <rPh sb="1" eb="3">
      <t>シンセイ</t>
    </rPh>
    <rPh sb="3" eb="5">
      <t>ショルイ</t>
    </rPh>
    <rPh sb="6" eb="9">
      <t>シンセイショ</t>
    </rPh>
    <rPh sb="10" eb="12">
      <t>オウイン</t>
    </rPh>
    <rPh sb="14" eb="16">
      <t>サンコウ</t>
    </rPh>
    <rPh sb="16" eb="18">
      <t>シリョウ</t>
    </rPh>
    <rPh sb="19" eb="21">
      <t>テンプ</t>
    </rPh>
    <rPh sb="21" eb="23">
      <t>シリョウ</t>
    </rPh>
    <rPh sb="24" eb="27">
      <t>コウギョウカイ</t>
    </rPh>
    <rPh sb="27" eb="30">
      <t>ショウメイショ</t>
    </rPh>
    <rPh sb="30" eb="31">
      <t>トウ</t>
    </rPh>
    <rPh sb="33" eb="34">
      <t>ウツ</t>
    </rPh>
    <rPh sb="44" eb="47">
      <t>ヘンシンヨウ</t>
    </rPh>
    <rPh sb="47" eb="49">
      <t>フウトウ</t>
    </rPh>
    <rPh sb="52" eb="53">
      <t>ヨウ</t>
    </rPh>
    <rPh sb="54" eb="56">
      <t>キッテ</t>
    </rPh>
    <rPh sb="56" eb="58">
      <t>テンプ</t>
    </rPh>
    <rPh sb="68" eb="70">
      <t>スイショウ</t>
    </rPh>
    <rPh sb="72" eb="74">
      <t>チュウブ</t>
    </rPh>
    <rPh sb="74" eb="76">
      <t>ケイザイ</t>
    </rPh>
    <rPh sb="76" eb="78">
      <t>サンギョウ</t>
    </rPh>
    <rPh sb="78" eb="79">
      <t>キョク</t>
    </rPh>
    <rPh sb="79" eb="82">
      <t>ケイエイリョク</t>
    </rPh>
    <rPh sb="82" eb="84">
      <t>コウジョウ</t>
    </rPh>
    <rPh sb="84" eb="85">
      <t>シツ</t>
    </rPh>
    <rPh sb="96" eb="100">
      <t>ナゴヤシ</t>
    </rPh>
    <rPh sb="100" eb="102">
      <t>ナカク</t>
    </rPh>
    <rPh sb="102" eb="103">
      <t>サン</t>
    </rPh>
    <rPh sb="104" eb="105">
      <t>マル</t>
    </rPh>
    <rPh sb="105" eb="108">
      <t>ニチョウメ</t>
    </rPh>
    <rPh sb="109" eb="110">
      <t>バン</t>
    </rPh>
    <rPh sb="111" eb="112">
      <t>ゴウ</t>
    </rPh>
    <rPh sb="116" eb="118">
      <t>ユウソウ</t>
    </rPh>
    <rPh sb="125" eb="128">
      <t>シンセイショ</t>
    </rPh>
    <rPh sb="129" eb="131">
      <t>ユウソウ</t>
    </rPh>
    <rPh sb="132" eb="133">
      <t>ア</t>
    </rPh>
    <rPh sb="137" eb="138">
      <t>ホン</t>
    </rPh>
    <rPh sb="143" eb="145">
      <t>チュウブ</t>
    </rPh>
    <rPh sb="145" eb="147">
      <t>ケイザイ</t>
    </rPh>
    <rPh sb="147" eb="150">
      <t>サンギョウキョク</t>
    </rPh>
    <rPh sb="150" eb="151">
      <t>アテ</t>
    </rPh>
    <rPh sb="176" eb="177">
      <t>オク</t>
    </rPh>
    <rPh sb="185" eb="187">
      <t>シュウセイ</t>
    </rPh>
    <rPh sb="187" eb="189">
      <t>タイオウ</t>
    </rPh>
    <rPh sb="190" eb="192">
      <t>ニンテイ</t>
    </rPh>
    <rPh sb="192" eb="194">
      <t>テツヅキ</t>
    </rPh>
    <rPh sb="195" eb="196">
      <t>ハヤ</t>
    </rPh>
    <rPh sb="203" eb="205">
      <t>キョウリョク</t>
    </rPh>
    <rPh sb="206" eb="207">
      <t>ネガ</t>
    </rPh>
    <rPh sb="220" eb="222">
      <t>ソウシン</t>
    </rPh>
    <rPh sb="222" eb="224">
      <t>ホウホウ</t>
    </rPh>
    <rPh sb="300" eb="303">
      <t>シンセイショ</t>
    </rPh>
    <rPh sb="303" eb="306">
      <t>テイシュツゴ</t>
    </rPh>
    <rPh sb="307" eb="308">
      <t>ホン</t>
    </rPh>
    <rPh sb="313" eb="315">
      <t>テキギ</t>
    </rPh>
    <rPh sb="315" eb="317">
      <t>ホゾン</t>
    </rPh>
    <rPh sb="326" eb="327">
      <t>ネガ</t>
    </rPh>
    <rPh sb="332" eb="334">
      <t>ヘンコウ</t>
    </rPh>
    <rPh sb="334" eb="336">
      <t>シンセイ</t>
    </rPh>
    <rPh sb="336" eb="337">
      <t>ジ</t>
    </rPh>
    <rPh sb="337" eb="338">
      <t>トウ</t>
    </rPh>
    <rPh sb="339" eb="341">
      <t>カツヨウ</t>
    </rPh>
    <rPh sb="343" eb="345">
      <t>バアイ</t>
    </rPh>
    <phoneticPr fontId="1"/>
  </si>
  <si>
    <r>
      <t>・申請書類（申請書（押印）＋参考資料＋添付資料（工業会証明書等））写し＋チェックシート＋返信用封筒（A４用・切手貼付、レターパックライト推奨）を関東経済産業局中小企業課（〒330-9715 埼玉県さいた市中央区新都心１－１）までご郵送ください。
・申請書の郵送と合わせて、本ファイルを関東経済産業局宛（ kanto-keieiryoku@meti.go.jp）にお送りいただければ、修正対応、認定手続が早くなります。ご協力お願いいたします。
　（メール送信方法）：http://www.kanto.meti.go.jp/seisaku/chusho/keieiryoku_shinsei.html
・</t>
    </r>
    <r>
      <rPr>
        <sz val="8"/>
        <color theme="1"/>
        <rFont val="ＭＳ Ｐゴシック"/>
        <family val="3"/>
        <charset val="128"/>
        <scheme val="minor"/>
      </rPr>
      <t>申請書提出後も本ファイルを適宜保存いただきますようお願いします。変更申請時等に活用する場合があります。</t>
    </r>
    <rPh sb="1" eb="3">
      <t>シンセイ</t>
    </rPh>
    <rPh sb="3" eb="5">
      <t>ショルイ</t>
    </rPh>
    <rPh sb="6" eb="9">
      <t>シンセイショ</t>
    </rPh>
    <rPh sb="10" eb="12">
      <t>オウイン</t>
    </rPh>
    <rPh sb="14" eb="16">
      <t>サンコウ</t>
    </rPh>
    <rPh sb="16" eb="18">
      <t>シリョウ</t>
    </rPh>
    <rPh sb="19" eb="21">
      <t>テンプ</t>
    </rPh>
    <rPh sb="21" eb="23">
      <t>シリョウ</t>
    </rPh>
    <rPh sb="24" eb="27">
      <t>コウギョウカイ</t>
    </rPh>
    <rPh sb="27" eb="30">
      <t>ショウメイショ</t>
    </rPh>
    <rPh sb="30" eb="31">
      <t>トウ</t>
    </rPh>
    <rPh sb="33" eb="34">
      <t>ウツ</t>
    </rPh>
    <rPh sb="44" eb="47">
      <t>ヘンシンヨウ</t>
    </rPh>
    <rPh sb="47" eb="49">
      <t>フウトウ</t>
    </rPh>
    <rPh sb="52" eb="53">
      <t>ヨウ</t>
    </rPh>
    <rPh sb="54" eb="56">
      <t>キッテ</t>
    </rPh>
    <rPh sb="56" eb="58">
      <t>テンプ</t>
    </rPh>
    <rPh sb="68" eb="70">
      <t>スイショウ</t>
    </rPh>
    <rPh sb="72" eb="74">
      <t>カントウ</t>
    </rPh>
    <rPh sb="74" eb="76">
      <t>ケイザイ</t>
    </rPh>
    <rPh sb="76" eb="78">
      <t>サンギョウ</t>
    </rPh>
    <rPh sb="78" eb="79">
      <t>キョク</t>
    </rPh>
    <rPh sb="79" eb="81">
      <t>チュウショウ</t>
    </rPh>
    <rPh sb="81" eb="83">
      <t>キギョウ</t>
    </rPh>
    <rPh sb="83" eb="84">
      <t>カ</t>
    </rPh>
    <rPh sb="95" eb="97">
      <t>サイタマ</t>
    </rPh>
    <rPh sb="97" eb="98">
      <t>ケン</t>
    </rPh>
    <rPh sb="101" eb="102">
      <t>シ</t>
    </rPh>
    <rPh sb="102" eb="104">
      <t>チュウオウ</t>
    </rPh>
    <rPh sb="104" eb="105">
      <t>ク</t>
    </rPh>
    <rPh sb="105" eb="108">
      <t>シントシン</t>
    </rPh>
    <rPh sb="115" eb="117">
      <t>ユウソウ</t>
    </rPh>
    <rPh sb="124" eb="127">
      <t>シンセイショ</t>
    </rPh>
    <rPh sb="128" eb="130">
      <t>ユウソウ</t>
    </rPh>
    <rPh sb="131" eb="132">
      <t>ア</t>
    </rPh>
    <rPh sb="136" eb="137">
      <t>ホン</t>
    </rPh>
    <rPh sb="142" eb="144">
      <t>カントウ</t>
    </rPh>
    <rPh sb="144" eb="146">
      <t>ケイザイ</t>
    </rPh>
    <rPh sb="146" eb="149">
      <t>サンギョウキョク</t>
    </rPh>
    <rPh sb="149" eb="150">
      <t>アテ</t>
    </rPh>
    <rPh sb="182" eb="183">
      <t>オク</t>
    </rPh>
    <rPh sb="191" eb="193">
      <t>シュウセイ</t>
    </rPh>
    <rPh sb="193" eb="195">
      <t>タイオウ</t>
    </rPh>
    <rPh sb="196" eb="198">
      <t>ニンテイ</t>
    </rPh>
    <rPh sb="198" eb="200">
      <t>テツヅキ</t>
    </rPh>
    <rPh sb="201" eb="202">
      <t>ハヤ</t>
    </rPh>
    <rPh sb="209" eb="211">
      <t>キョウリョク</t>
    </rPh>
    <rPh sb="212" eb="213">
      <t>ネガ</t>
    </rPh>
    <rPh sb="226" eb="228">
      <t>ソウシン</t>
    </rPh>
    <rPh sb="228" eb="230">
      <t>ホウホウ</t>
    </rPh>
    <rPh sb="300" eb="303">
      <t>シンセイショ</t>
    </rPh>
    <rPh sb="303" eb="306">
      <t>テイシュツゴ</t>
    </rPh>
    <rPh sb="307" eb="308">
      <t>ホン</t>
    </rPh>
    <rPh sb="313" eb="315">
      <t>テキギ</t>
    </rPh>
    <rPh sb="315" eb="317">
      <t>ホゾン</t>
    </rPh>
    <rPh sb="326" eb="327">
      <t>ネガ</t>
    </rPh>
    <rPh sb="332" eb="334">
      <t>ヘンコウ</t>
    </rPh>
    <rPh sb="334" eb="336">
      <t>シンセイ</t>
    </rPh>
    <rPh sb="336" eb="337">
      <t>ジ</t>
    </rPh>
    <rPh sb="337" eb="338">
      <t>トウ</t>
    </rPh>
    <rPh sb="339" eb="341">
      <t>カツヨウ</t>
    </rPh>
    <rPh sb="343" eb="345">
      <t>バアイ</t>
    </rPh>
    <phoneticPr fontId="1"/>
  </si>
  <si>
    <r>
      <t>・申請書類（申請書（押印）＋参考資料＋添付資料（工業会証明書等））写し＋チェックシート＋返信用封筒（A４用・切手貼付）を中部経済産業局北陸支局産業課（〒930-0856 富山市牛島新町11番7号）までご郵送ください。
・</t>
    </r>
    <r>
      <rPr>
        <sz val="8"/>
        <color theme="1"/>
        <rFont val="ＭＳ Ｐゴシック"/>
        <family val="3"/>
        <charset val="128"/>
        <scheme val="minor"/>
      </rPr>
      <t>申請書提出後も本ファイルを適宜保存いただきますようお願いします。変更申請時等に活用する場合があります。</t>
    </r>
    <rPh sb="1" eb="3">
      <t>シンセイ</t>
    </rPh>
    <rPh sb="3" eb="5">
      <t>ショルイ</t>
    </rPh>
    <rPh sb="6" eb="9">
      <t>シンセイショ</t>
    </rPh>
    <rPh sb="10" eb="12">
      <t>オウイン</t>
    </rPh>
    <rPh sb="14" eb="16">
      <t>サンコウ</t>
    </rPh>
    <rPh sb="16" eb="18">
      <t>シリョウ</t>
    </rPh>
    <rPh sb="19" eb="21">
      <t>テンプ</t>
    </rPh>
    <rPh sb="21" eb="23">
      <t>シリョウ</t>
    </rPh>
    <rPh sb="24" eb="27">
      <t>コウギョウカイ</t>
    </rPh>
    <rPh sb="27" eb="30">
      <t>ショウメイショ</t>
    </rPh>
    <rPh sb="30" eb="31">
      <t>トウ</t>
    </rPh>
    <rPh sb="33" eb="34">
      <t>ウツ</t>
    </rPh>
    <rPh sb="44" eb="47">
      <t>ヘンシンヨウ</t>
    </rPh>
    <rPh sb="47" eb="49">
      <t>フウトウ</t>
    </rPh>
    <rPh sb="52" eb="53">
      <t>ヨウ</t>
    </rPh>
    <rPh sb="54" eb="56">
      <t>キッテ</t>
    </rPh>
    <rPh sb="56" eb="58">
      <t>テンプ</t>
    </rPh>
    <rPh sb="60" eb="62">
      <t>チュウブ</t>
    </rPh>
    <rPh sb="62" eb="64">
      <t>ケイザイ</t>
    </rPh>
    <rPh sb="64" eb="66">
      <t>サンギョウ</t>
    </rPh>
    <rPh sb="66" eb="67">
      <t>キョク</t>
    </rPh>
    <rPh sb="67" eb="69">
      <t>ホクリク</t>
    </rPh>
    <rPh sb="69" eb="71">
      <t>シキョク</t>
    </rPh>
    <rPh sb="71" eb="74">
      <t>サンギョウカ</t>
    </rPh>
    <rPh sb="85" eb="88">
      <t>トヤマシ</t>
    </rPh>
    <rPh sb="88" eb="90">
      <t>ウシジマ</t>
    </rPh>
    <rPh sb="90" eb="92">
      <t>シンマチ</t>
    </rPh>
    <rPh sb="94" eb="95">
      <t>バン</t>
    </rPh>
    <rPh sb="96" eb="97">
      <t>ゴウ</t>
    </rPh>
    <rPh sb="101" eb="103">
      <t>ユウソウ</t>
    </rPh>
    <rPh sb="110" eb="113">
      <t>シンセイショ</t>
    </rPh>
    <rPh sb="113" eb="116">
      <t>テイシュツゴ</t>
    </rPh>
    <rPh sb="117" eb="118">
      <t>ホン</t>
    </rPh>
    <rPh sb="123" eb="125">
      <t>テキギ</t>
    </rPh>
    <rPh sb="125" eb="127">
      <t>ホゾン</t>
    </rPh>
    <rPh sb="136" eb="137">
      <t>ネガ</t>
    </rPh>
    <rPh sb="142" eb="144">
      <t>ヘンコウ</t>
    </rPh>
    <rPh sb="144" eb="146">
      <t>シンセイ</t>
    </rPh>
    <rPh sb="146" eb="147">
      <t>ジ</t>
    </rPh>
    <rPh sb="147" eb="148">
      <t>トウ</t>
    </rPh>
    <rPh sb="149" eb="151">
      <t>カツヨウ</t>
    </rPh>
    <rPh sb="153" eb="155">
      <t>バアイ</t>
    </rPh>
    <phoneticPr fontId="1"/>
  </si>
  <si>
    <t>A・B</t>
    <phoneticPr fontId="1"/>
  </si>
  <si>
    <t>証明書等の文書番号（証明書が2つある場合のみ）</t>
    <rPh sb="0" eb="3">
      <t>ショウメイショ</t>
    </rPh>
    <rPh sb="3" eb="4">
      <t>トウ</t>
    </rPh>
    <rPh sb="5" eb="7">
      <t>ブンショ</t>
    </rPh>
    <rPh sb="7" eb="9">
      <t>バンゴウ</t>
    </rPh>
    <rPh sb="10" eb="13">
      <t>ショウメイショ</t>
    </rPh>
    <rPh sb="18" eb="20">
      <t>バアイ</t>
    </rPh>
    <phoneticPr fontId="1"/>
  </si>
  <si>
    <t>↑Ａ＝工業会等の証明書、Ｂ＝経済産業局の確認書</t>
    <rPh sb="3" eb="6">
      <t>コウギョウカイ</t>
    </rPh>
    <rPh sb="6" eb="7">
      <t>トウ</t>
    </rPh>
    <rPh sb="8" eb="11">
      <t>ショウメイショ</t>
    </rPh>
    <rPh sb="14" eb="16">
      <t>ケイザイ</t>
    </rPh>
    <rPh sb="16" eb="19">
      <t>サンギョウキョク</t>
    </rPh>
    <rPh sb="20" eb="23">
      <t>カクニンショ</t>
    </rPh>
    <phoneticPr fontId="1"/>
  </si>
  <si>
    <t>年度</t>
    <rPh sb="0" eb="2">
      <t>ネンド</t>
    </rPh>
    <phoneticPr fontId="1"/>
  </si>
  <si>
    <r>
      <t>単価（</t>
    </r>
    <r>
      <rPr>
        <sz val="9"/>
        <color rgb="FFFF0000"/>
        <rFont val="ＭＳ Ｐゴシック"/>
        <family val="3"/>
        <charset val="128"/>
        <scheme val="minor"/>
      </rPr>
      <t>千円</t>
    </r>
    <r>
      <rPr>
        <sz val="9"/>
        <color theme="1"/>
        <rFont val="ＭＳ Ｐゴシック"/>
        <family val="3"/>
        <charset val="128"/>
        <scheme val="minor"/>
      </rPr>
      <t>）</t>
    </r>
    <rPh sb="0" eb="2">
      <t>タンカ</t>
    </rPh>
    <rPh sb="3" eb="4">
      <t>セン</t>
    </rPh>
    <rPh sb="4" eb="5">
      <t>エン</t>
    </rPh>
    <phoneticPr fontId="1"/>
  </si>
  <si>
    <t>証明書等
文書番号</t>
    <rPh sb="0" eb="3">
      <t>ショウメイショ</t>
    </rPh>
    <rPh sb="3" eb="4">
      <t>ナド</t>
    </rPh>
    <rPh sb="5" eb="7">
      <t>ブンショ</t>
    </rPh>
    <rPh sb="7" eb="9">
      <t>バンゴウ</t>
    </rPh>
    <phoneticPr fontId="1"/>
  </si>
  <si>
    <t>290324版</t>
    <rPh sb="6" eb="7">
      <t>バン</t>
    </rPh>
    <phoneticPr fontId="1"/>
  </si>
  <si>
    <t>4月からの税制改正に伴い様式が変更され、Ｅｘｃｅｌも大幅に修正した</t>
    <rPh sb="1" eb="2">
      <t>ガツ</t>
    </rPh>
    <rPh sb="5" eb="7">
      <t>ゼイセイ</t>
    </rPh>
    <rPh sb="7" eb="9">
      <t>カイセイ</t>
    </rPh>
    <rPh sb="10" eb="11">
      <t>トモナ</t>
    </rPh>
    <rPh sb="12" eb="14">
      <t>ヨウシキ</t>
    </rPh>
    <rPh sb="15" eb="17">
      <t>ヘンコウ</t>
    </rPh>
    <rPh sb="26" eb="28">
      <t>オオハバ</t>
    </rPh>
    <rPh sb="29" eb="31">
      <t>シュウセイ</t>
    </rPh>
    <phoneticPr fontId="1"/>
  </si>
  <si>
    <t>単一大分類、複数業種選択可</t>
    <rPh sb="0" eb="2">
      <t>タンイツ</t>
    </rPh>
    <rPh sb="2" eb="5">
      <t>ダイブンルイ</t>
    </rPh>
    <rPh sb="6" eb="8">
      <t>フクスウ</t>
    </rPh>
    <rPh sb="8" eb="10">
      <t>ギョウシュ</t>
    </rPh>
    <rPh sb="10" eb="12">
      <t>センタク</t>
    </rPh>
    <rPh sb="12" eb="13">
      <t>カ</t>
    </rPh>
    <phoneticPr fontId="1"/>
  </si>
  <si>
    <t>8番が大きく変更</t>
    <rPh sb="1" eb="2">
      <t>バン</t>
    </rPh>
    <rPh sb="3" eb="4">
      <t>オオ</t>
    </rPh>
    <rPh sb="6" eb="8">
      <t>ヘンコウ</t>
    </rPh>
    <phoneticPr fontId="1"/>
  </si>
  <si>
    <t>税制関係のエラー表示を追加</t>
    <rPh sb="0" eb="2">
      <t>ゼイセイ</t>
    </rPh>
    <rPh sb="2" eb="4">
      <t>カンケイ</t>
    </rPh>
    <rPh sb="8" eb="10">
      <t>ヒョウジ</t>
    </rPh>
    <rPh sb="11" eb="13">
      <t>ツイカ</t>
    </rPh>
    <phoneticPr fontId="1"/>
  </si>
  <si>
    <t>新規申請と変更申請を同じブックで出来るように改良</t>
    <rPh sb="0" eb="2">
      <t>シンキ</t>
    </rPh>
    <rPh sb="2" eb="4">
      <t>シンセイ</t>
    </rPh>
    <rPh sb="5" eb="7">
      <t>ヘンコウ</t>
    </rPh>
    <rPh sb="7" eb="9">
      <t>シンセイ</t>
    </rPh>
    <rPh sb="10" eb="11">
      <t>オナ</t>
    </rPh>
    <rPh sb="16" eb="18">
      <t>デキ</t>
    </rPh>
    <rPh sb="22" eb="24">
      <t>カイリョウ</t>
    </rPh>
    <phoneticPr fontId="1"/>
  </si>
  <si>
    <t>20170401近畿経設申第1号</t>
    <rPh sb="8" eb="10">
      <t>キンキ</t>
    </rPh>
    <rPh sb="10" eb="11">
      <t>キョウ</t>
    </rPh>
    <rPh sb="11" eb="12">
      <t>セツ</t>
    </rPh>
    <rPh sb="12" eb="13">
      <t>サル</t>
    </rPh>
    <rPh sb="13" eb="14">
      <t>ダイ</t>
    </rPh>
    <rPh sb="15" eb="16">
      <t>ゴウ</t>
    </rPh>
    <phoneticPr fontId="1"/>
  </si>
  <si>
    <t>・入力①シート O33「申請の種類」を「新規申請」にしてください。</t>
    <rPh sb="1" eb="3">
      <t>ニュウリョク</t>
    </rPh>
    <rPh sb="12" eb="14">
      <t>シンセイ</t>
    </rPh>
    <rPh sb="15" eb="17">
      <t>シュルイ</t>
    </rPh>
    <rPh sb="20" eb="22">
      <t>シンキ</t>
    </rPh>
    <rPh sb="22" eb="24">
      <t>シンセイ</t>
    </rPh>
    <phoneticPr fontId="1"/>
  </si>
  <si>
    <t>・入力①シート O33「申請の種類」を「変更申請」にしてください。</t>
    <rPh sb="1" eb="3">
      <t>ニュウリョク</t>
    </rPh>
    <rPh sb="12" eb="14">
      <t>シンセイ</t>
    </rPh>
    <rPh sb="15" eb="17">
      <t>シュルイ</t>
    </rPh>
    <rPh sb="20" eb="22">
      <t>ヘンコウ</t>
    </rPh>
    <rPh sb="22" eb="24">
      <t>シンセイ</t>
    </rPh>
    <phoneticPr fontId="1"/>
  </si>
  <si>
    <r>
      <t>２　経営力向上計画の実施状況　</t>
    </r>
    <r>
      <rPr>
        <sz val="10"/>
        <color theme="1"/>
        <rFont val="ＭＳ Ｐゴシック"/>
        <family val="3"/>
        <charset val="128"/>
        <scheme val="minor"/>
      </rPr>
      <t>（今回新しく追加された項目の実施状況は記載しなくても構いません）</t>
    </r>
    <rPh sb="2" eb="5">
      <t>ケイエイリョク</t>
    </rPh>
    <rPh sb="5" eb="7">
      <t>コウジョウ</t>
    </rPh>
    <rPh sb="7" eb="9">
      <t>ケイカク</t>
    </rPh>
    <rPh sb="10" eb="12">
      <t>ジッシ</t>
    </rPh>
    <rPh sb="12" eb="14">
      <t>ジョウキョウ</t>
    </rPh>
    <rPh sb="16" eb="18">
      <t>コンカイ</t>
    </rPh>
    <rPh sb="18" eb="19">
      <t>アタラ</t>
    </rPh>
    <rPh sb="21" eb="23">
      <t>ツイカ</t>
    </rPh>
    <rPh sb="26" eb="28">
      <t>コウモク</t>
    </rPh>
    <rPh sb="29" eb="31">
      <t>ジッシ</t>
    </rPh>
    <rPh sb="31" eb="33">
      <t>ジョウキョウ</t>
    </rPh>
    <rPh sb="34" eb="36">
      <t>キサイ</t>
    </rPh>
    <rPh sb="41" eb="42">
      <t>カマ</t>
    </rPh>
    <phoneticPr fontId="1"/>
  </si>
  <si>
    <t>前回認定</t>
    <rPh sb="0" eb="2">
      <t>ゼンカイ</t>
    </rPh>
    <rPh sb="2" eb="4">
      <t>ニンテイ</t>
    </rPh>
    <phoneticPr fontId="1"/>
  </si>
  <si>
    <t>前々回認定</t>
    <rPh sb="0" eb="3">
      <t>ゼンゼンカイ</t>
    </rPh>
    <rPh sb="3" eb="5">
      <t>ニンテイ</t>
    </rPh>
    <phoneticPr fontId="1"/>
  </si>
  <si>
    <t>前々前回</t>
    <rPh sb="0" eb="2">
      <t>ゼンゼン</t>
    </rPh>
    <rPh sb="2" eb="4">
      <t>ゼンカイ</t>
    </rPh>
    <phoneticPr fontId="1"/>
  </si>
  <si>
    <t>認定日1行</t>
    <rPh sb="0" eb="2">
      <t>ニンテイ</t>
    </rPh>
    <rPh sb="2" eb="3">
      <t>ヒ</t>
    </rPh>
    <rPh sb="4" eb="5">
      <t>ギョウ</t>
    </rPh>
    <phoneticPr fontId="1"/>
  </si>
  <si>
    <t>中規模製造業</t>
    <phoneticPr fontId="1"/>
  </si>
  <si>
    <t>中規模製造業</t>
    <phoneticPr fontId="1"/>
  </si>
  <si>
    <t>中規模製造業</t>
    <phoneticPr fontId="1"/>
  </si>
  <si>
    <r>
      <t>・申請書類（申請書（押印）＋参考資料＋添付資料（工業会証明書等））写し＋チェックシート＋返信用封筒（A４用・切手貼付、レターパックライト推奨）を東北経済産業局経営支援課（〒980-8403 仙台市青葉区本町3-3-1）までご郵送ください。
・申請書の郵送と合わせて、本ファイルを東北経済産業局宛（thk-kkk@meti.go.jp）にお送りいただければ、修正対応、認定手続が早くなります。ご協力お願いいたします。
　（メール送信方法）：http://www.tohoku.meti.go.jp/s_cyusyo/keieiryokukojo.html
・</t>
    </r>
    <r>
      <rPr>
        <sz val="8"/>
        <color theme="1"/>
        <rFont val="ＭＳ Ｐゴシック"/>
        <family val="3"/>
        <charset val="128"/>
        <scheme val="minor"/>
      </rPr>
      <t>申請書提出後も本ファイルを適宜保存いただきますようお願いします。変更申請時等に活用する場合があります。</t>
    </r>
    <rPh sb="1" eb="3">
      <t>シンセイ</t>
    </rPh>
    <rPh sb="3" eb="5">
      <t>ショルイ</t>
    </rPh>
    <rPh sb="6" eb="9">
      <t>シンセイショ</t>
    </rPh>
    <rPh sb="10" eb="12">
      <t>オウイン</t>
    </rPh>
    <rPh sb="14" eb="16">
      <t>サンコウ</t>
    </rPh>
    <rPh sb="16" eb="18">
      <t>シリョウ</t>
    </rPh>
    <rPh sb="19" eb="21">
      <t>テンプ</t>
    </rPh>
    <rPh sb="21" eb="23">
      <t>シリョウ</t>
    </rPh>
    <rPh sb="24" eb="27">
      <t>コウギョウカイ</t>
    </rPh>
    <rPh sb="27" eb="30">
      <t>ショウメイショ</t>
    </rPh>
    <rPh sb="30" eb="31">
      <t>トウ</t>
    </rPh>
    <rPh sb="33" eb="34">
      <t>ウツ</t>
    </rPh>
    <rPh sb="44" eb="47">
      <t>ヘンシンヨウ</t>
    </rPh>
    <rPh sb="47" eb="49">
      <t>フウトウ</t>
    </rPh>
    <rPh sb="52" eb="53">
      <t>ヨウ</t>
    </rPh>
    <rPh sb="54" eb="56">
      <t>キッテ</t>
    </rPh>
    <rPh sb="56" eb="58">
      <t>テンプ</t>
    </rPh>
    <rPh sb="68" eb="70">
      <t>スイショウ</t>
    </rPh>
    <rPh sb="72" eb="74">
      <t>トウホク</t>
    </rPh>
    <rPh sb="74" eb="76">
      <t>ケイザイ</t>
    </rPh>
    <rPh sb="76" eb="79">
      <t>サンギョウキョク</t>
    </rPh>
    <rPh sb="79" eb="81">
      <t>ケイエイ</t>
    </rPh>
    <rPh sb="81" eb="83">
      <t>シエン</t>
    </rPh>
    <rPh sb="83" eb="84">
      <t>カ</t>
    </rPh>
    <rPh sb="112" eb="114">
      <t>ユウソウ</t>
    </rPh>
    <rPh sb="121" eb="124">
      <t>シンセイショ</t>
    </rPh>
    <rPh sb="125" eb="127">
      <t>ユウソウ</t>
    </rPh>
    <rPh sb="128" eb="129">
      <t>ア</t>
    </rPh>
    <rPh sb="133" eb="134">
      <t>ホン</t>
    </rPh>
    <rPh sb="139" eb="141">
      <t>トウホク</t>
    </rPh>
    <rPh sb="141" eb="143">
      <t>ケイザイ</t>
    </rPh>
    <rPh sb="146" eb="147">
      <t>アテ</t>
    </rPh>
    <rPh sb="169" eb="170">
      <t>オク</t>
    </rPh>
    <rPh sb="178" eb="180">
      <t>シュウセイ</t>
    </rPh>
    <rPh sb="180" eb="182">
      <t>タイオウ</t>
    </rPh>
    <rPh sb="183" eb="185">
      <t>ニンテイ</t>
    </rPh>
    <rPh sb="185" eb="187">
      <t>テツヅキ</t>
    </rPh>
    <rPh sb="188" eb="189">
      <t>ハヤ</t>
    </rPh>
    <rPh sb="196" eb="198">
      <t>キョウリョク</t>
    </rPh>
    <rPh sb="199" eb="200">
      <t>ネガ</t>
    </rPh>
    <rPh sb="213" eb="215">
      <t>ソウシン</t>
    </rPh>
    <rPh sb="215" eb="217">
      <t>ホウホウ</t>
    </rPh>
    <rPh sb="278" eb="281">
      <t>シンセイショ</t>
    </rPh>
    <rPh sb="281" eb="284">
      <t>テイシュツゴ</t>
    </rPh>
    <rPh sb="285" eb="286">
      <t>ホン</t>
    </rPh>
    <rPh sb="291" eb="293">
      <t>テキギ</t>
    </rPh>
    <rPh sb="293" eb="295">
      <t>ホゾン</t>
    </rPh>
    <rPh sb="304" eb="305">
      <t>ネガ</t>
    </rPh>
    <rPh sb="310" eb="312">
      <t>ヘンコウ</t>
    </rPh>
    <rPh sb="312" eb="314">
      <t>シンセイ</t>
    </rPh>
    <rPh sb="314" eb="315">
      <t>ジ</t>
    </rPh>
    <rPh sb="315" eb="316">
      <t>トウ</t>
    </rPh>
    <rPh sb="317" eb="319">
      <t>カツヨウ</t>
    </rPh>
    <rPh sb="321" eb="323">
      <t>バアイ</t>
    </rPh>
    <phoneticPr fontId="1"/>
  </si>
  <si>
    <t>290327ver</t>
    <phoneticPr fontId="1"/>
  </si>
  <si>
    <t>入力④指標の現況で0年度が例示で固定されてしまっているのを修正</t>
    <rPh sb="0" eb="2">
      <t>ニュウリョク</t>
    </rPh>
    <rPh sb="3" eb="5">
      <t>シヒョウ</t>
    </rPh>
    <rPh sb="6" eb="8">
      <t>ゲンキョウ</t>
    </rPh>
    <rPh sb="10" eb="12">
      <t>ネンド</t>
    </rPh>
    <rPh sb="13" eb="15">
      <t>レイジ</t>
    </rPh>
    <rPh sb="16" eb="18">
      <t>コテイ</t>
    </rPh>
    <rPh sb="29" eb="31">
      <t>シュウセイ</t>
    </rPh>
    <phoneticPr fontId="1"/>
  </si>
  <si>
    <t>変更チェックシートの前回、前々回の認定日を修正</t>
    <rPh sb="0" eb="2">
      <t>ヘンコウ</t>
    </rPh>
    <rPh sb="10" eb="12">
      <t>ゼンカイ</t>
    </rPh>
    <rPh sb="13" eb="16">
      <t>ゼンゼンカイ</t>
    </rPh>
    <rPh sb="17" eb="19">
      <t>ニンテイ</t>
    </rPh>
    <rPh sb="19" eb="20">
      <t>ビ</t>
    </rPh>
    <rPh sb="21" eb="23">
      <t>シュウセイ</t>
    </rPh>
    <phoneticPr fontId="1"/>
  </si>
  <si>
    <t>実施状況報告書（入力④、印刷シート）が折り返し表示されていなかったのを修正</t>
    <rPh sb="0" eb="2">
      <t>ジッシ</t>
    </rPh>
    <rPh sb="2" eb="4">
      <t>ジョウキョウ</t>
    </rPh>
    <rPh sb="4" eb="7">
      <t>ホウコクショ</t>
    </rPh>
    <rPh sb="8" eb="10">
      <t>ニュウリョク</t>
    </rPh>
    <rPh sb="12" eb="14">
      <t>インサツ</t>
    </rPh>
    <rPh sb="19" eb="20">
      <t>オ</t>
    </rPh>
    <rPh sb="21" eb="22">
      <t>カエ</t>
    </rPh>
    <rPh sb="23" eb="25">
      <t>ヒョウジ</t>
    </rPh>
    <rPh sb="35" eb="37">
      <t>シュウセイ</t>
    </rPh>
    <phoneticPr fontId="1"/>
  </si>
  <si>
    <t>東北局のメールアドレス変更</t>
    <rPh sb="0" eb="2">
      <t>トウホク</t>
    </rPh>
    <rPh sb="2" eb="3">
      <t>キョク</t>
    </rPh>
    <rPh sb="11" eb="13">
      <t>ヘンコウ</t>
    </rPh>
    <phoneticPr fontId="1"/>
  </si>
  <si>
    <t>290330ver</t>
    <phoneticPr fontId="1"/>
  </si>
  <si>
    <t>↑0なら記載漏れあり</t>
    <rPh sb="4" eb="6">
      <t>キサイ</t>
    </rPh>
    <rPh sb="6" eb="7">
      <t>モ</t>
    </rPh>
    <phoneticPr fontId="1"/>
  </si>
  <si>
    <t>error
number</t>
    <phoneticPr fontId="1"/>
  </si>
  <si>
    <t>印刷範囲</t>
    <rPh sb="0" eb="2">
      <t>インサツ</t>
    </rPh>
    <rPh sb="2" eb="4">
      <t>ハンイ</t>
    </rPh>
    <phoneticPr fontId="1"/>
  </si>
  <si>
    <t>８　経営力向上設備等の種類（追加分）</t>
    <rPh sb="2" eb="5">
      <t>ケイエイリョク</t>
    </rPh>
    <rPh sb="5" eb="7">
      <t>コウジョウ</t>
    </rPh>
    <rPh sb="7" eb="9">
      <t>セツビ</t>
    </rPh>
    <rPh sb="9" eb="10">
      <t>トウ</t>
    </rPh>
    <rPh sb="11" eb="13">
      <t>シュルイ</t>
    </rPh>
    <rPh sb="14" eb="17">
      <t>ツイカブン</t>
    </rPh>
    <phoneticPr fontId="1"/>
  </si>
  <si>
    <t>実施項目の抜けチェック</t>
    <rPh sb="0" eb="2">
      <t>ジッシ</t>
    </rPh>
    <rPh sb="2" eb="4">
      <t>コウモク</t>
    </rPh>
    <rPh sb="5" eb="6">
      <t>ヌ</t>
    </rPh>
    <phoneticPr fontId="1"/>
  </si>
  <si>
    <t>必要項目数</t>
    <rPh sb="0" eb="2">
      <t>ヒツヨウ</t>
    </rPh>
    <rPh sb="2" eb="5">
      <t>コウモクスウ</t>
    </rPh>
    <phoneticPr fontId="1"/>
  </si>
  <si>
    <t>【仕入活動・経費管理に関するIT・設備の利用等】エネルギーコストの最適化（省エネルギーの取組の推進）</t>
    <rPh sb="33" eb="36">
      <t>サイテキカ</t>
    </rPh>
    <rPh sb="37" eb="38">
      <t>ショウ</t>
    </rPh>
    <rPh sb="44" eb="45">
      <t>ト</t>
    </rPh>
    <rPh sb="45" eb="46">
      <t>ク</t>
    </rPh>
    <rPh sb="47" eb="49">
      <t>スイシン</t>
    </rPh>
    <phoneticPr fontId="1"/>
  </si>
  <si>
    <t>【仕入活動・経費管理に関するIT・設備の利用等】エネルギーコストの最適化（省エネルギーの取組の推進）</t>
    <phoneticPr fontId="1"/>
  </si>
  <si>
    <t>↓卸売業</t>
    <rPh sb="1" eb="4">
      <t>オロシウリギョウ</t>
    </rPh>
    <phoneticPr fontId="1"/>
  </si>
  <si>
    <t>↓小売業</t>
    <rPh sb="1" eb="4">
      <t>コウリギョウ</t>
    </rPh>
    <phoneticPr fontId="1"/>
  </si>
  <si>
    <t>・8設備　1000まで追加できるように修正　（ファイルが重くなりました。。）
・エラーメッセージ「国税措置→固定資産税特例措置」に修正　CU8セル
・concatenate関数を使わないようにした
・実施状況報告書　評点の説明を追加（入力④）
・設備欄に抜けがあればエラー表示　（転記した際に漏れが多いため）
・印刷シートに宛先追加できるように保護外したセルを一つ用意した
・黒塗りを更に濃くした（印刷用は特に）
・売上高でエラーチェックしてしまっていた（本当は資本金）のを修正
・強化税制対象業種から娯楽業を除いた
・Ｂ１２エラー　「証明書」→「証明書等」
・小売業の指針に省エネルギーに関する項目を追加（表には無い項目だがエネ合補助金加点要件に合わせて追加した）</t>
    <rPh sb="11" eb="13">
      <t>ツイカ</t>
    </rPh>
    <rPh sb="19" eb="21">
      <t>シュウセイ</t>
    </rPh>
    <rPh sb="28" eb="29">
      <t>オモ</t>
    </rPh>
    <rPh sb="65" eb="67">
      <t>シュウセイ</t>
    </rPh>
    <rPh sb="89" eb="90">
      <t>ツカ</t>
    </rPh>
    <rPh sb="111" eb="113">
      <t>セツメイ</t>
    </rPh>
    <rPh sb="114" eb="116">
      <t>ツイカ</t>
    </rPh>
    <rPh sb="117" eb="119">
      <t>ニュウリョク</t>
    </rPh>
    <rPh sb="156" eb="158">
      <t>インサツ</t>
    </rPh>
    <rPh sb="192" eb="193">
      <t>サラ</t>
    </rPh>
    <rPh sb="194" eb="195">
      <t>コ</t>
    </rPh>
    <rPh sb="237" eb="239">
      <t>シュウセイ</t>
    </rPh>
    <rPh sb="281" eb="284">
      <t>コウリギョウ</t>
    </rPh>
    <rPh sb="285" eb="287">
      <t>シシン</t>
    </rPh>
    <rPh sb="288" eb="289">
      <t>ショウ</t>
    </rPh>
    <rPh sb="295" eb="296">
      <t>カン</t>
    </rPh>
    <rPh sb="298" eb="300">
      <t>コウモク</t>
    </rPh>
    <rPh sb="301" eb="303">
      <t>ツイカ</t>
    </rPh>
    <rPh sb="304" eb="305">
      <t>ヒョウ</t>
    </rPh>
    <rPh sb="307" eb="308">
      <t>ナ</t>
    </rPh>
    <rPh sb="309" eb="311">
      <t>コウモク</t>
    </rPh>
    <rPh sb="315" eb="316">
      <t>ゴウ</t>
    </rPh>
    <rPh sb="316" eb="319">
      <t>ホジョキン</t>
    </rPh>
    <rPh sb="319" eb="321">
      <t>カテン</t>
    </rPh>
    <rPh sb="321" eb="323">
      <t>ヨウケン</t>
    </rPh>
    <rPh sb="324" eb="325">
      <t>ア</t>
    </rPh>
    <rPh sb="328" eb="330">
      <t>ツイカ</t>
    </rPh>
    <phoneticPr fontId="1"/>
  </si>
  <si>
    <t>W012</t>
    <phoneticPr fontId="1"/>
  </si>
  <si>
    <t>認定支援期間の属性</t>
    <rPh sb="0" eb="2">
      <t>ニンテイ</t>
    </rPh>
    <rPh sb="2" eb="4">
      <t>シエン</t>
    </rPh>
    <rPh sb="4" eb="6">
      <t>キカン</t>
    </rPh>
    <rPh sb="7" eb="9">
      <t>ゾクセイ</t>
    </rPh>
    <phoneticPr fontId="1"/>
  </si>
  <si>
    <t>銀行</t>
  </si>
  <si>
    <t>信用金庫</t>
  </si>
  <si>
    <t>その他金融機関</t>
  </si>
  <si>
    <t>税理士</t>
  </si>
  <si>
    <t>公認会計士</t>
  </si>
  <si>
    <t>商工会</t>
  </si>
  <si>
    <t>商工会議所</t>
  </si>
  <si>
    <t>中小企業診断士</t>
  </si>
  <si>
    <t>弁護士</t>
  </si>
  <si>
    <t>民間コンサルティング会社</t>
  </si>
  <si>
    <t>その他</t>
  </si>
  <si>
    <t>5</t>
    <phoneticPr fontId="1"/>
  </si>
  <si>
    <t>指標の種類、現状、計画終了時の目標、伸び率を記載しているか。計算式が指定されている場合には、それに基づいて計算しているか。</t>
    <phoneticPr fontId="1"/>
  </si>
  <si>
    <t>（事業分野別指針がある場合）事業分野別指針の該当箇所を記載しているか。実施事項として具体的な取組を記載しているか。事業分野別指針において規模に応じた取組項目の数が定められている場合、必要な項目以上の取組を記載しているか。</t>
    <phoneticPr fontId="1"/>
  </si>
  <si>
    <t>所得金額又は欠損金額の状況
（所得ゼロ又は欠損金有り）</t>
    <rPh sb="15" eb="17">
      <t>ショトク</t>
    </rPh>
    <rPh sb="19" eb="20">
      <t>マタ</t>
    </rPh>
    <rPh sb="21" eb="24">
      <t>ケッソンキン</t>
    </rPh>
    <rPh sb="24" eb="25">
      <t>ア</t>
    </rPh>
    <phoneticPr fontId="3"/>
  </si>
  <si>
    <t>※法人税申告書別表一（一）の「１　所得金額又は欠損金額」欄（個人事業主の場合は申告書の「所得金額」欄を参照）</t>
    <rPh sb="1" eb="4">
      <t>ホウジンゼイ</t>
    </rPh>
    <rPh sb="4" eb="7">
      <t>シンコクショ</t>
    </rPh>
    <rPh sb="7" eb="9">
      <t>ベッピョウ</t>
    </rPh>
    <rPh sb="9" eb="10">
      <t>イチ</t>
    </rPh>
    <rPh sb="11" eb="12">
      <t>イチ</t>
    </rPh>
    <rPh sb="17" eb="19">
      <t>ショトク</t>
    </rPh>
    <rPh sb="19" eb="21">
      <t>キンガク</t>
    </rPh>
    <rPh sb="21" eb="22">
      <t>マタ</t>
    </rPh>
    <rPh sb="23" eb="25">
      <t>ケッソン</t>
    </rPh>
    <rPh sb="25" eb="27">
      <t>キンガク</t>
    </rPh>
    <rPh sb="28" eb="29">
      <t>ラン</t>
    </rPh>
    <rPh sb="30" eb="32">
      <t>コジン</t>
    </rPh>
    <rPh sb="32" eb="35">
      <t>ジギョウヌシ</t>
    </rPh>
    <rPh sb="36" eb="38">
      <t>バアイ</t>
    </rPh>
    <rPh sb="39" eb="42">
      <t>シンコクショ</t>
    </rPh>
    <rPh sb="44" eb="46">
      <t>ショトク</t>
    </rPh>
    <rPh sb="46" eb="48">
      <t>キンガク</t>
    </rPh>
    <rPh sb="49" eb="50">
      <t>ラン</t>
    </rPh>
    <rPh sb="51" eb="53">
      <t>サンショウ</t>
    </rPh>
    <phoneticPr fontId="1"/>
  </si>
  <si>
    <t>所得金額又は欠損金額の状況
（所得がゼロ又は欠損金が出ている（赤字）場合にチェック）</t>
    <rPh sb="0" eb="1">
      <t>ショトク</t>
    </rPh>
    <rPh sb="1" eb="3">
      <t>キンガク</t>
    </rPh>
    <rPh sb="3" eb="4">
      <t>マタ</t>
    </rPh>
    <rPh sb="5" eb="7">
      <t>ケッソン</t>
    </rPh>
    <rPh sb="7" eb="9">
      <t>キンガク</t>
    </rPh>
    <rPh sb="10" eb="12">
      <t>ジョウキョウ</t>
    </rPh>
    <rPh sb="15" eb="17">
      <t>ショトク</t>
    </rPh>
    <rPh sb="20" eb="21">
      <t>マタ</t>
    </rPh>
    <rPh sb="22" eb="25">
      <t>ケッソンキン</t>
    </rPh>
    <rPh sb="26" eb="27">
      <t>デ</t>
    </rPh>
    <rPh sb="31" eb="33">
      <t>アカジ</t>
    </rPh>
    <rPh sb="34" eb="36">
      <t>バアイ</t>
    </rPh>
    <phoneticPr fontId="1"/>
  </si>
  <si>
    <t>チェックマーク</t>
    <phoneticPr fontId="1"/>
  </si>
  <si>
    <t>計画策定に際し支援を受けた認定支援機関がある場合は認定支援機関の属性と名前</t>
    <rPh sb="0" eb="2">
      <t>ケイカク</t>
    </rPh>
    <rPh sb="2" eb="4">
      <t>サクテイ</t>
    </rPh>
    <rPh sb="5" eb="6">
      <t>サイ</t>
    </rPh>
    <rPh sb="7" eb="9">
      <t>シエン</t>
    </rPh>
    <rPh sb="10" eb="11">
      <t>ウ</t>
    </rPh>
    <rPh sb="13" eb="15">
      <t>ニンテイ</t>
    </rPh>
    <rPh sb="15" eb="17">
      <t>シエン</t>
    </rPh>
    <rPh sb="17" eb="19">
      <t>キカン</t>
    </rPh>
    <rPh sb="22" eb="24">
      <t>バアイ</t>
    </rPh>
    <rPh sb="25" eb="27">
      <t>ニンテイ</t>
    </rPh>
    <rPh sb="27" eb="29">
      <t>シエン</t>
    </rPh>
    <rPh sb="29" eb="31">
      <t>キカン</t>
    </rPh>
    <rPh sb="32" eb="34">
      <t>ゾクセイ</t>
    </rPh>
    <rPh sb="35" eb="37">
      <t>ナマエ</t>
    </rPh>
    <phoneticPr fontId="1"/>
  </si>
  <si>
    <t>【本計画の作成に当たって、認定経営革新等支援機関の支援を受けた場合は、その名称等を記載】</t>
    <rPh sb="1" eb="4">
      <t>ホンケイカク</t>
    </rPh>
    <rPh sb="5" eb="7">
      <t>サクセイ</t>
    </rPh>
    <rPh sb="8" eb="9">
      <t>ア</t>
    </rPh>
    <rPh sb="13" eb="15">
      <t>ニンテイ</t>
    </rPh>
    <rPh sb="15" eb="17">
      <t>ケイエイ</t>
    </rPh>
    <rPh sb="17" eb="19">
      <t>カクシン</t>
    </rPh>
    <rPh sb="19" eb="20">
      <t>トウ</t>
    </rPh>
    <rPh sb="20" eb="22">
      <t>シエン</t>
    </rPh>
    <rPh sb="22" eb="24">
      <t>キカン</t>
    </rPh>
    <rPh sb="25" eb="27">
      <t>シエン</t>
    </rPh>
    <rPh sb="28" eb="29">
      <t>ウ</t>
    </rPh>
    <rPh sb="31" eb="33">
      <t>バアイ</t>
    </rPh>
    <rPh sb="37" eb="39">
      <t>メイショウ</t>
    </rPh>
    <rPh sb="39" eb="40">
      <t>ナド</t>
    </rPh>
    <rPh sb="41" eb="43">
      <t>キサイ</t>
    </rPh>
    <phoneticPr fontId="3"/>
  </si>
  <si>
    <t>（事業分野別指針がある場合）事業分野別指針の該当箇所がある場合、該当箇所を記載しているか。変更後の実施事項として具体的な取組を記載しているか。事業分野別指針において規模に応じた取組項目の数が定められている場合、変更後も必要な項目以上の取組を記載しているか。</t>
    <phoneticPr fontId="1"/>
  </si>
  <si>
    <t>所得金額又は欠損金額の状況
（所得ゼロ又は欠損金有り）</t>
    <phoneticPr fontId="3"/>
  </si>
  <si>
    <t>同計画の申請に併せて補助金等の申請を予定している場合、補助金等の名称等を記載</t>
  </si>
  <si>
    <t>補助金等名称：</t>
  </si>
  <si>
    <t>交付機関名：</t>
  </si>
  <si>
    <t>申請時期：</t>
  </si>
  <si>
    <t>　金融支援の利用を検討している場合は、関係機関に相談を行ったか。</t>
    <rPh sb="0" eb="2">
      <t>シエン</t>
    </rPh>
    <rPh sb="3" eb="5">
      <t>リヨウ</t>
    </rPh>
    <rPh sb="6" eb="8">
      <t>ケントウ</t>
    </rPh>
    <rPh sb="12" eb="14">
      <t>バアイ</t>
    </rPh>
    <rPh sb="16" eb="18">
      <t>カンケイ</t>
    </rPh>
    <rPh sb="18" eb="20">
      <t>キカン</t>
    </rPh>
    <rPh sb="21" eb="23">
      <t>ソウダン</t>
    </rPh>
    <rPh sb="24" eb="25">
      <t>オコナ</t>
    </rPh>
    <phoneticPr fontId="1"/>
  </si>
  <si>
    <t>確認</t>
  </si>
  <si>
    <t>確認</t>
    <rPh sb="0" eb="2">
      <t>カクニン</t>
    </rPh>
    <phoneticPr fontId="3"/>
  </si>
  <si>
    <t>金融支援の利用を検討している場合は、関係機関に相談を行ったか。</t>
    <rPh sb="0" eb="1">
      <t>キンユウ</t>
    </rPh>
    <rPh sb="1" eb="3">
      <t>シエン</t>
    </rPh>
    <rPh sb="4" eb="6">
      <t>リヨウ</t>
    </rPh>
    <rPh sb="7" eb="9">
      <t>ケントウ</t>
    </rPh>
    <rPh sb="13" eb="15">
      <t>バアイ</t>
    </rPh>
    <rPh sb="17" eb="19">
      <t>カンケイ</t>
    </rPh>
    <rPh sb="19" eb="21">
      <t>キカン</t>
    </rPh>
    <rPh sb="22" eb="24">
      <t>ソウダン</t>
    </rPh>
    <rPh sb="25" eb="26">
      <t>オコナ</t>
    </rPh>
    <phoneticPr fontId="1"/>
  </si>
  <si>
    <t>確認</t>
    <rPh sb="0" eb="2">
      <t>カクニン</t>
    </rPh>
    <phoneticPr fontId="1"/>
  </si>
  <si>
    <t>本経営力向上計画が人員削減を目的とした取組でないこと</t>
    <rPh sb="0" eb="3">
      <t>ケイエイリョク</t>
    </rPh>
    <rPh sb="3" eb="5">
      <t>コウジョウ</t>
    </rPh>
    <rPh sb="5" eb="7">
      <t>ケイカク</t>
    </rPh>
    <rPh sb="8" eb="10">
      <t>ジンイン</t>
    </rPh>
    <rPh sb="10" eb="12">
      <t>サクゲン</t>
    </rPh>
    <rPh sb="13" eb="15">
      <t>モクテキ</t>
    </rPh>
    <rPh sb="19" eb="21">
      <t>トリクミ</t>
    </rPh>
    <phoneticPr fontId="1"/>
  </si>
  <si>
    <t>170516版</t>
    <rPh sb="6" eb="7">
      <t>バン</t>
    </rPh>
    <phoneticPr fontId="3"/>
  </si>
  <si>
    <t>290516ver</t>
    <phoneticPr fontId="1"/>
  </si>
  <si>
    <t>欠損金なし
（黒字）</t>
    <rPh sb="0" eb="3">
      <t>ケッソンキン</t>
    </rPh>
    <rPh sb="7" eb="9">
      <t>クロジ</t>
    </rPh>
    <phoneticPr fontId="1"/>
  </si>
  <si>
    <t>欠損金有り
（赤字）✓</t>
    <rPh sb="0" eb="3">
      <t>ケッソンキン</t>
    </rPh>
    <rPh sb="3" eb="4">
      <t>ア</t>
    </rPh>
    <rPh sb="7" eb="9">
      <t>アカジ</t>
    </rPh>
    <phoneticPr fontId="1"/>
  </si>
  <si>
    <t>　までご連絡ください。（TEL：048-600-0338）</t>
    <rPh sb="4" eb="6">
      <t>レンラク</t>
    </rPh>
    <phoneticPr fontId="1"/>
  </si>
  <si>
    <t>290531ver.</t>
    <phoneticPr fontId="1"/>
  </si>
  <si>
    <t>実施状況報告書の指標の現況（項目1）の「売上高経常利益率」の％表示が100掛けされてなかったのを修正</t>
    <rPh sb="0" eb="2">
      <t>ジッシ</t>
    </rPh>
    <rPh sb="2" eb="4">
      <t>ジョウキョウ</t>
    </rPh>
    <rPh sb="4" eb="7">
      <t>ホウコクショ</t>
    </rPh>
    <rPh sb="8" eb="10">
      <t>シヒョウ</t>
    </rPh>
    <rPh sb="11" eb="13">
      <t>ゲンキョウ</t>
    </rPh>
    <rPh sb="14" eb="16">
      <t>コウモク</t>
    </rPh>
    <rPh sb="20" eb="23">
      <t>ウリアゲダカ</t>
    </rPh>
    <rPh sb="23" eb="25">
      <t>ケイジョウ</t>
    </rPh>
    <rPh sb="25" eb="28">
      <t>リエキリツ</t>
    </rPh>
    <rPh sb="31" eb="33">
      <t>ヒョウジ</t>
    </rPh>
    <rPh sb="37" eb="38">
      <t>カ</t>
    </rPh>
    <rPh sb="48" eb="50">
      <t>シュウセイ</t>
    </rPh>
    <phoneticPr fontId="1"/>
  </si>
  <si>
    <t>W013</t>
    <phoneticPr fontId="1"/>
  </si>
  <si>
    <t>ver.W013</t>
    <phoneticPr fontId="1"/>
  </si>
  <si>
    <t>関東経済産業局長　殿</t>
    <rPh sb="0" eb="2">
      <t>カントウ</t>
    </rPh>
    <rPh sb="2" eb="4">
      <t>ケイザイ</t>
    </rPh>
    <rPh sb="3" eb="5">
      <t>サンギョウ</t>
    </rPh>
    <rPh sb="5" eb="7">
      <t>キョクチョウ</t>
    </rPh>
    <rPh sb="9" eb="10">
      <t>ドノ</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</si>
</sst>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 #,##0_ ;_ * \-#,##0_ ;_ * &quot;-&quot;_ ;_ @_ "/>
    <numFmt numFmtId="176" formatCode="#,##0_);[Red]\(#,##0\)"/>
    <numFmt numFmtId="177" formatCode="#,##0;&quot;▲ &quot;#,##0"/>
    <numFmt numFmtId="178" formatCode="#,##0_ ;[Red]\-#,##0\ "/>
    <numFmt numFmtId="179" formatCode="0.0%"/>
    <numFmt numFmtId="180" formatCode="#,##0\(&quot;千&quot;&quot;円&quot;\)"/>
    <numFmt numFmtId="181" formatCode="#,##0.0\(&quot;倍&quot;\)"/>
    <numFmt numFmtId="182" formatCode="#,##0.0\(&quot;ヶ&quot;&quot;月&quot;\)"/>
    <numFmt numFmtId="183" formatCode="0.0&quot;倍&quot;"/>
    <numFmt numFmtId="184" formatCode="0.0&quot;ヶ月&quot;"/>
    <numFmt numFmtId="185" formatCode="#,##0_ "/>
    <numFmt numFmtId="186" formatCode="#,##0.0"/>
    <numFmt numFmtId="187" formatCode="#,##0.0_ "/>
    <numFmt numFmtId="188" formatCode="0_ "/>
    <numFmt numFmtId="189" formatCode="General&quot;人&quot;"/>
    <numFmt numFmtId="190" formatCode="yyyy&quot;年&quot;m&quot;月&quot;;@"/>
    <numFmt numFmtId="191" formatCode="0.0_ "/>
    <numFmt numFmtId="192" formatCode="0_);[Red]\(0\)"/>
  </numFmts>
  <fonts count="84">
    <font>
      <sz val="11"/>
      <color theme="1"/>
      <name val="ＭＳ Ｐゴシック"/>
      <family val="2"/>
      <charset val="128"/>
      <scheme val="minor"/>
    </font>
    <font>
      <sz val="6"/>
      <name val="ＭＳ Ｐゴシック"/>
      <family val="2"/>
      <charset val="128"/>
      <scheme val="minor"/>
    </font>
    <font>
      <sz val="11"/>
      <name val="ＭＳ Ｐゴシック"/>
      <family val="2"/>
      <charset val="128"/>
      <scheme val="minor"/>
    </font>
    <font>
      <sz val="6"/>
      <name val="ＭＳ Ｐゴシック"/>
      <family val="3"/>
      <charset val="128"/>
    </font>
    <font>
      <sz val="8"/>
      <color theme="1"/>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theme="1"/>
      <name val="ＭＳ Ｐゴシック"/>
      <family val="2"/>
      <charset val="128"/>
      <scheme val="minor"/>
    </font>
    <font>
      <sz val="12"/>
      <color theme="1"/>
      <name val="ＭＳ Ｐゴシック"/>
      <family val="3"/>
      <charset val="128"/>
      <scheme val="minor"/>
    </font>
    <font>
      <sz val="10"/>
      <color theme="1"/>
      <name val="Meiryo UI"/>
      <family val="3"/>
      <charset val="128"/>
    </font>
    <font>
      <sz val="10"/>
      <name val="Meiryo UI"/>
      <family val="3"/>
      <charset val="128"/>
    </font>
    <font>
      <b/>
      <sz val="10"/>
      <color theme="1"/>
      <name val="Meiryo UI"/>
      <family val="3"/>
      <charset val="128"/>
    </font>
    <font>
      <sz val="11"/>
      <name val="ＭＳ Ｐゴシック"/>
      <family val="3"/>
      <charset val="128"/>
    </font>
    <font>
      <sz val="9"/>
      <name val="ＭＳ Ｐゴシック"/>
      <family val="3"/>
      <charset val="128"/>
    </font>
    <font>
      <sz val="9"/>
      <color indexed="8"/>
      <name val="ＭＳ Ｐゴシック"/>
      <family val="3"/>
      <charset val="128"/>
    </font>
    <font>
      <sz val="9"/>
      <color theme="1"/>
      <name val="ＭＳ Ｐゴシック"/>
      <family val="3"/>
      <charset val="128"/>
    </font>
    <font>
      <sz val="9"/>
      <color rgb="FFFF0000"/>
      <name val="ＭＳ Ｐゴシック"/>
      <family val="3"/>
      <charset val="128"/>
    </font>
    <font>
      <sz val="10"/>
      <name val="ＭＳ Ｐゴシック"/>
      <family val="3"/>
      <charset val="128"/>
    </font>
    <font>
      <sz val="8.8000000000000007"/>
      <color rgb="FF1C1C1C"/>
      <name val="Verdana"/>
      <family val="2"/>
    </font>
    <font>
      <u/>
      <sz val="11"/>
      <color theme="10"/>
      <name val="ＭＳ Ｐゴシック"/>
      <family val="2"/>
      <charset val="128"/>
      <scheme val="minor"/>
    </font>
    <font>
      <sz val="9"/>
      <color theme="1"/>
      <name val="Verdana"/>
      <family val="2"/>
    </font>
    <font>
      <sz val="18"/>
      <color theme="1"/>
      <name val="ＭＳ Ｐゴシック"/>
      <family val="2"/>
      <charset val="128"/>
      <scheme val="minor"/>
    </font>
    <font>
      <sz val="9"/>
      <color theme="1"/>
      <name val="ＭＳ Ｐゴシック"/>
      <family val="2"/>
      <charset val="128"/>
      <scheme val="minor"/>
    </font>
    <font>
      <sz val="10"/>
      <color theme="1"/>
      <name val="ＭＳ Ｐゴシック"/>
      <family val="2"/>
      <charset val="128"/>
      <scheme val="minor"/>
    </font>
    <font>
      <sz val="11"/>
      <color theme="1"/>
      <name val="ＭＳ Ｐ明朝"/>
      <family val="1"/>
      <charset val="128"/>
    </font>
    <font>
      <sz val="16"/>
      <color theme="1"/>
      <name val="ＭＳ Ｐ明朝"/>
      <family val="1"/>
      <charset val="128"/>
    </font>
    <font>
      <sz val="14"/>
      <color theme="1"/>
      <name val="ＭＳ Ｐ明朝"/>
      <family val="1"/>
      <charset val="128"/>
    </font>
    <font>
      <sz val="18"/>
      <color theme="1"/>
      <name val="ＭＳ Ｐ明朝"/>
      <family val="1"/>
      <charset val="128"/>
    </font>
    <font>
      <sz val="12"/>
      <color theme="1"/>
      <name val="ＭＳ Ｐ明朝"/>
      <family val="1"/>
      <charset val="128"/>
    </font>
    <font>
      <sz val="9"/>
      <color theme="1"/>
      <name val="ＭＳ Ｐ明朝"/>
      <family val="1"/>
      <charset val="128"/>
    </font>
    <font>
      <sz val="8"/>
      <color theme="1"/>
      <name val="ＭＳ Ｐ明朝"/>
      <family val="1"/>
      <charset val="128"/>
    </font>
    <font>
      <sz val="10"/>
      <color theme="1"/>
      <name val="ＭＳ Ｐ明朝"/>
      <family val="1"/>
      <charset val="128"/>
    </font>
    <font>
      <sz val="11"/>
      <color rgb="FFFF0000"/>
      <name val="ＭＳ Ｐゴシック"/>
      <family val="2"/>
      <charset val="128"/>
      <scheme val="minor"/>
    </font>
    <font>
      <sz val="14"/>
      <color theme="1"/>
      <name val="ＭＳ Ｐゴシック"/>
      <family val="2"/>
      <charset val="128"/>
      <scheme val="minor"/>
    </font>
    <font>
      <b/>
      <sz val="16"/>
      <color theme="1"/>
      <name val="ＭＳ Ｐゴシック"/>
      <family val="3"/>
      <charset val="128"/>
      <scheme val="minor"/>
    </font>
    <font>
      <sz val="12"/>
      <color theme="1"/>
      <name val="ＭＳ Ｐゴシック"/>
      <family val="2"/>
      <charset val="128"/>
      <scheme val="minor"/>
    </font>
    <font>
      <sz val="6"/>
      <color theme="1"/>
      <name val="ＭＳ Ｐゴシック"/>
      <family val="2"/>
      <charset val="128"/>
      <scheme val="minor"/>
    </font>
    <font>
      <sz val="8"/>
      <color theme="1"/>
      <name val="ＭＳ Ｐゴシック"/>
      <family val="2"/>
      <charset val="128"/>
      <scheme val="minor"/>
    </font>
    <font>
      <sz val="11"/>
      <color theme="1"/>
      <name val="ＭＳ Ｐゴシック"/>
      <family val="3"/>
      <charset val="128"/>
      <scheme val="minor"/>
    </font>
    <font>
      <b/>
      <sz val="12"/>
      <color theme="1"/>
      <name val="ＭＳ Ｐゴシック"/>
      <family val="2"/>
      <charset val="128"/>
      <scheme val="minor"/>
    </font>
    <font>
      <u/>
      <sz val="8"/>
      <color theme="1"/>
      <name val="ＭＳ Ｐ明朝"/>
      <family val="1"/>
      <charset val="128"/>
    </font>
    <font>
      <u/>
      <sz val="11"/>
      <color theme="1"/>
      <name val="ＭＳ Ｐ明朝"/>
      <family val="1"/>
      <charset val="128"/>
    </font>
    <font>
      <sz val="18"/>
      <color theme="1"/>
      <name val="ＭＳ Ｐゴシック"/>
      <family val="3"/>
      <charset val="128"/>
      <scheme val="minor"/>
    </font>
    <font>
      <b/>
      <sz val="12"/>
      <color theme="1"/>
      <name val="ＭＳ Ｐゴシック"/>
      <family val="3"/>
      <charset val="128"/>
      <scheme val="minor"/>
    </font>
    <font>
      <b/>
      <sz val="20"/>
      <name val="ＭＳ Ｐ明朝"/>
      <family val="1"/>
      <charset val="128"/>
    </font>
    <font>
      <b/>
      <sz val="12"/>
      <name val="ＭＳ Ｐ明朝"/>
      <family val="1"/>
      <charset val="128"/>
    </font>
    <font>
      <sz val="11"/>
      <name val="ＭＳ Ｐ明朝"/>
      <family val="1"/>
      <charset val="128"/>
    </font>
    <font>
      <b/>
      <sz val="9"/>
      <name val="ＭＳ Ｐ明朝"/>
      <family val="1"/>
      <charset val="128"/>
    </font>
    <font>
      <sz val="8"/>
      <name val="ＭＳ Ｐ明朝"/>
      <family val="1"/>
      <charset val="128"/>
    </font>
    <font>
      <b/>
      <sz val="10"/>
      <name val="ＭＳ Ｐ明朝"/>
      <family val="1"/>
      <charset val="128"/>
    </font>
    <font>
      <sz val="10"/>
      <name val="ＭＳ Ｐ明朝"/>
      <family val="1"/>
      <charset val="128"/>
    </font>
    <font>
      <sz val="9"/>
      <name val="ＭＳ Ｐ明朝"/>
      <family val="1"/>
      <charset val="128"/>
    </font>
    <font>
      <sz val="8"/>
      <name val="ＭＳ Ｐゴシック"/>
      <family val="2"/>
      <charset val="128"/>
      <scheme val="minor"/>
    </font>
    <font>
      <sz val="10.5"/>
      <color theme="1"/>
      <name val="ＭＳ 明朝"/>
      <family val="1"/>
      <charset val="128"/>
    </font>
    <font>
      <sz val="10.5"/>
      <color theme="1"/>
      <name val="Times New Roman"/>
      <family val="1"/>
    </font>
    <font>
      <sz val="7"/>
      <color theme="1"/>
      <name val="ＭＳ 明朝"/>
      <family val="1"/>
      <charset val="128"/>
    </font>
    <font>
      <sz val="16"/>
      <color theme="1"/>
      <name val="ＭＳ Ｐゴシック"/>
      <family val="2"/>
      <charset val="128"/>
      <scheme val="minor"/>
    </font>
    <font>
      <b/>
      <sz val="11"/>
      <name val="ＭＳ Ｐゴシック"/>
      <family val="3"/>
      <charset val="128"/>
      <scheme val="minor"/>
    </font>
    <font>
      <sz val="7"/>
      <color theme="1"/>
      <name val="ＭＳ Ｐ明朝"/>
      <family val="1"/>
      <charset val="128"/>
    </font>
    <font>
      <sz val="8"/>
      <name val="ＭＳ Ｐゴシック"/>
      <family val="3"/>
      <charset val="128"/>
      <scheme val="minor"/>
    </font>
    <font>
      <sz val="11"/>
      <color rgb="FFFF0000"/>
      <name val="ＭＳ Ｐゴシック"/>
      <family val="3"/>
      <charset val="128"/>
      <scheme val="minor"/>
    </font>
    <font>
      <b/>
      <sz val="14"/>
      <color theme="1"/>
      <name val="ＭＳ Ｐゴシック"/>
      <family val="3"/>
      <charset val="128"/>
      <scheme val="minor"/>
    </font>
    <font>
      <sz val="14"/>
      <color theme="1"/>
      <name val="ＭＳ Ｐゴシック"/>
      <family val="3"/>
      <charset val="128"/>
      <scheme val="minor"/>
    </font>
    <font>
      <sz val="16"/>
      <color theme="1"/>
      <name val="ＭＳ Ｐゴシック"/>
      <family val="3"/>
      <charset val="128"/>
      <scheme val="minor"/>
    </font>
    <font>
      <sz val="10"/>
      <color theme="1"/>
      <name val="ＭＳ 明朝"/>
      <family val="1"/>
      <charset val="128"/>
    </font>
    <font>
      <b/>
      <sz val="16"/>
      <color rgb="FFFF0000"/>
      <name val="ＭＳ Ｐゴシック"/>
      <family val="3"/>
      <charset val="128"/>
      <scheme val="minor"/>
    </font>
    <font>
      <sz val="6"/>
      <color theme="1"/>
      <name val="ＭＳ Ｐ明朝"/>
      <family val="1"/>
      <charset val="128"/>
    </font>
    <font>
      <sz val="8.8000000000000007"/>
      <color rgb="FF1C1C1C"/>
      <name val="ＭＳ Ｐゴシック"/>
      <family val="3"/>
      <charset val="128"/>
      <scheme val="minor"/>
    </font>
    <font>
      <sz val="9"/>
      <color indexed="81"/>
      <name val="ＭＳ Ｐゴシック"/>
      <family val="3"/>
      <charset val="128"/>
    </font>
    <font>
      <b/>
      <sz val="9"/>
      <color indexed="81"/>
      <name val="ＭＳ Ｐゴシック"/>
      <family val="3"/>
      <charset val="128"/>
    </font>
    <font>
      <b/>
      <sz val="18"/>
      <color rgb="FFFF0000"/>
      <name val="ＭＳ Ｐ明朝"/>
      <family val="1"/>
      <charset val="128"/>
    </font>
    <font>
      <b/>
      <sz val="14"/>
      <color rgb="FFFF0000"/>
      <name val="ＭＳ Ｐゴシック"/>
      <family val="3"/>
      <charset val="128"/>
      <scheme val="minor"/>
    </font>
    <font>
      <sz val="9"/>
      <color rgb="FFFF0000"/>
      <name val="ＭＳ Ｐゴシック"/>
      <family val="3"/>
      <charset val="128"/>
      <scheme val="minor"/>
    </font>
    <font>
      <sz val="9"/>
      <name val="ＭＳ Ｐゴシック"/>
      <family val="3"/>
      <charset val="128"/>
      <scheme val="minor"/>
    </font>
    <font>
      <sz val="10"/>
      <color theme="4" tint="0.79998168889431442"/>
      <name val="ＭＳ Ｐゴシック"/>
      <family val="3"/>
      <charset val="128"/>
      <scheme val="minor"/>
    </font>
    <font>
      <b/>
      <sz val="10"/>
      <color theme="0"/>
      <name val="Meiryo UI"/>
      <family val="3"/>
      <charset val="128"/>
    </font>
    <font>
      <sz val="6"/>
      <name val="ＭＳ Ｐゴシック"/>
      <family val="3"/>
      <charset val="128"/>
      <scheme val="minor"/>
    </font>
    <font>
      <sz val="6"/>
      <color theme="1"/>
      <name val="ＭＳ Ｐゴシック"/>
      <family val="3"/>
      <charset val="128"/>
      <scheme val="minor"/>
    </font>
    <font>
      <u/>
      <sz val="9"/>
      <color theme="10"/>
      <name val="ＭＳ Ｐゴシック"/>
      <family val="3"/>
      <charset val="128"/>
      <scheme val="minor"/>
    </font>
    <font>
      <u/>
      <sz val="6"/>
      <color theme="10"/>
      <name val="ＭＳ Ｐゴシック"/>
      <family val="3"/>
      <charset val="128"/>
      <scheme val="minor"/>
    </font>
    <font>
      <b/>
      <sz val="14"/>
      <color theme="5"/>
      <name val="ＭＳ Ｐゴシック"/>
      <family val="3"/>
      <charset val="128"/>
      <scheme val="minor"/>
    </font>
    <font>
      <sz val="14"/>
      <color theme="5"/>
      <name val="ＭＳ Ｐゴシック"/>
      <family val="3"/>
      <charset val="128"/>
      <scheme val="minor"/>
    </font>
    <font>
      <b/>
      <sz val="14"/>
      <name val="ＭＳ Ｐ明朝"/>
      <family val="1"/>
      <charset val="128"/>
    </font>
  </fonts>
  <fills count="2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theme="9" tint="0.3999450666829432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mediumGray">
        <fgColor rgb="FFFFFF00"/>
        <bgColor rgb="FFFFFF00"/>
      </patternFill>
    </fill>
    <fill>
      <patternFill patternType="mediumGray">
        <fgColor rgb="FFFFFF00"/>
        <bgColor rgb="FFFFC000"/>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tint="-0.14996795556505021"/>
        <bgColor indexed="64"/>
      </patternFill>
    </fill>
    <fill>
      <patternFill patternType="solid">
        <fgColor theme="6"/>
        <bgColor indexed="64"/>
      </patternFill>
    </fill>
  </fills>
  <borders count="10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ck">
        <color rgb="FFAAAAAA"/>
      </left>
      <right/>
      <top/>
      <bottom/>
      <diagonal/>
    </border>
    <border>
      <left style="thick">
        <color rgb="FFFF6600"/>
      </left>
      <right/>
      <top/>
      <bottom style="medium">
        <color rgb="FFCCCCCC"/>
      </bottom>
      <diagonal/>
    </border>
    <border>
      <left style="medium">
        <color indexed="64"/>
      </left>
      <right style="medium">
        <color indexed="64"/>
      </right>
      <top style="medium">
        <color indexed="64"/>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indexed="64"/>
      </right>
      <top/>
      <bottom/>
      <diagonal/>
    </border>
    <border>
      <left style="medium">
        <color auto="1"/>
      </left>
      <right/>
      <top style="thin">
        <color indexed="64"/>
      </top>
      <bottom style="medium">
        <color auto="1"/>
      </bottom>
      <diagonal/>
    </border>
    <border>
      <left/>
      <right/>
      <top style="thin">
        <color indexed="64"/>
      </top>
      <bottom style="medium">
        <color auto="1"/>
      </bottom>
      <diagonal/>
    </border>
    <border>
      <left/>
      <right style="thin">
        <color auto="1"/>
      </right>
      <top/>
      <bottom style="medium">
        <color auto="1"/>
      </bottom>
      <diagonal/>
    </border>
    <border>
      <left style="thin">
        <color auto="1"/>
      </left>
      <right/>
      <top style="medium">
        <color auto="1"/>
      </top>
      <bottom style="thin">
        <color auto="1"/>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medium">
        <color rgb="FFCCCCCC"/>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medium">
        <color auto="1"/>
      </left>
      <right style="medium">
        <color auto="1"/>
      </right>
      <top/>
      <bottom style="medium">
        <color auto="1"/>
      </bottom>
      <diagonal/>
    </border>
    <border>
      <left/>
      <right style="thin">
        <color indexed="64"/>
      </right>
      <top style="medium">
        <color auto="1"/>
      </top>
      <bottom/>
      <diagonal/>
    </border>
    <border>
      <left style="thin">
        <color indexed="64"/>
      </left>
      <right/>
      <top style="thin">
        <color indexed="64"/>
      </top>
      <bottom style="medium">
        <color auto="1"/>
      </bottom>
      <diagonal/>
    </border>
    <border>
      <left style="medium">
        <color auto="1"/>
      </left>
      <right style="medium">
        <color auto="1"/>
      </right>
      <top/>
      <bottom/>
      <diagonal/>
    </border>
  </borders>
  <cellStyleXfs count="6">
    <xf numFmtId="0" fontId="0"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13" fillId="0" borderId="0"/>
    <xf numFmtId="0" fontId="18" fillId="0" borderId="0"/>
    <xf numFmtId="0" fontId="20" fillId="0" borderId="0" applyNumberFormat="0" applyFill="0" applyBorder="0" applyAlignment="0" applyProtection="0">
      <alignment vertical="center"/>
    </xf>
  </cellStyleXfs>
  <cellXfs count="1182">
    <xf numFmtId="0" fontId="0" fillId="0" borderId="0" xfId="0">
      <alignment vertical="center"/>
    </xf>
    <xf numFmtId="0" fontId="14" fillId="6" borderId="1" xfId="3" applyFont="1" applyFill="1" applyBorder="1" applyAlignment="1">
      <alignment horizontal="center" vertical="center" wrapText="1"/>
    </xf>
    <xf numFmtId="0" fontId="14" fillId="6" borderId="1" xfId="3" applyFont="1" applyFill="1" applyBorder="1" applyAlignment="1">
      <alignment horizontal="center" vertical="center"/>
    </xf>
    <xf numFmtId="0" fontId="15" fillId="6" borderId="1" xfId="0" applyFont="1" applyFill="1" applyBorder="1" applyAlignment="1">
      <alignment horizontal="center" vertical="center"/>
    </xf>
    <xf numFmtId="0" fontId="14" fillId="0" borderId="1" xfId="3" applyFont="1" applyBorder="1" applyAlignment="1">
      <alignment vertical="center" wrapText="1"/>
    </xf>
    <xf numFmtId="179" fontId="15" fillId="0" borderId="1" xfId="2" applyNumberFormat="1" applyFont="1" applyBorder="1" applyAlignment="1" applyProtection="1">
      <alignment vertical="center"/>
    </xf>
    <xf numFmtId="179" fontId="14" fillId="0" borderId="1" xfId="2" applyNumberFormat="1" applyFont="1" applyBorder="1" applyAlignment="1" applyProtection="1">
      <alignment horizontal="right" vertical="center"/>
    </xf>
    <xf numFmtId="179" fontId="14" fillId="0" borderId="1" xfId="2" applyNumberFormat="1" applyFont="1" applyBorder="1" applyAlignment="1">
      <alignment horizontal="right" vertical="center"/>
    </xf>
    <xf numFmtId="38" fontId="14" fillId="0" borderId="1" xfId="1" applyFont="1" applyBorder="1" applyAlignment="1">
      <alignment horizontal="right" vertical="center"/>
    </xf>
    <xf numFmtId="183" fontId="14" fillId="0" borderId="1" xfId="2" applyNumberFormat="1" applyFont="1" applyBorder="1" applyAlignment="1">
      <alignment vertical="center"/>
    </xf>
    <xf numFmtId="183" fontId="15" fillId="0" borderId="1" xfId="2" applyNumberFormat="1" applyFont="1" applyBorder="1" applyAlignment="1">
      <alignment vertical="center"/>
    </xf>
    <xf numFmtId="183" fontId="14" fillId="0" borderId="1" xfId="4" applyNumberFormat="1" applyFont="1" applyBorder="1" applyAlignment="1">
      <alignment horizontal="right" vertical="center"/>
    </xf>
    <xf numFmtId="184" fontId="16" fillId="0" borderId="1" xfId="1" applyNumberFormat="1" applyFont="1" applyBorder="1" applyAlignment="1">
      <alignment vertical="center"/>
    </xf>
    <xf numFmtId="0" fontId="19" fillId="0" borderId="0" xfId="0" applyFont="1" applyBorder="1">
      <alignment vertical="center"/>
    </xf>
    <xf numFmtId="0" fontId="0" fillId="7" borderId="0" xfId="0" applyFill="1">
      <alignment vertical="center"/>
    </xf>
    <xf numFmtId="0" fontId="0" fillId="0" borderId="0" xfId="0" quotePrefix="1">
      <alignment vertical="center"/>
    </xf>
    <xf numFmtId="0" fontId="0" fillId="8" borderId="0" xfId="0" applyFill="1">
      <alignment vertical="center"/>
    </xf>
    <xf numFmtId="0" fontId="19" fillId="9" borderId="15" xfId="0" applyFont="1" applyFill="1" applyBorder="1">
      <alignment vertical="center"/>
    </xf>
    <xf numFmtId="0" fontId="0" fillId="9" borderId="0" xfId="0" applyFill="1">
      <alignment vertical="center"/>
    </xf>
    <xf numFmtId="0" fontId="0" fillId="10" borderId="0" xfId="0" applyFill="1">
      <alignment vertical="center"/>
    </xf>
    <xf numFmtId="0" fontId="0" fillId="11" borderId="0" xfId="0" applyFill="1">
      <alignment vertical="center"/>
    </xf>
    <xf numFmtId="0" fontId="0" fillId="0" borderId="0" xfId="0" applyProtection="1">
      <alignment vertical="center"/>
      <protection hidden="1"/>
    </xf>
    <xf numFmtId="0" fontId="35" fillId="0" borderId="0" xfId="0" applyFont="1" applyProtection="1">
      <alignment vertical="center"/>
      <protection hidden="1"/>
    </xf>
    <xf numFmtId="0" fontId="40" fillId="0" borderId="0" xfId="0" applyFont="1" applyProtection="1">
      <alignment vertical="center"/>
      <protection hidden="1"/>
    </xf>
    <xf numFmtId="0" fontId="9" fillId="0" borderId="0" xfId="0" applyFont="1" applyProtection="1">
      <alignment vertical="center"/>
      <protection hidden="1"/>
    </xf>
    <xf numFmtId="0" fontId="0" fillId="3" borderId="0" xfId="0" applyFill="1" applyProtection="1">
      <alignment vertical="center"/>
      <protection hidden="1"/>
    </xf>
    <xf numFmtId="0" fontId="34" fillId="0" borderId="0" xfId="0" applyFont="1" applyProtection="1">
      <alignment vertical="center"/>
      <protection hidden="1"/>
    </xf>
    <xf numFmtId="0" fontId="0" fillId="0" borderId="0" xfId="0" applyFill="1" applyBorder="1" applyAlignment="1" applyProtection="1">
      <alignment vertical="center"/>
      <protection hidden="1"/>
    </xf>
    <xf numFmtId="0" fontId="0" fillId="0" borderId="0" xfId="0" quotePrefix="1" applyProtection="1">
      <alignment vertical="center"/>
      <protection hidden="1"/>
    </xf>
    <xf numFmtId="0" fontId="0" fillId="3" borderId="0" xfId="0" quotePrefix="1" applyFill="1" applyProtection="1">
      <alignment vertical="center"/>
      <protection hidden="1"/>
    </xf>
    <xf numFmtId="0" fontId="30" fillId="0" borderId="8" xfId="0" applyFont="1" applyBorder="1" applyProtection="1">
      <alignment vertical="center"/>
      <protection hidden="1"/>
    </xf>
    <xf numFmtId="0" fontId="0" fillId="0" borderId="11" xfId="0" applyFill="1" applyBorder="1" applyAlignment="1" applyProtection="1">
      <alignment horizontal="left" vertical="center"/>
      <protection hidden="1"/>
    </xf>
    <xf numFmtId="0" fontId="30" fillId="0" borderId="0" xfId="0" applyFont="1" applyBorder="1" applyProtection="1">
      <alignment vertical="center"/>
      <protection hidden="1"/>
    </xf>
    <xf numFmtId="0" fontId="0" fillId="0" borderId="0" xfId="0" applyBorder="1" applyProtection="1">
      <alignment vertical="center"/>
      <protection hidden="1"/>
    </xf>
    <xf numFmtId="0" fontId="0" fillId="0" borderId="32" xfId="0" applyBorder="1" applyProtection="1">
      <alignment vertical="center"/>
      <protection hidden="1"/>
    </xf>
    <xf numFmtId="0" fontId="0" fillId="0" borderId="0" xfId="0" applyFill="1" applyBorder="1" applyAlignment="1" applyProtection="1">
      <alignment horizontal="left" vertical="center"/>
      <protection hidden="1"/>
    </xf>
    <xf numFmtId="0" fontId="0" fillId="0" borderId="9" xfId="0" applyFill="1" applyBorder="1" applyAlignment="1" applyProtection="1">
      <alignment horizontal="left" vertical="center"/>
      <protection hidden="1"/>
    </xf>
    <xf numFmtId="0" fontId="0" fillId="0" borderId="1" xfId="0" applyBorder="1" applyProtection="1">
      <alignment vertical="center"/>
      <protection hidden="1"/>
    </xf>
    <xf numFmtId="0" fontId="37" fillId="0" borderId="1" xfId="0" applyFont="1" applyBorder="1" applyAlignment="1" applyProtection="1">
      <alignment vertical="center" wrapText="1"/>
      <protection hidden="1"/>
    </xf>
    <xf numFmtId="0" fontId="22" fillId="0" borderId="0" xfId="0" applyFont="1" applyProtection="1">
      <alignment vertical="center"/>
      <protection hidden="1"/>
    </xf>
    <xf numFmtId="177" fontId="5" fillId="3" borderId="1" xfId="0" applyNumberFormat="1" applyFont="1" applyFill="1" applyBorder="1" applyAlignment="1" applyProtection="1">
      <alignment vertical="center"/>
      <protection locked="0"/>
    </xf>
    <xf numFmtId="177" fontId="5" fillId="3" borderId="5" xfId="0" applyNumberFormat="1" applyFont="1" applyFill="1" applyBorder="1" applyAlignment="1" applyProtection="1">
      <alignment vertical="center"/>
      <protection locked="0"/>
    </xf>
    <xf numFmtId="0" fontId="0" fillId="2" borderId="17" xfId="0" applyFill="1" applyBorder="1" applyProtection="1">
      <alignment vertical="center"/>
      <protection locked="0"/>
    </xf>
    <xf numFmtId="178" fontId="10" fillId="17" borderId="1" xfId="0" applyNumberFormat="1" applyFont="1" applyFill="1" applyBorder="1" applyProtection="1">
      <alignment vertical="center"/>
      <protection locked="0"/>
    </xf>
    <xf numFmtId="0" fontId="23" fillId="0" borderId="0" xfId="0" applyFont="1" applyProtection="1">
      <alignment vertical="center"/>
      <protection hidden="1"/>
    </xf>
    <xf numFmtId="0" fontId="7" fillId="3" borderId="1" xfId="0" applyFont="1" applyFill="1" applyBorder="1" applyProtection="1">
      <alignment vertical="center"/>
      <protection hidden="1"/>
    </xf>
    <xf numFmtId="0" fontId="7" fillId="2" borderId="1" xfId="0" applyFont="1" applyFill="1" applyBorder="1" applyProtection="1">
      <alignment vertical="center"/>
      <protection hidden="1"/>
    </xf>
    <xf numFmtId="0" fontId="7" fillId="4" borderId="1" xfId="0" applyFont="1" applyFill="1" applyBorder="1" applyProtection="1">
      <alignment vertical="center"/>
      <protection hidden="1"/>
    </xf>
    <xf numFmtId="177" fontId="5" fillId="14" borderId="1" xfId="0" applyNumberFormat="1" applyFont="1" applyFill="1" applyBorder="1" applyAlignment="1" applyProtection="1">
      <alignment vertical="center"/>
    </xf>
    <xf numFmtId="179" fontId="0" fillId="0" borderId="0" xfId="0" applyNumberFormat="1" applyProtection="1">
      <alignment vertical="center"/>
      <protection hidden="1"/>
    </xf>
    <xf numFmtId="0" fontId="0" fillId="18" borderId="0" xfId="0" applyFill="1" applyProtection="1">
      <alignment vertical="center"/>
      <protection hidden="1"/>
    </xf>
    <xf numFmtId="0" fontId="0" fillId="19" borderId="0" xfId="0" applyFill="1" applyProtection="1">
      <alignment vertical="center"/>
      <protection hidden="1"/>
    </xf>
    <xf numFmtId="0" fontId="0" fillId="11" borderId="1" xfId="0" applyFill="1" applyBorder="1" applyProtection="1">
      <alignment vertical="center"/>
      <protection hidden="1"/>
    </xf>
    <xf numFmtId="0" fontId="0" fillId="18" borderId="1" xfId="0" applyFill="1" applyBorder="1" applyProtection="1">
      <alignment vertical="center"/>
      <protection hidden="1"/>
    </xf>
    <xf numFmtId="0" fontId="0" fillId="0" borderId="1" xfId="0" applyBorder="1">
      <alignment vertical="center"/>
    </xf>
    <xf numFmtId="0" fontId="0" fillId="0" borderId="1" xfId="0" applyFill="1" applyBorder="1">
      <alignment vertical="center"/>
    </xf>
    <xf numFmtId="0" fontId="0" fillId="0" borderId="1" xfId="0" quotePrefix="1" applyBorder="1" applyProtection="1">
      <alignment vertical="center"/>
      <protection hidden="1"/>
    </xf>
    <xf numFmtId="0" fontId="0" fillId="3" borderId="2" xfId="0" applyFill="1" applyBorder="1" applyProtection="1">
      <alignment vertical="center"/>
      <protection hidden="1"/>
    </xf>
    <xf numFmtId="0" fontId="0" fillId="0" borderId="4" xfId="0" applyFill="1" applyBorder="1">
      <alignment vertical="center"/>
    </xf>
    <xf numFmtId="0" fontId="24" fillId="0" borderId="1" xfId="0" applyFont="1" applyBorder="1" applyAlignment="1" applyProtection="1">
      <alignment vertical="center" wrapText="1"/>
      <protection hidden="1"/>
    </xf>
    <xf numFmtId="0" fontId="0" fillId="2" borderId="1" xfId="0" applyFill="1" applyBorder="1" applyProtection="1">
      <alignment vertical="center"/>
      <protection hidden="1"/>
    </xf>
    <xf numFmtId="0" fontId="0" fillId="3" borderId="1" xfId="0" applyFill="1" applyBorder="1" applyProtection="1">
      <alignment vertical="center"/>
      <protection hidden="1"/>
    </xf>
    <xf numFmtId="0" fontId="0" fillId="0" borderId="0" xfId="0" applyAlignment="1" applyProtection="1">
      <alignment vertical="center" wrapText="1"/>
      <protection hidden="1"/>
    </xf>
    <xf numFmtId="0" fontId="0" fillId="0" borderId="0" xfId="0" applyProtection="1">
      <alignment vertical="center"/>
    </xf>
    <xf numFmtId="0" fontId="0" fillId="0" borderId="0" xfId="0" applyBorder="1" applyProtection="1">
      <alignment vertical="center"/>
    </xf>
    <xf numFmtId="0" fontId="4" fillId="0" borderId="0" xfId="0" applyFont="1" applyAlignment="1" applyProtection="1">
      <alignment vertical="center" wrapText="1"/>
    </xf>
    <xf numFmtId="0" fontId="0" fillId="0" borderId="14" xfId="0" applyBorder="1" applyProtection="1">
      <alignment vertical="center"/>
    </xf>
    <xf numFmtId="0" fontId="0" fillId="0" borderId="13" xfId="0" applyBorder="1" applyProtection="1">
      <alignment vertical="center"/>
    </xf>
    <xf numFmtId="0" fontId="0" fillId="0" borderId="3" xfId="0" applyBorder="1" applyAlignment="1" applyProtection="1">
      <alignment horizontal="center" vertical="center"/>
    </xf>
    <xf numFmtId="176" fontId="0" fillId="0" borderId="1" xfId="0" applyNumberFormat="1" applyBorder="1" applyAlignment="1" applyProtection="1">
      <alignment vertical="center"/>
    </xf>
    <xf numFmtId="0" fontId="0" fillId="0" borderId="3" xfId="0" applyBorder="1" applyProtection="1">
      <alignment vertical="center"/>
    </xf>
    <xf numFmtId="177" fontId="0" fillId="0" borderId="1" xfId="0" applyNumberFormat="1" applyBorder="1" applyAlignment="1" applyProtection="1">
      <alignment vertical="center"/>
    </xf>
    <xf numFmtId="177" fontId="6" fillId="0" borderId="1" xfId="0" applyNumberFormat="1" applyFont="1" applyBorder="1" applyAlignment="1" applyProtection="1">
      <alignment vertical="center"/>
    </xf>
    <xf numFmtId="177" fontId="24" fillId="0" borderId="1" xfId="0" applyNumberFormat="1" applyFont="1" applyBorder="1" applyAlignment="1" applyProtection="1">
      <alignment vertical="center"/>
    </xf>
    <xf numFmtId="0" fontId="38" fillId="0" borderId="0" xfId="0" applyFont="1" applyProtection="1">
      <alignment vertical="center"/>
    </xf>
    <xf numFmtId="176" fontId="0" fillId="0" borderId="5" xfId="0" applyNumberFormat="1" applyBorder="1" applyAlignment="1" applyProtection="1">
      <alignment vertical="center"/>
    </xf>
    <xf numFmtId="177" fontId="0" fillId="0" borderId="6" xfId="0" applyNumberFormat="1" applyBorder="1" applyAlignment="1" applyProtection="1">
      <alignment vertical="center"/>
    </xf>
    <xf numFmtId="0" fontId="0" fillId="0" borderId="0" xfId="0" applyBorder="1" applyAlignment="1" applyProtection="1">
      <alignment horizontal="center" vertical="center" wrapText="1"/>
    </xf>
    <xf numFmtId="179" fontId="5" fillId="14" borderId="1" xfId="0" applyNumberFormat="1" applyFont="1" applyFill="1" applyBorder="1" applyAlignment="1" applyProtection="1">
      <alignment vertical="center"/>
    </xf>
    <xf numFmtId="0" fontId="0" fillId="14" borderId="1" xfId="0" applyFill="1" applyBorder="1" applyProtection="1">
      <alignment vertical="center"/>
    </xf>
    <xf numFmtId="176" fontId="7" fillId="14" borderId="1" xfId="0" applyNumberFormat="1" applyFont="1" applyFill="1" applyBorder="1" applyAlignment="1" applyProtection="1">
      <alignment vertical="center"/>
    </xf>
    <xf numFmtId="177" fontId="0" fillId="14" borderId="1" xfId="0" applyNumberFormat="1" applyFill="1" applyBorder="1" applyAlignment="1" applyProtection="1">
      <alignment vertical="center"/>
    </xf>
    <xf numFmtId="0" fontId="0" fillId="0" borderId="3" xfId="0" applyBorder="1" applyProtection="1">
      <alignment vertical="center"/>
      <protection hidden="1"/>
    </xf>
    <xf numFmtId="176" fontId="0" fillId="0" borderId="0" xfId="0" applyNumberFormat="1" applyAlignment="1" applyProtection="1">
      <alignment vertical="center"/>
    </xf>
    <xf numFmtId="177" fontId="0" fillId="0" borderId="0" xfId="0" applyNumberFormat="1" applyAlignment="1" applyProtection="1">
      <alignment vertical="center"/>
    </xf>
    <xf numFmtId="177" fontId="5" fillId="3" borderId="1" xfId="0" applyNumberFormat="1" applyFont="1" applyFill="1" applyBorder="1" applyAlignment="1" applyProtection="1">
      <alignment vertical="center"/>
    </xf>
    <xf numFmtId="177" fontId="5" fillId="2" borderId="1" xfId="0" applyNumberFormat="1" applyFont="1" applyFill="1" applyBorder="1" applyAlignment="1" applyProtection="1">
      <alignment vertical="center"/>
    </xf>
    <xf numFmtId="0" fontId="6" fillId="0" borderId="0" xfId="0" applyFont="1" applyProtection="1">
      <alignment vertical="center"/>
      <protection hidden="1"/>
    </xf>
    <xf numFmtId="0" fontId="26" fillId="0" borderId="0" xfId="0" applyFont="1" applyAlignment="1" applyProtection="1">
      <alignment horizontal="left" vertical="center" indent="2"/>
    </xf>
    <xf numFmtId="0" fontId="26" fillId="0" borderId="0" xfId="0" applyFont="1" applyProtection="1">
      <alignment vertical="center"/>
    </xf>
    <xf numFmtId="0" fontId="25" fillId="0" borderId="0" xfId="0" applyFont="1" applyProtection="1">
      <alignment vertical="center"/>
    </xf>
    <xf numFmtId="0" fontId="0" fillId="0" borderId="0" xfId="0" applyAlignment="1">
      <alignment horizontal="left" vertical="center"/>
    </xf>
    <xf numFmtId="0" fontId="26" fillId="0" borderId="0" xfId="0" applyFont="1" applyAlignment="1" applyProtection="1">
      <alignment horizontal="left" vertical="center"/>
    </xf>
    <xf numFmtId="0" fontId="0" fillId="0" borderId="0" xfId="0" applyAlignment="1">
      <alignment vertical="center" wrapText="1"/>
    </xf>
    <xf numFmtId="0" fontId="26" fillId="0" borderId="0" xfId="0" quotePrefix="1" applyFont="1" applyAlignment="1" applyProtection="1">
      <alignment horizontal="right" vertical="center" indent="1"/>
      <protection locked="0"/>
    </xf>
    <xf numFmtId="1" fontId="0" fillId="0" borderId="0" xfId="0" applyNumberFormat="1">
      <alignment vertical="center"/>
    </xf>
    <xf numFmtId="0" fontId="0" fillId="3" borderId="0" xfId="0" applyFill="1">
      <alignment vertical="center"/>
    </xf>
    <xf numFmtId="0" fontId="9" fillId="0" borderId="0" xfId="0" applyFont="1" applyAlignment="1" applyProtection="1">
      <alignment vertical="center" wrapText="1"/>
    </xf>
    <xf numFmtId="0" fontId="0" fillId="21" borderId="0" xfId="0" applyFill="1">
      <alignment vertical="center"/>
    </xf>
    <xf numFmtId="177" fontId="60" fillId="0" borderId="1" xfId="0" applyNumberFormat="1" applyFont="1" applyBorder="1" applyAlignment="1" applyProtection="1">
      <alignment vertical="center"/>
    </xf>
    <xf numFmtId="0" fontId="64" fillId="2" borderId="78" xfId="0" applyFont="1" applyFill="1" applyBorder="1" applyAlignment="1" applyProtection="1">
      <alignment vertical="center" wrapText="1"/>
      <protection locked="0"/>
    </xf>
    <xf numFmtId="0" fontId="22" fillId="0" borderId="0" xfId="0" applyFont="1" applyBorder="1" applyAlignment="1" applyProtection="1">
      <alignment vertical="center"/>
      <protection hidden="1"/>
    </xf>
    <xf numFmtId="0" fontId="43" fillId="0" borderId="0" xfId="0" applyFont="1" applyBorder="1" applyAlignment="1" applyProtection="1">
      <alignment vertical="center"/>
      <protection hidden="1"/>
    </xf>
    <xf numFmtId="0" fontId="0" fillId="2" borderId="0" xfId="0" applyFill="1">
      <alignment vertical="center"/>
    </xf>
    <xf numFmtId="0" fontId="0" fillId="2" borderId="0" xfId="0" applyFill="1" applyProtection="1">
      <alignment vertical="center"/>
      <protection hidden="1"/>
    </xf>
    <xf numFmtId="0" fontId="24" fillId="0" borderId="0" xfId="0" applyFont="1" applyProtection="1">
      <alignment vertical="center"/>
    </xf>
    <xf numFmtId="0" fontId="30" fillId="14" borderId="5" xfId="0" applyFont="1" applyFill="1" applyBorder="1" applyAlignment="1" applyProtection="1">
      <alignment vertical="center"/>
      <protection hidden="1"/>
    </xf>
    <xf numFmtId="0" fontId="30" fillId="14" borderId="7" xfId="0" applyFont="1" applyFill="1" applyBorder="1" applyAlignment="1" applyProtection="1">
      <alignment vertical="center"/>
      <protection hidden="1"/>
    </xf>
    <xf numFmtId="0" fontId="7" fillId="14" borderId="1" xfId="0" applyFont="1" applyFill="1" applyBorder="1" applyProtection="1">
      <alignment vertical="center"/>
      <protection hidden="1"/>
    </xf>
    <xf numFmtId="0" fontId="0" fillId="0" borderId="0" xfId="0" applyNumberFormat="1" applyProtection="1">
      <alignment vertical="center"/>
      <protection hidden="1"/>
    </xf>
    <xf numFmtId="0" fontId="24" fillId="0" borderId="0" xfId="0" applyFont="1" applyProtection="1">
      <alignment vertical="center"/>
      <protection hidden="1"/>
    </xf>
    <xf numFmtId="0" fontId="0" fillId="0" borderId="0" xfId="0" applyAlignment="1" applyProtection="1">
      <alignment vertical="center" wrapText="1"/>
      <protection hidden="1"/>
    </xf>
    <xf numFmtId="0" fontId="0" fillId="0" borderId="0" xfId="0" applyFill="1" applyBorder="1" applyProtection="1">
      <alignment vertical="center"/>
      <protection hidden="1"/>
    </xf>
    <xf numFmtId="0" fontId="0" fillId="0" borderId="0" xfId="0" applyFill="1" applyProtection="1">
      <alignment vertical="center"/>
      <protection hidden="1"/>
    </xf>
    <xf numFmtId="0" fontId="0" fillId="20" borderId="0" xfId="0" applyFill="1" applyProtection="1">
      <alignment vertical="center"/>
      <protection hidden="1"/>
    </xf>
    <xf numFmtId="0" fontId="23" fillId="20" borderId="0" xfId="0" applyFont="1" applyFill="1" applyProtection="1">
      <alignment vertical="center"/>
      <protection hidden="1"/>
    </xf>
    <xf numFmtId="0" fontId="33" fillId="20" borderId="0" xfId="0" applyFont="1" applyFill="1" applyBorder="1" applyAlignment="1" applyProtection="1">
      <alignment vertical="top" wrapText="1"/>
      <protection hidden="1"/>
    </xf>
    <xf numFmtId="0" fontId="0" fillId="20" borderId="0" xfId="0" applyFill="1">
      <alignment vertical="center"/>
    </xf>
    <xf numFmtId="0" fontId="35" fillId="20" borderId="0" xfId="0" applyFont="1" applyFill="1" applyProtection="1">
      <alignment vertical="center"/>
      <protection hidden="1"/>
    </xf>
    <xf numFmtId="0" fontId="0" fillId="20" borderId="0" xfId="0" applyFill="1" applyBorder="1" applyProtection="1">
      <alignment vertical="center"/>
      <protection hidden="1"/>
    </xf>
    <xf numFmtId="0" fontId="23" fillId="20" borderId="0" xfId="0" applyFont="1" applyFill="1" applyBorder="1" applyProtection="1">
      <alignment vertical="center"/>
      <protection hidden="1"/>
    </xf>
    <xf numFmtId="0" fontId="0" fillId="0" borderId="0" xfId="0" applyAlignment="1" applyProtection="1">
      <alignment vertical="center" wrapText="1"/>
      <protection hidden="1"/>
    </xf>
    <xf numFmtId="0" fontId="0" fillId="0" borderId="0" xfId="0" applyFill="1">
      <alignment vertical="center"/>
    </xf>
    <xf numFmtId="0" fontId="0" fillId="22" borderId="0" xfId="0" applyFill="1">
      <alignment vertical="center"/>
    </xf>
    <xf numFmtId="0" fontId="0" fillId="15" borderId="0" xfId="0" applyFill="1">
      <alignment vertical="center"/>
    </xf>
    <xf numFmtId="0" fontId="0" fillId="0" borderId="0" xfId="0" applyBorder="1">
      <alignment vertical="center"/>
    </xf>
    <xf numFmtId="0" fontId="21" fillId="0" borderId="0" xfId="0" applyFont="1" applyBorder="1">
      <alignment vertical="center"/>
    </xf>
    <xf numFmtId="0" fontId="68" fillId="0" borderId="1" xfId="0" applyFont="1" applyBorder="1">
      <alignment vertical="center"/>
    </xf>
    <xf numFmtId="0" fontId="39" fillId="0" borderId="1" xfId="0" applyFont="1" applyBorder="1">
      <alignment vertical="center"/>
    </xf>
    <xf numFmtId="0" fontId="68" fillId="0" borderId="75" xfId="0" applyFont="1" applyBorder="1">
      <alignment vertical="center"/>
    </xf>
    <xf numFmtId="0" fontId="7" fillId="0" borderId="15" xfId="0" applyFont="1" applyBorder="1">
      <alignment vertical="center"/>
    </xf>
    <xf numFmtId="0" fontId="68" fillId="0" borderId="15" xfId="0" applyFont="1" applyBorder="1">
      <alignment vertical="center"/>
    </xf>
    <xf numFmtId="0" fontId="39" fillId="0" borderId="0" xfId="0" applyFont="1">
      <alignment vertical="center"/>
    </xf>
    <xf numFmtId="0" fontId="7" fillId="0" borderId="0" xfId="0" applyFont="1">
      <alignment vertical="center"/>
    </xf>
    <xf numFmtId="0" fontId="68" fillId="0" borderId="0" xfId="0" applyFont="1">
      <alignment vertical="center"/>
    </xf>
    <xf numFmtId="0" fontId="7" fillId="0" borderId="16" xfId="0" applyFont="1" applyBorder="1">
      <alignment vertical="center"/>
    </xf>
    <xf numFmtId="0" fontId="68" fillId="0" borderId="16" xfId="0" applyFont="1" applyBorder="1">
      <alignment vertical="center"/>
    </xf>
    <xf numFmtId="0" fontId="68" fillId="0" borderId="0" xfId="0" applyFont="1" applyBorder="1">
      <alignment vertical="center"/>
    </xf>
    <xf numFmtId="0" fontId="39" fillId="0" borderId="0" xfId="0" applyFont="1" applyFill="1" applyBorder="1">
      <alignment vertical="center"/>
    </xf>
    <xf numFmtId="0" fontId="0" fillId="0" borderId="0" xfId="0" applyFill="1" applyBorder="1" applyAlignment="1" applyProtection="1">
      <alignment vertical="center" wrapText="1"/>
      <protection hidden="1"/>
    </xf>
    <xf numFmtId="0" fontId="0" fillId="3" borderId="0" xfId="0" applyFill="1" applyBorder="1" applyProtection="1">
      <alignment vertical="center"/>
      <protection hidden="1"/>
    </xf>
    <xf numFmtId="0" fontId="33" fillId="0" borderId="0" xfId="0" applyFont="1" applyBorder="1" applyAlignment="1" applyProtection="1">
      <alignment vertical="top" wrapText="1"/>
      <protection hidden="1"/>
    </xf>
    <xf numFmtId="0" fontId="0" fillId="14" borderId="1" xfId="0" applyFill="1" applyBorder="1" applyAlignment="1">
      <alignment horizontal="center" vertical="center"/>
    </xf>
    <xf numFmtId="0" fontId="72" fillId="0" borderId="0" xfId="0" applyFont="1" applyProtection="1">
      <alignment vertical="center"/>
      <protection hidden="1"/>
    </xf>
    <xf numFmtId="0" fontId="24" fillId="14" borderId="1" xfId="0" applyFont="1" applyFill="1" applyBorder="1" applyAlignment="1" applyProtection="1">
      <alignment horizontal="center" vertical="center"/>
      <protection hidden="1"/>
    </xf>
    <xf numFmtId="0" fontId="64" fillId="20" borderId="0" xfId="0" applyFont="1" applyFill="1" applyProtection="1">
      <alignment vertical="center"/>
      <protection hidden="1"/>
    </xf>
    <xf numFmtId="0" fontId="0" fillId="14" borderId="0" xfId="0" applyFill="1" applyProtection="1">
      <alignment vertical="center"/>
      <protection hidden="1"/>
    </xf>
    <xf numFmtId="0" fontId="24" fillId="0" borderId="0" xfId="0" applyFont="1" applyAlignment="1" applyProtection="1">
      <alignment vertical="center" wrapText="1"/>
      <protection hidden="1"/>
    </xf>
    <xf numFmtId="0" fontId="24" fillId="0" borderId="1" xfId="0" applyNumberFormat="1" applyFont="1" applyBorder="1" applyAlignment="1" applyProtection="1">
      <alignment horizontal="center" vertical="center"/>
      <protection hidden="1"/>
    </xf>
    <xf numFmtId="0" fontId="23" fillId="0" borderId="0" xfId="0" applyFont="1" applyFill="1" applyBorder="1" applyProtection="1">
      <alignment vertical="center"/>
      <protection hidden="1"/>
    </xf>
    <xf numFmtId="0" fontId="0" fillId="0" borderId="0" xfId="0" applyFont="1" applyAlignment="1" applyProtection="1">
      <alignment vertical="center" wrapText="1"/>
      <protection hidden="1"/>
    </xf>
    <xf numFmtId="0" fontId="0" fillId="0" borderId="0" xfId="0" applyAlignment="1" applyProtection="1">
      <alignment vertical="top" wrapText="1"/>
      <protection hidden="1"/>
    </xf>
    <xf numFmtId="0" fontId="23" fillId="0" borderId="0" xfId="0" applyFont="1" applyAlignment="1" applyProtection="1">
      <alignment vertical="top"/>
      <protection hidden="1"/>
    </xf>
    <xf numFmtId="0" fontId="7" fillId="0" borderId="0" xfId="0" applyFont="1" applyAlignment="1" applyProtection="1">
      <alignment vertical="top"/>
      <protection hidden="1"/>
    </xf>
    <xf numFmtId="0" fontId="14" fillId="2" borderId="1" xfId="0" applyFont="1" applyFill="1" applyBorder="1" applyAlignment="1">
      <alignment horizontal="center" vertical="center"/>
    </xf>
    <xf numFmtId="0" fontId="7" fillId="0" borderId="0" xfId="0" applyFont="1" applyAlignment="1">
      <alignment vertical="center"/>
    </xf>
    <xf numFmtId="0" fontId="14" fillId="0" borderId="1" xfId="3" applyFont="1" applyBorder="1" applyAlignment="1">
      <alignment horizontal="left" vertical="center" wrapText="1"/>
    </xf>
    <xf numFmtId="0" fontId="14" fillId="0" borderId="1" xfId="3" applyFont="1" applyBorder="1" applyAlignment="1">
      <alignment horizontal="left" vertical="center"/>
    </xf>
    <xf numFmtId="179" fontId="16" fillId="0" borderId="1" xfId="2" applyNumberFormat="1" applyFont="1" applyBorder="1" applyAlignment="1">
      <alignment horizontal="left" vertical="center"/>
    </xf>
    <xf numFmtId="179" fontId="14" fillId="2" borderId="1" xfId="2" applyNumberFormat="1" applyFont="1" applyFill="1" applyBorder="1" applyAlignment="1" applyProtection="1">
      <alignment vertical="center"/>
    </xf>
    <xf numFmtId="179" fontId="14" fillId="0" borderId="1" xfId="2" applyNumberFormat="1" applyFont="1" applyBorder="1" applyAlignment="1">
      <alignment horizontal="left" vertical="center"/>
    </xf>
    <xf numFmtId="179" fontId="17" fillId="0" borderId="1" xfId="2" applyNumberFormat="1" applyFont="1" applyBorder="1" applyAlignment="1">
      <alignment horizontal="left" vertical="center"/>
    </xf>
    <xf numFmtId="0" fontId="7" fillId="0" borderId="1" xfId="0" applyFont="1" applyBorder="1" applyAlignment="1">
      <alignment horizontal="left" vertical="center"/>
    </xf>
    <xf numFmtId="184" fontId="15" fillId="0" borderId="1" xfId="1" applyNumberFormat="1" applyFont="1" applyBorder="1" applyAlignment="1">
      <alignment horizontal="left" vertical="center"/>
    </xf>
    <xf numFmtId="183" fontId="14" fillId="0" borderId="1" xfId="2" applyNumberFormat="1" applyFont="1" applyBorder="1" applyAlignment="1">
      <alignment horizontal="left" vertical="center"/>
    </xf>
    <xf numFmtId="183" fontId="15" fillId="0" borderId="1" xfId="2" applyNumberFormat="1" applyFont="1" applyBorder="1" applyAlignment="1">
      <alignment horizontal="left" vertical="center"/>
    </xf>
    <xf numFmtId="38" fontId="14" fillId="0" borderId="1" xfId="1" applyFont="1" applyBorder="1" applyAlignment="1">
      <alignment horizontal="left" vertical="center"/>
    </xf>
    <xf numFmtId="0" fontId="74" fillId="0" borderId="1" xfId="0" applyFont="1" applyBorder="1" applyAlignment="1">
      <alignment horizontal="left" vertical="center"/>
    </xf>
    <xf numFmtId="0" fontId="14" fillId="6" borderId="1" xfId="0" applyFont="1" applyFill="1" applyBorder="1" applyAlignment="1">
      <alignment horizontal="center" vertical="center"/>
    </xf>
    <xf numFmtId="179" fontId="14" fillId="0" borderId="1" xfId="2" applyNumberFormat="1" applyFont="1" applyBorder="1" applyAlignment="1" applyProtection="1">
      <alignment vertical="center"/>
    </xf>
    <xf numFmtId="0" fontId="74" fillId="0" borderId="1" xfId="0" applyFont="1" applyBorder="1" applyAlignment="1">
      <alignment vertical="center"/>
    </xf>
    <xf numFmtId="0" fontId="7" fillId="8" borderId="1" xfId="0" applyFont="1" applyFill="1" applyBorder="1" applyAlignment="1">
      <alignment vertical="center"/>
    </xf>
    <xf numFmtId="0" fontId="7" fillId="0" borderId="1" xfId="0" applyFont="1" applyFill="1" applyBorder="1" applyAlignment="1">
      <alignment vertical="center" wrapText="1"/>
    </xf>
    <xf numFmtId="0" fontId="7" fillId="2" borderId="0" xfId="0" applyFont="1" applyFill="1">
      <alignment vertical="center"/>
    </xf>
    <xf numFmtId="0" fontId="7" fillId="0" borderId="0" xfId="0" applyFont="1" applyAlignment="1">
      <alignment vertical="center" wrapText="1"/>
    </xf>
    <xf numFmtId="0" fontId="0" fillId="0" borderId="76" xfId="0" applyBorder="1">
      <alignment vertical="center"/>
    </xf>
    <xf numFmtId="0" fontId="0" fillId="0" borderId="78" xfId="0" applyBorder="1">
      <alignment vertical="center"/>
    </xf>
    <xf numFmtId="0" fontId="0" fillId="14" borderId="5" xfId="0" applyFill="1" applyBorder="1" applyAlignment="1">
      <alignment horizontal="center" vertical="center"/>
    </xf>
    <xf numFmtId="0" fontId="0" fillId="14" borderId="7" xfId="0" applyFill="1" applyBorder="1" applyAlignment="1">
      <alignment horizontal="center" vertical="center"/>
    </xf>
    <xf numFmtId="0" fontId="0" fillId="14" borderId="6" xfId="0" applyFill="1" applyBorder="1" applyAlignment="1">
      <alignment horizontal="center" vertical="center"/>
    </xf>
    <xf numFmtId="0" fontId="0" fillId="0" borderId="0" xfId="0" applyAlignment="1">
      <alignment horizontal="center" vertical="center"/>
    </xf>
    <xf numFmtId="0" fontId="0" fillId="0" borderId="9" xfId="0" applyBorder="1">
      <alignment vertical="center"/>
    </xf>
    <xf numFmtId="0" fontId="0" fillId="0" borderId="3" xfId="0" applyBorder="1">
      <alignment vertical="center"/>
    </xf>
    <xf numFmtId="0" fontId="0" fillId="0" borderId="11" xfId="0" applyBorder="1">
      <alignment vertical="center"/>
    </xf>
    <xf numFmtId="0" fontId="0" fillId="0" borderId="10" xfId="0" applyBorder="1">
      <alignment vertical="center"/>
    </xf>
    <xf numFmtId="0" fontId="0" fillId="0" borderId="4" xfId="0" applyBorder="1">
      <alignment vertical="center"/>
    </xf>
    <xf numFmtId="0" fontId="0" fillId="0" borderId="8" xfId="0" applyBorder="1">
      <alignment vertical="center"/>
    </xf>
    <xf numFmtId="0" fontId="0" fillId="0" borderId="32" xfId="0" applyBorder="1">
      <alignment vertical="center"/>
    </xf>
    <xf numFmtId="0" fontId="0" fillId="14" borderId="12" xfId="0" applyFill="1" applyBorder="1">
      <alignment vertical="center"/>
    </xf>
    <xf numFmtId="0" fontId="0" fillId="14" borderId="2" xfId="0" applyFill="1" applyBorder="1">
      <alignment vertical="center"/>
    </xf>
    <xf numFmtId="0" fontId="0" fillId="14" borderId="14" xfId="0" applyFill="1" applyBorder="1">
      <alignment vertical="center"/>
    </xf>
    <xf numFmtId="0" fontId="0" fillId="14" borderId="13" xfId="0" applyFill="1" applyBorder="1">
      <alignment vertical="center"/>
    </xf>
    <xf numFmtId="0" fontId="0" fillId="0" borderId="2" xfId="0" applyBorder="1">
      <alignment vertical="center"/>
    </xf>
    <xf numFmtId="0" fontId="0" fillId="14" borderId="5" xfId="0" applyFill="1" applyBorder="1">
      <alignment vertical="center"/>
    </xf>
    <xf numFmtId="0" fontId="0" fillId="14" borderId="1" xfId="0" applyFill="1" applyBorder="1">
      <alignment vertical="center"/>
    </xf>
    <xf numFmtId="0" fontId="79" fillId="0" borderId="0" xfId="5" applyFont="1" applyBorder="1" applyAlignment="1" applyProtection="1">
      <alignment vertical="center" wrapText="1"/>
      <protection hidden="1"/>
    </xf>
    <xf numFmtId="0" fontId="73" fillId="0" borderId="0" xfId="0" applyFont="1" applyBorder="1" applyAlignment="1" applyProtection="1">
      <alignment vertical="center" wrapText="1"/>
      <protection hidden="1"/>
    </xf>
    <xf numFmtId="0" fontId="78" fillId="0" borderId="0" xfId="0" applyFont="1" applyProtection="1">
      <alignment vertical="center"/>
      <protection hidden="1"/>
    </xf>
    <xf numFmtId="0" fontId="81" fillId="0" borderId="0" xfId="0" applyFont="1" applyProtection="1">
      <alignment vertical="center"/>
    </xf>
    <xf numFmtId="0" fontId="82" fillId="0" borderId="0" xfId="0" applyFont="1" applyProtection="1">
      <alignment vertical="center"/>
    </xf>
    <xf numFmtId="0" fontId="80" fillId="0" borderId="0" xfId="5" applyFont="1" applyBorder="1" applyAlignment="1" applyProtection="1">
      <alignment vertical="center" wrapText="1"/>
      <protection hidden="1"/>
    </xf>
    <xf numFmtId="0" fontId="78" fillId="0" borderId="0" xfId="0" applyFont="1" applyAlignment="1">
      <alignment vertical="center"/>
    </xf>
    <xf numFmtId="0" fontId="35" fillId="0" borderId="0" xfId="0" applyFont="1" applyFill="1" applyProtection="1">
      <alignment vertical="center"/>
      <protection hidden="1"/>
    </xf>
    <xf numFmtId="0" fontId="23" fillId="0" borderId="0" xfId="0" applyFont="1" applyFill="1" applyProtection="1">
      <alignment vertical="center"/>
      <protection hidden="1"/>
    </xf>
    <xf numFmtId="0" fontId="0" fillId="18" borderId="3" xfId="0" applyFill="1" applyBorder="1" applyProtection="1">
      <alignment vertical="center"/>
      <protection hidden="1"/>
    </xf>
    <xf numFmtId="0" fontId="0" fillId="11" borderId="3" xfId="0" applyFill="1" applyBorder="1" applyProtection="1">
      <alignment vertical="center"/>
      <protection hidden="1"/>
    </xf>
    <xf numFmtId="0" fontId="0" fillId="0" borderId="0" xfId="0" applyBorder="1" applyAlignment="1" applyProtection="1">
      <alignment vertical="center"/>
      <protection hidden="1"/>
    </xf>
    <xf numFmtId="0" fontId="81" fillId="18" borderId="0" xfId="0" applyFont="1" applyFill="1" applyProtection="1">
      <alignment vertical="center"/>
    </xf>
    <xf numFmtId="0" fontId="0" fillId="2" borderId="1" xfId="0" applyFill="1" applyBorder="1" applyProtection="1">
      <alignment vertical="center"/>
    </xf>
    <xf numFmtId="0" fontId="6" fillId="19" borderId="0" xfId="0" applyFont="1" applyFill="1" applyProtection="1">
      <alignment vertical="center"/>
    </xf>
    <xf numFmtId="0" fontId="0" fillId="19" borderId="0" xfId="0" applyFill="1" applyProtection="1">
      <alignment vertical="center"/>
    </xf>
    <xf numFmtId="0" fontId="0" fillId="3" borderId="1" xfId="0" applyFill="1" applyBorder="1" applyProtection="1">
      <alignment vertical="center"/>
    </xf>
    <xf numFmtId="0" fontId="6" fillId="0" borderId="0" xfId="0" applyFont="1" applyProtection="1">
      <alignment vertical="center"/>
    </xf>
    <xf numFmtId="0" fontId="10" fillId="0" borderId="0" xfId="0" applyFont="1" applyFill="1" applyProtection="1">
      <alignment vertical="center"/>
    </xf>
    <xf numFmtId="0" fontId="11" fillId="5" borderId="1" xfId="0" applyFont="1" applyFill="1" applyBorder="1" applyAlignment="1" applyProtection="1">
      <alignment horizontal="center" vertical="center"/>
    </xf>
    <xf numFmtId="0" fontId="0" fillId="0" borderId="1" xfId="0" applyBorder="1" applyProtection="1">
      <alignment vertical="center"/>
    </xf>
    <xf numFmtId="189" fontId="10" fillId="0" borderId="1" xfId="0" applyNumberFormat="1" applyFont="1" applyFill="1" applyBorder="1" applyAlignment="1" applyProtection="1">
      <alignment horizontal="left" vertical="center"/>
    </xf>
    <xf numFmtId="0" fontId="10" fillId="0" borderId="0" xfId="0" applyFont="1" applyFill="1" applyAlignment="1" applyProtection="1"/>
    <xf numFmtId="0" fontId="11" fillId="5" borderId="5" xfId="0" applyFont="1" applyFill="1" applyBorder="1" applyAlignment="1" applyProtection="1">
      <alignment horizontal="centerContinuous" vertical="center"/>
    </xf>
    <xf numFmtId="0" fontId="11" fillId="5" borderId="1" xfId="0" applyFont="1" applyFill="1" applyBorder="1" applyAlignment="1" applyProtection="1">
      <alignment horizontal="center" vertical="center" wrapText="1"/>
    </xf>
    <xf numFmtId="190" fontId="10" fillId="0" borderId="1" xfId="0" applyNumberFormat="1" applyFont="1" applyFill="1" applyBorder="1" applyProtection="1">
      <alignment vertical="center"/>
    </xf>
    <xf numFmtId="0" fontId="6" fillId="3" borderId="0" xfId="0" applyFont="1" applyFill="1" applyProtection="1">
      <alignment vertical="center"/>
    </xf>
    <xf numFmtId="178" fontId="10" fillId="0" borderId="1" xfId="0" applyNumberFormat="1" applyFont="1" applyFill="1" applyBorder="1" applyProtection="1">
      <alignment vertical="center"/>
    </xf>
    <xf numFmtId="176" fontId="10" fillId="0" borderId="1" xfId="0" applyNumberFormat="1" applyFont="1" applyFill="1" applyBorder="1" applyProtection="1">
      <alignment vertical="center"/>
    </xf>
    <xf numFmtId="179" fontId="0" fillId="0" borderId="0" xfId="0" applyNumberFormat="1" applyProtection="1">
      <alignment vertical="center"/>
    </xf>
    <xf numFmtId="188" fontId="0" fillId="0" borderId="0" xfId="0" applyNumberFormat="1" applyProtection="1">
      <alignment vertical="center"/>
    </xf>
    <xf numFmtId="191" fontId="0" fillId="0" borderId="0" xfId="0" applyNumberFormat="1" applyProtection="1">
      <alignment vertical="center"/>
    </xf>
    <xf numFmtId="0" fontId="12" fillId="0" borderId="0" xfId="0" applyFont="1" applyFill="1" applyProtection="1">
      <alignment vertical="center"/>
    </xf>
    <xf numFmtId="0" fontId="10" fillId="5" borderId="5" xfId="0" applyFont="1" applyFill="1" applyBorder="1" applyAlignment="1" applyProtection="1">
      <alignment horizontal="centerContinuous" vertical="center"/>
    </xf>
    <xf numFmtId="0" fontId="10" fillId="5" borderId="1" xfId="0" applyFont="1" applyFill="1" applyBorder="1" applyAlignment="1" applyProtection="1">
      <alignment horizontal="center" vertical="center"/>
    </xf>
    <xf numFmtId="0" fontId="10" fillId="0" borderId="5" xfId="0" applyFont="1" applyFill="1" applyBorder="1" applyProtection="1">
      <alignment vertical="center"/>
    </xf>
    <xf numFmtId="179" fontId="0" fillId="0" borderId="1" xfId="0" applyNumberFormat="1" applyBorder="1" applyProtection="1">
      <alignment vertical="center"/>
    </xf>
    <xf numFmtId="188" fontId="0" fillId="0" borderId="1" xfId="0" applyNumberFormat="1" applyBorder="1" applyProtection="1">
      <alignment vertical="center"/>
    </xf>
    <xf numFmtId="191" fontId="0" fillId="0" borderId="1" xfId="0" applyNumberFormat="1" applyBorder="1" applyProtection="1">
      <alignment vertical="center"/>
    </xf>
    <xf numFmtId="0" fontId="10" fillId="0" borderId="0" xfId="0" applyFont="1" applyFill="1" applyBorder="1" applyAlignment="1" applyProtection="1">
      <alignment vertical="center" wrapText="1"/>
    </xf>
    <xf numFmtId="0" fontId="0" fillId="0" borderId="0" xfId="0" applyBorder="1" applyAlignment="1" applyProtection="1">
      <alignment vertical="center"/>
    </xf>
    <xf numFmtId="0" fontId="6" fillId="0" borderId="0" xfId="0" applyFont="1" applyFill="1" applyProtection="1">
      <alignment vertical="center"/>
    </xf>
    <xf numFmtId="0" fontId="6" fillId="7" borderId="5" xfId="0" applyFont="1" applyFill="1" applyBorder="1" applyProtection="1">
      <alignment vertical="center"/>
    </xf>
    <xf numFmtId="0" fontId="6" fillId="0" borderId="5" xfId="0" applyFont="1" applyFill="1" applyBorder="1" applyProtection="1">
      <alignment vertical="center"/>
    </xf>
    <xf numFmtId="0" fontId="6" fillId="0" borderId="5" xfId="0" applyFont="1" applyBorder="1" applyProtection="1">
      <alignment vertical="center"/>
    </xf>
    <xf numFmtId="0" fontId="66" fillId="0" borderId="0" xfId="0" applyFont="1" applyProtection="1">
      <alignment vertical="center"/>
    </xf>
    <xf numFmtId="0" fontId="35" fillId="0" borderId="0" xfId="0" applyFont="1" applyProtection="1">
      <alignment vertical="center"/>
    </xf>
    <xf numFmtId="0" fontId="39" fillId="0" borderId="0" xfId="0" applyFont="1" applyProtection="1">
      <alignment vertical="center"/>
    </xf>
    <xf numFmtId="0" fontId="62" fillId="0" borderId="0" xfId="0" applyFont="1" applyProtection="1">
      <alignment vertical="center"/>
    </xf>
    <xf numFmtId="0" fontId="0" fillId="2" borderId="0" xfId="0" applyFill="1" applyProtection="1">
      <alignment vertical="center"/>
    </xf>
    <xf numFmtId="0" fontId="23" fillId="0" borderId="0" xfId="0" applyFont="1" applyProtection="1">
      <alignment vertical="center"/>
    </xf>
    <xf numFmtId="0" fontId="36" fillId="0" borderId="0" xfId="0" applyFont="1" applyProtection="1">
      <alignment vertical="center"/>
    </xf>
    <xf numFmtId="0" fontId="0" fillId="14" borderId="1" xfId="0" applyFill="1" applyBorder="1" applyAlignment="1" applyProtection="1">
      <alignment vertical="center" wrapText="1"/>
    </xf>
    <xf numFmtId="0" fontId="27" fillId="0" borderId="0" xfId="0" applyFont="1" applyProtection="1">
      <alignment vertical="center"/>
    </xf>
    <xf numFmtId="0" fontId="26" fillId="0" borderId="0" xfId="0" applyFont="1" applyAlignment="1" applyProtection="1">
      <alignment horizontal="left" vertical="top"/>
    </xf>
    <xf numFmtId="0" fontId="26" fillId="0" borderId="0" xfId="0" quotePrefix="1" applyFont="1" applyAlignment="1" applyProtection="1">
      <alignment horizontal="right" vertical="center" indent="1"/>
    </xf>
    <xf numFmtId="0" fontId="26" fillId="0" borderId="0" xfId="0" applyFont="1" applyAlignment="1" applyProtection="1">
      <alignment horizontal="right" vertical="center" indent="1"/>
    </xf>
    <xf numFmtId="0" fontId="29" fillId="0" borderId="0" xfId="0" applyFont="1" applyProtection="1">
      <alignment vertical="center"/>
    </xf>
    <xf numFmtId="0" fontId="27" fillId="0" borderId="0" xfId="0" applyFont="1" applyAlignment="1" applyProtection="1">
      <alignment vertical="center" wrapText="1"/>
    </xf>
    <xf numFmtId="0" fontId="25" fillId="0" borderId="0" xfId="0" applyFont="1" applyAlignment="1" applyProtection="1">
      <alignment vertical="center"/>
    </xf>
    <xf numFmtId="0" fontId="56" fillId="0" borderId="0" xfId="0" applyFont="1" applyAlignment="1" applyProtection="1">
      <alignment vertical="center"/>
    </xf>
    <xf numFmtId="0" fontId="0" fillId="0" borderId="0" xfId="0" applyAlignment="1" applyProtection="1">
      <alignment vertical="center"/>
    </xf>
    <xf numFmtId="0" fontId="54" fillId="0" borderId="0" xfId="0" applyFont="1" applyAlignment="1" applyProtection="1">
      <alignment horizontal="justify" vertical="center"/>
    </xf>
    <xf numFmtId="0" fontId="55" fillId="0" borderId="0" xfId="0" applyFont="1" applyAlignment="1" applyProtection="1">
      <alignment horizontal="justify" vertical="center"/>
    </xf>
    <xf numFmtId="0" fontId="56" fillId="0" borderId="0" xfId="0" applyFont="1" applyAlignment="1" applyProtection="1">
      <alignment vertical="center" wrapText="1"/>
    </xf>
    <xf numFmtId="0" fontId="32" fillId="0" borderId="0" xfId="0" applyFont="1" applyProtection="1">
      <alignment vertical="center"/>
    </xf>
    <xf numFmtId="0" fontId="25" fillId="0" borderId="7" xfId="0" applyFont="1" applyBorder="1" applyProtection="1">
      <alignment vertical="center"/>
    </xf>
    <xf numFmtId="0" fontId="32" fillId="0" borderId="0" xfId="0" applyFont="1" applyAlignment="1" applyProtection="1">
      <alignment vertical="center"/>
    </xf>
    <xf numFmtId="0" fontId="26" fillId="0" borderId="0" xfId="0" applyFont="1" applyAlignment="1" applyProtection="1">
      <alignment vertical="center"/>
    </xf>
    <xf numFmtId="0" fontId="32" fillId="0" borderId="0" xfId="0" applyFont="1" applyBorder="1" applyAlignment="1" applyProtection="1">
      <alignment vertical="center"/>
    </xf>
    <xf numFmtId="0" fontId="25" fillId="0" borderId="0" xfId="0" applyFont="1" applyBorder="1" applyProtection="1">
      <alignment vertical="center"/>
    </xf>
    <xf numFmtId="0" fontId="25" fillId="0" borderId="9" xfId="0" applyFont="1" applyBorder="1" applyProtection="1">
      <alignment vertical="center"/>
    </xf>
    <xf numFmtId="0" fontId="25" fillId="0" borderId="5" xfId="0" applyFont="1" applyBorder="1" applyProtection="1">
      <alignment vertical="center"/>
    </xf>
    <xf numFmtId="0" fontId="30" fillId="0" borderId="0" xfId="0" applyFont="1" applyBorder="1" applyProtection="1">
      <alignment vertical="center"/>
    </xf>
    <xf numFmtId="0" fontId="25" fillId="0" borderId="32" xfId="0" applyFont="1" applyBorder="1" applyProtection="1">
      <alignment vertical="center"/>
    </xf>
    <xf numFmtId="0" fontId="30" fillId="0" borderId="5" xfId="0" applyFont="1" applyBorder="1" applyAlignment="1" applyProtection="1">
      <alignment vertical="center"/>
    </xf>
    <xf numFmtId="0" fontId="30" fillId="0" borderId="6" xfId="0" applyFont="1" applyBorder="1" applyAlignment="1" applyProtection="1">
      <alignment vertical="center"/>
    </xf>
    <xf numFmtId="0" fontId="30" fillId="0" borderId="7" xfId="0" applyFont="1" applyBorder="1" applyAlignment="1" applyProtection="1">
      <alignment vertical="center"/>
    </xf>
    <xf numFmtId="0" fontId="25" fillId="0" borderId="14" xfId="0" applyFont="1" applyBorder="1" applyProtection="1">
      <alignment vertical="center"/>
    </xf>
    <xf numFmtId="0" fontId="25" fillId="0" borderId="13" xfId="0" applyFont="1" applyBorder="1" applyProtection="1">
      <alignment vertical="center"/>
    </xf>
    <xf numFmtId="0" fontId="67" fillId="0" borderId="0" xfId="0" applyFont="1" applyProtection="1">
      <alignment vertical="center"/>
    </xf>
    <xf numFmtId="0" fontId="31" fillId="0" borderId="0" xfId="0" applyFont="1" applyAlignment="1" applyProtection="1">
      <alignment horizontal="right" vertical="center"/>
    </xf>
    <xf numFmtId="0" fontId="25" fillId="0" borderId="8" xfId="0" applyFont="1" applyBorder="1" applyProtection="1">
      <alignment vertical="center"/>
    </xf>
    <xf numFmtId="0" fontId="25" fillId="0" borderId="12" xfId="0" applyFont="1" applyBorder="1" applyProtection="1">
      <alignment vertical="center"/>
    </xf>
    <xf numFmtId="0" fontId="25" fillId="0" borderId="0" xfId="0" applyFont="1" applyBorder="1" applyAlignment="1" applyProtection="1">
      <alignment vertical="center"/>
    </xf>
    <xf numFmtId="3" fontId="25" fillId="0" borderId="0" xfId="0" applyNumberFormat="1" applyFont="1" applyBorder="1" applyAlignment="1" applyProtection="1">
      <alignment vertical="center"/>
    </xf>
    <xf numFmtId="3" fontId="25" fillId="0" borderId="0" xfId="0" applyNumberFormat="1" applyFont="1" applyBorder="1" applyAlignment="1" applyProtection="1">
      <alignment horizontal="right" vertical="center"/>
    </xf>
    <xf numFmtId="0" fontId="25" fillId="0" borderId="0" xfId="0" applyFont="1" applyBorder="1" applyAlignment="1" applyProtection="1">
      <alignment vertical="center" wrapText="1"/>
    </xf>
    <xf numFmtId="3" fontId="31" fillId="0" borderId="0" xfId="0" applyNumberFormat="1" applyFont="1" applyBorder="1" applyAlignment="1" applyProtection="1">
      <alignment vertical="center"/>
    </xf>
    <xf numFmtId="0" fontId="25" fillId="0" borderId="11" xfId="0" applyFont="1" applyBorder="1" applyAlignment="1" applyProtection="1">
      <alignment vertical="center"/>
    </xf>
    <xf numFmtId="0" fontId="26" fillId="0" borderId="0" xfId="0" applyFont="1" applyBorder="1" applyProtection="1">
      <alignment vertical="center"/>
    </xf>
    <xf numFmtId="0" fontId="30" fillId="0" borderId="0" xfId="0" applyFont="1" applyFill="1" applyBorder="1" applyAlignment="1" applyProtection="1">
      <alignment vertical="center" shrinkToFit="1"/>
    </xf>
    <xf numFmtId="0" fontId="31" fillId="0" borderId="0" xfId="0" applyFont="1" applyFill="1" applyBorder="1" applyAlignment="1" applyProtection="1">
      <alignment vertical="center"/>
    </xf>
    <xf numFmtId="0" fontId="25" fillId="0" borderId="0" xfId="0" applyFont="1" applyFill="1" applyBorder="1" applyAlignment="1" applyProtection="1">
      <alignment vertical="center"/>
    </xf>
    <xf numFmtId="0" fontId="31" fillId="0" borderId="0" xfId="0" applyFont="1" applyFill="1" applyBorder="1" applyAlignment="1" applyProtection="1">
      <alignment vertical="center" shrinkToFit="1"/>
    </xf>
    <xf numFmtId="0" fontId="31" fillId="0" borderId="0" xfId="0" applyFont="1" applyFill="1" applyBorder="1" applyAlignment="1" applyProtection="1">
      <alignment vertical="center" wrapText="1"/>
    </xf>
    <xf numFmtId="0" fontId="30" fillId="0" borderId="0" xfId="0" applyFont="1" applyFill="1" applyBorder="1" applyAlignment="1" applyProtection="1">
      <alignment vertical="center" wrapText="1"/>
    </xf>
    <xf numFmtId="0" fontId="59" fillId="0" borderId="0" xfId="0" applyFont="1" applyFill="1" applyBorder="1" applyAlignment="1" applyProtection="1">
      <alignment vertical="center"/>
    </xf>
    <xf numFmtId="3" fontId="59" fillId="0" borderId="0" xfId="0" applyNumberFormat="1" applyFont="1" applyFill="1" applyBorder="1" applyAlignment="1" applyProtection="1">
      <alignment vertical="center"/>
    </xf>
    <xf numFmtId="0" fontId="59" fillId="0" borderId="0" xfId="0" applyFont="1" applyFill="1" applyBorder="1" applyAlignment="1" applyProtection="1">
      <alignment vertical="center" shrinkToFit="1"/>
    </xf>
    <xf numFmtId="0" fontId="59" fillId="0" borderId="0" xfId="0" applyFont="1" applyFill="1" applyBorder="1" applyAlignment="1" applyProtection="1">
      <alignment vertical="center" wrapText="1"/>
    </xf>
    <xf numFmtId="0" fontId="48" fillId="0" borderId="0" xfId="4" applyFont="1" applyFill="1" applyBorder="1" applyAlignment="1" applyProtection="1">
      <alignment vertical="center"/>
    </xf>
    <xf numFmtId="0" fontId="47" fillId="0" borderId="0" xfId="4" applyFont="1" applyFill="1" applyBorder="1" applyAlignment="1" applyProtection="1">
      <alignment vertical="center"/>
    </xf>
    <xf numFmtId="0" fontId="49" fillId="0" borderId="0" xfId="4" applyFont="1" applyFill="1" applyBorder="1" applyAlignment="1" applyProtection="1">
      <alignment horizontal="right" vertical="center"/>
    </xf>
    <xf numFmtId="0" fontId="31" fillId="0" borderId="0" xfId="0" applyFont="1" applyBorder="1" applyProtection="1">
      <alignment vertical="center"/>
    </xf>
    <xf numFmtId="0" fontId="30" fillId="0" borderId="22" xfId="0" applyFont="1" applyBorder="1" applyProtection="1">
      <alignment vertical="center"/>
    </xf>
    <xf numFmtId="0" fontId="31" fillId="0" borderId="24" xfId="0" applyFont="1" applyBorder="1" applyProtection="1">
      <alignment vertical="center"/>
    </xf>
    <xf numFmtId="0" fontId="30" fillId="0" borderId="25" xfId="0" applyFont="1" applyBorder="1" applyProtection="1">
      <alignment vertical="center"/>
    </xf>
    <xf numFmtId="0" fontId="25" fillId="14" borderId="0" xfId="0" applyFont="1" applyFill="1" applyProtection="1">
      <alignment vertical="center"/>
    </xf>
    <xf numFmtId="0" fontId="25" fillId="0" borderId="26" xfId="0" applyFont="1" applyBorder="1" applyProtection="1">
      <alignment vertical="center"/>
    </xf>
    <xf numFmtId="0" fontId="25" fillId="0" borderId="27" xfId="0" applyFont="1" applyBorder="1" applyProtection="1">
      <alignment vertical="center"/>
    </xf>
    <xf numFmtId="0" fontId="25" fillId="0" borderId="27" xfId="0" applyFont="1" applyBorder="1" applyAlignment="1" applyProtection="1">
      <alignment horizontal="center" vertical="center"/>
    </xf>
    <xf numFmtId="0" fontId="25" fillId="0" borderId="28" xfId="0" applyFont="1" applyBorder="1" applyProtection="1">
      <alignment vertical="center"/>
    </xf>
    <xf numFmtId="0" fontId="25" fillId="0" borderId="18" xfId="0" applyFont="1" applyBorder="1" applyProtection="1">
      <alignment vertical="center"/>
    </xf>
    <xf numFmtId="0" fontId="25" fillId="0" borderId="19" xfId="0" applyFont="1" applyBorder="1" applyProtection="1">
      <alignment vertical="center"/>
    </xf>
    <xf numFmtId="0" fontId="25" fillId="0" borderId="20" xfId="0" applyFont="1" applyBorder="1" applyProtection="1">
      <alignment vertical="center"/>
    </xf>
    <xf numFmtId="0" fontId="25" fillId="0" borderId="23" xfId="0" applyFont="1" applyBorder="1" applyProtection="1">
      <alignment vertical="center"/>
    </xf>
    <xf numFmtId="0" fontId="25" fillId="0" borderId="24" xfId="0" applyFont="1" applyBorder="1" applyProtection="1">
      <alignment vertical="center"/>
    </xf>
    <xf numFmtId="0" fontId="25" fillId="0" borderId="25" xfId="0" applyFont="1" applyBorder="1" applyProtection="1">
      <alignment vertical="center"/>
    </xf>
    <xf numFmtId="0" fontId="50" fillId="0" borderId="0" xfId="4" applyFont="1" applyFill="1" applyBorder="1" applyAlignment="1" applyProtection="1">
      <alignment vertical="center"/>
    </xf>
    <xf numFmtId="0" fontId="31" fillId="0" borderId="0" xfId="0" applyFont="1" applyProtection="1">
      <alignment vertical="center"/>
    </xf>
    <xf numFmtId="0" fontId="42" fillId="0" borderId="0" xfId="0" applyFont="1" applyProtection="1">
      <alignment vertical="center"/>
    </xf>
    <xf numFmtId="0" fontId="27" fillId="0" borderId="0" xfId="0" applyFont="1" applyAlignment="1" applyProtection="1">
      <alignment horizontal="left" vertical="center" wrapText="1"/>
    </xf>
    <xf numFmtId="0" fontId="0" fillId="0" borderId="0" xfId="0" applyAlignment="1" applyProtection="1">
      <alignment horizontal="left" vertical="center"/>
    </xf>
    <xf numFmtId="0" fontId="67" fillId="0" borderId="0" xfId="0" applyFont="1" applyAlignment="1" applyProtection="1"/>
    <xf numFmtId="185" fontId="25" fillId="0" borderId="0" xfId="0" applyNumberFormat="1" applyFont="1" applyBorder="1" applyAlignment="1" applyProtection="1">
      <alignment vertical="center"/>
    </xf>
    <xf numFmtId="0" fontId="30" fillId="0" borderId="0" xfId="0" applyFont="1" applyBorder="1" applyAlignment="1" applyProtection="1">
      <alignment vertical="center"/>
    </xf>
    <xf numFmtId="179" fontId="25" fillId="0" borderId="0" xfId="0" applyNumberFormat="1" applyFont="1" applyBorder="1" applyAlignment="1" applyProtection="1">
      <alignment horizontal="center" vertical="center"/>
    </xf>
    <xf numFmtId="0" fontId="0" fillId="0" borderId="0" xfId="0" applyBorder="1" applyAlignment="1" applyProtection="1">
      <alignment vertical="center" wrapText="1"/>
    </xf>
    <xf numFmtId="0" fontId="0" fillId="0" borderId="1" xfId="0" applyFill="1" applyBorder="1" applyAlignment="1" applyProtection="1">
      <alignment horizontal="center" vertical="center" wrapText="1"/>
    </xf>
    <xf numFmtId="0" fontId="23" fillId="0" borderId="0" xfId="0" applyFont="1" applyFill="1" applyBorder="1" applyAlignment="1" applyProtection="1">
      <alignment vertical="top"/>
    </xf>
    <xf numFmtId="0" fontId="32" fillId="0" borderId="0" xfId="0" quotePrefix="1" applyFont="1" applyProtection="1">
      <alignment vertical="center"/>
    </xf>
    <xf numFmtId="0" fontId="24" fillId="0" borderId="0"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Fill="1" applyBorder="1" applyProtection="1">
      <alignment vertical="center"/>
    </xf>
    <xf numFmtId="0" fontId="6" fillId="0" borderId="1" xfId="0" applyFont="1" applyFill="1" applyBorder="1" applyAlignment="1" applyProtection="1">
      <alignment vertical="center"/>
    </xf>
    <xf numFmtId="0" fontId="24" fillId="0" borderId="0" xfId="0" applyFont="1" applyAlignment="1">
      <alignment vertical="center" wrapText="1"/>
    </xf>
    <xf numFmtId="0" fontId="32" fillId="0" borderId="0" xfId="0" applyFont="1" applyProtection="1">
      <alignment vertical="center"/>
      <protection locked="0"/>
    </xf>
    <xf numFmtId="0" fontId="0" fillId="0" borderId="0" xfId="0" applyFill="1" applyBorder="1" applyAlignment="1" applyProtection="1">
      <alignment vertical="center"/>
      <protection locked="0"/>
    </xf>
    <xf numFmtId="0" fontId="2" fillId="0" borderId="0" xfId="0" applyFont="1" applyFill="1" applyBorder="1" applyAlignment="1" applyProtection="1">
      <alignment vertical="center"/>
      <protection locked="0"/>
    </xf>
    <xf numFmtId="185" fontId="2" fillId="0" borderId="0" xfId="0" applyNumberFormat="1" applyFont="1" applyFill="1" applyBorder="1" applyAlignment="1" applyProtection="1">
      <alignment vertical="center"/>
      <protection locked="0"/>
    </xf>
    <xf numFmtId="185" fontId="0" fillId="0" borderId="0" xfId="0" applyNumberFormat="1" applyFill="1" applyBorder="1" applyAlignment="1" applyProtection="1">
      <alignment vertical="center"/>
      <protection locked="0"/>
    </xf>
    <xf numFmtId="49" fontId="0" fillId="0" borderId="0" xfId="0" applyNumberFormat="1" applyFill="1" applyBorder="1" applyAlignment="1" applyProtection="1">
      <alignment vertical="center"/>
      <protection locked="0"/>
    </xf>
    <xf numFmtId="0" fontId="44" fillId="0" borderId="0" xfId="0" applyFont="1" applyFill="1" applyBorder="1" applyAlignment="1" applyProtection="1">
      <alignment vertical="center" wrapText="1"/>
      <protection hidden="1"/>
    </xf>
    <xf numFmtId="0" fontId="0" fillId="0" borderId="0" xfId="0" applyFill="1" applyBorder="1" applyAlignment="1" applyProtection="1">
      <alignment horizontal="center" vertical="center" wrapText="1"/>
      <protection hidden="1"/>
    </xf>
    <xf numFmtId="0" fontId="33" fillId="0" borderId="0" xfId="0" applyFont="1" applyFill="1" applyBorder="1" applyAlignment="1">
      <alignment vertical="center" wrapText="1"/>
    </xf>
    <xf numFmtId="0" fontId="0" fillId="0" borderId="0" xfId="0" applyFill="1" applyBorder="1" applyAlignment="1" applyProtection="1">
      <alignment vertical="center" wrapText="1"/>
    </xf>
    <xf numFmtId="0" fontId="10" fillId="0" borderId="0" xfId="0" applyFont="1" applyFill="1" applyBorder="1">
      <alignment vertical="center"/>
    </xf>
    <xf numFmtId="0" fontId="0" fillId="0" borderId="0" xfId="0" applyFill="1" applyBorder="1">
      <alignment vertical="center"/>
    </xf>
    <xf numFmtId="0" fontId="11" fillId="0" borderId="0" xfId="0" applyFont="1" applyFill="1" applyBorder="1" applyAlignment="1">
      <alignment horizontal="center" vertical="center"/>
    </xf>
    <xf numFmtId="0" fontId="10" fillId="0" borderId="0" xfId="0" applyFont="1" applyFill="1" applyBorder="1" applyAlignment="1" applyProtection="1">
      <alignment vertical="center"/>
      <protection locked="0"/>
    </xf>
    <xf numFmtId="189" fontId="10" fillId="0" borderId="0" xfId="0" applyNumberFormat="1" applyFont="1" applyFill="1" applyBorder="1" applyAlignment="1" applyProtection="1">
      <alignment horizontal="left" vertical="center"/>
      <protection locked="0"/>
    </xf>
    <xf numFmtId="0" fontId="6" fillId="0" borderId="0" xfId="0" applyFont="1" applyFill="1" applyBorder="1" applyProtection="1">
      <alignment vertical="center"/>
      <protection hidden="1"/>
    </xf>
    <xf numFmtId="0" fontId="10" fillId="0" borderId="0" xfId="0" applyFont="1" applyFill="1" applyBorder="1" applyAlignment="1"/>
    <xf numFmtId="0" fontId="11" fillId="0" borderId="0" xfId="0" applyFont="1" applyFill="1" applyBorder="1" applyAlignment="1">
      <alignment horizontal="center" vertical="center" wrapText="1"/>
    </xf>
    <xf numFmtId="190" fontId="10" fillId="0" borderId="0" xfId="0" applyNumberFormat="1" applyFont="1" applyFill="1" applyBorder="1" applyProtection="1">
      <alignment vertical="center"/>
      <protection locked="0"/>
    </xf>
    <xf numFmtId="192" fontId="10" fillId="0" borderId="0" xfId="0" applyNumberFormat="1" applyFont="1" applyFill="1" applyBorder="1" applyProtection="1">
      <alignment vertical="center"/>
      <protection locked="0"/>
    </xf>
    <xf numFmtId="0" fontId="10" fillId="0" borderId="0" xfId="0" applyFont="1" applyFill="1" applyBorder="1" applyProtection="1">
      <alignment vertical="center"/>
      <protection hidden="1"/>
    </xf>
    <xf numFmtId="0" fontId="10" fillId="0" borderId="0" xfId="0" applyFont="1" applyFill="1" applyBorder="1" applyAlignment="1">
      <alignment horizontal="center" vertical="center"/>
    </xf>
    <xf numFmtId="179" fontId="0" fillId="0" borderId="0" xfId="0" applyNumberFormat="1" applyFill="1" applyBorder="1">
      <alignment vertical="center"/>
    </xf>
    <xf numFmtId="191" fontId="0" fillId="0" borderId="0" xfId="0" applyNumberFormat="1" applyFill="1" applyBorder="1">
      <alignment vertical="center"/>
    </xf>
    <xf numFmtId="0" fontId="10" fillId="0" borderId="0" xfId="0" applyFont="1" applyFill="1" applyBorder="1" applyAlignment="1" applyProtection="1">
      <alignment vertical="center"/>
      <protection hidden="1"/>
    </xf>
    <xf numFmtId="0" fontId="4" fillId="0" borderId="0" xfId="0" applyFont="1" applyFill="1" applyBorder="1" applyAlignment="1" applyProtection="1">
      <alignment vertical="center" wrapText="1"/>
      <protection hidden="1"/>
    </xf>
    <xf numFmtId="0" fontId="0" fillId="0" borderId="0" xfId="0" applyFill="1" applyBorder="1" applyAlignment="1" applyProtection="1">
      <alignment horizontal="center" vertical="center"/>
      <protection hidden="1"/>
    </xf>
    <xf numFmtId="176" fontId="0" fillId="0" borderId="0" xfId="0" applyNumberFormat="1" applyFill="1" applyBorder="1" applyAlignment="1" applyProtection="1">
      <alignment vertical="center"/>
      <protection hidden="1"/>
    </xf>
    <xf numFmtId="177" fontId="5" fillId="0" borderId="0" xfId="0" applyNumberFormat="1" applyFont="1" applyFill="1" applyBorder="1" applyAlignment="1" applyProtection="1">
      <alignment vertical="center"/>
      <protection hidden="1"/>
    </xf>
    <xf numFmtId="177" fontId="0" fillId="0" borderId="0" xfId="0" applyNumberFormat="1" applyFill="1" applyBorder="1" applyAlignment="1" applyProtection="1">
      <alignment vertical="center"/>
      <protection hidden="1"/>
    </xf>
    <xf numFmtId="177" fontId="5" fillId="0" borderId="0" xfId="0" applyNumberFormat="1" applyFont="1" applyFill="1" applyBorder="1" applyAlignment="1" applyProtection="1">
      <alignment vertical="center"/>
      <protection locked="0" hidden="1"/>
    </xf>
    <xf numFmtId="177" fontId="6" fillId="0" borderId="0" xfId="0" applyNumberFormat="1" applyFont="1" applyFill="1" applyBorder="1" applyAlignment="1" applyProtection="1">
      <alignment vertical="center"/>
      <protection hidden="1"/>
    </xf>
    <xf numFmtId="177" fontId="24" fillId="0" borderId="0" xfId="0" applyNumberFormat="1" applyFont="1" applyFill="1" applyBorder="1" applyAlignment="1" applyProtection="1">
      <alignment vertical="center"/>
      <protection hidden="1"/>
    </xf>
    <xf numFmtId="0" fontId="38" fillId="0" borderId="0" xfId="0" applyFont="1" applyFill="1" applyBorder="1" applyProtection="1">
      <alignment vertical="center"/>
      <protection hidden="1"/>
    </xf>
    <xf numFmtId="0" fontId="0" fillId="0" borderId="0" xfId="0" applyFill="1" applyBorder="1" applyProtection="1">
      <alignment vertical="center"/>
      <protection locked="0" hidden="1"/>
    </xf>
    <xf numFmtId="179" fontId="5" fillId="0" borderId="0" xfId="0" applyNumberFormat="1" applyFont="1" applyFill="1" applyBorder="1" applyAlignment="1" applyProtection="1">
      <alignment vertical="center"/>
      <protection hidden="1"/>
    </xf>
    <xf numFmtId="176" fontId="7" fillId="0" borderId="0" xfId="0" applyNumberFormat="1" applyFont="1" applyFill="1" applyBorder="1" applyAlignment="1" applyProtection="1">
      <alignment vertical="center"/>
      <protection hidden="1"/>
    </xf>
    <xf numFmtId="0" fontId="37" fillId="0" borderId="0" xfId="0" applyFont="1" applyFill="1" applyBorder="1" applyAlignment="1" applyProtection="1">
      <alignment vertical="center" wrapText="1"/>
      <protection hidden="1"/>
    </xf>
    <xf numFmtId="0" fontId="62" fillId="0" borderId="0" xfId="0" applyFont="1" applyFill="1" applyBorder="1">
      <alignment vertical="center"/>
    </xf>
    <xf numFmtId="0" fontId="0" fillId="0" borderId="0" xfId="0" applyFill="1" applyBorder="1" applyAlignment="1">
      <alignment vertical="center"/>
    </xf>
    <xf numFmtId="0" fontId="0" fillId="0" borderId="0" xfId="0" applyFill="1" applyBorder="1" applyProtection="1">
      <alignment vertical="center"/>
    </xf>
    <xf numFmtId="0" fontId="9" fillId="0" borderId="0" xfId="0" applyFont="1" applyFill="1" applyBorder="1" applyAlignment="1" applyProtection="1">
      <alignment vertical="center" wrapText="1"/>
    </xf>
    <xf numFmtId="0" fontId="64" fillId="0" borderId="0" xfId="0" applyFont="1" applyFill="1" applyBorder="1" applyAlignment="1" applyProtection="1">
      <alignment vertical="center" wrapText="1"/>
      <protection locked="0"/>
    </xf>
    <xf numFmtId="176" fontId="0" fillId="0" borderId="0" xfId="0" applyNumberFormat="1" applyFill="1" applyBorder="1" applyAlignment="1" applyProtection="1">
      <alignment vertical="center"/>
    </xf>
    <xf numFmtId="177" fontId="0" fillId="0" borderId="0" xfId="0" applyNumberFormat="1" applyFill="1" applyBorder="1" applyAlignment="1" applyProtection="1">
      <alignment vertical="center"/>
    </xf>
    <xf numFmtId="177" fontId="2" fillId="0" borderId="0" xfId="0" applyNumberFormat="1" applyFont="1" applyFill="1" applyBorder="1" applyAlignment="1" applyProtection="1">
      <alignment vertical="center"/>
    </xf>
    <xf numFmtId="0" fontId="0" fillId="0" borderId="0" xfId="0" applyFill="1" applyBorder="1" applyAlignment="1" applyProtection="1">
      <alignment vertical="center"/>
    </xf>
    <xf numFmtId="177" fontId="6" fillId="0" borderId="0" xfId="0" applyNumberFormat="1" applyFont="1" applyFill="1" applyBorder="1" applyAlignment="1" applyProtection="1">
      <alignment vertical="center"/>
    </xf>
    <xf numFmtId="177" fontId="24" fillId="0" borderId="0" xfId="0" applyNumberFormat="1" applyFont="1" applyFill="1" applyBorder="1" applyAlignment="1" applyProtection="1">
      <alignment vertical="center"/>
    </xf>
    <xf numFmtId="176" fontId="7" fillId="0" borderId="0" xfId="0" applyNumberFormat="1" applyFont="1" applyFill="1" applyBorder="1" applyAlignment="1" applyProtection="1">
      <alignment vertical="center"/>
    </xf>
    <xf numFmtId="0" fontId="36" fillId="0" borderId="0" xfId="0" applyFont="1" applyFill="1" applyBorder="1">
      <alignment vertical="center"/>
    </xf>
    <xf numFmtId="0" fontId="36" fillId="0" borderId="0" xfId="0" applyFont="1" applyFill="1" applyBorder="1" applyAlignment="1">
      <alignment vertical="center"/>
    </xf>
    <xf numFmtId="0" fontId="0" fillId="0" borderId="0" xfId="0" applyFill="1" applyBorder="1" applyAlignment="1">
      <alignment vertical="center" wrapText="1"/>
    </xf>
    <xf numFmtId="0" fontId="38" fillId="0" borderId="0" xfId="0" applyFont="1" applyFill="1" applyBorder="1" applyAlignment="1">
      <alignment vertical="center" wrapText="1"/>
    </xf>
    <xf numFmtId="0" fontId="38" fillId="0" borderId="0" xfId="0" applyFont="1" applyFill="1" applyBorder="1" applyAlignment="1">
      <alignment vertical="top" wrapText="1"/>
    </xf>
    <xf numFmtId="0" fontId="24" fillId="0" borderId="0" xfId="0" applyFont="1" applyFill="1" applyBorder="1" applyAlignment="1">
      <alignment vertical="top"/>
    </xf>
    <xf numFmtId="0" fontId="32" fillId="0" borderId="0" xfId="0" applyFont="1" applyBorder="1" applyAlignment="1" applyProtection="1">
      <alignment vertical="center"/>
      <protection locked="0"/>
    </xf>
    <xf numFmtId="0" fontId="31" fillId="0" borderId="0" xfId="0" applyFont="1" applyBorder="1" applyAlignment="1" applyProtection="1">
      <alignment vertical="center" wrapText="1"/>
      <protection locked="0"/>
    </xf>
    <xf numFmtId="0" fontId="31" fillId="0" borderId="0" xfId="0" applyFont="1" applyBorder="1" applyAlignment="1" applyProtection="1">
      <alignment vertical="center"/>
      <protection locked="0"/>
    </xf>
    <xf numFmtId="49" fontId="31" fillId="0" borderId="0" xfId="0" applyNumberFormat="1" applyFont="1" applyBorder="1" applyAlignment="1" applyProtection="1">
      <alignment vertical="center" wrapText="1"/>
      <protection locked="0"/>
    </xf>
    <xf numFmtId="3" fontId="31" fillId="0" borderId="0" xfId="0" applyNumberFormat="1" applyFont="1" applyBorder="1" applyAlignment="1" applyProtection="1">
      <alignment vertical="center" wrapText="1"/>
      <protection locked="0"/>
    </xf>
    <xf numFmtId="3" fontId="31" fillId="0" borderId="0" xfId="0" applyNumberFormat="1" applyFont="1" applyBorder="1" applyAlignment="1" applyProtection="1">
      <alignment vertical="center"/>
      <protection locked="0"/>
    </xf>
    <xf numFmtId="49" fontId="67" fillId="0" borderId="0" xfId="0" applyNumberFormat="1" applyFont="1" applyBorder="1" applyAlignment="1" applyProtection="1">
      <alignment vertical="center" wrapText="1"/>
      <protection locked="0"/>
    </xf>
    <xf numFmtId="0" fontId="26" fillId="0" borderId="0" xfId="0" applyFont="1" applyBorder="1" applyProtection="1">
      <alignment vertical="center"/>
      <protection locked="0"/>
    </xf>
    <xf numFmtId="0" fontId="31" fillId="0" borderId="0" xfId="0" applyFont="1" applyBorder="1" applyAlignment="1" applyProtection="1">
      <alignment vertical="center" wrapText="1"/>
    </xf>
    <xf numFmtId="0" fontId="25" fillId="0" borderId="0" xfId="0" applyFont="1" applyBorder="1" applyAlignment="1" applyProtection="1">
      <alignment vertical="center"/>
    </xf>
    <xf numFmtId="0" fontId="32" fillId="0" borderId="0" xfId="0" applyFont="1" applyBorder="1" applyAlignment="1" applyProtection="1">
      <alignment vertical="center"/>
    </xf>
    <xf numFmtId="0" fontId="25" fillId="0" borderId="0" xfId="0" applyFont="1" applyAlignment="1" applyProtection="1">
      <alignment horizontal="center" vertical="center"/>
    </xf>
    <xf numFmtId="0" fontId="31" fillId="0" borderId="24" xfId="0" applyFont="1" applyBorder="1" applyAlignment="1" applyProtection="1">
      <alignment vertical="center"/>
    </xf>
    <xf numFmtId="0" fontId="0" fillId="0" borderId="0" xfId="0" applyAlignment="1" applyProtection="1">
      <alignment vertical="center" wrapText="1"/>
      <protection hidden="1"/>
    </xf>
    <xf numFmtId="0" fontId="51" fillId="0" borderId="0" xfId="0" applyFont="1" applyBorder="1" applyAlignment="1" applyProtection="1">
      <alignment vertical="center"/>
    </xf>
    <xf numFmtId="0" fontId="25" fillId="0" borderId="24" xfId="0" applyFont="1" applyBorder="1" applyAlignment="1" applyProtection="1">
      <alignment horizontal="center" vertical="center"/>
    </xf>
    <xf numFmtId="0" fontId="30" fillId="0" borderId="0" xfId="0" applyFont="1" applyProtection="1">
      <alignment vertical="center"/>
    </xf>
    <xf numFmtId="0" fontId="31" fillId="0" borderId="19" xfId="0" applyFont="1" applyBorder="1" applyProtection="1">
      <alignment vertical="center"/>
    </xf>
    <xf numFmtId="0" fontId="31" fillId="0" borderId="0" xfId="0" applyFont="1" applyBorder="1" applyAlignment="1" applyProtection="1">
      <alignment vertical="center"/>
    </xf>
    <xf numFmtId="0" fontId="52" fillId="0" borderId="0" xfId="4" applyFont="1" applyFill="1" applyBorder="1" applyAlignment="1" applyProtection="1">
      <alignment vertical="center"/>
    </xf>
    <xf numFmtId="0" fontId="54" fillId="0" borderId="0" xfId="0" applyFont="1" applyAlignment="1">
      <alignment vertical="center" wrapText="1"/>
    </xf>
    <xf numFmtId="0" fontId="37" fillId="0" borderId="1" xfId="0" applyNumberFormat="1" applyFont="1" applyBorder="1" applyAlignment="1" applyProtection="1">
      <alignment horizontal="center" vertical="center"/>
      <protection hidden="1"/>
    </xf>
    <xf numFmtId="0" fontId="37" fillId="0" borderId="0" xfId="0" applyNumberFormat="1" applyFont="1" applyFill="1" applyBorder="1" applyAlignment="1" applyProtection="1">
      <alignment horizontal="center" vertical="center"/>
      <protection hidden="1"/>
    </xf>
    <xf numFmtId="0" fontId="52" fillId="2" borderId="26" xfId="4" applyFont="1" applyFill="1" applyBorder="1" applyAlignment="1" applyProtection="1">
      <alignment vertical="center" wrapText="1" shrinkToFit="1"/>
    </xf>
    <xf numFmtId="0" fontId="52" fillId="2" borderId="27" xfId="4" applyFont="1" applyFill="1" applyBorder="1" applyAlignment="1" applyProtection="1">
      <alignment vertical="center" shrinkToFit="1"/>
    </xf>
    <xf numFmtId="0" fontId="52" fillId="2" borderId="28" xfId="4" applyFont="1" applyFill="1" applyBorder="1" applyAlignment="1" applyProtection="1">
      <alignment vertical="center" shrinkToFit="1"/>
    </xf>
    <xf numFmtId="0" fontId="67" fillId="14" borderId="26" xfId="0" applyFont="1" applyFill="1" applyBorder="1" applyAlignment="1" applyProtection="1">
      <alignment horizontal="center" vertical="center" wrapText="1" shrinkToFit="1"/>
    </xf>
    <xf numFmtId="0" fontId="67" fillId="14" borderId="27" xfId="0" applyFont="1" applyFill="1" applyBorder="1" applyAlignment="1" applyProtection="1">
      <alignment horizontal="center" vertical="center" wrapText="1" shrinkToFit="1"/>
    </xf>
    <xf numFmtId="0" fontId="67" fillId="14" borderId="28" xfId="0" applyFont="1" applyFill="1" applyBorder="1" applyAlignment="1" applyProtection="1">
      <alignment horizontal="center" vertical="center" wrapText="1" shrinkToFit="1"/>
    </xf>
    <xf numFmtId="0" fontId="25" fillId="14" borderId="26" xfId="0" applyFont="1" applyFill="1" applyBorder="1" applyAlignment="1" applyProtection="1">
      <alignment vertical="center" shrinkToFit="1"/>
    </xf>
    <xf numFmtId="0" fontId="25" fillId="14" borderId="27" xfId="0" applyFont="1" applyFill="1" applyBorder="1" applyAlignment="1" applyProtection="1">
      <alignment vertical="center" shrinkToFit="1"/>
    </xf>
    <xf numFmtId="0" fontId="25" fillId="14" borderId="28" xfId="0" applyFont="1" applyFill="1" applyBorder="1" applyAlignment="1" applyProtection="1">
      <alignment vertical="center" shrinkToFit="1"/>
    </xf>
    <xf numFmtId="0" fontId="25" fillId="0" borderId="57" xfId="0" applyFont="1" applyBorder="1" applyAlignment="1" applyProtection="1">
      <alignment vertical="center" wrapText="1"/>
    </xf>
    <xf numFmtId="56" fontId="30" fillId="0" borderId="56" xfId="0" quotePrefix="1" applyNumberFormat="1" applyFont="1" applyBorder="1" applyAlignment="1" applyProtection="1">
      <alignment horizontal="right" vertical="center"/>
    </xf>
    <xf numFmtId="0" fontId="30" fillId="0" borderId="6" xfId="0" applyFont="1" applyBorder="1" applyAlignment="1" applyProtection="1">
      <alignment horizontal="right" vertical="center"/>
    </xf>
    <xf numFmtId="0" fontId="59" fillId="0" borderId="1" xfId="0" applyFont="1" applyBorder="1" applyAlignment="1" applyProtection="1">
      <alignment vertical="center" wrapText="1"/>
    </xf>
    <xf numFmtId="0" fontId="59" fillId="0" borderId="49" xfId="0" applyFont="1" applyBorder="1" applyAlignment="1" applyProtection="1">
      <alignment vertical="center" wrapText="1"/>
    </xf>
    <xf numFmtId="0" fontId="25" fillId="0" borderId="57" xfId="0" applyFont="1" applyBorder="1" applyAlignment="1" applyProtection="1">
      <alignment vertical="center" wrapText="1"/>
      <protection locked="0"/>
    </xf>
    <xf numFmtId="3" fontId="31" fillId="0" borderId="3" xfId="0" applyNumberFormat="1" applyFont="1" applyBorder="1" applyAlignment="1" applyProtection="1">
      <alignment vertical="center" wrapText="1"/>
    </xf>
    <xf numFmtId="3" fontId="31" fillId="0" borderId="3" xfId="0" applyNumberFormat="1" applyFont="1" applyBorder="1" applyAlignment="1" applyProtection="1">
      <alignment vertical="center"/>
    </xf>
    <xf numFmtId="0" fontId="32" fillId="0" borderId="3" xfId="0" applyFont="1" applyBorder="1" applyAlignment="1" applyProtection="1">
      <alignment horizontal="center" vertical="center"/>
    </xf>
    <xf numFmtId="0" fontId="31" fillId="0" borderId="3" xfId="0" applyFont="1" applyBorder="1" applyAlignment="1" applyProtection="1">
      <alignment vertical="center" wrapText="1"/>
    </xf>
    <xf numFmtId="0" fontId="31" fillId="0" borderId="3" xfId="0" applyFont="1" applyBorder="1" applyAlignment="1" applyProtection="1">
      <alignment vertical="center"/>
    </xf>
    <xf numFmtId="49" fontId="31" fillId="0" borderId="3" xfId="0" applyNumberFormat="1" applyFont="1" applyBorder="1" applyAlignment="1" applyProtection="1">
      <alignment vertical="center" wrapText="1"/>
    </xf>
    <xf numFmtId="49" fontId="67" fillId="0" borderId="3" xfId="0" applyNumberFormat="1" applyFont="1" applyBorder="1" applyAlignment="1" applyProtection="1">
      <alignment vertical="center" wrapText="1"/>
    </xf>
    <xf numFmtId="0" fontId="71" fillId="0" borderId="0" xfId="0" applyFont="1" applyAlignment="1" applyProtection="1">
      <alignment horizontal="center" vertical="center"/>
    </xf>
    <xf numFmtId="0" fontId="32" fillId="0" borderId="1" xfId="0" applyFont="1" applyBorder="1" applyAlignment="1" applyProtection="1">
      <alignment horizontal="center" vertical="center"/>
    </xf>
    <xf numFmtId="0" fontId="31" fillId="0" borderId="1" xfId="0" applyFont="1" applyBorder="1" applyAlignment="1" applyProtection="1">
      <alignment vertical="center" wrapText="1"/>
    </xf>
    <xf numFmtId="0" fontId="31" fillId="0" borderId="1" xfId="0" applyFont="1" applyBorder="1" applyAlignment="1" applyProtection="1">
      <alignment vertical="center"/>
    </xf>
    <xf numFmtId="3" fontId="31" fillId="0" borderId="1" xfId="0" applyNumberFormat="1" applyFont="1" applyBorder="1" applyAlignment="1" applyProtection="1">
      <alignment vertical="center" wrapText="1"/>
    </xf>
    <xf numFmtId="3" fontId="31" fillId="0" borderId="1" xfId="0" applyNumberFormat="1" applyFont="1" applyBorder="1" applyAlignment="1" applyProtection="1">
      <alignment vertical="center"/>
    </xf>
    <xf numFmtId="49" fontId="31" fillId="0" borderId="1" xfId="0" applyNumberFormat="1" applyFont="1" applyBorder="1" applyAlignment="1" applyProtection="1">
      <alignment vertical="center" wrapText="1"/>
    </xf>
    <xf numFmtId="49" fontId="67" fillId="0" borderId="1" xfId="0" applyNumberFormat="1" applyFont="1" applyBorder="1" applyAlignment="1" applyProtection="1">
      <alignment vertical="center" wrapText="1"/>
    </xf>
    <xf numFmtId="3" fontId="59" fillId="0" borderId="1" xfId="0" applyNumberFormat="1" applyFont="1" applyBorder="1" applyAlignment="1" applyProtection="1">
      <alignment vertical="center"/>
    </xf>
    <xf numFmtId="0" fontId="25" fillId="0" borderId="1" xfId="0" applyFont="1" applyBorder="1" applyAlignment="1" applyProtection="1">
      <alignment horizontal="center" vertical="center"/>
    </xf>
    <xf numFmtId="3" fontId="30" fillId="0" borderId="1" xfId="0" applyNumberFormat="1" applyFont="1" applyBorder="1" applyAlignment="1" applyProtection="1">
      <alignment vertical="center"/>
    </xf>
    <xf numFmtId="0" fontId="31" fillId="0" borderId="5" xfId="0" applyFont="1" applyBorder="1" applyAlignment="1" applyProtection="1">
      <alignment vertical="center"/>
    </xf>
    <xf numFmtId="0" fontId="31" fillId="0" borderId="7" xfId="0" applyFont="1" applyBorder="1" applyAlignment="1" applyProtection="1">
      <alignment vertical="center"/>
    </xf>
    <xf numFmtId="0" fontId="31" fillId="0" borderId="6" xfId="0" applyFont="1" applyBorder="1" applyAlignment="1" applyProtection="1">
      <alignment vertical="center"/>
    </xf>
    <xf numFmtId="0" fontId="30" fillId="0" borderId="5" xfId="0" applyFont="1" applyBorder="1" applyAlignment="1" applyProtection="1">
      <alignment vertical="center"/>
    </xf>
    <xf numFmtId="0" fontId="30" fillId="0" borderId="7" xfId="0" applyFont="1" applyBorder="1" applyAlignment="1" applyProtection="1">
      <alignment vertical="center"/>
    </xf>
    <xf numFmtId="0" fontId="30" fillId="0" borderId="6" xfId="0" applyFont="1" applyBorder="1" applyAlignment="1" applyProtection="1">
      <alignment vertical="center"/>
    </xf>
    <xf numFmtId="0" fontId="31" fillId="0" borderId="5" xfId="0" applyFont="1" applyBorder="1" applyAlignment="1" applyProtection="1">
      <alignment vertical="center" wrapText="1"/>
    </xf>
    <xf numFmtId="0" fontId="31" fillId="0" borderId="7" xfId="0" applyFont="1" applyBorder="1" applyAlignment="1" applyProtection="1">
      <alignment vertical="center" wrapText="1"/>
    </xf>
    <xf numFmtId="0" fontId="31" fillId="0" borderId="6" xfId="0" applyFont="1" applyBorder="1" applyAlignment="1" applyProtection="1">
      <alignment vertical="center" wrapText="1"/>
    </xf>
    <xf numFmtId="0" fontId="31" fillId="0" borderId="1" xfId="0" applyFont="1" applyBorder="1" applyAlignment="1" applyProtection="1">
      <alignment horizontal="center" vertical="center" wrapText="1"/>
    </xf>
    <xf numFmtId="0" fontId="30" fillId="0" borderId="1" xfId="0" applyFont="1" applyBorder="1" applyAlignment="1" applyProtection="1">
      <alignment horizontal="center" vertical="center" wrapText="1"/>
    </xf>
    <xf numFmtId="0" fontId="32" fillId="0" borderId="1" xfId="0" applyFont="1" applyBorder="1" applyAlignment="1" applyProtection="1">
      <alignment horizontal="center" vertical="center" wrapText="1"/>
    </xf>
    <xf numFmtId="0" fontId="25" fillId="0" borderId="5" xfId="0" applyFont="1" applyBorder="1" applyAlignment="1" applyProtection="1">
      <alignment horizontal="center" vertical="center"/>
    </xf>
    <xf numFmtId="0" fontId="25" fillId="0" borderId="7" xfId="0" applyFont="1" applyBorder="1" applyAlignment="1" applyProtection="1">
      <alignment horizontal="center" vertical="center"/>
    </xf>
    <xf numFmtId="0" fontId="25" fillId="0" borderId="6" xfId="0" applyFont="1" applyBorder="1" applyAlignment="1" applyProtection="1">
      <alignment horizontal="center" vertical="center"/>
    </xf>
    <xf numFmtId="0" fontId="30" fillId="0" borderId="1" xfId="0" applyFont="1" applyBorder="1" applyAlignment="1" applyProtection="1">
      <alignment horizontal="center" vertical="center"/>
    </xf>
    <xf numFmtId="176" fontId="31" fillId="0" borderId="1" xfId="0" applyNumberFormat="1" applyFont="1" applyBorder="1" applyAlignment="1" applyProtection="1">
      <alignment vertical="center"/>
    </xf>
    <xf numFmtId="0" fontId="25" fillId="0" borderId="1" xfId="0" applyFont="1" applyBorder="1" applyAlignment="1" applyProtection="1">
      <alignment vertical="center"/>
    </xf>
    <xf numFmtId="0" fontId="30" fillId="0" borderId="47" xfId="0" applyFont="1" applyBorder="1" applyAlignment="1" applyProtection="1">
      <alignment vertical="center"/>
    </xf>
    <xf numFmtId="0" fontId="30" fillId="0" borderId="1" xfId="0" applyFont="1" applyBorder="1" applyAlignment="1" applyProtection="1">
      <alignment vertical="center"/>
    </xf>
    <xf numFmtId="0" fontId="25" fillId="14" borderId="0" xfId="0" applyFont="1" applyFill="1" applyBorder="1" applyAlignment="1" applyProtection="1">
      <alignment vertical="center"/>
    </xf>
    <xf numFmtId="56" fontId="31" fillId="0" borderId="26" xfId="0" quotePrefix="1" applyNumberFormat="1" applyFont="1" applyBorder="1" applyAlignment="1" applyProtection="1">
      <alignment vertical="center"/>
    </xf>
    <xf numFmtId="56" fontId="31" fillId="0" borderId="27" xfId="0" quotePrefix="1" applyNumberFormat="1" applyFont="1" applyBorder="1" applyAlignment="1" applyProtection="1">
      <alignment vertical="center"/>
    </xf>
    <xf numFmtId="0" fontId="31" fillId="0" borderId="27" xfId="0" applyFont="1" applyBorder="1" applyAlignment="1" applyProtection="1">
      <alignment horizontal="right" vertical="center"/>
    </xf>
    <xf numFmtId="0" fontId="31" fillId="0" borderId="28" xfId="0" applyFont="1" applyBorder="1" applyAlignment="1" applyProtection="1">
      <alignment horizontal="right" vertical="center"/>
    </xf>
    <xf numFmtId="0" fontId="59" fillId="0" borderId="104" xfId="0" applyFont="1" applyBorder="1" applyAlignment="1" applyProtection="1">
      <alignment vertical="center" wrapText="1"/>
    </xf>
    <xf numFmtId="0" fontId="59" fillId="0" borderId="34" xfId="0" applyFont="1" applyBorder="1" applyAlignment="1" applyProtection="1">
      <alignment vertical="center" wrapText="1"/>
    </xf>
    <xf numFmtId="0" fontId="31" fillId="0" borderId="34" xfId="0" applyFont="1" applyBorder="1" applyAlignment="1" applyProtection="1">
      <alignment horizontal="right" vertical="center" wrapText="1"/>
    </xf>
    <xf numFmtId="0" fontId="31" fillId="0" borderId="50" xfId="0" applyFont="1" applyBorder="1" applyAlignment="1" applyProtection="1">
      <alignment horizontal="right" vertical="center" wrapText="1"/>
    </xf>
    <xf numFmtId="0" fontId="47" fillId="2" borderId="26" xfId="4" applyFont="1" applyFill="1" applyBorder="1" applyAlignment="1" applyProtection="1">
      <alignment vertical="center" shrinkToFit="1"/>
    </xf>
    <xf numFmtId="0" fontId="47" fillId="2" borderId="27" xfId="4" applyFont="1" applyFill="1" applyBorder="1" applyAlignment="1" applyProtection="1">
      <alignment vertical="center" shrinkToFit="1"/>
    </xf>
    <xf numFmtId="0" fontId="47" fillId="2" borderId="28" xfId="4" applyFont="1" applyFill="1" applyBorder="1" applyAlignment="1" applyProtection="1">
      <alignment vertical="center" shrinkToFit="1"/>
    </xf>
    <xf numFmtId="0" fontId="47" fillId="14" borderId="26" xfId="4" applyFont="1" applyFill="1" applyBorder="1" applyAlignment="1" applyProtection="1">
      <alignment vertical="center" shrinkToFit="1"/>
    </xf>
    <xf numFmtId="0" fontId="47" fillId="14" borderId="27" xfId="4" applyFont="1" applyFill="1" applyBorder="1" applyAlignment="1" applyProtection="1">
      <alignment vertical="center" shrinkToFit="1"/>
    </xf>
    <xf numFmtId="0" fontId="47" fillId="14" borderId="19" xfId="4" applyFont="1" applyFill="1" applyBorder="1" applyAlignment="1" applyProtection="1">
      <alignment vertical="center" shrinkToFit="1"/>
    </xf>
    <xf numFmtId="0" fontId="31" fillId="0" borderId="51" xfId="0" applyFont="1" applyBorder="1" applyAlignment="1" applyProtection="1">
      <alignment vertical="center" wrapText="1"/>
    </xf>
    <xf numFmtId="0" fontId="25" fillId="0" borderId="58" xfId="0" applyFont="1" applyBorder="1" applyAlignment="1" applyProtection="1">
      <alignment vertical="center" wrapText="1"/>
      <protection locked="0"/>
    </xf>
    <xf numFmtId="0" fontId="25" fillId="13" borderId="58" xfId="0" applyFont="1" applyFill="1" applyBorder="1" applyAlignment="1" applyProtection="1">
      <alignment vertical="center" wrapText="1"/>
    </xf>
    <xf numFmtId="0" fontId="59" fillId="0" borderId="36" xfId="0" applyFont="1" applyBorder="1" applyAlignment="1" applyProtection="1">
      <alignment vertical="center" wrapText="1" shrinkToFit="1"/>
    </xf>
    <xf numFmtId="0" fontId="59" fillId="0" borderId="30" xfId="0" applyFont="1" applyBorder="1" applyAlignment="1" applyProtection="1">
      <alignment vertical="center" wrapText="1" shrinkToFit="1"/>
    </xf>
    <xf numFmtId="0" fontId="59" fillId="0" borderId="31" xfId="0" applyFont="1" applyBorder="1" applyAlignment="1" applyProtection="1">
      <alignment vertical="center" wrapText="1" shrinkToFit="1"/>
    </xf>
    <xf numFmtId="0" fontId="25" fillId="0" borderId="56" xfId="0" applyFont="1" applyBorder="1" applyAlignment="1" applyProtection="1">
      <alignment vertical="center" shrinkToFit="1"/>
      <protection locked="0"/>
    </xf>
    <xf numFmtId="0" fontId="25" fillId="0" borderId="7" xfId="0" applyFont="1" applyBorder="1" applyAlignment="1" applyProtection="1">
      <alignment vertical="center" shrinkToFit="1"/>
      <protection locked="0"/>
    </xf>
    <xf numFmtId="0" fontId="25" fillId="0" borderId="48" xfId="0" applyFont="1" applyBorder="1" applyAlignment="1" applyProtection="1">
      <alignment vertical="center" shrinkToFit="1"/>
      <protection locked="0"/>
    </xf>
    <xf numFmtId="0" fontId="59" fillId="0" borderId="53" xfId="0" applyFont="1" applyBorder="1" applyAlignment="1" applyProtection="1">
      <alignment vertical="center" wrapText="1"/>
    </xf>
    <xf numFmtId="0" fontId="59" fillId="0" borderId="54" xfId="0" applyFont="1" applyBorder="1" applyAlignment="1" applyProtection="1">
      <alignment vertical="center" wrapText="1"/>
    </xf>
    <xf numFmtId="0" fontId="27" fillId="2" borderId="26" xfId="0" applyFont="1" applyFill="1" applyBorder="1" applyAlignment="1" applyProtection="1">
      <alignment vertical="center"/>
    </xf>
    <xf numFmtId="0" fontId="27" fillId="2" borderId="27" xfId="0" applyFont="1" applyFill="1" applyBorder="1" applyAlignment="1" applyProtection="1">
      <alignment vertical="center"/>
    </xf>
    <xf numFmtId="0" fontId="27" fillId="2" borderId="28" xfId="0" applyFont="1" applyFill="1" applyBorder="1" applyAlignment="1" applyProtection="1">
      <alignment vertical="center"/>
    </xf>
    <xf numFmtId="179" fontId="59" fillId="0" borderId="1" xfId="0" applyNumberFormat="1" applyFont="1" applyBorder="1" applyAlignment="1" applyProtection="1">
      <alignment vertical="center"/>
    </xf>
    <xf numFmtId="0" fontId="59" fillId="0" borderId="41" xfId="0" applyFont="1" applyBorder="1" applyAlignment="1" applyProtection="1">
      <alignment vertical="center"/>
    </xf>
    <xf numFmtId="0" fontId="30" fillId="0" borderId="45" xfId="0" applyFont="1" applyBorder="1" applyAlignment="1" applyProtection="1">
      <alignment vertical="center"/>
    </xf>
    <xf numFmtId="0" fontId="30" fillId="0" borderId="46" xfId="0" applyFont="1" applyBorder="1" applyAlignment="1" applyProtection="1">
      <alignment vertical="center"/>
    </xf>
    <xf numFmtId="0" fontId="30" fillId="0" borderId="52" xfId="0" applyFont="1" applyBorder="1" applyAlignment="1" applyProtection="1">
      <alignment vertical="center"/>
    </xf>
    <xf numFmtId="0" fontId="30" fillId="0" borderId="53" xfId="0" applyFont="1" applyBorder="1" applyAlignment="1" applyProtection="1">
      <alignment vertical="center"/>
    </xf>
    <xf numFmtId="0" fontId="47" fillId="0" borderId="51" xfId="4" applyFont="1" applyFill="1" applyBorder="1" applyAlignment="1" applyProtection="1">
      <alignment horizontal="center" vertical="center"/>
    </xf>
    <xf numFmtId="0" fontId="25" fillId="0" borderId="51" xfId="0" applyFont="1" applyBorder="1" applyAlignment="1" applyProtection="1">
      <alignment vertical="center"/>
    </xf>
    <xf numFmtId="0" fontId="25" fillId="0" borderId="55" xfId="0" applyFont="1" applyBorder="1" applyAlignment="1" applyProtection="1">
      <alignment vertical="center" wrapText="1"/>
      <protection locked="0"/>
    </xf>
    <xf numFmtId="0" fontId="25" fillId="0" borderId="55" xfId="0" applyFont="1" applyBorder="1" applyAlignment="1" applyProtection="1">
      <alignment vertical="center" wrapText="1"/>
    </xf>
    <xf numFmtId="176" fontId="31" fillId="0" borderId="5" xfId="0" applyNumberFormat="1" applyFont="1" applyBorder="1" applyAlignment="1" applyProtection="1">
      <alignment vertical="center" shrinkToFit="1"/>
    </xf>
    <xf numFmtId="0" fontId="25" fillId="0" borderId="7" xfId="0" applyFont="1" applyBorder="1" applyAlignment="1" applyProtection="1">
      <alignment vertical="center" shrinkToFit="1"/>
    </xf>
    <xf numFmtId="0" fontId="25" fillId="0" borderId="6" xfId="0" applyFont="1" applyBorder="1" applyAlignment="1" applyProtection="1">
      <alignment vertical="center" shrinkToFit="1"/>
    </xf>
    <xf numFmtId="176" fontId="31" fillId="0" borderId="12" xfId="0" applyNumberFormat="1" applyFont="1" applyBorder="1" applyAlignment="1" applyProtection="1">
      <alignment vertical="center"/>
    </xf>
    <xf numFmtId="0" fontId="25" fillId="0" borderId="14" xfId="0" applyFont="1" applyBorder="1" applyAlignment="1" applyProtection="1">
      <alignment vertical="center"/>
    </xf>
    <xf numFmtId="0" fontId="25" fillId="0" borderId="13" xfId="0" applyFont="1" applyBorder="1" applyAlignment="1" applyProtection="1">
      <alignment vertical="center"/>
    </xf>
    <xf numFmtId="176" fontId="31" fillId="0" borderId="5" xfId="0" applyNumberFormat="1" applyFont="1" applyBorder="1" applyAlignment="1" applyProtection="1">
      <alignment vertical="center"/>
    </xf>
    <xf numFmtId="0" fontId="25" fillId="0" borderId="7" xfId="0" applyFont="1" applyBorder="1" applyAlignment="1" applyProtection="1">
      <alignment vertical="center"/>
    </xf>
    <xf numFmtId="0" fontId="25" fillId="0" borderId="6" xfId="0" applyFont="1" applyBorder="1" applyAlignment="1" applyProtection="1">
      <alignment vertical="center"/>
    </xf>
    <xf numFmtId="0" fontId="25" fillId="13" borderId="57" xfId="0" applyFont="1" applyFill="1" applyBorder="1" applyAlignment="1" applyProtection="1">
      <alignment vertical="center" wrapText="1"/>
      <protection locked="0"/>
    </xf>
    <xf numFmtId="0" fontId="25" fillId="13" borderId="57" xfId="0" applyFont="1" applyFill="1" applyBorder="1" applyAlignment="1" applyProtection="1">
      <alignment vertical="center" wrapText="1"/>
    </xf>
    <xf numFmtId="186" fontId="59" fillId="0" borderId="2" xfId="0" applyNumberFormat="1" applyFont="1" applyBorder="1" applyAlignment="1" applyProtection="1">
      <alignment vertical="center"/>
    </xf>
    <xf numFmtId="0" fontId="47" fillId="2" borderId="18" xfId="4" applyFont="1" applyFill="1" applyBorder="1" applyAlignment="1" applyProtection="1">
      <alignment vertical="center" shrinkToFit="1"/>
    </xf>
    <xf numFmtId="0" fontId="47" fillId="2" borderId="19" xfId="4" applyFont="1" applyFill="1" applyBorder="1" applyAlignment="1" applyProtection="1">
      <alignment vertical="center" shrinkToFit="1"/>
    </xf>
    <xf numFmtId="0" fontId="47" fillId="2" borderId="20" xfId="4" applyFont="1" applyFill="1" applyBorder="1" applyAlignment="1" applyProtection="1">
      <alignment vertical="center" shrinkToFit="1"/>
    </xf>
    <xf numFmtId="0" fontId="47" fillId="2" borderId="21" xfId="4" applyFont="1" applyFill="1" applyBorder="1" applyAlignment="1" applyProtection="1">
      <alignment vertical="center" shrinkToFit="1"/>
    </xf>
    <xf numFmtId="0" fontId="47" fillId="2" borderId="0" xfId="4" applyFont="1" applyFill="1" applyBorder="1" applyAlignment="1" applyProtection="1">
      <alignment vertical="center" shrinkToFit="1"/>
    </xf>
    <xf numFmtId="0" fontId="30" fillId="14" borderId="26" xfId="0" applyFont="1" applyFill="1" applyBorder="1" applyAlignment="1" applyProtection="1">
      <alignment horizontal="right" vertical="center" shrinkToFit="1"/>
    </xf>
    <xf numFmtId="0" fontId="30" fillId="14" borderId="27" xfId="0" applyFont="1" applyFill="1" applyBorder="1" applyAlignment="1" applyProtection="1">
      <alignment horizontal="right" vertical="center" shrinkToFit="1"/>
    </xf>
    <xf numFmtId="0" fontId="30" fillId="14" borderId="28" xfId="0" applyFont="1" applyFill="1" applyBorder="1" applyAlignment="1" applyProtection="1">
      <alignment horizontal="right" vertical="center" shrinkToFit="1"/>
    </xf>
    <xf numFmtId="0" fontId="25" fillId="14" borderId="21" xfId="0" applyFont="1" applyFill="1" applyBorder="1" applyAlignment="1" applyProtection="1">
      <alignment horizontal="right" vertical="center" shrinkToFit="1"/>
    </xf>
    <xf numFmtId="0" fontId="25" fillId="14" borderId="0" xfId="0" applyFont="1" applyFill="1" applyBorder="1" applyAlignment="1" applyProtection="1">
      <alignment horizontal="right" vertical="center" shrinkToFit="1"/>
    </xf>
    <xf numFmtId="0" fontId="25" fillId="14" borderId="22" xfId="0" applyFont="1" applyFill="1" applyBorder="1" applyAlignment="1" applyProtection="1">
      <alignment horizontal="right" vertical="center" shrinkToFit="1"/>
    </xf>
    <xf numFmtId="41" fontId="59" fillId="0" borderId="1" xfId="0" applyNumberFormat="1" applyFont="1" applyBorder="1" applyAlignment="1" applyProtection="1">
      <alignment vertical="center"/>
    </xf>
    <xf numFmtId="0" fontId="30" fillId="0" borderId="0" xfId="0" applyFont="1" applyAlignment="1" applyProtection="1">
      <alignment horizontal="left" vertical="top" wrapText="1"/>
      <protection locked="0"/>
    </xf>
    <xf numFmtId="176" fontId="31" fillId="0" borderId="42" xfId="0" applyNumberFormat="1" applyFont="1" applyBorder="1" applyAlignment="1" applyProtection="1">
      <alignment vertical="center"/>
    </xf>
    <xf numFmtId="0" fontId="25" fillId="0" borderId="43" xfId="0" applyFont="1" applyBorder="1" applyAlignment="1" applyProtection="1">
      <alignment vertical="center"/>
    </xf>
    <xf numFmtId="0" fontId="25" fillId="0" borderId="44" xfId="0" applyFont="1" applyBorder="1" applyAlignment="1" applyProtection="1">
      <alignment vertical="center"/>
    </xf>
    <xf numFmtId="176" fontId="31" fillId="0" borderId="40" xfId="0" applyNumberFormat="1" applyFont="1" applyBorder="1" applyAlignment="1" applyProtection="1">
      <alignment vertical="center"/>
    </xf>
    <xf numFmtId="0" fontId="25" fillId="0" borderId="40" xfId="0" applyFont="1" applyBorder="1" applyAlignment="1" applyProtection="1">
      <alignment vertical="center"/>
    </xf>
    <xf numFmtId="0" fontId="25" fillId="0" borderId="1" xfId="0" applyFont="1" applyBorder="1" applyAlignment="1" applyProtection="1">
      <alignment horizontal="center" vertical="center" wrapText="1"/>
    </xf>
    <xf numFmtId="0" fontId="25" fillId="0" borderId="5" xfId="0" applyFont="1" applyBorder="1" applyAlignment="1" applyProtection="1">
      <alignment vertical="center"/>
    </xf>
    <xf numFmtId="0" fontId="25" fillId="0" borderId="38" xfId="0" applyFont="1" applyBorder="1" applyAlignment="1" applyProtection="1">
      <alignment horizontal="center" vertical="center"/>
    </xf>
    <xf numFmtId="0" fontId="25" fillId="0" borderId="39" xfId="0" applyFont="1" applyBorder="1" applyAlignment="1" applyProtection="1">
      <alignment horizontal="center" vertical="center"/>
    </xf>
    <xf numFmtId="0" fontId="31" fillId="0" borderId="1" xfId="0" applyFont="1" applyBorder="1" applyAlignment="1" applyProtection="1">
      <alignment vertical="center" shrinkToFit="1"/>
    </xf>
    <xf numFmtId="3" fontId="25" fillId="0" borderId="1" xfId="0" applyNumberFormat="1" applyFont="1" applyBorder="1" applyAlignment="1" applyProtection="1">
      <alignment vertical="center"/>
    </xf>
    <xf numFmtId="0" fontId="31" fillId="0" borderId="9" xfId="0" applyFont="1" applyBorder="1" applyAlignment="1" applyProtection="1">
      <alignment vertical="center" wrapText="1"/>
    </xf>
    <xf numFmtId="0" fontId="31" fillId="0" borderId="11" xfId="0" applyFont="1" applyBorder="1" applyAlignment="1" applyProtection="1">
      <alignment vertical="center" wrapText="1"/>
    </xf>
    <xf numFmtId="0" fontId="31" fillId="0" borderId="10" xfId="0" applyFont="1" applyBorder="1" applyAlignment="1" applyProtection="1">
      <alignment vertical="center" wrapText="1"/>
    </xf>
    <xf numFmtId="0" fontId="31" fillId="0" borderId="8" xfId="0" applyFont="1" applyBorder="1" applyAlignment="1" applyProtection="1">
      <alignment vertical="center" wrapText="1"/>
    </xf>
    <xf numFmtId="0" fontId="31" fillId="0" borderId="0" xfId="0" applyFont="1" applyBorder="1" applyAlignment="1" applyProtection="1">
      <alignment vertical="center" wrapText="1"/>
    </xf>
    <xf numFmtId="0" fontId="31" fillId="0" borderId="32" xfId="0" applyFont="1" applyBorder="1" applyAlignment="1" applyProtection="1">
      <alignment vertical="center" wrapText="1"/>
    </xf>
    <xf numFmtId="0" fontId="31" fillId="0" borderId="12" xfId="0" applyFont="1" applyBorder="1" applyAlignment="1" applyProtection="1">
      <alignment vertical="center" wrapText="1"/>
    </xf>
    <xf numFmtId="0" fontId="31" fillId="0" borderId="14" xfId="0" applyFont="1" applyBorder="1" applyAlignment="1" applyProtection="1">
      <alignment vertical="center" wrapText="1"/>
    </xf>
    <xf numFmtId="0" fontId="31" fillId="0" borderId="13" xfId="0" applyFont="1" applyBorder="1" applyAlignment="1" applyProtection="1">
      <alignment vertical="center" wrapText="1"/>
    </xf>
    <xf numFmtId="0" fontId="30" fillId="0" borderId="5" xfId="0" applyFont="1" applyBorder="1" applyAlignment="1" applyProtection="1">
      <alignment horizontal="center" vertical="center" wrapText="1"/>
    </xf>
    <xf numFmtId="0" fontId="30" fillId="0" borderId="7" xfId="0" applyFont="1" applyBorder="1" applyAlignment="1" applyProtection="1">
      <alignment horizontal="center" vertical="center" wrapText="1"/>
    </xf>
    <xf numFmtId="0" fontId="30" fillId="0" borderId="6" xfId="0" applyFont="1" applyBorder="1" applyAlignment="1" applyProtection="1">
      <alignment horizontal="center" vertical="center" wrapText="1"/>
    </xf>
    <xf numFmtId="0" fontId="31" fillId="0" borderId="1" xfId="0" applyFont="1" applyBorder="1" applyAlignment="1" applyProtection="1">
      <alignment horizontal="left" vertical="center" shrinkToFit="1"/>
    </xf>
    <xf numFmtId="0" fontId="45" fillId="12" borderId="0" xfId="4" applyFont="1" applyFill="1" applyBorder="1" applyAlignment="1" applyProtection="1">
      <alignment horizontal="center" vertical="center"/>
    </xf>
    <xf numFmtId="0" fontId="25" fillId="0" borderId="0" xfId="0" applyFont="1" applyAlignment="1" applyProtection="1">
      <alignment vertical="center"/>
    </xf>
    <xf numFmtId="0" fontId="46" fillId="0" borderId="0" xfId="4" applyFont="1" applyFill="1" applyBorder="1" applyAlignment="1" applyProtection="1">
      <alignment horizontal="center" vertical="center"/>
    </xf>
    <xf numFmtId="0" fontId="29" fillId="0" borderId="0" xfId="0" applyFont="1" applyAlignment="1" applyProtection="1">
      <alignment vertical="center"/>
    </xf>
    <xf numFmtId="0" fontId="47" fillId="2" borderId="51" xfId="4" applyFont="1" applyFill="1" applyBorder="1" applyAlignment="1" applyProtection="1">
      <alignment horizontal="left" vertical="center"/>
    </xf>
    <xf numFmtId="0" fontId="25" fillId="0" borderId="51" xfId="0" applyFont="1" applyBorder="1" applyAlignment="1" applyProtection="1">
      <alignment horizontal="left" vertical="center"/>
    </xf>
    <xf numFmtId="0" fontId="47" fillId="2" borderId="51" xfId="4" applyFont="1" applyFill="1" applyBorder="1" applyAlignment="1" applyProtection="1">
      <alignment horizontal="left" vertical="center" shrinkToFit="1"/>
    </xf>
    <xf numFmtId="179" fontId="30" fillId="0" borderId="5" xfId="0" applyNumberFormat="1" applyFont="1" applyBorder="1" applyAlignment="1" applyProtection="1">
      <alignment vertical="center" shrinkToFit="1"/>
    </xf>
    <xf numFmtId="179" fontId="30" fillId="0" borderId="7" xfId="0" applyNumberFormat="1" applyFont="1" applyBorder="1" applyAlignment="1" applyProtection="1">
      <alignment vertical="center" shrinkToFit="1"/>
    </xf>
    <xf numFmtId="179" fontId="30" fillId="0" borderId="6" xfId="0" applyNumberFormat="1" applyFont="1" applyBorder="1" applyAlignment="1" applyProtection="1">
      <alignment vertical="center" shrinkToFit="1"/>
    </xf>
    <xf numFmtId="180" fontId="30" fillId="0" borderId="5" xfId="0" applyNumberFormat="1" applyFont="1" applyBorder="1" applyAlignment="1" applyProtection="1">
      <alignment vertical="center" shrinkToFit="1"/>
    </xf>
    <xf numFmtId="180" fontId="30" fillId="0" borderId="7" xfId="0" applyNumberFormat="1" applyFont="1" applyBorder="1" applyAlignment="1" applyProtection="1">
      <alignment vertical="center" shrinkToFit="1"/>
    </xf>
    <xf numFmtId="180" fontId="30" fillId="0" borderId="6" xfId="0" applyNumberFormat="1" applyFont="1" applyBorder="1" applyAlignment="1" applyProtection="1">
      <alignment vertical="center" shrinkToFit="1"/>
    </xf>
    <xf numFmtId="0" fontId="31" fillId="0" borderId="86" xfId="0" applyFont="1" applyBorder="1" applyAlignment="1" applyProtection="1">
      <alignment horizontal="center" vertical="center" wrapText="1"/>
    </xf>
    <xf numFmtId="0" fontId="31" fillId="0" borderId="87" xfId="0" applyFont="1" applyBorder="1" applyAlignment="1" applyProtection="1">
      <alignment horizontal="center" vertical="center" wrapText="1"/>
    </xf>
    <xf numFmtId="0" fontId="31" fillId="0" borderId="88" xfId="0" applyFont="1" applyBorder="1" applyAlignment="1" applyProtection="1">
      <alignment horizontal="center" vertical="center" wrapText="1"/>
    </xf>
    <xf numFmtId="0" fontId="31" fillId="0" borderId="89" xfId="0" applyFont="1" applyBorder="1" applyAlignment="1" applyProtection="1">
      <alignment horizontal="center" vertical="center" wrapText="1"/>
    </xf>
    <xf numFmtId="0" fontId="31" fillId="0" borderId="90" xfId="0" applyFont="1" applyBorder="1" applyAlignment="1" applyProtection="1">
      <alignment horizontal="center" vertical="center" wrapText="1"/>
    </xf>
    <xf numFmtId="0" fontId="31" fillId="0" borderId="91" xfId="0" applyFont="1" applyBorder="1" applyAlignment="1" applyProtection="1">
      <alignment horizontal="center" vertical="center" wrapText="1"/>
    </xf>
    <xf numFmtId="0" fontId="31" fillId="0" borderId="92" xfId="0" applyFont="1" applyBorder="1" applyAlignment="1" applyProtection="1">
      <alignment horizontal="center" vertical="center" wrapText="1"/>
    </xf>
    <xf numFmtId="0" fontId="31" fillId="0" borderId="93" xfId="0" applyFont="1" applyBorder="1" applyAlignment="1" applyProtection="1">
      <alignment horizontal="center" vertical="center" wrapText="1"/>
    </xf>
    <xf numFmtId="0" fontId="31" fillId="0" borderId="94" xfId="0" applyFont="1" applyBorder="1" applyAlignment="1" applyProtection="1">
      <alignment horizontal="center" vertical="center" wrapText="1"/>
    </xf>
    <xf numFmtId="0" fontId="25" fillId="0" borderId="8" xfId="0" applyFont="1" applyBorder="1" applyAlignment="1" applyProtection="1">
      <alignment vertical="center"/>
    </xf>
    <xf numFmtId="0" fontId="25" fillId="0" borderId="0" xfId="0" applyFont="1" applyBorder="1" applyAlignment="1" applyProtection="1">
      <alignment vertical="center"/>
    </xf>
    <xf numFmtId="0" fontId="25" fillId="0" borderId="12" xfId="0" applyFont="1" applyBorder="1" applyAlignment="1" applyProtection="1">
      <alignment vertical="center"/>
    </xf>
    <xf numFmtId="185" fontId="25" fillId="0" borderId="5" xfId="0" applyNumberFormat="1" applyFont="1" applyBorder="1" applyAlignment="1" applyProtection="1">
      <alignment vertical="center"/>
    </xf>
    <xf numFmtId="185" fontId="25" fillId="0" borderId="7" xfId="0" applyNumberFormat="1" applyFont="1" applyBorder="1" applyAlignment="1" applyProtection="1">
      <alignment vertical="center"/>
    </xf>
    <xf numFmtId="3" fontId="67" fillId="0" borderId="1" xfId="0" applyNumberFormat="1" applyFont="1" applyBorder="1" applyAlignment="1" applyProtection="1">
      <alignment vertical="center" wrapText="1"/>
    </xf>
    <xf numFmtId="0" fontId="30" fillId="0" borderId="5" xfId="0" applyFont="1" applyBorder="1" applyAlignment="1" applyProtection="1">
      <alignment horizontal="center" vertical="center"/>
    </xf>
    <xf numFmtId="0" fontId="30" fillId="0" borderId="7" xfId="0" applyFont="1" applyBorder="1" applyAlignment="1" applyProtection="1">
      <alignment horizontal="center" vertical="center"/>
    </xf>
    <xf numFmtId="0" fontId="30" fillId="0" borderId="6" xfId="0" applyFont="1" applyBorder="1" applyAlignment="1" applyProtection="1">
      <alignment horizontal="center" vertical="center"/>
    </xf>
    <xf numFmtId="0" fontId="31" fillId="0" borderId="5" xfId="0" applyFont="1" applyBorder="1" applyAlignment="1" applyProtection="1">
      <alignment vertical="center" shrinkToFit="1"/>
    </xf>
    <xf numFmtId="0" fontId="31" fillId="0" borderId="7" xfId="0" applyFont="1" applyBorder="1" applyAlignment="1" applyProtection="1">
      <alignment vertical="center" shrinkToFit="1"/>
    </xf>
    <xf numFmtId="0" fontId="31" fillId="0" borderId="6" xfId="0" applyFont="1" applyBorder="1" applyAlignment="1" applyProtection="1">
      <alignment vertical="center" shrinkToFit="1"/>
    </xf>
    <xf numFmtId="0" fontId="30" fillId="0" borderId="0" xfId="0" applyFont="1" applyBorder="1" applyAlignment="1" applyProtection="1">
      <alignment vertical="center" wrapText="1"/>
    </xf>
    <xf numFmtId="0" fontId="30" fillId="0" borderId="32" xfId="0" applyFont="1" applyBorder="1" applyAlignment="1" applyProtection="1">
      <alignment vertical="center" wrapText="1"/>
    </xf>
    <xf numFmtId="0" fontId="30" fillId="0" borderId="14" xfId="0" applyFont="1" applyBorder="1" applyAlignment="1" applyProtection="1">
      <alignment vertical="center" wrapText="1"/>
    </xf>
    <xf numFmtId="0" fontId="30" fillId="0" borderId="13" xfId="0" applyFont="1" applyBorder="1" applyAlignment="1" applyProtection="1">
      <alignment vertical="center" wrapText="1"/>
    </xf>
    <xf numFmtId="0" fontId="25" fillId="0" borderId="37" xfId="0" applyFont="1" applyBorder="1" applyAlignment="1" applyProtection="1">
      <alignment vertical="center"/>
    </xf>
    <xf numFmtId="0" fontId="25" fillId="0" borderId="38" xfId="0" applyFont="1" applyBorder="1" applyAlignment="1" applyProtection="1">
      <alignment vertical="center"/>
    </xf>
    <xf numFmtId="0" fontId="30" fillId="0" borderId="11" xfId="0" applyFont="1" applyBorder="1" applyAlignment="1" applyProtection="1">
      <alignment vertical="top" wrapText="1"/>
    </xf>
    <xf numFmtId="0" fontId="30" fillId="0" borderId="0" xfId="0" applyFont="1" applyBorder="1" applyAlignment="1" applyProtection="1">
      <alignment vertical="top" wrapText="1"/>
    </xf>
    <xf numFmtId="0" fontId="30" fillId="0" borderId="14" xfId="0" applyFont="1" applyBorder="1" applyAlignment="1" applyProtection="1">
      <alignment vertical="top" wrapText="1"/>
    </xf>
    <xf numFmtId="3" fontId="59" fillId="0" borderId="40" xfId="0" applyNumberFormat="1" applyFont="1" applyBorder="1" applyAlignment="1" applyProtection="1">
      <alignment vertical="center"/>
    </xf>
    <xf numFmtId="0" fontId="30" fillId="0" borderId="11" xfId="0" applyFont="1" applyBorder="1" applyAlignment="1" applyProtection="1">
      <alignment vertical="center" wrapText="1"/>
    </xf>
    <xf numFmtId="0" fontId="30" fillId="0" borderId="10" xfId="0" applyFont="1" applyBorder="1" applyAlignment="1" applyProtection="1">
      <alignment vertical="center" wrapText="1"/>
    </xf>
    <xf numFmtId="182" fontId="30" fillId="0" borderId="5" xfId="0" applyNumberFormat="1" applyFont="1" applyBorder="1" applyAlignment="1" applyProtection="1">
      <alignment vertical="center" shrinkToFit="1"/>
    </xf>
    <xf numFmtId="182" fontId="30" fillId="0" borderId="7" xfId="0" applyNumberFormat="1" applyFont="1" applyBorder="1" applyAlignment="1" applyProtection="1">
      <alignment vertical="center" shrinkToFit="1"/>
    </xf>
    <xf numFmtId="182" fontId="30" fillId="0" borderId="6" xfId="0" applyNumberFormat="1" applyFont="1" applyBorder="1" applyAlignment="1" applyProtection="1">
      <alignment vertical="center" shrinkToFit="1"/>
    </xf>
    <xf numFmtId="181" fontId="30" fillId="0" borderId="5" xfId="0" applyNumberFormat="1" applyFont="1" applyBorder="1" applyAlignment="1" applyProtection="1">
      <alignment vertical="center" shrinkToFit="1"/>
    </xf>
    <xf numFmtId="181" fontId="30" fillId="0" borderId="7" xfId="0" applyNumberFormat="1" applyFont="1" applyBorder="1" applyAlignment="1" applyProtection="1">
      <alignment vertical="center" shrinkToFit="1"/>
    </xf>
    <xf numFmtId="181" fontId="30" fillId="0" borderId="6" xfId="0" applyNumberFormat="1" applyFont="1" applyBorder="1" applyAlignment="1" applyProtection="1">
      <alignment vertical="center" shrinkToFit="1"/>
    </xf>
    <xf numFmtId="0" fontId="30" fillId="0" borderId="5" xfId="0" applyFont="1" applyBorder="1" applyAlignment="1" applyProtection="1">
      <alignment vertical="center" shrinkToFit="1"/>
    </xf>
    <xf numFmtId="0" fontId="30" fillId="0" borderId="7" xfId="0" applyFont="1" applyBorder="1" applyAlignment="1" applyProtection="1">
      <alignment vertical="center" shrinkToFit="1"/>
    </xf>
    <xf numFmtId="0" fontId="30" fillId="0" borderId="6" xfId="0" applyFont="1" applyBorder="1" applyAlignment="1" applyProtection="1">
      <alignment vertical="center" shrinkToFit="1"/>
    </xf>
    <xf numFmtId="0" fontId="30" fillId="0" borderId="0" xfId="0" applyFont="1" applyBorder="1" applyAlignment="1" applyProtection="1">
      <alignment horizontal="left" vertical="top" wrapText="1"/>
    </xf>
    <xf numFmtId="0" fontId="30" fillId="0" borderId="0" xfId="0" applyFont="1" applyAlignment="1" applyProtection="1">
      <alignment horizontal="left" vertical="top" wrapText="1"/>
    </xf>
    <xf numFmtId="0" fontId="32" fillId="0" borderId="9" xfId="0" applyFont="1" applyBorder="1" applyAlignment="1" applyProtection="1">
      <alignment vertical="center"/>
    </xf>
    <xf numFmtId="0" fontId="32" fillId="0" borderId="11" xfId="0" applyFont="1" applyBorder="1" applyAlignment="1" applyProtection="1">
      <alignment vertical="center"/>
    </xf>
    <xf numFmtId="0" fontId="32" fillId="0" borderId="10" xfId="0" applyFont="1" applyBorder="1" applyAlignment="1" applyProtection="1">
      <alignment vertical="center"/>
    </xf>
    <xf numFmtId="0" fontId="30" fillId="0" borderId="11" xfId="0" applyFont="1" applyBorder="1" applyAlignment="1" applyProtection="1">
      <alignment horizontal="left" vertical="top" wrapText="1"/>
    </xf>
    <xf numFmtId="0" fontId="30" fillId="0" borderId="10" xfId="0" applyFont="1" applyBorder="1" applyAlignment="1" applyProtection="1">
      <alignment horizontal="left" vertical="top" wrapText="1"/>
    </xf>
    <xf numFmtId="0" fontId="32" fillId="0" borderId="5" xfId="0" applyFont="1" applyBorder="1" applyAlignment="1" applyProtection="1">
      <alignment vertical="center" wrapText="1"/>
    </xf>
    <xf numFmtId="0" fontId="32" fillId="0" borderId="7" xfId="0" applyFont="1" applyBorder="1" applyAlignment="1" applyProtection="1">
      <alignment vertical="center" wrapText="1"/>
    </xf>
    <xf numFmtId="0" fontId="32" fillId="0" borderId="6" xfId="0" applyFont="1" applyBorder="1" applyAlignment="1" applyProtection="1">
      <alignment vertical="center" wrapText="1"/>
    </xf>
    <xf numFmtId="0" fontId="30" fillId="0" borderId="7" xfId="0" applyFont="1" applyBorder="1" applyAlignment="1" applyProtection="1">
      <alignment horizontal="left" vertical="top" wrapText="1"/>
    </xf>
    <xf numFmtId="0" fontId="30" fillId="0" borderId="6" xfId="0" applyFont="1" applyBorder="1" applyAlignment="1" applyProtection="1">
      <alignment horizontal="left" vertical="top" wrapText="1"/>
    </xf>
    <xf numFmtId="0" fontId="32" fillId="0" borderId="8" xfId="0" applyFont="1" applyBorder="1" applyAlignment="1" applyProtection="1">
      <alignment vertical="center"/>
    </xf>
    <xf numFmtId="0" fontId="32" fillId="0" borderId="0" xfId="0" applyFont="1" applyBorder="1" applyAlignment="1" applyProtection="1">
      <alignment vertical="center"/>
    </xf>
    <xf numFmtId="0" fontId="32" fillId="0" borderId="32" xfId="0" applyFont="1" applyBorder="1" applyAlignment="1" applyProtection="1">
      <alignment vertical="center"/>
    </xf>
    <xf numFmtId="0" fontId="32" fillId="0" borderId="12" xfId="0" applyFont="1" applyBorder="1" applyAlignment="1" applyProtection="1">
      <alignment vertical="center"/>
    </xf>
    <xf numFmtId="0" fontId="32" fillId="0" borderId="14" xfId="0" applyFont="1" applyBorder="1" applyAlignment="1" applyProtection="1">
      <alignment vertical="center"/>
    </xf>
    <xf numFmtId="0" fontId="32" fillId="0" borderId="13" xfId="0" applyFont="1" applyBorder="1" applyAlignment="1" applyProtection="1">
      <alignment vertical="center"/>
    </xf>
    <xf numFmtId="0" fontId="25" fillId="0" borderId="8" xfId="0" applyFont="1" applyBorder="1" applyAlignment="1" applyProtection="1">
      <alignment horizontal="center" vertical="center"/>
    </xf>
    <xf numFmtId="0" fontId="25" fillId="0" borderId="12" xfId="0" applyFont="1" applyBorder="1" applyAlignment="1" applyProtection="1">
      <alignment horizontal="center" vertical="center"/>
    </xf>
    <xf numFmtId="0" fontId="32" fillId="0" borderId="9" xfId="0" applyFont="1" applyBorder="1" applyAlignment="1" applyProtection="1">
      <alignment horizontal="center" vertical="center" wrapText="1"/>
    </xf>
    <xf numFmtId="0" fontId="32" fillId="0" borderId="11" xfId="0" applyFont="1" applyBorder="1" applyAlignment="1" applyProtection="1">
      <alignment horizontal="center" vertical="center" wrapText="1"/>
    </xf>
    <xf numFmtId="0" fontId="32" fillId="0" borderId="10" xfId="0" applyFont="1" applyBorder="1" applyAlignment="1" applyProtection="1">
      <alignment horizontal="center" vertical="center" wrapText="1"/>
    </xf>
    <xf numFmtId="0" fontId="32" fillId="0" borderId="8" xfId="0" applyFont="1" applyBorder="1" applyAlignment="1" applyProtection="1">
      <alignment horizontal="center" vertical="center" wrapText="1"/>
    </xf>
    <xf numFmtId="0" fontId="32" fillId="0" borderId="0" xfId="0" applyFont="1" applyBorder="1" applyAlignment="1" applyProtection="1">
      <alignment horizontal="center" vertical="center" wrapText="1"/>
    </xf>
    <xf numFmtId="0" fontId="32" fillId="0" borderId="32" xfId="0" applyFont="1" applyBorder="1" applyAlignment="1" applyProtection="1">
      <alignment horizontal="center" vertical="center" wrapText="1"/>
    </xf>
    <xf numFmtId="0" fontId="32" fillId="0" borderId="12" xfId="0" applyFont="1" applyBorder="1" applyAlignment="1" applyProtection="1">
      <alignment horizontal="center" vertical="center" wrapText="1"/>
    </xf>
    <xf numFmtId="0" fontId="32" fillId="0" borderId="14" xfId="0" applyFont="1"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1" xfId="0" applyFont="1" applyBorder="1" applyAlignment="1" applyProtection="1">
      <alignment vertical="center" wrapText="1"/>
    </xf>
    <xf numFmtId="0" fontId="28" fillId="0" borderId="0" xfId="0" applyFont="1" applyAlignment="1" applyProtection="1">
      <alignment horizontal="center" vertical="center"/>
    </xf>
    <xf numFmtId="0" fontId="27" fillId="0" borderId="0" xfId="0" applyFont="1" applyAlignment="1" applyProtection="1">
      <alignment vertical="center" wrapText="1"/>
    </xf>
    <xf numFmtId="0" fontId="25" fillId="0" borderId="14" xfId="0" applyFont="1" applyBorder="1" applyAlignment="1" applyProtection="1">
      <alignment vertical="center" shrinkToFit="1"/>
    </xf>
    <xf numFmtId="3" fontId="25" fillId="0" borderId="7" xfId="0" applyNumberFormat="1" applyFont="1" applyBorder="1" applyAlignment="1" applyProtection="1">
      <alignment vertical="center"/>
    </xf>
    <xf numFmtId="0" fontId="27" fillId="0" borderId="0" xfId="0" applyFont="1" applyAlignment="1" applyProtection="1">
      <alignment vertical="center" shrinkToFit="1"/>
    </xf>
    <xf numFmtId="0" fontId="0" fillId="0" borderId="0" xfId="0" applyAlignment="1" applyProtection="1">
      <alignment vertical="center" shrinkToFit="1"/>
    </xf>
    <xf numFmtId="0" fontId="25" fillId="0" borderId="0" xfId="0" applyFont="1" applyAlignment="1" applyProtection="1">
      <alignment horizontal="center" vertical="center"/>
    </xf>
    <xf numFmtId="0" fontId="26" fillId="0" borderId="0" xfId="0" applyFont="1" applyAlignment="1" applyProtection="1">
      <alignment horizontal="center" vertical="center"/>
    </xf>
    <xf numFmtId="188" fontId="25" fillId="0" borderId="14" xfId="0" applyNumberFormat="1" applyFont="1" applyBorder="1" applyAlignment="1" applyProtection="1">
      <alignment vertical="center"/>
    </xf>
    <xf numFmtId="188" fontId="0" fillId="0" borderId="14" xfId="0" applyNumberFormat="1" applyBorder="1" applyAlignment="1" applyProtection="1">
      <alignment vertical="center"/>
    </xf>
    <xf numFmtId="0" fontId="26" fillId="0" borderId="0" xfId="0" applyFont="1" applyAlignment="1" applyProtection="1">
      <alignment vertical="center"/>
    </xf>
    <xf numFmtId="0" fontId="57" fillId="0" borderId="0" xfId="0" applyFont="1" applyAlignment="1" applyProtection="1">
      <alignment vertical="center"/>
    </xf>
    <xf numFmtId="0" fontId="32" fillId="0" borderId="0" xfId="0" applyFont="1" applyBorder="1" applyAlignment="1" applyProtection="1">
      <alignment vertical="center" wrapText="1"/>
    </xf>
    <xf numFmtId="0" fontId="32" fillId="0" borderId="14" xfId="0" applyFont="1" applyBorder="1" applyAlignment="1" applyProtection="1">
      <alignment vertical="center" wrapText="1"/>
    </xf>
    <xf numFmtId="3" fontId="25" fillId="0" borderId="1" xfId="0" applyNumberFormat="1" applyFont="1" applyBorder="1" applyAlignment="1" applyProtection="1">
      <alignment horizontal="center" vertical="center" wrapText="1"/>
    </xf>
    <xf numFmtId="0" fontId="25" fillId="0" borderId="5" xfId="0" applyFont="1" applyBorder="1" applyAlignment="1" applyProtection="1">
      <alignment horizontal="center" vertical="center" wrapText="1"/>
    </xf>
    <xf numFmtId="0" fontId="25" fillId="0" borderId="7" xfId="0" applyFont="1" applyBorder="1" applyAlignment="1" applyProtection="1">
      <alignment horizontal="center" vertical="center" wrapText="1"/>
    </xf>
    <xf numFmtId="0" fontId="25" fillId="0" borderId="6" xfId="0" applyFont="1" applyBorder="1" applyAlignment="1" applyProtection="1">
      <alignment horizontal="center" vertical="center" wrapText="1"/>
    </xf>
    <xf numFmtId="179" fontId="25" fillId="0" borderId="5" xfId="0" applyNumberFormat="1" applyFont="1" applyBorder="1" applyAlignment="1" applyProtection="1">
      <alignment horizontal="center" vertical="center"/>
    </xf>
    <xf numFmtId="179" fontId="25" fillId="0" borderId="7" xfId="0" applyNumberFormat="1" applyFont="1" applyBorder="1" applyAlignment="1" applyProtection="1">
      <alignment horizontal="center" vertical="center"/>
    </xf>
    <xf numFmtId="179" fontId="25" fillId="0" borderId="6" xfId="0" applyNumberFormat="1" applyFont="1" applyBorder="1" applyAlignment="1" applyProtection="1">
      <alignment horizontal="center" vertical="center"/>
    </xf>
    <xf numFmtId="0" fontId="49" fillId="0" borderId="24" xfId="0" applyFont="1" applyBorder="1" applyAlignment="1" applyProtection="1">
      <alignment vertical="center" wrapText="1"/>
    </xf>
    <xf numFmtId="0" fontId="31" fillId="0" borderId="24" xfId="0" applyFont="1" applyBorder="1" applyAlignment="1" applyProtection="1">
      <alignment vertical="center"/>
    </xf>
    <xf numFmtId="0" fontId="25" fillId="14" borderId="24" xfId="0" applyFont="1" applyFill="1" applyBorder="1" applyAlignment="1" applyProtection="1">
      <alignment vertical="center" shrinkToFit="1"/>
    </xf>
    <xf numFmtId="0" fontId="30" fillId="0" borderId="55" xfId="0" applyFont="1" applyBorder="1" applyAlignment="1" applyProtection="1">
      <alignment vertical="center" wrapText="1"/>
      <protection locked="0"/>
    </xf>
    <xf numFmtId="56" fontId="31" fillId="0" borderId="29" xfId="0" quotePrefix="1" applyNumberFormat="1" applyFont="1" applyBorder="1" applyAlignment="1" applyProtection="1">
      <alignment horizontal="left" vertical="center"/>
    </xf>
    <xf numFmtId="0" fontId="31" fillId="0" borderId="30" xfId="0" applyFont="1" applyBorder="1" applyAlignment="1" applyProtection="1">
      <alignment horizontal="left" vertical="center"/>
    </xf>
    <xf numFmtId="0" fontId="31" fillId="0" borderId="31" xfId="0" applyFont="1" applyBorder="1" applyAlignment="1" applyProtection="1">
      <alignment horizontal="left" vertical="center"/>
    </xf>
    <xf numFmtId="0" fontId="30" fillId="14" borderId="55" xfId="0" applyFont="1" applyFill="1" applyBorder="1" applyAlignment="1" applyProtection="1">
      <alignment horizontal="center" vertical="center" wrapText="1"/>
    </xf>
    <xf numFmtId="0" fontId="31" fillId="14" borderId="24" xfId="0" applyFont="1" applyFill="1" applyBorder="1" applyAlignment="1" applyProtection="1">
      <alignment vertical="center"/>
    </xf>
    <xf numFmtId="0" fontId="25" fillId="14" borderId="24" xfId="0" applyFont="1" applyFill="1" applyBorder="1" applyAlignment="1" applyProtection="1">
      <alignment vertical="center"/>
    </xf>
    <xf numFmtId="0" fontId="30" fillId="0" borderId="57" xfId="0" applyFont="1" applyBorder="1" applyAlignment="1" applyProtection="1">
      <alignment vertical="center" wrapText="1"/>
      <protection locked="0"/>
    </xf>
    <xf numFmtId="0" fontId="51" fillId="0" borderId="24" xfId="0" applyFont="1" applyBorder="1" applyAlignment="1" applyProtection="1">
      <alignment vertical="center" wrapText="1"/>
    </xf>
    <xf numFmtId="0" fontId="32" fillId="0" borderId="24" xfId="0" applyFont="1" applyBorder="1" applyAlignment="1" applyProtection="1">
      <alignment vertical="center"/>
    </xf>
    <xf numFmtId="0" fontId="25" fillId="0" borderId="24" xfId="0" applyFont="1" applyBorder="1" applyAlignment="1" applyProtection="1">
      <alignment vertical="center"/>
    </xf>
    <xf numFmtId="0" fontId="52" fillId="0" borderId="0" xfId="4" applyFont="1" applyFill="1" applyBorder="1" applyAlignment="1" applyProtection="1">
      <alignment horizontal="left" vertical="center"/>
    </xf>
    <xf numFmtId="0" fontId="30" fillId="0" borderId="0" xfId="0" applyFont="1" applyAlignment="1" applyProtection="1">
      <alignment vertical="center"/>
    </xf>
    <xf numFmtId="0" fontId="31" fillId="0" borderId="18" xfId="0" applyFont="1" applyBorder="1" applyAlignment="1" applyProtection="1">
      <alignment vertical="top" wrapText="1"/>
    </xf>
    <xf numFmtId="0" fontId="31" fillId="0" borderId="19" xfId="0" applyFont="1" applyBorder="1" applyAlignment="1" applyProtection="1">
      <alignment vertical="top" wrapText="1"/>
    </xf>
    <xf numFmtId="0" fontId="31" fillId="0" borderId="20" xfId="0" applyFont="1" applyBorder="1" applyAlignment="1" applyProtection="1">
      <alignment vertical="top" wrapText="1"/>
    </xf>
    <xf numFmtId="0" fontId="31" fillId="0" borderId="21" xfId="0" applyFont="1" applyBorder="1" applyAlignment="1" applyProtection="1">
      <alignment vertical="top" wrapText="1"/>
    </xf>
    <xf numFmtId="0" fontId="31" fillId="0" borderId="0" xfId="0" applyFont="1" applyBorder="1" applyAlignment="1" applyProtection="1">
      <alignment vertical="top" wrapText="1"/>
    </xf>
    <xf numFmtId="0" fontId="31" fillId="0" borderId="22" xfId="0" applyFont="1" applyBorder="1" applyAlignment="1" applyProtection="1">
      <alignment vertical="top" wrapText="1"/>
    </xf>
    <xf numFmtId="0" fontId="31" fillId="0" borderId="23" xfId="0" applyFont="1" applyBorder="1" applyAlignment="1" applyProtection="1">
      <alignment vertical="top" wrapText="1"/>
    </xf>
    <xf numFmtId="0" fontId="31" fillId="0" borderId="24" xfId="0" applyFont="1" applyBorder="1" applyAlignment="1" applyProtection="1">
      <alignment vertical="top" wrapText="1"/>
    </xf>
    <xf numFmtId="0" fontId="31" fillId="0" borderId="25" xfId="0" applyFont="1" applyBorder="1" applyAlignment="1" applyProtection="1">
      <alignment vertical="top" wrapText="1"/>
    </xf>
    <xf numFmtId="56" fontId="31" fillId="0" borderId="33" xfId="0" quotePrefix="1" applyNumberFormat="1" applyFont="1" applyBorder="1" applyAlignment="1" applyProtection="1">
      <alignment horizontal="left" vertical="center"/>
    </xf>
    <xf numFmtId="0" fontId="31" fillId="0" borderId="34" xfId="0" applyFont="1" applyBorder="1" applyAlignment="1" applyProtection="1">
      <alignment horizontal="left" vertical="center"/>
    </xf>
    <xf numFmtId="0" fontId="31" fillId="0" borderId="50" xfId="0" applyFont="1" applyBorder="1" applyAlignment="1" applyProtection="1">
      <alignment horizontal="left" vertical="center"/>
    </xf>
    <xf numFmtId="0" fontId="30" fillId="14" borderId="58" xfId="0" applyFont="1" applyFill="1" applyBorder="1" applyAlignment="1" applyProtection="1">
      <alignment horizontal="center" vertical="center" wrapText="1"/>
    </xf>
    <xf numFmtId="0" fontId="41" fillId="14" borderId="0" xfId="0" applyFont="1" applyFill="1" applyBorder="1" applyAlignment="1" applyProtection="1">
      <alignment vertical="center"/>
    </xf>
    <xf numFmtId="0" fontId="31" fillId="14" borderId="0" xfId="0" applyFont="1" applyFill="1" applyBorder="1" applyAlignment="1" applyProtection="1">
      <alignment vertical="center"/>
    </xf>
    <xf numFmtId="0" fontId="41" fillId="14" borderId="24" xfId="0" applyFont="1" applyFill="1" applyBorder="1" applyAlignment="1" applyProtection="1">
      <alignment vertical="center" shrinkToFit="1"/>
    </xf>
    <xf numFmtId="0" fontId="31" fillId="14" borderId="24" xfId="0" applyFont="1" applyFill="1" applyBorder="1" applyAlignment="1" applyProtection="1">
      <alignment vertical="center" shrinkToFit="1"/>
    </xf>
    <xf numFmtId="0" fontId="31" fillId="0" borderId="21" xfId="0" applyFont="1" applyBorder="1" applyAlignment="1" applyProtection="1">
      <alignment vertical="center" wrapText="1"/>
    </xf>
    <xf numFmtId="0" fontId="31" fillId="0" borderId="23" xfId="0" applyFont="1" applyBorder="1" applyAlignment="1" applyProtection="1">
      <alignment vertical="center" wrapText="1"/>
    </xf>
    <xf numFmtId="0" fontId="31" fillId="0" borderId="24" xfId="0" applyFont="1" applyBorder="1" applyAlignment="1" applyProtection="1">
      <alignment vertical="center" wrapText="1"/>
    </xf>
    <xf numFmtId="0" fontId="31" fillId="0" borderId="35" xfId="0" applyFont="1" applyBorder="1" applyAlignment="1" applyProtection="1">
      <alignment vertical="center" wrapText="1"/>
    </xf>
    <xf numFmtId="0" fontId="47" fillId="24" borderId="51" xfId="4" applyFont="1" applyFill="1" applyBorder="1" applyAlignment="1" applyProtection="1">
      <alignment horizontal="left" vertical="center" shrinkToFit="1"/>
    </xf>
    <xf numFmtId="0" fontId="25" fillId="24" borderId="51" xfId="0" applyFont="1" applyFill="1" applyBorder="1" applyAlignment="1" applyProtection="1">
      <alignment horizontal="left" vertical="center"/>
    </xf>
    <xf numFmtId="0" fontId="47" fillId="24" borderId="51" xfId="4" applyFont="1" applyFill="1" applyBorder="1" applyAlignment="1" applyProtection="1">
      <alignment horizontal="left" vertical="center"/>
    </xf>
    <xf numFmtId="0" fontId="25" fillId="14" borderId="0" xfId="0" applyFont="1" applyFill="1" applyAlignment="1" applyProtection="1">
      <alignment vertical="center"/>
    </xf>
    <xf numFmtId="0" fontId="47" fillId="24" borderId="26" xfId="4" applyFont="1" applyFill="1" applyBorder="1" applyAlignment="1" applyProtection="1">
      <alignment vertical="center" shrinkToFit="1"/>
    </xf>
    <xf numFmtId="0" fontId="47" fillId="24" borderId="27" xfId="4" applyFont="1" applyFill="1" applyBorder="1" applyAlignment="1" applyProtection="1">
      <alignment vertical="center" shrinkToFit="1"/>
    </xf>
    <xf numFmtId="0" fontId="47" fillId="24" borderId="28" xfId="4" applyFont="1" applyFill="1" applyBorder="1" applyAlignment="1" applyProtection="1">
      <alignment vertical="center" shrinkToFit="1"/>
    </xf>
    <xf numFmtId="0" fontId="47" fillId="24" borderId="21" xfId="4" applyFont="1" applyFill="1" applyBorder="1" applyAlignment="1" applyProtection="1">
      <alignment vertical="center" shrinkToFit="1"/>
    </xf>
    <xf numFmtId="0" fontId="47" fillId="24" borderId="0" xfId="4" applyFont="1" applyFill="1" applyBorder="1" applyAlignment="1" applyProtection="1">
      <alignment vertical="center" shrinkToFit="1"/>
    </xf>
    <xf numFmtId="0" fontId="47" fillId="24" borderId="18" xfId="4" applyFont="1" applyFill="1" applyBorder="1" applyAlignment="1" applyProtection="1">
      <alignment vertical="center" shrinkToFit="1"/>
    </xf>
    <xf numFmtId="0" fontId="47" fillId="24" borderId="19" xfId="4" applyFont="1" applyFill="1" applyBorder="1" applyAlignment="1" applyProtection="1">
      <alignment vertical="center" shrinkToFit="1"/>
    </xf>
    <xf numFmtId="0" fontId="25" fillId="13" borderId="102" xfId="0" applyFont="1" applyFill="1" applyBorder="1" applyAlignment="1" applyProtection="1">
      <alignment vertical="center" wrapText="1"/>
    </xf>
    <xf numFmtId="0" fontId="27" fillId="24" borderId="26" xfId="0" applyFont="1" applyFill="1" applyBorder="1" applyAlignment="1" applyProtection="1">
      <alignment vertical="center"/>
    </xf>
    <xf numFmtId="0" fontId="27" fillId="24" borderId="27" xfId="0" applyFont="1" applyFill="1" applyBorder="1" applyAlignment="1" applyProtection="1">
      <alignment vertical="center"/>
    </xf>
    <xf numFmtId="0" fontId="27" fillId="24" borderId="28" xfId="0" applyFont="1" applyFill="1" applyBorder="1" applyAlignment="1" applyProtection="1">
      <alignment vertical="center"/>
    </xf>
    <xf numFmtId="0" fontId="25" fillId="0" borderId="105" xfId="0" applyFont="1" applyBorder="1" applyAlignment="1" applyProtection="1">
      <alignment vertical="center" wrapText="1"/>
      <protection locked="0"/>
    </xf>
    <xf numFmtId="0" fontId="25" fillId="0" borderId="0" xfId="0" applyFont="1" applyBorder="1" applyAlignment="1" applyProtection="1">
      <alignment vertical="center" wrapText="1"/>
    </xf>
    <xf numFmtId="0" fontId="25" fillId="14" borderId="26" xfId="0" applyFont="1" applyFill="1" applyBorder="1" applyAlignment="1" applyProtection="1">
      <alignment horizontal="right" vertical="center" shrinkToFit="1"/>
    </xf>
    <xf numFmtId="0" fontId="25" fillId="14" borderId="27" xfId="0" applyFont="1" applyFill="1" applyBorder="1" applyAlignment="1" applyProtection="1">
      <alignment horizontal="right" vertical="center" shrinkToFit="1"/>
    </xf>
    <xf numFmtId="0" fontId="25" fillId="14" borderId="28" xfId="0" applyFont="1" applyFill="1" applyBorder="1" applyAlignment="1" applyProtection="1">
      <alignment horizontal="right" vertical="center" shrinkToFit="1"/>
    </xf>
    <xf numFmtId="0" fontId="52" fillId="24" borderId="26" xfId="4" applyFont="1" applyFill="1" applyBorder="1" applyAlignment="1" applyProtection="1">
      <alignment vertical="center" wrapText="1" shrinkToFit="1"/>
    </xf>
    <xf numFmtId="0" fontId="52" fillId="24" borderId="27" xfId="4" applyFont="1" applyFill="1" applyBorder="1" applyAlignment="1" applyProtection="1">
      <alignment vertical="center" wrapText="1" shrinkToFit="1"/>
    </xf>
    <xf numFmtId="0" fontId="52" fillId="24" borderId="28" xfId="4" applyFont="1" applyFill="1" applyBorder="1" applyAlignment="1" applyProtection="1">
      <alignment vertical="center" wrapText="1" shrinkToFit="1"/>
    </xf>
    <xf numFmtId="0" fontId="25" fillId="14" borderId="26" xfId="0" applyFont="1" applyFill="1" applyBorder="1" applyAlignment="1" applyProtection="1">
      <alignment horizontal="center" vertical="center" shrinkToFit="1"/>
    </xf>
    <xf numFmtId="0" fontId="25" fillId="14" borderId="27" xfId="0" applyFont="1" applyFill="1" applyBorder="1" applyAlignment="1" applyProtection="1">
      <alignment horizontal="center" vertical="center" shrinkToFit="1"/>
    </xf>
    <xf numFmtId="0" fontId="25" fillId="14" borderId="28" xfId="0" applyFont="1" applyFill="1" applyBorder="1" applyAlignment="1" applyProtection="1">
      <alignment horizontal="center" vertical="center" shrinkToFit="1"/>
    </xf>
    <xf numFmtId="0" fontId="31" fillId="0" borderId="18" xfId="0" applyFont="1" applyBorder="1" applyAlignment="1" applyProtection="1">
      <alignment vertical="center" wrapText="1"/>
    </xf>
    <xf numFmtId="0" fontId="31" fillId="0" borderId="19" xfId="0" applyFont="1" applyBorder="1" applyAlignment="1" applyProtection="1">
      <alignment vertical="center" wrapText="1"/>
    </xf>
    <xf numFmtId="0" fontId="31" fillId="0" borderId="103" xfId="0" applyFont="1" applyBorder="1" applyAlignment="1" applyProtection="1">
      <alignment vertical="center" wrapText="1"/>
    </xf>
    <xf numFmtId="0" fontId="31" fillId="0" borderId="19" xfId="0" applyFont="1" applyBorder="1" applyAlignment="1" applyProtection="1">
      <alignment vertical="center"/>
      <protection locked="0"/>
    </xf>
    <xf numFmtId="0" fontId="31" fillId="0" borderId="24" xfId="0" applyFont="1" applyBorder="1" applyAlignment="1" applyProtection="1">
      <alignment vertical="center"/>
      <protection locked="0"/>
    </xf>
    <xf numFmtId="56" fontId="31" fillId="0" borderId="26" xfId="0" quotePrefix="1" applyNumberFormat="1" applyFont="1" applyBorder="1" applyAlignment="1" applyProtection="1">
      <alignment horizontal="left" vertical="center"/>
    </xf>
    <xf numFmtId="56" fontId="31" fillId="0" borderId="27" xfId="0" quotePrefix="1" applyNumberFormat="1" applyFont="1" applyBorder="1" applyAlignment="1" applyProtection="1">
      <alignment horizontal="left" vertical="center"/>
    </xf>
    <xf numFmtId="0" fontId="31" fillId="0" borderId="21" xfId="0" applyFont="1" applyBorder="1" applyAlignment="1" applyProtection="1">
      <alignment horizontal="left" vertical="center"/>
    </xf>
    <xf numFmtId="0" fontId="31" fillId="0" borderId="0" xfId="0" applyFont="1" applyBorder="1" applyAlignment="1" applyProtection="1">
      <alignment horizontal="left" vertical="center"/>
    </xf>
    <xf numFmtId="0" fontId="31" fillId="0" borderId="0" xfId="0" applyFont="1" applyBorder="1" applyAlignment="1" applyProtection="1">
      <alignment horizontal="right" vertical="center"/>
    </xf>
    <xf numFmtId="0" fontId="31" fillId="0" borderId="22" xfId="0" applyFont="1" applyBorder="1" applyAlignment="1" applyProtection="1">
      <alignment horizontal="right" vertical="center"/>
    </xf>
    <xf numFmtId="0" fontId="65" fillId="0" borderId="0" xfId="0" applyFont="1" applyAlignment="1" applyProtection="1">
      <alignment horizontal="justify" vertical="center"/>
    </xf>
    <xf numFmtId="0" fontId="24" fillId="0" borderId="0" xfId="0" applyFont="1" applyAlignment="1" applyProtection="1">
      <alignment vertical="center"/>
    </xf>
    <xf numFmtId="0" fontId="27" fillId="0" borderId="0" xfId="0" applyFont="1" applyAlignment="1" applyProtection="1">
      <alignment horizontal="left" vertical="center" wrapText="1" indent="2"/>
    </xf>
    <xf numFmtId="0" fontId="0" fillId="0" borderId="0" xfId="0" applyAlignment="1" applyProtection="1">
      <alignment horizontal="left" vertical="center" indent="2"/>
    </xf>
    <xf numFmtId="0" fontId="27" fillId="0" borderId="0" xfId="0" applyFont="1" applyAlignment="1" applyProtection="1">
      <alignment horizontal="center" vertical="center"/>
    </xf>
    <xf numFmtId="0" fontId="0" fillId="0" borderId="1" xfId="0" applyBorder="1" applyAlignment="1" applyProtection="1">
      <alignment horizontal="center" vertical="center"/>
    </xf>
    <xf numFmtId="0" fontId="23" fillId="0" borderId="5" xfId="0" applyFont="1" applyFill="1" applyBorder="1" applyAlignment="1" applyProtection="1">
      <alignment vertical="top" wrapText="1"/>
    </xf>
    <xf numFmtId="0" fontId="23" fillId="0" borderId="7" xfId="0" applyFont="1" applyFill="1" applyBorder="1" applyAlignment="1" applyProtection="1">
      <alignment vertical="top" wrapText="1"/>
    </xf>
    <xf numFmtId="0" fontId="23" fillId="0" borderId="6" xfId="0" applyFont="1" applyFill="1" applyBorder="1" applyAlignment="1" applyProtection="1">
      <alignment vertical="top" wrapText="1"/>
    </xf>
    <xf numFmtId="0" fontId="30" fillId="0" borderId="47" xfId="0" quotePrefix="1" applyFont="1" applyBorder="1" applyAlignment="1" applyProtection="1">
      <alignment horizontal="right" vertical="center"/>
    </xf>
    <xf numFmtId="0" fontId="30" fillId="0" borderId="1" xfId="0" applyFont="1" applyBorder="1" applyAlignment="1" applyProtection="1">
      <alignment horizontal="right" vertical="center"/>
    </xf>
    <xf numFmtId="0" fontId="25" fillId="0" borderId="57" xfId="0" applyFont="1" applyFill="1" applyBorder="1" applyAlignment="1" applyProtection="1">
      <alignment vertical="center" wrapText="1"/>
    </xf>
    <xf numFmtId="0" fontId="30" fillId="0" borderId="98" xfId="0" applyFont="1" applyBorder="1" applyAlignment="1" applyProtection="1">
      <alignment vertical="center"/>
    </xf>
    <xf numFmtId="0" fontId="30" fillId="0" borderId="99" xfId="0" applyFont="1" applyBorder="1" applyAlignment="1" applyProtection="1">
      <alignment vertical="center"/>
    </xf>
    <xf numFmtId="0" fontId="59" fillId="0" borderId="99" xfId="0" applyFont="1" applyBorder="1" applyAlignment="1" applyProtection="1">
      <alignment vertical="center" wrapText="1"/>
    </xf>
    <xf numFmtId="0" fontId="59" fillId="0" borderId="101" xfId="0" applyFont="1" applyBorder="1" applyAlignment="1" applyProtection="1">
      <alignment vertical="center" wrapText="1"/>
    </xf>
    <xf numFmtId="0" fontId="25" fillId="0" borderId="102" xfId="0" applyFont="1" applyBorder="1" applyAlignment="1" applyProtection="1">
      <alignment vertical="center" wrapText="1"/>
      <protection locked="0"/>
    </xf>
    <xf numFmtId="0" fontId="30" fillId="0" borderId="100" xfId="0" applyFont="1" applyBorder="1" applyAlignment="1" applyProtection="1">
      <alignment vertical="center"/>
    </xf>
    <xf numFmtId="0" fontId="30" fillId="0" borderId="2" xfId="0" applyFont="1" applyBorder="1" applyAlignment="1" applyProtection="1">
      <alignment vertical="center"/>
    </xf>
    <xf numFmtId="182" fontId="30" fillId="0" borderId="5" xfId="0" applyNumberFormat="1" applyFont="1" applyBorder="1" applyAlignment="1" applyProtection="1">
      <alignment vertical="center"/>
    </xf>
    <xf numFmtId="182" fontId="30" fillId="0" borderId="7" xfId="0" applyNumberFormat="1" applyFont="1" applyBorder="1" applyAlignment="1" applyProtection="1">
      <alignment vertical="center"/>
    </xf>
    <xf numFmtId="182" fontId="30" fillId="0" borderId="6" xfId="0" applyNumberFormat="1" applyFont="1" applyBorder="1" applyAlignment="1" applyProtection="1">
      <alignment vertical="center"/>
    </xf>
    <xf numFmtId="179" fontId="30" fillId="0" borderId="5" xfId="0" applyNumberFormat="1" applyFont="1" applyBorder="1" applyAlignment="1" applyProtection="1">
      <alignment vertical="center"/>
    </xf>
    <xf numFmtId="179" fontId="30" fillId="0" borderId="7" xfId="0" applyNumberFormat="1" applyFont="1" applyBorder="1" applyAlignment="1" applyProtection="1">
      <alignment vertical="center"/>
    </xf>
    <xf numFmtId="179" fontId="30" fillId="0" borderId="6" xfId="0" applyNumberFormat="1" applyFont="1" applyBorder="1" applyAlignment="1" applyProtection="1">
      <alignment vertical="center"/>
    </xf>
    <xf numFmtId="180" fontId="30" fillId="0" borderId="5" xfId="0" applyNumberFormat="1" applyFont="1" applyBorder="1" applyAlignment="1" applyProtection="1">
      <alignment vertical="center"/>
    </xf>
    <xf numFmtId="180" fontId="30" fillId="0" borderId="7" xfId="0" applyNumberFormat="1" applyFont="1" applyBorder="1" applyAlignment="1" applyProtection="1">
      <alignment vertical="center"/>
    </xf>
    <xf numFmtId="180" fontId="30" fillId="0" borderId="6" xfId="0" applyNumberFormat="1" applyFont="1" applyBorder="1" applyAlignment="1" applyProtection="1">
      <alignment vertical="center"/>
    </xf>
    <xf numFmtId="181" fontId="30" fillId="0" borderId="5" xfId="0" applyNumberFormat="1" applyFont="1" applyBorder="1" applyAlignment="1" applyProtection="1">
      <alignment vertical="center"/>
    </xf>
    <xf numFmtId="181" fontId="30" fillId="0" borderId="7" xfId="0" applyNumberFormat="1" applyFont="1" applyBorder="1" applyAlignment="1" applyProtection="1">
      <alignment vertical="center"/>
    </xf>
    <xf numFmtId="181" fontId="30" fillId="0" borderId="6" xfId="0" applyNumberFormat="1" applyFont="1" applyBorder="1" applyAlignment="1" applyProtection="1">
      <alignment vertical="center"/>
    </xf>
    <xf numFmtId="0" fontId="31" fillId="0" borderId="86" xfId="0" applyFont="1" applyBorder="1" applyAlignment="1" applyProtection="1">
      <alignment vertical="center" wrapText="1"/>
    </xf>
    <xf numFmtId="0" fontId="31" fillId="0" borderId="87" xfId="0" applyFont="1" applyBorder="1" applyAlignment="1" applyProtection="1">
      <alignment vertical="center" wrapText="1"/>
    </xf>
    <xf numFmtId="0" fontId="31" fillId="0" borderId="88" xfId="0" applyFont="1" applyBorder="1" applyAlignment="1" applyProtection="1">
      <alignment vertical="center" wrapText="1"/>
    </xf>
    <xf numFmtId="0" fontId="31" fillId="0" borderId="89" xfId="0" applyFont="1" applyBorder="1" applyAlignment="1" applyProtection="1">
      <alignment vertical="center" wrapText="1"/>
    </xf>
    <xf numFmtId="0" fontId="31" fillId="0" borderId="90" xfId="0" applyFont="1" applyBorder="1" applyAlignment="1" applyProtection="1">
      <alignment vertical="center" wrapText="1"/>
    </xf>
    <xf numFmtId="0" fontId="31" fillId="0" borderId="91" xfId="0" applyFont="1" applyBorder="1" applyAlignment="1" applyProtection="1">
      <alignment vertical="center" wrapText="1"/>
    </xf>
    <xf numFmtId="0" fontId="31" fillId="0" borderId="92" xfId="0" applyFont="1" applyBorder="1" applyAlignment="1" applyProtection="1">
      <alignment vertical="center" wrapText="1"/>
    </xf>
    <xf numFmtId="0" fontId="31" fillId="0" borderId="93" xfId="0" applyFont="1" applyBorder="1" applyAlignment="1" applyProtection="1">
      <alignment vertical="center" wrapText="1"/>
    </xf>
    <xf numFmtId="0" fontId="31" fillId="0" borderId="94" xfId="0" applyFont="1" applyBorder="1" applyAlignment="1" applyProtection="1">
      <alignment vertical="center" wrapText="1"/>
    </xf>
    <xf numFmtId="9" fontId="59" fillId="0" borderId="2" xfId="0" applyNumberFormat="1" applyFont="1" applyBorder="1" applyAlignment="1" applyProtection="1">
      <alignment vertical="center"/>
    </xf>
    <xf numFmtId="3" fontId="59" fillId="0" borderId="5" xfId="0" applyNumberFormat="1" applyFont="1" applyBorder="1" applyAlignment="1" applyProtection="1">
      <alignment vertical="center"/>
    </xf>
    <xf numFmtId="3" fontId="59" fillId="0" borderId="7" xfId="0" applyNumberFormat="1" applyFont="1" applyBorder="1" applyAlignment="1" applyProtection="1">
      <alignment vertical="center"/>
    </xf>
    <xf numFmtId="3" fontId="59" fillId="0" borderId="6" xfId="0" applyNumberFormat="1" applyFont="1" applyBorder="1" applyAlignment="1" applyProtection="1">
      <alignment vertical="center"/>
    </xf>
    <xf numFmtId="3" fontId="59" fillId="0" borderId="12" xfId="0" applyNumberFormat="1" applyFont="1" applyBorder="1" applyAlignment="1" applyProtection="1">
      <alignment vertical="center"/>
    </xf>
    <xf numFmtId="3" fontId="59" fillId="0" borderId="14" xfId="0" applyNumberFormat="1" applyFont="1" applyBorder="1" applyAlignment="1" applyProtection="1">
      <alignment vertical="center"/>
    </xf>
    <xf numFmtId="3" fontId="59" fillId="0" borderId="13" xfId="0" applyNumberFormat="1" applyFont="1" applyBorder="1" applyAlignment="1" applyProtection="1">
      <alignment vertical="center"/>
    </xf>
    <xf numFmtId="176" fontId="31" fillId="0" borderId="82" xfId="0" applyNumberFormat="1" applyFont="1" applyBorder="1" applyAlignment="1" applyProtection="1">
      <alignment vertical="center"/>
    </xf>
    <xf numFmtId="0" fontId="25" fillId="0" borderId="83" xfId="0" applyFont="1" applyBorder="1" applyAlignment="1" applyProtection="1">
      <alignment vertical="center"/>
    </xf>
    <xf numFmtId="0" fontId="25" fillId="0" borderId="84" xfId="0" applyFont="1" applyBorder="1" applyAlignment="1" applyProtection="1">
      <alignment vertical="center"/>
    </xf>
    <xf numFmtId="3" fontId="59" fillId="0" borderId="82" xfId="0" applyNumberFormat="1" applyFont="1" applyBorder="1" applyAlignment="1" applyProtection="1">
      <alignment vertical="center"/>
    </xf>
    <xf numFmtId="3" fontId="59" fillId="0" borderId="83" xfId="0" applyNumberFormat="1" applyFont="1" applyBorder="1" applyAlignment="1" applyProtection="1">
      <alignment vertical="center"/>
    </xf>
    <xf numFmtId="3" fontId="59" fillId="0" borderId="84" xfId="0" applyNumberFormat="1" applyFont="1" applyBorder="1" applyAlignment="1" applyProtection="1">
      <alignment vertical="center"/>
    </xf>
    <xf numFmtId="3" fontId="59" fillId="0" borderId="85" xfId="0" applyNumberFormat="1" applyFont="1" applyBorder="1" applyAlignment="1" applyProtection="1">
      <alignment vertical="center"/>
    </xf>
    <xf numFmtId="0" fontId="83" fillId="12" borderId="0" xfId="4" applyFont="1" applyFill="1" applyBorder="1" applyAlignment="1" applyProtection="1">
      <alignment horizontal="center" vertical="center"/>
    </xf>
    <xf numFmtId="0" fontId="27" fillId="0" borderId="0" xfId="0" applyFont="1" applyAlignment="1" applyProtection="1">
      <alignment vertical="center"/>
    </xf>
    <xf numFmtId="0" fontId="50" fillId="0" borderId="0" xfId="4" applyFont="1" applyFill="1" applyBorder="1" applyAlignment="1" applyProtection="1">
      <alignment horizontal="center" vertical="center"/>
    </xf>
    <xf numFmtId="0" fontId="32" fillId="0" borderId="0" xfId="0" applyFont="1" applyAlignment="1" applyProtection="1">
      <alignment vertical="center"/>
    </xf>
    <xf numFmtId="0" fontId="6" fillId="0" borderId="1" xfId="0" applyFont="1" applyFill="1" applyBorder="1" applyAlignment="1" applyProtection="1">
      <alignment vertical="center"/>
    </xf>
    <xf numFmtId="0" fontId="6" fillId="0" borderId="1" xfId="0" applyFont="1" applyBorder="1" applyAlignment="1" applyProtection="1">
      <alignment vertical="center"/>
    </xf>
    <xf numFmtId="0" fontId="24" fillId="0" borderId="1" xfId="0" applyFont="1" applyBorder="1" applyAlignment="1" applyProtection="1">
      <alignment vertical="center"/>
    </xf>
    <xf numFmtId="0" fontId="38" fillId="0" borderId="1" xfId="0" applyFont="1" applyFill="1" applyBorder="1" applyAlignment="1" applyProtection="1">
      <alignment horizontal="center" vertical="center" wrapText="1"/>
    </xf>
    <xf numFmtId="0" fontId="0" fillId="0" borderId="1" xfId="0" applyFill="1" applyBorder="1" applyAlignment="1" applyProtection="1">
      <alignment horizontal="center" vertical="center"/>
    </xf>
    <xf numFmtId="0" fontId="67" fillId="0" borderId="1" xfId="0" applyFont="1" applyBorder="1" applyAlignment="1" applyProtection="1">
      <alignment horizontal="left" vertical="top" wrapText="1"/>
    </xf>
    <xf numFmtId="56" fontId="30" fillId="0" borderId="47" xfId="0" quotePrefix="1" applyNumberFormat="1" applyFont="1" applyBorder="1" applyAlignment="1" applyProtection="1">
      <alignment horizontal="right" vertical="center"/>
    </xf>
    <xf numFmtId="9" fontId="59" fillId="0" borderId="12" xfId="0" applyNumberFormat="1" applyFont="1" applyBorder="1" applyAlignment="1" applyProtection="1">
      <alignment vertical="center"/>
    </xf>
    <xf numFmtId="9" fontId="59" fillId="0" borderId="14" xfId="0" applyNumberFormat="1" applyFont="1" applyBorder="1" applyAlignment="1" applyProtection="1">
      <alignment vertical="center"/>
    </xf>
    <xf numFmtId="9" fontId="59" fillId="0" borderId="13" xfId="0" applyNumberFormat="1" applyFont="1" applyBorder="1" applyAlignment="1" applyProtection="1">
      <alignment vertical="center"/>
    </xf>
    <xf numFmtId="3" fontId="59" fillId="0" borderId="79" xfId="0" applyNumberFormat="1" applyFont="1" applyBorder="1" applyAlignment="1" applyProtection="1">
      <alignment vertical="center"/>
    </xf>
    <xf numFmtId="3" fontId="59" fillId="0" borderId="80" xfId="0" applyNumberFormat="1" applyFont="1" applyBorder="1" applyAlignment="1" applyProtection="1">
      <alignment vertical="center"/>
    </xf>
    <xf numFmtId="3" fontId="59" fillId="0" borderId="81" xfId="0" applyNumberFormat="1" applyFont="1" applyBorder="1" applyAlignment="1" applyProtection="1">
      <alignment vertical="center"/>
    </xf>
    <xf numFmtId="3" fontId="59" fillId="0" borderId="2" xfId="0" applyNumberFormat="1" applyFont="1" applyBorder="1" applyAlignment="1" applyProtection="1">
      <alignment vertical="center"/>
    </xf>
    <xf numFmtId="0" fontId="0" fillId="0" borderId="1" xfId="0" applyBorder="1" applyAlignment="1" applyProtection="1">
      <alignment horizontal="center" vertical="center" wrapText="1"/>
    </xf>
    <xf numFmtId="0" fontId="52" fillId="0" borderId="24" xfId="0" applyFont="1" applyBorder="1" applyAlignment="1" applyProtection="1">
      <alignment vertical="center" wrapText="1"/>
    </xf>
    <xf numFmtId="0" fontId="30" fillId="0" borderId="24" xfId="0" applyFont="1" applyBorder="1" applyAlignment="1" applyProtection="1">
      <alignment vertical="center"/>
    </xf>
    <xf numFmtId="0" fontId="32" fillId="0" borderId="1" xfId="0" applyFont="1" applyBorder="1" applyAlignment="1" applyProtection="1">
      <alignment horizontal="center" vertical="center"/>
      <protection locked="0"/>
    </xf>
    <xf numFmtId="0" fontId="31" fillId="0" borderId="1" xfId="0" applyFont="1" applyBorder="1" applyAlignment="1" applyProtection="1">
      <alignment vertical="center" wrapText="1"/>
      <protection locked="0"/>
    </xf>
    <xf numFmtId="0" fontId="31" fillId="0" borderId="1" xfId="0" applyFont="1" applyBorder="1" applyAlignment="1" applyProtection="1">
      <alignment vertical="center"/>
      <protection locked="0"/>
    </xf>
    <xf numFmtId="49" fontId="31" fillId="0" borderId="1" xfId="0" applyNumberFormat="1" applyFont="1" applyBorder="1" applyAlignment="1" applyProtection="1">
      <alignment vertical="center" wrapText="1"/>
      <protection locked="0"/>
    </xf>
    <xf numFmtId="3" fontId="31" fillId="0" borderId="1" xfId="0" applyNumberFormat="1" applyFont="1" applyBorder="1" applyAlignment="1" applyProtection="1">
      <alignment vertical="center" wrapText="1"/>
      <protection locked="0"/>
    </xf>
    <xf numFmtId="3" fontId="31" fillId="0" borderId="1" xfId="0" applyNumberFormat="1" applyFont="1" applyBorder="1" applyAlignment="1" applyProtection="1">
      <alignment vertical="center"/>
      <protection locked="0"/>
    </xf>
    <xf numFmtId="49" fontId="67" fillId="0" borderId="1" xfId="0" applyNumberFormat="1" applyFont="1" applyBorder="1" applyAlignment="1" applyProtection="1">
      <alignment vertical="center" wrapText="1"/>
      <protection locked="0"/>
    </xf>
    <xf numFmtId="0" fontId="32" fillId="0" borderId="5" xfId="0" applyFont="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0" fontId="31" fillId="0" borderId="5" xfId="0" applyFont="1" applyBorder="1" applyAlignment="1" applyProtection="1">
      <alignment vertical="center" wrapText="1"/>
      <protection locked="0"/>
    </xf>
    <xf numFmtId="0" fontId="31" fillId="0" borderId="7" xfId="0" applyFont="1" applyBorder="1" applyAlignment="1" applyProtection="1">
      <alignment vertical="center" wrapText="1"/>
      <protection locked="0"/>
    </xf>
    <xf numFmtId="0" fontId="31" fillId="0" borderId="6" xfId="0" applyFont="1" applyBorder="1" applyAlignment="1" applyProtection="1">
      <alignment vertical="center" wrapText="1"/>
      <protection locked="0"/>
    </xf>
    <xf numFmtId="0" fontId="31" fillId="0" borderId="5" xfId="0" applyFont="1" applyBorder="1" applyAlignment="1" applyProtection="1">
      <alignment vertical="center"/>
      <protection locked="0"/>
    </xf>
    <xf numFmtId="0" fontId="31" fillId="0" borderId="7" xfId="0" applyFont="1" applyBorder="1" applyAlignment="1" applyProtection="1">
      <alignment vertical="center"/>
      <protection locked="0"/>
    </xf>
    <xf numFmtId="0" fontId="31" fillId="0" borderId="6" xfId="0" applyFont="1" applyBorder="1" applyAlignment="1" applyProtection="1">
      <alignment vertical="center"/>
      <protection locked="0"/>
    </xf>
    <xf numFmtId="49" fontId="31" fillId="0" borderId="5" xfId="0" applyNumberFormat="1" applyFont="1" applyBorder="1" applyAlignment="1" applyProtection="1">
      <alignment vertical="center" wrapText="1"/>
      <protection locked="0"/>
    </xf>
    <xf numFmtId="49" fontId="31" fillId="0" borderId="7" xfId="0" applyNumberFormat="1" applyFont="1" applyBorder="1" applyAlignment="1" applyProtection="1">
      <alignment vertical="center" wrapText="1"/>
      <protection locked="0"/>
    </xf>
    <xf numFmtId="49" fontId="31" fillId="0" borderId="6" xfId="0" applyNumberFormat="1" applyFont="1" applyBorder="1" applyAlignment="1" applyProtection="1">
      <alignment vertical="center" wrapText="1"/>
      <protection locked="0"/>
    </xf>
    <xf numFmtId="3" fontId="31" fillId="0" borderId="5" xfId="0" applyNumberFormat="1" applyFont="1" applyBorder="1" applyAlignment="1" applyProtection="1">
      <alignment vertical="center" wrapText="1"/>
      <protection locked="0"/>
    </xf>
    <xf numFmtId="3" fontId="31" fillId="0" borderId="7" xfId="0" applyNumberFormat="1" applyFont="1" applyBorder="1" applyAlignment="1" applyProtection="1">
      <alignment vertical="center" wrapText="1"/>
      <protection locked="0"/>
    </xf>
    <xf numFmtId="3" fontId="31" fillId="0" borderId="6" xfId="0" applyNumberFormat="1" applyFont="1" applyBorder="1" applyAlignment="1" applyProtection="1">
      <alignment vertical="center" wrapText="1"/>
      <protection locked="0"/>
    </xf>
    <xf numFmtId="3" fontId="31" fillId="0" borderId="5" xfId="0" applyNumberFormat="1" applyFont="1" applyBorder="1" applyAlignment="1" applyProtection="1">
      <alignment vertical="center"/>
      <protection locked="0"/>
    </xf>
    <xf numFmtId="3" fontId="31" fillId="0" borderId="6" xfId="0" applyNumberFormat="1" applyFont="1" applyBorder="1" applyAlignment="1" applyProtection="1">
      <alignment vertical="center"/>
      <protection locked="0"/>
    </xf>
    <xf numFmtId="49" fontId="67" fillId="0" borderId="5" xfId="0" applyNumberFormat="1" applyFont="1" applyBorder="1" applyAlignment="1" applyProtection="1">
      <alignment vertical="center" wrapText="1"/>
      <protection locked="0"/>
    </xf>
    <xf numFmtId="49" fontId="67" fillId="0" borderId="7" xfId="0" applyNumberFormat="1" applyFont="1" applyBorder="1" applyAlignment="1" applyProtection="1">
      <alignment vertical="center" wrapText="1"/>
      <protection locked="0"/>
    </xf>
    <xf numFmtId="49" fontId="67" fillId="0" borderId="6" xfId="0" applyNumberFormat="1" applyFont="1" applyBorder="1" applyAlignment="1" applyProtection="1">
      <alignment vertical="center" wrapText="1"/>
      <protection locked="0"/>
    </xf>
    <xf numFmtId="49" fontId="0" fillId="3" borderId="1" xfId="0" applyNumberFormat="1" applyFill="1" applyBorder="1" applyAlignment="1" applyProtection="1">
      <alignment vertical="center"/>
      <protection locked="0"/>
    </xf>
    <xf numFmtId="0" fontId="2" fillId="2" borderId="5" xfId="0" applyFont="1" applyFill="1" applyBorder="1" applyAlignment="1" applyProtection="1">
      <alignment vertical="center"/>
      <protection locked="0"/>
    </xf>
    <xf numFmtId="0" fontId="2" fillId="2" borderId="7" xfId="0" applyFont="1" applyFill="1" applyBorder="1" applyAlignment="1" applyProtection="1">
      <alignment vertical="center"/>
      <protection locked="0"/>
    </xf>
    <xf numFmtId="0" fontId="2" fillId="2" borderId="12" xfId="0" applyFont="1" applyFill="1" applyBorder="1" applyAlignment="1" applyProtection="1">
      <alignment vertical="center"/>
      <protection locked="0"/>
    </xf>
    <xf numFmtId="0" fontId="2" fillId="2" borderId="14" xfId="0" applyFont="1" applyFill="1" applyBorder="1" applyAlignment="1" applyProtection="1">
      <alignment vertical="center"/>
      <protection locked="0"/>
    </xf>
    <xf numFmtId="185" fontId="2" fillId="3" borderId="1" xfId="0" applyNumberFormat="1" applyFont="1" applyFill="1" applyBorder="1" applyAlignment="1" applyProtection="1">
      <alignment vertical="center"/>
      <protection locked="0"/>
    </xf>
    <xf numFmtId="0" fontId="2" fillId="3" borderId="7" xfId="0" applyFont="1" applyFill="1" applyBorder="1" applyAlignment="1" applyProtection="1">
      <alignment vertical="center"/>
      <protection locked="0"/>
    </xf>
    <xf numFmtId="0" fontId="2" fillId="3" borderId="6" xfId="0" applyFont="1" applyFill="1" applyBorder="1" applyAlignment="1" applyProtection="1">
      <alignment vertical="center"/>
      <protection locked="0"/>
    </xf>
    <xf numFmtId="0" fontId="0" fillId="2" borderId="1" xfId="0" applyFill="1" applyBorder="1" applyAlignment="1" applyProtection="1">
      <alignment vertical="center"/>
      <protection locked="0"/>
    </xf>
    <xf numFmtId="0" fontId="0" fillId="0" borderId="1" xfId="0" applyBorder="1" applyAlignment="1" applyProtection="1">
      <alignment vertical="center"/>
      <protection locked="0"/>
    </xf>
    <xf numFmtId="49" fontId="0" fillId="3" borderId="5" xfId="0" applyNumberFormat="1" applyFill="1" applyBorder="1" applyAlignment="1" applyProtection="1">
      <alignment vertical="center"/>
      <protection locked="0"/>
    </xf>
    <xf numFmtId="49" fontId="0" fillId="3" borderId="7" xfId="0" applyNumberFormat="1" applyFill="1" applyBorder="1" applyAlignment="1" applyProtection="1">
      <alignment vertical="center"/>
      <protection locked="0"/>
    </xf>
    <xf numFmtId="49" fontId="0" fillId="3" borderId="6" xfId="0" applyNumberFormat="1" applyFill="1" applyBorder="1" applyAlignment="1" applyProtection="1">
      <alignment vertical="center"/>
      <protection locked="0"/>
    </xf>
    <xf numFmtId="185" fontId="0" fillId="2" borderId="5" xfId="0" applyNumberFormat="1" applyFill="1" applyBorder="1" applyAlignment="1" applyProtection="1">
      <alignment horizontal="center" vertical="center"/>
      <protection locked="0"/>
    </xf>
    <xf numFmtId="185" fontId="0" fillId="2" borderId="6" xfId="0" applyNumberFormat="1" applyFill="1" applyBorder="1" applyAlignment="1" applyProtection="1">
      <alignment horizontal="center" vertical="center"/>
      <protection locked="0"/>
    </xf>
    <xf numFmtId="185" fontId="0" fillId="0" borderId="1" xfId="0" applyNumberFormat="1" applyBorder="1" applyAlignment="1" applyProtection="1">
      <alignment vertical="center"/>
      <protection locked="0"/>
    </xf>
    <xf numFmtId="0" fontId="0" fillId="2" borderId="9" xfId="0" applyFill="1" applyBorder="1" applyAlignment="1" applyProtection="1">
      <alignment vertical="center"/>
      <protection locked="0"/>
    </xf>
    <xf numFmtId="0" fontId="0" fillId="2" borderId="11" xfId="0" applyFill="1" applyBorder="1" applyAlignment="1" applyProtection="1">
      <alignment vertical="center"/>
      <protection locked="0"/>
    </xf>
    <xf numFmtId="0" fontId="0" fillId="2" borderId="10" xfId="0" applyFill="1" applyBorder="1" applyAlignment="1" applyProtection="1">
      <alignment vertical="center"/>
      <protection locked="0"/>
    </xf>
    <xf numFmtId="0" fontId="2" fillId="3" borderId="1" xfId="0" applyFont="1" applyFill="1" applyBorder="1" applyAlignment="1" applyProtection="1">
      <alignment vertical="center"/>
      <protection locked="0"/>
    </xf>
    <xf numFmtId="0" fontId="2" fillId="3" borderId="5" xfId="0" applyFont="1" applyFill="1" applyBorder="1" applyAlignment="1" applyProtection="1">
      <alignment vertical="center"/>
      <protection locked="0"/>
    </xf>
    <xf numFmtId="185" fontId="0" fillId="2" borderId="1" xfId="0" applyNumberFormat="1" applyFill="1" applyBorder="1" applyAlignment="1" applyProtection="1">
      <alignment horizontal="center" vertical="center"/>
      <protection locked="0"/>
    </xf>
    <xf numFmtId="0" fontId="0" fillId="0" borderId="1" xfId="0" applyFont="1" applyBorder="1" applyAlignment="1" applyProtection="1">
      <alignment horizontal="center" vertical="center" wrapText="1"/>
      <protection hidden="1"/>
    </xf>
    <xf numFmtId="0" fontId="39" fillId="0" borderId="1" xfId="0" applyFont="1" applyBorder="1" applyAlignment="1" applyProtection="1">
      <alignment horizontal="center" vertical="center" wrapText="1"/>
      <protection hidden="1"/>
    </xf>
    <xf numFmtId="0" fontId="0" fillId="0" borderId="1" xfId="0" applyBorder="1" applyAlignment="1" applyProtection="1">
      <alignment vertical="center" wrapText="1"/>
      <protection hidden="1"/>
    </xf>
    <xf numFmtId="0" fontId="0" fillId="0" borderId="1" xfId="0" applyBorder="1" applyAlignment="1" applyProtection="1">
      <alignment horizontal="center" vertical="center" wrapText="1"/>
      <protection hidden="1"/>
    </xf>
    <xf numFmtId="0" fontId="0" fillId="0" borderId="1" xfId="0" applyBorder="1" applyAlignment="1" applyProtection="1">
      <alignment horizontal="center" vertical="center"/>
      <protection hidden="1"/>
    </xf>
    <xf numFmtId="0" fontId="23" fillId="0" borderId="5"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0" fillId="0" borderId="5"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7" fillId="0" borderId="7" xfId="0" applyFont="1" applyBorder="1" applyAlignment="1" applyProtection="1">
      <alignment horizontal="center" vertical="center" wrapText="1"/>
      <protection hidden="1"/>
    </xf>
    <xf numFmtId="0" fontId="0" fillId="0" borderId="5" xfId="0" applyBorder="1" applyAlignment="1" applyProtection="1">
      <alignment horizontal="center" vertical="center" wrapText="1" shrinkToFit="1"/>
      <protection hidden="1"/>
    </xf>
    <xf numFmtId="0" fontId="0" fillId="0" borderId="7" xfId="0" applyBorder="1" applyAlignment="1" applyProtection="1">
      <alignment horizontal="center" vertical="center" wrapText="1" shrinkToFit="1"/>
      <protection hidden="1"/>
    </xf>
    <xf numFmtId="0" fontId="0" fillId="0" borderId="6" xfId="0" applyBorder="1" applyAlignment="1" applyProtection="1">
      <alignment horizontal="center" vertical="center" wrapText="1" shrinkToFit="1"/>
      <protection hidden="1"/>
    </xf>
    <xf numFmtId="0" fontId="0" fillId="0" borderId="0" xfId="0" applyAlignment="1" applyProtection="1">
      <alignment vertical="center"/>
      <protection hidden="1"/>
    </xf>
    <xf numFmtId="179" fontId="30" fillId="14" borderId="5" xfId="0" applyNumberFormat="1" applyFont="1" applyFill="1" applyBorder="1" applyAlignment="1" applyProtection="1">
      <alignment vertical="center"/>
      <protection hidden="1"/>
    </xf>
    <xf numFmtId="179" fontId="30" fillId="14" borderId="7" xfId="0" applyNumberFormat="1" applyFont="1" applyFill="1" applyBorder="1" applyAlignment="1" applyProtection="1">
      <alignment vertical="center"/>
      <protection hidden="1"/>
    </xf>
    <xf numFmtId="179" fontId="30" fillId="14" borderId="6" xfId="0" applyNumberFormat="1" applyFont="1" applyFill="1" applyBorder="1" applyAlignment="1" applyProtection="1">
      <alignment vertical="center"/>
      <protection hidden="1"/>
    </xf>
    <xf numFmtId="0" fontId="30" fillId="14" borderId="5" xfId="0" applyFont="1" applyFill="1" applyBorder="1" applyAlignment="1" applyProtection="1">
      <alignment vertical="center"/>
      <protection hidden="1"/>
    </xf>
    <xf numFmtId="0" fontId="0" fillId="14" borderId="6" xfId="0" applyFill="1" applyBorder="1" applyAlignment="1" applyProtection="1">
      <alignment vertical="center"/>
      <protection hidden="1"/>
    </xf>
    <xf numFmtId="179" fontId="0" fillId="14" borderId="7" xfId="0" applyNumberFormat="1" applyFill="1" applyBorder="1" applyAlignment="1" applyProtection="1">
      <alignment vertical="center"/>
      <protection hidden="1"/>
    </xf>
    <xf numFmtId="179" fontId="0" fillId="14" borderId="6" xfId="0" applyNumberFormat="1" applyFill="1" applyBorder="1" applyAlignment="1" applyProtection="1">
      <alignment vertical="center"/>
      <protection hidden="1"/>
    </xf>
    <xf numFmtId="0" fontId="0" fillId="14" borderId="1" xfId="0" applyFill="1" applyBorder="1" applyAlignment="1" applyProtection="1">
      <alignment vertical="center"/>
    </xf>
    <xf numFmtId="0" fontId="0" fillId="0" borderId="1" xfId="0" applyFill="1" applyBorder="1" applyAlignment="1" applyProtection="1">
      <alignment vertical="center"/>
      <protection locked="0"/>
    </xf>
    <xf numFmtId="0" fontId="58" fillId="14" borderId="5" xfId="0" applyFont="1" applyFill="1" applyBorder="1" applyAlignment="1" applyProtection="1">
      <alignment horizontal="left" vertical="center"/>
      <protection hidden="1"/>
    </xf>
    <xf numFmtId="0" fontId="58" fillId="14" borderId="7" xfId="0" applyFont="1" applyFill="1" applyBorder="1" applyAlignment="1" applyProtection="1">
      <alignment horizontal="left" vertical="center"/>
      <protection hidden="1"/>
    </xf>
    <xf numFmtId="0" fontId="58" fillId="14" borderId="6" xfId="0" applyFont="1" applyFill="1" applyBorder="1" applyAlignment="1" applyProtection="1">
      <alignment horizontal="left" vertical="center"/>
      <protection hidden="1"/>
    </xf>
    <xf numFmtId="0" fontId="0" fillId="18" borderId="1" xfId="0" applyFill="1" applyBorder="1" applyAlignment="1" applyProtection="1">
      <alignment vertical="center" wrapText="1"/>
      <protection hidden="1"/>
    </xf>
    <xf numFmtId="185" fontId="2" fillId="3" borderId="1" xfId="0" applyNumberFormat="1" applyFont="1" applyFill="1" applyBorder="1" applyAlignment="1" applyProtection="1">
      <alignment horizontal="right" vertical="center"/>
      <protection locked="0"/>
    </xf>
    <xf numFmtId="185" fontId="0" fillId="0" borderId="1" xfId="0" applyNumberFormat="1" applyBorder="1" applyAlignment="1" applyProtection="1">
      <alignment horizontal="right" vertical="center"/>
      <protection locked="0"/>
    </xf>
    <xf numFmtId="0" fontId="0" fillId="23" borderId="1" xfId="0" applyFill="1" applyBorder="1" applyAlignment="1" applyProtection="1">
      <alignment vertical="center"/>
      <protection hidden="1"/>
    </xf>
    <xf numFmtId="0" fontId="38" fillId="18" borderId="63" xfId="0" quotePrefix="1" applyFont="1" applyFill="1" applyBorder="1" applyAlignment="1" applyProtection="1">
      <alignment vertical="center" wrapText="1"/>
      <protection hidden="1"/>
    </xf>
    <xf numFmtId="0" fontId="4" fillId="18" borderId="64" xfId="0" applyFont="1" applyFill="1" applyBorder="1" applyAlignment="1" applyProtection="1">
      <alignment vertical="center" wrapText="1"/>
      <protection hidden="1"/>
    </xf>
    <xf numFmtId="0" fontId="4" fillId="18" borderId="65" xfId="0" applyFont="1" applyFill="1" applyBorder="1" applyAlignment="1" applyProtection="1">
      <alignment vertical="center" wrapText="1"/>
      <protection hidden="1"/>
    </xf>
    <xf numFmtId="0" fontId="2" fillId="3" borderId="1" xfId="0" applyFont="1" applyFill="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18" borderId="5" xfId="0" applyFont="1" applyFill="1" applyBorder="1" applyAlignment="1" applyProtection="1">
      <alignment horizontal="center" vertical="center" wrapText="1"/>
      <protection hidden="1"/>
    </xf>
    <xf numFmtId="0" fontId="39" fillId="18" borderId="7" xfId="0" applyFont="1" applyFill="1" applyBorder="1" applyAlignment="1" applyProtection="1">
      <alignment horizontal="center" vertical="center" wrapText="1"/>
      <protection hidden="1"/>
    </xf>
    <xf numFmtId="0" fontId="39" fillId="18" borderId="6" xfId="0" applyFont="1" applyFill="1" applyBorder="1" applyAlignment="1" applyProtection="1">
      <alignment horizontal="center" vertical="center" wrapText="1"/>
      <protection hidden="1"/>
    </xf>
    <xf numFmtId="0" fontId="0" fillId="2" borderId="1" xfId="0" applyFill="1" applyBorder="1" applyAlignment="1" applyProtection="1">
      <alignment horizontal="center" vertical="center"/>
      <protection locked="0"/>
    </xf>
    <xf numFmtId="0" fontId="2" fillId="14" borderId="1" xfId="0" applyFont="1" applyFill="1" applyBorder="1" applyAlignment="1" applyProtection="1">
      <alignment vertical="center"/>
      <protection hidden="1"/>
    </xf>
    <xf numFmtId="0" fontId="0" fillId="18" borderId="1" xfId="0" applyFill="1" applyBorder="1" applyAlignment="1" applyProtection="1">
      <alignment horizontal="center" vertical="center" wrapText="1"/>
      <protection hidden="1"/>
    </xf>
    <xf numFmtId="0" fontId="0" fillId="18" borderId="1" xfId="0" applyFill="1" applyBorder="1" applyAlignment="1" applyProtection="1">
      <alignment horizontal="center" vertical="center"/>
      <protection hidden="1"/>
    </xf>
    <xf numFmtId="0" fontId="2" fillId="14" borderId="5" xfId="0" applyFont="1" applyFill="1" applyBorder="1" applyAlignment="1" applyProtection="1">
      <alignment horizontal="center" vertical="center"/>
      <protection hidden="1"/>
    </xf>
    <xf numFmtId="0" fontId="2" fillId="14" borderId="7" xfId="0" applyFont="1" applyFill="1" applyBorder="1" applyAlignment="1" applyProtection="1">
      <alignment horizontal="center" vertical="center"/>
      <protection hidden="1"/>
    </xf>
    <xf numFmtId="0" fontId="2" fillId="23" borderId="1" xfId="0" applyFont="1" applyFill="1" applyBorder="1" applyAlignment="1" applyProtection="1">
      <alignment horizontal="left" vertical="center" wrapText="1"/>
      <protection hidden="1"/>
    </xf>
    <xf numFmtId="0" fontId="0" fillId="23" borderId="1" xfId="0" applyFill="1" applyBorder="1" applyAlignment="1" applyProtection="1">
      <alignment horizontal="left" vertical="center" wrapText="1"/>
      <protection hidden="1"/>
    </xf>
    <xf numFmtId="185" fontId="2" fillId="23" borderId="1" xfId="0" applyNumberFormat="1" applyFont="1" applyFill="1" applyBorder="1" applyAlignment="1" applyProtection="1">
      <alignment horizontal="right" vertical="center"/>
      <protection hidden="1"/>
    </xf>
    <xf numFmtId="185" fontId="0" fillId="23" borderId="1" xfId="0" applyNumberFormat="1" applyFill="1" applyBorder="1" applyAlignment="1" applyProtection="1">
      <alignment horizontal="right" vertical="center"/>
      <protection hidden="1"/>
    </xf>
    <xf numFmtId="0" fontId="5" fillId="14" borderId="7" xfId="0" applyFont="1" applyFill="1" applyBorder="1" applyAlignment="1" applyProtection="1">
      <alignment horizontal="center" vertical="center"/>
      <protection hidden="1"/>
    </xf>
    <xf numFmtId="0" fontId="5" fillId="14" borderId="6" xfId="0" applyFont="1" applyFill="1" applyBorder="1" applyAlignment="1" applyProtection="1">
      <alignment horizontal="center" vertical="center"/>
      <protection hidden="1"/>
    </xf>
    <xf numFmtId="0" fontId="0" fillId="0" borderId="1" xfId="0" applyBorder="1" applyAlignment="1" applyProtection="1">
      <alignment vertical="center"/>
      <protection hidden="1"/>
    </xf>
    <xf numFmtId="0" fontId="0" fillId="14" borderId="1" xfId="0" applyFill="1" applyBorder="1" applyAlignment="1" applyProtection="1">
      <alignment vertical="center"/>
      <protection hidden="1"/>
    </xf>
    <xf numFmtId="0" fontId="0" fillId="14" borderId="5" xfId="0" applyFill="1" applyBorder="1" applyAlignment="1" applyProtection="1">
      <alignment vertical="center"/>
      <protection hidden="1"/>
    </xf>
    <xf numFmtId="0" fontId="0" fillId="14" borderId="7" xfId="0" applyFill="1" applyBorder="1" applyAlignment="1" applyProtection="1">
      <alignment vertical="center"/>
      <protection hidden="1"/>
    </xf>
    <xf numFmtId="179" fontId="0" fillId="14" borderId="5" xfId="0" applyNumberFormat="1" applyFill="1" applyBorder="1" applyAlignment="1" applyProtection="1">
      <alignment vertical="center"/>
      <protection hidden="1"/>
    </xf>
    <xf numFmtId="0" fontId="0" fillId="18" borderId="1" xfId="0" applyFont="1" applyFill="1" applyBorder="1" applyAlignment="1" applyProtection="1">
      <alignment horizontal="center" vertical="center" wrapText="1"/>
      <protection hidden="1"/>
    </xf>
    <xf numFmtId="0" fontId="39" fillId="18" borderId="1" xfId="0" applyFont="1" applyFill="1" applyBorder="1" applyAlignment="1" applyProtection="1">
      <alignment horizontal="center" vertical="center" wrapText="1"/>
      <protection hidden="1"/>
    </xf>
    <xf numFmtId="0" fontId="5" fillId="3" borderId="7" xfId="0" applyFont="1" applyFill="1" applyBorder="1" applyAlignment="1" applyProtection="1">
      <alignment vertical="center"/>
      <protection locked="0"/>
    </xf>
    <xf numFmtId="0" fontId="5" fillId="3" borderId="6" xfId="0" applyFont="1" applyFill="1" applyBorder="1" applyAlignment="1" applyProtection="1">
      <alignment vertical="center"/>
      <protection locked="0"/>
    </xf>
    <xf numFmtId="0" fontId="0" fillId="0" borderId="0" xfId="0" quotePrefix="1" applyAlignment="1" applyProtection="1">
      <alignment vertical="center"/>
      <protection hidden="1"/>
    </xf>
    <xf numFmtId="0" fontId="38" fillId="2" borderId="5" xfId="0" quotePrefix="1"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protection locked="0"/>
    </xf>
    <xf numFmtId="0" fontId="4" fillId="2" borderId="6" xfId="0" applyFont="1" applyFill="1" applyBorder="1" applyAlignment="1" applyProtection="1">
      <alignment horizontal="left" vertical="center" wrapText="1"/>
      <protection locked="0"/>
    </xf>
    <xf numFmtId="0" fontId="0" fillId="0" borderId="8" xfId="0" applyBorder="1" applyAlignment="1" applyProtection="1">
      <alignment vertical="center" wrapText="1"/>
      <protection hidden="1"/>
    </xf>
    <xf numFmtId="0" fontId="0" fillId="0" borderId="0" xfId="0" applyAlignment="1" applyProtection="1">
      <alignment vertical="center" wrapText="1"/>
      <protection hidden="1"/>
    </xf>
    <xf numFmtId="0" fontId="2" fillId="2" borderId="1"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6" fillId="0" borderId="1" xfId="0" applyFont="1" applyBorder="1" applyAlignment="1" applyProtection="1">
      <alignment vertical="center"/>
      <protection hidden="1"/>
    </xf>
    <xf numFmtId="0" fontId="38" fillId="0" borderId="63" xfId="0" quotePrefix="1" applyFont="1" applyBorder="1" applyAlignment="1" applyProtection="1">
      <alignment vertical="center" wrapText="1"/>
      <protection hidden="1"/>
    </xf>
    <xf numFmtId="0" fontId="4" fillId="0" borderId="64" xfId="0" applyFont="1" applyBorder="1" applyAlignment="1" applyProtection="1">
      <alignment vertical="center" wrapText="1"/>
      <protection hidden="1"/>
    </xf>
    <xf numFmtId="0" fontId="4" fillId="0" borderId="65" xfId="0" applyFont="1" applyBorder="1" applyAlignment="1" applyProtection="1">
      <alignment vertical="center" wrapText="1"/>
      <protection hidden="1"/>
    </xf>
    <xf numFmtId="0" fontId="0" fillId="3" borderId="66" xfId="0" quotePrefix="1" applyFill="1" applyBorder="1" applyAlignment="1" applyProtection="1">
      <alignment horizontal="left" vertical="center"/>
      <protection locked="0"/>
    </xf>
    <xf numFmtId="0" fontId="0" fillId="0" borderId="67" xfId="0" applyBorder="1" applyAlignment="1" applyProtection="1">
      <alignment horizontal="left" vertical="center"/>
      <protection locked="0"/>
    </xf>
    <xf numFmtId="0" fontId="0" fillId="0" borderId="68" xfId="0" applyBorder="1" applyAlignment="1" applyProtection="1">
      <alignment horizontal="left" vertical="center"/>
      <protection locked="0"/>
    </xf>
    <xf numFmtId="0" fontId="0" fillId="0" borderId="5" xfId="0" applyBorder="1" applyAlignment="1" applyProtection="1">
      <alignment vertical="center"/>
      <protection hidden="1"/>
    </xf>
    <xf numFmtId="0" fontId="0" fillId="0" borderId="7" xfId="0" applyBorder="1" applyAlignment="1" applyProtection="1">
      <alignment vertical="center"/>
      <protection hidden="1"/>
    </xf>
    <xf numFmtId="0" fontId="0" fillId="0" borderId="6" xfId="0" applyBorder="1" applyAlignment="1" applyProtection="1">
      <alignment vertical="center"/>
      <protection hidden="1"/>
    </xf>
    <xf numFmtId="0" fontId="23" fillId="2" borderId="1" xfId="0" applyFont="1" applyFill="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33" fillId="0" borderId="14" xfId="0" applyFont="1" applyBorder="1" applyAlignment="1" applyProtection="1">
      <alignment vertical="center" wrapText="1"/>
      <protection hidden="1"/>
    </xf>
    <xf numFmtId="0" fontId="0" fillId="0" borderId="14" xfId="0" applyBorder="1" applyAlignment="1">
      <alignment vertical="center"/>
    </xf>
    <xf numFmtId="182" fontId="30" fillId="14" borderId="5" xfId="0" applyNumberFormat="1" applyFont="1" applyFill="1" applyBorder="1" applyAlignment="1" applyProtection="1">
      <alignment vertical="center"/>
      <protection hidden="1"/>
    </xf>
    <xf numFmtId="182" fontId="0" fillId="14" borderId="7" xfId="0" applyNumberFormat="1" applyFill="1" applyBorder="1" applyAlignment="1" applyProtection="1">
      <alignment vertical="center"/>
      <protection hidden="1"/>
    </xf>
    <xf numFmtId="182" fontId="0" fillId="14" borderId="6" xfId="0" applyNumberFormat="1" applyFill="1" applyBorder="1" applyAlignment="1" applyProtection="1">
      <alignment vertical="center"/>
      <protection hidden="1"/>
    </xf>
    <xf numFmtId="0" fontId="0" fillId="0" borderId="5" xfId="0" applyBorder="1" applyAlignment="1" applyProtection="1">
      <alignment vertical="center" wrapText="1"/>
      <protection hidden="1"/>
    </xf>
    <xf numFmtId="0" fontId="58" fillId="14" borderId="1" xfId="0" applyFont="1" applyFill="1" applyBorder="1" applyAlignment="1" applyProtection="1">
      <alignment vertical="center"/>
      <protection hidden="1"/>
    </xf>
    <xf numFmtId="0" fontId="80" fillId="0" borderId="0" xfId="5" applyFont="1" applyBorder="1" applyAlignment="1" applyProtection="1">
      <alignment vertical="center" wrapText="1"/>
      <protection hidden="1"/>
    </xf>
    <xf numFmtId="0" fontId="78" fillId="0" borderId="0" xfId="0" applyFont="1" applyAlignment="1">
      <alignment vertical="center"/>
    </xf>
    <xf numFmtId="0" fontId="0" fillId="0" borderId="1" xfId="0" applyFill="1" applyBorder="1" applyAlignment="1" applyProtection="1">
      <alignment horizontal="center" vertical="center" wrapText="1"/>
      <protection hidden="1"/>
    </xf>
    <xf numFmtId="181" fontId="30" fillId="14" borderId="5" xfId="0" applyNumberFormat="1" applyFont="1" applyFill="1" applyBorder="1" applyAlignment="1" applyProtection="1">
      <alignment vertical="center"/>
      <protection hidden="1"/>
    </xf>
    <xf numFmtId="181" fontId="30" fillId="14" borderId="7" xfId="0" applyNumberFormat="1" applyFont="1" applyFill="1" applyBorder="1" applyAlignment="1" applyProtection="1">
      <alignment vertical="center"/>
      <protection hidden="1"/>
    </xf>
    <xf numFmtId="181" fontId="30" fillId="14" borderId="6" xfId="0" applyNumberFormat="1" applyFont="1" applyFill="1" applyBorder="1" applyAlignment="1" applyProtection="1">
      <alignment vertical="center"/>
      <protection hidden="1"/>
    </xf>
    <xf numFmtId="0" fontId="0" fillId="4" borderId="5" xfId="0" applyFill="1" applyBorder="1" applyAlignment="1" applyProtection="1">
      <alignment horizontal="left" vertical="center"/>
      <protection hidden="1"/>
    </xf>
    <xf numFmtId="0" fontId="0" fillId="4" borderId="7" xfId="0" applyFill="1" applyBorder="1" applyAlignment="1" applyProtection="1">
      <alignment horizontal="left" vertical="center"/>
      <protection hidden="1"/>
    </xf>
    <xf numFmtId="180" fontId="30" fillId="14" borderId="5" xfId="0" applyNumberFormat="1" applyFont="1" applyFill="1" applyBorder="1" applyAlignment="1" applyProtection="1">
      <alignment vertical="center"/>
      <protection hidden="1"/>
    </xf>
    <xf numFmtId="180" fontId="30" fillId="14" borderId="7" xfId="0" applyNumberFormat="1" applyFont="1" applyFill="1" applyBorder="1" applyAlignment="1" applyProtection="1">
      <alignment vertical="center"/>
      <protection hidden="1"/>
    </xf>
    <xf numFmtId="180" fontId="30" fillId="14" borderId="6" xfId="0" applyNumberFormat="1" applyFont="1" applyFill="1" applyBorder="1" applyAlignment="1" applyProtection="1">
      <alignment vertical="center"/>
      <protection hidden="1"/>
    </xf>
    <xf numFmtId="0" fontId="23" fillId="3" borderId="5" xfId="0" applyFont="1" applyFill="1" applyBorder="1" applyAlignment="1" applyProtection="1">
      <alignment horizontal="left" vertical="top" wrapText="1"/>
      <protection locked="0"/>
    </xf>
    <xf numFmtId="0" fontId="7" fillId="0" borderId="7" xfId="0" applyFont="1" applyBorder="1" applyAlignment="1" applyProtection="1">
      <alignment horizontal="left" vertical="top" wrapText="1"/>
      <protection locked="0"/>
    </xf>
    <xf numFmtId="0" fontId="7" fillId="0" borderId="6" xfId="0" applyFont="1" applyBorder="1" applyAlignment="1" applyProtection="1">
      <alignment horizontal="left" vertical="top" wrapText="1"/>
      <protection locked="0"/>
    </xf>
    <xf numFmtId="0" fontId="0" fillId="2" borderId="5" xfId="0" applyFill="1" applyBorder="1" applyAlignment="1" applyProtection="1">
      <alignment vertical="center"/>
      <protection locked="0" hidden="1"/>
    </xf>
    <xf numFmtId="0" fontId="0" fillId="0" borderId="7" xfId="0" applyBorder="1" applyAlignment="1" applyProtection="1">
      <alignment vertical="center"/>
      <protection locked="0" hidden="1"/>
    </xf>
    <xf numFmtId="0" fontId="0" fillId="0" borderId="6" xfId="0" applyBorder="1" applyAlignment="1" applyProtection="1">
      <alignment vertical="center"/>
      <protection locked="0" hidden="1"/>
    </xf>
    <xf numFmtId="0" fontId="0" fillId="4" borderId="5" xfId="0" applyFill="1" applyBorder="1" applyAlignment="1" applyProtection="1">
      <alignment vertical="center"/>
      <protection hidden="1"/>
    </xf>
    <xf numFmtId="187" fontId="0" fillId="14" borderId="5" xfId="0" applyNumberFormat="1" applyFill="1" applyBorder="1" applyAlignment="1" applyProtection="1">
      <alignment vertical="center"/>
      <protection hidden="1"/>
    </xf>
    <xf numFmtId="187" fontId="0" fillId="14" borderId="7" xfId="0" applyNumberFormat="1" applyFill="1" applyBorder="1" applyAlignment="1" applyProtection="1">
      <alignment vertical="center"/>
      <protection hidden="1"/>
    </xf>
    <xf numFmtId="187" fontId="0" fillId="14" borderId="6" xfId="0" applyNumberFormat="1" applyFill="1" applyBorder="1" applyAlignment="1" applyProtection="1">
      <alignment vertical="center"/>
      <protection hidden="1"/>
    </xf>
    <xf numFmtId="0" fontId="0" fillId="14" borderId="5" xfId="0" applyFill="1" applyBorder="1" applyAlignment="1" applyProtection="1">
      <alignment horizontal="right" vertical="center"/>
      <protection hidden="1"/>
    </xf>
    <xf numFmtId="0" fontId="0" fillId="14" borderId="7" xfId="0" applyFill="1" applyBorder="1" applyAlignment="1" applyProtection="1">
      <alignment horizontal="right" vertical="center"/>
      <protection hidden="1"/>
    </xf>
    <xf numFmtId="0" fontId="0" fillId="14" borderId="6" xfId="0" applyFill="1" applyBorder="1" applyAlignment="1" applyProtection="1">
      <alignment horizontal="right" vertical="center"/>
      <protection hidden="1"/>
    </xf>
    <xf numFmtId="0" fontId="7" fillId="14" borderId="12" xfId="0" applyFont="1" applyFill="1" applyBorder="1" applyAlignment="1" applyProtection="1">
      <alignment horizontal="left" vertical="top" wrapText="1"/>
      <protection hidden="1"/>
    </xf>
    <xf numFmtId="0" fontId="7" fillId="14" borderId="14" xfId="0" applyFont="1" applyFill="1" applyBorder="1" applyAlignment="1" applyProtection="1">
      <alignment horizontal="left" vertical="top" wrapText="1"/>
      <protection hidden="1"/>
    </xf>
    <xf numFmtId="0" fontId="7" fillId="14" borderId="13" xfId="0" applyFont="1" applyFill="1" applyBorder="1" applyAlignment="1" applyProtection="1">
      <alignment horizontal="left" vertical="top" wrapText="1"/>
      <protection hidden="1"/>
    </xf>
    <xf numFmtId="0" fontId="53" fillId="3" borderId="5" xfId="0" applyFont="1" applyFill="1" applyBorder="1" applyAlignment="1" applyProtection="1">
      <alignment horizontal="left" vertical="top" wrapText="1"/>
      <protection locked="0"/>
    </xf>
    <xf numFmtId="0" fontId="4" fillId="0" borderId="7"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60" fillId="3" borderId="5" xfId="0" applyFont="1" applyFill="1" applyBorder="1" applyAlignment="1" applyProtection="1">
      <alignment horizontal="left" vertical="top" wrapText="1"/>
      <protection locked="0"/>
    </xf>
    <xf numFmtId="185" fontId="2" fillId="14" borderId="1" xfId="0" applyNumberFormat="1" applyFont="1" applyFill="1" applyBorder="1" applyAlignment="1" applyProtection="1">
      <alignment vertical="center"/>
      <protection hidden="1"/>
    </xf>
    <xf numFmtId="0" fontId="0" fillId="14" borderId="9" xfId="0" applyFill="1" applyBorder="1" applyAlignment="1" applyProtection="1">
      <alignment horizontal="center" vertical="center"/>
      <protection hidden="1"/>
    </xf>
    <xf numFmtId="0" fontId="0" fillId="14" borderId="11" xfId="0" applyFill="1" applyBorder="1" applyAlignment="1" applyProtection="1">
      <alignment horizontal="center" vertical="center"/>
      <protection hidden="1"/>
    </xf>
    <xf numFmtId="0" fontId="0" fillId="14" borderId="10" xfId="0" applyFill="1" applyBorder="1" applyAlignment="1" applyProtection="1">
      <alignment horizontal="center" vertical="center"/>
      <protection hidden="1"/>
    </xf>
    <xf numFmtId="0" fontId="0" fillId="3" borderId="1" xfId="0" applyFill="1" applyBorder="1" applyAlignment="1" applyProtection="1">
      <alignment vertical="center"/>
      <protection locked="0"/>
    </xf>
    <xf numFmtId="0" fontId="0" fillId="3" borderId="1" xfId="0" quotePrefix="1" applyFill="1" applyBorder="1" applyAlignment="1" applyProtection="1">
      <alignment vertical="center"/>
      <protection locked="0"/>
    </xf>
    <xf numFmtId="0" fontId="20" fillId="3" borderId="1" xfId="5" applyFill="1" applyBorder="1" applyAlignment="1" applyProtection="1">
      <alignment vertical="center"/>
      <protection locked="0"/>
    </xf>
    <xf numFmtId="0" fontId="0" fillId="3" borderId="72" xfId="0" quotePrefix="1" applyFill="1" applyBorder="1" applyAlignment="1" applyProtection="1">
      <alignment horizontal="left" vertical="center"/>
      <protection locked="0"/>
    </xf>
    <xf numFmtId="0" fontId="0" fillId="0" borderId="73" xfId="0" applyBorder="1" applyAlignment="1" applyProtection="1">
      <alignment horizontal="left" vertical="center"/>
      <protection locked="0"/>
    </xf>
    <xf numFmtId="0" fontId="0" fillId="0" borderId="74" xfId="0" applyBorder="1" applyAlignment="1" applyProtection="1">
      <alignment horizontal="left" vertical="center"/>
      <protection locked="0"/>
    </xf>
    <xf numFmtId="0" fontId="23" fillId="3" borderId="8"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0" borderId="0" xfId="0" applyFont="1" applyBorder="1" applyAlignment="1" applyProtection="1">
      <alignment horizontal="left" vertical="top" wrapText="1"/>
      <protection locked="0"/>
    </xf>
    <xf numFmtId="0" fontId="7" fillId="0" borderId="32" xfId="0" applyFont="1" applyBorder="1" applyAlignment="1" applyProtection="1">
      <alignment horizontal="left" vertical="top" wrapText="1"/>
      <protection locked="0"/>
    </xf>
    <xf numFmtId="0" fontId="7" fillId="3" borderId="12" xfId="0" applyFont="1" applyFill="1" applyBorder="1" applyAlignment="1" applyProtection="1">
      <alignment horizontal="left" vertical="top" wrapText="1"/>
      <protection locked="0"/>
    </xf>
    <xf numFmtId="0" fontId="7" fillId="3" borderId="14" xfId="0" applyFont="1" applyFill="1" applyBorder="1" applyAlignment="1" applyProtection="1">
      <alignment horizontal="left" vertical="top" wrapText="1"/>
      <protection locked="0"/>
    </xf>
    <xf numFmtId="0" fontId="7" fillId="0" borderId="14" xfId="0" applyFont="1" applyBorder="1" applyAlignment="1" applyProtection="1">
      <alignment horizontal="left" vertical="top" wrapText="1"/>
      <protection locked="0"/>
    </xf>
    <xf numFmtId="0" fontId="7" fillId="0" borderId="13" xfId="0" applyFont="1" applyBorder="1" applyAlignment="1" applyProtection="1">
      <alignment horizontal="left" vertical="top" wrapText="1"/>
      <protection locked="0"/>
    </xf>
    <xf numFmtId="181" fontId="0" fillId="14" borderId="7" xfId="0" applyNumberFormat="1" applyFill="1" applyBorder="1" applyAlignment="1" applyProtection="1">
      <alignment vertical="center"/>
      <protection hidden="1"/>
    </xf>
    <xf numFmtId="181" fontId="0" fillId="14" borderId="6" xfId="0" applyNumberFormat="1" applyFill="1" applyBorder="1" applyAlignment="1" applyProtection="1">
      <alignment vertical="center"/>
      <protection hidden="1"/>
    </xf>
    <xf numFmtId="0" fontId="0" fillId="2" borderId="5" xfId="0" applyFill="1" applyBorder="1" applyAlignment="1" applyProtection="1">
      <alignment vertical="center"/>
      <protection locked="0"/>
    </xf>
    <xf numFmtId="0" fontId="0" fillId="0" borderId="7" xfId="0" applyBorder="1" applyAlignment="1" applyProtection="1">
      <alignment vertical="center"/>
      <protection locked="0"/>
    </xf>
    <xf numFmtId="0" fontId="0" fillId="0" borderId="6" xfId="0" applyBorder="1" applyAlignment="1" applyProtection="1">
      <alignment vertical="center"/>
      <protection locked="0"/>
    </xf>
    <xf numFmtId="0" fontId="0" fillId="3" borderId="5" xfId="0" applyFill="1" applyBorder="1" applyAlignment="1" applyProtection="1">
      <alignment vertical="center"/>
      <protection locked="0"/>
    </xf>
    <xf numFmtId="0" fontId="38" fillId="0" borderId="37" xfId="0" applyFont="1" applyBorder="1" applyAlignment="1" applyProtection="1">
      <alignment vertical="center" wrapText="1"/>
      <protection hidden="1"/>
    </xf>
    <xf numFmtId="0" fontId="4" fillId="0" borderId="38" xfId="0" applyFont="1" applyBorder="1" applyAlignment="1" applyProtection="1">
      <alignment vertical="center" wrapText="1"/>
      <protection hidden="1"/>
    </xf>
    <xf numFmtId="0" fontId="4" fillId="0" borderId="39" xfId="0" applyFont="1" applyBorder="1" applyAlignment="1" applyProtection="1">
      <alignment vertical="center" wrapText="1"/>
      <protection hidden="1"/>
    </xf>
    <xf numFmtId="0" fontId="0" fillId="0" borderId="59" xfId="0" applyBorder="1" applyAlignment="1" applyProtection="1">
      <alignment vertical="center" wrapText="1"/>
      <protection hidden="1"/>
    </xf>
    <xf numFmtId="0" fontId="0" fillId="0" borderId="60" xfId="0" applyBorder="1" applyAlignment="1" applyProtection="1">
      <alignment vertical="center" wrapText="1"/>
      <protection hidden="1"/>
    </xf>
    <xf numFmtId="0" fontId="0" fillId="0" borderId="61" xfId="0" applyBorder="1" applyAlignment="1" applyProtection="1">
      <alignment vertical="center" wrapText="1"/>
      <protection hidden="1"/>
    </xf>
    <xf numFmtId="0" fontId="0" fillId="3" borderId="62" xfId="0" applyFill="1" applyBorder="1" applyAlignment="1" applyProtection="1">
      <alignment vertical="center"/>
      <protection locked="0"/>
    </xf>
    <xf numFmtId="0" fontId="0" fillId="0" borderId="62" xfId="0" applyBorder="1" applyAlignment="1" applyProtection="1">
      <alignment vertical="center"/>
      <protection locked="0"/>
    </xf>
    <xf numFmtId="0" fontId="0" fillId="0" borderId="63" xfId="0" applyBorder="1" applyAlignment="1" applyProtection="1">
      <alignment vertical="center" wrapText="1"/>
      <protection hidden="1"/>
    </xf>
    <xf numFmtId="0" fontId="0" fillId="0" borderId="64" xfId="0" applyBorder="1" applyAlignment="1" applyProtection="1">
      <alignment vertical="center" wrapText="1"/>
      <protection hidden="1"/>
    </xf>
    <xf numFmtId="0" fontId="0" fillId="0" borderId="65" xfId="0" applyBorder="1" applyAlignment="1" applyProtection="1">
      <alignment vertical="center" wrapText="1"/>
      <protection hidden="1"/>
    </xf>
    <xf numFmtId="0" fontId="0" fillId="3" borderId="63" xfId="0" quotePrefix="1" applyFill="1" applyBorder="1" applyAlignment="1" applyProtection="1">
      <alignment horizontal="left" vertical="center"/>
      <protection locked="0"/>
    </xf>
    <xf numFmtId="0" fontId="0" fillId="0" borderId="64" xfId="0" applyBorder="1" applyAlignment="1" applyProtection="1">
      <alignment horizontal="left" vertical="center"/>
      <protection locked="0"/>
    </xf>
    <xf numFmtId="0" fontId="0" fillId="0" borderId="65" xfId="0" applyBorder="1" applyAlignment="1" applyProtection="1">
      <alignment horizontal="left" vertical="center"/>
      <protection locked="0"/>
    </xf>
    <xf numFmtId="0" fontId="0" fillId="3" borderId="5" xfId="0" quotePrefix="1" applyFill="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6" xfId="0" applyBorder="1" applyAlignment="1" applyProtection="1">
      <alignment horizontal="left" vertical="center"/>
      <protection locked="0"/>
    </xf>
    <xf numFmtId="185" fontId="0" fillId="2" borderId="5" xfId="0" applyNumberFormat="1" applyFill="1" applyBorder="1" applyAlignment="1" applyProtection="1">
      <alignment vertical="center"/>
      <protection locked="0"/>
    </xf>
    <xf numFmtId="0" fontId="0" fillId="2" borderId="7" xfId="0" applyFill="1" applyBorder="1" applyAlignment="1" applyProtection="1">
      <alignment vertical="center"/>
      <protection locked="0"/>
    </xf>
    <xf numFmtId="0" fontId="0" fillId="2" borderId="6" xfId="0" applyFill="1" applyBorder="1" applyAlignment="1" applyProtection="1">
      <alignment vertical="center"/>
      <protection locked="0"/>
    </xf>
    <xf numFmtId="0" fontId="62" fillId="0" borderId="95" xfId="0" applyFont="1" applyBorder="1" applyAlignment="1" applyProtection="1">
      <alignment horizontal="center" vertical="center"/>
      <protection hidden="1"/>
    </xf>
    <xf numFmtId="0" fontId="62" fillId="0" borderId="96" xfId="0" applyFont="1" applyBorder="1" applyAlignment="1" applyProtection="1">
      <alignment horizontal="center" vertical="center"/>
      <protection hidden="1"/>
    </xf>
    <xf numFmtId="0" fontId="62" fillId="0" borderId="97" xfId="0" applyFont="1" applyBorder="1" applyAlignment="1" applyProtection="1">
      <alignment horizontal="center" vertical="center"/>
      <protection hidden="1"/>
    </xf>
    <xf numFmtId="0" fontId="22" fillId="2" borderId="95" xfId="0" applyFont="1" applyFill="1" applyBorder="1" applyAlignment="1" applyProtection="1">
      <alignment horizontal="center" vertical="center"/>
      <protection locked="0"/>
    </xf>
    <xf numFmtId="0" fontId="22" fillId="2" borderId="96" xfId="0" applyFont="1" applyFill="1" applyBorder="1" applyAlignment="1" applyProtection="1">
      <alignment horizontal="center" vertical="center"/>
      <protection locked="0"/>
    </xf>
    <xf numFmtId="0" fontId="22" fillId="2" borderId="97" xfId="0" applyFont="1" applyFill="1" applyBorder="1" applyAlignment="1" applyProtection="1">
      <alignment horizontal="center" vertical="center"/>
      <protection locked="0"/>
    </xf>
    <xf numFmtId="0" fontId="23" fillId="0" borderId="66" xfId="0" applyFont="1" applyBorder="1" applyAlignment="1" applyProtection="1">
      <alignment vertical="center" wrapText="1"/>
      <protection hidden="1"/>
    </xf>
    <xf numFmtId="0" fontId="7" fillId="0" borderId="67" xfId="0" applyFont="1" applyBorder="1" applyAlignment="1" applyProtection="1">
      <alignment vertical="center" wrapText="1"/>
      <protection hidden="1"/>
    </xf>
    <xf numFmtId="0" fontId="7" fillId="0" borderId="68" xfId="0" applyFont="1" applyBorder="1" applyAlignment="1" applyProtection="1">
      <alignment vertical="center" wrapText="1"/>
      <protection hidden="1"/>
    </xf>
    <xf numFmtId="0" fontId="23" fillId="0" borderId="72" xfId="0" applyFont="1" applyBorder="1" applyAlignment="1" applyProtection="1">
      <alignment vertical="center" wrapText="1"/>
      <protection hidden="1"/>
    </xf>
    <xf numFmtId="0" fontId="7" fillId="0" borderId="73" xfId="0" applyFont="1" applyBorder="1" applyAlignment="1" applyProtection="1">
      <alignment vertical="center" wrapText="1"/>
      <protection hidden="1"/>
    </xf>
    <xf numFmtId="0" fontId="7" fillId="0" borderId="74" xfId="0" applyFont="1" applyBorder="1" applyAlignment="1" applyProtection="1">
      <alignment vertical="center" wrapText="1"/>
      <protection hidden="1"/>
    </xf>
    <xf numFmtId="182" fontId="30" fillId="14" borderId="7" xfId="0" applyNumberFormat="1" applyFont="1" applyFill="1" applyBorder="1" applyAlignment="1" applyProtection="1">
      <alignment vertical="center"/>
      <protection hidden="1"/>
    </xf>
    <xf numFmtId="182" fontId="30" fillId="14" borderId="6" xfId="0" applyNumberFormat="1" applyFont="1" applyFill="1" applyBorder="1" applyAlignment="1" applyProtection="1">
      <alignment vertical="center"/>
      <protection hidden="1"/>
    </xf>
    <xf numFmtId="0" fontId="23" fillId="0" borderId="1" xfId="0" applyFont="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23" fillId="18" borderId="1" xfId="0" applyFont="1" applyFill="1" applyBorder="1" applyAlignment="1" applyProtection="1">
      <alignment horizontal="center" vertical="center" wrapText="1"/>
      <protection hidden="1"/>
    </xf>
    <xf numFmtId="0" fontId="7" fillId="18" borderId="1" xfId="0" applyFont="1" applyFill="1" applyBorder="1" applyAlignment="1" applyProtection="1">
      <alignment horizontal="center" vertical="center" wrapText="1"/>
      <protection hidden="1"/>
    </xf>
    <xf numFmtId="0" fontId="0" fillId="14" borderId="1" xfId="0" applyFill="1" applyBorder="1" applyAlignment="1" applyProtection="1">
      <alignment horizontal="center" vertical="center"/>
      <protection hidden="1"/>
    </xf>
    <xf numFmtId="185" fontId="0" fillId="3" borderId="1" xfId="0" applyNumberFormat="1" applyFill="1" applyBorder="1" applyAlignment="1" applyProtection="1">
      <alignment vertical="center"/>
      <protection locked="0"/>
    </xf>
    <xf numFmtId="185" fontId="0" fillId="14" borderId="1" xfId="0" applyNumberFormat="1" applyFill="1" applyBorder="1" applyAlignment="1" applyProtection="1">
      <alignment vertical="center"/>
    </xf>
    <xf numFmtId="188" fontId="0" fillId="3" borderId="1" xfId="0" quotePrefix="1" applyNumberFormat="1" applyFill="1" applyBorder="1" applyAlignment="1" applyProtection="1">
      <alignment vertical="center"/>
      <protection locked="0"/>
    </xf>
    <xf numFmtId="188" fontId="0" fillId="0" borderId="1" xfId="0" applyNumberFormat="1" applyBorder="1" applyAlignment="1" applyProtection="1">
      <alignment vertical="center"/>
      <protection locked="0"/>
    </xf>
    <xf numFmtId="180" fontId="0" fillId="14" borderId="7" xfId="0" applyNumberFormat="1" applyFill="1" applyBorder="1" applyAlignment="1" applyProtection="1">
      <alignment vertical="center"/>
      <protection hidden="1"/>
    </xf>
    <xf numFmtId="0" fontId="23" fillId="0" borderId="69" xfId="0" applyFont="1" applyBorder="1" applyAlignment="1" applyProtection="1">
      <alignment vertical="center" wrapText="1"/>
      <protection hidden="1"/>
    </xf>
    <xf numFmtId="0" fontId="7" fillId="0" borderId="70" xfId="0" applyFont="1" applyBorder="1" applyAlignment="1" applyProtection="1">
      <alignment vertical="center" wrapText="1"/>
      <protection hidden="1"/>
    </xf>
    <xf numFmtId="0" fontId="7" fillId="0" borderId="71" xfId="0" applyFont="1" applyBorder="1" applyAlignment="1" applyProtection="1">
      <alignment vertical="center" wrapText="1"/>
      <protection hidden="1"/>
    </xf>
    <xf numFmtId="0" fontId="0" fillId="3" borderId="69" xfId="0" quotePrefix="1" applyFill="1" applyBorder="1" applyAlignment="1" applyProtection="1">
      <alignment horizontal="left" vertical="center"/>
      <protection locked="0"/>
    </xf>
    <xf numFmtId="0" fontId="0" fillId="0" borderId="70" xfId="0" applyBorder="1" applyAlignment="1" applyProtection="1">
      <alignment horizontal="left" vertical="center"/>
      <protection locked="0"/>
    </xf>
    <xf numFmtId="0" fontId="0" fillId="0" borderId="71" xfId="0" applyBorder="1" applyAlignment="1" applyProtection="1">
      <alignment horizontal="left" vertical="center"/>
      <protection locked="0"/>
    </xf>
    <xf numFmtId="0" fontId="38" fillId="18" borderId="1" xfId="0" applyFont="1" applyFill="1" applyBorder="1" applyAlignment="1" applyProtection="1">
      <alignment horizontal="center" vertical="center" wrapText="1"/>
      <protection hidden="1"/>
    </xf>
    <xf numFmtId="0" fontId="4" fillId="18" borderId="1" xfId="0" applyFont="1" applyFill="1" applyBorder="1" applyAlignment="1" applyProtection="1">
      <alignment horizontal="center" vertical="center"/>
      <protection hidden="1"/>
    </xf>
    <xf numFmtId="0" fontId="38" fillId="18" borderId="1" xfId="0" applyFont="1" applyFill="1" applyBorder="1" applyAlignment="1" applyProtection="1">
      <alignment vertical="center"/>
      <protection hidden="1"/>
    </xf>
    <xf numFmtId="0" fontId="4" fillId="18" borderId="1" xfId="0" applyFont="1" applyFill="1" applyBorder="1" applyAlignment="1" applyProtection="1">
      <alignment vertical="center"/>
      <protection hidden="1"/>
    </xf>
    <xf numFmtId="0" fontId="0" fillId="2" borderId="1" xfId="0" applyFont="1" applyFill="1" applyBorder="1" applyAlignment="1" applyProtection="1">
      <alignment vertical="center"/>
      <protection locked="0"/>
    </xf>
    <xf numFmtId="0" fontId="39" fillId="0" borderId="1" xfId="0" applyFont="1" applyBorder="1" applyAlignment="1" applyProtection="1">
      <alignment vertical="center"/>
      <protection locked="0"/>
    </xf>
    <xf numFmtId="0" fontId="0" fillId="18" borderId="5" xfId="0" applyFill="1" applyBorder="1" applyAlignment="1" applyProtection="1">
      <alignment horizontal="center" vertical="center" wrapText="1" shrinkToFit="1"/>
      <protection hidden="1"/>
    </xf>
    <xf numFmtId="0" fontId="0" fillId="18" borderId="7" xfId="0" applyFill="1" applyBorder="1" applyAlignment="1" applyProtection="1">
      <alignment horizontal="center" vertical="center" wrapText="1" shrinkToFit="1"/>
      <protection hidden="1"/>
    </xf>
    <xf numFmtId="0" fontId="0" fillId="18" borderId="6" xfId="0" applyFill="1" applyBorder="1" applyAlignment="1" applyProtection="1">
      <alignment horizontal="center" vertical="center" wrapText="1" shrinkToFit="1"/>
      <protection hidden="1"/>
    </xf>
    <xf numFmtId="0" fontId="23" fillId="18" borderId="1" xfId="0" applyFont="1" applyFill="1" applyBorder="1" applyAlignment="1" applyProtection="1">
      <alignment vertical="center" wrapText="1"/>
      <protection hidden="1"/>
    </xf>
    <xf numFmtId="0" fontId="7" fillId="18" borderId="1" xfId="0" applyFont="1" applyFill="1" applyBorder="1" applyAlignment="1" applyProtection="1">
      <alignment vertical="center" wrapText="1"/>
      <protection hidden="1"/>
    </xf>
    <xf numFmtId="0" fontId="23" fillId="0" borderId="1" xfId="0" applyFont="1" applyBorder="1" applyAlignment="1" applyProtection="1">
      <alignment vertical="center" wrapText="1"/>
      <protection hidden="1"/>
    </xf>
    <xf numFmtId="0" fontId="7" fillId="0" borderId="1" xfId="0" applyFont="1" applyBorder="1" applyAlignment="1" applyProtection="1">
      <alignment vertical="center" wrapText="1"/>
      <protection hidden="1"/>
    </xf>
    <xf numFmtId="0" fontId="38" fillId="0" borderId="1" xfId="0" applyFont="1" applyBorder="1" applyAlignment="1" applyProtection="1">
      <alignment vertical="center"/>
      <protection hidden="1"/>
    </xf>
    <xf numFmtId="0" fontId="4" fillId="0" borderId="1" xfId="0" applyFont="1" applyBorder="1" applyAlignment="1" applyProtection="1">
      <alignment vertical="center"/>
      <protection hidden="1"/>
    </xf>
    <xf numFmtId="3" fontId="25" fillId="0" borderId="1" xfId="0" applyNumberFormat="1" applyFont="1" applyBorder="1" applyAlignment="1">
      <alignment horizontal="center" vertical="center" wrapText="1"/>
    </xf>
    <xf numFmtId="0" fontId="31" fillId="0" borderId="1" xfId="0" applyFont="1" applyBorder="1" applyAlignment="1">
      <alignment horizontal="center" vertical="center" wrapText="1"/>
    </xf>
    <xf numFmtId="3" fontId="31" fillId="0" borderId="1" xfId="0" applyNumberFormat="1" applyFont="1" applyBorder="1" applyAlignment="1">
      <alignment horizontal="center" vertical="center" wrapText="1"/>
    </xf>
    <xf numFmtId="0" fontId="25" fillId="0" borderId="1"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6" xfId="0" applyFont="1" applyBorder="1" applyAlignment="1">
      <alignment horizontal="center" vertical="center" wrapText="1"/>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32" fillId="0" borderId="1" xfId="0" applyFont="1" applyBorder="1" applyAlignment="1">
      <alignment horizontal="center" vertical="center" wrapText="1"/>
    </xf>
    <xf numFmtId="0" fontId="31" fillId="0" borderId="86" xfId="0" applyFont="1" applyBorder="1" applyAlignment="1">
      <alignment horizontal="center" vertical="center" wrapText="1"/>
    </xf>
    <xf numFmtId="0" fontId="31" fillId="0" borderId="87" xfId="0" applyFont="1" applyBorder="1" applyAlignment="1">
      <alignment horizontal="center" vertical="center" wrapText="1"/>
    </xf>
    <xf numFmtId="0" fontId="31" fillId="0" borderId="88" xfId="0" applyFont="1" applyBorder="1" applyAlignment="1">
      <alignment horizontal="center" vertical="center" wrapText="1"/>
    </xf>
    <xf numFmtId="0" fontId="31" fillId="0" borderId="89" xfId="0" applyFont="1" applyBorder="1" applyAlignment="1">
      <alignment horizontal="center" vertical="center" wrapText="1"/>
    </xf>
    <xf numFmtId="0" fontId="31" fillId="0" borderId="90" xfId="0" applyFont="1" applyBorder="1" applyAlignment="1">
      <alignment horizontal="center" vertical="center" wrapText="1"/>
    </xf>
    <xf numFmtId="0" fontId="31" fillId="0" borderId="91" xfId="0" applyFont="1" applyBorder="1" applyAlignment="1">
      <alignment horizontal="center" vertical="center" wrapText="1"/>
    </xf>
    <xf numFmtId="0" fontId="31" fillId="0" borderId="92" xfId="0" applyFont="1" applyBorder="1" applyAlignment="1">
      <alignment horizontal="center" vertical="center" wrapText="1"/>
    </xf>
    <xf numFmtId="0" fontId="31" fillId="0" borderId="93" xfId="0" applyFont="1" applyBorder="1" applyAlignment="1">
      <alignment horizontal="center" vertical="center" wrapText="1"/>
    </xf>
    <xf numFmtId="0" fontId="31" fillId="0" borderId="94" xfId="0" applyFont="1" applyBorder="1" applyAlignment="1">
      <alignment horizontal="center" vertical="center" wrapText="1"/>
    </xf>
    <xf numFmtId="0" fontId="23" fillId="14" borderId="9" xfId="0" applyFont="1" applyFill="1" applyBorder="1" applyAlignment="1" applyProtection="1">
      <alignment horizontal="left" vertical="center"/>
      <protection hidden="1"/>
    </xf>
    <xf numFmtId="0" fontId="23" fillId="14" borderId="11" xfId="0" applyFont="1" applyFill="1" applyBorder="1" applyAlignment="1" applyProtection="1">
      <alignment horizontal="left" vertical="center"/>
      <protection hidden="1"/>
    </xf>
    <xf numFmtId="0" fontId="23" fillId="14" borderId="10" xfId="0" applyFont="1" applyFill="1" applyBorder="1" applyAlignment="1" applyProtection="1">
      <alignment horizontal="left" vertical="center"/>
      <protection hidden="1"/>
    </xf>
    <xf numFmtId="0" fontId="33" fillId="14" borderId="18" xfId="0" applyFont="1" applyFill="1" applyBorder="1" applyAlignment="1" applyProtection="1">
      <alignment vertical="top" wrapText="1"/>
      <protection hidden="1"/>
    </xf>
    <xf numFmtId="0" fontId="33" fillId="14" borderId="19" xfId="0" applyFont="1" applyFill="1" applyBorder="1" applyAlignment="1" applyProtection="1">
      <alignment vertical="top" wrapText="1"/>
      <protection hidden="1"/>
    </xf>
    <xf numFmtId="0" fontId="33" fillId="14" borderId="20" xfId="0" applyFont="1" applyFill="1" applyBorder="1" applyAlignment="1" applyProtection="1">
      <alignment vertical="top" wrapText="1"/>
      <protection hidden="1"/>
    </xf>
    <xf numFmtId="0" fontId="33" fillId="14" borderId="21" xfId="0" applyFont="1" applyFill="1" applyBorder="1" applyAlignment="1" applyProtection="1">
      <alignment vertical="top" wrapText="1"/>
      <protection hidden="1"/>
    </xf>
    <xf numFmtId="0" fontId="33" fillId="14" borderId="0" xfId="0" applyFont="1" applyFill="1" applyBorder="1" applyAlignment="1" applyProtection="1">
      <alignment vertical="top" wrapText="1"/>
      <protection hidden="1"/>
    </xf>
    <xf numFmtId="0" fontId="33" fillId="14" borderId="22" xfId="0" applyFont="1" applyFill="1" applyBorder="1" applyAlignment="1" applyProtection="1">
      <alignment vertical="top" wrapText="1"/>
      <protection hidden="1"/>
    </xf>
    <xf numFmtId="0" fontId="33" fillId="14" borderId="23" xfId="0" applyFont="1" applyFill="1" applyBorder="1" applyAlignment="1" applyProtection="1">
      <alignment vertical="top" wrapText="1"/>
      <protection hidden="1"/>
    </xf>
    <xf numFmtId="0" fontId="33" fillId="14" borderId="24" xfId="0" applyFont="1" applyFill="1" applyBorder="1" applyAlignment="1" applyProtection="1">
      <alignment vertical="top" wrapText="1"/>
      <protection hidden="1"/>
    </xf>
    <xf numFmtId="0" fontId="33" fillId="14" borderId="25" xfId="0" applyFont="1" applyFill="1" applyBorder="1" applyAlignment="1" applyProtection="1">
      <alignment vertical="top" wrapText="1"/>
      <protection hidden="1"/>
    </xf>
    <xf numFmtId="0" fontId="33" fillId="0" borderId="9" xfId="0" applyFont="1" applyBorder="1" applyAlignment="1" applyProtection="1">
      <alignment vertical="top" wrapText="1"/>
      <protection hidden="1"/>
    </xf>
    <xf numFmtId="0" fontId="33" fillId="0" borderId="11" xfId="0" applyFont="1" applyBorder="1" applyAlignment="1" applyProtection="1">
      <alignment vertical="top" wrapText="1"/>
      <protection hidden="1"/>
    </xf>
    <xf numFmtId="0" fontId="33" fillId="0" borderId="10" xfId="0" applyFont="1" applyBorder="1" applyAlignment="1" applyProtection="1">
      <alignment vertical="top" wrapText="1"/>
      <protection hidden="1"/>
    </xf>
    <xf numFmtId="0" fontId="33" fillId="0" borderId="8" xfId="0" applyFont="1" applyBorder="1" applyAlignment="1" applyProtection="1">
      <alignment vertical="top" wrapText="1"/>
      <protection hidden="1"/>
    </xf>
    <xf numFmtId="0" fontId="33" fillId="0" borderId="0" xfId="0" applyFont="1" applyBorder="1" applyAlignment="1" applyProtection="1">
      <alignment vertical="top" wrapText="1"/>
      <protection hidden="1"/>
    </xf>
    <xf numFmtId="0" fontId="33" fillId="0" borderId="32" xfId="0" applyFont="1" applyBorder="1" applyAlignment="1" applyProtection="1">
      <alignment vertical="top" wrapText="1"/>
      <protection hidden="1"/>
    </xf>
    <xf numFmtId="0" fontId="33" fillId="0" borderId="12" xfId="0" applyFont="1" applyBorder="1" applyAlignment="1" applyProtection="1">
      <alignment vertical="top" wrapText="1"/>
      <protection hidden="1"/>
    </xf>
    <xf numFmtId="0" fontId="33" fillId="0" borderId="14" xfId="0" applyFont="1" applyBorder="1" applyAlignment="1" applyProtection="1">
      <alignment vertical="top" wrapText="1"/>
      <protection hidden="1"/>
    </xf>
    <xf numFmtId="0" fontId="33" fillId="0" borderId="13" xfId="0" applyFont="1" applyBorder="1" applyAlignment="1" applyProtection="1">
      <alignment vertical="top" wrapText="1"/>
      <protection hidden="1"/>
    </xf>
    <xf numFmtId="0" fontId="0" fillId="3" borderId="37" xfId="0" applyFill="1" applyBorder="1" applyAlignment="1" applyProtection="1">
      <alignment vertical="center"/>
      <protection locked="0"/>
    </xf>
    <xf numFmtId="0" fontId="0" fillId="3" borderId="38" xfId="0" applyFill="1" applyBorder="1" applyAlignment="1" applyProtection="1">
      <alignment vertical="center"/>
      <protection locked="0"/>
    </xf>
    <xf numFmtId="0" fontId="0" fillId="2" borderId="37" xfId="0" applyFill="1" applyBorder="1" applyAlignment="1" applyProtection="1">
      <alignment vertical="center"/>
      <protection locked="0" hidden="1"/>
    </xf>
    <xf numFmtId="0" fontId="0" fillId="2" borderId="38" xfId="0" applyFill="1" applyBorder="1" applyAlignment="1" applyProtection="1">
      <alignment vertical="center"/>
      <protection locked="0" hidden="1"/>
    </xf>
    <xf numFmtId="0" fontId="0" fillId="2" borderId="39" xfId="0" applyFill="1" applyBorder="1" applyAlignment="1" applyProtection="1">
      <alignment vertical="center"/>
      <protection locked="0" hidden="1"/>
    </xf>
    <xf numFmtId="0" fontId="23" fillId="18" borderId="5" xfId="0" applyFont="1" applyFill="1" applyBorder="1" applyAlignment="1" applyProtection="1">
      <alignment horizontal="center" vertical="center" wrapText="1"/>
      <protection hidden="1"/>
    </xf>
    <xf numFmtId="0" fontId="7" fillId="18" borderId="6" xfId="0" applyFont="1" applyFill="1" applyBorder="1" applyAlignment="1" applyProtection="1">
      <alignment horizontal="center" vertical="center" wrapText="1"/>
      <protection hidden="1"/>
    </xf>
    <xf numFmtId="185" fontId="0" fillId="14" borderId="5" xfId="0" applyNumberFormat="1" applyFill="1" applyBorder="1" applyAlignment="1" applyProtection="1">
      <alignment horizontal="center" vertical="center"/>
      <protection hidden="1"/>
    </xf>
    <xf numFmtId="185" fontId="0" fillId="14" borderId="6" xfId="0" applyNumberFormat="1" applyFill="1" applyBorder="1" applyAlignment="1" applyProtection="1">
      <alignment horizontal="center" vertical="center"/>
      <protection hidden="1"/>
    </xf>
    <xf numFmtId="0" fontId="2" fillId="2" borderId="1" xfId="0" applyFont="1" applyFill="1" applyBorder="1" applyAlignment="1" applyProtection="1">
      <alignment vertical="center"/>
      <protection locked="0"/>
    </xf>
    <xf numFmtId="0" fontId="10" fillId="16" borderId="5" xfId="0" applyFont="1" applyFill="1" applyBorder="1" applyAlignment="1" applyProtection="1">
      <alignment horizontal="left" vertical="center"/>
      <protection locked="0"/>
    </xf>
    <xf numFmtId="0" fontId="0" fillId="2" borderId="6" xfId="0" applyFill="1" applyBorder="1" applyAlignment="1" applyProtection="1">
      <alignment horizontal="left" vertical="center"/>
      <protection locked="0"/>
    </xf>
    <xf numFmtId="0" fontId="10" fillId="0" borderId="11" xfId="0" applyFont="1" applyFill="1" applyBorder="1" applyAlignment="1" applyProtection="1">
      <alignment vertical="center" wrapText="1"/>
    </xf>
    <xf numFmtId="0" fontId="0" fillId="0" borderId="11" xfId="0" applyBorder="1" applyAlignment="1" applyProtection="1">
      <alignment vertical="center"/>
    </xf>
    <xf numFmtId="0" fontId="11" fillId="5" borderId="5" xfId="0" applyFont="1" applyFill="1" applyBorder="1" applyAlignment="1" applyProtection="1">
      <alignment horizontal="center" vertical="center"/>
    </xf>
    <xf numFmtId="0" fontId="0" fillId="0" borderId="6" xfId="0" applyBorder="1" applyAlignment="1" applyProtection="1">
      <alignment horizontal="center" vertical="center"/>
    </xf>
    <xf numFmtId="0" fontId="10" fillId="0" borderId="5" xfId="0" applyFont="1" applyFill="1" applyBorder="1" applyAlignment="1" applyProtection="1">
      <alignment horizontal="left" vertical="center"/>
    </xf>
    <xf numFmtId="0" fontId="0" fillId="0" borderId="6" xfId="0" applyFill="1" applyBorder="1" applyAlignment="1" applyProtection="1">
      <alignment horizontal="left" vertical="center"/>
    </xf>
    <xf numFmtId="0" fontId="0" fillId="0" borderId="3" xfId="0"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2" xfId="0" applyBorder="1" applyAlignment="1" applyProtection="1">
      <alignment horizontal="center" vertical="center" wrapText="1"/>
    </xf>
    <xf numFmtId="176" fontId="0" fillId="14" borderId="5" xfId="0" applyNumberFormat="1" applyFill="1" applyBorder="1" applyAlignment="1" applyProtection="1">
      <alignment vertical="center"/>
    </xf>
    <xf numFmtId="0" fontId="0" fillId="14" borderId="6" xfId="0" applyFill="1" applyBorder="1" applyAlignment="1" applyProtection="1">
      <alignment vertical="center"/>
    </xf>
    <xf numFmtId="0" fontId="9" fillId="0" borderId="76" xfId="0" applyFont="1" applyBorder="1" applyAlignment="1" applyProtection="1">
      <alignment vertical="center" wrapText="1"/>
    </xf>
    <xf numFmtId="0" fontId="0" fillId="0" borderId="77" xfId="0" applyBorder="1" applyAlignment="1">
      <alignment vertical="center" wrapText="1"/>
    </xf>
    <xf numFmtId="0" fontId="62" fillId="0" borderId="0" xfId="0" applyFont="1" applyBorder="1" applyAlignment="1" applyProtection="1">
      <alignment horizontal="left" vertical="center" wrapText="1"/>
    </xf>
    <xf numFmtId="0" fontId="63" fillId="0" borderId="0" xfId="0" applyFont="1" applyAlignment="1" applyProtection="1">
      <alignment horizontal="left" vertical="center" wrapText="1"/>
    </xf>
    <xf numFmtId="0" fontId="38" fillId="14" borderId="1" xfId="0" applyFont="1" applyFill="1" applyBorder="1" applyAlignment="1" applyProtection="1">
      <alignment horizontal="left" vertical="top" wrapText="1"/>
    </xf>
    <xf numFmtId="177" fontId="5" fillId="14" borderId="1" xfId="0" applyNumberFormat="1" applyFont="1" applyFill="1" applyBorder="1" applyAlignment="1" applyProtection="1">
      <alignment horizontal="center" vertical="center"/>
    </xf>
    <xf numFmtId="0" fontId="0" fillId="14" borderId="1" xfId="0" applyFill="1" applyBorder="1" applyAlignment="1" applyProtection="1">
      <alignment horizontal="center" vertical="center"/>
    </xf>
    <xf numFmtId="177" fontId="5" fillId="14" borderId="5" xfId="0" applyNumberFormat="1" applyFont="1" applyFill="1" applyBorder="1" applyAlignment="1" applyProtection="1">
      <alignment vertical="center"/>
    </xf>
    <xf numFmtId="177" fontId="5" fillId="14" borderId="7" xfId="0" applyNumberFormat="1" applyFont="1" applyFill="1" applyBorder="1" applyAlignment="1" applyProtection="1">
      <alignment vertical="center"/>
    </xf>
    <xf numFmtId="177" fontId="5" fillId="14" borderId="6" xfId="0" applyNumberFormat="1" applyFont="1" applyFill="1" applyBorder="1" applyAlignment="1" applyProtection="1">
      <alignment vertical="center"/>
    </xf>
    <xf numFmtId="179" fontId="5" fillId="14" borderId="5" xfId="0" applyNumberFormat="1" applyFont="1" applyFill="1" applyBorder="1" applyAlignment="1" applyProtection="1">
      <alignment vertical="center"/>
    </xf>
    <xf numFmtId="179" fontId="5" fillId="14" borderId="7" xfId="0" applyNumberFormat="1" applyFont="1" applyFill="1" applyBorder="1" applyAlignment="1" applyProtection="1">
      <alignment vertical="center"/>
    </xf>
    <xf numFmtId="179" fontId="5" fillId="14" borderId="6" xfId="0" applyNumberFormat="1" applyFont="1" applyFill="1" applyBorder="1" applyAlignment="1" applyProtection="1">
      <alignment vertical="center"/>
    </xf>
    <xf numFmtId="176" fontId="0" fillId="14" borderId="1" xfId="0" applyNumberFormat="1" applyFill="1" applyBorder="1" applyAlignment="1" applyProtection="1">
      <alignment vertical="center"/>
    </xf>
    <xf numFmtId="176" fontId="7" fillId="14" borderId="1" xfId="0" applyNumberFormat="1" applyFont="1" applyFill="1" applyBorder="1" applyAlignment="1" applyProtection="1">
      <alignment vertical="center"/>
    </xf>
    <xf numFmtId="177" fontId="5" fillId="14" borderId="1" xfId="0" applyNumberFormat="1" applyFont="1" applyFill="1" applyBorder="1" applyAlignment="1" applyProtection="1">
      <alignment vertical="center"/>
    </xf>
    <xf numFmtId="179" fontId="5" fillId="14" borderId="1" xfId="0" applyNumberFormat="1" applyFont="1" applyFill="1" applyBorder="1" applyAlignment="1" applyProtection="1">
      <alignment vertical="center"/>
    </xf>
    <xf numFmtId="177" fontId="5" fillId="3" borderId="1" xfId="0" applyNumberFormat="1" applyFont="1" applyFill="1" applyBorder="1" applyAlignment="1" applyProtection="1">
      <alignment vertical="center"/>
      <protection locked="0"/>
    </xf>
    <xf numFmtId="177" fontId="6" fillId="0" borderId="1" xfId="0" applyNumberFormat="1" applyFont="1" applyBorder="1" applyAlignment="1" applyProtection="1">
      <alignment vertical="center"/>
    </xf>
    <xf numFmtId="177" fontId="0" fillId="0" borderId="1" xfId="0" applyNumberFormat="1" applyBorder="1" applyAlignment="1" applyProtection="1">
      <alignment vertical="center"/>
    </xf>
    <xf numFmtId="177" fontId="24" fillId="0" borderId="1" xfId="0" applyNumberFormat="1" applyFont="1" applyBorder="1" applyAlignment="1" applyProtection="1">
      <alignment vertical="center"/>
    </xf>
    <xf numFmtId="176" fontId="0" fillId="0" borderId="1" xfId="0" applyNumberFormat="1" applyBorder="1" applyAlignment="1" applyProtection="1">
      <alignment vertical="center"/>
    </xf>
    <xf numFmtId="177" fontId="5" fillId="3" borderId="5" xfId="0" applyNumberFormat="1" applyFont="1" applyFill="1" applyBorder="1" applyAlignment="1" applyProtection="1">
      <alignment vertical="center"/>
      <protection locked="0"/>
    </xf>
    <xf numFmtId="177" fontId="5" fillId="3" borderId="7" xfId="0" applyNumberFormat="1" applyFont="1" applyFill="1" applyBorder="1" applyAlignment="1" applyProtection="1">
      <alignment vertical="center"/>
      <protection locked="0"/>
    </xf>
    <xf numFmtId="177" fontId="5" fillId="3" borderId="6" xfId="0" applyNumberFormat="1" applyFont="1" applyFill="1" applyBorder="1" applyAlignment="1" applyProtection="1">
      <alignment vertical="center"/>
      <protection locked="0"/>
    </xf>
    <xf numFmtId="177" fontId="2" fillId="0" borderId="0" xfId="0" applyNumberFormat="1" applyFont="1" applyAlignment="1" applyProtection="1">
      <alignment horizontal="center" vertical="center"/>
    </xf>
    <xf numFmtId="177" fontId="60" fillId="0" borderId="1" xfId="0" applyNumberFormat="1" applyFont="1" applyBorder="1" applyAlignment="1" applyProtection="1">
      <alignment vertical="center"/>
    </xf>
    <xf numFmtId="0" fontId="0" fillId="0" borderId="14" xfId="0" applyBorder="1" applyAlignment="1" applyProtection="1">
      <alignment vertical="center"/>
    </xf>
    <xf numFmtId="0" fontId="0" fillId="0" borderId="13" xfId="0" applyBorder="1" applyAlignment="1" applyProtection="1">
      <alignment vertical="center"/>
    </xf>
    <xf numFmtId="0" fontId="38" fillId="14" borderId="1" xfId="0" applyFont="1" applyFill="1" applyBorder="1" applyAlignment="1" applyProtection="1">
      <alignment horizontal="center" vertical="center" wrapText="1"/>
    </xf>
    <xf numFmtId="0" fontId="24" fillId="3" borderId="5" xfId="0" applyFont="1" applyFill="1" applyBorder="1" applyAlignment="1" applyProtection="1">
      <alignment vertical="top" wrapText="1"/>
      <protection locked="0"/>
    </xf>
    <xf numFmtId="0" fontId="6" fillId="3" borderId="7" xfId="0" applyFont="1" applyFill="1" applyBorder="1" applyAlignment="1" applyProtection="1">
      <alignment vertical="top" wrapText="1"/>
      <protection locked="0"/>
    </xf>
    <xf numFmtId="0" fontId="6" fillId="3" borderId="6" xfId="0" applyFont="1" applyFill="1" applyBorder="1" applyAlignment="1" applyProtection="1">
      <alignment vertical="top" wrapText="1"/>
      <protection locked="0"/>
    </xf>
    <xf numFmtId="0" fontId="9" fillId="0" borderId="1" xfId="0" applyFont="1" applyBorder="1" applyAlignment="1" applyProtection="1">
      <alignment horizontal="center" vertical="center" wrapText="1"/>
    </xf>
    <xf numFmtId="0" fontId="64" fillId="2" borderId="1" xfId="0" applyFont="1" applyFill="1" applyBorder="1" applyAlignment="1" applyProtection="1">
      <alignment horizontal="center" vertical="center" wrapText="1"/>
      <protection locked="0"/>
    </xf>
    <xf numFmtId="0" fontId="0" fillId="0" borderId="1" xfId="0" applyBorder="1" applyAlignment="1" applyProtection="1">
      <alignment vertical="center"/>
    </xf>
    <xf numFmtId="0" fontId="0" fillId="0" borderId="5" xfId="0" applyBorder="1" applyAlignment="1" applyProtection="1">
      <alignment horizontal="center" vertical="center"/>
    </xf>
    <xf numFmtId="0" fontId="36" fillId="0" borderId="1" xfId="0" applyFont="1" applyBorder="1" applyAlignment="1" applyProtection="1">
      <alignment horizontal="center" vertical="center"/>
    </xf>
    <xf numFmtId="176" fontId="5" fillId="14" borderId="5" xfId="0" applyNumberFormat="1" applyFont="1" applyFill="1" applyBorder="1" applyAlignment="1" applyProtection="1">
      <alignment vertical="center"/>
    </xf>
    <xf numFmtId="176" fontId="5" fillId="14" borderId="7" xfId="0" applyNumberFormat="1" applyFont="1" applyFill="1" applyBorder="1" applyAlignment="1" applyProtection="1">
      <alignment vertical="center"/>
    </xf>
    <xf numFmtId="176" fontId="5" fillId="14" borderId="6" xfId="0" applyNumberFormat="1" applyFont="1" applyFill="1" applyBorder="1" applyAlignment="1" applyProtection="1">
      <alignment vertical="center"/>
    </xf>
    <xf numFmtId="0" fontId="0" fillId="0" borderId="0" xfId="0" applyBorder="1" applyAlignment="1" applyProtection="1">
      <alignment horizontal="center" vertical="center"/>
    </xf>
    <xf numFmtId="0" fontId="33" fillId="0" borderId="11" xfId="0" applyFont="1" applyBorder="1" applyAlignment="1" applyProtection="1">
      <alignment vertical="center" wrapText="1"/>
      <protection hidden="1"/>
    </xf>
    <xf numFmtId="0" fontId="33" fillId="0" borderId="0" xfId="0" applyFont="1" applyAlignment="1" applyProtection="1">
      <alignment vertical="center" wrapText="1"/>
      <protection hidden="1"/>
    </xf>
    <xf numFmtId="0" fontId="24" fillId="14" borderId="1" xfId="0" applyFont="1" applyFill="1" applyBorder="1" applyAlignment="1" applyProtection="1">
      <alignment horizontal="center" vertical="center"/>
    </xf>
    <xf numFmtId="0" fontId="0" fillId="2" borderId="1" xfId="0" applyFill="1" applyBorder="1" applyAlignment="1" applyProtection="1">
      <alignment horizontal="center" vertical="center"/>
    </xf>
    <xf numFmtId="0" fontId="0" fillId="2" borderId="0" xfId="0" applyFill="1" applyAlignment="1">
      <alignment horizontal="center" vertical="center"/>
    </xf>
    <xf numFmtId="0" fontId="7" fillId="20" borderId="5" xfId="0" applyFont="1" applyFill="1" applyBorder="1" applyAlignment="1" applyProtection="1">
      <alignment horizontal="left" vertical="center" wrapText="1"/>
      <protection hidden="1"/>
    </xf>
    <xf numFmtId="0" fontId="7" fillId="20" borderId="7" xfId="0" applyFont="1" applyFill="1" applyBorder="1" applyAlignment="1" applyProtection="1">
      <alignment horizontal="left" vertical="center" wrapText="1"/>
      <protection hidden="1"/>
    </xf>
    <xf numFmtId="0" fontId="7" fillId="20" borderId="6" xfId="0" applyFont="1" applyFill="1" applyBorder="1" applyAlignment="1" applyProtection="1">
      <alignment horizontal="left" vertical="center" wrapText="1"/>
      <protection hidden="1"/>
    </xf>
    <xf numFmtId="0" fontId="7" fillId="20" borderId="12" xfId="0" applyFont="1" applyFill="1" applyBorder="1" applyAlignment="1" applyProtection="1">
      <alignment horizontal="left" vertical="center" wrapText="1"/>
      <protection hidden="1"/>
    </xf>
    <xf numFmtId="0" fontId="7" fillId="20" borderId="14" xfId="0" applyFont="1" applyFill="1" applyBorder="1" applyAlignment="1" applyProtection="1">
      <alignment horizontal="left" vertical="center" wrapText="1"/>
      <protection hidden="1"/>
    </xf>
    <xf numFmtId="0" fontId="7" fillId="20" borderId="13" xfId="0" applyFont="1" applyFill="1" applyBorder="1" applyAlignment="1" applyProtection="1">
      <alignment horizontal="left" vertical="center" wrapText="1"/>
      <protection hidden="1"/>
    </xf>
    <xf numFmtId="0" fontId="0" fillId="0" borderId="11" xfId="0" applyBorder="1" applyAlignment="1">
      <alignment horizontal="left" vertical="center" wrapText="1"/>
    </xf>
    <xf numFmtId="0" fontId="0" fillId="0" borderId="0" xfId="0" applyBorder="1" applyAlignment="1">
      <alignment horizontal="left" vertical="center" wrapText="1"/>
    </xf>
  </cellXfs>
  <cellStyles count="6">
    <cellStyle name="パーセント" xfId="2" builtinId="5"/>
    <cellStyle name="ハイパーリンク" xfId="5" builtinId="8"/>
    <cellStyle name="桁区切り" xfId="1" builtinId="6"/>
    <cellStyle name="標準" xfId="0" builtinId="0"/>
    <cellStyle name="標準 2" xfId="4"/>
    <cellStyle name="標準_Sheet4" xfId="3"/>
  </cellStyles>
  <dxfs count="54">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6500"/>
      </font>
      <fill>
        <patternFill>
          <bgColor rgb="FFFFEB9C"/>
        </patternFill>
      </fill>
    </dxf>
    <dxf>
      <fill>
        <patternFill>
          <bgColor theme="0" tint="-0.34998626667073579"/>
        </patternFill>
      </fill>
    </dxf>
    <dxf>
      <fill>
        <patternFill>
          <bgColor theme="1" tint="0.34998626667073579"/>
        </patternFill>
      </fill>
    </dxf>
    <dxf>
      <font>
        <b/>
        <i val="0"/>
        <color rgb="FFFF0000"/>
      </font>
    </dxf>
    <dxf>
      <font>
        <color rgb="FF0070C0"/>
      </font>
      <fill>
        <patternFill patternType="none">
          <bgColor auto="1"/>
        </patternFill>
      </fill>
    </dxf>
    <dxf>
      <fill>
        <patternFill>
          <bgColor theme="1" tint="0.34998626667073579"/>
        </patternFill>
      </fill>
    </dxf>
    <dxf>
      <fill>
        <patternFill>
          <bgColor theme="1" tint="0.34998626667073579"/>
        </patternFill>
      </fill>
    </dxf>
    <dxf>
      <fill>
        <patternFill>
          <bgColor theme="0" tint="-0.34998626667073579"/>
        </patternFill>
      </fill>
    </dxf>
    <dxf>
      <fill>
        <patternFill>
          <bgColor theme="0" tint="-0.34998626667073579"/>
        </patternFill>
      </fill>
    </dxf>
    <dxf>
      <font>
        <b/>
        <i val="0"/>
        <color rgb="FFFF0000"/>
      </font>
    </dxf>
    <dxf>
      <font>
        <color rgb="FF0070C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0" tint="-0.34998626667073579"/>
        </patternFill>
      </fill>
    </dxf>
    <dxf>
      <fill>
        <patternFill>
          <bgColor theme="0" tint="-0.34998626667073579"/>
        </patternFill>
      </fill>
    </dxf>
    <dxf>
      <fill>
        <patternFill>
          <bgColor theme="1" tint="4.9989318521683403E-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25</xdr:col>
      <xdr:colOff>95250</xdr:colOff>
      <xdr:row>95</xdr:row>
      <xdr:rowOff>171450</xdr:rowOff>
    </xdr:from>
    <xdr:to>
      <xdr:col>26</xdr:col>
      <xdr:colOff>95250</xdr:colOff>
      <xdr:row>96</xdr:row>
      <xdr:rowOff>190500</xdr:rowOff>
    </xdr:to>
    <xdr:sp macro="" textlink="">
      <xdr:nvSpPr>
        <xdr:cNvPr id="6" name="右矢印 5"/>
        <xdr:cNvSpPr/>
      </xdr:nvSpPr>
      <xdr:spPr>
        <a:xfrm>
          <a:off x="4457700" y="15316200"/>
          <a:ext cx="171450" cy="2571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95250</xdr:colOff>
      <xdr:row>95</xdr:row>
      <xdr:rowOff>171450</xdr:rowOff>
    </xdr:from>
    <xdr:to>
      <xdr:col>60</xdr:col>
      <xdr:colOff>95250</xdr:colOff>
      <xdr:row>96</xdr:row>
      <xdr:rowOff>190500</xdr:rowOff>
    </xdr:to>
    <xdr:sp macro="" textlink="">
      <xdr:nvSpPr>
        <xdr:cNvPr id="4" name="右矢印 3"/>
        <xdr:cNvSpPr/>
      </xdr:nvSpPr>
      <xdr:spPr>
        <a:xfrm>
          <a:off x="4457700" y="20345400"/>
          <a:ext cx="171450" cy="171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95250</xdr:colOff>
      <xdr:row>76</xdr:row>
      <xdr:rowOff>171450</xdr:rowOff>
    </xdr:from>
    <xdr:to>
      <xdr:col>26</xdr:col>
      <xdr:colOff>95250</xdr:colOff>
      <xdr:row>77</xdr:row>
      <xdr:rowOff>190500</xdr:rowOff>
    </xdr:to>
    <xdr:sp macro="" textlink="">
      <xdr:nvSpPr>
        <xdr:cNvPr id="2" name="右矢印 1"/>
        <xdr:cNvSpPr/>
      </xdr:nvSpPr>
      <xdr:spPr>
        <a:xfrm>
          <a:off x="4457700" y="20802600"/>
          <a:ext cx="171450" cy="171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e-stat.go.jp/SG1/htoukeib/TopDisp.do;jsessionid=68JbXp6LTv8hmVQhg3hJgrpX0hrbTpL2vKBL1GGyQyfy6gSTMWQS!61449314!1949592860?bKind=10" TargetMode="External"/><Relationship Id="rId1" Type="http://schemas.openxmlformats.org/officeDocument/2006/relationships/hyperlink" Target="mailto:abcd@efgh.co.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380"/>
  <sheetViews>
    <sheetView tabSelected="1" view="pageBreakPreview" zoomScaleNormal="100" zoomScaleSheetLayoutView="100" workbookViewId="0"/>
  </sheetViews>
  <sheetFormatPr defaultRowHeight="18.75"/>
  <cols>
    <col min="1" max="1" width="2.25" style="265" customWidth="1"/>
    <col min="2" max="2" width="2.625" style="265" customWidth="1"/>
    <col min="3" max="3" width="2.875" style="265" customWidth="1"/>
    <col min="4" max="42" width="2.25" style="265" customWidth="1"/>
    <col min="43" max="43" width="2.25" style="285" customWidth="1"/>
    <col min="44" max="44" width="9" style="285"/>
    <col min="45" max="45" width="11.875" style="285" bestFit="1" customWidth="1"/>
    <col min="46" max="46" width="14.5" style="285" customWidth="1"/>
    <col min="47" max="16384" width="9" style="89"/>
  </cols>
  <sheetData>
    <row r="1" spans="1:46" ht="8.25" customHeight="1">
      <c r="A1" s="90"/>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89"/>
      <c r="AR1" s="89"/>
      <c r="AS1" s="89"/>
      <c r="AT1" s="89"/>
    </row>
    <row r="2" spans="1:46">
      <c r="A2" s="90"/>
      <c r="B2" s="248" t="s">
        <v>3451</v>
      </c>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89"/>
      <c r="AR2" s="89"/>
      <c r="AS2" s="89"/>
      <c r="AT2" s="252" t="s">
        <v>5140</v>
      </c>
    </row>
    <row r="3" spans="1:46" ht="35.25" customHeight="1">
      <c r="A3" s="434" t="str">
        <f>IF(入力①申請書項目!O33="変更申請","変更申請の場合は【印刷（変更）】シートから印刷してください","")</f>
        <v/>
      </c>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89"/>
      <c r="AS3" s="89"/>
      <c r="AT3" s="333" t="str">
        <f>"'【印刷（新規）】'!$A$1:$AQ$"&amp;AT4</f>
        <v>'【印刷（新規）】'!$A$1:$AQ$288</v>
      </c>
    </row>
    <row r="4" spans="1:46" ht="21">
      <c r="A4" s="638" t="s">
        <v>3452</v>
      </c>
      <c r="B4" s="638"/>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R4" s="89"/>
      <c r="AS4" s="89"/>
      <c r="AT4" s="333">
        <f>288+(45*SUM(AT291:AT380))+IF(AT291=1,2,0)</f>
        <v>288</v>
      </c>
    </row>
    <row r="5" spans="1:46" ht="37.5" customHeight="1">
      <c r="A5" s="90"/>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89"/>
      <c r="AR5" s="89"/>
      <c r="AS5" s="89"/>
      <c r="AT5" s="89"/>
    </row>
    <row r="6" spans="1:46">
      <c r="A6" s="90"/>
      <c r="B6" s="90"/>
      <c r="C6" s="90"/>
      <c r="D6" s="90"/>
      <c r="E6" s="90"/>
      <c r="F6" s="90"/>
      <c r="G6" s="90"/>
      <c r="H6" s="90"/>
      <c r="I6" s="90"/>
      <c r="J6" s="90"/>
      <c r="K6" s="90"/>
      <c r="L6" s="90"/>
      <c r="M6" s="90"/>
      <c r="N6" s="90"/>
      <c r="O6" s="90"/>
      <c r="P6" s="90"/>
      <c r="Q6" s="90"/>
      <c r="R6" s="90"/>
      <c r="S6" s="90"/>
      <c r="T6" s="90"/>
      <c r="U6" s="90"/>
      <c r="V6" s="90"/>
      <c r="W6" s="90"/>
      <c r="X6" s="90"/>
      <c r="Y6" s="90"/>
      <c r="Z6" s="90"/>
      <c r="AA6" s="90"/>
      <c r="AB6" s="89" t="s">
        <v>4212</v>
      </c>
      <c r="AC6" s="89"/>
      <c r="AD6" s="89"/>
      <c r="AE6" s="648">
        <f>入力①申請書項目!O37</f>
        <v>29</v>
      </c>
      <c r="AF6" s="649"/>
      <c r="AG6" s="648" t="s">
        <v>4213</v>
      </c>
      <c r="AH6" s="649"/>
      <c r="AI6" s="648">
        <f>入力①申請書項目!O38</f>
        <v>4</v>
      </c>
      <c r="AJ6" s="649"/>
      <c r="AK6" s="648" t="s">
        <v>4214</v>
      </c>
      <c r="AL6" s="649"/>
      <c r="AM6" s="648">
        <f>入力①申請書項目!O39</f>
        <v>3</v>
      </c>
      <c r="AN6" s="649"/>
      <c r="AO6" s="648" t="s">
        <v>4215</v>
      </c>
      <c r="AP6" s="649"/>
      <c r="AQ6" s="89"/>
      <c r="AR6" s="89"/>
      <c r="AS6" s="89"/>
      <c r="AT6" s="89"/>
    </row>
    <row r="7" spans="1:46" ht="22.5" customHeight="1">
      <c r="A7" s="249"/>
      <c r="B7" s="249"/>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89"/>
      <c r="AS7" s="89"/>
      <c r="AT7" s="89"/>
    </row>
    <row r="8" spans="1:46" ht="24.75" customHeight="1">
      <c r="A8" s="90"/>
      <c r="B8" s="249"/>
      <c r="C8" s="90"/>
      <c r="D8" s="90"/>
      <c r="E8" s="90"/>
      <c r="F8" s="90"/>
      <c r="G8" s="90"/>
      <c r="H8" s="90"/>
      <c r="I8" s="90"/>
      <c r="J8" s="90"/>
      <c r="K8" s="90"/>
      <c r="L8" s="90"/>
      <c r="M8" s="90"/>
      <c r="N8" s="94"/>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89"/>
      <c r="AS8" s="89"/>
      <c r="AT8" s="89"/>
    </row>
    <row r="9" spans="1:46">
      <c r="A9" s="88"/>
      <c r="B9" s="92"/>
      <c r="C9" s="89"/>
      <c r="D9" s="89"/>
      <c r="E9" s="89"/>
      <c r="F9" s="89"/>
      <c r="G9" s="89"/>
      <c r="H9" s="89"/>
      <c r="I9" s="90"/>
      <c r="J9" s="90"/>
      <c r="K9" s="90"/>
      <c r="L9" s="90"/>
      <c r="M9" s="90"/>
      <c r="N9" s="94" t="s">
        <v>5192</v>
      </c>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89"/>
      <c r="AR9" s="89"/>
      <c r="AS9" s="89"/>
      <c r="AT9" s="89"/>
    </row>
    <row r="10" spans="1:46" s="90" customFormat="1">
      <c r="B10" s="89"/>
      <c r="C10" s="89"/>
      <c r="D10" s="89"/>
      <c r="E10" s="89"/>
      <c r="F10" s="89"/>
      <c r="G10" s="89"/>
      <c r="H10" s="89"/>
      <c r="L10" s="251"/>
      <c r="AQ10" s="89"/>
    </row>
    <row r="11" spans="1:46" s="90" customFormat="1" ht="33" customHeight="1">
      <c r="B11" s="89"/>
      <c r="C11" s="89"/>
      <c r="D11" s="89"/>
      <c r="E11" s="89"/>
      <c r="F11" s="89"/>
      <c r="G11" s="89"/>
      <c r="H11" s="89"/>
      <c r="AQ11" s="89"/>
    </row>
    <row r="12" spans="1:46" s="90" customFormat="1" ht="17.25">
      <c r="P12" s="252" t="s">
        <v>5</v>
      </c>
      <c r="Q12" s="248"/>
      <c r="R12" s="248"/>
      <c r="S12" s="248"/>
      <c r="T12" s="248"/>
      <c r="U12" s="248"/>
      <c r="V12" s="248"/>
      <c r="W12" s="642" t="str">
        <f>入力①申請書項目!O46</f>
        <v>○○県○○市○○町○○○○○○</v>
      </c>
      <c r="X12" s="643"/>
      <c r="Y12" s="643"/>
      <c r="Z12" s="643"/>
      <c r="AA12" s="643"/>
      <c r="AB12" s="643"/>
      <c r="AC12" s="643"/>
      <c r="AD12" s="643"/>
      <c r="AE12" s="643"/>
      <c r="AF12" s="643"/>
      <c r="AG12" s="643"/>
      <c r="AH12" s="643"/>
      <c r="AI12" s="643"/>
      <c r="AJ12" s="643"/>
      <c r="AK12" s="643"/>
      <c r="AL12" s="643"/>
      <c r="AM12" s="643"/>
      <c r="AN12" s="643"/>
      <c r="AO12" s="643"/>
      <c r="AP12" s="643"/>
      <c r="AQ12" s="643"/>
    </row>
    <row r="13" spans="1:46" s="90" customFormat="1">
      <c r="P13" s="252" t="s">
        <v>3453</v>
      </c>
      <c r="Q13" s="248"/>
      <c r="R13" s="248"/>
      <c r="S13" s="248"/>
      <c r="T13" s="248"/>
      <c r="U13" s="248"/>
      <c r="V13" s="248"/>
      <c r="W13" s="248" t="str">
        <f>入力①申請書項目!O42</f>
        <v>株式会社●●●●</v>
      </c>
      <c r="X13" s="248"/>
      <c r="Y13" s="248"/>
      <c r="Z13" s="248"/>
      <c r="AA13" s="248"/>
      <c r="AB13" s="248"/>
      <c r="AC13" s="248"/>
      <c r="AD13" s="248"/>
      <c r="AE13" s="248"/>
      <c r="AF13" s="248"/>
      <c r="AG13" s="248"/>
      <c r="AH13" s="248"/>
      <c r="AI13" s="248"/>
      <c r="AJ13" s="248"/>
      <c r="AK13" s="248"/>
      <c r="AL13" s="248"/>
      <c r="AQ13" s="89"/>
    </row>
    <row r="14" spans="1:46" s="90" customFormat="1">
      <c r="P14" s="252" t="s">
        <v>3454</v>
      </c>
      <c r="Q14" s="248"/>
      <c r="R14" s="248"/>
      <c r="S14" s="248"/>
      <c r="T14" s="248"/>
      <c r="U14" s="248"/>
      <c r="V14" s="248"/>
      <c r="W14" s="248" t="str">
        <f>入力①申請書項目!O43&amp;"　　"&amp;入力①申請書項目!O44</f>
        <v>代表取締役　　経産　太郎</v>
      </c>
      <c r="X14" s="248"/>
      <c r="Y14" s="248"/>
      <c r="Z14" s="248"/>
      <c r="AA14" s="248"/>
      <c r="AB14" s="248"/>
      <c r="AC14" s="248"/>
      <c r="AD14" s="248"/>
      <c r="AE14" s="248"/>
      <c r="AF14" s="248"/>
      <c r="AG14" s="248"/>
      <c r="AH14" s="248"/>
      <c r="AI14" s="248"/>
      <c r="AJ14" s="248"/>
      <c r="AL14" s="248"/>
      <c r="AO14" s="248" t="s">
        <v>3455</v>
      </c>
      <c r="AQ14" s="89"/>
    </row>
    <row r="15" spans="1:46" ht="13.5" customHeight="1">
      <c r="A15" s="90"/>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89"/>
      <c r="AR15" s="89"/>
      <c r="AS15" s="89"/>
      <c r="AT15" s="89"/>
    </row>
    <row r="16" spans="1:46" ht="14.25" customHeight="1">
      <c r="A16" s="90"/>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89"/>
      <c r="AR16" s="89"/>
      <c r="AS16" s="89"/>
      <c r="AT16" s="89"/>
    </row>
    <row r="17" spans="1:45" s="89" customFormat="1">
      <c r="A17" s="90"/>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row>
    <row r="18" spans="1:45" s="89" customFormat="1" ht="1.5" customHeight="1">
      <c r="A18" s="90"/>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row>
    <row r="19" spans="1:45" s="90" customFormat="1">
      <c r="B19" s="639" t="s">
        <v>3514</v>
      </c>
      <c r="C19" s="639"/>
      <c r="D19" s="639"/>
      <c r="E19" s="639"/>
      <c r="F19" s="639"/>
      <c r="G19" s="639"/>
      <c r="H19" s="639"/>
      <c r="I19" s="639"/>
      <c r="J19" s="639"/>
      <c r="K19" s="639"/>
      <c r="L19" s="639"/>
      <c r="M19" s="639"/>
      <c r="N19" s="639"/>
      <c r="O19" s="639"/>
      <c r="P19" s="639"/>
      <c r="Q19" s="639"/>
      <c r="R19" s="639"/>
      <c r="S19" s="639"/>
      <c r="T19" s="639"/>
      <c r="U19" s="639"/>
      <c r="V19" s="639"/>
      <c r="W19" s="639"/>
      <c r="X19" s="639"/>
      <c r="Y19" s="639"/>
      <c r="Z19" s="639"/>
      <c r="AA19" s="639"/>
      <c r="AB19" s="639"/>
      <c r="AC19" s="639"/>
      <c r="AD19" s="639"/>
      <c r="AE19" s="639"/>
      <c r="AF19" s="639"/>
      <c r="AG19" s="639"/>
      <c r="AH19" s="639"/>
      <c r="AI19" s="639"/>
      <c r="AJ19" s="639"/>
      <c r="AK19" s="639"/>
      <c r="AL19" s="639"/>
      <c r="AM19" s="639"/>
      <c r="AN19" s="639"/>
      <c r="AO19" s="639"/>
      <c r="AP19" s="554"/>
      <c r="AQ19" s="89"/>
    </row>
    <row r="20" spans="1:45" s="89" customFormat="1" ht="39.75" customHeight="1">
      <c r="B20" s="639"/>
      <c r="C20" s="639"/>
      <c r="D20" s="639"/>
      <c r="E20" s="639"/>
      <c r="F20" s="639"/>
      <c r="G20" s="639"/>
      <c r="H20" s="639"/>
      <c r="I20" s="639"/>
      <c r="J20" s="639"/>
      <c r="K20" s="639"/>
      <c r="L20" s="639"/>
      <c r="M20" s="639"/>
      <c r="N20" s="639"/>
      <c r="O20" s="639"/>
      <c r="P20" s="639"/>
      <c r="Q20" s="639"/>
      <c r="R20" s="639"/>
      <c r="S20" s="639"/>
      <c r="T20" s="639"/>
      <c r="U20" s="639"/>
      <c r="V20" s="639"/>
      <c r="W20" s="639"/>
      <c r="X20" s="639"/>
      <c r="Y20" s="639"/>
      <c r="Z20" s="639"/>
      <c r="AA20" s="639"/>
      <c r="AB20" s="639"/>
      <c r="AC20" s="639"/>
      <c r="AD20" s="639"/>
      <c r="AE20" s="639"/>
      <c r="AF20" s="639"/>
      <c r="AG20" s="639"/>
      <c r="AH20" s="639"/>
      <c r="AI20" s="639"/>
      <c r="AJ20" s="639"/>
      <c r="AK20" s="639"/>
      <c r="AL20" s="639"/>
      <c r="AM20" s="639"/>
      <c r="AN20" s="639"/>
      <c r="AO20" s="639"/>
      <c r="AP20" s="554"/>
    </row>
    <row r="21" spans="1:45" s="89" customFormat="1" ht="28.5" customHeight="1">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4"/>
    </row>
    <row r="22" spans="1:45" s="89" customFormat="1" ht="9.9499999999999993" customHeight="1">
      <c r="B22" s="255"/>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S22" s="257"/>
    </row>
    <row r="23" spans="1:45" s="89" customFormat="1" ht="9.9499999999999993" customHeight="1">
      <c r="B23" s="255"/>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S23" s="258"/>
    </row>
    <row r="24" spans="1:45" s="89" customFormat="1" ht="9.9499999999999993" customHeight="1">
      <c r="B24" s="255"/>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S24" s="257"/>
    </row>
    <row r="25" spans="1:45" s="89" customFormat="1" ht="9.9499999999999993" customHeight="1">
      <c r="B25" s="255"/>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S25" s="257"/>
    </row>
    <row r="26" spans="1:45" s="89" customFormat="1" ht="11.25" customHeight="1">
      <c r="B26" s="255"/>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S26" s="257"/>
    </row>
    <row r="27" spans="1:45" s="89" customFormat="1" ht="19.5" customHeight="1">
      <c r="B27" s="259"/>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S27" s="257"/>
    </row>
    <row r="28" spans="1:45" s="89" customFormat="1" ht="9.9499999999999993" customHeight="1">
      <c r="B28" s="255"/>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S28" s="257"/>
    </row>
    <row r="29" spans="1:45" s="89" customFormat="1" ht="9.9499999999999993" customHeight="1">
      <c r="B29" s="255"/>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S29" s="257"/>
    </row>
    <row r="30" spans="1:45" s="89" customFormat="1" ht="9.75" customHeight="1">
      <c r="B30" s="255"/>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S30" s="257"/>
    </row>
    <row r="31" spans="1:45" s="89" customFormat="1" ht="9.9499999999999993" customHeight="1">
      <c r="B31" s="255"/>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S31" s="257"/>
    </row>
    <row r="32" spans="1:45" s="89" customFormat="1" ht="10.5" customHeight="1">
      <c r="B32" s="255"/>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S32" s="257"/>
    </row>
    <row r="33" spans="2:45" s="89" customFormat="1" ht="9.9499999999999993" customHeight="1">
      <c r="B33" s="255"/>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S33" s="257"/>
    </row>
    <row r="34" spans="2:45" s="89" customFormat="1" ht="9.9499999999999993" customHeight="1">
      <c r="B34" s="255"/>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S34" s="257"/>
    </row>
    <row r="35" spans="2:45" s="89" customFormat="1" ht="9.9499999999999993" customHeight="1">
      <c r="B35" s="255"/>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S35" s="257"/>
    </row>
    <row r="36" spans="2:45" s="89" customFormat="1" ht="9.9499999999999993" customHeight="1">
      <c r="B36" s="255"/>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S36" s="257"/>
    </row>
    <row r="37" spans="2:45" s="89" customFormat="1" ht="9.9499999999999993" customHeight="1">
      <c r="B37" s="255"/>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256"/>
      <c r="AJ37" s="256"/>
      <c r="AK37" s="256"/>
      <c r="AL37" s="256"/>
      <c r="AM37" s="256"/>
      <c r="AN37" s="256"/>
      <c r="AO37" s="256"/>
      <c r="AP37" s="256"/>
      <c r="AS37" s="257"/>
    </row>
    <row r="38" spans="2:45" s="89" customFormat="1" ht="9.9499999999999993" customHeight="1">
      <c r="B38" s="255"/>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S38" s="257"/>
    </row>
    <row r="39" spans="2:45" s="89" customFormat="1" ht="9.9499999999999993" customHeight="1">
      <c r="B39" s="255"/>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S39" s="257"/>
    </row>
    <row r="40" spans="2:45" s="89" customFormat="1" ht="18" customHeight="1">
      <c r="B40" s="259"/>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S40" s="257"/>
    </row>
    <row r="41" spans="2:45" s="89" customFormat="1" ht="9.9499999999999993" customHeight="1">
      <c r="B41" s="255"/>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256"/>
      <c r="AJ41" s="256"/>
      <c r="AK41" s="256"/>
      <c r="AL41" s="256"/>
      <c r="AM41" s="256"/>
      <c r="AN41" s="256"/>
      <c r="AO41" s="256"/>
      <c r="AP41" s="256"/>
      <c r="AS41" s="257"/>
    </row>
    <row r="42" spans="2:45" s="89" customFormat="1" ht="20.25" customHeight="1">
      <c r="B42" s="259"/>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6"/>
      <c r="AD42" s="256"/>
      <c r="AE42" s="256"/>
      <c r="AF42" s="256"/>
      <c r="AG42" s="256"/>
      <c r="AH42" s="256"/>
      <c r="AI42" s="256"/>
      <c r="AJ42" s="256"/>
      <c r="AK42" s="256"/>
      <c r="AL42" s="256"/>
      <c r="AM42" s="256"/>
      <c r="AN42" s="256"/>
      <c r="AO42" s="256"/>
      <c r="AP42" s="256"/>
      <c r="AS42" s="257"/>
    </row>
    <row r="43" spans="2:45" s="89" customFormat="1" ht="9.9499999999999993" customHeight="1">
      <c r="B43" s="255"/>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S43" s="257"/>
    </row>
    <row r="44" spans="2:45" s="89" customFormat="1" ht="9.9499999999999993" customHeight="1">
      <c r="B44" s="255"/>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c r="AN44" s="256"/>
      <c r="AO44" s="256"/>
      <c r="AP44" s="256"/>
      <c r="AS44" s="257"/>
    </row>
    <row r="45" spans="2:45" s="89" customFormat="1" ht="9.9499999999999993" customHeight="1">
      <c r="B45" s="255"/>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256"/>
      <c r="AL45" s="256"/>
      <c r="AM45" s="256"/>
      <c r="AN45" s="256"/>
      <c r="AO45" s="256"/>
      <c r="AP45" s="256"/>
      <c r="AS45" s="257"/>
    </row>
    <row r="46" spans="2:45" s="89" customFormat="1" ht="9.9499999999999993" customHeight="1">
      <c r="B46" s="255"/>
      <c r="C46" s="256"/>
      <c r="D46" s="256"/>
      <c r="E46" s="256"/>
      <c r="F46" s="256"/>
      <c r="G46" s="256"/>
      <c r="H46" s="256"/>
      <c r="I46" s="256"/>
      <c r="J46" s="256"/>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256"/>
      <c r="AJ46" s="256"/>
      <c r="AK46" s="256"/>
      <c r="AL46" s="256"/>
      <c r="AM46" s="256"/>
      <c r="AN46" s="256"/>
      <c r="AO46" s="256"/>
      <c r="AP46" s="256"/>
      <c r="AS46" s="257"/>
    </row>
    <row r="47" spans="2:45" s="89" customFormat="1" ht="9.9499999999999993" customHeight="1">
      <c r="B47" s="255"/>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c r="AO47" s="256"/>
      <c r="AP47" s="256"/>
      <c r="AS47" s="257"/>
    </row>
    <row r="48" spans="2:45" s="89" customFormat="1" ht="18.75" customHeight="1">
      <c r="B48" s="259"/>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c r="AF48" s="256"/>
      <c r="AG48" s="256"/>
      <c r="AH48" s="256"/>
      <c r="AI48" s="256"/>
      <c r="AJ48" s="256"/>
      <c r="AK48" s="256"/>
      <c r="AL48" s="256"/>
      <c r="AM48" s="256"/>
      <c r="AN48" s="256"/>
      <c r="AO48" s="256"/>
      <c r="AP48" s="256"/>
      <c r="AS48" s="257"/>
    </row>
    <row r="49" spans="2:45" s="89" customFormat="1" ht="18.75" customHeight="1">
      <c r="B49" s="259"/>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c r="AE49" s="256"/>
      <c r="AF49" s="256"/>
      <c r="AG49" s="256"/>
      <c r="AH49" s="256"/>
      <c r="AI49" s="256"/>
      <c r="AJ49" s="256"/>
      <c r="AK49" s="256"/>
      <c r="AL49" s="256"/>
      <c r="AM49" s="256"/>
      <c r="AN49" s="256"/>
      <c r="AO49" s="256"/>
      <c r="AP49" s="256"/>
      <c r="AS49" s="257"/>
    </row>
    <row r="50" spans="2:45" s="89" customFormat="1" ht="9.9499999999999993" customHeight="1">
      <c r="B50" s="255"/>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256"/>
      <c r="AJ50" s="256"/>
      <c r="AK50" s="256"/>
      <c r="AL50" s="256"/>
      <c r="AM50" s="256"/>
      <c r="AN50" s="256"/>
      <c r="AO50" s="256"/>
      <c r="AP50" s="256"/>
      <c r="AS50" s="257"/>
    </row>
    <row r="51" spans="2:45" s="89" customFormat="1" ht="9.9499999999999993" customHeight="1">
      <c r="B51" s="255"/>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F51" s="256"/>
      <c r="AG51" s="256"/>
      <c r="AH51" s="256"/>
      <c r="AI51" s="256"/>
      <c r="AJ51" s="256"/>
      <c r="AK51" s="256"/>
      <c r="AL51" s="256"/>
      <c r="AM51" s="256"/>
      <c r="AN51" s="256"/>
      <c r="AO51" s="256"/>
      <c r="AP51" s="256"/>
      <c r="AS51" s="257"/>
    </row>
    <row r="52" spans="2:45" s="89" customFormat="1" ht="9.9499999999999993" customHeight="1">
      <c r="B52" s="255"/>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256"/>
      <c r="AL52" s="256"/>
      <c r="AM52" s="256"/>
      <c r="AN52" s="256"/>
      <c r="AO52" s="256"/>
      <c r="AP52" s="256"/>
      <c r="AS52" s="257"/>
    </row>
    <row r="53" spans="2:45" s="89" customFormat="1" ht="9.9499999999999993" customHeight="1">
      <c r="B53" s="255"/>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6"/>
      <c r="AP53" s="256"/>
      <c r="AS53" s="257"/>
    </row>
    <row r="54" spans="2:45" s="89" customFormat="1" ht="9.9499999999999993" customHeight="1">
      <c r="B54" s="255"/>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S54" s="257"/>
    </row>
    <row r="55" spans="2:45" s="89" customFormat="1" ht="9.9499999999999993" customHeight="1">
      <c r="B55" s="255"/>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c r="AN55" s="256"/>
      <c r="AO55" s="256"/>
      <c r="AP55" s="256"/>
      <c r="AS55" s="257"/>
    </row>
    <row r="56" spans="2:45" s="89" customFormat="1" ht="9.9499999999999993" customHeight="1">
      <c r="B56" s="255"/>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256"/>
      <c r="AL56" s="256"/>
      <c r="AM56" s="256"/>
      <c r="AN56" s="256"/>
      <c r="AO56" s="256"/>
      <c r="AP56" s="256"/>
      <c r="AS56" s="257"/>
    </row>
    <row r="57" spans="2:45" s="89" customFormat="1" ht="9.9499999999999993" customHeight="1">
      <c r="B57" s="255"/>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256"/>
      <c r="AL57" s="256"/>
      <c r="AM57" s="256"/>
      <c r="AN57" s="256"/>
      <c r="AO57" s="256"/>
      <c r="AP57" s="256"/>
      <c r="AS57" s="257"/>
    </row>
    <row r="58" spans="2:45" s="89" customFormat="1" ht="9.9499999999999993" customHeight="1">
      <c r="B58" s="255"/>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c r="AM58" s="256"/>
      <c r="AN58" s="256"/>
      <c r="AO58" s="256"/>
      <c r="AP58" s="256"/>
      <c r="AS58" s="257"/>
    </row>
    <row r="59" spans="2:45" s="89" customFormat="1" ht="9.9499999999999993" customHeight="1">
      <c r="B59" s="255"/>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256"/>
      <c r="AL59" s="256"/>
      <c r="AM59" s="256"/>
      <c r="AN59" s="256"/>
      <c r="AO59" s="256"/>
      <c r="AP59" s="256"/>
      <c r="AS59" s="257"/>
    </row>
    <row r="60" spans="2:45" s="89" customFormat="1" ht="9.9499999999999993" customHeight="1">
      <c r="B60" s="255"/>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6"/>
      <c r="AJ60" s="256"/>
      <c r="AK60" s="256"/>
      <c r="AL60" s="256"/>
      <c r="AM60" s="256"/>
      <c r="AN60" s="256"/>
      <c r="AO60" s="256"/>
      <c r="AP60" s="256"/>
      <c r="AS60" s="257"/>
    </row>
    <row r="61" spans="2:45" s="89" customFormat="1" ht="9.9499999999999993" customHeight="1">
      <c r="B61" s="255"/>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256"/>
      <c r="AE61" s="256"/>
      <c r="AF61" s="256"/>
      <c r="AG61" s="256"/>
      <c r="AH61" s="256"/>
      <c r="AI61" s="256"/>
      <c r="AJ61" s="256"/>
      <c r="AK61" s="256"/>
      <c r="AL61" s="256"/>
      <c r="AM61" s="256"/>
      <c r="AN61" s="256"/>
      <c r="AO61" s="256"/>
      <c r="AP61" s="256"/>
      <c r="AS61" s="257"/>
    </row>
    <row r="62" spans="2:45" s="89" customFormat="1" ht="9.9499999999999993" customHeight="1">
      <c r="B62" s="255"/>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256"/>
      <c r="AE62" s="256"/>
      <c r="AF62" s="256"/>
      <c r="AG62" s="256"/>
      <c r="AH62" s="256"/>
      <c r="AI62" s="256"/>
      <c r="AJ62" s="256"/>
      <c r="AK62" s="256"/>
      <c r="AL62" s="256"/>
      <c r="AM62" s="256"/>
      <c r="AN62" s="256"/>
      <c r="AO62" s="256"/>
      <c r="AP62" s="256"/>
      <c r="AS62" s="257"/>
    </row>
    <row r="63" spans="2:45" s="89" customFormat="1" ht="9.9499999999999993" customHeight="1">
      <c r="B63" s="255"/>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S63" s="257"/>
    </row>
    <row r="64" spans="2:45" s="89" customFormat="1" ht="9.9499999999999993" customHeight="1">
      <c r="B64" s="255"/>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S64" s="257"/>
    </row>
    <row r="65" spans="1:45" s="89" customFormat="1" ht="9.9499999999999993" customHeight="1">
      <c r="B65" s="255"/>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c r="AE65" s="256"/>
      <c r="AF65" s="256"/>
      <c r="AG65" s="256"/>
      <c r="AH65" s="256"/>
      <c r="AI65" s="256"/>
      <c r="AJ65" s="256"/>
      <c r="AK65" s="256"/>
      <c r="AL65" s="256"/>
      <c r="AM65" s="256"/>
      <c r="AN65" s="256"/>
      <c r="AO65" s="256"/>
      <c r="AP65" s="256"/>
      <c r="AS65" s="257"/>
    </row>
    <row r="66" spans="1:45" s="89" customFormat="1" ht="9.9499999999999993" customHeight="1">
      <c r="B66" s="255"/>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6"/>
      <c r="AD66" s="256"/>
      <c r="AE66" s="256"/>
      <c r="AF66" s="256"/>
      <c r="AG66" s="256"/>
      <c r="AH66" s="256"/>
      <c r="AI66" s="256"/>
      <c r="AJ66" s="256"/>
      <c r="AK66" s="256"/>
      <c r="AL66" s="256"/>
      <c r="AM66" s="256"/>
      <c r="AN66" s="256"/>
      <c r="AO66" s="256"/>
      <c r="AP66" s="256"/>
      <c r="AS66" s="257"/>
    </row>
    <row r="67" spans="1:45" s="89" customFormat="1" ht="3.75" customHeight="1">
      <c r="B67" s="253"/>
      <c r="C67" s="253"/>
      <c r="D67" s="253"/>
      <c r="E67" s="253"/>
      <c r="F67" s="253"/>
      <c r="G67" s="253"/>
      <c r="H67" s="253"/>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4"/>
    </row>
    <row r="68" spans="1:45" s="90" customFormat="1">
      <c r="B68" s="90" t="s">
        <v>3456</v>
      </c>
      <c r="AQ68" s="89"/>
    </row>
    <row r="69" spans="1:45" s="90" customFormat="1">
      <c r="B69" s="90" t="s">
        <v>3457</v>
      </c>
      <c r="AQ69" s="89"/>
    </row>
    <row r="70" spans="1:45" s="89" customFormat="1">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row>
    <row r="71" spans="1:45" s="90" customFormat="1">
      <c r="B71" s="90" t="s">
        <v>3458</v>
      </c>
      <c r="AQ71" s="89"/>
    </row>
    <row r="72" spans="1:45" s="90" customFormat="1">
      <c r="C72" s="90" t="s">
        <v>3459</v>
      </c>
      <c r="O72" s="640" t="str">
        <f>入力①申請書項目!O42</f>
        <v>株式会社●●●●</v>
      </c>
      <c r="P72" s="640"/>
      <c r="Q72" s="640"/>
      <c r="R72" s="640"/>
      <c r="S72" s="640"/>
      <c r="T72" s="640"/>
      <c r="U72" s="640"/>
      <c r="V72" s="640"/>
      <c r="W72" s="640"/>
      <c r="X72" s="640"/>
      <c r="Y72" s="640"/>
      <c r="Z72" s="640"/>
      <c r="AA72" s="640"/>
      <c r="AB72" s="640"/>
      <c r="AQ72" s="89"/>
    </row>
    <row r="73" spans="1:45" s="90" customFormat="1">
      <c r="C73" s="260" t="s">
        <v>4700</v>
      </c>
      <c r="O73" s="505" t="str">
        <f>W14</f>
        <v>代表取締役　　経産　太郎</v>
      </c>
      <c r="P73" s="505"/>
      <c r="Q73" s="505"/>
      <c r="R73" s="505"/>
      <c r="S73" s="505"/>
      <c r="T73" s="505"/>
      <c r="U73" s="505"/>
      <c r="V73" s="505"/>
      <c r="W73" s="505"/>
      <c r="X73" s="505"/>
      <c r="Y73" s="505"/>
      <c r="Z73" s="505"/>
      <c r="AA73" s="505"/>
      <c r="AB73" s="261"/>
      <c r="AQ73" s="89"/>
    </row>
    <row r="74" spans="1:45" s="90" customFormat="1">
      <c r="C74" s="90" t="s">
        <v>3460</v>
      </c>
      <c r="O74" s="641">
        <f>入力①申請書項目!O52</f>
        <v>10000</v>
      </c>
      <c r="P74" s="641"/>
      <c r="Q74" s="641"/>
      <c r="R74" s="641"/>
      <c r="S74" s="641"/>
      <c r="T74" s="641"/>
      <c r="V74" s="90" t="s">
        <v>3461</v>
      </c>
      <c r="AQ74" s="89"/>
    </row>
    <row r="75" spans="1:45" s="90" customFormat="1">
      <c r="C75" s="90" t="s">
        <v>4639</v>
      </c>
      <c r="O75" s="511">
        <f>入力①申請書項目!O55</f>
        <v>30</v>
      </c>
      <c r="P75" s="511"/>
      <c r="Q75" s="511"/>
      <c r="R75" s="511"/>
      <c r="S75" s="511"/>
      <c r="T75" s="511"/>
      <c r="V75" s="90" t="s">
        <v>3462</v>
      </c>
      <c r="AQ75" s="89"/>
    </row>
    <row r="76" spans="1:45" s="90" customFormat="1">
      <c r="C76" s="90" t="s">
        <v>12</v>
      </c>
      <c r="O76" s="646">
        <f>入力①申請書項目!O56</f>
        <v>1234567890123</v>
      </c>
      <c r="P76" s="646"/>
      <c r="Q76" s="646"/>
      <c r="R76" s="646"/>
      <c r="S76" s="646"/>
      <c r="T76" s="646"/>
      <c r="U76" s="647"/>
      <c r="V76" s="647"/>
      <c r="W76" s="647"/>
      <c r="AQ76" s="89"/>
    </row>
    <row r="77" spans="1:45" s="89" customFormat="1" ht="12.75" customHeight="1">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row>
    <row r="78" spans="1:45" s="90" customFormat="1">
      <c r="B78" s="90" t="s">
        <v>3463</v>
      </c>
      <c r="AQ78" s="89"/>
    </row>
    <row r="79" spans="1:45" s="89" customFormat="1" ht="3.75" customHeight="1">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row>
    <row r="80" spans="1:45" s="90" customFormat="1" ht="15" customHeight="1">
      <c r="C80" s="644" t="s">
        <v>13</v>
      </c>
      <c r="D80" s="644"/>
      <c r="E80" s="644"/>
      <c r="F80" s="644"/>
      <c r="I80" s="645" t="s">
        <v>4694</v>
      </c>
      <c r="J80" s="650" t="str">
        <f>LEFT(入力①申請書項目!O73,2)&amp;" "&amp;入力①申請書項目!O70&amp;"　[ "&amp;入力①申請書項目!O73&amp;" "&amp;入力①申請書項目!O72&amp;"  ]"&amp;IF(入力①申請書項目!AD73="",""," ,"&amp;CHAR(10)&amp;LEFT(入力①申請書項目!AD73,2)&amp;" "&amp;入力①申請書項目!AD70&amp;"　[ "&amp;入力①申請書項目!AD73&amp;" "&amp;入力①申請書項目!AD72&amp;"  ]")&amp;IF(入力①申請書項目!AS73="",""," ,"&amp;CHAR(10)&amp;LEFT(入力①申請書項目!AS73,2)&amp;" "&amp;入力①申請書項目!AS70&amp;"　[ "&amp;入力①申請書項目!AS73&amp;" "&amp;入力①申請書項目!AS72&amp;"  ]")</f>
        <v>14 パルプ・紙・紙加工品製造業　[ 1411 パルプ製造業  ]</v>
      </c>
      <c r="K80" s="650"/>
      <c r="L80" s="650"/>
      <c r="M80" s="650"/>
      <c r="N80" s="650"/>
      <c r="O80" s="650"/>
      <c r="P80" s="650"/>
      <c r="Q80" s="650"/>
      <c r="R80" s="650"/>
      <c r="S80" s="650"/>
      <c r="T80" s="650"/>
      <c r="U80" s="650"/>
      <c r="V80" s="650"/>
      <c r="W80" s="650"/>
      <c r="X80" s="650"/>
      <c r="Y80" s="650"/>
      <c r="Z80" s="650"/>
      <c r="AA80" s="650"/>
      <c r="AB80" s="650"/>
      <c r="AC80" s="650"/>
      <c r="AD80" s="650"/>
      <c r="AE80" s="650"/>
      <c r="AF80" s="650"/>
      <c r="AG80" s="650"/>
      <c r="AH80" s="650"/>
      <c r="AI80" s="650"/>
      <c r="AJ80" s="650"/>
      <c r="AK80" s="650"/>
      <c r="AL80" s="650"/>
      <c r="AM80" s="650"/>
      <c r="AN80" s="650"/>
      <c r="AO80" s="650"/>
      <c r="AP80" s="645" t="s">
        <v>4695</v>
      </c>
    </row>
    <row r="81" spans="1:46" s="90" customFormat="1" ht="15" customHeight="1">
      <c r="C81" s="644"/>
      <c r="D81" s="644"/>
      <c r="E81" s="644"/>
      <c r="F81" s="644"/>
      <c r="I81" s="645"/>
      <c r="J81" s="650"/>
      <c r="K81" s="650"/>
      <c r="L81" s="650"/>
      <c r="M81" s="650"/>
      <c r="N81" s="650"/>
      <c r="O81" s="650"/>
      <c r="P81" s="650"/>
      <c r="Q81" s="650"/>
      <c r="R81" s="650"/>
      <c r="S81" s="650"/>
      <c r="T81" s="650"/>
      <c r="U81" s="650"/>
      <c r="V81" s="650"/>
      <c r="W81" s="650"/>
      <c r="X81" s="650"/>
      <c r="Y81" s="650"/>
      <c r="Z81" s="650"/>
      <c r="AA81" s="650"/>
      <c r="AB81" s="650"/>
      <c r="AC81" s="650"/>
      <c r="AD81" s="650"/>
      <c r="AE81" s="650"/>
      <c r="AF81" s="650"/>
      <c r="AG81" s="650"/>
      <c r="AH81" s="650"/>
      <c r="AI81" s="650"/>
      <c r="AJ81" s="650"/>
      <c r="AK81" s="650"/>
      <c r="AL81" s="650"/>
      <c r="AM81" s="650"/>
      <c r="AN81" s="650"/>
      <c r="AO81" s="650"/>
      <c r="AP81" s="645"/>
    </row>
    <row r="82" spans="1:46" s="90" customFormat="1" ht="15" customHeight="1">
      <c r="C82" s="644"/>
      <c r="D82" s="644"/>
      <c r="E82" s="644"/>
      <c r="F82" s="644"/>
      <c r="G82" s="262"/>
      <c r="H82" s="262"/>
      <c r="I82" s="645"/>
      <c r="J82" s="651"/>
      <c r="K82" s="651"/>
      <c r="L82" s="651"/>
      <c r="M82" s="651"/>
      <c r="N82" s="651"/>
      <c r="O82" s="651"/>
      <c r="P82" s="651"/>
      <c r="Q82" s="651"/>
      <c r="R82" s="651"/>
      <c r="S82" s="651"/>
      <c r="T82" s="651"/>
      <c r="U82" s="651"/>
      <c r="V82" s="651"/>
      <c r="W82" s="651"/>
      <c r="X82" s="651"/>
      <c r="Y82" s="651"/>
      <c r="Z82" s="651"/>
      <c r="AA82" s="651"/>
      <c r="AB82" s="651"/>
      <c r="AC82" s="651"/>
      <c r="AD82" s="651"/>
      <c r="AE82" s="651"/>
      <c r="AF82" s="651"/>
      <c r="AG82" s="651"/>
      <c r="AH82" s="651"/>
      <c r="AI82" s="651"/>
      <c r="AJ82" s="651"/>
      <c r="AK82" s="651"/>
      <c r="AL82" s="651"/>
      <c r="AM82" s="651"/>
      <c r="AN82" s="651"/>
      <c r="AO82" s="651"/>
      <c r="AP82" s="645"/>
    </row>
    <row r="83" spans="1:46" s="90" customFormat="1" ht="6" customHeight="1">
      <c r="C83" s="263"/>
      <c r="D83" s="264"/>
      <c r="E83" s="264"/>
      <c r="F83" s="265"/>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3"/>
    </row>
    <row r="84" spans="1:46" s="90" customFormat="1">
      <c r="C84" s="254" t="s">
        <v>3464</v>
      </c>
      <c r="D84" s="254"/>
      <c r="E84" s="254"/>
      <c r="F84" s="254"/>
      <c r="G84" s="254"/>
      <c r="H84" s="254"/>
      <c r="I84" s="90" t="s">
        <v>3474</v>
      </c>
      <c r="J84" s="640" t="str">
        <f>入力①申請書項目!O74</f>
        <v>製造業の指針</v>
      </c>
      <c r="K84" s="640"/>
      <c r="L84" s="640"/>
      <c r="M84" s="640"/>
      <c r="N84" s="640"/>
      <c r="O84" s="640"/>
      <c r="P84" s="640"/>
      <c r="Q84" s="640"/>
      <c r="R84" s="640"/>
      <c r="S84" s="640"/>
      <c r="T84" s="640"/>
      <c r="U84" s="640"/>
      <c r="V84" s="90" t="s">
        <v>3475</v>
      </c>
      <c r="AQ84" s="89"/>
    </row>
    <row r="85" spans="1:46" ht="14.25" customHeight="1">
      <c r="A85" s="89"/>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89"/>
      <c r="AR85" s="89"/>
      <c r="AS85" s="89"/>
      <c r="AT85" s="89"/>
    </row>
    <row r="86" spans="1:46" s="90" customFormat="1">
      <c r="B86" s="90" t="s">
        <v>4701</v>
      </c>
      <c r="AQ86" s="89"/>
    </row>
    <row r="87" spans="1:46" s="90" customFormat="1">
      <c r="C87" s="90" t="s">
        <v>3465</v>
      </c>
      <c r="E87" s="554">
        <f>入力①申請書項目!O84</f>
        <v>29</v>
      </c>
      <c r="F87" s="554"/>
      <c r="G87" s="90" t="s">
        <v>3423</v>
      </c>
      <c r="H87" s="554">
        <f>入力①申請書項目!O85</f>
        <v>4</v>
      </c>
      <c r="I87" s="554"/>
      <c r="J87" s="90" t="s">
        <v>3466</v>
      </c>
      <c r="L87" s="90" t="s">
        <v>3467</v>
      </c>
      <c r="N87" s="90" t="s">
        <v>3465</v>
      </c>
      <c r="P87" s="554">
        <f>入力①申請書項目!CX84</f>
        <v>32</v>
      </c>
      <c r="Q87" s="554"/>
      <c r="R87" s="90" t="s">
        <v>3423</v>
      </c>
      <c r="S87" s="554">
        <f>入力①申請書項目!CY84</f>
        <v>3</v>
      </c>
      <c r="T87" s="554"/>
      <c r="U87" s="90" t="s">
        <v>3466</v>
      </c>
      <c r="AQ87" s="89"/>
    </row>
    <row r="88" spans="1:46" ht="10.5" customHeight="1">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89"/>
      <c r="AR88" s="89"/>
      <c r="AS88" s="89"/>
      <c r="AT88" s="89"/>
    </row>
    <row r="89" spans="1:46" ht="5.25" customHeight="1">
      <c r="A89" s="89"/>
      <c r="B89" s="90"/>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89"/>
      <c r="AR89" s="89"/>
      <c r="AS89" s="89"/>
      <c r="AT89" s="89"/>
    </row>
    <row r="90" spans="1:46" s="90" customFormat="1">
      <c r="B90" s="90" t="s">
        <v>3470</v>
      </c>
      <c r="AQ90" s="89"/>
    </row>
    <row r="91" spans="1:46" s="90" customFormat="1" ht="84" customHeight="1">
      <c r="C91" s="266" t="s">
        <v>3471</v>
      </c>
      <c r="D91" s="610" t="s">
        <v>3521</v>
      </c>
      <c r="E91" s="611"/>
      <c r="F91" s="611"/>
      <c r="G91" s="611"/>
      <c r="H91" s="611"/>
      <c r="I91" s="611"/>
      <c r="J91" s="612"/>
      <c r="K91" s="613" t="str">
        <f>入力①申請書項目!O93</f>
        <v>ご記載ください。
（セル内での改行→Alt＋Enter）
欄が不足する場合は、別紙に記載してください。</v>
      </c>
      <c r="L91" s="613"/>
      <c r="M91" s="613"/>
      <c r="N91" s="613"/>
      <c r="O91" s="613"/>
      <c r="P91" s="613"/>
      <c r="Q91" s="613"/>
      <c r="R91" s="613"/>
      <c r="S91" s="613"/>
      <c r="T91" s="613"/>
      <c r="U91" s="613"/>
      <c r="V91" s="613"/>
      <c r="W91" s="613"/>
      <c r="X91" s="613"/>
      <c r="Y91" s="613"/>
      <c r="Z91" s="613"/>
      <c r="AA91" s="613"/>
      <c r="AB91" s="613"/>
      <c r="AC91" s="613"/>
      <c r="AD91" s="613"/>
      <c r="AE91" s="613"/>
      <c r="AF91" s="613"/>
      <c r="AG91" s="613"/>
      <c r="AH91" s="613"/>
      <c r="AI91" s="613"/>
      <c r="AJ91" s="613"/>
      <c r="AK91" s="613"/>
      <c r="AL91" s="613"/>
      <c r="AM91" s="613"/>
      <c r="AN91" s="613"/>
      <c r="AO91" s="613"/>
      <c r="AP91" s="614"/>
      <c r="AQ91" s="89"/>
    </row>
    <row r="92" spans="1:46" s="90" customFormat="1" ht="151.5" customHeight="1">
      <c r="C92" s="267" t="s">
        <v>3472</v>
      </c>
      <c r="D92" s="615" t="s">
        <v>3522</v>
      </c>
      <c r="E92" s="616"/>
      <c r="F92" s="616"/>
      <c r="G92" s="616"/>
      <c r="H92" s="616"/>
      <c r="I92" s="616"/>
      <c r="J92" s="617"/>
      <c r="K92" s="618" t="str">
        <f>入力①申請書項目!O94</f>
        <v xml:space="preserve">ご記載ください。
（セル内での改行→Alt＋Enter）
欄が不足する場合は、別紙に記載してください。
</v>
      </c>
      <c r="L92" s="618"/>
      <c r="M92" s="618"/>
      <c r="N92" s="618"/>
      <c r="O92" s="618"/>
      <c r="P92" s="618"/>
      <c r="Q92" s="618"/>
      <c r="R92" s="618"/>
      <c r="S92" s="618"/>
      <c r="T92" s="618"/>
      <c r="U92" s="618"/>
      <c r="V92" s="618"/>
      <c r="W92" s="618"/>
      <c r="X92" s="618"/>
      <c r="Y92" s="618"/>
      <c r="Z92" s="618"/>
      <c r="AA92" s="618"/>
      <c r="AB92" s="618"/>
      <c r="AC92" s="618"/>
      <c r="AD92" s="618"/>
      <c r="AE92" s="618"/>
      <c r="AF92" s="618"/>
      <c r="AG92" s="618"/>
      <c r="AH92" s="618"/>
      <c r="AI92" s="618"/>
      <c r="AJ92" s="618"/>
      <c r="AK92" s="618"/>
      <c r="AL92" s="618"/>
      <c r="AM92" s="618"/>
      <c r="AN92" s="618"/>
      <c r="AO92" s="618"/>
      <c r="AP92" s="619"/>
      <c r="AQ92" s="89"/>
    </row>
    <row r="93" spans="1:46" s="90" customFormat="1">
      <c r="C93" s="626" t="s">
        <v>3473</v>
      </c>
      <c r="D93" s="620" t="s">
        <v>3523</v>
      </c>
      <c r="E93" s="621"/>
      <c r="F93" s="621"/>
      <c r="G93" s="621"/>
      <c r="H93" s="621"/>
      <c r="I93" s="621"/>
      <c r="J93" s="622"/>
      <c r="K93" s="265"/>
      <c r="L93" s="268" t="s">
        <v>3476</v>
      </c>
      <c r="M93" s="265"/>
      <c r="N93" s="265"/>
      <c r="O93" s="265"/>
      <c r="P93" s="265"/>
      <c r="Q93" s="265"/>
      <c r="R93" s="265"/>
      <c r="S93" s="265"/>
      <c r="T93" s="265"/>
      <c r="U93" s="265"/>
      <c r="V93" s="265"/>
      <c r="W93" s="265"/>
      <c r="X93" s="265"/>
      <c r="Y93" s="265"/>
      <c r="Z93" s="265"/>
      <c r="AA93" s="265"/>
      <c r="AB93" s="268" t="s">
        <v>3559</v>
      </c>
      <c r="AC93" s="265"/>
      <c r="AD93" s="265"/>
      <c r="AE93" s="265"/>
      <c r="AF93" s="265"/>
      <c r="AG93" s="265"/>
      <c r="AH93" s="265"/>
      <c r="AI93" s="265"/>
      <c r="AJ93" s="265"/>
      <c r="AK93" s="265"/>
      <c r="AL93" s="265"/>
      <c r="AM93" s="265"/>
      <c r="AN93" s="265"/>
      <c r="AO93" s="265"/>
      <c r="AP93" s="269"/>
      <c r="AQ93" s="89"/>
      <c r="AT93" s="89"/>
    </row>
    <row r="94" spans="1:46" s="90" customFormat="1" ht="13.5" customHeight="1">
      <c r="C94" s="626"/>
      <c r="D94" s="620"/>
      <c r="E94" s="621"/>
      <c r="F94" s="621"/>
      <c r="G94" s="621"/>
      <c r="H94" s="621"/>
      <c r="I94" s="621"/>
      <c r="J94" s="622"/>
      <c r="K94" s="265"/>
      <c r="L94" s="448" t="str">
        <f>入力②ﾛｶﾍﾞﾝ!A34</f>
        <v>指標</v>
      </c>
      <c r="M94" s="449"/>
      <c r="N94" s="449"/>
      <c r="O94" s="449"/>
      <c r="P94" s="449"/>
      <c r="Q94" s="449"/>
      <c r="R94" s="449"/>
      <c r="S94" s="450"/>
      <c r="T94" s="448" t="str">
        <f>入力②ﾛｶﾍﾞﾝ!B34</f>
        <v>算出結果</v>
      </c>
      <c r="U94" s="449"/>
      <c r="V94" s="449"/>
      <c r="W94" s="450"/>
      <c r="X94" s="270" t="str">
        <f>入力②ﾛｶﾍﾞﾝ!C34</f>
        <v>評点</v>
      </c>
      <c r="Y94" s="271"/>
      <c r="AB94" s="448" t="str">
        <f>入力②ﾛｶﾍﾞﾝ!A46</f>
        <v>指標</v>
      </c>
      <c r="AC94" s="449"/>
      <c r="AD94" s="449"/>
      <c r="AE94" s="449"/>
      <c r="AF94" s="449"/>
      <c r="AG94" s="449"/>
      <c r="AH94" s="449"/>
      <c r="AI94" s="450"/>
      <c r="AJ94" s="448" t="str">
        <f>入力②ﾛｶﾍﾞﾝ!B46</f>
        <v>算出結果</v>
      </c>
      <c r="AK94" s="449"/>
      <c r="AL94" s="449"/>
      <c r="AM94" s="450"/>
      <c r="AN94" s="270" t="str">
        <f>入力②ﾛｶﾍﾞﾝ!C46</f>
        <v>評点</v>
      </c>
      <c r="AO94" s="271"/>
      <c r="AP94" s="269"/>
      <c r="AQ94" s="89"/>
    </row>
    <row r="95" spans="1:46" s="90" customFormat="1" ht="13.5" customHeight="1">
      <c r="C95" s="626"/>
      <c r="D95" s="620"/>
      <c r="E95" s="621"/>
      <c r="F95" s="621"/>
      <c r="G95" s="621"/>
      <c r="H95" s="621"/>
      <c r="I95" s="621"/>
      <c r="J95" s="622"/>
      <c r="K95" s="265"/>
      <c r="L95" s="270" t="str">
        <f>入力②ﾛｶﾍﾞﾝ!A35</f>
        <v>①売上高増加率</v>
      </c>
      <c r="M95" s="272"/>
      <c r="N95" s="272"/>
      <c r="O95" s="272"/>
      <c r="P95" s="272"/>
      <c r="Q95" s="272"/>
      <c r="R95" s="272"/>
      <c r="S95" s="271"/>
      <c r="T95" s="560">
        <f>入力②ﾛｶﾍﾞﾝ!B35</f>
        <v>-0.78977724586749365</v>
      </c>
      <c r="U95" s="561"/>
      <c r="V95" s="561"/>
      <c r="W95" s="562"/>
      <c r="X95" s="448">
        <f>入力②ﾛｶﾍﾞﾝ!C35</f>
        <v>1</v>
      </c>
      <c r="Y95" s="450"/>
      <c r="AB95" s="270" t="str">
        <f>入力②ﾛｶﾍﾞﾝ!A47</f>
        <v>①売上増加率</v>
      </c>
      <c r="AC95" s="272"/>
      <c r="AD95" s="272"/>
      <c r="AE95" s="272"/>
      <c r="AF95" s="272"/>
      <c r="AG95" s="272"/>
      <c r="AH95" s="272"/>
      <c r="AI95" s="271"/>
      <c r="AJ95" s="560">
        <f>入力②ﾛｶﾍﾞﾝ!B47</f>
        <v>1.9230769230769162E-2</v>
      </c>
      <c r="AK95" s="561"/>
      <c r="AL95" s="561"/>
      <c r="AM95" s="562"/>
      <c r="AN95" s="448">
        <f>入力②ﾛｶﾍﾞﾝ!C47</f>
        <v>3</v>
      </c>
      <c r="AO95" s="450"/>
      <c r="AP95" s="269"/>
      <c r="AQ95" s="89"/>
    </row>
    <row r="96" spans="1:46" s="90" customFormat="1" ht="13.5" customHeight="1">
      <c r="C96" s="626"/>
      <c r="D96" s="620"/>
      <c r="E96" s="621"/>
      <c r="F96" s="621"/>
      <c r="G96" s="621"/>
      <c r="H96" s="621"/>
      <c r="I96" s="621"/>
      <c r="J96" s="622"/>
      <c r="K96" s="265"/>
      <c r="L96" s="270" t="str">
        <f>入力②ﾛｶﾍﾞﾝ!A36</f>
        <v>②営業利益率</v>
      </c>
      <c r="M96" s="272"/>
      <c r="N96" s="272"/>
      <c r="O96" s="272"/>
      <c r="P96" s="272"/>
      <c r="Q96" s="272"/>
      <c r="R96" s="272"/>
      <c r="S96" s="271"/>
      <c r="T96" s="560">
        <f>入力②ﾛｶﾍﾞﾝ!B36</f>
        <v>0.1</v>
      </c>
      <c r="U96" s="561"/>
      <c r="V96" s="561"/>
      <c r="W96" s="562"/>
      <c r="X96" s="448">
        <f>入力②ﾛｶﾍﾞﾝ!C36</f>
        <v>5</v>
      </c>
      <c r="Y96" s="450"/>
      <c r="AB96" s="270" t="str">
        <f>入力②ﾛｶﾍﾞﾝ!A48</f>
        <v>②営業利益率</v>
      </c>
      <c r="AC96" s="272"/>
      <c r="AD96" s="272"/>
      <c r="AE96" s="272"/>
      <c r="AF96" s="272"/>
      <c r="AG96" s="272"/>
      <c r="AH96" s="272"/>
      <c r="AI96" s="271"/>
      <c r="AJ96" s="560">
        <f>入力②ﾛｶﾍﾞﾝ!B48</f>
        <v>0.14150943396226415</v>
      </c>
      <c r="AK96" s="561"/>
      <c r="AL96" s="561"/>
      <c r="AM96" s="562"/>
      <c r="AN96" s="448">
        <f>入力②ﾛｶﾍﾞﾝ!C48</f>
        <v>5</v>
      </c>
      <c r="AO96" s="450"/>
      <c r="AP96" s="269"/>
      <c r="AQ96" s="89"/>
    </row>
    <row r="97" spans="1:43" s="90" customFormat="1" ht="13.5" customHeight="1">
      <c r="C97" s="626"/>
      <c r="D97" s="620"/>
      <c r="E97" s="621"/>
      <c r="F97" s="621"/>
      <c r="G97" s="621"/>
      <c r="H97" s="621"/>
      <c r="I97" s="621"/>
      <c r="J97" s="622"/>
      <c r="K97" s="265"/>
      <c r="L97" s="270" t="str">
        <f>入力②ﾛｶﾍﾞﾝ!A37</f>
        <v>③労働生産性</v>
      </c>
      <c r="M97" s="272"/>
      <c r="N97" s="272"/>
      <c r="O97" s="272"/>
      <c r="P97" s="272"/>
      <c r="Q97" s="272"/>
      <c r="R97" s="272"/>
      <c r="S97" s="271"/>
      <c r="T97" s="563">
        <f>入力②ﾛｶﾍﾞﾝ!B37</f>
        <v>10000</v>
      </c>
      <c r="U97" s="564"/>
      <c r="V97" s="564"/>
      <c r="W97" s="565"/>
      <c r="X97" s="448">
        <f>入力②ﾛｶﾍﾞﾝ!C37</f>
        <v>5</v>
      </c>
      <c r="Y97" s="450"/>
      <c r="AB97" s="270" t="str">
        <f>入力②ﾛｶﾍﾞﾝ!A49</f>
        <v>③労働生産性</v>
      </c>
      <c r="AC97" s="272"/>
      <c r="AD97" s="272"/>
      <c r="AE97" s="272"/>
      <c r="AF97" s="272"/>
      <c r="AG97" s="272"/>
      <c r="AH97" s="272"/>
      <c r="AI97" s="271"/>
      <c r="AJ97" s="563">
        <f ca="1">入力②ﾛｶﾍﾞﾝ!B49</f>
        <v>13636.363636363636</v>
      </c>
      <c r="AK97" s="564"/>
      <c r="AL97" s="564"/>
      <c r="AM97" s="565"/>
      <c r="AN97" s="448">
        <f ca="1">入力②ﾛｶﾍﾞﾝ!C49</f>
        <v>5</v>
      </c>
      <c r="AO97" s="450"/>
      <c r="AP97" s="269"/>
      <c r="AQ97" s="89"/>
    </row>
    <row r="98" spans="1:43" s="90" customFormat="1" ht="13.5" customHeight="1">
      <c r="C98" s="626"/>
      <c r="D98" s="620"/>
      <c r="E98" s="621"/>
      <c r="F98" s="621"/>
      <c r="G98" s="621"/>
      <c r="H98" s="621"/>
      <c r="I98" s="621"/>
      <c r="J98" s="622"/>
      <c r="K98" s="265"/>
      <c r="L98" s="270" t="str">
        <f>入力②ﾛｶﾍﾞﾝ!A38</f>
        <v>④EBITDA有利子負債倍率</v>
      </c>
      <c r="M98" s="272"/>
      <c r="N98" s="272"/>
      <c r="O98" s="272"/>
      <c r="P98" s="272"/>
      <c r="Q98" s="272"/>
      <c r="R98" s="272"/>
      <c r="S98" s="271"/>
      <c r="T98" s="602">
        <f>入力②ﾛｶﾍﾞﾝ!B38</f>
        <v>1.3920205939524029</v>
      </c>
      <c r="U98" s="603"/>
      <c r="V98" s="603"/>
      <c r="W98" s="604"/>
      <c r="X98" s="448">
        <f>入力②ﾛｶﾍﾞﾝ!C38</f>
        <v>3</v>
      </c>
      <c r="Y98" s="450"/>
      <c r="AB98" s="270" t="str">
        <f>入力②ﾛｶﾍﾞﾝ!A50</f>
        <v>④EBITDA有利子負債倍率</v>
      </c>
      <c r="AC98" s="272"/>
      <c r="AD98" s="272"/>
      <c r="AE98" s="272"/>
      <c r="AF98" s="272"/>
      <c r="AG98" s="272"/>
      <c r="AH98" s="272"/>
      <c r="AI98" s="271"/>
      <c r="AJ98" s="602">
        <f>入力②ﾛｶﾍﾞﾝ!B50</f>
        <v>-0.61538461538461542</v>
      </c>
      <c r="AK98" s="603"/>
      <c r="AL98" s="603"/>
      <c r="AM98" s="604"/>
      <c r="AN98" s="448">
        <f>入力②ﾛｶﾍﾞﾝ!C50</f>
        <v>5</v>
      </c>
      <c r="AO98" s="450"/>
      <c r="AP98" s="269"/>
      <c r="AQ98" s="89"/>
    </row>
    <row r="99" spans="1:43" s="90" customFormat="1" ht="13.5" customHeight="1">
      <c r="C99" s="626"/>
      <c r="D99" s="620"/>
      <c r="E99" s="621"/>
      <c r="F99" s="621"/>
      <c r="G99" s="621"/>
      <c r="H99" s="621"/>
      <c r="I99" s="621"/>
      <c r="J99" s="622"/>
      <c r="K99" s="265"/>
      <c r="L99" s="270" t="str">
        <f>入力②ﾛｶﾍﾞﾝ!A39</f>
        <v>⑤営業運転資本回転期間</v>
      </c>
      <c r="M99" s="272"/>
      <c r="N99" s="272"/>
      <c r="O99" s="272"/>
      <c r="P99" s="272"/>
      <c r="Q99" s="272"/>
      <c r="R99" s="272"/>
      <c r="S99" s="271"/>
      <c r="T99" s="599">
        <f>入力②ﾛｶﾍﾞﾝ!B39</f>
        <v>6.5346600000000006</v>
      </c>
      <c r="U99" s="600"/>
      <c r="V99" s="600"/>
      <c r="W99" s="601"/>
      <c r="X99" s="448">
        <f>入力②ﾛｶﾍﾞﾝ!C39</f>
        <v>1</v>
      </c>
      <c r="Y99" s="450"/>
      <c r="AB99" s="270" t="str">
        <f>入力②ﾛｶﾍﾞﾝ!A51</f>
        <v>⑤営業運転資本回転期間</v>
      </c>
      <c r="AC99" s="272"/>
      <c r="AD99" s="272"/>
      <c r="AE99" s="272"/>
      <c r="AF99" s="272"/>
      <c r="AG99" s="272"/>
      <c r="AH99" s="272"/>
      <c r="AI99" s="271"/>
      <c r="AJ99" s="599">
        <f>入力②ﾛｶﾍﾞﾝ!B51</f>
        <v>6.7924528301886795</v>
      </c>
      <c r="AK99" s="600"/>
      <c r="AL99" s="600"/>
      <c r="AM99" s="601"/>
      <c r="AN99" s="448">
        <f>入力②ﾛｶﾍﾞﾝ!C51</f>
        <v>1</v>
      </c>
      <c r="AO99" s="450"/>
      <c r="AP99" s="269"/>
      <c r="AQ99" s="89"/>
    </row>
    <row r="100" spans="1:43" s="90" customFormat="1" ht="13.5" customHeight="1">
      <c r="C100" s="626"/>
      <c r="D100" s="620"/>
      <c r="E100" s="621"/>
      <c r="F100" s="621"/>
      <c r="G100" s="621"/>
      <c r="H100" s="621"/>
      <c r="I100" s="621"/>
      <c r="J100" s="622"/>
      <c r="K100" s="265"/>
      <c r="L100" s="270" t="str">
        <f>入力②ﾛｶﾍﾞﾝ!A40</f>
        <v>⑥自己資本比率</v>
      </c>
      <c r="M100" s="272"/>
      <c r="N100" s="272"/>
      <c r="O100" s="272"/>
      <c r="P100" s="272"/>
      <c r="Q100" s="272"/>
      <c r="R100" s="272"/>
      <c r="S100" s="271"/>
      <c r="T100" s="560">
        <f>入力②ﾛｶﾍﾞﾝ!B40</f>
        <v>0.35363399685415198</v>
      </c>
      <c r="U100" s="561"/>
      <c r="V100" s="561"/>
      <c r="W100" s="562"/>
      <c r="X100" s="448">
        <f>入力②ﾛｶﾍﾞﾝ!C40</f>
        <v>3</v>
      </c>
      <c r="Y100" s="450"/>
      <c r="AB100" s="270" t="str">
        <f>入力②ﾛｶﾍﾞﾝ!A52</f>
        <v>⑥自己資本比率</v>
      </c>
      <c r="AC100" s="272"/>
      <c r="AD100" s="272"/>
      <c r="AE100" s="272"/>
      <c r="AF100" s="272"/>
      <c r="AG100" s="272"/>
      <c r="AH100" s="272"/>
      <c r="AI100" s="271"/>
      <c r="AJ100" s="560">
        <f>入力②ﾛｶﾍﾞﾝ!B52</f>
        <v>0.5</v>
      </c>
      <c r="AK100" s="561"/>
      <c r="AL100" s="561"/>
      <c r="AM100" s="562"/>
      <c r="AN100" s="448">
        <f>入力②ﾛｶﾍﾞﾝ!C52</f>
        <v>4</v>
      </c>
      <c r="AO100" s="450"/>
      <c r="AP100" s="269"/>
      <c r="AQ100" s="89"/>
    </row>
    <row r="101" spans="1:43" s="90" customFormat="1" ht="6.75" customHeight="1">
      <c r="C101" s="626"/>
      <c r="D101" s="620"/>
      <c r="E101" s="621"/>
      <c r="F101" s="621"/>
      <c r="G101" s="621"/>
      <c r="H101" s="621"/>
      <c r="I101" s="621"/>
      <c r="J101" s="622"/>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F101" s="265"/>
      <c r="AG101" s="265"/>
      <c r="AH101" s="265"/>
      <c r="AI101" s="265"/>
      <c r="AJ101" s="265"/>
      <c r="AK101" s="265"/>
      <c r="AL101" s="265"/>
      <c r="AM101" s="265"/>
      <c r="AN101" s="265"/>
      <c r="AO101" s="265"/>
      <c r="AP101" s="269"/>
      <c r="AQ101" s="89"/>
    </row>
    <row r="102" spans="1:43" s="90" customFormat="1">
      <c r="C102" s="626"/>
      <c r="D102" s="620"/>
      <c r="E102" s="621"/>
      <c r="F102" s="621"/>
      <c r="G102" s="621"/>
      <c r="H102" s="621"/>
      <c r="I102" s="621"/>
      <c r="J102" s="622"/>
      <c r="K102" s="265"/>
      <c r="L102" s="608" t="str">
        <f>入力①申請書項目!O105</f>
        <v>経営状況に関する記載
欄が不足する場合は、別紙に記載してください。</v>
      </c>
      <c r="M102" s="609"/>
      <c r="N102" s="609"/>
      <c r="O102" s="609"/>
      <c r="P102" s="609"/>
      <c r="Q102" s="609"/>
      <c r="R102" s="609"/>
      <c r="S102" s="609"/>
      <c r="T102" s="609"/>
      <c r="U102" s="609"/>
      <c r="V102" s="609"/>
      <c r="W102" s="609"/>
      <c r="X102" s="609"/>
      <c r="Y102" s="609"/>
      <c r="Z102" s="609"/>
      <c r="AA102" s="609"/>
      <c r="AB102" s="609"/>
      <c r="AC102" s="609"/>
      <c r="AD102" s="609"/>
      <c r="AE102" s="609"/>
      <c r="AF102" s="609"/>
      <c r="AG102" s="609"/>
      <c r="AH102" s="609"/>
      <c r="AI102" s="609"/>
      <c r="AJ102" s="609"/>
      <c r="AK102" s="609"/>
      <c r="AL102" s="609"/>
      <c r="AM102" s="609"/>
      <c r="AN102" s="609"/>
      <c r="AO102" s="609"/>
      <c r="AP102" s="269"/>
      <c r="AQ102" s="89"/>
    </row>
    <row r="103" spans="1:43" s="90" customFormat="1" ht="39.75" customHeight="1">
      <c r="C103" s="626"/>
      <c r="D103" s="620"/>
      <c r="E103" s="621"/>
      <c r="F103" s="621"/>
      <c r="G103" s="621"/>
      <c r="H103" s="621"/>
      <c r="I103" s="621"/>
      <c r="J103" s="622"/>
      <c r="K103" s="265"/>
      <c r="L103" s="609"/>
      <c r="M103" s="609"/>
      <c r="N103" s="609"/>
      <c r="O103" s="609"/>
      <c r="P103" s="609"/>
      <c r="Q103" s="609"/>
      <c r="R103" s="609"/>
      <c r="S103" s="609"/>
      <c r="T103" s="609"/>
      <c r="U103" s="609"/>
      <c r="V103" s="609"/>
      <c r="W103" s="609"/>
      <c r="X103" s="609"/>
      <c r="Y103" s="609"/>
      <c r="Z103" s="609"/>
      <c r="AA103" s="609"/>
      <c r="AB103" s="609"/>
      <c r="AC103" s="609"/>
      <c r="AD103" s="609"/>
      <c r="AE103" s="609"/>
      <c r="AF103" s="609"/>
      <c r="AG103" s="609"/>
      <c r="AH103" s="609"/>
      <c r="AI103" s="609"/>
      <c r="AJ103" s="609"/>
      <c r="AK103" s="609"/>
      <c r="AL103" s="609"/>
      <c r="AM103" s="609"/>
      <c r="AN103" s="609"/>
      <c r="AO103" s="609"/>
      <c r="AP103" s="269"/>
      <c r="AQ103" s="89"/>
    </row>
    <row r="104" spans="1:43" s="90" customFormat="1" ht="49.5" customHeight="1">
      <c r="C104" s="626"/>
      <c r="D104" s="620"/>
      <c r="E104" s="621"/>
      <c r="F104" s="621"/>
      <c r="G104" s="621"/>
      <c r="H104" s="621"/>
      <c r="I104" s="621"/>
      <c r="J104" s="622"/>
      <c r="K104" s="265"/>
      <c r="L104" s="609"/>
      <c r="M104" s="609"/>
      <c r="N104" s="609"/>
      <c r="O104" s="609"/>
      <c r="P104" s="609"/>
      <c r="Q104" s="609"/>
      <c r="R104" s="609"/>
      <c r="S104" s="609"/>
      <c r="T104" s="609"/>
      <c r="U104" s="609"/>
      <c r="V104" s="609"/>
      <c r="W104" s="609"/>
      <c r="X104" s="609"/>
      <c r="Y104" s="609"/>
      <c r="Z104" s="609"/>
      <c r="AA104" s="609"/>
      <c r="AB104" s="609"/>
      <c r="AC104" s="609"/>
      <c r="AD104" s="609"/>
      <c r="AE104" s="609"/>
      <c r="AF104" s="609"/>
      <c r="AG104" s="609"/>
      <c r="AH104" s="609"/>
      <c r="AI104" s="609"/>
      <c r="AJ104" s="609"/>
      <c r="AK104" s="609"/>
      <c r="AL104" s="609"/>
      <c r="AM104" s="609"/>
      <c r="AN104" s="609"/>
      <c r="AO104" s="609"/>
      <c r="AP104" s="269"/>
      <c r="AQ104" s="89"/>
    </row>
    <row r="105" spans="1:43" s="90" customFormat="1" ht="6" customHeight="1">
      <c r="C105" s="627"/>
      <c r="D105" s="623"/>
      <c r="E105" s="624"/>
      <c r="F105" s="624"/>
      <c r="G105" s="624"/>
      <c r="H105" s="624"/>
      <c r="I105" s="624"/>
      <c r="J105" s="625"/>
      <c r="K105" s="273"/>
      <c r="L105" s="273"/>
      <c r="M105" s="273"/>
      <c r="N105" s="273"/>
      <c r="O105" s="273"/>
      <c r="P105" s="273"/>
      <c r="Q105" s="273"/>
      <c r="R105" s="273"/>
      <c r="S105" s="273"/>
      <c r="T105" s="273"/>
      <c r="U105" s="273"/>
      <c r="V105" s="273"/>
      <c r="W105" s="273"/>
      <c r="X105" s="273"/>
      <c r="Y105" s="273"/>
      <c r="Z105" s="273"/>
      <c r="AA105" s="273"/>
      <c r="AB105" s="273"/>
      <c r="AC105" s="273"/>
      <c r="AD105" s="273"/>
      <c r="AE105" s="273"/>
      <c r="AF105" s="273"/>
      <c r="AG105" s="273"/>
      <c r="AH105" s="273"/>
      <c r="AI105" s="273"/>
      <c r="AJ105" s="273"/>
      <c r="AK105" s="273"/>
      <c r="AL105" s="273"/>
      <c r="AM105" s="273"/>
      <c r="AN105" s="273"/>
      <c r="AO105" s="273"/>
      <c r="AP105" s="274"/>
      <c r="AQ105" s="89"/>
    </row>
    <row r="106" spans="1:43" s="89" customFormat="1" ht="9" customHeight="1">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row>
    <row r="107" spans="1:43" s="90" customFormat="1">
      <c r="B107" s="90" t="s">
        <v>3477</v>
      </c>
      <c r="AQ107" s="89"/>
    </row>
    <row r="108" spans="1:43" s="90" customFormat="1" ht="21.75" customHeight="1">
      <c r="C108" s="581" t="s">
        <v>22</v>
      </c>
      <c r="D108" s="582"/>
      <c r="E108" s="582"/>
      <c r="F108" s="582"/>
      <c r="G108" s="582"/>
      <c r="H108" s="582"/>
      <c r="I108" s="582"/>
      <c r="J108" s="582"/>
      <c r="K108" s="582"/>
      <c r="L108" s="583"/>
      <c r="M108" s="581" t="s">
        <v>3478</v>
      </c>
      <c r="N108" s="582"/>
      <c r="O108" s="582"/>
      <c r="P108" s="582"/>
      <c r="Q108" s="582"/>
      <c r="R108" s="582"/>
      <c r="S108" s="582"/>
      <c r="T108" s="582"/>
      <c r="U108" s="582"/>
      <c r="V108" s="583"/>
      <c r="W108" s="581" t="s">
        <v>3479</v>
      </c>
      <c r="X108" s="582"/>
      <c r="Y108" s="582"/>
      <c r="Z108" s="582"/>
      <c r="AA108" s="582"/>
      <c r="AB108" s="582"/>
      <c r="AC108" s="582"/>
      <c r="AD108" s="582"/>
      <c r="AE108" s="582"/>
      <c r="AF108" s="583"/>
      <c r="AG108" s="581" t="s">
        <v>3480</v>
      </c>
      <c r="AH108" s="582"/>
      <c r="AI108" s="582"/>
      <c r="AJ108" s="582"/>
      <c r="AK108" s="582"/>
      <c r="AL108" s="582"/>
      <c r="AM108" s="582"/>
      <c r="AN108" s="582"/>
      <c r="AO108" s="582"/>
      <c r="AP108" s="583"/>
      <c r="AQ108" s="89"/>
    </row>
    <row r="109" spans="1:43" s="90" customFormat="1" ht="30" customHeight="1">
      <c r="C109" s="535" t="str">
        <f>入力①申請書項目!O117</f>
        <v>労働生産性</v>
      </c>
      <c r="D109" s="511"/>
      <c r="E109" s="511"/>
      <c r="F109" s="511"/>
      <c r="G109" s="511"/>
      <c r="H109" s="511"/>
      <c r="I109" s="511"/>
      <c r="J109" s="511"/>
      <c r="K109" s="511"/>
      <c r="L109" s="512"/>
      <c r="M109" s="578">
        <f ca="1">入力①申請書項目!O119</f>
        <v>60000</v>
      </c>
      <c r="N109" s="579"/>
      <c r="O109" s="579"/>
      <c r="P109" s="579"/>
      <c r="Q109" s="579"/>
      <c r="R109" s="579"/>
      <c r="S109" s="449" t="str">
        <f ca="1">"（"&amp;入力①申請書項目!O121&amp;"）"</f>
        <v>（千円／人）</v>
      </c>
      <c r="T109" s="449"/>
      <c r="U109" s="449"/>
      <c r="V109" s="450"/>
      <c r="W109" s="578">
        <f ca="1">入力①申請書項目!O120</f>
        <v>60818.181818181816</v>
      </c>
      <c r="X109" s="579"/>
      <c r="Y109" s="579"/>
      <c r="Z109" s="579"/>
      <c r="AA109" s="579"/>
      <c r="AB109" s="579"/>
      <c r="AC109" s="449" t="str">
        <f ca="1">S109</f>
        <v>（千円／人）</v>
      </c>
      <c r="AD109" s="449"/>
      <c r="AE109" s="449"/>
      <c r="AF109" s="450"/>
      <c r="AG109" s="656">
        <f ca="1">入力①申請書項目!O122</f>
        <v>1.3636363636363669E-2</v>
      </c>
      <c r="AH109" s="657"/>
      <c r="AI109" s="657"/>
      <c r="AJ109" s="657"/>
      <c r="AK109" s="657"/>
      <c r="AL109" s="657"/>
      <c r="AM109" s="657"/>
      <c r="AN109" s="657"/>
      <c r="AO109" s="657"/>
      <c r="AP109" s="658"/>
      <c r="AQ109" s="89"/>
    </row>
    <row r="110" spans="1:43" s="89" customFormat="1" ht="15.75" customHeight="1">
      <c r="A110" s="275" t="str">
        <f ca="1">入力①申請書項目!CW2</f>
        <v xml:space="preserve">A B C </v>
      </c>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276"/>
    </row>
    <row r="111" spans="1:43" s="89" customFormat="1" ht="5.25" customHeight="1">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row>
    <row r="112" spans="1:43" s="90" customFormat="1">
      <c r="B112" s="90" t="s">
        <v>3481</v>
      </c>
      <c r="AQ112" s="89"/>
    </row>
    <row r="113" spans="3:43" s="90" customFormat="1" ht="3.75" hidden="1" customHeight="1">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65"/>
      <c r="AE113" s="265"/>
      <c r="AF113" s="265"/>
      <c r="AG113" s="265"/>
      <c r="AH113" s="265"/>
      <c r="AI113" s="265"/>
      <c r="AJ113" s="265"/>
      <c r="AK113" s="265"/>
      <c r="AL113" s="265"/>
      <c r="AM113" s="265"/>
      <c r="AN113" s="265"/>
      <c r="AO113" s="265"/>
      <c r="AP113" s="265"/>
      <c r="AQ113" s="89"/>
    </row>
    <row r="114" spans="3:43" s="90" customFormat="1" ht="12" customHeight="1">
      <c r="C114" s="443"/>
      <c r="D114" s="628" t="s">
        <v>4708</v>
      </c>
      <c r="E114" s="629"/>
      <c r="F114" s="629"/>
      <c r="G114" s="629"/>
      <c r="H114" s="629"/>
      <c r="I114" s="629"/>
      <c r="J114" s="630"/>
      <c r="K114" s="456" t="s">
        <v>3491</v>
      </c>
      <c r="L114" s="435"/>
      <c r="M114" s="435"/>
      <c r="N114" s="435"/>
      <c r="O114" s="435"/>
      <c r="P114" s="435"/>
      <c r="Q114" s="435"/>
      <c r="R114" s="435"/>
      <c r="S114" s="435"/>
      <c r="T114" s="435"/>
      <c r="U114" s="435"/>
      <c r="V114" s="435"/>
      <c r="W114" s="435"/>
      <c r="X114" s="435"/>
      <c r="Y114" s="435"/>
      <c r="Z114" s="435"/>
      <c r="AA114" s="435"/>
      <c r="AB114" s="435"/>
      <c r="AC114" s="435"/>
      <c r="AD114" s="435"/>
      <c r="AE114" s="435"/>
      <c r="AF114" s="435"/>
      <c r="AG114" s="435"/>
      <c r="AH114" s="435"/>
      <c r="AI114" s="435"/>
      <c r="AJ114" s="637" t="s">
        <v>3490</v>
      </c>
      <c r="AK114" s="637"/>
      <c r="AL114" s="637"/>
      <c r="AM114" s="637"/>
      <c r="AN114" s="637"/>
      <c r="AO114" s="637"/>
      <c r="AP114" s="637"/>
      <c r="AQ114" s="89"/>
    </row>
    <row r="115" spans="3:43" s="90" customFormat="1" ht="12" customHeight="1">
      <c r="C115" s="443"/>
      <c r="D115" s="631"/>
      <c r="E115" s="632"/>
      <c r="F115" s="632"/>
      <c r="G115" s="632"/>
      <c r="H115" s="632"/>
      <c r="I115" s="632"/>
      <c r="J115" s="633"/>
      <c r="K115" s="435"/>
      <c r="L115" s="435"/>
      <c r="M115" s="435"/>
      <c r="N115" s="435"/>
      <c r="O115" s="435"/>
      <c r="P115" s="435"/>
      <c r="Q115" s="435"/>
      <c r="R115" s="435"/>
      <c r="S115" s="435"/>
      <c r="T115" s="435"/>
      <c r="U115" s="435"/>
      <c r="V115" s="435"/>
      <c r="W115" s="435"/>
      <c r="X115" s="435"/>
      <c r="Y115" s="435"/>
      <c r="Z115" s="435"/>
      <c r="AA115" s="435"/>
      <c r="AB115" s="435"/>
      <c r="AC115" s="435"/>
      <c r="AD115" s="435"/>
      <c r="AE115" s="435"/>
      <c r="AF115" s="435"/>
      <c r="AG115" s="435"/>
      <c r="AH115" s="435"/>
      <c r="AI115" s="435"/>
      <c r="AJ115" s="637"/>
      <c r="AK115" s="637"/>
      <c r="AL115" s="637"/>
      <c r="AM115" s="637"/>
      <c r="AN115" s="637"/>
      <c r="AO115" s="637"/>
      <c r="AP115" s="637"/>
      <c r="AQ115" s="89"/>
    </row>
    <row r="116" spans="3:43" s="90" customFormat="1" ht="6" hidden="1" customHeight="1">
      <c r="C116" s="443"/>
      <c r="D116" s="634"/>
      <c r="E116" s="635"/>
      <c r="F116" s="635"/>
      <c r="G116" s="635"/>
      <c r="H116" s="635"/>
      <c r="I116" s="635"/>
      <c r="J116" s="636"/>
      <c r="K116" s="435"/>
      <c r="L116" s="435"/>
      <c r="M116" s="435"/>
      <c r="N116" s="435"/>
      <c r="O116" s="435"/>
      <c r="P116" s="435"/>
      <c r="Q116" s="435"/>
      <c r="R116" s="435"/>
      <c r="S116" s="435"/>
      <c r="T116" s="435"/>
      <c r="U116" s="435"/>
      <c r="V116" s="435"/>
      <c r="W116" s="435"/>
      <c r="X116" s="435"/>
      <c r="Y116" s="435"/>
      <c r="Z116" s="435"/>
      <c r="AA116" s="435"/>
      <c r="AB116" s="435"/>
      <c r="AC116" s="435"/>
      <c r="AD116" s="435"/>
      <c r="AE116" s="435"/>
      <c r="AF116" s="435"/>
      <c r="AG116" s="435"/>
      <c r="AH116" s="435"/>
      <c r="AI116" s="435"/>
      <c r="AJ116" s="637"/>
      <c r="AK116" s="637"/>
      <c r="AL116" s="637"/>
      <c r="AM116" s="637"/>
      <c r="AN116" s="637"/>
      <c r="AO116" s="637"/>
      <c r="AP116" s="637"/>
      <c r="AQ116" s="89"/>
    </row>
    <row r="117" spans="3:43" s="90" customFormat="1" ht="20.100000000000001" customHeight="1">
      <c r="C117" s="266"/>
      <c r="D117" s="540" t="str">
        <f>IF(入力①申請書項目!F129="","",入力①申請書項目!F129)</f>
        <v>ロ．（２）【製品・製造工程に関する事項】製品の設計、開発、製造及び販売の各工程を通じた費用の管理</v>
      </c>
      <c r="E117" s="541"/>
      <c r="F117" s="541"/>
      <c r="G117" s="541"/>
      <c r="H117" s="541"/>
      <c r="I117" s="541"/>
      <c r="J117" s="542"/>
      <c r="K117" s="593" t="str">
        <f>IF(入力①申請書項目!AB129="","",入力①申請書項目!AB129)</f>
        <v>・・・・・・・・・・・・・・・・・・・・・・・・・・・・・・・・・・・・・・・・・・・・・・・・・・・・・・・・・・・・・・
・・・・・・・・・・・・・・・・・・・・・・・・・
・・・・・・・・・・・・・・・・・・
・・・・・・・・・・・・・・・・・・・・
・・・・・・・・・・・・・・・・</v>
      </c>
      <c r="L117" s="593"/>
      <c r="M117" s="593"/>
      <c r="N117" s="593"/>
      <c r="O117" s="593"/>
      <c r="P117" s="593"/>
      <c r="Q117" s="593"/>
      <c r="R117" s="593"/>
      <c r="S117" s="593"/>
      <c r="T117" s="593"/>
      <c r="U117" s="593"/>
      <c r="V117" s="593"/>
      <c r="W117" s="593"/>
      <c r="X117" s="593"/>
      <c r="Y117" s="593"/>
      <c r="Z117" s="593"/>
      <c r="AA117" s="593"/>
      <c r="AB117" s="593"/>
      <c r="AC117" s="593"/>
      <c r="AD117" s="593"/>
      <c r="AE117" s="593"/>
      <c r="AF117" s="593"/>
      <c r="AG117" s="593"/>
      <c r="AH117" s="593"/>
      <c r="AI117" s="593"/>
      <c r="AJ117" s="591" t="s">
        <v>3482</v>
      </c>
      <c r="AK117" s="592"/>
      <c r="AL117" s="536" t="str">
        <f>IF(入力①申請書項目!AQ129=0,"",入力①申請書項目!AQ129)</f>
        <v>○</v>
      </c>
      <c r="AM117" s="536"/>
      <c r="AN117" s="536"/>
      <c r="AO117" s="536"/>
      <c r="AP117" s="537"/>
      <c r="AQ117" s="89"/>
    </row>
    <row r="118" spans="3:43" s="90" customFormat="1" ht="20.100000000000001" customHeight="1">
      <c r="C118" s="277" t="s">
        <v>3484</v>
      </c>
      <c r="D118" s="543"/>
      <c r="E118" s="544"/>
      <c r="F118" s="544"/>
      <c r="G118" s="544"/>
      <c r="H118" s="544"/>
      <c r="I118" s="544"/>
      <c r="J118" s="545"/>
      <c r="K118" s="594"/>
      <c r="L118" s="594"/>
      <c r="M118" s="594"/>
      <c r="N118" s="594"/>
      <c r="O118" s="594"/>
      <c r="P118" s="594"/>
      <c r="Q118" s="594"/>
      <c r="R118" s="594"/>
      <c r="S118" s="594"/>
      <c r="T118" s="594"/>
      <c r="U118" s="594"/>
      <c r="V118" s="594"/>
      <c r="W118" s="594"/>
      <c r="X118" s="594"/>
      <c r="Y118" s="594"/>
      <c r="Z118" s="594"/>
      <c r="AA118" s="594"/>
      <c r="AB118" s="594"/>
      <c r="AC118" s="594"/>
      <c r="AD118" s="594"/>
      <c r="AE118" s="594"/>
      <c r="AF118" s="594"/>
      <c r="AG118" s="594"/>
      <c r="AH118" s="594"/>
      <c r="AI118" s="594"/>
      <c r="AJ118" s="575" t="s">
        <v>3401</v>
      </c>
      <c r="AK118" s="576"/>
      <c r="AL118" s="587" t="str">
        <f>IF(AL117="○",入力①申請書項目!AT129,"")</f>
        <v>新役務の開発・提供</v>
      </c>
      <c r="AM118" s="587"/>
      <c r="AN118" s="587"/>
      <c r="AO118" s="587"/>
      <c r="AP118" s="588"/>
      <c r="AQ118" s="89"/>
    </row>
    <row r="119" spans="3:43" s="90" customFormat="1" ht="20.100000000000001" customHeight="1">
      <c r="C119" s="278"/>
      <c r="D119" s="546"/>
      <c r="E119" s="547"/>
      <c r="F119" s="547"/>
      <c r="G119" s="547"/>
      <c r="H119" s="547"/>
      <c r="I119" s="547"/>
      <c r="J119" s="548"/>
      <c r="K119" s="595"/>
      <c r="L119" s="595"/>
      <c r="M119" s="595"/>
      <c r="N119" s="595"/>
      <c r="O119" s="595"/>
      <c r="P119" s="595"/>
      <c r="Q119" s="595"/>
      <c r="R119" s="595"/>
      <c r="S119" s="595"/>
      <c r="T119" s="595"/>
      <c r="U119" s="595"/>
      <c r="V119" s="595"/>
      <c r="W119" s="595"/>
      <c r="X119" s="595"/>
      <c r="Y119" s="595"/>
      <c r="Z119" s="595"/>
      <c r="AA119" s="595"/>
      <c r="AB119" s="595"/>
      <c r="AC119" s="595"/>
      <c r="AD119" s="595"/>
      <c r="AE119" s="595"/>
      <c r="AF119" s="595"/>
      <c r="AG119" s="595"/>
      <c r="AH119" s="595"/>
      <c r="AI119" s="595"/>
      <c r="AJ119" s="577"/>
      <c r="AK119" s="508"/>
      <c r="AL119" s="589"/>
      <c r="AM119" s="589"/>
      <c r="AN119" s="589"/>
      <c r="AO119" s="589"/>
      <c r="AP119" s="590"/>
      <c r="AQ119" s="89"/>
    </row>
    <row r="120" spans="3:43" s="90" customFormat="1" ht="20.100000000000001" customHeight="1">
      <c r="C120" s="266"/>
      <c r="D120" s="540" t="str">
        <f>IF(入力①申請書項目!F130="","",入力①申請書項目!F130)</f>
        <v>ハ．（２）【標準化、知的財産権等に関する事項】暗黙知の形式知化</v>
      </c>
      <c r="E120" s="541"/>
      <c r="F120" s="541"/>
      <c r="G120" s="541"/>
      <c r="H120" s="541"/>
      <c r="I120" s="541"/>
      <c r="J120" s="542"/>
      <c r="K120" s="593" t="str">
        <f>IF(入力①申請書項目!AB130="","",入力①申請書項目!AB130)</f>
        <v>test②</v>
      </c>
      <c r="L120" s="593"/>
      <c r="M120" s="593"/>
      <c r="N120" s="593"/>
      <c r="O120" s="593"/>
      <c r="P120" s="593"/>
      <c r="Q120" s="593"/>
      <c r="R120" s="593"/>
      <c r="S120" s="593"/>
      <c r="T120" s="593"/>
      <c r="U120" s="593"/>
      <c r="V120" s="593"/>
      <c r="W120" s="593"/>
      <c r="X120" s="593"/>
      <c r="Y120" s="593"/>
      <c r="Z120" s="593"/>
      <c r="AA120" s="593"/>
      <c r="AB120" s="593"/>
      <c r="AC120" s="593"/>
      <c r="AD120" s="593"/>
      <c r="AE120" s="593"/>
      <c r="AF120" s="593"/>
      <c r="AG120" s="593"/>
      <c r="AH120" s="593"/>
      <c r="AI120" s="593"/>
      <c r="AJ120" s="591" t="s">
        <v>3482</v>
      </c>
      <c r="AK120" s="592"/>
      <c r="AL120" s="536" t="str">
        <f>IF(入力①申請書項目!AQ130=0,"",入力①申請書項目!AQ130)</f>
        <v>○</v>
      </c>
      <c r="AM120" s="536"/>
      <c r="AN120" s="536"/>
      <c r="AO120" s="536"/>
      <c r="AP120" s="537"/>
      <c r="AQ120" s="89"/>
    </row>
    <row r="121" spans="3:43" s="90" customFormat="1" ht="20.100000000000001" customHeight="1">
      <c r="C121" s="277" t="s">
        <v>3485</v>
      </c>
      <c r="D121" s="543"/>
      <c r="E121" s="544"/>
      <c r="F121" s="544"/>
      <c r="G121" s="544"/>
      <c r="H121" s="544"/>
      <c r="I121" s="544"/>
      <c r="J121" s="545"/>
      <c r="K121" s="594"/>
      <c r="L121" s="594"/>
      <c r="M121" s="594"/>
      <c r="N121" s="594"/>
      <c r="O121" s="594"/>
      <c r="P121" s="594"/>
      <c r="Q121" s="594"/>
      <c r="R121" s="594"/>
      <c r="S121" s="594"/>
      <c r="T121" s="594"/>
      <c r="U121" s="594"/>
      <c r="V121" s="594"/>
      <c r="W121" s="594"/>
      <c r="X121" s="594"/>
      <c r="Y121" s="594"/>
      <c r="Z121" s="594"/>
      <c r="AA121" s="594"/>
      <c r="AB121" s="594"/>
      <c r="AC121" s="594"/>
      <c r="AD121" s="594"/>
      <c r="AE121" s="594"/>
      <c r="AF121" s="594"/>
      <c r="AG121" s="594"/>
      <c r="AH121" s="594"/>
      <c r="AI121" s="594"/>
      <c r="AJ121" s="575" t="s">
        <v>3401</v>
      </c>
      <c r="AK121" s="576"/>
      <c r="AL121" s="587" t="str">
        <f>IF(AL120="○",入力①申請書項目!AT130,"")</f>
        <v>商品の新たな生産方式の導入</v>
      </c>
      <c r="AM121" s="587"/>
      <c r="AN121" s="587"/>
      <c r="AO121" s="587"/>
      <c r="AP121" s="588"/>
      <c r="AQ121" s="89"/>
    </row>
    <row r="122" spans="3:43" s="90" customFormat="1" ht="20.100000000000001" customHeight="1">
      <c r="C122" s="278"/>
      <c r="D122" s="546"/>
      <c r="E122" s="547"/>
      <c r="F122" s="547"/>
      <c r="G122" s="547"/>
      <c r="H122" s="547"/>
      <c r="I122" s="547"/>
      <c r="J122" s="548"/>
      <c r="K122" s="595"/>
      <c r="L122" s="595"/>
      <c r="M122" s="595"/>
      <c r="N122" s="595"/>
      <c r="O122" s="595"/>
      <c r="P122" s="595"/>
      <c r="Q122" s="595"/>
      <c r="R122" s="595"/>
      <c r="S122" s="595"/>
      <c r="T122" s="595"/>
      <c r="U122" s="595"/>
      <c r="V122" s="595"/>
      <c r="W122" s="595"/>
      <c r="X122" s="595"/>
      <c r="Y122" s="595"/>
      <c r="Z122" s="595"/>
      <c r="AA122" s="595"/>
      <c r="AB122" s="595"/>
      <c r="AC122" s="595"/>
      <c r="AD122" s="595"/>
      <c r="AE122" s="595"/>
      <c r="AF122" s="595"/>
      <c r="AG122" s="595"/>
      <c r="AH122" s="595"/>
      <c r="AI122" s="595"/>
      <c r="AJ122" s="577"/>
      <c r="AK122" s="508"/>
      <c r="AL122" s="589"/>
      <c r="AM122" s="589"/>
      <c r="AN122" s="589"/>
      <c r="AO122" s="589"/>
      <c r="AP122" s="590"/>
      <c r="AQ122" s="89"/>
    </row>
    <row r="123" spans="3:43" s="90" customFormat="1" ht="20.100000000000001" customHeight="1">
      <c r="C123" s="266"/>
      <c r="D123" s="540" t="str">
        <f>IF(入力①申請書項目!F131="","",入力①申請書項目!F131)</f>
        <v>ホ．（２）【設備投資等に関する事項】ロボットの導入又は増設</v>
      </c>
      <c r="E123" s="541"/>
      <c r="F123" s="541"/>
      <c r="G123" s="541"/>
      <c r="H123" s="541"/>
      <c r="I123" s="541"/>
      <c r="J123" s="542"/>
      <c r="K123" s="593" t="str">
        <f>IF(入力①申請書項目!AB131="","",入力①申請書項目!AB131)</f>
        <v>test③</v>
      </c>
      <c r="L123" s="593"/>
      <c r="M123" s="593"/>
      <c r="N123" s="593"/>
      <c r="O123" s="593"/>
      <c r="P123" s="593"/>
      <c r="Q123" s="593"/>
      <c r="R123" s="593"/>
      <c r="S123" s="593"/>
      <c r="T123" s="593"/>
      <c r="U123" s="593"/>
      <c r="V123" s="593"/>
      <c r="W123" s="593"/>
      <c r="X123" s="593"/>
      <c r="Y123" s="593"/>
      <c r="Z123" s="593"/>
      <c r="AA123" s="593"/>
      <c r="AB123" s="593"/>
      <c r="AC123" s="593"/>
      <c r="AD123" s="593"/>
      <c r="AE123" s="593"/>
      <c r="AF123" s="593"/>
      <c r="AG123" s="593"/>
      <c r="AH123" s="593"/>
      <c r="AI123" s="593"/>
      <c r="AJ123" s="591" t="s">
        <v>3482</v>
      </c>
      <c r="AK123" s="592"/>
      <c r="AL123" s="536" t="str">
        <f>IF(入力①申請書項目!AQ131=0,"",入力①申請書項目!AQ131)</f>
        <v>－</v>
      </c>
      <c r="AM123" s="536"/>
      <c r="AN123" s="536"/>
      <c r="AO123" s="536"/>
      <c r="AP123" s="537"/>
      <c r="AQ123" s="89"/>
    </row>
    <row r="124" spans="3:43" s="90" customFormat="1" ht="20.100000000000001" customHeight="1">
      <c r="C124" s="277" t="s">
        <v>3486</v>
      </c>
      <c r="D124" s="543"/>
      <c r="E124" s="544"/>
      <c r="F124" s="544"/>
      <c r="G124" s="544"/>
      <c r="H124" s="544"/>
      <c r="I124" s="544"/>
      <c r="J124" s="545"/>
      <c r="K124" s="594"/>
      <c r="L124" s="594"/>
      <c r="M124" s="594"/>
      <c r="N124" s="594"/>
      <c r="O124" s="594"/>
      <c r="P124" s="594"/>
      <c r="Q124" s="594"/>
      <c r="R124" s="594"/>
      <c r="S124" s="594"/>
      <c r="T124" s="594"/>
      <c r="U124" s="594"/>
      <c r="V124" s="594"/>
      <c r="W124" s="594"/>
      <c r="X124" s="594"/>
      <c r="Y124" s="594"/>
      <c r="Z124" s="594"/>
      <c r="AA124" s="594"/>
      <c r="AB124" s="594"/>
      <c r="AC124" s="594"/>
      <c r="AD124" s="594"/>
      <c r="AE124" s="594"/>
      <c r="AF124" s="594"/>
      <c r="AG124" s="594"/>
      <c r="AH124" s="594"/>
      <c r="AI124" s="594"/>
      <c r="AJ124" s="575" t="s">
        <v>3401</v>
      </c>
      <c r="AK124" s="576"/>
      <c r="AL124" s="587" t="str">
        <f>IF(AL123="○",入力①申請書項目!AT131,"")</f>
        <v/>
      </c>
      <c r="AM124" s="587"/>
      <c r="AN124" s="587"/>
      <c r="AO124" s="587"/>
      <c r="AP124" s="588"/>
      <c r="AQ124" s="89"/>
    </row>
    <row r="125" spans="3:43" s="90" customFormat="1" ht="20.100000000000001" customHeight="1">
      <c r="C125" s="278"/>
      <c r="D125" s="546"/>
      <c r="E125" s="547"/>
      <c r="F125" s="547"/>
      <c r="G125" s="547"/>
      <c r="H125" s="547"/>
      <c r="I125" s="547"/>
      <c r="J125" s="548"/>
      <c r="K125" s="595"/>
      <c r="L125" s="595"/>
      <c r="M125" s="595"/>
      <c r="N125" s="595"/>
      <c r="O125" s="595"/>
      <c r="P125" s="595"/>
      <c r="Q125" s="595"/>
      <c r="R125" s="595"/>
      <c r="S125" s="595"/>
      <c r="T125" s="595"/>
      <c r="U125" s="595"/>
      <c r="V125" s="595"/>
      <c r="W125" s="595"/>
      <c r="X125" s="595"/>
      <c r="Y125" s="595"/>
      <c r="Z125" s="595"/>
      <c r="AA125" s="595"/>
      <c r="AB125" s="595"/>
      <c r="AC125" s="595"/>
      <c r="AD125" s="595"/>
      <c r="AE125" s="595"/>
      <c r="AF125" s="595"/>
      <c r="AG125" s="595"/>
      <c r="AH125" s="595"/>
      <c r="AI125" s="595"/>
      <c r="AJ125" s="577"/>
      <c r="AK125" s="508"/>
      <c r="AL125" s="589"/>
      <c r="AM125" s="589"/>
      <c r="AN125" s="589"/>
      <c r="AO125" s="589"/>
      <c r="AP125" s="590"/>
      <c r="AQ125" s="89"/>
    </row>
    <row r="126" spans="3:43" s="90" customFormat="1" ht="20.100000000000001" customHeight="1">
      <c r="C126" s="277"/>
      <c r="D126" s="543" t="str">
        <f>IF(入力①申請書項目!F132="","",入力①申請書項目!F132)</f>
        <v/>
      </c>
      <c r="E126" s="544"/>
      <c r="F126" s="544"/>
      <c r="G126" s="544"/>
      <c r="H126" s="544"/>
      <c r="I126" s="544"/>
      <c r="J126" s="545"/>
      <c r="K126" s="594" t="str">
        <f>IF(入力①申請書項目!AB132="","",入力①申請書項目!AB132)</f>
        <v/>
      </c>
      <c r="L126" s="594"/>
      <c r="M126" s="594"/>
      <c r="N126" s="594"/>
      <c r="O126" s="594"/>
      <c r="P126" s="594"/>
      <c r="Q126" s="594"/>
      <c r="R126" s="594"/>
      <c r="S126" s="594"/>
      <c r="T126" s="594"/>
      <c r="U126" s="594"/>
      <c r="V126" s="594"/>
      <c r="W126" s="594"/>
      <c r="X126" s="594"/>
      <c r="Y126" s="594"/>
      <c r="Z126" s="594"/>
      <c r="AA126" s="594"/>
      <c r="AB126" s="594"/>
      <c r="AC126" s="594"/>
      <c r="AD126" s="594"/>
      <c r="AE126" s="594"/>
      <c r="AF126" s="594"/>
      <c r="AG126" s="594"/>
      <c r="AH126" s="594"/>
      <c r="AI126" s="594"/>
      <c r="AJ126" s="535" t="s">
        <v>3482</v>
      </c>
      <c r="AK126" s="511"/>
      <c r="AL126" s="536" t="str">
        <f>IF(入力①申請書項目!AQ132=0,"",入力①申請書項目!AQ132)</f>
        <v/>
      </c>
      <c r="AM126" s="536"/>
      <c r="AN126" s="536"/>
      <c r="AO126" s="536"/>
      <c r="AP126" s="537"/>
      <c r="AQ126" s="89"/>
    </row>
    <row r="127" spans="3:43" s="90" customFormat="1" ht="20.100000000000001" customHeight="1">
      <c r="C127" s="277" t="s">
        <v>3487</v>
      </c>
      <c r="D127" s="543"/>
      <c r="E127" s="544"/>
      <c r="F127" s="544"/>
      <c r="G127" s="544"/>
      <c r="H127" s="544"/>
      <c r="I127" s="544"/>
      <c r="J127" s="545"/>
      <c r="K127" s="594"/>
      <c r="L127" s="594"/>
      <c r="M127" s="594"/>
      <c r="N127" s="594"/>
      <c r="O127" s="594"/>
      <c r="P127" s="594"/>
      <c r="Q127" s="594"/>
      <c r="R127" s="594"/>
      <c r="S127" s="594"/>
      <c r="T127" s="594"/>
      <c r="U127" s="594"/>
      <c r="V127" s="594"/>
      <c r="W127" s="594"/>
      <c r="X127" s="594"/>
      <c r="Y127" s="594"/>
      <c r="Z127" s="594"/>
      <c r="AA127" s="594"/>
      <c r="AB127" s="594"/>
      <c r="AC127" s="594"/>
      <c r="AD127" s="594"/>
      <c r="AE127" s="594"/>
      <c r="AF127" s="594"/>
      <c r="AG127" s="594"/>
      <c r="AH127" s="594"/>
      <c r="AI127" s="594"/>
      <c r="AJ127" s="575" t="s">
        <v>3401</v>
      </c>
      <c r="AK127" s="576"/>
      <c r="AL127" s="597" t="str">
        <f>IF(AL126="○",入力①申請書項目!AT132,"")</f>
        <v/>
      </c>
      <c r="AM127" s="597"/>
      <c r="AN127" s="597"/>
      <c r="AO127" s="597"/>
      <c r="AP127" s="598"/>
      <c r="AQ127" s="89"/>
    </row>
    <row r="128" spans="3:43" s="90" customFormat="1" ht="20.100000000000001" customHeight="1">
      <c r="C128" s="277"/>
      <c r="D128" s="543"/>
      <c r="E128" s="544"/>
      <c r="F128" s="544"/>
      <c r="G128" s="544"/>
      <c r="H128" s="544"/>
      <c r="I128" s="544"/>
      <c r="J128" s="545"/>
      <c r="K128" s="594"/>
      <c r="L128" s="594"/>
      <c r="M128" s="594"/>
      <c r="N128" s="594"/>
      <c r="O128" s="594"/>
      <c r="P128" s="594"/>
      <c r="Q128" s="594"/>
      <c r="R128" s="594"/>
      <c r="S128" s="594"/>
      <c r="T128" s="594"/>
      <c r="U128" s="594"/>
      <c r="V128" s="594"/>
      <c r="W128" s="594"/>
      <c r="X128" s="594"/>
      <c r="Y128" s="594"/>
      <c r="Z128" s="594"/>
      <c r="AA128" s="594"/>
      <c r="AB128" s="594"/>
      <c r="AC128" s="594"/>
      <c r="AD128" s="594"/>
      <c r="AE128" s="594"/>
      <c r="AF128" s="594"/>
      <c r="AG128" s="594"/>
      <c r="AH128" s="594"/>
      <c r="AI128" s="594"/>
      <c r="AJ128" s="575"/>
      <c r="AK128" s="576"/>
      <c r="AL128" s="587"/>
      <c r="AM128" s="587"/>
      <c r="AN128" s="587"/>
      <c r="AO128" s="587"/>
      <c r="AP128" s="588"/>
      <c r="AQ128" s="89"/>
    </row>
    <row r="129" spans="1:43" s="90" customFormat="1" ht="20.100000000000001" customHeight="1">
      <c r="C129" s="266"/>
      <c r="D129" s="540" t="str">
        <f>IF(入力①申請書項目!F133="","",入力①申請書項目!F133)</f>
        <v/>
      </c>
      <c r="E129" s="541"/>
      <c r="F129" s="541"/>
      <c r="G129" s="541"/>
      <c r="H129" s="541"/>
      <c r="I129" s="541"/>
      <c r="J129" s="542"/>
      <c r="K129" s="593" t="str">
        <f>IF(入力①申請書項目!AB133="","",入力①申請書項目!AB133)</f>
        <v/>
      </c>
      <c r="L129" s="593"/>
      <c r="M129" s="593"/>
      <c r="N129" s="593"/>
      <c r="O129" s="593"/>
      <c r="P129" s="593"/>
      <c r="Q129" s="593"/>
      <c r="R129" s="593"/>
      <c r="S129" s="593"/>
      <c r="T129" s="593"/>
      <c r="U129" s="593"/>
      <c r="V129" s="593"/>
      <c r="W129" s="593"/>
      <c r="X129" s="593"/>
      <c r="Y129" s="593"/>
      <c r="Z129" s="593"/>
      <c r="AA129" s="593"/>
      <c r="AB129" s="593"/>
      <c r="AC129" s="593"/>
      <c r="AD129" s="593"/>
      <c r="AE129" s="593"/>
      <c r="AF129" s="593"/>
      <c r="AG129" s="593"/>
      <c r="AH129" s="593"/>
      <c r="AI129" s="593"/>
      <c r="AJ129" s="535" t="s">
        <v>3482</v>
      </c>
      <c r="AK129" s="511"/>
      <c r="AL129" s="536" t="str">
        <f>IF(入力①申請書項目!AQ133=0,"",入力①申請書項目!AQ133)</f>
        <v/>
      </c>
      <c r="AM129" s="536"/>
      <c r="AN129" s="536"/>
      <c r="AO129" s="536"/>
      <c r="AP129" s="537"/>
      <c r="AQ129" s="89"/>
    </row>
    <row r="130" spans="1:43" s="90" customFormat="1" ht="20.100000000000001" customHeight="1">
      <c r="C130" s="277" t="s">
        <v>3488</v>
      </c>
      <c r="D130" s="543"/>
      <c r="E130" s="544"/>
      <c r="F130" s="544"/>
      <c r="G130" s="544"/>
      <c r="H130" s="544"/>
      <c r="I130" s="544"/>
      <c r="J130" s="545"/>
      <c r="K130" s="594"/>
      <c r="L130" s="594"/>
      <c r="M130" s="594"/>
      <c r="N130" s="594"/>
      <c r="O130" s="594"/>
      <c r="P130" s="594"/>
      <c r="Q130" s="594"/>
      <c r="R130" s="594"/>
      <c r="S130" s="594"/>
      <c r="T130" s="594"/>
      <c r="U130" s="594"/>
      <c r="V130" s="594"/>
      <c r="W130" s="594"/>
      <c r="X130" s="594"/>
      <c r="Y130" s="594"/>
      <c r="Z130" s="594"/>
      <c r="AA130" s="594"/>
      <c r="AB130" s="594"/>
      <c r="AC130" s="594"/>
      <c r="AD130" s="594"/>
      <c r="AE130" s="594"/>
      <c r="AF130" s="594"/>
      <c r="AG130" s="594"/>
      <c r="AH130" s="594"/>
      <c r="AI130" s="594"/>
      <c r="AJ130" s="575" t="s">
        <v>3401</v>
      </c>
      <c r="AK130" s="576"/>
      <c r="AL130" s="597" t="str">
        <f>IF(AL129="○",入力①申請書項目!AT133,"")</f>
        <v/>
      </c>
      <c r="AM130" s="597"/>
      <c r="AN130" s="597"/>
      <c r="AO130" s="597"/>
      <c r="AP130" s="598"/>
      <c r="AQ130" s="89"/>
    </row>
    <row r="131" spans="1:43" s="90" customFormat="1" ht="20.100000000000001" customHeight="1">
      <c r="C131" s="278"/>
      <c r="D131" s="546"/>
      <c r="E131" s="547"/>
      <c r="F131" s="547"/>
      <c r="G131" s="547"/>
      <c r="H131" s="547"/>
      <c r="I131" s="547"/>
      <c r="J131" s="548"/>
      <c r="K131" s="595"/>
      <c r="L131" s="595"/>
      <c r="M131" s="595"/>
      <c r="N131" s="595"/>
      <c r="O131" s="595"/>
      <c r="P131" s="595"/>
      <c r="Q131" s="595"/>
      <c r="R131" s="595"/>
      <c r="S131" s="595"/>
      <c r="T131" s="595"/>
      <c r="U131" s="595"/>
      <c r="V131" s="595"/>
      <c r="W131" s="595"/>
      <c r="X131" s="595"/>
      <c r="Y131" s="595"/>
      <c r="Z131" s="595"/>
      <c r="AA131" s="595"/>
      <c r="AB131" s="595"/>
      <c r="AC131" s="595"/>
      <c r="AD131" s="595"/>
      <c r="AE131" s="595"/>
      <c r="AF131" s="595"/>
      <c r="AG131" s="595"/>
      <c r="AH131" s="595"/>
      <c r="AI131" s="595"/>
      <c r="AJ131" s="577"/>
      <c r="AK131" s="508"/>
      <c r="AL131" s="589"/>
      <c r="AM131" s="589"/>
      <c r="AN131" s="589"/>
      <c r="AO131" s="589"/>
      <c r="AP131" s="590"/>
      <c r="AQ131" s="89"/>
    </row>
    <row r="132" spans="1:43" s="90" customFormat="1" ht="20.100000000000001" customHeight="1">
      <c r="C132" s="277"/>
      <c r="D132" s="543" t="str">
        <f>IF(入力①申請書項目!F134="","",入力①申請書項目!F134)</f>
        <v/>
      </c>
      <c r="E132" s="544"/>
      <c r="F132" s="544"/>
      <c r="G132" s="544"/>
      <c r="H132" s="544"/>
      <c r="I132" s="544"/>
      <c r="J132" s="545"/>
      <c r="K132" s="594" t="str">
        <f>IF(入力①申請書項目!AB134="","",入力①申請書項目!AB134)</f>
        <v/>
      </c>
      <c r="L132" s="594"/>
      <c r="M132" s="594"/>
      <c r="N132" s="594"/>
      <c r="O132" s="594"/>
      <c r="P132" s="594"/>
      <c r="Q132" s="594"/>
      <c r="R132" s="594"/>
      <c r="S132" s="594"/>
      <c r="T132" s="594"/>
      <c r="U132" s="594"/>
      <c r="V132" s="594"/>
      <c r="W132" s="594"/>
      <c r="X132" s="594"/>
      <c r="Y132" s="594"/>
      <c r="Z132" s="594"/>
      <c r="AA132" s="594"/>
      <c r="AB132" s="594"/>
      <c r="AC132" s="594"/>
      <c r="AD132" s="594"/>
      <c r="AE132" s="594"/>
      <c r="AF132" s="594"/>
      <c r="AG132" s="594"/>
      <c r="AH132" s="594"/>
      <c r="AI132" s="594"/>
      <c r="AJ132" s="535" t="s">
        <v>3482</v>
      </c>
      <c r="AK132" s="511"/>
      <c r="AL132" s="536" t="str">
        <f>IF(入力①申請書項目!AQ134=0,"",入力①申請書項目!AQ134)</f>
        <v/>
      </c>
      <c r="AM132" s="536"/>
      <c r="AN132" s="536"/>
      <c r="AO132" s="536"/>
      <c r="AP132" s="537"/>
      <c r="AQ132" s="89"/>
    </row>
    <row r="133" spans="1:43" s="90" customFormat="1" ht="20.100000000000001" customHeight="1">
      <c r="C133" s="277" t="s">
        <v>3489</v>
      </c>
      <c r="D133" s="543"/>
      <c r="E133" s="544"/>
      <c r="F133" s="544"/>
      <c r="G133" s="544"/>
      <c r="H133" s="544"/>
      <c r="I133" s="544"/>
      <c r="J133" s="545"/>
      <c r="K133" s="594"/>
      <c r="L133" s="594"/>
      <c r="M133" s="594"/>
      <c r="N133" s="594"/>
      <c r="O133" s="594"/>
      <c r="P133" s="594"/>
      <c r="Q133" s="594"/>
      <c r="R133" s="594"/>
      <c r="S133" s="594"/>
      <c r="T133" s="594"/>
      <c r="U133" s="594"/>
      <c r="V133" s="594"/>
      <c r="W133" s="594"/>
      <c r="X133" s="594"/>
      <c r="Y133" s="594"/>
      <c r="Z133" s="594"/>
      <c r="AA133" s="594"/>
      <c r="AB133" s="594"/>
      <c r="AC133" s="594"/>
      <c r="AD133" s="594"/>
      <c r="AE133" s="594"/>
      <c r="AF133" s="594"/>
      <c r="AG133" s="594"/>
      <c r="AH133" s="594"/>
      <c r="AI133" s="594"/>
      <c r="AJ133" s="575" t="s">
        <v>3401</v>
      </c>
      <c r="AK133" s="576"/>
      <c r="AL133" s="597" t="str">
        <f>IF(AL132="○",入力①申請書項目!AT134,"")</f>
        <v/>
      </c>
      <c r="AM133" s="597"/>
      <c r="AN133" s="597"/>
      <c r="AO133" s="597"/>
      <c r="AP133" s="598"/>
      <c r="AQ133" s="89"/>
    </row>
    <row r="134" spans="1:43" s="90" customFormat="1" ht="20.100000000000001" customHeight="1">
      <c r="C134" s="278"/>
      <c r="D134" s="546"/>
      <c r="E134" s="547"/>
      <c r="F134" s="547"/>
      <c r="G134" s="547"/>
      <c r="H134" s="547"/>
      <c r="I134" s="547"/>
      <c r="J134" s="548"/>
      <c r="K134" s="595"/>
      <c r="L134" s="595"/>
      <c r="M134" s="595"/>
      <c r="N134" s="595"/>
      <c r="O134" s="595"/>
      <c r="P134" s="595"/>
      <c r="Q134" s="595"/>
      <c r="R134" s="595"/>
      <c r="S134" s="595"/>
      <c r="T134" s="595"/>
      <c r="U134" s="595"/>
      <c r="V134" s="595"/>
      <c r="W134" s="595"/>
      <c r="X134" s="595"/>
      <c r="Y134" s="595"/>
      <c r="Z134" s="595"/>
      <c r="AA134" s="595"/>
      <c r="AB134" s="595"/>
      <c r="AC134" s="595"/>
      <c r="AD134" s="595"/>
      <c r="AE134" s="595"/>
      <c r="AF134" s="595"/>
      <c r="AG134" s="595"/>
      <c r="AH134" s="595"/>
      <c r="AI134" s="595"/>
      <c r="AJ134" s="577"/>
      <c r="AK134" s="508"/>
      <c r="AL134" s="589"/>
      <c r="AM134" s="589"/>
      <c r="AN134" s="589"/>
      <c r="AO134" s="589"/>
      <c r="AP134" s="590"/>
      <c r="AQ134" s="89"/>
    </row>
    <row r="135" spans="1:43" s="89" customFormat="1" ht="9" customHeight="1">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row>
    <row r="136" spans="1:43" s="89" customFormat="1">
      <c r="B136" s="90" t="s">
        <v>3515</v>
      </c>
      <c r="C136" s="90" t="s">
        <v>3516</v>
      </c>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row>
    <row r="137" spans="1:43" s="89" customFormat="1" ht="19.5" customHeight="1">
      <c r="B137" s="90"/>
      <c r="C137" s="454" t="s">
        <v>4745</v>
      </c>
      <c r="D137" s="454"/>
      <c r="E137" s="443" t="s">
        <v>3517</v>
      </c>
      <c r="F137" s="443"/>
      <c r="G137" s="443"/>
      <c r="H137" s="443"/>
      <c r="I137" s="443"/>
      <c r="J137" s="443"/>
      <c r="K137" s="443"/>
      <c r="L137" s="443"/>
      <c r="M137" s="443"/>
      <c r="N137" s="443"/>
      <c r="O137" s="443"/>
      <c r="P137" s="443"/>
      <c r="Q137" s="443"/>
      <c r="R137" s="443"/>
      <c r="S137" s="443"/>
      <c r="T137" s="443"/>
      <c r="U137" s="443"/>
      <c r="V137" s="443"/>
      <c r="W137" s="443"/>
      <c r="X137" s="443"/>
      <c r="Y137" s="443"/>
      <c r="Z137" s="443"/>
      <c r="AA137" s="443" t="s">
        <v>3518</v>
      </c>
      <c r="AB137" s="443"/>
      <c r="AC137" s="443"/>
      <c r="AD137" s="443"/>
      <c r="AE137" s="443"/>
      <c r="AF137" s="443"/>
      <c r="AG137" s="443"/>
      <c r="AH137" s="443" t="s">
        <v>3519</v>
      </c>
      <c r="AI137" s="443"/>
      <c r="AJ137" s="443"/>
      <c r="AK137" s="443"/>
      <c r="AL137" s="443"/>
      <c r="AM137" s="443"/>
      <c r="AN137" s="443"/>
      <c r="AO137" s="443"/>
      <c r="AP137" s="443"/>
    </row>
    <row r="138" spans="1:43" s="89" customFormat="1" ht="18" customHeight="1">
      <c r="B138" s="90"/>
      <c r="C138" s="534" t="str">
        <f>IF(入力①申請書項目!E144="","",入力①申請書項目!E144)</f>
        <v/>
      </c>
      <c r="D138" s="534"/>
      <c r="E138" s="552" t="str">
        <f>IF(入力①申請書項目!G144="","",入力①申請書項目!G144)</f>
        <v/>
      </c>
      <c r="F138" s="552"/>
      <c r="G138" s="552"/>
      <c r="H138" s="552"/>
      <c r="I138" s="552"/>
      <c r="J138" s="552"/>
      <c r="K138" s="552"/>
      <c r="L138" s="552"/>
      <c r="M138" s="552"/>
      <c r="N138" s="552"/>
      <c r="O138" s="552"/>
      <c r="P138" s="552"/>
      <c r="Q138" s="552"/>
      <c r="R138" s="552"/>
      <c r="S138" s="552"/>
      <c r="T138" s="552"/>
      <c r="U138" s="552"/>
      <c r="V138" s="552"/>
      <c r="W138" s="552"/>
      <c r="X138" s="552"/>
      <c r="Y138" s="552"/>
      <c r="Z138" s="552"/>
      <c r="AA138" s="584" t="str">
        <f>IF(入力①申請書項目!W144="","",入力①申請書項目!W144)</f>
        <v/>
      </c>
      <c r="AB138" s="585"/>
      <c r="AC138" s="585"/>
      <c r="AD138" s="585"/>
      <c r="AE138" s="585"/>
      <c r="AF138" s="585"/>
      <c r="AG138" s="586"/>
      <c r="AH138" s="539" t="str">
        <f>IF(入力①申請書項目!AG144="","",入力①申請書項目!AG144)</f>
        <v/>
      </c>
      <c r="AI138" s="539"/>
      <c r="AJ138" s="539"/>
      <c r="AK138" s="539"/>
      <c r="AL138" s="539"/>
      <c r="AM138" s="539"/>
      <c r="AN138" s="539"/>
      <c r="AO138" s="539"/>
      <c r="AP138" s="539"/>
    </row>
    <row r="139" spans="1:43" s="89" customFormat="1" ht="18" customHeight="1">
      <c r="B139" s="90"/>
      <c r="C139" s="534" t="str">
        <f>IF(入力①申請書項目!E145="","",入力①申請書項目!E145)</f>
        <v/>
      </c>
      <c r="D139" s="534"/>
      <c r="E139" s="552" t="str">
        <f>IF(入力①申請書項目!G145="","",入力①申請書項目!G145)</f>
        <v/>
      </c>
      <c r="F139" s="552"/>
      <c r="G139" s="552"/>
      <c r="H139" s="552"/>
      <c r="I139" s="552"/>
      <c r="J139" s="552"/>
      <c r="K139" s="552"/>
      <c r="L139" s="552"/>
      <c r="M139" s="552"/>
      <c r="N139" s="552"/>
      <c r="O139" s="552"/>
      <c r="P139" s="552"/>
      <c r="Q139" s="552"/>
      <c r="R139" s="552"/>
      <c r="S139" s="552"/>
      <c r="T139" s="552"/>
      <c r="U139" s="552"/>
      <c r="V139" s="552"/>
      <c r="W139" s="552"/>
      <c r="X139" s="552"/>
      <c r="Y139" s="552"/>
      <c r="Z139" s="552"/>
      <c r="AA139" s="538" t="str">
        <f>IF(入力①申請書項目!W145="","",入力①申請書項目!W145)</f>
        <v/>
      </c>
      <c r="AB139" s="538"/>
      <c r="AC139" s="538"/>
      <c r="AD139" s="538"/>
      <c r="AE139" s="538"/>
      <c r="AF139" s="538"/>
      <c r="AG139" s="538"/>
      <c r="AH139" s="539" t="str">
        <f>IF(入力①申請書項目!AG145="","",入力①申請書項目!AG145)</f>
        <v/>
      </c>
      <c r="AI139" s="539"/>
      <c r="AJ139" s="539"/>
      <c r="AK139" s="539"/>
      <c r="AL139" s="539"/>
      <c r="AM139" s="539"/>
      <c r="AN139" s="539"/>
      <c r="AO139" s="539"/>
      <c r="AP139" s="539"/>
    </row>
    <row r="140" spans="1:43" s="89" customFormat="1" ht="18" customHeight="1">
      <c r="B140" s="90"/>
      <c r="C140" s="534" t="str">
        <f>IF(入力①申請書項目!E146="","",入力①申請書項目!E146)</f>
        <v/>
      </c>
      <c r="D140" s="534"/>
      <c r="E140" s="552" t="str">
        <f>IF(入力①申請書項目!G146="","",入力①申請書項目!G146)</f>
        <v/>
      </c>
      <c r="F140" s="552"/>
      <c r="G140" s="552"/>
      <c r="H140" s="552"/>
      <c r="I140" s="552"/>
      <c r="J140" s="552"/>
      <c r="K140" s="552"/>
      <c r="L140" s="552"/>
      <c r="M140" s="552"/>
      <c r="N140" s="552"/>
      <c r="O140" s="552"/>
      <c r="P140" s="552"/>
      <c r="Q140" s="552"/>
      <c r="R140" s="552"/>
      <c r="S140" s="552"/>
      <c r="T140" s="552"/>
      <c r="U140" s="552"/>
      <c r="V140" s="552"/>
      <c r="W140" s="552"/>
      <c r="X140" s="552"/>
      <c r="Y140" s="552"/>
      <c r="Z140" s="552"/>
      <c r="AA140" s="538" t="str">
        <f>IF(入力①申請書項目!W146="","",入力①申請書項目!W146)</f>
        <v/>
      </c>
      <c r="AB140" s="538"/>
      <c r="AC140" s="538"/>
      <c r="AD140" s="538"/>
      <c r="AE140" s="538"/>
      <c r="AF140" s="538"/>
      <c r="AG140" s="538"/>
      <c r="AH140" s="539" t="str">
        <f>IF(入力①申請書項目!AG146="","",入力①申請書項目!AG146)</f>
        <v/>
      </c>
      <c r="AI140" s="539"/>
      <c r="AJ140" s="539"/>
      <c r="AK140" s="539"/>
      <c r="AL140" s="539"/>
      <c r="AM140" s="539"/>
      <c r="AN140" s="539"/>
      <c r="AO140" s="539"/>
      <c r="AP140" s="539"/>
    </row>
    <row r="141" spans="1:43" s="89" customFormat="1" ht="18" customHeight="1">
      <c r="B141" s="90"/>
      <c r="C141" s="534" t="str">
        <f>IF(入力①申請書項目!E147="","",入力①申請書項目!E147)</f>
        <v/>
      </c>
      <c r="D141" s="534"/>
      <c r="E141" s="552" t="str">
        <f>IF(入力①申請書項目!G147="","",入力①申請書項目!G147)</f>
        <v/>
      </c>
      <c r="F141" s="552"/>
      <c r="G141" s="552"/>
      <c r="H141" s="552"/>
      <c r="I141" s="552"/>
      <c r="J141" s="552"/>
      <c r="K141" s="552"/>
      <c r="L141" s="552"/>
      <c r="M141" s="552"/>
      <c r="N141" s="552"/>
      <c r="O141" s="552"/>
      <c r="P141" s="552"/>
      <c r="Q141" s="552"/>
      <c r="R141" s="552"/>
      <c r="S141" s="552"/>
      <c r="T141" s="552"/>
      <c r="U141" s="552"/>
      <c r="V141" s="552"/>
      <c r="W141" s="552"/>
      <c r="X141" s="552"/>
      <c r="Y141" s="552"/>
      <c r="Z141" s="552"/>
      <c r="AA141" s="538" t="str">
        <f>IF(入力①申請書項目!W147="","",入力①申請書項目!W147)</f>
        <v/>
      </c>
      <c r="AB141" s="538"/>
      <c r="AC141" s="538"/>
      <c r="AD141" s="538"/>
      <c r="AE141" s="538"/>
      <c r="AF141" s="538"/>
      <c r="AG141" s="538"/>
      <c r="AH141" s="539" t="str">
        <f>IF(入力①申請書項目!AG147="","",入力①申請書項目!AG147)</f>
        <v/>
      </c>
      <c r="AI141" s="539"/>
      <c r="AJ141" s="539"/>
      <c r="AK141" s="539"/>
      <c r="AL141" s="539"/>
      <c r="AM141" s="539"/>
      <c r="AN141" s="539"/>
      <c r="AO141" s="539"/>
      <c r="AP141" s="539"/>
    </row>
    <row r="142" spans="1:43" s="89" customFormat="1" ht="18" customHeight="1">
      <c r="B142" s="90"/>
      <c r="C142" s="534" t="str">
        <f>IF(入力①申請書項目!E148="","",入力①申請書項目!E148)</f>
        <v/>
      </c>
      <c r="D142" s="534"/>
      <c r="E142" s="552" t="str">
        <f>IF(入力①申請書項目!G148="","",入力①申請書項目!G148)</f>
        <v/>
      </c>
      <c r="F142" s="552"/>
      <c r="G142" s="552"/>
      <c r="H142" s="552"/>
      <c r="I142" s="552"/>
      <c r="J142" s="552"/>
      <c r="K142" s="552"/>
      <c r="L142" s="552"/>
      <c r="M142" s="552"/>
      <c r="N142" s="552"/>
      <c r="O142" s="552"/>
      <c r="P142" s="552"/>
      <c r="Q142" s="552"/>
      <c r="R142" s="552"/>
      <c r="S142" s="552"/>
      <c r="T142" s="552"/>
      <c r="U142" s="552"/>
      <c r="V142" s="552"/>
      <c r="W142" s="552"/>
      <c r="X142" s="552"/>
      <c r="Y142" s="552"/>
      <c r="Z142" s="552"/>
      <c r="AA142" s="538" t="str">
        <f>IF(入力①申請書項目!W148="","",入力①申請書項目!W148)</f>
        <v/>
      </c>
      <c r="AB142" s="538"/>
      <c r="AC142" s="538"/>
      <c r="AD142" s="538"/>
      <c r="AE142" s="538"/>
      <c r="AF142" s="538"/>
      <c r="AG142" s="538"/>
      <c r="AH142" s="539" t="str">
        <f>IF(入力①申請書項目!AG148="","",入力①申請書項目!AG148)</f>
        <v/>
      </c>
      <c r="AI142" s="539"/>
      <c r="AJ142" s="539"/>
      <c r="AK142" s="539"/>
      <c r="AL142" s="539"/>
      <c r="AM142" s="539"/>
      <c r="AN142" s="539"/>
      <c r="AO142" s="539"/>
      <c r="AP142" s="539"/>
    </row>
    <row r="143" spans="1:43" s="89" customFormat="1" ht="18" customHeight="1">
      <c r="B143" s="90"/>
      <c r="C143" s="534" t="str">
        <f>IF(入力①申請書項目!E149="","",入力①申請書項目!E149)</f>
        <v/>
      </c>
      <c r="D143" s="534"/>
      <c r="E143" s="552" t="str">
        <f>IF(入力①申請書項目!G149="","",入力①申請書項目!G149)</f>
        <v/>
      </c>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38" t="str">
        <f>IF(入力①申請書項目!W149="","",入力①申請書項目!W149)</f>
        <v/>
      </c>
      <c r="AB143" s="538"/>
      <c r="AC143" s="538"/>
      <c r="AD143" s="538"/>
      <c r="AE143" s="538"/>
      <c r="AF143" s="538"/>
      <c r="AG143" s="538"/>
      <c r="AH143" s="539" t="str">
        <f>IF(入力①申請書項目!AG149="","",入力①申請書項目!AG149)</f>
        <v/>
      </c>
      <c r="AI143" s="539"/>
      <c r="AJ143" s="539"/>
      <c r="AK143" s="539"/>
      <c r="AL143" s="539"/>
      <c r="AM143" s="539"/>
      <c r="AN143" s="539"/>
      <c r="AO143" s="539"/>
      <c r="AP143" s="539"/>
    </row>
    <row r="144" spans="1:43" s="89" customFormat="1" ht="9" customHeight="1">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row>
    <row r="145" spans="1:42" s="89" customFormat="1">
      <c r="A145" s="90"/>
      <c r="B145" s="90" t="s">
        <v>3520</v>
      </c>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90"/>
      <c r="AM145" s="90"/>
      <c r="AN145" s="90"/>
      <c r="AO145" s="90"/>
      <c r="AP145" s="90"/>
    </row>
    <row r="146" spans="1:42" s="89" customFormat="1" ht="24" customHeight="1">
      <c r="A146" s="90"/>
      <c r="B146" s="90"/>
      <c r="C146" s="456" t="s">
        <v>3508</v>
      </c>
      <c r="D146" s="456"/>
      <c r="E146" s="457" t="s">
        <v>4640</v>
      </c>
      <c r="F146" s="458"/>
      <c r="G146" s="458"/>
      <c r="H146" s="459"/>
      <c r="I146" s="454" t="s">
        <v>4760</v>
      </c>
      <c r="J146" s="454"/>
      <c r="K146" s="454"/>
      <c r="L146" s="443" t="s">
        <v>37</v>
      </c>
      <c r="M146" s="443"/>
      <c r="N146" s="443"/>
      <c r="O146" s="443"/>
      <c r="P146" s="443"/>
      <c r="Q146" s="443"/>
      <c r="R146" s="443"/>
      <c r="S146" s="443"/>
      <c r="T146" s="443"/>
      <c r="U146" s="443"/>
      <c r="V146" s="443"/>
      <c r="W146" s="443" t="s">
        <v>4641</v>
      </c>
      <c r="X146" s="443"/>
      <c r="Y146" s="443"/>
      <c r="Z146" s="443"/>
      <c r="AA146" s="455" t="s">
        <v>4696</v>
      </c>
      <c r="AB146" s="455"/>
      <c r="AC146" s="455"/>
      <c r="AD146" s="455" t="s">
        <v>4697</v>
      </c>
      <c r="AE146" s="460"/>
      <c r="AF146" s="460"/>
      <c r="AG146" s="443" t="s">
        <v>4698</v>
      </c>
      <c r="AH146" s="443"/>
      <c r="AI146" s="455" t="s">
        <v>4699</v>
      </c>
      <c r="AJ146" s="460"/>
      <c r="AK146" s="460"/>
      <c r="AL146" s="454" t="s">
        <v>5113</v>
      </c>
      <c r="AM146" s="454"/>
      <c r="AN146" s="454"/>
      <c r="AO146" s="454"/>
      <c r="AP146" s="454"/>
    </row>
    <row r="147" spans="1:42" s="89" customFormat="1" ht="20.100000000000001" customHeight="1">
      <c r="A147" s="90"/>
      <c r="B147" s="90"/>
      <c r="C147" s="435" t="str">
        <f>IF(入力①申請書項目!E159="","",入力①申請書項目!E159)</f>
        <v/>
      </c>
      <c r="D147" s="435"/>
      <c r="E147" s="451" t="str">
        <f>IF(入力①申請書項目!G159="","","H"&amp;入力①申請書項目!G159&amp;"."&amp;入力①申請書項目!J159)</f>
        <v/>
      </c>
      <c r="F147" s="452"/>
      <c r="G147" s="452"/>
      <c r="H147" s="453"/>
      <c r="I147" s="445" t="str">
        <f>IF(入力①申請書項目!M159="","",VLOOKUP(入力①申請書項目!M159,PL①!$A$25:$B$29,2,FALSE))</f>
        <v/>
      </c>
      <c r="J147" s="446"/>
      <c r="K147" s="447"/>
      <c r="L147" s="440" t="str">
        <f>IF(入力①申請書項目!Q159="","",入力①申請書項目!Q159)</f>
        <v/>
      </c>
      <c r="M147" s="440"/>
      <c r="N147" s="440"/>
      <c r="O147" s="440"/>
      <c r="P147" s="440"/>
      <c r="Q147" s="440"/>
      <c r="R147" s="440"/>
      <c r="S147" s="440"/>
      <c r="T147" s="440"/>
      <c r="U147" s="440"/>
      <c r="V147" s="440"/>
      <c r="W147" s="436" t="str">
        <f>IF(入力①申請書項目!AA159="","",入力①申請書項目!AA159)&amp;IF(入力①申請書項目!AD159="","",入力①申請書項目!AD159)</f>
        <v/>
      </c>
      <c r="X147" s="436"/>
      <c r="Y147" s="436"/>
      <c r="Z147" s="436"/>
      <c r="AA147" s="436" t="str">
        <f>IF(入力①申請書項目!AG159="","",入力①申請書項目!AG159)</f>
        <v/>
      </c>
      <c r="AB147" s="436"/>
      <c r="AC147" s="436"/>
      <c r="AD147" s="438" t="str">
        <f>IF(入力①申請書項目!AK159="","",入力①申請書項目!AK159)</f>
        <v/>
      </c>
      <c r="AE147" s="438"/>
      <c r="AF147" s="438"/>
      <c r="AG147" s="439" t="str">
        <f>IF(入力①申請書項目!AN159="","",入力①申請書項目!AN159)</f>
        <v/>
      </c>
      <c r="AH147" s="439"/>
      <c r="AI147" s="438" t="str">
        <f>IF(入力①申請書項目!AP159=0,"",入力①申請書項目!AP159)</f>
        <v/>
      </c>
      <c r="AJ147" s="438"/>
      <c r="AK147" s="438"/>
      <c r="AL147" s="580" t="str">
        <f>IF(入力①申請書項目!AV159="","",入力①申請書項目!AV159)&amp;IF(入力①申請書項目!AZ159="","",","&amp;入力①申請書項目!AZ159)</f>
        <v/>
      </c>
      <c r="AM147" s="580"/>
      <c r="AN147" s="580"/>
      <c r="AO147" s="580"/>
      <c r="AP147" s="580"/>
    </row>
    <row r="148" spans="1:42" s="89" customFormat="1" ht="20.100000000000001" customHeight="1">
      <c r="A148" s="90"/>
      <c r="B148" s="90"/>
      <c r="C148" s="435" t="str">
        <f>IF(入力①申請書項目!E160="","",入力①申請書項目!E160)</f>
        <v/>
      </c>
      <c r="D148" s="435"/>
      <c r="E148" s="451" t="str">
        <f>IF(入力①申請書項目!G160="","","H"&amp;入力①申請書項目!G160&amp;"."&amp;入力①申請書項目!J160)</f>
        <v/>
      </c>
      <c r="F148" s="452"/>
      <c r="G148" s="452"/>
      <c r="H148" s="453"/>
      <c r="I148" s="437" t="str">
        <f>IF(入力①申請書項目!M160="","",VLOOKUP(入力①申請書項目!M160,PL①!$A$25:$B$29,2,FALSE))</f>
        <v/>
      </c>
      <c r="J148" s="437"/>
      <c r="K148" s="437"/>
      <c r="L148" s="440" t="str">
        <f>IF(入力①申請書項目!Q160="","",入力①申請書項目!Q160)</f>
        <v/>
      </c>
      <c r="M148" s="440"/>
      <c r="N148" s="440"/>
      <c r="O148" s="440"/>
      <c r="P148" s="440"/>
      <c r="Q148" s="440"/>
      <c r="R148" s="440"/>
      <c r="S148" s="440"/>
      <c r="T148" s="440"/>
      <c r="U148" s="440"/>
      <c r="V148" s="440"/>
      <c r="W148" s="436" t="str">
        <f>IF(入力①申請書項目!AA160="","",入力①申請書項目!AA160)&amp;IF(入力①申請書項目!AD160="","",入力①申請書項目!AD160)</f>
        <v/>
      </c>
      <c r="X148" s="436"/>
      <c r="Y148" s="436"/>
      <c r="Z148" s="436"/>
      <c r="AA148" s="436" t="str">
        <f>IF(入力①申請書項目!AG160="","",入力①申請書項目!AG160)</f>
        <v/>
      </c>
      <c r="AB148" s="436"/>
      <c r="AC148" s="436"/>
      <c r="AD148" s="438" t="str">
        <f>IF(入力①申請書項目!AK160="","",入力①申請書項目!AK160)</f>
        <v/>
      </c>
      <c r="AE148" s="438"/>
      <c r="AF148" s="438"/>
      <c r="AG148" s="439" t="str">
        <f>IF(入力①申請書項目!AN160="","",入力①申請書項目!AN160)</f>
        <v/>
      </c>
      <c r="AH148" s="439"/>
      <c r="AI148" s="438" t="str">
        <f>IF(入力①申請書項目!AP160=0,"",入力①申請書項目!AP160)</f>
        <v/>
      </c>
      <c r="AJ148" s="438"/>
      <c r="AK148" s="438"/>
      <c r="AL148" s="580" t="str">
        <f>IF(入力①申請書項目!AV160="","",入力①申請書項目!AV160)&amp;IF(入力①申請書項目!AZ160="","",","&amp;入力①申請書項目!AZ160)</f>
        <v/>
      </c>
      <c r="AM148" s="580"/>
      <c r="AN148" s="580"/>
      <c r="AO148" s="580"/>
      <c r="AP148" s="580"/>
    </row>
    <row r="149" spans="1:42" s="89" customFormat="1" ht="20.100000000000001" customHeight="1">
      <c r="A149" s="90"/>
      <c r="B149" s="90"/>
      <c r="C149" s="435" t="str">
        <f>IF(入力①申請書項目!E161="","",入力①申請書項目!E161)</f>
        <v/>
      </c>
      <c r="D149" s="435"/>
      <c r="E149" s="451" t="str">
        <f>IF(入力①申請書項目!G161="","","H"&amp;入力①申請書項目!G161&amp;"."&amp;入力①申請書項目!J161)</f>
        <v/>
      </c>
      <c r="F149" s="452"/>
      <c r="G149" s="452"/>
      <c r="H149" s="453"/>
      <c r="I149" s="437" t="str">
        <f>IF(入力①申請書項目!M161="","",VLOOKUP(入力①申請書項目!M161,PL①!$A$25:$B$29,2,FALSE))</f>
        <v/>
      </c>
      <c r="J149" s="437"/>
      <c r="K149" s="437"/>
      <c r="L149" s="440" t="str">
        <f>IF(入力①申請書項目!Q161="","",入力①申請書項目!Q161)</f>
        <v/>
      </c>
      <c r="M149" s="440"/>
      <c r="N149" s="440"/>
      <c r="O149" s="440"/>
      <c r="P149" s="440"/>
      <c r="Q149" s="440"/>
      <c r="R149" s="440"/>
      <c r="S149" s="440"/>
      <c r="T149" s="440"/>
      <c r="U149" s="440"/>
      <c r="V149" s="440"/>
      <c r="W149" s="436" t="str">
        <f>IF(入力①申請書項目!AA161="","",入力①申請書項目!AA161)&amp;IF(入力①申請書項目!AD161="","",入力①申請書項目!AD161)</f>
        <v/>
      </c>
      <c r="X149" s="436"/>
      <c r="Y149" s="436"/>
      <c r="Z149" s="436"/>
      <c r="AA149" s="436" t="str">
        <f>IF(入力①申請書項目!AG161="","",入力①申請書項目!AG161)</f>
        <v/>
      </c>
      <c r="AB149" s="436"/>
      <c r="AC149" s="436"/>
      <c r="AD149" s="438" t="str">
        <f>IF(入力①申請書項目!AK161="","",入力①申請書項目!AK161)</f>
        <v/>
      </c>
      <c r="AE149" s="438"/>
      <c r="AF149" s="438"/>
      <c r="AG149" s="439" t="str">
        <f>IF(入力①申請書項目!AN161="","",入力①申請書項目!AN161)</f>
        <v/>
      </c>
      <c r="AH149" s="439"/>
      <c r="AI149" s="438" t="str">
        <f>IF(入力①申請書項目!AP161=0,"",入力①申請書項目!AP161)</f>
        <v/>
      </c>
      <c r="AJ149" s="438"/>
      <c r="AK149" s="438"/>
      <c r="AL149" s="580" t="str">
        <f>IF(入力①申請書項目!AV161="","",入力①申請書項目!AV161)&amp;IF(入力①申請書項目!AZ161="","",","&amp;入力①申請書項目!AZ161)</f>
        <v/>
      </c>
      <c r="AM149" s="580"/>
      <c r="AN149" s="580"/>
      <c r="AO149" s="580"/>
      <c r="AP149" s="580"/>
    </row>
    <row r="150" spans="1:42" s="89" customFormat="1" ht="20.100000000000001" customHeight="1">
      <c r="A150" s="90"/>
      <c r="B150" s="90"/>
      <c r="C150" s="435" t="str">
        <f>IF(入力①申請書項目!E162="","",入力①申請書項目!E162)</f>
        <v/>
      </c>
      <c r="D150" s="435"/>
      <c r="E150" s="451" t="str">
        <f>IF(入力①申請書項目!G162="","","H"&amp;入力①申請書項目!G162&amp;"."&amp;入力①申請書項目!J162)</f>
        <v/>
      </c>
      <c r="F150" s="452"/>
      <c r="G150" s="452"/>
      <c r="H150" s="453"/>
      <c r="I150" s="437" t="str">
        <f>IF(入力①申請書項目!M162="","",VLOOKUP(入力①申請書項目!M162,PL①!$A$25:$B$29,2,FALSE))</f>
        <v/>
      </c>
      <c r="J150" s="437"/>
      <c r="K150" s="437"/>
      <c r="L150" s="440" t="str">
        <f>IF(入力①申請書項目!Q162="","",入力①申請書項目!Q162)</f>
        <v/>
      </c>
      <c r="M150" s="440"/>
      <c r="N150" s="440"/>
      <c r="O150" s="440"/>
      <c r="P150" s="440"/>
      <c r="Q150" s="440"/>
      <c r="R150" s="440"/>
      <c r="S150" s="440"/>
      <c r="T150" s="440"/>
      <c r="U150" s="440"/>
      <c r="V150" s="440"/>
      <c r="W150" s="436" t="str">
        <f>IF(入力①申請書項目!AA162="","",入力①申請書項目!AA162)&amp;IF(入力①申請書項目!AD162="","",入力①申請書項目!AD162)</f>
        <v/>
      </c>
      <c r="X150" s="436"/>
      <c r="Y150" s="436"/>
      <c r="Z150" s="436"/>
      <c r="AA150" s="436" t="str">
        <f>IF(入力①申請書項目!AG162="","",入力①申請書項目!AG162)</f>
        <v/>
      </c>
      <c r="AB150" s="436"/>
      <c r="AC150" s="436"/>
      <c r="AD150" s="438" t="str">
        <f>IF(入力①申請書項目!AK162="","",入力①申請書項目!AK162)</f>
        <v/>
      </c>
      <c r="AE150" s="438"/>
      <c r="AF150" s="438"/>
      <c r="AG150" s="439" t="str">
        <f>IF(入力①申請書項目!AN162="","",入力①申請書項目!AN162)</f>
        <v/>
      </c>
      <c r="AH150" s="439"/>
      <c r="AI150" s="438" t="str">
        <f>IF(入力①申請書項目!AP162=0,"",入力①申請書項目!AP162)</f>
        <v/>
      </c>
      <c r="AJ150" s="438"/>
      <c r="AK150" s="438"/>
      <c r="AL150" s="580" t="str">
        <f>IF(入力①申請書項目!AV162="","",入力①申請書項目!AV162)&amp;IF(入力①申請書項目!AZ162="","",","&amp;入力①申請書項目!AZ162)</f>
        <v/>
      </c>
      <c r="AM150" s="580"/>
      <c r="AN150" s="580"/>
      <c r="AO150" s="580"/>
      <c r="AP150" s="580"/>
    </row>
    <row r="151" spans="1:42" s="89" customFormat="1" ht="20.100000000000001" customHeight="1">
      <c r="A151" s="90"/>
      <c r="B151" s="90"/>
      <c r="C151" s="435" t="str">
        <f>IF(入力①申請書項目!E163="","",入力①申請書項目!E163)</f>
        <v/>
      </c>
      <c r="D151" s="435"/>
      <c r="E151" s="451" t="str">
        <f>IF(入力①申請書項目!G163="","","H"&amp;入力①申請書項目!G163&amp;"."&amp;入力①申請書項目!J163)</f>
        <v/>
      </c>
      <c r="F151" s="452"/>
      <c r="G151" s="452"/>
      <c r="H151" s="453"/>
      <c r="I151" s="437" t="str">
        <f>IF(入力①申請書項目!M163="","",VLOOKUP(入力①申請書項目!M163,PL①!$A$25:$B$29,2,FALSE))</f>
        <v/>
      </c>
      <c r="J151" s="437"/>
      <c r="K151" s="437"/>
      <c r="L151" s="440" t="str">
        <f>IF(入力①申請書項目!Q163="","",入力①申請書項目!Q163)</f>
        <v/>
      </c>
      <c r="M151" s="440"/>
      <c r="N151" s="440"/>
      <c r="O151" s="440"/>
      <c r="P151" s="440"/>
      <c r="Q151" s="440"/>
      <c r="R151" s="440"/>
      <c r="S151" s="440"/>
      <c r="T151" s="440"/>
      <c r="U151" s="440"/>
      <c r="V151" s="440"/>
      <c r="W151" s="436" t="str">
        <f>IF(入力①申請書項目!AA163="","",入力①申請書項目!AA163)&amp;IF(入力①申請書項目!AD163="","",入力①申請書項目!AD163)</f>
        <v/>
      </c>
      <c r="X151" s="436"/>
      <c r="Y151" s="436"/>
      <c r="Z151" s="436"/>
      <c r="AA151" s="436" t="str">
        <f>IF(入力①申請書項目!AG163="","",入力①申請書項目!AG163)</f>
        <v/>
      </c>
      <c r="AB151" s="436"/>
      <c r="AC151" s="436"/>
      <c r="AD151" s="438" t="str">
        <f>IF(入力①申請書項目!AK163="","",入力①申請書項目!AK163)</f>
        <v/>
      </c>
      <c r="AE151" s="438"/>
      <c r="AF151" s="438"/>
      <c r="AG151" s="439" t="str">
        <f>IF(入力①申請書項目!AN163="","",入力①申請書項目!AN163)</f>
        <v/>
      </c>
      <c r="AH151" s="439"/>
      <c r="AI151" s="438" t="str">
        <f>IF(入力①申請書項目!AP163=0,"",入力①申請書項目!AP163)</f>
        <v/>
      </c>
      <c r="AJ151" s="438"/>
      <c r="AK151" s="438"/>
      <c r="AL151" s="580" t="str">
        <f>IF(入力①申請書項目!AV163="","",入力①申請書項目!AV163)&amp;IF(入力①申請書項目!AZ163="","",","&amp;入力①申請書項目!AZ163)</f>
        <v/>
      </c>
      <c r="AM151" s="580"/>
      <c r="AN151" s="580"/>
      <c r="AO151" s="580"/>
      <c r="AP151" s="580"/>
    </row>
    <row r="152" spans="1:42" s="89" customFormat="1" ht="20.100000000000001" customHeight="1">
      <c r="A152" s="90"/>
      <c r="B152" s="90"/>
      <c r="C152" s="435" t="str">
        <f>IF(入力①申請書項目!E164="","",入力①申請書項目!E164)</f>
        <v/>
      </c>
      <c r="D152" s="435"/>
      <c r="E152" s="451" t="str">
        <f>IF(入力①申請書項目!G164="","","H"&amp;入力①申請書項目!G164&amp;"."&amp;入力①申請書項目!J164)</f>
        <v/>
      </c>
      <c r="F152" s="452"/>
      <c r="G152" s="452"/>
      <c r="H152" s="453"/>
      <c r="I152" s="437" t="str">
        <f>IF(入力①申請書項目!M164="","",VLOOKUP(入力①申請書項目!M164,PL①!$A$25:$B$29,2,FALSE))</f>
        <v/>
      </c>
      <c r="J152" s="437"/>
      <c r="K152" s="437"/>
      <c r="L152" s="440" t="str">
        <f>IF(入力①申請書項目!Q164="","",入力①申請書項目!Q164)</f>
        <v/>
      </c>
      <c r="M152" s="440"/>
      <c r="N152" s="440"/>
      <c r="O152" s="440"/>
      <c r="P152" s="440"/>
      <c r="Q152" s="440"/>
      <c r="R152" s="440"/>
      <c r="S152" s="440"/>
      <c r="T152" s="440"/>
      <c r="U152" s="440"/>
      <c r="V152" s="440"/>
      <c r="W152" s="436" t="str">
        <f>IF(入力①申請書項目!AA164="","",入力①申請書項目!AA164)&amp;IF(入力①申請書項目!AD164="","",入力①申請書項目!AD164)</f>
        <v/>
      </c>
      <c r="X152" s="436"/>
      <c r="Y152" s="436"/>
      <c r="Z152" s="436"/>
      <c r="AA152" s="436" t="str">
        <f>IF(入力①申請書項目!AG164="","",入力①申請書項目!AG164)</f>
        <v/>
      </c>
      <c r="AB152" s="436"/>
      <c r="AC152" s="436"/>
      <c r="AD152" s="438" t="str">
        <f>IF(入力①申請書項目!AK164="","",入力①申請書項目!AK164)</f>
        <v/>
      </c>
      <c r="AE152" s="438"/>
      <c r="AF152" s="438"/>
      <c r="AG152" s="439" t="str">
        <f>IF(入力①申請書項目!AN164="","",入力①申請書項目!AN164)</f>
        <v/>
      </c>
      <c r="AH152" s="439"/>
      <c r="AI152" s="438" t="str">
        <f>IF(入力①申請書項目!AP164=0,"",入力①申請書項目!AP164)</f>
        <v/>
      </c>
      <c r="AJ152" s="438"/>
      <c r="AK152" s="438"/>
      <c r="AL152" s="580" t="str">
        <f>IF(入力①申請書項目!AV164="","",入力①申請書項目!AV164)&amp;IF(入力①申請書項目!AZ164="","",","&amp;入力①申請書項目!AZ164)</f>
        <v/>
      </c>
      <c r="AM152" s="580"/>
      <c r="AN152" s="580"/>
      <c r="AO152" s="580"/>
      <c r="AP152" s="580"/>
    </row>
    <row r="153" spans="1:42" s="89" customFormat="1" ht="20.100000000000001" customHeight="1">
      <c r="A153" s="90"/>
      <c r="B153" s="90"/>
      <c r="C153" s="435" t="str">
        <f>IF(入力①申請書項目!E165="","",入力①申請書項目!E165)</f>
        <v/>
      </c>
      <c r="D153" s="435"/>
      <c r="E153" s="451" t="str">
        <f>IF(入力①申請書項目!G165="","","H"&amp;入力①申請書項目!G165&amp;"."&amp;入力①申請書項目!J165)</f>
        <v/>
      </c>
      <c r="F153" s="452"/>
      <c r="G153" s="452"/>
      <c r="H153" s="453"/>
      <c r="I153" s="437" t="str">
        <f>IF(入力①申請書項目!M165="","",VLOOKUP(入力①申請書項目!M165,PL①!$A$25:$B$29,2,FALSE))</f>
        <v/>
      </c>
      <c r="J153" s="437"/>
      <c r="K153" s="437"/>
      <c r="L153" s="440" t="str">
        <f>IF(入力①申請書項目!Q165="","",入力①申請書項目!Q165)</f>
        <v/>
      </c>
      <c r="M153" s="440"/>
      <c r="N153" s="440"/>
      <c r="O153" s="440"/>
      <c r="P153" s="440"/>
      <c r="Q153" s="440"/>
      <c r="R153" s="440"/>
      <c r="S153" s="440"/>
      <c r="T153" s="440"/>
      <c r="U153" s="440"/>
      <c r="V153" s="440"/>
      <c r="W153" s="436" t="str">
        <f>IF(入力①申請書項目!AA165="","",入力①申請書項目!AA165)&amp;IF(入力①申請書項目!AD165="","",入力①申請書項目!AD165)</f>
        <v/>
      </c>
      <c r="X153" s="436"/>
      <c r="Y153" s="436"/>
      <c r="Z153" s="436"/>
      <c r="AA153" s="436" t="str">
        <f>IF(入力①申請書項目!AG165="","",入力①申請書項目!AG165)</f>
        <v/>
      </c>
      <c r="AB153" s="436"/>
      <c r="AC153" s="436"/>
      <c r="AD153" s="438" t="str">
        <f>IF(入力①申請書項目!AK165="","",入力①申請書項目!AK165)</f>
        <v/>
      </c>
      <c r="AE153" s="438"/>
      <c r="AF153" s="438"/>
      <c r="AG153" s="439" t="str">
        <f>IF(入力①申請書項目!AN165="","",入力①申請書項目!AN165)</f>
        <v/>
      </c>
      <c r="AH153" s="439"/>
      <c r="AI153" s="438" t="str">
        <f>IF(入力①申請書項目!AP165=0,"",入力①申請書項目!AP165)</f>
        <v/>
      </c>
      <c r="AJ153" s="438"/>
      <c r="AK153" s="438"/>
      <c r="AL153" s="580" t="str">
        <f>IF(入力①申請書項目!AV165="","",入力①申請書項目!AV165)&amp;IF(入力①申請書項目!AZ165="","",","&amp;入力①申請書項目!AZ165)</f>
        <v/>
      </c>
      <c r="AM153" s="580"/>
      <c r="AN153" s="580"/>
      <c r="AO153" s="580"/>
      <c r="AP153" s="580"/>
    </row>
    <row r="154" spans="1:42" s="89" customFormat="1" ht="20.100000000000001" customHeight="1">
      <c r="A154" s="90"/>
      <c r="B154" s="90"/>
      <c r="C154" s="435" t="str">
        <f>IF(入力①申請書項目!E166="","",入力①申請書項目!E166)</f>
        <v/>
      </c>
      <c r="D154" s="435"/>
      <c r="E154" s="451" t="str">
        <f>IF(入力①申請書項目!G166="","","H"&amp;入力①申請書項目!G166&amp;"."&amp;入力①申請書項目!J166)</f>
        <v/>
      </c>
      <c r="F154" s="452"/>
      <c r="G154" s="452"/>
      <c r="H154" s="453"/>
      <c r="I154" s="437" t="str">
        <f>IF(入力①申請書項目!M166="","",VLOOKUP(入力①申請書項目!M166,PL①!$A$25:$B$29,2,FALSE))</f>
        <v/>
      </c>
      <c r="J154" s="437"/>
      <c r="K154" s="437"/>
      <c r="L154" s="440" t="str">
        <f>IF(入力①申請書項目!Q166="","",入力①申請書項目!Q166)</f>
        <v/>
      </c>
      <c r="M154" s="440"/>
      <c r="N154" s="440"/>
      <c r="O154" s="440"/>
      <c r="P154" s="440"/>
      <c r="Q154" s="440"/>
      <c r="R154" s="440"/>
      <c r="S154" s="440"/>
      <c r="T154" s="440"/>
      <c r="U154" s="440"/>
      <c r="V154" s="440"/>
      <c r="W154" s="436" t="str">
        <f>IF(入力①申請書項目!AA166="","",入力①申請書項目!AA166)&amp;IF(入力①申請書項目!AD166="","",入力①申請書項目!AD166)</f>
        <v/>
      </c>
      <c r="X154" s="436"/>
      <c r="Y154" s="436"/>
      <c r="Z154" s="436"/>
      <c r="AA154" s="436" t="str">
        <f>IF(入力①申請書項目!AG166="","",入力①申請書項目!AG166)</f>
        <v/>
      </c>
      <c r="AB154" s="436"/>
      <c r="AC154" s="436"/>
      <c r="AD154" s="438" t="str">
        <f>IF(入力①申請書項目!AK166="","",入力①申請書項目!AK166)</f>
        <v/>
      </c>
      <c r="AE154" s="438"/>
      <c r="AF154" s="438"/>
      <c r="AG154" s="439" t="str">
        <f>IF(入力①申請書項目!AN166="","",入力①申請書項目!AN166)</f>
        <v/>
      </c>
      <c r="AH154" s="439"/>
      <c r="AI154" s="438" t="str">
        <f>IF(入力①申請書項目!AP166=0,"",入力①申請書項目!AP166)</f>
        <v/>
      </c>
      <c r="AJ154" s="438"/>
      <c r="AK154" s="438"/>
      <c r="AL154" s="580" t="str">
        <f>IF(入力①申請書項目!AV166="","",入力①申請書項目!AV166)&amp;IF(入力①申請書項目!AZ166="","",","&amp;入力①申請書項目!AZ166)</f>
        <v/>
      </c>
      <c r="AM154" s="580"/>
      <c r="AN154" s="580"/>
      <c r="AO154" s="580"/>
      <c r="AP154" s="580"/>
    </row>
    <row r="155" spans="1:42" s="89" customFormat="1" ht="20.100000000000001" customHeight="1">
      <c r="A155" s="90"/>
      <c r="B155" s="90"/>
      <c r="C155" s="435" t="str">
        <f>IF(入力①申請書項目!E167="","",入力①申請書項目!E167)</f>
        <v/>
      </c>
      <c r="D155" s="435"/>
      <c r="E155" s="451" t="str">
        <f>IF(入力①申請書項目!G167="","","H"&amp;入力①申請書項目!G167&amp;"."&amp;入力①申請書項目!J167)</f>
        <v/>
      </c>
      <c r="F155" s="452"/>
      <c r="G155" s="452"/>
      <c r="H155" s="453"/>
      <c r="I155" s="437" t="str">
        <f>IF(入力①申請書項目!M167="","",VLOOKUP(入力①申請書項目!M167,PL①!$A$25:$B$29,2,FALSE))</f>
        <v/>
      </c>
      <c r="J155" s="437"/>
      <c r="K155" s="437"/>
      <c r="L155" s="440" t="str">
        <f>IF(入力①申請書項目!Q167="","",入力①申請書項目!Q167)</f>
        <v/>
      </c>
      <c r="M155" s="440"/>
      <c r="N155" s="440"/>
      <c r="O155" s="440"/>
      <c r="P155" s="440"/>
      <c r="Q155" s="440"/>
      <c r="R155" s="440"/>
      <c r="S155" s="440"/>
      <c r="T155" s="440"/>
      <c r="U155" s="440"/>
      <c r="V155" s="440"/>
      <c r="W155" s="436" t="str">
        <f>IF(入力①申請書項目!AA167="","",入力①申請書項目!AA167)&amp;IF(入力①申請書項目!AD167="","",入力①申請書項目!AD167)</f>
        <v/>
      </c>
      <c r="X155" s="436"/>
      <c r="Y155" s="436"/>
      <c r="Z155" s="436"/>
      <c r="AA155" s="436" t="str">
        <f>IF(入力①申請書項目!AG167="","",入力①申請書項目!AG167)</f>
        <v/>
      </c>
      <c r="AB155" s="436"/>
      <c r="AC155" s="436"/>
      <c r="AD155" s="438" t="str">
        <f>IF(入力①申請書項目!AK167="","",入力①申請書項目!AK167)</f>
        <v/>
      </c>
      <c r="AE155" s="438"/>
      <c r="AF155" s="438"/>
      <c r="AG155" s="439" t="str">
        <f>IF(入力①申請書項目!AN167="","",入力①申請書項目!AN167)</f>
        <v/>
      </c>
      <c r="AH155" s="439"/>
      <c r="AI155" s="438" t="str">
        <f>IF(入力①申請書項目!AP167=0,"",入力①申請書項目!AP167)</f>
        <v/>
      </c>
      <c r="AJ155" s="438"/>
      <c r="AK155" s="438"/>
      <c r="AL155" s="580" t="str">
        <f>IF(入力①申請書項目!AV167="","",入力①申請書項目!AV167)&amp;IF(入力①申請書項目!AZ167="","",","&amp;入力①申請書項目!AZ167)</f>
        <v/>
      </c>
      <c r="AM155" s="580"/>
      <c r="AN155" s="580"/>
      <c r="AO155" s="580"/>
      <c r="AP155" s="580"/>
    </row>
    <row r="156" spans="1:42" s="89" customFormat="1" ht="9" customHeight="1">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279"/>
      <c r="AG156" s="279"/>
      <c r="AH156" s="279"/>
      <c r="AI156" s="279"/>
      <c r="AJ156" s="280"/>
      <c r="AK156" s="280"/>
      <c r="AL156" s="280"/>
      <c r="AM156" s="280"/>
      <c r="AN156" s="280"/>
      <c r="AO156" s="280"/>
      <c r="AP156" s="280"/>
    </row>
    <row r="157" spans="1:42" s="89" customFormat="1" ht="24" customHeight="1">
      <c r="A157" s="90"/>
      <c r="B157" s="90"/>
      <c r="C157" s="279"/>
      <c r="D157" s="279"/>
      <c r="E157" s="279"/>
      <c r="F157" s="90"/>
      <c r="G157" s="90"/>
      <c r="H157" s="90"/>
      <c r="I157" s="90"/>
      <c r="J157" s="90"/>
      <c r="K157" s="90"/>
      <c r="L157" s="90"/>
      <c r="M157" s="90"/>
      <c r="N157" s="90"/>
      <c r="O157" s="90"/>
      <c r="P157" s="90"/>
      <c r="Q157" s="90"/>
      <c r="R157" s="90"/>
      <c r="S157" s="90"/>
      <c r="T157" s="90"/>
      <c r="U157" s="279"/>
      <c r="V157" s="279"/>
      <c r="W157" s="534"/>
      <c r="X157" s="534"/>
      <c r="Y157" s="534"/>
      <c r="Z157" s="534"/>
      <c r="AA157" s="549" t="s">
        <v>4642</v>
      </c>
      <c r="AB157" s="550"/>
      <c r="AC157" s="551"/>
      <c r="AD157" s="653" t="s">
        <v>4746</v>
      </c>
      <c r="AE157" s="654"/>
      <c r="AF157" s="655"/>
      <c r="AG157" s="457" t="s">
        <v>38</v>
      </c>
      <c r="AH157" s="459"/>
      <c r="AI157" s="549" t="s">
        <v>4706</v>
      </c>
      <c r="AJ157" s="550"/>
      <c r="AK157" s="551"/>
      <c r="AL157" s="90"/>
      <c r="AM157" s="90"/>
      <c r="AN157" s="281"/>
      <c r="AO157" s="281"/>
      <c r="AP157" s="281"/>
    </row>
    <row r="158" spans="1:42" s="89" customFormat="1" ht="20.100000000000001" customHeight="1">
      <c r="A158" s="90"/>
      <c r="B158" s="90"/>
      <c r="C158" s="265"/>
      <c r="D158" s="282"/>
      <c r="E158" s="282"/>
      <c r="F158" s="90"/>
      <c r="G158" s="90"/>
      <c r="H158" s="90"/>
      <c r="I158" s="90"/>
      <c r="J158" s="90"/>
      <c r="K158" s="90"/>
      <c r="L158" s="90"/>
      <c r="M158" s="90"/>
      <c r="N158" s="90"/>
      <c r="O158" s="90"/>
      <c r="P158" s="90"/>
      <c r="Q158" s="90"/>
      <c r="R158" s="90"/>
      <c r="S158" s="90"/>
      <c r="T158" s="90"/>
      <c r="U158" s="283"/>
      <c r="V158" s="280"/>
      <c r="W158" s="456" t="s">
        <v>4643</v>
      </c>
      <c r="X158" s="456"/>
      <c r="Y158" s="456"/>
      <c r="Z158" s="456"/>
      <c r="AA158" s="436" t="s">
        <v>4747</v>
      </c>
      <c r="AB158" s="436"/>
      <c r="AC158" s="436"/>
      <c r="AD158" s="566"/>
      <c r="AE158" s="567"/>
      <c r="AF158" s="568"/>
      <c r="AG158" s="436">
        <f ca="1">SUMIF(入力①申請書項目!$AG$159:$AJ$1168,'【印刷（新規）】'!AA158,入力①申請書項目!$AN$159:$AO$1168)</f>
        <v>0</v>
      </c>
      <c r="AH158" s="436"/>
      <c r="AI158" s="438">
        <f>SUMIF(入力①申請書項目!$AG$159:$AJ$1168,'【印刷（新規）】'!AA158,入力①申請書項目!$AP$159:$AS$1168)</f>
        <v>0</v>
      </c>
      <c r="AJ158" s="438"/>
      <c r="AK158" s="438"/>
      <c r="AL158" s="90"/>
      <c r="AM158" s="90"/>
      <c r="AN158" s="281"/>
      <c r="AO158" s="281"/>
      <c r="AP158" s="281"/>
    </row>
    <row r="159" spans="1:42" s="89" customFormat="1" ht="20.100000000000001" customHeight="1">
      <c r="A159" s="90"/>
      <c r="B159" s="90"/>
      <c r="C159" s="282"/>
      <c r="D159" s="282"/>
      <c r="E159" s="282"/>
      <c r="F159" s="90"/>
      <c r="G159" s="90"/>
      <c r="H159" s="90"/>
      <c r="I159" s="90"/>
      <c r="J159" s="90"/>
      <c r="K159" s="90"/>
      <c r="L159" s="90"/>
      <c r="M159" s="90"/>
      <c r="N159" s="90"/>
      <c r="O159" s="90"/>
      <c r="P159" s="90"/>
      <c r="Q159" s="90"/>
      <c r="R159" s="90"/>
      <c r="S159" s="90"/>
      <c r="T159" s="90"/>
      <c r="U159" s="283"/>
      <c r="V159" s="280"/>
      <c r="W159" s="456"/>
      <c r="X159" s="456"/>
      <c r="Y159" s="456"/>
      <c r="Z159" s="456"/>
      <c r="AA159" s="436" t="s">
        <v>4748</v>
      </c>
      <c r="AB159" s="436"/>
      <c r="AC159" s="436"/>
      <c r="AD159" s="569"/>
      <c r="AE159" s="570"/>
      <c r="AF159" s="571"/>
      <c r="AG159" s="436">
        <f ca="1">SUMIF(入力①申請書項目!$AG$159:$AJ$1168,'【印刷（新規）】'!AA159,入力①申請書項目!$AN$159:$AO$1168)</f>
        <v>0</v>
      </c>
      <c r="AH159" s="436"/>
      <c r="AI159" s="438">
        <f>SUMIF(入力①申請書項目!$AG$159:$AJ$1168,'【印刷（新規）】'!AA159,入力①申請書項目!$AP$159:$AS$1168)</f>
        <v>0</v>
      </c>
      <c r="AJ159" s="438"/>
      <c r="AK159" s="438"/>
      <c r="AL159" s="90"/>
      <c r="AM159" s="90"/>
      <c r="AN159" s="281"/>
      <c r="AO159" s="281"/>
      <c r="AP159" s="281"/>
    </row>
    <row r="160" spans="1:42" s="89" customFormat="1" ht="20.100000000000001" customHeight="1">
      <c r="A160" s="90"/>
      <c r="B160" s="90"/>
      <c r="C160" s="282"/>
      <c r="D160" s="282"/>
      <c r="E160" s="282"/>
      <c r="F160" s="90"/>
      <c r="G160" s="90"/>
      <c r="H160" s="90"/>
      <c r="I160" s="90"/>
      <c r="J160" s="90"/>
      <c r="K160" s="90"/>
      <c r="L160" s="90"/>
      <c r="M160" s="90"/>
      <c r="N160" s="90"/>
      <c r="O160" s="90"/>
      <c r="P160" s="90"/>
      <c r="Q160" s="90"/>
      <c r="R160" s="90"/>
      <c r="S160" s="90"/>
      <c r="T160" s="90"/>
      <c r="U160" s="283"/>
      <c r="V160" s="280"/>
      <c r="W160" s="456"/>
      <c r="X160" s="456"/>
      <c r="Y160" s="456"/>
      <c r="Z160" s="456"/>
      <c r="AA160" s="436" t="s">
        <v>4749</v>
      </c>
      <c r="AB160" s="436"/>
      <c r="AC160" s="436"/>
      <c r="AD160" s="569"/>
      <c r="AE160" s="570"/>
      <c r="AF160" s="571"/>
      <c r="AG160" s="436">
        <f ca="1">SUMIF(入力①申請書項目!$AG$159:$AJ$1168,'【印刷（新規）】'!AA160,入力①申請書項目!$AN$159:$AO$1168)</f>
        <v>0</v>
      </c>
      <c r="AH160" s="436"/>
      <c r="AI160" s="438">
        <f>SUMIF(入力①申請書項目!$AG$159:$AJ$1168,'【印刷（新規）】'!AA160,入力①申請書項目!$AP$159:$AS$1168)</f>
        <v>0</v>
      </c>
      <c r="AJ160" s="438"/>
      <c r="AK160" s="438"/>
      <c r="AL160" s="90"/>
      <c r="AM160" s="90"/>
      <c r="AN160" s="281"/>
      <c r="AO160" s="281"/>
      <c r="AP160" s="281"/>
    </row>
    <row r="161" spans="1:42" s="89" customFormat="1" ht="20.100000000000001" customHeight="1">
      <c r="A161" s="90"/>
      <c r="B161" s="90"/>
      <c r="C161" s="282"/>
      <c r="D161" s="282"/>
      <c r="E161" s="282"/>
      <c r="F161" s="90"/>
      <c r="G161" s="90"/>
      <c r="H161" s="90"/>
      <c r="I161" s="90"/>
      <c r="J161" s="90"/>
      <c r="K161" s="90"/>
      <c r="L161" s="90"/>
      <c r="M161" s="90"/>
      <c r="N161" s="90"/>
      <c r="O161" s="90"/>
      <c r="P161" s="90"/>
      <c r="Q161" s="90"/>
      <c r="R161" s="90"/>
      <c r="S161" s="90"/>
      <c r="T161" s="90"/>
      <c r="U161" s="283"/>
      <c r="V161" s="280"/>
      <c r="W161" s="456"/>
      <c r="X161" s="456"/>
      <c r="Y161" s="456"/>
      <c r="Z161" s="456"/>
      <c r="AA161" s="436" t="s">
        <v>4750</v>
      </c>
      <c r="AB161" s="436"/>
      <c r="AC161" s="436"/>
      <c r="AD161" s="569"/>
      <c r="AE161" s="570"/>
      <c r="AF161" s="571"/>
      <c r="AG161" s="436">
        <f ca="1">SUMIF(入力①申請書項目!$AG$159:$AJ$1168,'【印刷（新規）】'!AA161,入力①申請書項目!$AN$159:$AO$1168)</f>
        <v>0</v>
      </c>
      <c r="AH161" s="436"/>
      <c r="AI161" s="438">
        <f>SUMIF(入力①申請書項目!$AG$159:$AJ$1168,'【印刷（新規）】'!AA161,入力①申請書項目!$AP$159:$AS$1168)</f>
        <v>0</v>
      </c>
      <c r="AJ161" s="438"/>
      <c r="AK161" s="438"/>
      <c r="AL161" s="90"/>
      <c r="AM161" s="90"/>
      <c r="AN161" s="281"/>
      <c r="AO161" s="281"/>
      <c r="AP161" s="281"/>
    </row>
    <row r="162" spans="1:42" s="89" customFormat="1" ht="20.100000000000001" customHeight="1">
      <c r="A162" s="90"/>
      <c r="B162" s="90"/>
      <c r="C162" s="282"/>
      <c r="D162" s="282"/>
      <c r="E162" s="282"/>
      <c r="F162" s="90"/>
      <c r="G162" s="90"/>
      <c r="H162" s="90"/>
      <c r="I162" s="90"/>
      <c r="J162" s="90"/>
      <c r="K162" s="90"/>
      <c r="L162" s="90"/>
      <c r="M162" s="90"/>
      <c r="N162" s="90"/>
      <c r="O162" s="90"/>
      <c r="P162" s="90"/>
      <c r="Q162" s="90"/>
      <c r="R162" s="90"/>
      <c r="S162" s="90"/>
      <c r="T162" s="90"/>
      <c r="U162" s="283"/>
      <c r="V162" s="280"/>
      <c r="W162" s="456"/>
      <c r="X162" s="456"/>
      <c r="Y162" s="456"/>
      <c r="Z162" s="456"/>
      <c r="AA162" s="436" t="s">
        <v>4751</v>
      </c>
      <c r="AB162" s="436"/>
      <c r="AC162" s="436"/>
      <c r="AD162" s="572"/>
      <c r="AE162" s="573"/>
      <c r="AF162" s="574"/>
      <c r="AG162" s="436">
        <f ca="1">SUMIF(入力①申請書項目!$AG$159:$AJ$1168,'【印刷（新規）】'!AA162,入力①申請書項目!$AN$159:$AO$1168)</f>
        <v>0</v>
      </c>
      <c r="AH162" s="436"/>
      <c r="AI162" s="438">
        <f>SUMIF(入力①申請書項目!$AG$159:$AJ$1168,'【印刷（新規）】'!AA162,入力①申請書項目!$AP$159:$AS$1168)</f>
        <v>0</v>
      </c>
      <c r="AJ162" s="438"/>
      <c r="AK162" s="438"/>
      <c r="AL162" s="90"/>
      <c r="AM162" s="90"/>
      <c r="AN162" s="281"/>
      <c r="AO162" s="281"/>
      <c r="AP162" s="281"/>
    </row>
    <row r="163" spans="1:42" s="89" customFormat="1" ht="20.100000000000001" customHeight="1">
      <c r="A163" s="275" t="str">
        <f ca="1">入力①申請書項目!CW2</f>
        <v xml:space="preserve">A B C </v>
      </c>
      <c r="B163" s="90"/>
      <c r="C163" s="279"/>
      <c r="D163" s="279"/>
      <c r="E163" s="279"/>
      <c r="F163" s="90"/>
      <c r="G163" s="90"/>
      <c r="H163" s="90"/>
      <c r="I163" s="90"/>
      <c r="J163" s="90"/>
      <c r="K163" s="90"/>
      <c r="L163" s="90"/>
      <c r="M163" s="90"/>
      <c r="N163" s="90"/>
      <c r="O163" s="90"/>
      <c r="P163" s="90"/>
      <c r="Q163" s="90"/>
      <c r="R163" s="90"/>
      <c r="S163" s="90"/>
      <c r="T163" s="90"/>
      <c r="U163" s="283"/>
      <c r="V163" s="280"/>
      <c r="W163" s="652" t="s">
        <v>4705</v>
      </c>
      <c r="X163" s="652"/>
      <c r="Y163" s="652"/>
      <c r="Z163" s="652"/>
      <c r="AA163" s="652"/>
      <c r="AB163" s="652"/>
      <c r="AC163" s="652"/>
      <c r="AD163" s="652"/>
      <c r="AE163" s="652"/>
      <c r="AF163" s="652"/>
      <c r="AG163" s="436">
        <f ca="1">SUM(AG158:AH162)</f>
        <v>0</v>
      </c>
      <c r="AH163" s="436"/>
      <c r="AI163" s="438">
        <f>SUM(AI158:AK162)</f>
        <v>0</v>
      </c>
      <c r="AJ163" s="438"/>
      <c r="AK163" s="438"/>
      <c r="AL163" s="90"/>
      <c r="AM163" s="90"/>
      <c r="AN163" s="281"/>
      <c r="AO163" s="281"/>
      <c r="AP163" s="281"/>
    </row>
    <row r="164" spans="1:42" s="89" customFormat="1" ht="4.5" customHeight="1">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row>
    <row r="165" spans="1:42" s="89" customFormat="1" ht="18.95" customHeight="1">
      <c r="A165" s="90" t="s">
        <v>3578</v>
      </c>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row>
    <row r="166" spans="1:42" s="89" customFormat="1" ht="18.95" customHeight="1">
      <c r="A166" s="90"/>
      <c r="B166" s="90" t="s">
        <v>3524</v>
      </c>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row>
    <row r="167" spans="1:42" s="89" customFormat="1" ht="18.95" customHeight="1">
      <c r="C167" s="448" t="str">
        <f>入力②ﾛｶﾍﾞﾝ!A13</f>
        <v>項目</v>
      </c>
      <c r="D167" s="449"/>
      <c r="E167" s="449"/>
      <c r="F167" s="449"/>
      <c r="G167" s="449"/>
      <c r="H167" s="449"/>
      <c r="I167" s="449"/>
      <c r="J167" s="449"/>
      <c r="K167" s="449"/>
      <c r="L167" s="449"/>
      <c r="M167" s="450"/>
      <c r="N167" s="464" t="str">
        <f>入力②ﾛｶﾍﾞﾝ!B13</f>
        <v>現状値
（直近決算値）</v>
      </c>
      <c r="O167" s="464"/>
      <c r="P167" s="464"/>
      <c r="Q167" s="464"/>
      <c r="R167" s="464"/>
      <c r="S167" s="464"/>
      <c r="T167" s="464"/>
      <c r="U167" s="464"/>
      <c r="V167" s="464"/>
      <c r="W167" s="464"/>
      <c r="X167" s="605" t="str">
        <f>入力②ﾛｶﾍﾞﾝ!C13</f>
        <v>目標値（計画終了時）
（計画終了直前決算）</v>
      </c>
      <c r="Y167" s="606"/>
      <c r="Z167" s="606"/>
      <c r="AA167" s="606"/>
      <c r="AB167" s="606"/>
      <c r="AC167" s="606"/>
      <c r="AD167" s="606"/>
      <c r="AE167" s="606"/>
      <c r="AF167" s="606"/>
      <c r="AG167" s="607"/>
    </row>
    <row r="168" spans="1:42" s="89" customFormat="1" ht="18.95" customHeight="1">
      <c r="C168" s="448" t="str">
        <f>入力②ﾛｶﾍﾞﾝ!A15</f>
        <v>売上高</v>
      </c>
      <c r="D168" s="449"/>
      <c r="E168" s="449"/>
      <c r="F168" s="449"/>
      <c r="G168" s="449"/>
      <c r="H168" s="449"/>
      <c r="I168" s="449"/>
      <c r="J168" s="449"/>
      <c r="K168" s="449"/>
      <c r="L168" s="449"/>
      <c r="M168" s="450"/>
      <c r="N168" s="444">
        <f>入力②ﾛｶﾍﾞﾝ!B15</f>
        <v>1000000</v>
      </c>
      <c r="O168" s="444"/>
      <c r="P168" s="444"/>
      <c r="Q168" s="444"/>
      <c r="R168" s="444"/>
      <c r="S168" s="444"/>
      <c r="T168" s="444"/>
      <c r="U168" s="444"/>
      <c r="V168" s="444"/>
      <c r="W168" s="444"/>
      <c r="X168" s="444">
        <f>入力②ﾛｶﾍﾞﾝ!C15</f>
        <v>1060000</v>
      </c>
      <c r="Y168" s="444"/>
      <c r="Z168" s="444"/>
      <c r="AA168" s="444"/>
      <c r="AB168" s="444"/>
      <c r="AC168" s="444"/>
      <c r="AD168" s="444"/>
      <c r="AE168" s="444"/>
      <c r="AF168" s="444"/>
      <c r="AG168" s="444"/>
    </row>
    <row r="169" spans="1:42" s="89" customFormat="1" ht="18.95" customHeight="1">
      <c r="C169" s="448" t="str">
        <f>入力②ﾛｶﾍﾞﾝ!A16</f>
        <v>前期売上高</v>
      </c>
      <c r="D169" s="449"/>
      <c r="E169" s="449"/>
      <c r="F169" s="449"/>
      <c r="G169" s="449"/>
      <c r="H169" s="449"/>
      <c r="I169" s="449"/>
      <c r="J169" s="449"/>
      <c r="K169" s="449"/>
      <c r="L169" s="449"/>
      <c r="M169" s="450"/>
      <c r="N169" s="444">
        <f>入力②ﾛｶﾍﾞﾝ!B16</f>
        <v>4756859</v>
      </c>
      <c r="O169" s="444"/>
      <c r="P169" s="444"/>
      <c r="Q169" s="444"/>
      <c r="R169" s="444"/>
      <c r="S169" s="444"/>
      <c r="T169" s="444"/>
      <c r="U169" s="444"/>
      <c r="V169" s="444"/>
      <c r="W169" s="444"/>
      <c r="X169" s="444">
        <f>入力②ﾛｶﾍﾞﾝ!C16</f>
        <v>1040000</v>
      </c>
      <c r="Y169" s="444"/>
      <c r="Z169" s="444"/>
      <c r="AA169" s="444"/>
      <c r="AB169" s="444"/>
      <c r="AC169" s="444"/>
      <c r="AD169" s="444"/>
      <c r="AE169" s="444"/>
      <c r="AF169" s="444"/>
      <c r="AG169" s="444"/>
    </row>
    <row r="170" spans="1:42" s="89" customFormat="1" ht="18.95" customHeight="1">
      <c r="C170" s="448" t="str">
        <f>入力②ﾛｶﾍﾞﾝ!A17</f>
        <v>資本金</v>
      </c>
      <c r="D170" s="449"/>
      <c r="E170" s="449"/>
      <c r="F170" s="449"/>
      <c r="G170" s="449"/>
      <c r="H170" s="449"/>
      <c r="I170" s="449"/>
      <c r="J170" s="449"/>
      <c r="K170" s="449"/>
      <c r="L170" s="449"/>
      <c r="M170" s="450"/>
      <c r="N170" s="444">
        <f>入力②ﾛｶﾍﾞﾝ!B17</f>
        <v>10000</v>
      </c>
      <c r="O170" s="444"/>
      <c r="P170" s="444"/>
      <c r="Q170" s="444"/>
      <c r="R170" s="444"/>
      <c r="S170" s="444"/>
      <c r="T170" s="444"/>
      <c r="U170" s="444"/>
      <c r="V170" s="444"/>
      <c r="W170" s="444"/>
      <c r="X170" s="444">
        <f>入力②ﾛｶﾍﾞﾝ!C17</f>
        <v>10000</v>
      </c>
      <c r="Y170" s="444"/>
      <c r="Z170" s="444"/>
      <c r="AA170" s="444"/>
      <c r="AB170" s="444"/>
      <c r="AC170" s="444"/>
      <c r="AD170" s="444"/>
      <c r="AE170" s="444"/>
      <c r="AF170" s="444"/>
      <c r="AG170" s="444"/>
    </row>
    <row r="171" spans="1:42" s="89" customFormat="1" ht="18.95" customHeight="1">
      <c r="C171" s="448" t="str">
        <f>入力②ﾛｶﾍﾞﾝ!A18</f>
        <v>営業利益</v>
      </c>
      <c r="D171" s="449"/>
      <c r="E171" s="449"/>
      <c r="F171" s="449"/>
      <c r="G171" s="449"/>
      <c r="H171" s="449"/>
      <c r="I171" s="449"/>
      <c r="J171" s="449"/>
      <c r="K171" s="449"/>
      <c r="L171" s="449"/>
      <c r="M171" s="450"/>
      <c r="N171" s="444">
        <f>入力②ﾛｶﾍﾞﾝ!B18</f>
        <v>100000</v>
      </c>
      <c r="O171" s="444"/>
      <c r="P171" s="444"/>
      <c r="Q171" s="444"/>
      <c r="R171" s="444"/>
      <c r="S171" s="444"/>
      <c r="T171" s="444"/>
      <c r="U171" s="444"/>
      <c r="V171" s="444"/>
      <c r="W171" s="444"/>
      <c r="X171" s="444">
        <f>入力②ﾛｶﾍﾞﾝ!C18</f>
        <v>150000</v>
      </c>
      <c r="Y171" s="444"/>
      <c r="Z171" s="444"/>
      <c r="AA171" s="444"/>
      <c r="AB171" s="444"/>
      <c r="AC171" s="444"/>
      <c r="AD171" s="444"/>
      <c r="AE171" s="444"/>
      <c r="AF171" s="444"/>
      <c r="AG171" s="444"/>
    </row>
    <row r="172" spans="1:42" s="89" customFormat="1" ht="18.95" customHeight="1">
      <c r="C172" s="448" t="str">
        <f>入力②ﾛｶﾍﾞﾝ!A19</f>
        <v>借入金</v>
      </c>
      <c r="D172" s="449"/>
      <c r="E172" s="449"/>
      <c r="F172" s="449"/>
      <c r="G172" s="449"/>
      <c r="H172" s="449"/>
      <c r="I172" s="449"/>
      <c r="J172" s="449"/>
      <c r="K172" s="449"/>
      <c r="L172" s="449"/>
      <c r="M172" s="450"/>
      <c r="N172" s="444">
        <f>入力②ﾛｶﾍﾞﾝ!B19</f>
        <v>660274</v>
      </c>
      <c r="O172" s="444"/>
      <c r="P172" s="444"/>
      <c r="Q172" s="444"/>
      <c r="R172" s="444"/>
      <c r="S172" s="444"/>
      <c r="T172" s="444"/>
      <c r="U172" s="444"/>
      <c r="V172" s="444"/>
      <c r="W172" s="444"/>
      <c r="X172" s="444">
        <f>入力②ﾛｶﾍﾞﾝ!C19</f>
        <v>600000</v>
      </c>
      <c r="Y172" s="444"/>
      <c r="Z172" s="444"/>
      <c r="AA172" s="444"/>
      <c r="AB172" s="444"/>
      <c r="AC172" s="444"/>
      <c r="AD172" s="444"/>
      <c r="AE172" s="444"/>
      <c r="AF172" s="444"/>
      <c r="AG172" s="444"/>
    </row>
    <row r="173" spans="1:42" s="89" customFormat="1" ht="18.95" customHeight="1">
      <c r="C173" s="448" t="str">
        <f>入力②ﾛｶﾍﾞﾝ!A20</f>
        <v>現金・預金</v>
      </c>
      <c r="D173" s="449"/>
      <c r="E173" s="449"/>
      <c r="F173" s="449"/>
      <c r="G173" s="449"/>
      <c r="H173" s="449"/>
      <c r="I173" s="449"/>
      <c r="J173" s="449"/>
      <c r="K173" s="449"/>
      <c r="L173" s="449"/>
      <c r="M173" s="450"/>
      <c r="N173" s="444">
        <f>入力②ﾛｶﾍﾞﾝ!B20</f>
        <v>474797</v>
      </c>
      <c r="O173" s="444"/>
      <c r="P173" s="444"/>
      <c r="Q173" s="444"/>
      <c r="R173" s="444"/>
      <c r="S173" s="444"/>
      <c r="T173" s="444"/>
      <c r="U173" s="444"/>
      <c r="V173" s="444"/>
      <c r="W173" s="444"/>
      <c r="X173" s="444">
        <f>入力②ﾛｶﾍﾞﾝ!C20</f>
        <v>1000000</v>
      </c>
      <c r="Y173" s="444"/>
      <c r="Z173" s="444"/>
      <c r="AA173" s="444"/>
      <c r="AB173" s="444"/>
      <c r="AC173" s="444"/>
      <c r="AD173" s="444"/>
      <c r="AE173" s="444"/>
      <c r="AF173" s="444"/>
      <c r="AG173" s="444"/>
    </row>
    <row r="174" spans="1:42" s="89" customFormat="1" ht="18.95" customHeight="1">
      <c r="C174" s="448" t="str">
        <f>入力②ﾛｶﾍﾞﾝ!A21</f>
        <v>減価償却費</v>
      </c>
      <c r="D174" s="449"/>
      <c r="E174" s="449"/>
      <c r="F174" s="449"/>
      <c r="G174" s="449"/>
      <c r="H174" s="449"/>
      <c r="I174" s="449"/>
      <c r="J174" s="449"/>
      <c r="K174" s="449"/>
      <c r="L174" s="449"/>
      <c r="M174" s="450"/>
      <c r="N174" s="444">
        <f>入力②ﾛｶﾍﾞﾝ!B21</f>
        <v>33243</v>
      </c>
      <c r="O174" s="444"/>
      <c r="P174" s="444"/>
      <c r="Q174" s="444"/>
      <c r="R174" s="444"/>
      <c r="S174" s="444"/>
      <c r="T174" s="444"/>
      <c r="U174" s="444"/>
      <c r="V174" s="444"/>
      <c r="W174" s="444"/>
      <c r="X174" s="444">
        <f>入力②ﾛｶﾍﾞﾝ!C21</f>
        <v>500000</v>
      </c>
      <c r="Y174" s="444"/>
      <c r="Z174" s="444"/>
      <c r="AA174" s="444"/>
      <c r="AB174" s="444"/>
      <c r="AC174" s="444"/>
      <c r="AD174" s="444"/>
      <c r="AE174" s="444"/>
      <c r="AF174" s="444"/>
      <c r="AG174" s="444"/>
    </row>
    <row r="175" spans="1:42" s="89" customFormat="1" ht="18.95" customHeight="1">
      <c r="C175" s="448" t="str">
        <f>入力②ﾛｶﾍﾞﾝ!A22</f>
        <v>純資産合計</v>
      </c>
      <c r="D175" s="449"/>
      <c r="E175" s="449"/>
      <c r="F175" s="449"/>
      <c r="G175" s="449"/>
      <c r="H175" s="449"/>
      <c r="I175" s="449"/>
      <c r="J175" s="449"/>
      <c r="K175" s="449"/>
      <c r="L175" s="449"/>
      <c r="M175" s="450"/>
      <c r="N175" s="444">
        <f>入力②ﾛｶﾍﾞﾝ!B22</f>
        <v>912793</v>
      </c>
      <c r="O175" s="444"/>
      <c r="P175" s="444"/>
      <c r="Q175" s="444"/>
      <c r="R175" s="444"/>
      <c r="S175" s="444"/>
      <c r="T175" s="444"/>
      <c r="U175" s="444"/>
      <c r="V175" s="444"/>
      <c r="W175" s="444"/>
      <c r="X175" s="444">
        <f>入力②ﾛｶﾍﾞﾝ!C22</f>
        <v>1000000</v>
      </c>
      <c r="Y175" s="444"/>
      <c r="Z175" s="444"/>
      <c r="AA175" s="444"/>
      <c r="AB175" s="444"/>
      <c r="AC175" s="444"/>
      <c r="AD175" s="444"/>
      <c r="AE175" s="444"/>
      <c r="AF175" s="444"/>
      <c r="AG175" s="444"/>
    </row>
    <row r="176" spans="1:42" s="89" customFormat="1" ht="18.95" customHeight="1">
      <c r="C176" s="448" t="str">
        <f>入力②ﾛｶﾍﾞﾝ!A23</f>
        <v>負債合計</v>
      </c>
      <c r="D176" s="449"/>
      <c r="E176" s="449"/>
      <c r="F176" s="449"/>
      <c r="G176" s="449"/>
      <c r="H176" s="449"/>
      <c r="I176" s="449"/>
      <c r="J176" s="449"/>
      <c r="K176" s="449"/>
      <c r="L176" s="449"/>
      <c r="M176" s="450"/>
      <c r="N176" s="444">
        <f>入力②ﾛｶﾍﾞﾝ!B23</f>
        <v>1668387</v>
      </c>
      <c r="O176" s="444"/>
      <c r="P176" s="444"/>
      <c r="Q176" s="444"/>
      <c r="R176" s="444"/>
      <c r="S176" s="444"/>
      <c r="T176" s="444"/>
      <c r="U176" s="444"/>
      <c r="V176" s="444"/>
      <c r="W176" s="444"/>
      <c r="X176" s="444">
        <f>入力②ﾛｶﾍﾞﾝ!C23</f>
        <v>1000000</v>
      </c>
      <c r="Y176" s="444"/>
      <c r="Z176" s="444"/>
      <c r="AA176" s="444"/>
      <c r="AB176" s="444"/>
      <c r="AC176" s="444"/>
      <c r="AD176" s="444"/>
      <c r="AE176" s="444"/>
      <c r="AF176" s="444"/>
      <c r="AG176" s="444"/>
    </row>
    <row r="177" spans="2:40" s="89" customFormat="1" ht="18.95" customHeight="1">
      <c r="C177" s="448" t="str">
        <f>入力②ﾛｶﾍﾞﾝ!A24</f>
        <v>売掛金</v>
      </c>
      <c r="D177" s="449"/>
      <c r="E177" s="449"/>
      <c r="F177" s="449"/>
      <c r="G177" s="449"/>
      <c r="H177" s="449"/>
      <c r="I177" s="449"/>
      <c r="J177" s="449"/>
      <c r="K177" s="449"/>
      <c r="L177" s="449"/>
      <c r="M177" s="450"/>
      <c r="N177" s="444">
        <f>入力②ﾛｶﾍﾞﾝ!B24</f>
        <v>671040</v>
      </c>
      <c r="O177" s="444"/>
      <c r="P177" s="444"/>
      <c r="Q177" s="444"/>
      <c r="R177" s="444"/>
      <c r="S177" s="444"/>
      <c r="T177" s="444"/>
      <c r="U177" s="444"/>
      <c r="V177" s="444"/>
      <c r="W177" s="444"/>
      <c r="X177" s="444">
        <f>入力②ﾛｶﾍﾞﾝ!C24</f>
        <v>500000</v>
      </c>
      <c r="Y177" s="444"/>
      <c r="Z177" s="444"/>
      <c r="AA177" s="444"/>
      <c r="AB177" s="444"/>
      <c r="AC177" s="444"/>
      <c r="AD177" s="444"/>
      <c r="AE177" s="444"/>
      <c r="AF177" s="444"/>
      <c r="AG177" s="444"/>
    </row>
    <row r="178" spans="2:40" s="89" customFormat="1" ht="18.95" customHeight="1">
      <c r="C178" s="448" t="str">
        <f>入力②ﾛｶﾍﾞﾝ!A25</f>
        <v>受取手形</v>
      </c>
      <c r="D178" s="449"/>
      <c r="E178" s="449"/>
      <c r="F178" s="449"/>
      <c r="G178" s="449"/>
      <c r="H178" s="449"/>
      <c r="I178" s="449"/>
      <c r="J178" s="449"/>
      <c r="K178" s="449"/>
      <c r="L178" s="449"/>
      <c r="M178" s="450"/>
      <c r="N178" s="444">
        <f>入力②ﾛｶﾍﾞﾝ!B25</f>
        <v>270760</v>
      </c>
      <c r="O178" s="444"/>
      <c r="P178" s="444"/>
      <c r="Q178" s="444"/>
      <c r="R178" s="444"/>
      <c r="S178" s="444"/>
      <c r="T178" s="444"/>
      <c r="U178" s="444"/>
      <c r="V178" s="444"/>
      <c r="W178" s="444"/>
      <c r="X178" s="444">
        <f>入力②ﾛｶﾍﾞﾝ!C25</f>
        <v>200000</v>
      </c>
      <c r="Y178" s="444"/>
      <c r="Z178" s="444"/>
      <c r="AA178" s="444"/>
      <c r="AB178" s="444"/>
      <c r="AC178" s="444"/>
      <c r="AD178" s="444"/>
      <c r="AE178" s="444"/>
      <c r="AF178" s="444"/>
      <c r="AG178" s="444"/>
    </row>
    <row r="179" spans="2:40" s="89" customFormat="1" ht="18.95" customHeight="1">
      <c r="C179" s="448" t="str">
        <f>入力②ﾛｶﾍﾞﾝ!A26</f>
        <v>棚卸資産</v>
      </c>
      <c r="D179" s="449"/>
      <c r="E179" s="449"/>
      <c r="F179" s="449"/>
      <c r="G179" s="449"/>
      <c r="H179" s="449"/>
      <c r="I179" s="449"/>
      <c r="J179" s="449"/>
      <c r="K179" s="449"/>
      <c r="L179" s="449"/>
      <c r="M179" s="450"/>
      <c r="N179" s="444">
        <f>入力②ﾛｶﾍﾞﾝ!B26</f>
        <v>439285</v>
      </c>
      <c r="O179" s="444"/>
      <c r="P179" s="444"/>
      <c r="Q179" s="444"/>
      <c r="R179" s="444"/>
      <c r="S179" s="444"/>
      <c r="T179" s="444"/>
      <c r="U179" s="444"/>
      <c r="V179" s="444"/>
      <c r="W179" s="444"/>
      <c r="X179" s="444">
        <f>入力②ﾛｶﾍﾞﾝ!C26</f>
        <v>600000</v>
      </c>
      <c r="Y179" s="444"/>
      <c r="Z179" s="444"/>
      <c r="AA179" s="444"/>
      <c r="AB179" s="444"/>
      <c r="AC179" s="444"/>
      <c r="AD179" s="444"/>
      <c r="AE179" s="444"/>
      <c r="AF179" s="444"/>
      <c r="AG179" s="444"/>
    </row>
    <row r="180" spans="2:40" s="89" customFormat="1" ht="18.95" customHeight="1">
      <c r="C180" s="448" t="str">
        <f>入力②ﾛｶﾍﾞﾝ!A27</f>
        <v>買掛金</v>
      </c>
      <c r="D180" s="449"/>
      <c r="E180" s="449"/>
      <c r="F180" s="449"/>
      <c r="G180" s="449"/>
      <c r="H180" s="449"/>
      <c r="I180" s="449"/>
      <c r="J180" s="449"/>
      <c r="K180" s="449"/>
      <c r="L180" s="449"/>
      <c r="M180" s="450"/>
      <c r="N180" s="444">
        <f>入力②ﾛｶﾍﾞﾝ!B27</f>
        <v>373206</v>
      </c>
      <c r="O180" s="444"/>
      <c r="P180" s="444"/>
      <c r="Q180" s="444"/>
      <c r="R180" s="444"/>
      <c r="S180" s="444"/>
      <c r="T180" s="444"/>
      <c r="U180" s="444"/>
      <c r="V180" s="444"/>
      <c r="W180" s="444"/>
      <c r="X180" s="444">
        <f>入力②ﾛｶﾍﾞﾝ!C27</f>
        <v>300000</v>
      </c>
      <c r="Y180" s="444"/>
      <c r="Z180" s="444"/>
      <c r="AA180" s="444"/>
      <c r="AB180" s="444"/>
      <c r="AC180" s="444"/>
      <c r="AD180" s="444"/>
      <c r="AE180" s="444"/>
      <c r="AF180" s="444"/>
      <c r="AG180" s="444"/>
    </row>
    <row r="181" spans="2:40" s="89" customFormat="1" ht="18.95" customHeight="1">
      <c r="C181" s="448" t="str">
        <f>入力②ﾛｶﾍﾞﾝ!A28</f>
        <v>支払手形</v>
      </c>
      <c r="D181" s="449"/>
      <c r="E181" s="449"/>
      <c r="F181" s="449"/>
      <c r="G181" s="449"/>
      <c r="H181" s="449"/>
      <c r="I181" s="449"/>
      <c r="J181" s="449"/>
      <c r="K181" s="449"/>
      <c r="L181" s="449"/>
      <c r="M181" s="450"/>
      <c r="N181" s="444">
        <f>入力②ﾛｶﾍﾞﾝ!B28</f>
        <v>463324</v>
      </c>
      <c r="O181" s="444"/>
      <c r="P181" s="444"/>
      <c r="Q181" s="444"/>
      <c r="R181" s="444"/>
      <c r="S181" s="444"/>
      <c r="T181" s="444"/>
      <c r="U181" s="444"/>
      <c r="V181" s="444"/>
      <c r="W181" s="444"/>
      <c r="X181" s="444">
        <f>入力②ﾛｶﾍﾞﾝ!C28</f>
        <v>400000</v>
      </c>
      <c r="Y181" s="444"/>
      <c r="Z181" s="444"/>
      <c r="AA181" s="444"/>
      <c r="AB181" s="444"/>
      <c r="AC181" s="444"/>
      <c r="AD181" s="444"/>
      <c r="AE181" s="444"/>
      <c r="AF181" s="444"/>
      <c r="AG181" s="444"/>
    </row>
    <row r="182" spans="2:40" s="89" customFormat="1" ht="18.95" customHeight="1">
      <c r="C182" s="279" t="str">
        <f>入力②ﾛｶﾍﾞﾝ!A29</f>
        <v>※金額の単位は千円</v>
      </c>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79"/>
      <c r="AE182" s="279"/>
      <c r="AF182" s="279"/>
      <c r="AG182" s="279"/>
    </row>
    <row r="183" spans="2:40" s="89" customFormat="1" ht="18.95" customHeight="1">
      <c r="B183" s="90"/>
      <c r="C183" s="279"/>
      <c r="D183" s="279"/>
      <c r="E183" s="279"/>
      <c r="F183" s="279"/>
      <c r="G183" s="279"/>
      <c r="H183" s="279"/>
      <c r="I183" s="279"/>
      <c r="J183" s="279"/>
      <c r="K183" s="279"/>
      <c r="L183" s="279"/>
      <c r="M183" s="279"/>
      <c r="N183" s="279"/>
      <c r="O183" s="279"/>
      <c r="P183" s="279"/>
      <c r="Q183" s="279"/>
      <c r="R183" s="279"/>
      <c r="S183" s="279"/>
      <c r="T183" s="279"/>
      <c r="U183" s="279"/>
      <c r="V183" s="279"/>
      <c r="W183" s="279"/>
      <c r="X183" s="279"/>
      <c r="Y183" s="279"/>
      <c r="Z183" s="279"/>
      <c r="AA183" s="279"/>
      <c r="AB183" s="279"/>
      <c r="AC183" s="279"/>
      <c r="AD183" s="279"/>
      <c r="AE183" s="279"/>
      <c r="AF183" s="279"/>
      <c r="AG183" s="279"/>
      <c r="AH183" s="90"/>
      <c r="AI183" s="90"/>
      <c r="AJ183" s="90"/>
      <c r="AK183" s="90"/>
      <c r="AL183" s="90"/>
      <c r="AM183" s="90"/>
      <c r="AN183" s="90"/>
    </row>
    <row r="184" spans="2:40" s="89" customFormat="1" ht="18.75" hidden="1" customHeight="1">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0"/>
      <c r="AN184" s="90"/>
    </row>
    <row r="185" spans="2:40" s="89" customFormat="1" ht="18.95" customHeight="1">
      <c r="B185" s="90" t="s">
        <v>3525</v>
      </c>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90"/>
      <c r="AL185" s="90"/>
      <c r="AM185" s="90"/>
      <c r="AN185" s="90"/>
    </row>
    <row r="186" spans="2:40" s="89" customFormat="1" ht="10.5" customHeight="1">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row>
    <row r="187" spans="2:40" s="89" customFormat="1" ht="18.95" customHeight="1">
      <c r="B187" s="445" t="str">
        <f>"現状値："&amp;入力③指標!E6&amp;"　　　　　　　（単位：千円）"</f>
        <v>現状値：平成28年 12 月期　　　　　　　（単位：千円）</v>
      </c>
      <c r="C187" s="446"/>
      <c r="D187" s="446"/>
      <c r="E187" s="446"/>
      <c r="F187" s="446"/>
      <c r="G187" s="446"/>
      <c r="H187" s="446"/>
      <c r="I187" s="446"/>
      <c r="J187" s="446"/>
      <c r="K187" s="446"/>
      <c r="L187" s="446"/>
      <c r="M187" s="446"/>
      <c r="N187" s="446"/>
      <c r="O187" s="446"/>
      <c r="P187" s="447"/>
      <c r="Q187" s="443">
        <f>入力③指標!E5</f>
        <v>0</v>
      </c>
      <c r="R187" s="443"/>
      <c r="S187" s="443"/>
      <c r="T187" s="443"/>
      <c r="U187" s="443">
        <v>1</v>
      </c>
      <c r="V187" s="443"/>
      <c r="W187" s="443"/>
      <c r="X187" s="443"/>
      <c r="Y187" s="443">
        <f>入力③指標!G5</f>
        <v>2</v>
      </c>
      <c r="Z187" s="443"/>
      <c r="AA187" s="443"/>
      <c r="AB187" s="443"/>
      <c r="AC187" s="443">
        <f>入力③指標!H5</f>
        <v>3</v>
      </c>
      <c r="AD187" s="443"/>
      <c r="AE187" s="443"/>
      <c r="AF187" s="443"/>
      <c r="AG187" s="443">
        <f>入力③指標!I5</f>
        <v>4</v>
      </c>
      <c r="AH187" s="443"/>
      <c r="AI187" s="443"/>
      <c r="AJ187" s="443"/>
      <c r="AK187" s="443">
        <f>入力③指標!J5</f>
        <v>5</v>
      </c>
      <c r="AL187" s="443"/>
      <c r="AM187" s="443"/>
      <c r="AN187" s="443"/>
    </row>
    <row r="188" spans="2:40" s="89" customFormat="1" ht="18.95" customHeight="1">
      <c r="B188" s="461" t="str">
        <f>入力③指標!C7</f>
        <v>売上高</v>
      </c>
      <c r="C188" s="462"/>
      <c r="D188" s="462"/>
      <c r="E188" s="462"/>
      <c r="F188" s="462"/>
      <c r="G188" s="462"/>
      <c r="H188" s="462"/>
      <c r="I188" s="461"/>
      <c r="J188" s="462"/>
      <c r="K188" s="462"/>
      <c r="L188" s="462"/>
      <c r="M188" s="462"/>
      <c r="N188" s="462"/>
      <c r="O188" s="462"/>
      <c r="P188" s="462"/>
      <c r="Q188" s="442">
        <f>入力③指標!E7</f>
        <v>1000000</v>
      </c>
      <c r="R188" s="442"/>
      <c r="S188" s="442"/>
      <c r="T188" s="442"/>
      <c r="U188" s="442">
        <f>入力③指標!F7</f>
        <v>1020000</v>
      </c>
      <c r="V188" s="442"/>
      <c r="W188" s="442"/>
      <c r="X188" s="442"/>
      <c r="Y188" s="442">
        <f>入力③指標!G7</f>
        <v>1040000</v>
      </c>
      <c r="Z188" s="442"/>
      <c r="AA188" s="442"/>
      <c r="AB188" s="442"/>
      <c r="AC188" s="442">
        <f>入力③指標!H7</f>
        <v>1060000</v>
      </c>
      <c r="AD188" s="442"/>
      <c r="AE188" s="442"/>
      <c r="AF188" s="442"/>
      <c r="AG188" s="442">
        <f>入力③指標!I7</f>
        <v>1080000</v>
      </c>
      <c r="AH188" s="442"/>
      <c r="AI188" s="442"/>
      <c r="AJ188" s="442"/>
      <c r="AK188" s="442">
        <f>入力③指標!J7</f>
        <v>1100000</v>
      </c>
      <c r="AL188" s="442"/>
      <c r="AM188" s="442"/>
      <c r="AN188" s="442"/>
    </row>
    <row r="189" spans="2:40" s="89" customFormat="1" ht="18.95" customHeight="1">
      <c r="B189" s="461" t="str">
        <f>入力③指標!C8</f>
        <v>売上原価</v>
      </c>
      <c r="C189" s="462"/>
      <c r="D189" s="462"/>
      <c r="E189" s="462"/>
      <c r="F189" s="462"/>
      <c r="G189" s="462"/>
      <c r="H189" s="462"/>
      <c r="I189" s="461" t="str">
        <f>入力③指標!D8</f>
        <v>（人件費・減価償却以外）</v>
      </c>
      <c r="J189" s="462"/>
      <c r="K189" s="462"/>
      <c r="L189" s="462"/>
      <c r="M189" s="462"/>
      <c r="N189" s="462"/>
      <c r="O189" s="462"/>
      <c r="P189" s="462"/>
      <c r="Q189" s="442">
        <f>入力③指標!E8</f>
        <v>200000</v>
      </c>
      <c r="R189" s="442"/>
      <c r="S189" s="442"/>
      <c r="T189" s="442"/>
      <c r="U189" s="442">
        <f>入力③指標!F8</f>
        <v>199000</v>
      </c>
      <c r="V189" s="442"/>
      <c r="W189" s="442"/>
      <c r="X189" s="442"/>
      <c r="Y189" s="442">
        <f>入力③指標!G8</f>
        <v>198000</v>
      </c>
      <c r="Z189" s="442"/>
      <c r="AA189" s="442"/>
      <c r="AB189" s="442"/>
      <c r="AC189" s="442">
        <f>入力③指標!H8</f>
        <v>197000</v>
      </c>
      <c r="AD189" s="442"/>
      <c r="AE189" s="442"/>
      <c r="AF189" s="442"/>
      <c r="AG189" s="442">
        <f>入力③指標!I8</f>
        <v>196000</v>
      </c>
      <c r="AH189" s="442"/>
      <c r="AI189" s="442"/>
      <c r="AJ189" s="442"/>
      <c r="AK189" s="442">
        <f>入力③指標!J8</f>
        <v>195000</v>
      </c>
      <c r="AL189" s="442"/>
      <c r="AM189" s="442"/>
      <c r="AN189" s="442"/>
    </row>
    <row r="190" spans="2:40" s="89" customFormat="1" ht="18.95" customHeight="1">
      <c r="B190" s="461"/>
      <c r="C190" s="462"/>
      <c r="D190" s="462"/>
      <c r="E190" s="462"/>
      <c r="F190" s="462"/>
      <c r="G190" s="462"/>
      <c r="H190" s="462"/>
      <c r="I190" s="461" t="str">
        <f>入力③指標!D9</f>
        <v>（人件費）</v>
      </c>
      <c r="J190" s="462"/>
      <c r="K190" s="462"/>
      <c r="L190" s="462"/>
      <c r="M190" s="462"/>
      <c r="N190" s="462"/>
      <c r="O190" s="462"/>
      <c r="P190" s="462"/>
      <c r="Q190" s="442">
        <f>入力③指標!E9</f>
        <v>200000</v>
      </c>
      <c r="R190" s="442"/>
      <c r="S190" s="442"/>
      <c r="T190" s="442"/>
      <c r="U190" s="442">
        <f>入力③指標!F9</f>
        <v>203000</v>
      </c>
      <c r="V190" s="442"/>
      <c r="W190" s="442"/>
      <c r="X190" s="442"/>
      <c r="Y190" s="442">
        <f>入力③指標!G9</f>
        <v>206000</v>
      </c>
      <c r="Z190" s="442"/>
      <c r="AA190" s="442"/>
      <c r="AB190" s="442"/>
      <c r="AC190" s="442">
        <f>入力③指標!H9</f>
        <v>209000</v>
      </c>
      <c r="AD190" s="442"/>
      <c r="AE190" s="442"/>
      <c r="AF190" s="442"/>
      <c r="AG190" s="442">
        <f>入力③指標!I9</f>
        <v>212000</v>
      </c>
      <c r="AH190" s="442"/>
      <c r="AI190" s="442"/>
      <c r="AJ190" s="442"/>
      <c r="AK190" s="442">
        <f>入力③指標!J9</f>
        <v>215000</v>
      </c>
      <c r="AL190" s="442"/>
      <c r="AM190" s="442"/>
      <c r="AN190" s="442"/>
    </row>
    <row r="191" spans="2:40" s="89" customFormat="1" ht="18.95" customHeight="1">
      <c r="B191" s="461"/>
      <c r="C191" s="462"/>
      <c r="D191" s="462"/>
      <c r="E191" s="462"/>
      <c r="F191" s="462"/>
      <c r="G191" s="462"/>
      <c r="H191" s="462"/>
      <c r="I191" s="461" t="str">
        <f>入力③指標!D10</f>
        <v>（減価償却費）</v>
      </c>
      <c r="J191" s="462"/>
      <c r="K191" s="462"/>
      <c r="L191" s="462"/>
      <c r="M191" s="462"/>
      <c r="N191" s="462"/>
      <c r="O191" s="462"/>
      <c r="P191" s="462"/>
      <c r="Q191" s="442">
        <f>入力③指標!E10</f>
        <v>100000</v>
      </c>
      <c r="R191" s="442"/>
      <c r="S191" s="442"/>
      <c r="T191" s="442"/>
      <c r="U191" s="442">
        <f>入力③指標!F10</f>
        <v>100000</v>
      </c>
      <c r="V191" s="442"/>
      <c r="W191" s="442"/>
      <c r="X191" s="442"/>
      <c r="Y191" s="442">
        <f>入力③指標!G10</f>
        <v>100000</v>
      </c>
      <c r="Z191" s="442"/>
      <c r="AA191" s="442"/>
      <c r="AB191" s="442"/>
      <c r="AC191" s="442">
        <f>入力③指標!H10</f>
        <v>100000</v>
      </c>
      <c r="AD191" s="442"/>
      <c r="AE191" s="442"/>
      <c r="AF191" s="442"/>
      <c r="AG191" s="442">
        <f>入力③指標!I10</f>
        <v>100000</v>
      </c>
      <c r="AH191" s="442"/>
      <c r="AI191" s="442"/>
      <c r="AJ191" s="442"/>
      <c r="AK191" s="442">
        <f>入力③指標!J10</f>
        <v>100000</v>
      </c>
      <c r="AL191" s="442"/>
      <c r="AM191" s="442"/>
      <c r="AN191" s="442"/>
    </row>
    <row r="192" spans="2:40" s="89" customFormat="1" ht="18.95" customHeight="1">
      <c r="B192" s="461" t="str">
        <f>入力③指標!C11</f>
        <v>売上総利益</v>
      </c>
      <c r="C192" s="462"/>
      <c r="D192" s="462"/>
      <c r="E192" s="462"/>
      <c r="F192" s="462"/>
      <c r="G192" s="462"/>
      <c r="H192" s="462"/>
      <c r="I192" s="461"/>
      <c r="J192" s="462"/>
      <c r="K192" s="462"/>
      <c r="L192" s="462"/>
      <c r="M192" s="462"/>
      <c r="N192" s="462"/>
      <c r="O192" s="462"/>
      <c r="P192" s="462"/>
      <c r="Q192" s="442">
        <f>入力③指標!E11</f>
        <v>500000</v>
      </c>
      <c r="R192" s="442"/>
      <c r="S192" s="442"/>
      <c r="T192" s="442"/>
      <c r="U192" s="442">
        <f>入力③指標!F11</f>
        <v>518000</v>
      </c>
      <c r="V192" s="442"/>
      <c r="W192" s="442"/>
      <c r="X192" s="442"/>
      <c r="Y192" s="442">
        <f>入力③指標!G11</f>
        <v>536000</v>
      </c>
      <c r="Z192" s="442"/>
      <c r="AA192" s="442"/>
      <c r="AB192" s="442"/>
      <c r="AC192" s="442">
        <f>入力③指標!H11</f>
        <v>554000</v>
      </c>
      <c r="AD192" s="442"/>
      <c r="AE192" s="442"/>
      <c r="AF192" s="442"/>
      <c r="AG192" s="442">
        <f>入力③指標!I11</f>
        <v>572000</v>
      </c>
      <c r="AH192" s="442"/>
      <c r="AI192" s="442"/>
      <c r="AJ192" s="442"/>
      <c r="AK192" s="442">
        <f>入力③指標!J11</f>
        <v>590000</v>
      </c>
      <c r="AL192" s="442"/>
      <c r="AM192" s="442"/>
      <c r="AN192" s="442"/>
    </row>
    <row r="193" spans="2:43" s="89" customFormat="1" ht="18.95" customHeight="1">
      <c r="B193" s="461" t="str">
        <f>入力③指標!C12</f>
        <v>販管費</v>
      </c>
      <c r="C193" s="462"/>
      <c r="D193" s="462"/>
      <c r="E193" s="462"/>
      <c r="F193" s="462"/>
      <c r="G193" s="462"/>
      <c r="H193" s="462"/>
      <c r="I193" s="461" t="str">
        <f>入力③指標!D12</f>
        <v>（人件費・減価償却以外）</v>
      </c>
      <c r="J193" s="462"/>
      <c r="K193" s="462"/>
      <c r="L193" s="462"/>
      <c r="M193" s="462"/>
      <c r="N193" s="462"/>
      <c r="O193" s="462"/>
      <c r="P193" s="462"/>
      <c r="Q193" s="442">
        <f>入力③指標!E12</f>
        <v>200000</v>
      </c>
      <c r="R193" s="442"/>
      <c r="S193" s="442"/>
      <c r="T193" s="442"/>
      <c r="U193" s="442">
        <f>入力③指標!F12</f>
        <v>198000</v>
      </c>
      <c r="V193" s="442"/>
      <c r="W193" s="442"/>
      <c r="X193" s="442"/>
      <c r="Y193" s="442">
        <f>入力③指標!G12</f>
        <v>196000</v>
      </c>
      <c r="Z193" s="442"/>
      <c r="AA193" s="442"/>
      <c r="AB193" s="442"/>
      <c r="AC193" s="442">
        <f>入力③指標!H12</f>
        <v>194000</v>
      </c>
      <c r="AD193" s="442"/>
      <c r="AE193" s="442"/>
      <c r="AF193" s="442"/>
      <c r="AG193" s="442">
        <f>入力③指標!I12</f>
        <v>192000</v>
      </c>
      <c r="AH193" s="442"/>
      <c r="AI193" s="442"/>
      <c r="AJ193" s="442"/>
      <c r="AK193" s="442">
        <f>入力③指標!J12</f>
        <v>190000</v>
      </c>
      <c r="AL193" s="442"/>
      <c r="AM193" s="442"/>
      <c r="AN193" s="442"/>
    </row>
    <row r="194" spans="2:43" s="89" customFormat="1" ht="18.95" customHeight="1">
      <c r="B194" s="461"/>
      <c r="C194" s="462"/>
      <c r="D194" s="462"/>
      <c r="E194" s="462"/>
      <c r="F194" s="462"/>
      <c r="G194" s="462"/>
      <c r="H194" s="462"/>
      <c r="I194" s="461" t="str">
        <f>入力③指標!D13</f>
        <v>（人件費）</v>
      </c>
      <c r="J194" s="462"/>
      <c r="K194" s="462"/>
      <c r="L194" s="462"/>
      <c r="M194" s="462"/>
      <c r="N194" s="462"/>
      <c r="O194" s="462"/>
      <c r="P194" s="462"/>
      <c r="Q194" s="442">
        <f>入力③指標!E13</f>
        <v>100000</v>
      </c>
      <c r="R194" s="442"/>
      <c r="S194" s="442"/>
      <c r="T194" s="442"/>
      <c r="U194" s="442">
        <f>入力③指標!F13</f>
        <v>100000</v>
      </c>
      <c r="V194" s="442"/>
      <c r="W194" s="442"/>
      <c r="X194" s="442"/>
      <c r="Y194" s="442">
        <f>入力③指標!G13</f>
        <v>110000</v>
      </c>
      <c r="Z194" s="442"/>
      <c r="AA194" s="442"/>
      <c r="AB194" s="442"/>
      <c r="AC194" s="442">
        <f>入力③指標!H13</f>
        <v>110000</v>
      </c>
      <c r="AD194" s="442"/>
      <c r="AE194" s="442"/>
      <c r="AF194" s="442"/>
      <c r="AG194" s="442">
        <f>入力③指標!I13</f>
        <v>120000</v>
      </c>
      <c r="AH194" s="442"/>
      <c r="AI194" s="442"/>
      <c r="AJ194" s="442"/>
      <c r="AK194" s="442">
        <f>入力③指標!J13</f>
        <v>120000</v>
      </c>
      <c r="AL194" s="442"/>
      <c r="AM194" s="442"/>
      <c r="AN194" s="442"/>
    </row>
    <row r="195" spans="2:43" s="89" customFormat="1" ht="18.95" customHeight="1">
      <c r="B195" s="461"/>
      <c r="C195" s="462"/>
      <c r="D195" s="462"/>
      <c r="E195" s="462"/>
      <c r="F195" s="462"/>
      <c r="G195" s="462"/>
      <c r="H195" s="462"/>
      <c r="I195" s="461" t="str">
        <f>入力③指標!D14</f>
        <v>（減価償却費）</v>
      </c>
      <c r="J195" s="462"/>
      <c r="K195" s="462"/>
      <c r="L195" s="462"/>
      <c r="M195" s="462"/>
      <c r="N195" s="462"/>
      <c r="O195" s="462"/>
      <c r="P195" s="462"/>
      <c r="Q195" s="442">
        <f>入力③指標!E14</f>
        <v>100000</v>
      </c>
      <c r="R195" s="442"/>
      <c r="S195" s="442"/>
      <c r="T195" s="442"/>
      <c r="U195" s="442">
        <f>入力③指標!F14</f>
        <v>100000</v>
      </c>
      <c r="V195" s="442"/>
      <c r="W195" s="442"/>
      <c r="X195" s="442"/>
      <c r="Y195" s="442">
        <f>入力③指標!G14</f>
        <v>100000</v>
      </c>
      <c r="Z195" s="442"/>
      <c r="AA195" s="442"/>
      <c r="AB195" s="442"/>
      <c r="AC195" s="442">
        <f>入力③指標!H14</f>
        <v>100000</v>
      </c>
      <c r="AD195" s="442"/>
      <c r="AE195" s="442"/>
      <c r="AF195" s="442"/>
      <c r="AG195" s="442">
        <f>入力③指標!I14</f>
        <v>100000</v>
      </c>
      <c r="AH195" s="442"/>
      <c r="AI195" s="442"/>
      <c r="AJ195" s="442"/>
      <c r="AK195" s="442">
        <f>入力③指標!J14</f>
        <v>100000</v>
      </c>
      <c r="AL195" s="442"/>
      <c r="AM195" s="442"/>
      <c r="AN195" s="442"/>
    </row>
    <row r="196" spans="2:43" s="89" customFormat="1" ht="18.95" customHeight="1">
      <c r="B196" s="461" t="str">
        <f>入力③指標!C15</f>
        <v>営業利益</v>
      </c>
      <c r="C196" s="462"/>
      <c r="D196" s="462"/>
      <c r="E196" s="462"/>
      <c r="F196" s="462"/>
      <c r="G196" s="462"/>
      <c r="H196" s="462"/>
      <c r="I196" s="461"/>
      <c r="J196" s="462"/>
      <c r="K196" s="462"/>
      <c r="L196" s="462"/>
      <c r="M196" s="462"/>
      <c r="N196" s="462"/>
      <c r="O196" s="462"/>
      <c r="P196" s="462"/>
      <c r="Q196" s="442">
        <f>入力③指標!E15</f>
        <v>100000</v>
      </c>
      <c r="R196" s="442"/>
      <c r="S196" s="442"/>
      <c r="T196" s="442"/>
      <c r="U196" s="442">
        <f>入力③指標!F15</f>
        <v>120000</v>
      </c>
      <c r="V196" s="442"/>
      <c r="W196" s="442"/>
      <c r="X196" s="442"/>
      <c r="Y196" s="442">
        <f>入力③指標!G15</f>
        <v>130000</v>
      </c>
      <c r="Z196" s="442"/>
      <c r="AA196" s="442"/>
      <c r="AB196" s="442"/>
      <c r="AC196" s="442">
        <f>入力③指標!H15</f>
        <v>150000</v>
      </c>
      <c r="AD196" s="442"/>
      <c r="AE196" s="442"/>
      <c r="AF196" s="442"/>
      <c r="AG196" s="442">
        <f>入力③指標!I15</f>
        <v>160000</v>
      </c>
      <c r="AH196" s="442"/>
      <c r="AI196" s="442"/>
      <c r="AJ196" s="442"/>
      <c r="AK196" s="442">
        <f>入力③指標!J15</f>
        <v>180000</v>
      </c>
      <c r="AL196" s="442"/>
      <c r="AM196" s="442"/>
      <c r="AN196" s="442"/>
    </row>
    <row r="197" spans="2:43" s="89" customFormat="1" ht="18.95" customHeight="1">
      <c r="B197" s="504" t="str">
        <f>入力③指標!C16</f>
        <v>営業外費用※2</v>
      </c>
      <c r="C197" s="505"/>
      <c r="D197" s="505"/>
      <c r="E197" s="505"/>
      <c r="F197" s="505"/>
      <c r="G197" s="505"/>
      <c r="H197" s="506"/>
      <c r="I197" s="461" t="str">
        <f>入力③指標!D16</f>
        <v>（支払利息、新株発行費等）</v>
      </c>
      <c r="J197" s="462"/>
      <c r="K197" s="462"/>
      <c r="L197" s="462"/>
      <c r="M197" s="462"/>
      <c r="N197" s="462"/>
      <c r="O197" s="462"/>
      <c r="P197" s="462"/>
      <c r="Q197" s="442">
        <f>入力③指標!E16</f>
        <v>50000</v>
      </c>
      <c r="R197" s="442"/>
      <c r="S197" s="442"/>
      <c r="T197" s="442"/>
      <c r="U197" s="442">
        <f>入力③指標!F16</f>
        <v>48000</v>
      </c>
      <c r="V197" s="442"/>
      <c r="W197" s="442"/>
      <c r="X197" s="442"/>
      <c r="Y197" s="442">
        <f>入力③指標!G16</f>
        <v>46000</v>
      </c>
      <c r="Z197" s="442"/>
      <c r="AA197" s="442"/>
      <c r="AB197" s="442"/>
      <c r="AC197" s="442">
        <f>入力③指標!H16</f>
        <v>44000</v>
      </c>
      <c r="AD197" s="442"/>
      <c r="AE197" s="442"/>
      <c r="AF197" s="442"/>
      <c r="AG197" s="442">
        <f>入力③指標!I16</f>
        <v>42000</v>
      </c>
      <c r="AH197" s="442"/>
      <c r="AI197" s="442"/>
      <c r="AJ197" s="442"/>
      <c r="AK197" s="442">
        <f>入力③指標!J16</f>
        <v>40000</v>
      </c>
      <c r="AL197" s="442"/>
      <c r="AM197" s="442"/>
      <c r="AN197" s="442"/>
    </row>
    <row r="198" spans="2:43" s="89" customFormat="1" ht="18.95" customHeight="1">
      <c r="B198" s="461" t="str">
        <f>入力③指標!C17</f>
        <v>経常利益※2</v>
      </c>
      <c r="C198" s="462"/>
      <c r="D198" s="462"/>
      <c r="E198" s="462"/>
      <c r="F198" s="462"/>
      <c r="G198" s="462"/>
      <c r="H198" s="462"/>
      <c r="I198" s="461"/>
      <c r="J198" s="462"/>
      <c r="K198" s="462"/>
      <c r="L198" s="462"/>
      <c r="M198" s="462"/>
      <c r="N198" s="462"/>
      <c r="O198" s="462"/>
      <c r="P198" s="462"/>
      <c r="Q198" s="442">
        <f>入力③指標!E17</f>
        <v>50000</v>
      </c>
      <c r="R198" s="442"/>
      <c r="S198" s="442"/>
      <c r="T198" s="442"/>
      <c r="U198" s="442">
        <f>入力③指標!F17</f>
        <v>72000</v>
      </c>
      <c r="V198" s="442"/>
      <c r="W198" s="442"/>
      <c r="X198" s="442"/>
      <c r="Y198" s="442">
        <f>入力③指標!G17</f>
        <v>84000</v>
      </c>
      <c r="Z198" s="442"/>
      <c r="AA198" s="442"/>
      <c r="AB198" s="442"/>
      <c r="AC198" s="442">
        <f>入力③指標!H17</f>
        <v>106000</v>
      </c>
      <c r="AD198" s="442"/>
      <c r="AE198" s="442"/>
      <c r="AF198" s="442"/>
      <c r="AG198" s="442">
        <f>入力③指標!I17</f>
        <v>118000</v>
      </c>
      <c r="AH198" s="442"/>
      <c r="AI198" s="442"/>
      <c r="AJ198" s="442"/>
      <c r="AK198" s="442">
        <f>入力③指標!J17</f>
        <v>140000</v>
      </c>
      <c r="AL198" s="442"/>
      <c r="AM198" s="442"/>
      <c r="AN198" s="442"/>
    </row>
    <row r="199" spans="2:43" s="89" customFormat="1" ht="18.95" customHeight="1" thickBot="1">
      <c r="B199" s="532" t="str">
        <f>入力③指標!C18</f>
        <v>人件費＋減価償却費</v>
      </c>
      <c r="C199" s="533"/>
      <c r="D199" s="533"/>
      <c r="E199" s="533"/>
      <c r="F199" s="533"/>
      <c r="G199" s="533"/>
      <c r="H199" s="533"/>
      <c r="I199" s="532"/>
      <c r="J199" s="533"/>
      <c r="K199" s="533"/>
      <c r="L199" s="533"/>
      <c r="M199" s="533"/>
      <c r="N199" s="533"/>
      <c r="O199" s="533"/>
      <c r="P199" s="533"/>
      <c r="Q199" s="596">
        <f>入力③指標!E18</f>
        <v>500000</v>
      </c>
      <c r="R199" s="596"/>
      <c r="S199" s="596"/>
      <c r="T199" s="596"/>
      <c r="U199" s="596">
        <f>入力③指標!F18</f>
        <v>503000</v>
      </c>
      <c r="V199" s="596"/>
      <c r="W199" s="596"/>
      <c r="X199" s="596"/>
      <c r="Y199" s="596">
        <f>入力③指標!G18</f>
        <v>516000</v>
      </c>
      <c r="Z199" s="596"/>
      <c r="AA199" s="596"/>
      <c r="AB199" s="596"/>
      <c r="AC199" s="596">
        <f>入力③指標!H18</f>
        <v>519000</v>
      </c>
      <c r="AD199" s="596"/>
      <c r="AE199" s="596"/>
      <c r="AF199" s="596"/>
      <c r="AG199" s="596">
        <f>入力③指標!I18</f>
        <v>532000</v>
      </c>
      <c r="AH199" s="596"/>
      <c r="AI199" s="596"/>
      <c r="AJ199" s="596"/>
      <c r="AK199" s="596">
        <f>入力③指標!J18</f>
        <v>535000</v>
      </c>
      <c r="AL199" s="596"/>
      <c r="AM199" s="596"/>
      <c r="AN199" s="596"/>
    </row>
    <row r="200" spans="2:43" s="89" customFormat="1" ht="18.95" customHeight="1" thickTop="1" thickBot="1">
      <c r="B200" s="529" t="str">
        <f>入力③指標!C19</f>
        <v>従業員数または年間総労働時間</v>
      </c>
      <c r="C200" s="530"/>
      <c r="D200" s="530"/>
      <c r="E200" s="530"/>
      <c r="F200" s="530"/>
      <c r="G200" s="530"/>
      <c r="H200" s="530"/>
      <c r="I200" s="530"/>
      <c r="J200" s="530"/>
      <c r="K200" s="530"/>
      <c r="L200" s="530"/>
      <c r="M200" s="530"/>
      <c r="N200" s="530"/>
      <c r="O200" s="530"/>
      <c r="P200" s="531"/>
      <c r="Q200" s="495">
        <f>入力③指標!E19</f>
        <v>10</v>
      </c>
      <c r="R200" s="495"/>
      <c r="S200" s="495"/>
      <c r="T200" s="495"/>
      <c r="U200" s="495">
        <f>入力③指標!F19</f>
        <v>10</v>
      </c>
      <c r="V200" s="495"/>
      <c r="W200" s="495"/>
      <c r="X200" s="495"/>
      <c r="Y200" s="495">
        <f>入力③指標!G19</f>
        <v>10</v>
      </c>
      <c r="Z200" s="495"/>
      <c r="AA200" s="495"/>
      <c r="AB200" s="495"/>
      <c r="AC200" s="495">
        <f>入力③指標!H19</f>
        <v>11</v>
      </c>
      <c r="AD200" s="495"/>
      <c r="AE200" s="495"/>
      <c r="AF200" s="495"/>
      <c r="AG200" s="495">
        <f>入力③指標!I19</f>
        <v>11</v>
      </c>
      <c r="AH200" s="495"/>
      <c r="AI200" s="495"/>
      <c r="AJ200" s="495"/>
      <c r="AK200" s="495">
        <f>入力③指標!J19</f>
        <v>11</v>
      </c>
      <c r="AL200" s="495"/>
      <c r="AM200" s="495"/>
      <c r="AN200" s="495"/>
    </row>
    <row r="201" spans="2:43" s="89" customFormat="1" ht="18.95" customHeight="1" thickTop="1">
      <c r="B201" s="507" t="str">
        <f>入力③指標!C20</f>
        <v>労働生産性</v>
      </c>
      <c r="C201" s="508"/>
      <c r="D201" s="508"/>
      <c r="E201" s="508"/>
      <c r="F201" s="508"/>
      <c r="G201" s="508"/>
      <c r="H201" s="508"/>
      <c r="I201" s="508"/>
      <c r="J201" s="508"/>
      <c r="K201" s="508"/>
      <c r="L201" s="508"/>
      <c r="M201" s="508"/>
      <c r="N201" s="508"/>
      <c r="O201" s="508"/>
      <c r="P201" s="509"/>
      <c r="Q201" s="515">
        <f>入力③指標!E20</f>
        <v>60000</v>
      </c>
      <c r="R201" s="515"/>
      <c r="S201" s="515"/>
      <c r="T201" s="515"/>
      <c r="U201" s="515">
        <f>入力③指標!F20</f>
        <v>62300</v>
      </c>
      <c r="V201" s="515"/>
      <c r="W201" s="515"/>
      <c r="X201" s="515"/>
      <c r="Y201" s="515">
        <f>入力③指標!G20</f>
        <v>64600</v>
      </c>
      <c r="Z201" s="515"/>
      <c r="AA201" s="515"/>
      <c r="AB201" s="515"/>
      <c r="AC201" s="515">
        <f>入力③指標!H20</f>
        <v>60818.181818181816</v>
      </c>
      <c r="AD201" s="515"/>
      <c r="AE201" s="515"/>
      <c r="AF201" s="515"/>
      <c r="AG201" s="515">
        <f>入力③指標!I20</f>
        <v>62909.090909090912</v>
      </c>
      <c r="AH201" s="515"/>
      <c r="AI201" s="515"/>
      <c r="AJ201" s="515"/>
      <c r="AK201" s="515">
        <f>入力③指標!J20</f>
        <v>65000</v>
      </c>
      <c r="AL201" s="515"/>
      <c r="AM201" s="515"/>
      <c r="AN201" s="515"/>
    </row>
    <row r="202" spans="2:43" s="89" customFormat="1" ht="18.95" customHeight="1">
      <c r="B202" s="510" t="str">
        <f>入力③指標!C21</f>
        <v>売上高経常利益率</v>
      </c>
      <c r="C202" s="511"/>
      <c r="D202" s="511"/>
      <c r="E202" s="511"/>
      <c r="F202" s="511"/>
      <c r="G202" s="511"/>
      <c r="H202" s="511"/>
      <c r="I202" s="511"/>
      <c r="J202" s="511"/>
      <c r="K202" s="511"/>
      <c r="L202" s="511"/>
      <c r="M202" s="511"/>
      <c r="N202" s="511"/>
      <c r="O202" s="511"/>
      <c r="P202" s="512"/>
      <c r="Q202" s="494">
        <f>入力③指標!E21</f>
        <v>0.05</v>
      </c>
      <c r="R202" s="494"/>
      <c r="S202" s="494"/>
      <c r="T202" s="494"/>
      <c r="U202" s="494">
        <f>入力③指標!F21</f>
        <v>7.0588235294117646E-2</v>
      </c>
      <c r="V202" s="494"/>
      <c r="W202" s="494"/>
      <c r="X202" s="494"/>
      <c r="Y202" s="494">
        <f>入力③指標!G21</f>
        <v>8.0769230769230774E-2</v>
      </c>
      <c r="Z202" s="494"/>
      <c r="AA202" s="494"/>
      <c r="AB202" s="494"/>
      <c r="AC202" s="494">
        <f>入力③指標!H21</f>
        <v>0.1</v>
      </c>
      <c r="AD202" s="494"/>
      <c r="AE202" s="494"/>
      <c r="AF202" s="494"/>
      <c r="AG202" s="494">
        <f>入力③指標!I21</f>
        <v>0.10925925925925926</v>
      </c>
      <c r="AH202" s="494"/>
      <c r="AI202" s="494"/>
      <c r="AJ202" s="494"/>
      <c r="AK202" s="494">
        <f>入力③指標!J21</f>
        <v>0.12727272727272726</v>
      </c>
      <c r="AL202" s="494"/>
      <c r="AM202" s="494"/>
      <c r="AN202" s="494"/>
    </row>
    <row r="203" spans="2:43" s="89" customFormat="1" ht="18.95" customHeight="1">
      <c r="B203" s="510" t="str">
        <f>入力③指標!C22</f>
        <v>付加価値額＝営業利益＋人件費＋減価償却費</v>
      </c>
      <c r="C203" s="511"/>
      <c r="D203" s="511"/>
      <c r="E203" s="511"/>
      <c r="F203" s="511"/>
      <c r="G203" s="511"/>
      <c r="H203" s="511"/>
      <c r="I203" s="511"/>
      <c r="J203" s="511"/>
      <c r="K203" s="511"/>
      <c r="L203" s="511"/>
      <c r="M203" s="511"/>
      <c r="N203" s="511"/>
      <c r="O203" s="511"/>
      <c r="P203" s="512"/>
      <c r="Q203" s="527">
        <f>入力③指標!E22</f>
        <v>600000</v>
      </c>
      <c r="R203" s="527"/>
      <c r="S203" s="527"/>
      <c r="T203" s="527"/>
      <c r="U203" s="527">
        <f>入力③指標!F22</f>
        <v>623000</v>
      </c>
      <c r="V203" s="527"/>
      <c r="W203" s="527"/>
      <c r="X203" s="527"/>
      <c r="Y203" s="527">
        <f>入力③指標!G22</f>
        <v>646000</v>
      </c>
      <c r="Z203" s="527"/>
      <c r="AA203" s="527"/>
      <c r="AB203" s="527"/>
      <c r="AC203" s="527">
        <f>入力③指標!H22</f>
        <v>669000</v>
      </c>
      <c r="AD203" s="527"/>
      <c r="AE203" s="527"/>
      <c r="AF203" s="527"/>
      <c r="AG203" s="527">
        <f>入力③指標!I22</f>
        <v>692000</v>
      </c>
      <c r="AH203" s="527"/>
      <c r="AI203" s="527"/>
      <c r="AJ203" s="527"/>
      <c r="AK203" s="527">
        <f>入力③指標!J22</f>
        <v>715000</v>
      </c>
      <c r="AL203" s="527"/>
      <c r="AM203" s="527"/>
      <c r="AN203" s="527"/>
    </row>
    <row r="204" spans="2:43" s="89" customFormat="1" ht="13.5" customHeight="1">
      <c r="B204" s="90"/>
      <c r="C204" s="90"/>
      <c r="D204" s="90"/>
      <c r="E204" s="90"/>
      <c r="F204" s="90"/>
      <c r="G204" s="90"/>
      <c r="H204" s="90"/>
      <c r="I204" s="90"/>
      <c r="J204" s="90"/>
      <c r="K204" s="90"/>
      <c r="L204" s="90"/>
      <c r="M204" s="90"/>
      <c r="N204" s="90"/>
      <c r="O204" s="90"/>
      <c r="P204" s="90"/>
      <c r="Q204" s="284"/>
      <c r="R204" s="284"/>
      <c r="S204" s="284"/>
      <c r="T204" s="284"/>
      <c r="U204" s="90"/>
      <c r="V204" s="90"/>
      <c r="W204" s="90"/>
      <c r="X204" s="90"/>
      <c r="Y204" s="90"/>
      <c r="Z204" s="90"/>
      <c r="AA204" s="90"/>
      <c r="AB204" s="90"/>
      <c r="AC204" s="90"/>
      <c r="AD204" s="90"/>
      <c r="AE204" s="90"/>
      <c r="AF204" s="90"/>
      <c r="AG204" s="90"/>
      <c r="AH204" s="90"/>
      <c r="AI204" s="90"/>
      <c r="AJ204" s="90"/>
      <c r="AK204" s="90"/>
      <c r="AL204" s="90"/>
      <c r="AM204" s="90"/>
      <c r="AN204" s="90"/>
    </row>
    <row r="205" spans="2:43" s="89" customFormat="1" ht="18.95" customHeight="1">
      <c r="B205" s="265"/>
      <c r="C205" s="265"/>
      <c r="D205" s="265"/>
      <c r="E205" s="265"/>
      <c r="F205" s="265"/>
      <c r="G205" s="265"/>
      <c r="H205" s="265"/>
      <c r="I205" s="265"/>
      <c r="J205" s="265"/>
      <c r="K205" s="265"/>
      <c r="L205" s="265"/>
      <c r="M205" s="265"/>
      <c r="N205" s="265"/>
      <c r="O205" s="265"/>
      <c r="P205" s="265"/>
      <c r="Q205" s="279"/>
      <c r="R205" s="279"/>
      <c r="S205" s="279"/>
      <c r="T205" s="279"/>
      <c r="U205" s="265"/>
      <c r="V205" s="265"/>
      <c r="W205" s="265"/>
      <c r="X205" s="265"/>
      <c r="Y205" s="265"/>
      <c r="Z205" s="265"/>
      <c r="AA205" s="265"/>
      <c r="AB205" s="265"/>
      <c r="AC205" s="265"/>
      <c r="AD205" s="265"/>
      <c r="AE205" s="265"/>
      <c r="AF205" s="265"/>
      <c r="AG205" s="265"/>
      <c r="AH205" s="265"/>
      <c r="AI205" s="265"/>
      <c r="AJ205" s="265"/>
      <c r="AK205" s="265"/>
      <c r="AL205" s="265"/>
      <c r="AM205" s="265"/>
      <c r="AN205" s="265"/>
      <c r="AO205" s="285"/>
      <c r="AP205" s="285"/>
      <c r="AQ205" s="285"/>
    </row>
    <row r="206" spans="2:43" s="89" customFormat="1" ht="18.95" customHeight="1">
      <c r="B206" s="286"/>
      <c r="C206" s="286"/>
      <c r="D206" s="287"/>
      <c r="E206" s="287"/>
      <c r="F206" s="287"/>
      <c r="G206" s="287"/>
      <c r="H206" s="287"/>
      <c r="I206" s="287"/>
      <c r="J206" s="287"/>
      <c r="K206" s="287"/>
      <c r="L206" s="287"/>
      <c r="M206" s="287"/>
      <c r="N206" s="287"/>
      <c r="O206" s="287"/>
      <c r="P206" s="287"/>
      <c r="Q206" s="287"/>
      <c r="R206" s="287"/>
      <c r="S206" s="287"/>
      <c r="T206" s="287"/>
      <c r="U206" s="287"/>
      <c r="V206" s="287"/>
      <c r="W206" s="288"/>
      <c r="X206" s="288"/>
      <c r="Y206" s="288"/>
      <c r="Z206" s="288"/>
      <c r="AA206" s="289"/>
      <c r="AB206" s="289"/>
      <c r="AC206" s="289"/>
      <c r="AD206" s="289"/>
      <c r="AE206" s="289"/>
      <c r="AF206" s="290"/>
      <c r="AG206" s="290"/>
      <c r="AH206" s="290"/>
      <c r="AI206" s="290"/>
      <c r="AJ206" s="290"/>
      <c r="AK206" s="290"/>
      <c r="AL206" s="290"/>
      <c r="AM206" s="290"/>
      <c r="AN206" s="290"/>
      <c r="AO206" s="287"/>
      <c r="AP206" s="287"/>
      <c r="AQ206" s="287"/>
    </row>
    <row r="207" spans="2:43" s="89" customFormat="1" ht="18.95" customHeight="1">
      <c r="B207" s="291"/>
      <c r="C207" s="291"/>
      <c r="D207" s="292"/>
      <c r="E207" s="292"/>
      <c r="F207" s="292"/>
      <c r="G207" s="292"/>
      <c r="H207" s="292"/>
      <c r="I207" s="292"/>
      <c r="J207" s="292"/>
      <c r="K207" s="292"/>
      <c r="L207" s="292"/>
      <c r="M207" s="292"/>
      <c r="N207" s="293"/>
      <c r="O207" s="293"/>
      <c r="P207" s="293"/>
      <c r="Q207" s="293"/>
      <c r="R207" s="293"/>
      <c r="S207" s="292"/>
      <c r="T207" s="292"/>
      <c r="U207" s="292"/>
      <c r="V207" s="293"/>
      <c r="W207" s="293"/>
      <c r="X207" s="293"/>
      <c r="Y207" s="293"/>
      <c r="Z207" s="293"/>
      <c r="AA207" s="294"/>
      <c r="AB207" s="294"/>
      <c r="AC207" s="294"/>
      <c r="AD207" s="294"/>
      <c r="AE207" s="294"/>
      <c r="AF207" s="295"/>
      <c r="AG207" s="295"/>
      <c r="AH207" s="295"/>
      <c r="AI207" s="295"/>
      <c r="AJ207" s="295"/>
      <c r="AK207" s="295"/>
      <c r="AL207" s="295"/>
      <c r="AM207" s="295"/>
      <c r="AN207" s="295"/>
      <c r="AO207" s="292"/>
      <c r="AP207" s="292"/>
      <c r="AQ207" s="292"/>
    </row>
    <row r="208" spans="2:43" s="89" customFormat="1" ht="18.95" customHeight="1">
      <c r="B208" s="291"/>
      <c r="C208" s="291"/>
      <c r="D208" s="292"/>
      <c r="E208" s="292"/>
      <c r="F208" s="292"/>
      <c r="G208" s="292"/>
      <c r="H208" s="292"/>
      <c r="I208" s="292"/>
      <c r="J208" s="292"/>
      <c r="K208" s="292"/>
      <c r="L208" s="292"/>
      <c r="M208" s="292"/>
      <c r="N208" s="293"/>
      <c r="O208" s="293"/>
      <c r="P208" s="293"/>
      <c r="Q208" s="293"/>
      <c r="R208" s="293"/>
      <c r="S208" s="292"/>
      <c r="T208" s="292"/>
      <c r="U208" s="292"/>
      <c r="V208" s="293"/>
      <c r="W208" s="293"/>
      <c r="X208" s="293"/>
      <c r="Y208" s="293"/>
      <c r="Z208" s="293"/>
      <c r="AA208" s="294"/>
      <c r="AB208" s="294"/>
      <c r="AC208" s="294"/>
      <c r="AD208" s="294"/>
      <c r="AE208" s="294"/>
      <c r="AF208" s="295"/>
      <c r="AG208" s="295"/>
      <c r="AH208" s="295"/>
      <c r="AI208" s="295"/>
      <c r="AJ208" s="295"/>
      <c r="AK208" s="295"/>
      <c r="AL208" s="295"/>
      <c r="AM208" s="295"/>
      <c r="AN208" s="295"/>
      <c r="AO208" s="292"/>
      <c r="AP208" s="292"/>
      <c r="AQ208" s="292"/>
    </row>
    <row r="209" spans="2:43" s="89" customFormat="1" ht="18.95" customHeight="1">
      <c r="B209" s="291"/>
      <c r="C209" s="291"/>
      <c r="D209" s="292"/>
      <c r="E209" s="292"/>
      <c r="F209" s="292"/>
      <c r="G209" s="292"/>
      <c r="H209" s="292"/>
      <c r="I209" s="292"/>
      <c r="J209" s="292"/>
      <c r="K209" s="292"/>
      <c r="L209" s="292"/>
      <c r="M209" s="292"/>
      <c r="N209" s="293"/>
      <c r="O209" s="293"/>
      <c r="P209" s="293"/>
      <c r="Q209" s="293"/>
      <c r="R209" s="293"/>
      <c r="S209" s="292"/>
      <c r="T209" s="292"/>
      <c r="U209" s="292"/>
      <c r="V209" s="293"/>
      <c r="W209" s="293"/>
      <c r="X209" s="293"/>
      <c r="Y209" s="293"/>
      <c r="Z209" s="293"/>
      <c r="AA209" s="294"/>
      <c r="AB209" s="294"/>
      <c r="AC209" s="294"/>
      <c r="AD209" s="294"/>
      <c r="AE209" s="294"/>
      <c r="AF209" s="295"/>
      <c r="AG209" s="295"/>
      <c r="AH209" s="295"/>
      <c r="AI209" s="295"/>
      <c r="AJ209" s="295"/>
      <c r="AK209" s="295"/>
      <c r="AL209" s="295"/>
      <c r="AM209" s="295"/>
      <c r="AN209" s="295"/>
      <c r="AO209" s="292"/>
      <c r="AP209" s="292"/>
      <c r="AQ209" s="292"/>
    </row>
    <row r="210" spans="2:43" s="89" customFormat="1" ht="18.95" customHeight="1">
      <c r="B210" s="291"/>
      <c r="C210" s="291"/>
      <c r="D210" s="292"/>
      <c r="E210" s="292"/>
      <c r="F210" s="292"/>
      <c r="G210" s="292"/>
      <c r="H210" s="292"/>
      <c r="I210" s="292"/>
      <c r="J210" s="292"/>
      <c r="K210" s="292"/>
      <c r="L210" s="292"/>
      <c r="M210" s="292"/>
      <c r="N210" s="293"/>
      <c r="O210" s="293"/>
      <c r="P210" s="293"/>
      <c r="Q210" s="293"/>
      <c r="R210" s="293"/>
      <c r="S210" s="292"/>
      <c r="T210" s="292"/>
      <c r="U210" s="292"/>
      <c r="V210" s="293"/>
      <c r="W210" s="293"/>
      <c r="X210" s="293"/>
      <c r="Y210" s="293"/>
      <c r="Z210" s="293"/>
      <c r="AA210" s="294"/>
      <c r="AB210" s="294"/>
      <c r="AC210" s="294"/>
      <c r="AD210" s="294"/>
      <c r="AE210" s="294"/>
      <c r="AF210" s="295"/>
      <c r="AG210" s="295"/>
      <c r="AH210" s="295"/>
      <c r="AI210" s="295"/>
      <c r="AJ210" s="295"/>
      <c r="AK210" s="295"/>
      <c r="AL210" s="295"/>
      <c r="AM210" s="295"/>
      <c r="AN210" s="295"/>
      <c r="AO210" s="292"/>
      <c r="AP210" s="292"/>
      <c r="AQ210" s="292"/>
    </row>
    <row r="211" spans="2:43" s="89" customFormat="1" ht="18.95" customHeight="1">
      <c r="B211" s="291"/>
      <c r="C211" s="291"/>
      <c r="D211" s="292"/>
      <c r="E211" s="292"/>
      <c r="F211" s="292"/>
      <c r="G211" s="292"/>
      <c r="H211" s="292"/>
      <c r="I211" s="292"/>
      <c r="J211" s="292"/>
      <c r="K211" s="292"/>
      <c r="L211" s="292"/>
      <c r="M211" s="292"/>
      <c r="N211" s="293"/>
      <c r="O211" s="293"/>
      <c r="P211" s="293"/>
      <c r="Q211" s="293"/>
      <c r="R211" s="293"/>
      <c r="S211" s="292"/>
      <c r="T211" s="292"/>
      <c r="U211" s="292"/>
      <c r="V211" s="293"/>
      <c r="W211" s="293"/>
      <c r="X211" s="293"/>
      <c r="Y211" s="293"/>
      <c r="Z211" s="293"/>
      <c r="AA211" s="294"/>
      <c r="AB211" s="294"/>
      <c r="AC211" s="294"/>
      <c r="AD211" s="294"/>
      <c r="AE211" s="294"/>
      <c r="AF211" s="295"/>
      <c r="AG211" s="295"/>
      <c r="AH211" s="295"/>
      <c r="AI211" s="295"/>
      <c r="AJ211" s="295"/>
      <c r="AK211" s="295"/>
      <c r="AL211" s="295"/>
      <c r="AM211" s="295"/>
      <c r="AN211" s="295"/>
      <c r="AO211" s="292"/>
      <c r="AP211" s="292"/>
      <c r="AQ211" s="292"/>
    </row>
    <row r="212" spans="2:43" s="89" customFormat="1" ht="18.95" customHeight="1">
      <c r="B212" s="291"/>
      <c r="C212" s="291"/>
      <c r="D212" s="292"/>
      <c r="E212" s="292"/>
      <c r="F212" s="292"/>
      <c r="G212" s="292"/>
      <c r="H212" s="292"/>
      <c r="I212" s="292"/>
      <c r="J212" s="292"/>
      <c r="K212" s="292"/>
      <c r="L212" s="292"/>
      <c r="M212" s="292"/>
      <c r="N212" s="293"/>
      <c r="O212" s="293"/>
      <c r="P212" s="293"/>
      <c r="Q212" s="293"/>
      <c r="R212" s="293"/>
      <c r="S212" s="292"/>
      <c r="T212" s="292"/>
      <c r="U212" s="292"/>
      <c r="V212" s="293"/>
      <c r="W212" s="293"/>
      <c r="X212" s="293"/>
      <c r="Y212" s="293"/>
      <c r="Z212" s="293"/>
      <c r="AA212" s="294"/>
      <c r="AB212" s="294"/>
      <c r="AC212" s="294"/>
      <c r="AD212" s="294"/>
      <c r="AE212" s="294"/>
      <c r="AF212" s="295"/>
      <c r="AG212" s="295"/>
      <c r="AH212" s="295"/>
      <c r="AI212" s="295"/>
      <c r="AJ212" s="295"/>
      <c r="AK212" s="295"/>
      <c r="AL212" s="295"/>
      <c r="AM212" s="295"/>
      <c r="AN212" s="295"/>
      <c r="AO212" s="292"/>
      <c r="AP212" s="292"/>
      <c r="AQ212" s="292"/>
    </row>
    <row r="213" spans="2:43" s="89" customFormat="1" ht="18.95" customHeight="1">
      <c r="B213" s="291"/>
      <c r="C213" s="291"/>
      <c r="D213" s="292"/>
      <c r="E213" s="292"/>
      <c r="F213" s="292"/>
      <c r="G213" s="292"/>
      <c r="H213" s="292"/>
      <c r="I213" s="292"/>
      <c r="J213" s="292"/>
      <c r="K213" s="292"/>
      <c r="L213" s="292"/>
      <c r="M213" s="292"/>
      <c r="N213" s="293"/>
      <c r="O213" s="293"/>
      <c r="P213" s="293"/>
      <c r="Q213" s="293"/>
      <c r="R213" s="293"/>
      <c r="S213" s="292"/>
      <c r="T213" s="292"/>
      <c r="U213" s="292"/>
      <c r="V213" s="293"/>
      <c r="W213" s="293"/>
      <c r="X213" s="293"/>
      <c r="Y213" s="293"/>
      <c r="Z213" s="293"/>
      <c r="AA213" s="294"/>
      <c r="AB213" s="294"/>
      <c r="AC213" s="294"/>
      <c r="AD213" s="294"/>
      <c r="AE213" s="294"/>
      <c r="AF213" s="295"/>
      <c r="AG213" s="295"/>
      <c r="AH213" s="295"/>
      <c r="AI213" s="295"/>
      <c r="AJ213" s="295"/>
      <c r="AK213" s="295"/>
      <c r="AL213" s="295"/>
      <c r="AM213" s="295"/>
      <c r="AN213" s="295"/>
      <c r="AO213" s="292"/>
      <c r="AP213" s="292"/>
      <c r="AQ213" s="292"/>
    </row>
    <row r="214" spans="2:43" s="89" customFormat="1" ht="18.95" customHeight="1">
      <c r="B214" s="291"/>
      <c r="C214" s="291"/>
      <c r="D214" s="292"/>
      <c r="E214" s="292"/>
      <c r="F214" s="292"/>
      <c r="G214" s="292"/>
      <c r="H214" s="292"/>
      <c r="I214" s="292"/>
      <c r="J214" s="292"/>
      <c r="K214" s="292"/>
      <c r="L214" s="292"/>
      <c r="M214" s="292"/>
      <c r="N214" s="293"/>
      <c r="O214" s="293"/>
      <c r="P214" s="293"/>
      <c r="Q214" s="293"/>
      <c r="R214" s="293"/>
      <c r="S214" s="292"/>
      <c r="T214" s="292"/>
      <c r="U214" s="292"/>
      <c r="V214" s="293"/>
      <c r="W214" s="293"/>
      <c r="X214" s="293"/>
      <c r="Y214" s="293"/>
      <c r="Z214" s="293"/>
      <c r="AA214" s="294"/>
      <c r="AB214" s="294"/>
      <c r="AC214" s="294"/>
      <c r="AD214" s="294"/>
      <c r="AE214" s="294"/>
      <c r="AF214" s="295"/>
      <c r="AG214" s="295"/>
      <c r="AH214" s="295"/>
      <c r="AI214" s="295"/>
      <c r="AJ214" s="295"/>
      <c r="AK214" s="295"/>
      <c r="AL214" s="295"/>
      <c r="AM214" s="295"/>
      <c r="AN214" s="295"/>
      <c r="AO214" s="292"/>
      <c r="AP214" s="292"/>
      <c r="AQ214" s="292"/>
    </row>
    <row r="215" spans="2:43" s="89" customFormat="1" ht="18.95" customHeight="1">
      <c r="B215" s="291"/>
      <c r="C215" s="291"/>
      <c r="D215" s="292"/>
      <c r="E215" s="292"/>
      <c r="F215" s="292"/>
      <c r="G215" s="292"/>
      <c r="H215" s="292"/>
      <c r="I215" s="292"/>
      <c r="J215" s="292"/>
      <c r="K215" s="292"/>
      <c r="L215" s="292"/>
      <c r="M215" s="292"/>
      <c r="N215" s="293"/>
      <c r="O215" s="293"/>
      <c r="P215" s="293"/>
      <c r="Q215" s="293"/>
      <c r="R215" s="293"/>
      <c r="S215" s="292"/>
      <c r="T215" s="292"/>
      <c r="U215" s="292"/>
      <c r="V215" s="293"/>
      <c r="W215" s="293"/>
      <c r="X215" s="293"/>
      <c r="Y215" s="293"/>
      <c r="Z215" s="293"/>
      <c r="AA215" s="294"/>
      <c r="AB215" s="294"/>
      <c r="AC215" s="294"/>
      <c r="AD215" s="294"/>
      <c r="AE215" s="294"/>
      <c r="AF215" s="295"/>
      <c r="AG215" s="295"/>
      <c r="AH215" s="295"/>
      <c r="AI215" s="295"/>
      <c r="AJ215" s="295"/>
      <c r="AK215" s="295"/>
      <c r="AL215" s="295"/>
      <c r="AM215" s="295"/>
      <c r="AN215" s="295"/>
      <c r="AO215" s="292"/>
      <c r="AP215" s="292"/>
      <c r="AQ215" s="292"/>
    </row>
    <row r="216" spans="2:43" s="89" customFormat="1" ht="10.5" customHeight="1">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row>
    <row r="217" spans="2:43" s="89" customFormat="1" ht="18" customHeight="1">
      <c r="B217" s="90" t="s">
        <v>4193</v>
      </c>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t="s">
        <v>4178</v>
      </c>
      <c r="AD217" s="90"/>
      <c r="AE217" s="90"/>
      <c r="AF217" s="90"/>
      <c r="AG217" s="90"/>
      <c r="AH217" s="90"/>
      <c r="AI217" s="90"/>
      <c r="AJ217" s="90"/>
      <c r="AK217" s="90"/>
      <c r="AL217" s="90"/>
      <c r="AM217" s="90"/>
      <c r="AN217" s="90"/>
    </row>
    <row r="218" spans="2:43" s="89" customFormat="1" ht="50.25" customHeight="1">
      <c r="B218" s="528" t="s">
        <v>4179</v>
      </c>
      <c r="C218" s="528"/>
      <c r="D218" s="528"/>
      <c r="E218" s="528"/>
      <c r="F218" s="528"/>
      <c r="G218" s="528"/>
      <c r="H218" s="528"/>
      <c r="I218" s="528"/>
      <c r="J218" s="528"/>
      <c r="K218" s="528"/>
      <c r="L218" s="528"/>
      <c r="M218" s="528"/>
      <c r="N218" s="528"/>
      <c r="O218" s="528"/>
      <c r="P218" s="528"/>
      <c r="Q218" s="528"/>
      <c r="R218" s="528"/>
      <c r="S218" s="528"/>
      <c r="T218" s="528"/>
      <c r="U218" s="528"/>
      <c r="V218" s="528"/>
      <c r="W218" s="528"/>
      <c r="X218" s="528"/>
      <c r="Y218" s="528"/>
      <c r="Z218" s="528"/>
      <c r="AA218" s="528"/>
      <c r="AB218" s="528"/>
      <c r="AC218" s="528"/>
      <c r="AD218" s="528"/>
      <c r="AE218" s="528"/>
      <c r="AF218" s="528"/>
      <c r="AG218" s="528"/>
      <c r="AH218" s="528"/>
      <c r="AI218" s="528"/>
      <c r="AJ218" s="528"/>
      <c r="AK218" s="528"/>
      <c r="AL218" s="528"/>
      <c r="AM218" s="528"/>
      <c r="AN218" s="528"/>
    </row>
    <row r="219" spans="2:43" s="89" customFormat="1" ht="50.25" customHeight="1">
      <c r="B219" s="528"/>
      <c r="C219" s="528"/>
      <c r="D219" s="528"/>
      <c r="E219" s="528"/>
      <c r="F219" s="528"/>
      <c r="G219" s="528"/>
      <c r="H219" s="528"/>
      <c r="I219" s="528"/>
      <c r="J219" s="528"/>
      <c r="K219" s="528"/>
      <c r="L219" s="528"/>
      <c r="M219" s="528"/>
      <c r="N219" s="528"/>
      <c r="O219" s="528"/>
      <c r="P219" s="528"/>
      <c r="Q219" s="528"/>
      <c r="R219" s="528"/>
      <c r="S219" s="528"/>
      <c r="T219" s="528"/>
      <c r="U219" s="528"/>
      <c r="V219" s="528"/>
      <c r="W219" s="528"/>
      <c r="X219" s="528"/>
      <c r="Y219" s="528"/>
      <c r="Z219" s="528"/>
      <c r="AA219" s="528"/>
      <c r="AB219" s="528"/>
      <c r="AC219" s="528"/>
      <c r="AD219" s="528"/>
      <c r="AE219" s="528"/>
      <c r="AF219" s="528"/>
      <c r="AG219" s="528"/>
      <c r="AH219" s="528"/>
      <c r="AI219" s="528"/>
      <c r="AJ219" s="528"/>
      <c r="AK219" s="528"/>
      <c r="AL219" s="528"/>
      <c r="AM219" s="528"/>
      <c r="AN219" s="528"/>
    </row>
    <row r="220" spans="2:43" s="89" customFormat="1" ht="50.25" customHeight="1">
      <c r="B220" s="528"/>
      <c r="C220" s="528"/>
      <c r="D220" s="528"/>
      <c r="E220" s="528"/>
      <c r="F220" s="528"/>
      <c r="G220" s="528"/>
      <c r="H220" s="528"/>
      <c r="I220" s="528"/>
      <c r="J220" s="528"/>
      <c r="K220" s="528"/>
      <c r="L220" s="528"/>
      <c r="M220" s="528"/>
      <c r="N220" s="528"/>
      <c r="O220" s="528"/>
      <c r="P220" s="528"/>
      <c r="Q220" s="528"/>
      <c r="R220" s="528"/>
      <c r="S220" s="528"/>
      <c r="T220" s="528"/>
      <c r="U220" s="528"/>
      <c r="V220" s="528"/>
      <c r="W220" s="528"/>
      <c r="X220" s="528"/>
      <c r="Y220" s="528"/>
      <c r="Z220" s="528"/>
      <c r="AA220" s="528"/>
      <c r="AB220" s="528"/>
      <c r="AC220" s="528"/>
      <c r="AD220" s="528"/>
      <c r="AE220" s="528"/>
      <c r="AF220" s="528"/>
      <c r="AG220" s="528"/>
      <c r="AH220" s="528"/>
      <c r="AI220" s="528"/>
      <c r="AJ220" s="528"/>
      <c r="AK220" s="528"/>
      <c r="AL220" s="528"/>
      <c r="AM220" s="528"/>
      <c r="AN220" s="528"/>
    </row>
    <row r="221" spans="2:43" s="89" customFormat="1" ht="50.25" customHeight="1">
      <c r="B221" s="528"/>
      <c r="C221" s="528"/>
      <c r="D221" s="528"/>
      <c r="E221" s="528"/>
      <c r="F221" s="528"/>
      <c r="G221" s="528"/>
      <c r="H221" s="528"/>
      <c r="I221" s="528"/>
      <c r="J221" s="528"/>
      <c r="K221" s="528"/>
      <c r="L221" s="528"/>
      <c r="M221" s="528"/>
      <c r="N221" s="528"/>
      <c r="O221" s="528"/>
      <c r="P221" s="528"/>
      <c r="Q221" s="528"/>
      <c r="R221" s="528"/>
      <c r="S221" s="528"/>
      <c r="T221" s="528"/>
      <c r="U221" s="528"/>
      <c r="V221" s="528"/>
      <c r="W221" s="528"/>
      <c r="X221" s="528"/>
      <c r="Y221" s="528"/>
      <c r="Z221" s="528"/>
      <c r="AA221" s="528"/>
      <c r="AB221" s="528"/>
      <c r="AC221" s="528"/>
      <c r="AD221" s="528"/>
      <c r="AE221" s="528"/>
      <c r="AF221" s="528"/>
      <c r="AG221" s="528"/>
      <c r="AH221" s="528"/>
      <c r="AI221" s="528"/>
      <c r="AJ221" s="528"/>
      <c r="AK221" s="528"/>
      <c r="AL221" s="528"/>
      <c r="AM221" s="528"/>
      <c r="AN221" s="528"/>
    </row>
    <row r="222" spans="2:43" s="89" customFormat="1" ht="50.25" customHeight="1">
      <c r="B222" s="528"/>
      <c r="C222" s="528"/>
      <c r="D222" s="528"/>
      <c r="E222" s="528"/>
      <c r="F222" s="528"/>
      <c r="G222" s="528"/>
      <c r="H222" s="528"/>
      <c r="I222" s="528"/>
      <c r="J222" s="528"/>
      <c r="K222" s="528"/>
      <c r="L222" s="528"/>
      <c r="M222" s="528"/>
      <c r="N222" s="528"/>
      <c r="O222" s="528"/>
      <c r="P222" s="528"/>
      <c r="Q222" s="528"/>
      <c r="R222" s="528"/>
      <c r="S222" s="528"/>
      <c r="T222" s="528"/>
      <c r="U222" s="528"/>
      <c r="V222" s="528"/>
      <c r="W222" s="528"/>
      <c r="X222" s="528"/>
      <c r="Y222" s="528"/>
      <c r="Z222" s="528"/>
      <c r="AA222" s="528"/>
      <c r="AB222" s="528"/>
      <c r="AC222" s="528"/>
      <c r="AD222" s="528"/>
      <c r="AE222" s="528"/>
      <c r="AF222" s="528"/>
      <c r="AG222" s="528"/>
      <c r="AH222" s="528"/>
      <c r="AI222" s="528"/>
      <c r="AJ222" s="528"/>
      <c r="AK222" s="528"/>
      <c r="AL222" s="528"/>
      <c r="AM222" s="528"/>
      <c r="AN222" s="528"/>
    </row>
    <row r="223" spans="2:43" s="89" customFormat="1" ht="50.25" customHeight="1">
      <c r="B223" s="528"/>
      <c r="C223" s="528"/>
      <c r="D223" s="528"/>
      <c r="E223" s="528"/>
      <c r="F223" s="528"/>
      <c r="G223" s="528"/>
      <c r="H223" s="528"/>
      <c r="I223" s="528"/>
      <c r="J223" s="528"/>
      <c r="K223" s="528"/>
      <c r="L223" s="528"/>
      <c r="M223" s="528"/>
      <c r="N223" s="528"/>
      <c r="O223" s="528"/>
      <c r="P223" s="528"/>
      <c r="Q223" s="528"/>
      <c r="R223" s="528"/>
      <c r="S223" s="528"/>
      <c r="T223" s="528"/>
      <c r="U223" s="528"/>
      <c r="V223" s="528"/>
      <c r="W223" s="528"/>
      <c r="X223" s="528"/>
      <c r="Y223" s="528"/>
      <c r="Z223" s="528"/>
      <c r="AA223" s="528"/>
      <c r="AB223" s="528"/>
      <c r="AC223" s="528"/>
      <c r="AD223" s="528"/>
      <c r="AE223" s="528"/>
      <c r="AF223" s="528"/>
      <c r="AG223" s="528"/>
      <c r="AH223" s="528"/>
      <c r="AI223" s="528"/>
      <c r="AJ223" s="528"/>
      <c r="AK223" s="528"/>
      <c r="AL223" s="528"/>
      <c r="AM223" s="528"/>
      <c r="AN223" s="528"/>
    </row>
    <row r="224" spans="2:43" s="89" customFormat="1" ht="50.25" customHeight="1">
      <c r="B224" s="528"/>
      <c r="C224" s="528"/>
      <c r="D224" s="528"/>
      <c r="E224" s="528"/>
      <c r="F224" s="528"/>
      <c r="G224" s="528"/>
      <c r="H224" s="528"/>
      <c r="I224" s="528"/>
      <c r="J224" s="528"/>
      <c r="K224" s="528"/>
      <c r="L224" s="528"/>
      <c r="M224" s="528"/>
      <c r="N224" s="528"/>
      <c r="O224" s="528"/>
      <c r="P224" s="528"/>
      <c r="Q224" s="528"/>
      <c r="R224" s="528"/>
      <c r="S224" s="528"/>
      <c r="T224" s="528"/>
      <c r="U224" s="528"/>
      <c r="V224" s="528"/>
      <c r="W224" s="528"/>
      <c r="X224" s="528"/>
      <c r="Y224" s="528"/>
      <c r="Z224" s="528"/>
      <c r="AA224" s="528"/>
      <c r="AB224" s="528"/>
      <c r="AC224" s="528"/>
      <c r="AD224" s="528"/>
      <c r="AE224" s="528"/>
      <c r="AF224" s="528"/>
      <c r="AG224" s="528"/>
      <c r="AH224" s="528"/>
      <c r="AI224" s="528"/>
      <c r="AJ224" s="528"/>
      <c r="AK224" s="528"/>
      <c r="AL224" s="528"/>
      <c r="AM224" s="528"/>
      <c r="AN224" s="528"/>
    </row>
    <row r="225" spans="2:42" s="89" customFormat="1" ht="50.25" customHeight="1">
      <c r="B225" s="528"/>
      <c r="C225" s="528"/>
      <c r="D225" s="528"/>
      <c r="E225" s="528"/>
      <c r="F225" s="528"/>
      <c r="G225" s="528"/>
      <c r="H225" s="528"/>
      <c r="I225" s="528"/>
      <c r="J225" s="528"/>
      <c r="K225" s="528"/>
      <c r="L225" s="528"/>
      <c r="M225" s="528"/>
      <c r="N225" s="528"/>
      <c r="O225" s="528"/>
      <c r="P225" s="528"/>
      <c r="Q225" s="528"/>
      <c r="R225" s="528"/>
      <c r="S225" s="528"/>
      <c r="T225" s="528"/>
      <c r="U225" s="528"/>
      <c r="V225" s="528"/>
      <c r="W225" s="528"/>
      <c r="X225" s="528"/>
      <c r="Y225" s="528"/>
      <c r="Z225" s="528"/>
      <c r="AA225" s="528"/>
      <c r="AB225" s="528"/>
      <c r="AC225" s="528"/>
      <c r="AD225" s="528"/>
      <c r="AE225" s="528"/>
      <c r="AF225" s="528"/>
      <c r="AG225" s="528"/>
      <c r="AH225" s="528"/>
      <c r="AI225" s="528"/>
      <c r="AJ225" s="528"/>
      <c r="AK225" s="528"/>
      <c r="AL225" s="528"/>
      <c r="AM225" s="528"/>
      <c r="AN225" s="528"/>
    </row>
    <row r="226" spans="2:42" s="89" customFormat="1" ht="50.25" customHeight="1">
      <c r="B226" s="528"/>
      <c r="C226" s="528"/>
      <c r="D226" s="528"/>
      <c r="E226" s="528"/>
      <c r="F226" s="528"/>
      <c r="G226" s="528"/>
      <c r="H226" s="528"/>
      <c r="I226" s="528"/>
      <c r="J226" s="528"/>
      <c r="K226" s="528"/>
      <c r="L226" s="528"/>
      <c r="M226" s="528"/>
      <c r="N226" s="528"/>
      <c r="O226" s="528"/>
      <c r="P226" s="528"/>
      <c r="Q226" s="528"/>
      <c r="R226" s="528"/>
      <c r="S226" s="528"/>
      <c r="T226" s="528"/>
      <c r="U226" s="528"/>
      <c r="V226" s="528"/>
      <c r="W226" s="528"/>
      <c r="X226" s="528"/>
      <c r="Y226" s="528"/>
      <c r="Z226" s="528"/>
      <c r="AA226" s="528"/>
      <c r="AB226" s="528"/>
      <c r="AC226" s="528"/>
      <c r="AD226" s="528"/>
      <c r="AE226" s="528"/>
      <c r="AF226" s="528"/>
      <c r="AG226" s="528"/>
      <c r="AH226" s="528"/>
      <c r="AI226" s="528"/>
      <c r="AJ226" s="528"/>
      <c r="AK226" s="528"/>
      <c r="AL226" s="528"/>
      <c r="AM226" s="528"/>
      <c r="AN226" s="528"/>
    </row>
    <row r="227" spans="2:42" s="89" customFormat="1" ht="50.25" customHeight="1">
      <c r="B227" s="528"/>
      <c r="C227" s="528"/>
      <c r="D227" s="528"/>
      <c r="E227" s="528"/>
      <c r="F227" s="528"/>
      <c r="G227" s="528"/>
      <c r="H227" s="528"/>
      <c r="I227" s="528"/>
      <c r="J227" s="528"/>
      <c r="K227" s="528"/>
      <c r="L227" s="528"/>
      <c r="M227" s="528"/>
      <c r="N227" s="528"/>
      <c r="O227" s="528"/>
      <c r="P227" s="528"/>
      <c r="Q227" s="528"/>
      <c r="R227" s="528"/>
      <c r="S227" s="528"/>
      <c r="T227" s="528"/>
      <c r="U227" s="528"/>
      <c r="V227" s="528"/>
      <c r="W227" s="528"/>
      <c r="X227" s="528"/>
      <c r="Y227" s="528"/>
      <c r="Z227" s="528"/>
      <c r="AA227" s="528"/>
      <c r="AB227" s="528"/>
      <c r="AC227" s="528"/>
      <c r="AD227" s="528"/>
      <c r="AE227" s="528"/>
      <c r="AF227" s="528"/>
      <c r="AG227" s="528"/>
      <c r="AH227" s="528"/>
      <c r="AI227" s="528"/>
      <c r="AJ227" s="528"/>
      <c r="AK227" s="528"/>
      <c r="AL227" s="528"/>
      <c r="AM227" s="528"/>
      <c r="AN227" s="528"/>
    </row>
    <row r="228" spans="2:42" s="89" customFormat="1" ht="50.25" customHeight="1">
      <c r="B228" s="528"/>
      <c r="C228" s="528"/>
      <c r="D228" s="528"/>
      <c r="E228" s="528"/>
      <c r="F228" s="528"/>
      <c r="G228" s="528"/>
      <c r="H228" s="528"/>
      <c r="I228" s="528"/>
      <c r="J228" s="528"/>
      <c r="K228" s="528"/>
      <c r="L228" s="528"/>
      <c r="M228" s="528"/>
      <c r="N228" s="528"/>
      <c r="O228" s="528"/>
      <c r="P228" s="528"/>
      <c r="Q228" s="528"/>
      <c r="R228" s="528"/>
      <c r="S228" s="528"/>
      <c r="T228" s="528"/>
      <c r="U228" s="528"/>
      <c r="V228" s="528"/>
      <c r="W228" s="528"/>
      <c r="X228" s="528"/>
      <c r="Y228" s="528"/>
      <c r="Z228" s="528"/>
      <c r="AA228" s="528"/>
      <c r="AB228" s="528"/>
      <c r="AC228" s="528"/>
      <c r="AD228" s="528"/>
      <c r="AE228" s="528"/>
      <c r="AF228" s="528"/>
      <c r="AG228" s="528"/>
      <c r="AH228" s="528"/>
      <c r="AI228" s="528"/>
      <c r="AJ228" s="528"/>
      <c r="AK228" s="528"/>
      <c r="AL228" s="528"/>
      <c r="AM228" s="528"/>
      <c r="AN228" s="528"/>
    </row>
    <row r="229" spans="2:42" s="89" customFormat="1" ht="50.25" customHeight="1">
      <c r="B229" s="528"/>
      <c r="C229" s="528"/>
      <c r="D229" s="528"/>
      <c r="E229" s="528"/>
      <c r="F229" s="528"/>
      <c r="G229" s="528"/>
      <c r="H229" s="528"/>
      <c r="I229" s="528"/>
      <c r="J229" s="528"/>
      <c r="K229" s="528"/>
      <c r="L229" s="528"/>
      <c r="M229" s="528"/>
      <c r="N229" s="528"/>
      <c r="O229" s="528"/>
      <c r="P229" s="528"/>
      <c r="Q229" s="528"/>
      <c r="R229" s="528"/>
      <c r="S229" s="528"/>
      <c r="T229" s="528"/>
      <c r="U229" s="528"/>
      <c r="V229" s="528"/>
      <c r="W229" s="528"/>
      <c r="X229" s="528"/>
      <c r="Y229" s="528"/>
      <c r="Z229" s="528"/>
      <c r="AA229" s="528"/>
      <c r="AB229" s="528"/>
      <c r="AC229" s="528"/>
      <c r="AD229" s="528"/>
      <c r="AE229" s="528"/>
      <c r="AF229" s="528"/>
      <c r="AG229" s="528"/>
      <c r="AH229" s="528"/>
      <c r="AI229" s="528"/>
      <c r="AJ229" s="528"/>
      <c r="AK229" s="528"/>
      <c r="AL229" s="528"/>
      <c r="AM229" s="528"/>
      <c r="AN229" s="528"/>
    </row>
    <row r="230" spans="2:42" s="89" customFormat="1" ht="50.25" customHeight="1">
      <c r="B230" s="528"/>
      <c r="C230" s="528"/>
      <c r="D230" s="528"/>
      <c r="E230" s="528"/>
      <c r="F230" s="528"/>
      <c r="G230" s="528"/>
      <c r="H230" s="528"/>
      <c r="I230" s="528"/>
      <c r="J230" s="528"/>
      <c r="K230" s="528"/>
      <c r="L230" s="528"/>
      <c r="M230" s="528"/>
      <c r="N230" s="528"/>
      <c r="O230" s="528"/>
      <c r="P230" s="528"/>
      <c r="Q230" s="528"/>
      <c r="R230" s="528"/>
      <c r="S230" s="528"/>
      <c r="T230" s="528"/>
      <c r="U230" s="528"/>
      <c r="V230" s="528"/>
      <c r="W230" s="528"/>
      <c r="X230" s="528"/>
      <c r="Y230" s="528"/>
      <c r="Z230" s="528"/>
      <c r="AA230" s="528"/>
      <c r="AB230" s="528"/>
      <c r="AC230" s="528"/>
      <c r="AD230" s="528"/>
      <c r="AE230" s="528"/>
      <c r="AF230" s="528"/>
      <c r="AG230" s="528"/>
      <c r="AH230" s="528"/>
      <c r="AI230" s="528"/>
      <c r="AJ230" s="528"/>
      <c r="AK230" s="528"/>
      <c r="AL230" s="528"/>
      <c r="AM230" s="528"/>
      <c r="AN230" s="528"/>
    </row>
    <row r="231" spans="2:42" s="89" customFormat="1" ht="50.25" customHeight="1">
      <c r="B231" s="528"/>
      <c r="C231" s="528"/>
      <c r="D231" s="528"/>
      <c r="E231" s="528"/>
      <c r="F231" s="528"/>
      <c r="G231" s="528"/>
      <c r="H231" s="528"/>
      <c r="I231" s="528"/>
      <c r="J231" s="528"/>
      <c r="K231" s="528"/>
      <c r="L231" s="528"/>
      <c r="M231" s="528"/>
      <c r="N231" s="528"/>
      <c r="O231" s="528"/>
      <c r="P231" s="528"/>
      <c r="Q231" s="528"/>
      <c r="R231" s="528"/>
      <c r="S231" s="528"/>
      <c r="T231" s="528"/>
      <c r="U231" s="528"/>
      <c r="V231" s="528"/>
      <c r="W231" s="528"/>
      <c r="X231" s="528"/>
      <c r="Y231" s="528"/>
      <c r="Z231" s="528"/>
      <c r="AA231" s="528"/>
      <c r="AB231" s="528"/>
      <c r="AC231" s="528"/>
      <c r="AD231" s="528"/>
      <c r="AE231" s="528"/>
      <c r="AF231" s="528"/>
      <c r="AG231" s="528"/>
      <c r="AH231" s="528"/>
      <c r="AI231" s="528"/>
      <c r="AJ231" s="528"/>
      <c r="AK231" s="528"/>
      <c r="AL231" s="528"/>
      <c r="AM231" s="528"/>
      <c r="AN231" s="528"/>
      <c r="AO231" s="90"/>
      <c r="AP231" s="90"/>
    </row>
    <row r="232" spans="2:42" s="89" customFormat="1" ht="50.25" customHeight="1">
      <c r="B232" s="528"/>
      <c r="C232" s="528"/>
      <c r="D232" s="528"/>
      <c r="E232" s="528"/>
      <c r="F232" s="528"/>
      <c r="G232" s="528"/>
      <c r="H232" s="528"/>
      <c r="I232" s="528"/>
      <c r="J232" s="528"/>
      <c r="K232" s="528"/>
      <c r="L232" s="528"/>
      <c r="M232" s="528"/>
      <c r="N232" s="528"/>
      <c r="O232" s="528"/>
      <c r="P232" s="528"/>
      <c r="Q232" s="528"/>
      <c r="R232" s="528"/>
      <c r="S232" s="528"/>
      <c r="T232" s="528"/>
      <c r="U232" s="528"/>
      <c r="V232" s="528"/>
      <c r="W232" s="528"/>
      <c r="X232" s="528"/>
      <c r="Y232" s="528"/>
      <c r="Z232" s="528"/>
      <c r="AA232" s="528"/>
      <c r="AB232" s="528"/>
      <c r="AC232" s="528"/>
      <c r="AD232" s="528"/>
      <c r="AE232" s="528"/>
      <c r="AF232" s="528"/>
      <c r="AG232" s="528"/>
      <c r="AH232" s="528"/>
      <c r="AI232" s="528"/>
      <c r="AJ232" s="528"/>
      <c r="AK232" s="528"/>
      <c r="AL232" s="528"/>
      <c r="AM232" s="528"/>
      <c r="AN232" s="528"/>
      <c r="AO232" s="90"/>
      <c r="AP232" s="90"/>
    </row>
    <row r="233" spans="2:42" s="89" customFormat="1" ht="67.5" customHeight="1">
      <c r="B233" s="528"/>
      <c r="C233" s="528"/>
      <c r="D233" s="528"/>
      <c r="E233" s="528"/>
      <c r="F233" s="528"/>
      <c r="G233" s="528"/>
      <c r="H233" s="528"/>
      <c r="I233" s="528"/>
      <c r="J233" s="528"/>
      <c r="K233" s="528"/>
      <c r="L233" s="528"/>
      <c r="M233" s="528"/>
      <c r="N233" s="528"/>
      <c r="O233" s="528"/>
      <c r="P233" s="528"/>
      <c r="Q233" s="528"/>
      <c r="R233" s="528"/>
      <c r="S233" s="528"/>
      <c r="T233" s="528"/>
      <c r="U233" s="528"/>
      <c r="V233" s="528"/>
      <c r="W233" s="528"/>
      <c r="X233" s="528"/>
      <c r="Y233" s="528"/>
      <c r="Z233" s="528"/>
      <c r="AA233" s="528"/>
      <c r="AB233" s="528"/>
      <c r="AC233" s="528"/>
      <c r="AD233" s="528"/>
      <c r="AE233" s="528"/>
      <c r="AF233" s="528"/>
      <c r="AG233" s="528"/>
      <c r="AH233" s="528"/>
      <c r="AI233" s="528"/>
      <c r="AJ233" s="528"/>
      <c r="AK233" s="528"/>
      <c r="AL233" s="528"/>
      <c r="AM233" s="528"/>
      <c r="AN233" s="528"/>
      <c r="AO233" s="90"/>
      <c r="AP233" s="90"/>
    </row>
    <row r="234" spans="2:42" s="89" customFormat="1" ht="11.25" customHeight="1">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row>
    <row r="235" spans="2:42" s="89" customFormat="1" ht="24">
      <c r="B235" s="553" t="s">
        <v>3560</v>
      </c>
      <c r="C235" s="553"/>
      <c r="D235" s="553"/>
      <c r="E235" s="553"/>
      <c r="F235" s="553"/>
      <c r="G235" s="553"/>
      <c r="H235" s="553"/>
      <c r="I235" s="553"/>
      <c r="J235" s="553"/>
      <c r="K235" s="554"/>
      <c r="L235" s="554"/>
      <c r="M235" s="554"/>
      <c r="N235" s="554"/>
      <c r="O235" s="554"/>
      <c r="P235" s="554"/>
      <c r="Q235" s="554"/>
      <c r="R235" s="554"/>
      <c r="S235" s="554"/>
      <c r="T235" s="554"/>
      <c r="U235" s="554"/>
      <c r="V235" s="554"/>
      <c r="W235" s="554"/>
      <c r="X235" s="554"/>
      <c r="Y235" s="554"/>
      <c r="Z235" s="554"/>
      <c r="AA235" s="554"/>
      <c r="AB235" s="554"/>
      <c r="AC235" s="554"/>
      <c r="AD235" s="554"/>
      <c r="AE235" s="554"/>
      <c r="AF235" s="554"/>
      <c r="AG235" s="554"/>
      <c r="AH235" s="554"/>
      <c r="AI235" s="554"/>
      <c r="AJ235" s="554"/>
      <c r="AK235" s="554"/>
      <c r="AL235" s="554"/>
      <c r="AM235" s="554"/>
      <c r="AN235" s="554"/>
      <c r="AO235" s="554"/>
      <c r="AP235" s="554"/>
    </row>
    <row r="236" spans="2:42" s="89" customFormat="1">
      <c r="B236" s="90"/>
      <c r="C236" s="555" t="s">
        <v>3561</v>
      </c>
      <c r="D236" s="555"/>
      <c r="E236" s="555"/>
      <c r="F236" s="555"/>
      <c r="G236" s="555"/>
      <c r="H236" s="555"/>
      <c r="I236" s="555"/>
      <c r="J236" s="556"/>
      <c r="K236" s="556"/>
      <c r="L236" s="556"/>
      <c r="M236" s="556"/>
      <c r="N236" s="556"/>
      <c r="O236" s="556"/>
      <c r="P236" s="556"/>
      <c r="Q236" s="556"/>
      <c r="R236" s="556"/>
      <c r="S236" s="556"/>
      <c r="T236" s="556"/>
      <c r="U236" s="556"/>
      <c r="V236" s="556"/>
      <c r="W236" s="556"/>
      <c r="X236" s="556"/>
      <c r="Y236" s="556"/>
      <c r="Z236" s="556"/>
      <c r="AA236" s="556"/>
      <c r="AB236" s="556"/>
      <c r="AC236" s="556"/>
      <c r="AD236" s="556"/>
      <c r="AE236" s="556"/>
      <c r="AF236" s="556"/>
      <c r="AG236" s="556"/>
      <c r="AH236" s="556"/>
      <c r="AI236" s="556"/>
      <c r="AJ236" s="556"/>
      <c r="AK236" s="556"/>
      <c r="AL236" s="556"/>
      <c r="AM236" s="556"/>
      <c r="AN236" s="556"/>
      <c r="AO236" s="556"/>
      <c r="AP236" s="90"/>
    </row>
    <row r="237" spans="2:42" s="89" customFormat="1" ht="6.75" customHeight="1" thickBot="1">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row>
    <row r="238" spans="2:42" s="89" customFormat="1" ht="18.95" customHeight="1" thickBot="1">
      <c r="B238" s="557" t="s">
        <v>3562</v>
      </c>
      <c r="C238" s="558"/>
      <c r="D238" s="558"/>
      <c r="E238" s="558"/>
      <c r="F238" s="558"/>
      <c r="G238" s="558"/>
      <c r="H238" s="558"/>
      <c r="I238" s="477" t="str">
        <f>入力①申請書項目!O42&amp;" "&amp;入力①申請書項目!O43&amp;"　"&amp;入力①申請書項目!O44</f>
        <v>株式会社●●●● 代表取締役　経産　太郎</v>
      </c>
      <c r="J238" s="478"/>
      <c r="K238" s="478"/>
      <c r="L238" s="478"/>
      <c r="M238" s="478"/>
      <c r="N238" s="478"/>
      <c r="O238" s="478"/>
      <c r="P238" s="478"/>
      <c r="Q238" s="478"/>
      <c r="R238" s="478"/>
      <c r="S238" s="478"/>
      <c r="T238" s="478"/>
      <c r="U238" s="478"/>
      <c r="V238" s="478"/>
      <c r="W238" s="478"/>
      <c r="X238" s="478"/>
      <c r="Y238" s="478"/>
      <c r="Z238" s="478"/>
      <c r="AA238" s="478"/>
      <c r="AB238" s="478"/>
      <c r="AC238" s="478"/>
      <c r="AD238" s="474" t="s">
        <v>3563</v>
      </c>
      <c r="AE238" s="475"/>
      <c r="AF238" s="476"/>
      <c r="AG238" s="521" t="str">
        <f>入力①申請書項目!O52&amp;"　(千円)"</f>
        <v>10000　(千円)</v>
      </c>
      <c r="AH238" s="522"/>
      <c r="AI238" s="522"/>
      <c r="AJ238" s="522"/>
      <c r="AK238" s="522"/>
      <c r="AL238" s="522"/>
      <c r="AM238" s="522"/>
      <c r="AN238" s="522"/>
      <c r="AO238" s="522"/>
      <c r="AP238" s="523"/>
    </row>
    <row r="239" spans="2:42" s="89" customFormat="1" ht="18.95" customHeight="1" thickBot="1">
      <c r="B239" s="559" t="s">
        <v>3564</v>
      </c>
      <c r="C239" s="558"/>
      <c r="D239" s="558"/>
      <c r="E239" s="558"/>
      <c r="F239" s="558"/>
      <c r="G239" s="558"/>
      <c r="H239" s="558"/>
      <c r="I239" s="477" t="str">
        <f>"〒"&amp;入力①申請書項目!O45&amp;"　"&amp;入力①申請書項目!O46</f>
        <v>〒12345　○○県○○市○○町○○○○○○</v>
      </c>
      <c r="J239" s="478"/>
      <c r="K239" s="478"/>
      <c r="L239" s="478"/>
      <c r="M239" s="478"/>
      <c r="N239" s="478"/>
      <c r="O239" s="478"/>
      <c r="P239" s="478"/>
      <c r="Q239" s="478"/>
      <c r="R239" s="478"/>
      <c r="S239" s="478"/>
      <c r="T239" s="478"/>
      <c r="U239" s="479"/>
      <c r="V239" s="479"/>
      <c r="W239" s="479"/>
      <c r="X239" s="479"/>
      <c r="Y239" s="479"/>
      <c r="Z239" s="479"/>
      <c r="AA239" s="479"/>
      <c r="AB239" s="479"/>
      <c r="AC239" s="479"/>
      <c r="AD239" s="516" t="s">
        <v>3565</v>
      </c>
      <c r="AE239" s="517"/>
      <c r="AF239" s="518"/>
      <c r="AG239" s="524" t="str">
        <f>入力①申請書項目!O55&amp;"名"</f>
        <v>30名</v>
      </c>
      <c r="AH239" s="525"/>
      <c r="AI239" s="525"/>
      <c r="AJ239" s="526"/>
      <c r="AK239" s="519" t="s">
        <v>3569</v>
      </c>
      <c r="AL239" s="520"/>
      <c r="AM239" s="520"/>
      <c r="AN239" s="524" t="str">
        <f>入力①申請書項目!O53&amp;"月"</f>
        <v>12月</v>
      </c>
      <c r="AO239" s="525"/>
      <c r="AP239" s="526"/>
    </row>
    <row r="240" spans="2:42" s="89" customFormat="1" ht="18.95" customHeight="1" thickBot="1">
      <c r="B240" s="557" t="s">
        <v>3566</v>
      </c>
      <c r="C240" s="558"/>
      <c r="D240" s="558"/>
      <c r="E240" s="558"/>
      <c r="F240" s="558"/>
      <c r="G240" s="558"/>
      <c r="H240" s="558"/>
      <c r="I240" s="418" t="str">
        <f>入力①申請書項目!O48</f>
        <v>経済　花子</v>
      </c>
      <c r="J240" s="419"/>
      <c r="K240" s="419"/>
      <c r="L240" s="419"/>
      <c r="M240" s="419"/>
      <c r="N240" s="419"/>
      <c r="O240" s="419"/>
      <c r="P240" s="419"/>
      <c r="Q240" s="474" t="s">
        <v>3579</v>
      </c>
      <c r="R240" s="475"/>
      <c r="S240" s="475"/>
      <c r="T240" s="476"/>
      <c r="U240" s="418" t="str">
        <f>入力①申請書項目!O51</f>
        <v>abcd@efgh.co.jp</v>
      </c>
      <c r="V240" s="419"/>
      <c r="W240" s="419"/>
      <c r="X240" s="419"/>
      <c r="Y240" s="419"/>
      <c r="Z240" s="419"/>
      <c r="AA240" s="419"/>
      <c r="AB240" s="419"/>
      <c r="AC240" s="419"/>
      <c r="AD240" s="419"/>
      <c r="AE240" s="419"/>
      <c r="AF240" s="419"/>
      <c r="AG240" s="419"/>
      <c r="AH240" s="419"/>
      <c r="AI240" s="419"/>
      <c r="AJ240" s="419"/>
      <c r="AK240" s="419"/>
      <c r="AL240" s="419"/>
      <c r="AM240" s="419"/>
      <c r="AN240" s="419"/>
      <c r="AO240" s="419"/>
      <c r="AP240" s="420"/>
    </row>
    <row r="241" spans="2:42" s="89" customFormat="1" ht="24" customHeight="1" thickBot="1">
      <c r="B241" s="557" t="s">
        <v>3567</v>
      </c>
      <c r="C241" s="558"/>
      <c r="D241" s="558"/>
      <c r="E241" s="558"/>
      <c r="F241" s="558"/>
      <c r="G241" s="558"/>
      <c r="H241" s="558"/>
      <c r="I241" s="418" t="str">
        <f>入力①申請書項目!O49</f>
        <v>0123456789</v>
      </c>
      <c r="J241" s="419"/>
      <c r="K241" s="419"/>
      <c r="L241" s="419"/>
      <c r="M241" s="419"/>
      <c r="N241" s="419"/>
      <c r="O241" s="419"/>
      <c r="P241" s="419"/>
      <c r="Q241" s="474" t="s">
        <v>3568</v>
      </c>
      <c r="R241" s="475"/>
      <c r="S241" s="475"/>
      <c r="T241" s="476"/>
      <c r="U241" s="418" t="str">
        <f>入力①申請書項目!O50</f>
        <v>0123456789</v>
      </c>
      <c r="V241" s="419"/>
      <c r="W241" s="419"/>
      <c r="X241" s="419"/>
      <c r="Y241" s="419"/>
      <c r="Z241" s="419"/>
      <c r="AA241" s="419"/>
      <c r="AB241" s="419"/>
      <c r="AC241" s="420"/>
      <c r="AD241" s="412" t="s">
        <v>5165</v>
      </c>
      <c r="AE241" s="413"/>
      <c r="AF241" s="413"/>
      <c r="AG241" s="413"/>
      <c r="AH241" s="413"/>
      <c r="AI241" s="413"/>
      <c r="AJ241" s="413"/>
      <c r="AK241" s="413"/>
      <c r="AL241" s="413"/>
      <c r="AM241" s="414"/>
      <c r="AN241" s="415" t="str">
        <f>IF(入力①申請書項目!O65="","",入力①申請書項目!O65)</f>
        <v/>
      </c>
      <c r="AO241" s="416"/>
      <c r="AP241" s="417"/>
    </row>
    <row r="242" spans="2:42" s="89" customFormat="1" ht="3" customHeight="1">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400"/>
      <c r="AO242" s="90"/>
      <c r="AP242" s="90"/>
    </row>
    <row r="243" spans="2:42" s="89" customFormat="1" ht="18.95" customHeight="1" thickBot="1">
      <c r="B243" s="296" t="s">
        <v>3570</v>
      </c>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297"/>
      <c r="AK243" s="90"/>
      <c r="AL243" s="90"/>
      <c r="AM243" s="90"/>
      <c r="AN243" s="90"/>
      <c r="AO243" s="90"/>
      <c r="AP243" s="298"/>
    </row>
    <row r="244" spans="2:42" s="89" customFormat="1" ht="18.95" customHeight="1" thickBot="1">
      <c r="B244" s="500"/>
      <c r="C244" s="501"/>
      <c r="D244" s="501"/>
      <c r="E244" s="501"/>
      <c r="F244" s="501"/>
      <c r="G244" s="501"/>
      <c r="H244" s="501"/>
      <c r="I244" s="501"/>
      <c r="J244" s="501"/>
      <c r="K244" s="501"/>
      <c r="L244" s="501"/>
      <c r="M244" s="501"/>
      <c r="N244" s="501"/>
      <c r="O244" s="501"/>
      <c r="P244" s="501"/>
      <c r="Q244" s="501"/>
      <c r="R244" s="501"/>
      <c r="S244" s="501"/>
      <c r="T244" s="501"/>
      <c r="U244" s="501"/>
      <c r="V244" s="501"/>
      <c r="W244" s="501"/>
      <c r="X244" s="501"/>
      <c r="Y244" s="501"/>
      <c r="Z244" s="501"/>
      <c r="AA244" s="501"/>
      <c r="AB244" s="501"/>
      <c r="AC244" s="501"/>
      <c r="AD244" s="501"/>
      <c r="AE244" s="501"/>
      <c r="AF244" s="501"/>
      <c r="AG244" s="501"/>
      <c r="AH244" s="501"/>
      <c r="AI244" s="501"/>
      <c r="AJ244" s="501"/>
      <c r="AK244" s="480" t="s">
        <v>3581</v>
      </c>
      <c r="AL244" s="480"/>
      <c r="AM244" s="480"/>
      <c r="AN244" s="480" t="s">
        <v>3580</v>
      </c>
      <c r="AO244" s="480"/>
      <c r="AP244" s="480"/>
    </row>
    <row r="245" spans="2:42" s="89" customFormat="1" ht="18" customHeight="1" thickBot="1">
      <c r="B245" s="491" t="s">
        <v>3582</v>
      </c>
      <c r="C245" s="492"/>
      <c r="D245" s="492"/>
      <c r="E245" s="492"/>
      <c r="F245" s="492"/>
      <c r="G245" s="492"/>
      <c r="H245" s="492"/>
      <c r="I245" s="492"/>
      <c r="J245" s="492"/>
      <c r="K245" s="492"/>
      <c r="L245" s="492"/>
      <c r="M245" s="492"/>
      <c r="N245" s="492"/>
      <c r="O245" s="492"/>
      <c r="P245" s="492"/>
      <c r="Q245" s="492"/>
      <c r="R245" s="492"/>
      <c r="S245" s="492"/>
      <c r="T245" s="492"/>
      <c r="U245" s="492"/>
      <c r="V245" s="492"/>
      <c r="W245" s="492"/>
      <c r="X245" s="492"/>
      <c r="Y245" s="492"/>
      <c r="Z245" s="492"/>
      <c r="AA245" s="492"/>
      <c r="AB245" s="492"/>
      <c r="AC245" s="492"/>
      <c r="AD245" s="492"/>
      <c r="AE245" s="492"/>
      <c r="AF245" s="492"/>
      <c r="AG245" s="492"/>
      <c r="AH245" s="492"/>
      <c r="AI245" s="492"/>
      <c r="AJ245" s="492"/>
      <c r="AK245" s="492"/>
      <c r="AL245" s="492"/>
      <c r="AM245" s="492"/>
      <c r="AN245" s="492"/>
      <c r="AO245" s="492"/>
      <c r="AP245" s="493"/>
    </row>
    <row r="246" spans="2:42" s="89" customFormat="1" ht="18" customHeight="1">
      <c r="B246" s="496">
        <v>1</v>
      </c>
      <c r="C246" s="497"/>
      <c r="D246" s="483" t="s">
        <v>3583</v>
      </c>
      <c r="E246" s="484"/>
      <c r="F246" s="484"/>
      <c r="G246" s="484"/>
      <c r="H246" s="484"/>
      <c r="I246" s="484"/>
      <c r="J246" s="484"/>
      <c r="K246" s="484"/>
      <c r="L246" s="484"/>
      <c r="M246" s="484"/>
      <c r="N246" s="484"/>
      <c r="O246" s="484"/>
      <c r="P246" s="484"/>
      <c r="Q246" s="484"/>
      <c r="R246" s="484"/>
      <c r="S246" s="484"/>
      <c r="T246" s="484"/>
      <c r="U246" s="484"/>
      <c r="V246" s="484"/>
      <c r="W246" s="484"/>
      <c r="X246" s="484"/>
      <c r="Y246" s="484"/>
      <c r="Z246" s="484"/>
      <c r="AA246" s="484"/>
      <c r="AB246" s="484"/>
      <c r="AC246" s="484"/>
      <c r="AD246" s="484"/>
      <c r="AE246" s="484"/>
      <c r="AF246" s="484"/>
      <c r="AG246" s="484"/>
      <c r="AH246" s="484"/>
      <c r="AI246" s="484"/>
      <c r="AJ246" s="485"/>
      <c r="AK246" s="502"/>
      <c r="AL246" s="502"/>
      <c r="AM246" s="502"/>
      <c r="AN246" s="503"/>
      <c r="AO246" s="503"/>
      <c r="AP246" s="503"/>
    </row>
    <row r="247" spans="2:42" s="89" customFormat="1" ht="18" customHeight="1">
      <c r="B247" s="463">
        <v>2</v>
      </c>
      <c r="C247" s="464"/>
      <c r="D247" s="424" t="s">
        <v>4840</v>
      </c>
      <c r="E247" s="424"/>
      <c r="F247" s="424"/>
      <c r="G247" s="424"/>
      <c r="H247" s="424"/>
      <c r="I247" s="424"/>
      <c r="J247" s="424"/>
      <c r="K247" s="424"/>
      <c r="L247" s="424"/>
      <c r="M247" s="424"/>
      <c r="N247" s="424"/>
      <c r="O247" s="424"/>
      <c r="P247" s="424"/>
      <c r="Q247" s="424"/>
      <c r="R247" s="424"/>
      <c r="S247" s="424"/>
      <c r="T247" s="424"/>
      <c r="U247" s="424"/>
      <c r="V247" s="424"/>
      <c r="W247" s="424"/>
      <c r="X247" s="424"/>
      <c r="Y247" s="424"/>
      <c r="Z247" s="424"/>
      <c r="AA247" s="424"/>
      <c r="AB247" s="424"/>
      <c r="AC247" s="424"/>
      <c r="AD247" s="424"/>
      <c r="AE247" s="424"/>
      <c r="AF247" s="424"/>
      <c r="AG247" s="424"/>
      <c r="AH247" s="424"/>
      <c r="AI247" s="424"/>
      <c r="AJ247" s="425"/>
      <c r="AK247" s="426"/>
      <c r="AL247" s="426"/>
      <c r="AM247" s="426"/>
      <c r="AN247" s="421"/>
      <c r="AO247" s="421"/>
      <c r="AP247" s="421"/>
    </row>
    <row r="248" spans="2:42" s="89" customFormat="1" ht="18" customHeight="1">
      <c r="B248" s="463">
        <v>3</v>
      </c>
      <c r="C248" s="464"/>
      <c r="D248" s="424" t="s">
        <v>4842</v>
      </c>
      <c r="E248" s="424"/>
      <c r="F248" s="424"/>
      <c r="G248" s="424"/>
      <c r="H248" s="424"/>
      <c r="I248" s="424"/>
      <c r="J248" s="424"/>
      <c r="K248" s="424"/>
      <c r="L248" s="424"/>
      <c r="M248" s="424"/>
      <c r="N248" s="424"/>
      <c r="O248" s="424"/>
      <c r="P248" s="424"/>
      <c r="Q248" s="424"/>
      <c r="R248" s="424"/>
      <c r="S248" s="424"/>
      <c r="T248" s="424"/>
      <c r="U248" s="424"/>
      <c r="V248" s="424"/>
      <c r="W248" s="424"/>
      <c r="X248" s="424"/>
      <c r="Y248" s="424"/>
      <c r="Z248" s="424"/>
      <c r="AA248" s="424"/>
      <c r="AB248" s="424"/>
      <c r="AC248" s="424"/>
      <c r="AD248" s="424"/>
      <c r="AE248" s="424"/>
      <c r="AF248" s="424"/>
      <c r="AG248" s="424"/>
      <c r="AH248" s="424"/>
      <c r="AI248" s="424"/>
      <c r="AJ248" s="425"/>
      <c r="AK248" s="426"/>
      <c r="AL248" s="426"/>
      <c r="AM248" s="426"/>
      <c r="AN248" s="421"/>
      <c r="AO248" s="421"/>
      <c r="AP248" s="421"/>
    </row>
    <row r="249" spans="2:42" s="89" customFormat="1" ht="18" customHeight="1" thickBot="1">
      <c r="B249" s="498">
        <v>4</v>
      </c>
      <c r="C249" s="499"/>
      <c r="D249" s="489" t="s">
        <v>4841</v>
      </c>
      <c r="E249" s="489"/>
      <c r="F249" s="489"/>
      <c r="G249" s="489"/>
      <c r="H249" s="489"/>
      <c r="I249" s="489"/>
      <c r="J249" s="489"/>
      <c r="K249" s="489"/>
      <c r="L249" s="489"/>
      <c r="M249" s="489"/>
      <c r="N249" s="489"/>
      <c r="O249" s="489"/>
      <c r="P249" s="489"/>
      <c r="Q249" s="489"/>
      <c r="R249" s="489"/>
      <c r="S249" s="489"/>
      <c r="T249" s="489"/>
      <c r="U249" s="489"/>
      <c r="V249" s="489"/>
      <c r="W249" s="489"/>
      <c r="X249" s="489"/>
      <c r="Y249" s="489"/>
      <c r="Z249" s="489"/>
      <c r="AA249" s="489"/>
      <c r="AB249" s="489"/>
      <c r="AC249" s="489"/>
      <c r="AD249" s="489"/>
      <c r="AE249" s="489"/>
      <c r="AF249" s="489"/>
      <c r="AG249" s="489"/>
      <c r="AH249" s="489"/>
      <c r="AI249" s="489"/>
      <c r="AJ249" s="490"/>
      <c r="AK249" s="481"/>
      <c r="AL249" s="481"/>
      <c r="AM249" s="481"/>
      <c r="AN249" s="482"/>
      <c r="AO249" s="482"/>
      <c r="AP249" s="482"/>
    </row>
    <row r="250" spans="2:42" s="89" customFormat="1" ht="18" customHeight="1" thickBot="1">
      <c r="B250" s="491" t="s">
        <v>4299</v>
      </c>
      <c r="C250" s="492"/>
      <c r="D250" s="492"/>
      <c r="E250" s="492"/>
      <c r="F250" s="492"/>
      <c r="G250" s="492"/>
      <c r="H250" s="492"/>
      <c r="I250" s="492"/>
      <c r="J250" s="492"/>
      <c r="K250" s="492"/>
      <c r="L250" s="492"/>
      <c r="M250" s="492"/>
      <c r="N250" s="492"/>
      <c r="O250" s="492"/>
      <c r="P250" s="492"/>
      <c r="Q250" s="492"/>
      <c r="R250" s="492"/>
      <c r="S250" s="492"/>
      <c r="T250" s="492"/>
      <c r="U250" s="492"/>
      <c r="V250" s="492"/>
      <c r="W250" s="492"/>
      <c r="X250" s="492"/>
      <c r="Y250" s="492"/>
      <c r="Z250" s="492"/>
      <c r="AA250" s="492"/>
      <c r="AB250" s="492"/>
      <c r="AC250" s="492"/>
      <c r="AD250" s="492"/>
      <c r="AE250" s="492"/>
      <c r="AF250" s="492"/>
      <c r="AG250" s="492"/>
      <c r="AH250" s="492"/>
      <c r="AI250" s="492"/>
      <c r="AJ250" s="492"/>
      <c r="AK250" s="492"/>
      <c r="AL250" s="492"/>
      <c r="AM250" s="492"/>
      <c r="AN250" s="492"/>
      <c r="AO250" s="492"/>
      <c r="AP250" s="493"/>
    </row>
    <row r="251" spans="2:42" s="89" customFormat="1" ht="18" customHeight="1">
      <c r="B251" s="496" t="s">
        <v>3584</v>
      </c>
      <c r="C251" s="497"/>
      <c r="D251" s="483" t="s">
        <v>3585</v>
      </c>
      <c r="E251" s="484"/>
      <c r="F251" s="484"/>
      <c r="G251" s="484"/>
      <c r="H251" s="484"/>
      <c r="I251" s="484"/>
      <c r="J251" s="484"/>
      <c r="K251" s="484"/>
      <c r="L251" s="484"/>
      <c r="M251" s="484"/>
      <c r="N251" s="484"/>
      <c r="O251" s="484"/>
      <c r="P251" s="484"/>
      <c r="Q251" s="484"/>
      <c r="R251" s="484"/>
      <c r="S251" s="484"/>
      <c r="T251" s="484"/>
      <c r="U251" s="484"/>
      <c r="V251" s="484"/>
      <c r="W251" s="484"/>
      <c r="X251" s="484"/>
      <c r="Y251" s="484"/>
      <c r="Z251" s="484"/>
      <c r="AA251" s="484"/>
      <c r="AB251" s="484"/>
      <c r="AC251" s="484"/>
      <c r="AD251" s="484"/>
      <c r="AE251" s="484"/>
      <c r="AF251" s="484"/>
      <c r="AG251" s="484"/>
      <c r="AH251" s="484"/>
      <c r="AI251" s="484"/>
      <c r="AJ251" s="485"/>
      <c r="AK251" s="502"/>
      <c r="AL251" s="502"/>
      <c r="AM251" s="502"/>
      <c r="AN251" s="503"/>
      <c r="AO251" s="503"/>
      <c r="AP251" s="503"/>
    </row>
    <row r="252" spans="2:42" s="89" customFormat="1" ht="18" customHeight="1">
      <c r="B252" s="463" t="s">
        <v>3584</v>
      </c>
      <c r="C252" s="464"/>
      <c r="D252" s="424" t="s">
        <v>3586</v>
      </c>
      <c r="E252" s="424"/>
      <c r="F252" s="424"/>
      <c r="G252" s="424"/>
      <c r="H252" s="424"/>
      <c r="I252" s="424"/>
      <c r="J252" s="424"/>
      <c r="K252" s="424"/>
      <c r="L252" s="424"/>
      <c r="M252" s="424"/>
      <c r="N252" s="424"/>
      <c r="O252" s="424"/>
      <c r="P252" s="424"/>
      <c r="Q252" s="424"/>
      <c r="R252" s="424"/>
      <c r="S252" s="424"/>
      <c r="T252" s="424"/>
      <c r="U252" s="424"/>
      <c r="V252" s="424"/>
      <c r="W252" s="424"/>
      <c r="X252" s="424"/>
      <c r="Y252" s="424"/>
      <c r="Z252" s="424"/>
      <c r="AA252" s="424"/>
      <c r="AB252" s="424"/>
      <c r="AC252" s="424"/>
      <c r="AD252" s="424"/>
      <c r="AE252" s="424"/>
      <c r="AF252" s="424"/>
      <c r="AG252" s="424"/>
      <c r="AH252" s="424"/>
      <c r="AI252" s="424"/>
      <c r="AJ252" s="425"/>
      <c r="AK252" s="513"/>
      <c r="AL252" s="513"/>
      <c r="AM252" s="513"/>
      <c r="AN252" s="514"/>
      <c r="AO252" s="514"/>
      <c r="AP252" s="514"/>
    </row>
    <row r="253" spans="2:42" s="89" customFormat="1" ht="18" customHeight="1">
      <c r="B253" s="463">
        <v>1</v>
      </c>
      <c r="C253" s="464"/>
      <c r="D253" s="424" t="s">
        <v>3587</v>
      </c>
      <c r="E253" s="424"/>
      <c r="F253" s="424"/>
      <c r="G253" s="424"/>
      <c r="H253" s="424"/>
      <c r="I253" s="424"/>
      <c r="J253" s="424"/>
      <c r="K253" s="424"/>
      <c r="L253" s="424"/>
      <c r="M253" s="424"/>
      <c r="N253" s="424"/>
      <c r="O253" s="424"/>
      <c r="P253" s="424"/>
      <c r="Q253" s="424"/>
      <c r="R253" s="424"/>
      <c r="S253" s="424"/>
      <c r="T253" s="424"/>
      <c r="U253" s="424"/>
      <c r="V253" s="424"/>
      <c r="W253" s="424"/>
      <c r="X253" s="424"/>
      <c r="Y253" s="424"/>
      <c r="Z253" s="424"/>
      <c r="AA253" s="424"/>
      <c r="AB253" s="424"/>
      <c r="AC253" s="424"/>
      <c r="AD253" s="424"/>
      <c r="AE253" s="424"/>
      <c r="AF253" s="424"/>
      <c r="AG253" s="424"/>
      <c r="AH253" s="424"/>
      <c r="AI253" s="424"/>
      <c r="AJ253" s="425"/>
      <c r="AK253" s="426"/>
      <c r="AL253" s="426"/>
      <c r="AM253" s="426"/>
      <c r="AN253" s="421"/>
      <c r="AO253" s="421"/>
      <c r="AP253" s="421"/>
    </row>
    <row r="254" spans="2:42" s="89" customFormat="1" ht="18" customHeight="1">
      <c r="B254" s="463">
        <v>2</v>
      </c>
      <c r="C254" s="464"/>
      <c r="D254" s="424" t="s">
        <v>4843</v>
      </c>
      <c r="E254" s="424"/>
      <c r="F254" s="424"/>
      <c r="G254" s="424"/>
      <c r="H254" s="424"/>
      <c r="I254" s="424"/>
      <c r="J254" s="424"/>
      <c r="K254" s="424"/>
      <c r="L254" s="424"/>
      <c r="M254" s="424"/>
      <c r="N254" s="424"/>
      <c r="O254" s="424"/>
      <c r="P254" s="424"/>
      <c r="Q254" s="424"/>
      <c r="R254" s="424"/>
      <c r="S254" s="424"/>
      <c r="T254" s="424"/>
      <c r="U254" s="424"/>
      <c r="V254" s="424"/>
      <c r="W254" s="424"/>
      <c r="X254" s="424"/>
      <c r="Y254" s="424"/>
      <c r="Z254" s="424"/>
      <c r="AA254" s="424"/>
      <c r="AB254" s="424"/>
      <c r="AC254" s="424"/>
      <c r="AD254" s="424"/>
      <c r="AE254" s="424"/>
      <c r="AF254" s="424"/>
      <c r="AG254" s="424"/>
      <c r="AH254" s="424"/>
      <c r="AI254" s="424"/>
      <c r="AJ254" s="425"/>
      <c r="AK254" s="486"/>
      <c r="AL254" s="487"/>
      <c r="AM254" s="488"/>
      <c r="AN254" s="421"/>
      <c r="AO254" s="421"/>
      <c r="AP254" s="421"/>
    </row>
    <row r="255" spans="2:42" s="89" customFormat="1" ht="18" customHeight="1">
      <c r="B255" s="463">
        <v>3</v>
      </c>
      <c r="C255" s="464"/>
      <c r="D255" s="424" t="s">
        <v>3588</v>
      </c>
      <c r="E255" s="424"/>
      <c r="F255" s="424"/>
      <c r="G255" s="424"/>
      <c r="H255" s="424"/>
      <c r="I255" s="424"/>
      <c r="J255" s="424"/>
      <c r="K255" s="424"/>
      <c r="L255" s="424"/>
      <c r="M255" s="424"/>
      <c r="N255" s="424"/>
      <c r="O255" s="424"/>
      <c r="P255" s="424"/>
      <c r="Q255" s="424"/>
      <c r="R255" s="424"/>
      <c r="S255" s="424"/>
      <c r="T255" s="424"/>
      <c r="U255" s="424"/>
      <c r="V255" s="424"/>
      <c r="W255" s="424"/>
      <c r="X255" s="424"/>
      <c r="Y255" s="424"/>
      <c r="Z255" s="424"/>
      <c r="AA255" s="424"/>
      <c r="AB255" s="424"/>
      <c r="AC255" s="424"/>
      <c r="AD255" s="424"/>
      <c r="AE255" s="424"/>
      <c r="AF255" s="424"/>
      <c r="AG255" s="424"/>
      <c r="AH255" s="424"/>
      <c r="AI255" s="424"/>
      <c r="AJ255" s="425"/>
      <c r="AK255" s="426"/>
      <c r="AL255" s="426"/>
      <c r="AM255" s="426"/>
      <c r="AN255" s="421"/>
      <c r="AO255" s="421"/>
      <c r="AP255" s="421"/>
    </row>
    <row r="256" spans="2:42" s="89" customFormat="1" ht="18" customHeight="1">
      <c r="B256" s="463">
        <v>4</v>
      </c>
      <c r="C256" s="464"/>
      <c r="D256" s="424" t="s">
        <v>3589</v>
      </c>
      <c r="E256" s="424"/>
      <c r="F256" s="424"/>
      <c r="G256" s="424"/>
      <c r="H256" s="424"/>
      <c r="I256" s="424"/>
      <c r="J256" s="424"/>
      <c r="K256" s="424"/>
      <c r="L256" s="424"/>
      <c r="M256" s="424"/>
      <c r="N256" s="424"/>
      <c r="O256" s="424"/>
      <c r="P256" s="424"/>
      <c r="Q256" s="424"/>
      <c r="R256" s="424"/>
      <c r="S256" s="424"/>
      <c r="T256" s="424"/>
      <c r="U256" s="424"/>
      <c r="V256" s="424"/>
      <c r="W256" s="424"/>
      <c r="X256" s="424"/>
      <c r="Y256" s="424"/>
      <c r="Z256" s="424"/>
      <c r="AA256" s="424"/>
      <c r="AB256" s="424"/>
      <c r="AC256" s="424"/>
      <c r="AD256" s="424"/>
      <c r="AE256" s="424"/>
      <c r="AF256" s="424"/>
      <c r="AG256" s="424"/>
      <c r="AH256" s="424"/>
      <c r="AI256" s="424"/>
      <c r="AJ256" s="425"/>
      <c r="AK256" s="426"/>
      <c r="AL256" s="426"/>
      <c r="AM256" s="426"/>
      <c r="AN256" s="421"/>
      <c r="AO256" s="421"/>
      <c r="AP256" s="421"/>
    </row>
    <row r="257" spans="1:46" ht="18" customHeight="1">
      <c r="A257" s="89"/>
      <c r="B257" s="422" t="s">
        <v>5162</v>
      </c>
      <c r="C257" s="423"/>
      <c r="D257" s="424" t="s">
        <v>5163</v>
      </c>
      <c r="E257" s="424"/>
      <c r="F257" s="424"/>
      <c r="G257" s="424"/>
      <c r="H257" s="424"/>
      <c r="I257" s="424"/>
      <c r="J257" s="424"/>
      <c r="K257" s="424"/>
      <c r="L257" s="424"/>
      <c r="M257" s="424"/>
      <c r="N257" s="424"/>
      <c r="O257" s="424"/>
      <c r="P257" s="424"/>
      <c r="Q257" s="424"/>
      <c r="R257" s="424"/>
      <c r="S257" s="424"/>
      <c r="T257" s="424"/>
      <c r="U257" s="424"/>
      <c r="V257" s="424"/>
      <c r="W257" s="424"/>
      <c r="X257" s="424"/>
      <c r="Y257" s="424"/>
      <c r="Z257" s="424"/>
      <c r="AA257" s="424"/>
      <c r="AB257" s="424"/>
      <c r="AC257" s="424"/>
      <c r="AD257" s="424"/>
      <c r="AE257" s="424"/>
      <c r="AF257" s="424"/>
      <c r="AG257" s="424"/>
      <c r="AH257" s="424"/>
      <c r="AI257" s="424"/>
      <c r="AJ257" s="425"/>
      <c r="AK257" s="426"/>
      <c r="AL257" s="426"/>
      <c r="AM257" s="426"/>
      <c r="AN257" s="421"/>
      <c r="AO257" s="421"/>
      <c r="AP257" s="421"/>
      <c r="AQ257" s="89"/>
      <c r="AR257" s="89"/>
      <c r="AS257" s="89"/>
      <c r="AT257" s="89"/>
    </row>
    <row r="258" spans="1:46" ht="18" customHeight="1">
      <c r="A258" s="89"/>
      <c r="B258" s="422" t="s">
        <v>5098</v>
      </c>
      <c r="C258" s="423"/>
      <c r="D258" s="424" t="s">
        <v>5164</v>
      </c>
      <c r="E258" s="424"/>
      <c r="F258" s="424"/>
      <c r="G258" s="424"/>
      <c r="H258" s="424"/>
      <c r="I258" s="424"/>
      <c r="J258" s="424"/>
      <c r="K258" s="424"/>
      <c r="L258" s="424"/>
      <c r="M258" s="424"/>
      <c r="N258" s="424"/>
      <c r="O258" s="424"/>
      <c r="P258" s="424"/>
      <c r="Q258" s="424"/>
      <c r="R258" s="424"/>
      <c r="S258" s="424"/>
      <c r="T258" s="424"/>
      <c r="U258" s="424"/>
      <c r="V258" s="424"/>
      <c r="W258" s="424"/>
      <c r="X258" s="424"/>
      <c r="Y258" s="424"/>
      <c r="Z258" s="424"/>
      <c r="AA258" s="424"/>
      <c r="AB258" s="424"/>
      <c r="AC258" s="424"/>
      <c r="AD258" s="424"/>
      <c r="AE258" s="424"/>
      <c r="AF258" s="424"/>
      <c r="AG258" s="424"/>
      <c r="AH258" s="424"/>
      <c r="AI258" s="424"/>
      <c r="AJ258" s="425"/>
      <c r="AK258" s="426"/>
      <c r="AL258" s="426"/>
      <c r="AM258" s="426"/>
      <c r="AN258" s="421"/>
      <c r="AO258" s="421"/>
      <c r="AP258" s="421"/>
      <c r="AQ258" s="89"/>
      <c r="AR258" s="89"/>
      <c r="AS258" s="89"/>
      <c r="AT258" s="89"/>
    </row>
    <row r="259" spans="1:46" ht="18" customHeight="1">
      <c r="A259" s="89"/>
      <c r="B259" s="422" t="s">
        <v>5099</v>
      </c>
      <c r="C259" s="423"/>
      <c r="D259" s="424" t="s">
        <v>3590</v>
      </c>
      <c r="E259" s="424"/>
      <c r="F259" s="424"/>
      <c r="G259" s="424"/>
      <c r="H259" s="424"/>
      <c r="I259" s="424"/>
      <c r="J259" s="424"/>
      <c r="K259" s="424"/>
      <c r="L259" s="424"/>
      <c r="M259" s="424"/>
      <c r="N259" s="424"/>
      <c r="O259" s="424"/>
      <c r="P259" s="424"/>
      <c r="Q259" s="424"/>
      <c r="R259" s="424"/>
      <c r="S259" s="424"/>
      <c r="T259" s="424"/>
      <c r="U259" s="424"/>
      <c r="V259" s="424"/>
      <c r="W259" s="424"/>
      <c r="X259" s="424"/>
      <c r="Y259" s="424"/>
      <c r="Z259" s="424"/>
      <c r="AA259" s="424"/>
      <c r="AB259" s="424"/>
      <c r="AC259" s="424"/>
      <c r="AD259" s="424"/>
      <c r="AE259" s="424"/>
      <c r="AF259" s="424"/>
      <c r="AG259" s="424"/>
      <c r="AH259" s="424"/>
      <c r="AI259" s="424"/>
      <c r="AJ259" s="425"/>
      <c r="AK259" s="426"/>
      <c r="AL259" s="426"/>
      <c r="AM259" s="426"/>
      <c r="AN259" s="421"/>
      <c r="AO259" s="421"/>
      <c r="AP259" s="421"/>
      <c r="AQ259" s="89"/>
      <c r="AR259" s="89"/>
      <c r="AS259" s="89"/>
      <c r="AT259" s="89"/>
    </row>
    <row r="260" spans="1:46" ht="18" customHeight="1">
      <c r="A260" s="89"/>
      <c r="B260" s="422" t="s">
        <v>5100</v>
      </c>
      <c r="C260" s="423"/>
      <c r="D260" s="424" t="s">
        <v>4300</v>
      </c>
      <c r="E260" s="424"/>
      <c r="F260" s="424"/>
      <c r="G260" s="424"/>
      <c r="H260" s="424"/>
      <c r="I260" s="424"/>
      <c r="J260" s="424"/>
      <c r="K260" s="424"/>
      <c r="L260" s="424"/>
      <c r="M260" s="424"/>
      <c r="N260" s="424"/>
      <c r="O260" s="424"/>
      <c r="P260" s="424"/>
      <c r="Q260" s="424"/>
      <c r="R260" s="424"/>
      <c r="S260" s="424"/>
      <c r="T260" s="424"/>
      <c r="U260" s="424"/>
      <c r="V260" s="424"/>
      <c r="W260" s="424"/>
      <c r="X260" s="424"/>
      <c r="Y260" s="424"/>
      <c r="Z260" s="424"/>
      <c r="AA260" s="424"/>
      <c r="AB260" s="424"/>
      <c r="AC260" s="424"/>
      <c r="AD260" s="424"/>
      <c r="AE260" s="424"/>
      <c r="AF260" s="424"/>
      <c r="AG260" s="424"/>
      <c r="AH260" s="424"/>
      <c r="AI260" s="424"/>
      <c r="AJ260" s="425"/>
      <c r="AK260" s="426"/>
      <c r="AL260" s="426"/>
      <c r="AM260" s="426"/>
      <c r="AN260" s="421"/>
      <c r="AO260" s="421"/>
      <c r="AP260" s="421"/>
      <c r="AQ260" s="89"/>
      <c r="AR260" s="89"/>
      <c r="AS260" s="89"/>
      <c r="AT260" s="89"/>
    </row>
    <row r="261" spans="1:46" ht="18" customHeight="1">
      <c r="A261" s="89"/>
      <c r="B261" s="422" t="s">
        <v>5101</v>
      </c>
      <c r="C261" s="423"/>
      <c r="D261" s="424" t="s">
        <v>3591</v>
      </c>
      <c r="E261" s="424"/>
      <c r="F261" s="424"/>
      <c r="G261" s="424"/>
      <c r="H261" s="424"/>
      <c r="I261" s="424"/>
      <c r="J261" s="424"/>
      <c r="K261" s="424"/>
      <c r="L261" s="424"/>
      <c r="M261" s="424"/>
      <c r="N261" s="424"/>
      <c r="O261" s="424"/>
      <c r="P261" s="424"/>
      <c r="Q261" s="424"/>
      <c r="R261" s="424"/>
      <c r="S261" s="424"/>
      <c r="T261" s="424"/>
      <c r="U261" s="424"/>
      <c r="V261" s="424"/>
      <c r="W261" s="424"/>
      <c r="X261" s="424"/>
      <c r="Y261" s="424"/>
      <c r="Z261" s="424"/>
      <c r="AA261" s="424"/>
      <c r="AB261" s="424"/>
      <c r="AC261" s="424"/>
      <c r="AD261" s="424"/>
      <c r="AE261" s="424"/>
      <c r="AF261" s="424"/>
      <c r="AG261" s="424"/>
      <c r="AH261" s="424"/>
      <c r="AI261" s="424"/>
      <c r="AJ261" s="425"/>
      <c r="AK261" s="426"/>
      <c r="AL261" s="426"/>
      <c r="AM261" s="426"/>
      <c r="AN261" s="421"/>
      <c r="AO261" s="421"/>
      <c r="AP261" s="421"/>
      <c r="AQ261" s="89"/>
      <c r="AR261" s="89"/>
      <c r="AS261" s="89"/>
      <c r="AT261" s="89"/>
    </row>
    <row r="262" spans="1:46" ht="18" customHeight="1">
      <c r="A262" s="89"/>
      <c r="B262" s="422" t="s">
        <v>5102</v>
      </c>
      <c r="C262" s="423"/>
      <c r="D262" s="424" t="s">
        <v>4844</v>
      </c>
      <c r="E262" s="424"/>
      <c r="F262" s="424"/>
      <c r="G262" s="424"/>
      <c r="H262" s="424"/>
      <c r="I262" s="424"/>
      <c r="J262" s="424"/>
      <c r="K262" s="424"/>
      <c r="L262" s="424"/>
      <c r="M262" s="424"/>
      <c r="N262" s="424"/>
      <c r="O262" s="424"/>
      <c r="P262" s="424"/>
      <c r="Q262" s="424"/>
      <c r="R262" s="424"/>
      <c r="S262" s="424"/>
      <c r="T262" s="424"/>
      <c r="U262" s="424"/>
      <c r="V262" s="424"/>
      <c r="W262" s="424"/>
      <c r="X262" s="424"/>
      <c r="Y262" s="424"/>
      <c r="Z262" s="424"/>
      <c r="AA262" s="424"/>
      <c r="AB262" s="424"/>
      <c r="AC262" s="424"/>
      <c r="AD262" s="424"/>
      <c r="AE262" s="424"/>
      <c r="AF262" s="424"/>
      <c r="AG262" s="424"/>
      <c r="AH262" s="424"/>
      <c r="AI262" s="424"/>
      <c r="AJ262" s="425"/>
      <c r="AK262" s="426"/>
      <c r="AL262" s="426"/>
      <c r="AM262" s="426"/>
      <c r="AN262" s="421"/>
      <c r="AO262" s="421"/>
      <c r="AP262" s="421"/>
      <c r="AQ262" s="89"/>
      <c r="AR262" s="89"/>
      <c r="AS262" s="89"/>
      <c r="AT262" s="89"/>
    </row>
    <row r="263" spans="1:46" ht="18" customHeight="1">
      <c r="A263" s="89"/>
      <c r="B263" s="422" t="s">
        <v>5103</v>
      </c>
      <c r="C263" s="423"/>
      <c r="D263" s="424" t="s">
        <v>4845</v>
      </c>
      <c r="E263" s="424"/>
      <c r="F263" s="424"/>
      <c r="G263" s="424"/>
      <c r="H263" s="424"/>
      <c r="I263" s="424"/>
      <c r="J263" s="424"/>
      <c r="K263" s="424"/>
      <c r="L263" s="424"/>
      <c r="M263" s="424"/>
      <c r="N263" s="424"/>
      <c r="O263" s="424"/>
      <c r="P263" s="424"/>
      <c r="Q263" s="424"/>
      <c r="R263" s="424"/>
      <c r="S263" s="424"/>
      <c r="T263" s="424"/>
      <c r="U263" s="424"/>
      <c r="V263" s="424"/>
      <c r="W263" s="424"/>
      <c r="X263" s="424"/>
      <c r="Y263" s="424"/>
      <c r="Z263" s="424"/>
      <c r="AA263" s="424"/>
      <c r="AB263" s="424"/>
      <c r="AC263" s="424"/>
      <c r="AD263" s="424"/>
      <c r="AE263" s="424"/>
      <c r="AF263" s="424"/>
      <c r="AG263" s="424"/>
      <c r="AH263" s="424"/>
      <c r="AI263" s="424"/>
      <c r="AJ263" s="425"/>
      <c r="AK263" s="426"/>
      <c r="AL263" s="426"/>
      <c r="AM263" s="426"/>
      <c r="AN263" s="421"/>
      <c r="AO263" s="421"/>
      <c r="AP263" s="421"/>
      <c r="AQ263" s="89"/>
      <c r="AR263" s="89"/>
      <c r="AS263" s="89"/>
      <c r="AT263" s="89"/>
    </row>
    <row r="264" spans="1:46" ht="18" customHeight="1">
      <c r="A264" s="89"/>
      <c r="B264" s="422" t="s">
        <v>5089</v>
      </c>
      <c r="C264" s="423"/>
      <c r="D264" s="424" t="s">
        <v>4846</v>
      </c>
      <c r="E264" s="424"/>
      <c r="F264" s="424"/>
      <c r="G264" s="424"/>
      <c r="H264" s="424"/>
      <c r="I264" s="424"/>
      <c r="J264" s="424"/>
      <c r="K264" s="424"/>
      <c r="L264" s="424"/>
      <c r="M264" s="424"/>
      <c r="N264" s="424"/>
      <c r="O264" s="424"/>
      <c r="P264" s="424"/>
      <c r="Q264" s="424"/>
      <c r="R264" s="424"/>
      <c r="S264" s="424"/>
      <c r="T264" s="424"/>
      <c r="U264" s="424"/>
      <c r="V264" s="424"/>
      <c r="W264" s="424"/>
      <c r="X264" s="424"/>
      <c r="Y264" s="424"/>
      <c r="Z264" s="424"/>
      <c r="AA264" s="424"/>
      <c r="AB264" s="424"/>
      <c r="AC264" s="424"/>
      <c r="AD264" s="424"/>
      <c r="AE264" s="424"/>
      <c r="AF264" s="424"/>
      <c r="AG264" s="424"/>
      <c r="AH264" s="424"/>
      <c r="AI264" s="424"/>
      <c r="AJ264" s="425"/>
      <c r="AK264" s="426"/>
      <c r="AL264" s="426"/>
      <c r="AM264" s="426"/>
      <c r="AN264" s="421"/>
      <c r="AO264" s="421"/>
      <c r="AP264" s="421"/>
      <c r="AQ264" s="89"/>
      <c r="AR264" s="89"/>
      <c r="AS264" s="89"/>
      <c r="AT264" s="89"/>
    </row>
    <row r="265" spans="1:46" ht="18" customHeight="1" thickBot="1">
      <c r="A265" s="89"/>
      <c r="B265" s="422" t="s">
        <v>5090</v>
      </c>
      <c r="C265" s="423"/>
      <c r="D265" s="470" t="s">
        <v>4847</v>
      </c>
      <c r="E265" s="471"/>
      <c r="F265" s="471"/>
      <c r="G265" s="471"/>
      <c r="H265" s="471"/>
      <c r="I265" s="471"/>
      <c r="J265" s="471"/>
      <c r="K265" s="471"/>
      <c r="L265" s="471"/>
      <c r="M265" s="471"/>
      <c r="N265" s="471"/>
      <c r="O265" s="471"/>
      <c r="P265" s="471"/>
      <c r="Q265" s="471"/>
      <c r="R265" s="471"/>
      <c r="S265" s="471"/>
      <c r="T265" s="471"/>
      <c r="U265" s="471"/>
      <c r="V265" s="471"/>
      <c r="W265" s="471"/>
      <c r="X265" s="471"/>
      <c r="Y265" s="471"/>
      <c r="Z265" s="471"/>
      <c r="AA265" s="471"/>
      <c r="AB265" s="471"/>
      <c r="AC265" s="471"/>
      <c r="AD265" s="471"/>
      <c r="AE265" s="471"/>
      <c r="AF265" s="471"/>
      <c r="AG265" s="471"/>
      <c r="AH265" s="472" t="s">
        <v>5181</v>
      </c>
      <c r="AI265" s="472"/>
      <c r="AJ265" s="473"/>
      <c r="AK265" s="426"/>
      <c r="AL265" s="426"/>
      <c r="AM265" s="426"/>
      <c r="AN265" s="482"/>
      <c r="AO265" s="482"/>
      <c r="AP265" s="482"/>
      <c r="AQ265" s="89"/>
      <c r="AR265" s="89"/>
      <c r="AS265" s="89"/>
      <c r="AT265" s="89"/>
    </row>
    <row r="266" spans="1:46" ht="18.95" customHeight="1" thickBot="1">
      <c r="A266" s="89"/>
      <c r="B266" s="491" t="s">
        <v>3592</v>
      </c>
      <c r="C266" s="492"/>
      <c r="D266" s="492"/>
      <c r="E266" s="492"/>
      <c r="F266" s="492"/>
      <c r="G266" s="492"/>
      <c r="H266" s="492"/>
      <c r="I266" s="492"/>
      <c r="J266" s="492"/>
      <c r="K266" s="492"/>
      <c r="L266" s="492"/>
      <c r="M266" s="492"/>
      <c r="N266" s="492"/>
      <c r="O266" s="492"/>
      <c r="P266" s="492"/>
      <c r="Q266" s="492"/>
      <c r="R266" s="492"/>
      <c r="S266" s="492"/>
      <c r="T266" s="492"/>
      <c r="U266" s="492"/>
      <c r="V266" s="492"/>
      <c r="W266" s="492"/>
      <c r="X266" s="492"/>
      <c r="Y266" s="492"/>
      <c r="Z266" s="492"/>
      <c r="AA266" s="492"/>
      <c r="AB266" s="492"/>
      <c r="AC266" s="492"/>
      <c r="AD266" s="492"/>
      <c r="AE266" s="492"/>
      <c r="AF266" s="492"/>
      <c r="AG266" s="492"/>
      <c r="AH266" s="492"/>
      <c r="AI266" s="492"/>
      <c r="AJ266" s="492"/>
      <c r="AK266" s="492"/>
      <c r="AL266" s="492"/>
      <c r="AM266" s="492"/>
      <c r="AN266" s="492"/>
      <c r="AO266" s="492"/>
      <c r="AP266" s="493"/>
      <c r="AQ266" s="89"/>
      <c r="AR266" s="89"/>
      <c r="AS266" s="89"/>
      <c r="AT266" s="89"/>
    </row>
    <row r="267" spans="1:46" ht="18.95" customHeight="1" thickBot="1">
      <c r="A267" s="89"/>
      <c r="B267" s="466" t="s">
        <v>5182</v>
      </c>
      <c r="C267" s="467"/>
      <c r="D267" s="467"/>
      <c r="E267" s="467"/>
      <c r="F267" s="467"/>
      <c r="G267" s="467"/>
      <c r="H267" s="467"/>
      <c r="I267" s="467"/>
      <c r="J267" s="467"/>
      <c r="K267" s="467"/>
      <c r="L267" s="467"/>
      <c r="M267" s="467"/>
      <c r="N267" s="467"/>
      <c r="O267" s="467"/>
      <c r="P267" s="467"/>
      <c r="Q267" s="467"/>
      <c r="R267" s="467"/>
      <c r="S267" s="467"/>
      <c r="T267" s="467"/>
      <c r="U267" s="467"/>
      <c r="V267" s="467"/>
      <c r="W267" s="467"/>
      <c r="X267" s="467"/>
      <c r="Y267" s="467"/>
      <c r="Z267" s="467"/>
      <c r="AA267" s="467"/>
      <c r="AB267" s="467"/>
      <c r="AC267" s="467"/>
      <c r="AD267" s="467"/>
      <c r="AE267" s="467"/>
      <c r="AF267" s="467"/>
      <c r="AG267" s="467"/>
      <c r="AH267" s="468" t="s">
        <v>5181</v>
      </c>
      <c r="AI267" s="468"/>
      <c r="AJ267" s="469"/>
      <c r="AK267" s="669"/>
      <c r="AL267" s="669"/>
      <c r="AM267" s="669"/>
      <c r="AN267" s="90"/>
      <c r="AO267" s="90"/>
      <c r="AP267" s="90"/>
      <c r="AQ267" s="89"/>
      <c r="AR267" s="89"/>
      <c r="AS267" s="89"/>
      <c r="AT267" s="89"/>
    </row>
    <row r="268" spans="1:46" ht="18.95" customHeight="1" thickBot="1">
      <c r="A268" s="89"/>
      <c r="B268" s="491" t="s">
        <v>3593</v>
      </c>
      <c r="C268" s="492"/>
      <c r="D268" s="492"/>
      <c r="E268" s="492"/>
      <c r="F268" s="492"/>
      <c r="G268" s="492"/>
      <c r="H268" s="492"/>
      <c r="I268" s="492"/>
      <c r="J268" s="492"/>
      <c r="K268" s="492"/>
      <c r="L268" s="492"/>
      <c r="M268" s="492"/>
      <c r="N268" s="492"/>
      <c r="O268" s="492"/>
      <c r="P268" s="492"/>
      <c r="Q268" s="492"/>
      <c r="R268" s="492"/>
      <c r="S268" s="492"/>
      <c r="T268" s="492"/>
      <c r="U268" s="492"/>
      <c r="V268" s="492"/>
      <c r="W268" s="492"/>
      <c r="X268" s="492"/>
      <c r="Y268" s="492"/>
      <c r="Z268" s="492"/>
      <c r="AA268" s="492"/>
      <c r="AB268" s="492"/>
      <c r="AC268" s="492"/>
      <c r="AD268" s="492"/>
      <c r="AE268" s="492"/>
      <c r="AF268" s="492"/>
      <c r="AG268" s="492"/>
      <c r="AH268" s="492"/>
      <c r="AI268" s="492"/>
      <c r="AJ268" s="492"/>
      <c r="AK268" s="492"/>
      <c r="AL268" s="492"/>
      <c r="AM268" s="492"/>
      <c r="AN268" s="492"/>
      <c r="AO268" s="492"/>
      <c r="AP268" s="493"/>
      <c r="AQ268" s="89"/>
      <c r="AR268" s="89"/>
      <c r="AS268" s="89"/>
      <c r="AT268" s="89"/>
    </row>
    <row r="269" spans="1:46" ht="18" customHeight="1" thickBot="1">
      <c r="A269" s="89"/>
      <c r="B269" s="466" t="s">
        <v>5180</v>
      </c>
      <c r="C269" s="467"/>
      <c r="D269" s="467"/>
      <c r="E269" s="467"/>
      <c r="F269" s="467"/>
      <c r="G269" s="467"/>
      <c r="H269" s="467"/>
      <c r="I269" s="467"/>
      <c r="J269" s="467"/>
      <c r="K269" s="467"/>
      <c r="L269" s="467"/>
      <c r="M269" s="467"/>
      <c r="N269" s="467"/>
      <c r="O269" s="467"/>
      <c r="P269" s="467"/>
      <c r="Q269" s="467"/>
      <c r="R269" s="467"/>
      <c r="S269" s="467"/>
      <c r="T269" s="467"/>
      <c r="U269" s="467"/>
      <c r="V269" s="467"/>
      <c r="W269" s="467"/>
      <c r="X269" s="467"/>
      <c r="Y269" s="467"/>
      <c r="Z269" s="467"/>
      <c r="AA269" s="467"/>
      <c r="AB269" s="467"/>
      <c r="AC269" s="467"/>
      <c r="AD269" s="467"/>
      <c r="AE269" s="467"/>
      <c r="AF269" s="467"/>
      <c r="AG269" s="467"/>
      <c r="AH269" s="468" t="s">
        <v>5181</v>
      </c>
      <c r="AI269" s="468"/>
      <c r="AJ269" s="469"/>
      <c r="AK269" s="662"/>
      <c r="AL269" s="662"/>
      <c r="AM269" s="662"/>
      <c r="AN269" s="90"/>
      <c r="AO269" s="90"/>
      <c r="AP269" s="90"/>
      <c r="AQ269" s="89"/>
      <c r="AR269" s="89"/>
      <c r="AS269" s="89"/>
      <c r="AT269" s="89"/>
    </row>
    <row r="270" spans="1:46" ht="18" customHeight="1">
      <c r="A270" s="89"/>
      <c r="B270" s="663" t="s">
        <v>4848</v>
      </c>
      <c r="C270" s="664"/>
      <c r="D270" s="664"/>
      <c r="E270" s="664"/>
      <c r="F270" s="664"/>
      <c r="G270" s="664"/>
      <c r="H270" s="664"/>
      <c r="I270" s="664"/>
      <c r="J270" s="664"/>
      <c r="K270" s="664"/>
      <c r="L270" s="664"/>
      <c r="M270" s="664"/>
      <c r="N270" s="664"/>
      <c r="O270" s="664"/>
      <c r="P270" s="664"/>
      <c r="Q270" s="664"/>
      <c r="R270" s="664"/>
      <c r="S270" s="664"/>
      <c r="T270" s="664"/>
      <c r="U270" s="664"/>
      <c r="V270" s="664"/>
      <c r="W270" s="664"/>
      <c r="X270" s="664"/>
      <c r="Y270" s="664"/>
      <c r="Z270" s="664"/>
      <c r="AA270" s="664"/>
      <c r="AB270" s="664"/>
      <c r="AC270" s="664"/>
      <c r="AD270" s="664"/>
      <c r="AE270" s="664"/>
      <c r="AF270" s="664"/>
      <c r="AG270" s="664"/>
      <c r="AH270" s="664"/>
      <c r="AI270" s="664"/>
      <c r="AJ270" s="665"/>
      <c r="AK270" s="666" t="str">
        <f>IF(入力①申請書項目!O63="","",入力①申請書項目!O63)</f>
        <v/>
      </c>
      <c r="AL270" s="666"/>
      <c r="AM270" s="666"/>
      <c r="AN270" s="90"/>
      <c r="AO270" s="90"/>
      <c r="AP270" s="90"/>
      <c r="AQ270" s="89"/>
      <c r="AR270" s="89"/>
      <c r="AS270" s="89"/>
      <c r="AT270" s="89"/>
    </row>
    <row r="271" spans="1:46" ht="18" customHeight="1" thickBot="1">
      <c r="A271" s="89"/>
      <c r="B271" s="684" t="s">
        <v>4849</v>
      </c>
      <c r="C271" s="685"/>
      <c r="D271" s="685"/>
      <c r="E271" s="685"/>
      <c r="F271" s="685"/>
      <c r="G271" s="685"/>
      <c r="H271" s="685"/>
      <c r="I271" s="685"/>
      <c r="J271" s="685"/>
      <c r="K271" s="685"/>
      <c r="L271" s="685"/>
      <c r="M271" s="685"/>
      <c r="N271" s="685"/>
      <c r="O271" s="685"/>
      <c r="P271" s="685"/>
      <c r="Q271" s="685"/>
      <c r="R271" s="685"/>
      <c r="S271" s="685"/>
      <c r="T271" s="685"/>
      <c r="U271" s="685"/>
      <c r="V271" s="685"/>
      <c r="W271" s="685"/>
      <c r="X271" s="685"/>
      <c r="Y271" s="685"/>
      <c r="Z271" s="685"/>
      <c r="AA271" s="685"/>
      <c r="AB271" s="685"/>
      <c r="AC271" s="685"/>
      <c r="AD271" s="685"/>
      <c r="AE271" s="685"/>
      <c r="AF271" s="685"/>
      <c r="AG271" s="685"/>
      <c r="AH271" s="685"/>
      <c r="AI271" s="685"/>
      <c r="AJ271" s="686"/>
      <c r="AK271" s="687" t="str">
        <f>IF(入力①申請書項目!O64="","",入力①申請書項目!O64)</f>
        <v/>
      </c>
      <c r="AL271" s="687"/>
      <c r="AM271" s="687"/>
      <c r="AN271" s="90"/>
      <c r="AO271" s="90"/>
      <c r="AP271" s="90"/>
      <c r="AQ271" s="89"/>
      <c r="AR271" s="89"/>
      <c r="AS271" s="89"/>
      <c r="AT271" s="89"/>
    </row>
    <row r="272" spans="1:46" ht="19.5" customHeight="1">
      <c r="A272" s="89"/>
      <c r="B272" s="692" t="s">
        <v>4181</v>
      </c>
      <c r="C272" s="544"/>
      <c r="D272" s="544"/>
      <c r="E272" s="544"/>
      <c r="F272" s="544"/>
      <c r="G272" s="544"/>
      <c r="H272" s="544"/>
      <c r="I272" s="544"/>
      <c r="J272" s="544"/>
      <c r="K272" s="544"/>
      <c r="L272" s="544"/>
      <c r="M272" s="544"/>
      <c r="N272" s="545"/>
      <c r="O272" s="299"/>
      <c r="P272" s="299" t="s">
        <v>3594</v>
      </c>
      <c r="Q272" s="299"/>
      <c r="R272" s="299"/>
      <c r="S272" s="299"/>
      <c r="T272" s="299"/>
      <c r="U272" s="688" t="str">
        <f>入力①申請書項目!O60</f>
        <v>××補助金</v>
      </c>
      <c r="V272" s="689"/>
      <c r="W272" s="689"/>
      <c r="X272" s="689"/>
      <c r="Y272" s="689"/>
      <c r="Z272" s="689"/>
      <c r="AA272" s="689"/>
      <c r="AB272" s="689"/>
      <c r="AC272" s="689"/>
      <c r="AD272" s="689"/>
      <c r="AE272" s="689"/>
      <c r="AF272" s="689"/>
      <c r="AG272" s="689"/>
      <c r="AH272" s="689"/>
      <c r="AI272" s="299"/>
      <c r="AJ272" s="299"/>
      <c r="AM272" s="300"/>
      <c r="AN272" s="90"/>
      <c r="AO272" s="90"/>
      <c r="AP272" s="90"/>
      <c r="AQ272" s="89"/>
      <c r="AR272" s="89"/>
      <c r="AS272" s="89"/>
      <c r="AT272" s="89"/>
    </row>
    <row r="273" spans="1:46" ht="19.5" thickBot="1">
      <c r="A273" s="89"/>
      <c r="B273" s="693"/>
      <c r="C273" s="694"/>
      <c r="D273" s="694"/>
      <c r="E273" s="694"/>
      <c r="F273" s="694"/>
      <c r="G273" s="694"/>
      <c r="H273" s="694"/>
      <c r="I273" s="694"/>
      <c r="J273" s="694"/>
      <c r="K273" s="694"/>
      <c r="L273" s="694"/>
      <c r="M273" s="694"/>
      <c r="N273" s="695"/>
      <c r="O273" s="301"/>
      <c r="P273" s="301" t="s">
        <v>3595</v>
      </c>
      <c r="Q273" s="301"/>
      <c r="R273" s="301"/>
      <c r="S273" s="301"/>
      <c r="T273" s="690" t="str">
        <f>入力①申請書項目!O61</f>
        <v>××県中小企業団体中央会</v>
      </c>
      <c r="U273" s="691"/>
      <c r="V273" s="691"/>
      <c r="W273" s="691"/>
      <c r="X273" s="691"/>
      <c r="Y273" s="691"/>
      <c r="Z273" s="691"/>
      <c r="AA273" s="691"/>
      <c r="AB273" s="301" t="s">
        <v>4185</v>
      </c>
      <c r="AC273" s="301"/>
      <c r="AD273" s="301"/>
      <c r="AE273" s="667" t="str">
        <f>入力①申請書項目!O62</f>
        <v>平成●年●月（予定）</v>
      </c>
      <c r="AF273" s="668"/>
      <c r="AG273" s="668"/>
      <c r="AH273" s="668"/>
      <c r="AI273" s="668"/>
      <c r="AJ273" s="668"/>
      <c r="AK273" s="668"/>
      <c r="AL273" s="668"/>
      <c r="AM273" s="302"/>
      <c r="AN273" s="90"/>
      <c r="AO273" s="90"/>
      <c r="AP273" s="90"/>
      <c r="AQ273" s="89"/>
      <c r="AR273" s="89"/>
      <c r="AS273" s="89"/>
      <c r="AT273" s="89"/>
    </row>
    <row r="274" spans="1:46" ht="3.75" customHeight="1">
      <c r="A274" s="89"/>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89"/>
      <c r="AR274" s="89"/>
      <c r="AS274" s="89"/>
      <c r="AT274" s="89"/>
    </row>
    <row r="275" spans="1:46" ht="4.5" customHeight="1" thickBot="1">
      <c r="A275" s="89"/>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89"/>
      <c r="AR275" s="89"/>
      <c r="AS275" s="89"/>
      <c r="AT275" s="89"/>
    </row>
    <row r="276" spans="1:46" ht="11.25" customHeight="1" thickBot="1">
      <c r="A276" s="89"/>
      <c r="B276" s="303"/>
      <c r="C276" s="303"/>
      <c r="D276" s="303"/>
      <c r="E276" s="90" t="s">
        <v>4205</v>
      </c>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304"/>
      <c r="AK276" s="305"/>
      <c r="AL276" s="305"/>
      <c r="AM276" s="306" t="s">
        <v>4850</v>
      </c>
      <c r="AN276" s="305"/>
      <c r="AO276" s="305"/>
      <c r="AP276" s="307"/>
      <c r="AQ276" s="89"/>
      <c r="AR276" s="89"/>
      <c r="AS276" s="89"/>
      <c r="AT276" s="89"/>
    </row>
    <row r="277" spans="1:46" ht="13.5" customHeight="1">
      <c r="A277" s="89"/>
      <c r="B277" s="90"/>
      <c r="C277" s="90"/>
      <c r="D277" s="90"/>
      <c r="E277" s="90"/>
      <c r="F277" s="90"/>
      <c r="G277" s="90"/>
      <c r="H277" s="90"/>
      <c r="I277" s="90"/>
      <c r="J277" s="90"/>
      <c r="K277" s="90"/>
      <c r="L277" s="90"/>
      <c r="M277" s="90"/>
      <c r="N277" s="90"/>
      <c r="O277" s="90"/>
      <c r="P277" s="90" t="s">
        <v>3596</v>
      </c>
      <c r="Q277" s="90"/>
      <c r="R277" s="90"/>
      <c r="S277" s="90"/>
      <c r="T277" s="90"/>
      <c r="U277" s="90"/>
      <c r="V277" s="90"/>
      <c r="W277" s="90"/>
      <c r="X277" s="90"/>
      <c r="Y277" s="90"/>
      <c r="Z277" s="90"/>
      <c r="AA277" s="90"/>
      <c r="AB277" s="90"/>
      <c r="AC277" s="90"/>
      <c r="AD277" s="90"/>
      <c r="AE277" s="90"/>
      <c r="AF277" s="90"/>
      <c r="AG277" s="90"/>
      <c r="AH277" s="90"/>
      <c r="AI277" s="90"/>
      <c r="AJ277" s="308"/>
      <c r="AK277" s="309"/>
      <c r="AL277" s="309"/>
      <c r="AM277" s="309"/>
      <c r="AN277" s="309"/>
      <c r="AO277" s="309"/>
      <c r="AP277" s="310"/>
      <c r="AQ277" s="89"/>
      <c r="AR277" s="89"/>
      <c r="AS277" s="89"/>
      <c r="AT277" s="89"/>
    </row>
    <row r="278" spans="1:46" ht="30" customHeight="1" thickBot="1">
      <c r="A278" s="89"/>
      <c r="B278" s="90"/>
      <c r="C278" s="90"/>
      <c r="D278" s="90"/>
      <c r="E278" s="90"/>
      <c r="F278" s="90"/>
      <c r="G278" s="90"/>
      <c r="H278" s="90"/>
      <c r="I278" s="90"/>
      <c r="J278" s="90"/>
      <c r="K278" s="90"/>
      <c r="L278" s="90"/>
      <c r="M278" s="90"/>
      <c r="N278" s="90"/>
      <c r="O278" s="90"/>
      <c r="P278" s="668" t="str">
        <f>入力①申請書項目!O43&amp;"　"&amp;入力①申請書項目!O44</f>
        <v>代表取締役　経産　太郎</v>
      </c>
      <c r="Q278" s="668"/>
      <c r="R278" s="668"/>
      <c r="S278" s="668"/>
      <c r="T278" s="668"/>
      <c r="U278" s="668"/>
      <c r="V278" s="668"/>
      <c r="W278" s="668"/>
      <c r="X278" s="668"/>
      <c r="Y278" s="668"/>
      <c r="Z278" s="668"/>
      <c r="AA278" s="668"/>
      <c r="AB278" s="668"/>
      <c r="AC278" s="668"/>
      <c r="AD278" s="668"/>
      <c r="AE278" s="668"/>
      <c r="AF278" s="668"/>
      <c r="AG278" s="668"/>
      <c r="AH278" s="668"/>
      <c r="AI278" s="90"/>
      <c r="AJ278" s="311"/>
      <c r="AK278" s="312"/>
      <c r="AL278" s="312"/>
      <c r="AM278" s="312"/>
      <c r="AN278" s="312"/>
      <c r="AO278" s="312"/>
      <c r="AP278" s="313"/>
      <c r="AQ278" s="89"/>
      <c r="AR278" s="89"/>
      <c r="AS278" s="89"/>
      <c r="AT278" s="89"/>
    </row>
    <row r="279" spans="1:46">
      <c r="A279" s="89"/>
      <c r="B279" s="90"/>
      <c r="C279" s="408" t="s">
        <v>5170</v>
      </c>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K279" s="90"/>
      <c r="AL279" s="90"/>
      <c r="AM279" s="90"/>
      <c r="AN279" s="90"/>
      <c r="AO279" s="90"/>
      <c r="AP279" s="90"/>
      <c r="AQ279" s="89"/>
      <c r="AR279" s="89"/>
      <c r="AS279" s="89"/>
      <c r="AT279" s="89"/>
    </row>
    <row r="280" spans="1:46" ht="15" customHeight="1">
      <c r="A280" s="89"/>
      <c r="B280" s="90"/>
      <c r="C280" s="403"/>
      <c r="D280" s="399"/>
      <c r="E280" s="399"/>
      <c r="F280" s="399"/>
      <c r="G280" s="398"/>
      <c r="H280" s="398"/>
      <c r="I280" s="465" t="str">
        <f>IF(入力①申請書項目!W57="","",入力①申請書項目!W57)</f>
        <v>銀行</v>
      </c>
      <c r="J280" s="465"/>
      <c r="K280" s="465"/>
      <c r="L280" s="465"/>
      <c r="M280" s="465"/>
      <c r="N280" s="465"/>
      <c r="O280" s="465"/>
      <c r="P280" s="465"/>
      <c r="Q280" s="465"/>
      <c r="R280" s="465"/>
      <c r="S280" s="465"/>
      <c r="T280" s="465"/>
      <c r="U280" s="90"/>
      <c r="V280" s="90"/>
      <c r="W280" s="90"/>
      <c r="X280" s="90"/>
      <c r="Y280" s="90"/>
      <c r="Z280" s="90"/>
      <c r="AA280" s="90"/>
      <c r="AB280" s="90"/>
      <c r="AC280" s="90"/>
      <c r="AD280" s="90"/>
      <c r="AE280" s="90"/>
      <c r="AF280" s="90"/>
      <c r="AG280" s="90"/>
      <c r="AH280" s="90"/>
      <c r="AI280" s="90"/>
      <c r="AJ280" s="90"/>
      <c r="AK280" s="90"/>
      <c r="AL280" s="90"/>
      <c r="AM280" s="90"/>
      <c r="AN280" s="90"/>
      <c r="AO280" s="90"/>
      <c r="AP280" s="90"/>
      <c r="AQ280" s="89"/>
      <c r="AR280" s="89"/>
      <c r="AS280" s="89"/>
      <c r="AT280" s="89"/>
    </row>
    <row r="281" spans="1:46" ht="27.75" customHeight="1" thickBot="1">
      <c r="A281" s="89"/>
      <c r="B281" s="90"/>
      <c r="C281" s="670" t="s">
        <v>3597</v>
      </c>
      <c r="D281" s="671"/>
      <c r="E281" s="671"/>
      <c r="F281" s="671"/>
      <c r="G281" s="672"/>
      <c r="H281" s="672"/>
      <c r="I281" s="661" t="str">
        <f>IF(入力①申請書項目!O57="","",入力①申請書項目!O57)</f>
        <v>●●銀行</v>
      </c>
      <c r="J281" s="661"/>
      <c r="K281" s="661"/>
      <c r="L281" s="661"/>
      <c r="M281" s="661"/>
      <c r="N281" s="661"/>
      <c r="O281" s="661"/>
      <c r="P281" s="661"/>
      <c r="Q281" s="661"/>
      <c r="R281" s="661"/>
      <c r="S281" s="661"/>
      <c r="T281" s="661"/>
      <c r="U281" s="670" t="s">
        <v>3598</v>
      </c>
      <c r="V281" s="671"/>
      <c r="W281" s="671"/>
      <c r="X281" s="671"/>
      <c r="Y281" s="672"/>
      <c r="Z281" s="672"/>
      <c r="AA281" s="661" t="str">
        <f>入力①申請書項目!O58</f>
        <v>●●支店</v>
      </c>
      <c r="AB281" s="661"/>
      <c r="AC281" s="661"/>
      <c r="AD281" s="661"/>
      <c r="AE281" s="661"/>
      <c r="AF281" s="661"/>
      <c r="AG281" s="661"/>
      <c r="AH281" s="659" t="s">
        <v>3599</v>
      </c>
      <c r="AI281" s="660"/>
      <c r="AJ281" s="660"/>
      <c r="AK281" s="660"/>
      <c r="AL281" s="661" t="str">
        <f>入力①申請書項目!O59</f>
        <v>0123456789　担当●●</v>
      </c>
      <c r="AM281" s="661"/>
      <c r="AN281" s="661"/>
      <c r="AO281" s="661"/>
      <c r="AP281" s="661"/>
      <c r="AQ281" s="89"/>
      <c r="AR281" s="89"/>
      <c r="AS281" s="89"/>
      <c r="AT281" s="89"/>
    </row>
    <row r="282" spans="1:46" ht="11.25" customHeight="1">
      <c r="A282" s="89"/>
      <c r="B282" s="90"/>
      <c r="C282" s="90"/>
      <c r="D282" s="90"/>
      <c r="E282" s="90"/>
      <c r="F282" s="90"/>
      <c r="G282" s="90"/>
      <c r="H282" s="90"/>
      <c r="I282" s="90"/>
      <c r="J282" s="90"/>
      <c r="K282" s="90"/>
      <c r="L282" s="90"/>
      <c r="M282" s="90"/>
      <c r="N282" s="90"/>
      <c r="O282" s="90"/>
      <c r="P282" s="90"/>
      <c r="Q282" s="90"/>
      <c r="R282" s="90"/>
      <c r="S282" s="90"/>
      <c r="T282" s="90"/>
      <c r="U282" s="315" t="s">
        <v>3600</v>
      </c>
      <c r="V282" s="90"/>
      <c r="W282" s="90"/>
      <c r="X282" s="90"/>
      <c r="Y282" s="90"/>
      <c r="Z282" s="90"/>
      <c r="AA282" s="90"/>
      <c r="AB282" s="90"/>
      <c r="AC282" s="90"/>
      <c r="AD282" s="90"/>
      <c r="AE282" s="90"/>
      <c r="AF282" s="90"/>
      <c r="AG282" s="90"/>
      <c r="AH282" s="90"/>
      <c r="AI282" s="90"/>
      <c r="AJ282" s="90"/>
      <c r="AK282" s="90"/>
      <c r="AL282" s="90"/>
      <c r="AM282" s="90"/>
      <c r="AN282" s="90"/>
      <c r="AO282" s="90"/>
      <c r="AP282" s="90"/>
      <c r="AQ282" s="89"/>
      <c r="AR282" s="89"/>
      <c r="AS282" s="89"/>
      <c r="AT282" s="89"/>
    </row>
    <row r="283" spans="1:46" ht="19.5" thickBot="1">
      <c r="A283" s="89"/>
      <c r="B283" s="673" t="s">
        <v>3571</v>
      </c>
      <c r="C283" s="673"/>
      <c r="D283" s="673"/>
      <c r="E283" s="673"/>
      <c r="F283" s="673"/>
      <c r="G283" s="674"/>
      <c r="H283" s="674"/>
      <c r="I283" s="674"/>
      <c r="J283" s="254"/>
      <c r="K283" s="90"/>
      <c r="L283" s="90"/>
      <c r="M283" s="90"/>
      <c r="N283" s="90"/>
      <c r="O283" s="90"/>
      <c r="P283" s="90"/>
      <c r="Q283" s="90"/>
      <c r="R283" s="90"/>
      <c r="S283" s="90"/>
      <c r="T283" s="90"/>
      <c r="U283" s="90"/>
      <c r="V283" s="90"/>
      <c r="W283" s="90"/>
      <c r="X283" s="90"/>
      <c r="Y283" s="90"/>
      <c r="Z283" s="90"/>
      <c r="AA283" s="90" t="s">
        <v>3601</v>
      </c>
      <c r="AB283" s="90"/>
      <c r="AC283" s="90"/>
      <c r="AD283" s="316"/>
      <c r="AE283" s="316"/>
      <c r="AF283" s="316"/>
      <c r="AG283" s="316"/>
      <c r="AH283" s="316"/>
      <c r="AI283" s="316"/>
      <c r="AJ283" s="316"/>
      <c r="AK283" s="316"/>
      <c r="AL283" s="316"/>
      <c r="AM283" s="316"/>
      <c r="AN283" s="316"/>
      <c r="AO283" s="316"/>
      <c r="AP283" s="316"/>
      <c r="AQ283" s="89"/>
      <c r="AR283" s="89"/>
      <c r="AS283" s="89"/>
      <c r="AT283" s="89"/>
    </row>
    <row r="284" spans="1:46">
      <c r="A284" s="89"/>
      <c r="B284" s="675" t="str">
        <f ca="1">入力①申請書項目!AE5</f>
        <v/>
      </c>
      <c r="C284" s="676"/>
      <c r="D284" s="676"/>
      <c r="E284" s="676"/>
      <c r="F284" s="676"/>
      <c r="G284" s="676"/>
      <c r="H284" s="676"/>
      <c r="I284" s="676"/>
      <c r="J284" s="676"/>
      <c r="K284" s="676"/>
      <c r="L284" s="676"/>
      <c r="M284" s="676"/>
      <c r="N284" s="676"/>
      <c r="O284" s="676"/>
      <c r="P284" s="676"/>
      <c r="Q284" s="676"/>
      <c r="R284" s="676"/>
      <c r="S284" s="676"/>
      <c r="T284" s="676"/>
      <c r="U284" s="676"/>
      <c r="V284" s="676"/>
      <c r="W284" s="676"/>
      <c r="X284" s="676"/>
      <c r="Y284" s="676"/>
      <c r="Z284" s="676"/>
      <c r="AA284" s="676"/>
      <c r="AB284" s="676"/>
      <c r="AC284" s="676"/>
      <c r="AD284" s="676"/>
      <c r="AE284" s="676"/>
      <c r="AF284" s="676"/>
      <c r="AG284" s="676"/>
      <c r="AH284" s="676"/>
      <c r="AI284" s="676"/>
      <c r="AJ284" s="676"/>
      <c r="AK284" s="676"/>
      <c r="AL284" s="676"/>
      <c r="AM284" s="676"/>
      <c r="AN284" s="676"/>
      <c r="AO284" s="676"/>
      <c r="AP284" s="677"/>
      <c r="AQ284" s="89"/>
      <c r="AR284" s="89"/>
      <c r="AS284" s="89"/>
      <c r="AT284" s="89"/>
    </row>
    <row r="285" spans="1:46">
      <c r="A285" s="89"/>
      <c r="B285" s="678"/>
      <c r="C285" s="679"/>
      <c r="D285" s="679"/>
      <c r="E285" s="679"/>
      <c r="F285" s="679"/>
      <c r="G285" s="679"/>
      <c r="H285" s="679"/>
      <c r="I285" s="679"/>
      <c r="J285" s="679"/>
      <c r="K285" s="679"/>
      <c r="L285" s="679"/>
      <c r="M285" s="679"/>
      <c r="N285" s="679"/>
      <c r="O285" s="679"/>
      <c r="P285" s="679"/>
      <c r="Q285" s="679"/>
      <c r="R285" s="679"/>
      <c r="S285" s="679"/>
      <c r="T285" s="679"/>
      <c r="U285" s="679"/>
      <c r="V285" s="679"/>
      <c r="W285" s="679"/>
      <c r="X285" s="679"/>
      <c r="Y285" s="679"/>
      <c r="Z285" s="679"/>
      <c r="AA285" s="679"/>
      <c r="AB285" s="679"/>
      <c r="AC285" s="679"/>
      <c r="AD285" s="679"/>
      <c r="AE285" s="679"/>
      <c r="AF285" s="679"/>
      <c r="AG285" s="679"/>
      <c r="AH285" s="679"/>
      <c r="AI285" s="679"/>
      <c r="AJ285" s="679"/>
      <c r="AK285" s="679"/>
      <c r="AL285" s="679"/>
      <c r="AM285" s="679"/>
      <c r="AN285" s="679"/>
      <c r="AO285" s="679"/>
      <c r="AP285" s="680"/>
      <c r="AQ285" s="89"/>
      <c r="AR285" s="89"/>
      <c r="AS285" s="89"/>
      <c r="AT285" s="89"/>
    </row>
    <row r="286" spans="1:46" ht="22.5" customHeight="1" thickBot="1">
      <c r="A286" s="89"/>
      <c r="B286" s="681"/>
      <c r="C286" s="682"/>
      <c r="D286" s="682"/>
      <c r="E286" s="682"/>
      <c r="F286" s="682"/>
      <c r="G286" s="682"/>
      <c r="H286" s="682"/>
      <c r="I286" s="682"/>
      <c r="J286" s="682"/>
      <c r="K286" s="682"/>
      <c r="L286" s="682"/>
      <c r="M286" s="682"/>
      <c r="N286" s="682"/>
      <c r="O286" s="682"/>
      <c r="P286" s="682"/>
      <c r="Q286" s="682"/>
      <c r="R286" s="682"/>
      <c r="S286" s="682"/>
      <c r="T286" s="682"/>
      <c r="U286" s="682"/>
      <c r="V286" s="682"/>
      <c r="W286" s="682"/>
      <c r="X286" s="682"/>
      <c r="Y286" s="682"/>
      <c r="Z286" s="682"/>
      <c r="AA286" s="682"/>
      <c r="AB286" s="682"/>
      <c r="AC286" s="682"/>
      <c r="AD286" s="682"/>
      <c r="AE286" s="682"/>
      <c r="AF286" s="682"/>
      <c r="AG286" s="682"/>
      <c r="AH286" s="682"/>
      <c r="AI286" s="682"/>
      <c r="AJ286" s="682"/>
      <c r="AK286" s="682"/>
      <c r="AL286" s="682"/>
      <c r="AM286" s="682"/>
      <c r="AN286" s="682"/>
      <c r="AO286" s="682"/>
      <c r="AP286" s="683"/>
      <c r="AQ286" s="89"/>
      <c r="AR286" s="89"/>
      <c r="AS286" s="89"/>
      <c r="AT286" s="89"/>
    </row>
    <row r="287" spans="1:46" hidden="1">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89"/>
      <c r="AR287" s="89"/>
      <c r="AS287" s="89"/>
      <c r="AT287" s="89"/>
    </row>
    <row r="288" spans="1:46" ht="3" customHeight="1">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0"/>
      <c r="AN288" s="90"/>
      <c r="AO288" s="90"/>
      <c r="AP288" s="90"/>
      <c r="AQ288" s="89"/>
      <c r="AR288" s="89"/>
      <c r="AS288" s="89"/>
      <c r="AT288" s="89"/>
    </row>
    <row r="289" spans="1:46">
      <c r="A289" s="90"/>
      <c r="B289" s="90" t="s">
        <v>5141</v>
      </c>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0"/>
      <c r="AK289" s="90"/>
      <c r="AL289" s="90"/>
      <c r="AM289" s="90"/>
      <c r="AN289" s="90"/>
      <c r="AO289" s="90"/>
      <c r="AP289" s="90"/>
      <c r="AQ289" s="89"/>
      <c r="AR289" s="89"/>
      <c r="AS289" s="89"/>
      <c r="AT289" s="89"/>
    </row>
    <row r="290" spans="1:46" ht="24" customHeight="1">
      <c r="A290" s="90"/>
      <c r="B290" s="90"/>
      <c r="C290" s="456" t="s">
        <v>3508</v>
      </c>
      <c r="D290" s="456"/>
      <c r="E290" s="457" t="s">
        <v>4640</v>
      </c>
      <c r="F290" s="458"/>
      <c r="G290" s="458"/>
      <c r="H290" s="459"/>
      <c r="I290" s="454" t="s">
        <v>4760</v>
      </c>
      <c r="J290" s="454"/>
      <c r="K290" s="454"/>
      <c r="L290" s="443" t="s">
        <v>37</v>
      </c>
      <c r="M290" s="443"/>
      <c r="N290" s="443"/>
      <c r="O290" s="443"/>
      <c r="P290" s="443"/>
      <c r="Q290" s="443"/>
      <c r="R290" s="443"/>
      <c r="S290" s="443"/>
      <c r="T290" s="443"/>
      <c r="U290" s="443"/>
      <c r="V290" s="443"/>
      <c r="W290" s="443" t="s">
        <v>4641</v>
      </c>
      <c r="X290" s="443"/>
      <c r="Y290" s="443"/>
      <c r="Z290" s="443"/>
      <c r="AA290" s="455" t="s">
        <v>4696</v>
      </c>
      <c r="AB290" s="455"/>
      <c r="AC290" s="455"/>
      <c r="AD290" s="455" t="s">
        <v>4697</v>
      </c>
      <c r="AE290" s="460"/>
      <c r="AF290" s="460"/>
      <c r="AG290" s="443" t="s">
        <v>4698</v>
      </c>
      <c r="AH290" s="443"/>
      <c r="AI290" s="455" t="s">
        <v>4699</v>
      </c>
      <c r="AJ290" s="460"/>
      <c r="AK290" s="460"/>
      <c r="AL290" s="454" t="s">
        <v>5113</v>
      </c>
      <c r="AM290" s="454"/>
      <c r="AN290" s="454"/>
      <c r="AO290" s="454"/>
      <c r="AP290" s="454"/>
      <c r="AQ290" s="89"/>
      <c r="AR290" s="89"/>
      <c r="AS290" s="89"/>
      <c r="AT290" s="89"/>
    </row>
    <row r="291" spans="1:46" ht="20.100000000000001" customHeight="1">
      <c r="A291" s="90"/>
      <c r="B291" s="90"/>
      <c r="C291" s="435" t="str">
        <f>IF(入力①申請書項目!E178="","",入力①申請書項目!E178)</f>
        <v/>
      </c>
      <c r="D291" s="435"/>
      <c r="E291" s="436" t="str">
        <f>IF(入力①申請書項目!G178="","","H"&amp;入力①申請書項目!G178&amp;"."&amp;入力①申請書項目!J178)</f>
        <v/>
      </c>
      <c r="F291" s="436"/>
      <c r="G291" s="436"/>
      <c r="H291" s="436"/>
      <c r="I291" s="437" t="str">
        <f>IF(入力①申請書項目!M178="","",VLOOKUP(入力①申請書項目!M178,PL①!$A$25:$B$29,2,FALSE))</f>
        <v/>
      </c>
      <c r="J291" s="437"/>
      <c r="K291" s="437"/>
      <c r="L291" s="440" t="str">
        <f>IF(入力①申請書項目!Q178="","",入力①申請書項目!Q178)</f>
        <v/>
      </c>
      <c r="M291" s="440"/>
      <c r="N291" s="440"/>
      <c r="O291" s="440"/>
      <c r="P291" s="440"/>
      <c r="Q291" s="440"/>
      <c r="R291" s="440"/>
      <c r="S291" s="440"/>
      <c r="T291" s="440"/>
      <c r="U291" s="440"/>
      <c r="V291" s="440"/>
      <c r="W291" s="436" t="str">
        <f>IF(入力①申請書項目!AA178="","",入力①申請書項目!AA178)&amp;IF(入力①申請書項目!AD178="","",入力①申請書項目!AD178)</f>
        <v/>
      </c>
      <c r="X291" s="436"/>
      <c r="Y291" s="436"/>
      <c r="Z291" s="436"/>
      <c r="AA291" s="436" t="str">
        <f>IF(入力①申請書項目!AG178="","",入力①申請書項目!AG178)</f>
        <v/>
      </c>
      <c r="AB291" s="436"/>
      <c r="AC291" s="436"/>
      <c r="AD291" s="438" t="str">
        <f>IF(入力①申請書項目!AK178="","",入力①申請書項目!AK178)</f>
        <v/>
      </c>
      <c r="AE291" s="438"/>
      <c r="AF291" s="438"/>
      <c r="AG291" s="439" t="str">
        <f>IF(入力①申請書項目!AN178="","",入力①申請書項目!AN178)</f>
        <v/>
      </c>
      <c r="AH291" s="439"/>
      <c r="AI291" s="438" t="str">
        <f>IF(入力①申請書項目!AP178=0,"",入力①申請書項目!AP178)</f>
        <v/>
      </c>
      <c r="AJ291" s="438"/>
      <c r="AK291" s="438"/>
      <c r="AL291" s="441" t="str">
        <f>IF(入力①申請書項目!AV178="","",入力①申請書項目!AV178)&amp;IF(入力①申請書項目!AZ178="","",","&amp;入力①申請書項目!AZ178)</f>
        <v/>
      </c>
      <c r="AM291" s="441"/>
      <c r="AN291" s="441"/>
      <c r="AO291" s="441"/>
      <c r="AP291" s="441"/>
      <c r="AQ291" s="89"/>
      <c r="AR291" s="89"/>
      <c r="AS291" s="89"/>
      <c r="AT291" s="89">
        <f>IF(L291="",0,1)</f>
        <v>0</v>
      </c>
    </row>
    <row r="292" spans="1:46" ht="20.100000000000001" customHeight="1">
      <c r="A292" s="90"/>
      <c r="B292" s="90"/>
      <c r="C292" s="435" t="str">
        <f>IF(入力①申請書項目!E179="","",入力①申請書項目!E179)</f>
        <v/>
      </c>
      <c r="D292" s="435"/>
      <c r="E292" s="436" t="str">
        <f>IF(入力①申請書項目!G179="","","H"&amp;入力①申請書項目!G179&amp;"."&amp;入力①申請書項目!J179)</f>
        <v/>
      </c>
      <c r="F292" s="436"/>
      <c r="G292" s="436"/>
      <c r="H292" s="436"/>
      <c r="I292" s="437" t="str">
        <f>IF(入力①申請書項目!M179="","",VLOOKUP(入力①申請書項目!M179,PL①!$A$25:$B$29,2,FALSE))</f>
        <v/>
      </c>
      <c r="J292" s="437"/>
      <c r="K292" s="437"/>
      <c r="L292" s="440" t="str">
        <f>IF(入力①申請書項目!Q179="","",入力①申請書項目!Q179)</f>
        <v/>
      </c>
      <c r="M292" s="440"/>
      <c r="N292" s="440"/>
      <c r="O292" s="440"/>
      <c r="P292" s="440"/>
      <c r="Q292" s="440"/>
      <c r="R292" s="440"/>
      <c r="S292" s="440"/>
      <c r="T292" s="440"/>
      <c r="U292" s="440"/>
      <c r="V292" s="440"/>
      <c r="W292" s="436" t="str">
        <f>IF(入力①申請書項目!AA179="","",入力①申請書項目!AA179)&amp;IF(入力①申請書項目!AD179="","",入力①申請書項目!AD179)</f>
        <v/>
      </c>
      <c r="X292" s="436"/>
      <c r="Y292" s="436"/>
      <c r="Z292" s="436"/>
      <c r="AA292" s="436" t="str">
        <f>IF(入力①申請書項目!AG179="","",入力①申請書項目!AG179)</f>
        <v/>
      </c>
      <c r="AB292" s="436"/>
      <c r="AC292" s="436"/>
      <c r="AD292" s="438" t="str">
        <f>IF(入力①申請書項目!AK179="","",入力①申請書項目!AK179)</f>
        <v/>
      </c>
      <c r="AE292" s="438"/>
      <c r="AF292" s="438"/>
      <c r="AG292" s="439" t="str">
        <f>IF(入力①申請書項目!AN179="","",入力①申請書項目!AN179)</f>
        <v/>
      </c>
      <c r="AH292" s="439"/>
      <c r="AI292" s="438" t="str">
        <f>IF(入力①申請書項目!AP179=0,"",入力①申請書項目!AP179)</f>
        <v/>
      </c>
      <c r="AJ292" s="438"/>
      <c r="AK292" s="438"/>
      <c r="AL292" s="441" t="str">
        <f>IF(入力①申請書項目!AV179="","",入力①申請書項目!AV179)&amp;IF(入力①申請書項目!AZ179="","",","&amp;入力①申請書項目!AZ179)</f>
        <v/>
      </c>
      <c r="AM292" s="441"/>
      <c r="AN292" s="441"/>
      <c r="AO292" s="441"/>
      <c r="AP292" s="441"/>
      <c r="AQ292" s="89"/>
      <c r="AR292" s="89"/>
      <c r="AS292" s="89"/>
      <c r="AT292" s="89"/>
    </row>
    <row r="293" spans="1:46" ht="20.100000000000001" customHeight="1">
      <c r="A293" s="90"/>
      <c r="B293" s="90"/>
      <c r="C293" s="435" t="str">
        <f>IF(入力①申請書項目!E180="","",入力①申請書項目!E180)</f>
        <v/>
      </c>
      <c r="D293" s="435"/>
      <c r="E293" s="436" t="str">
        <f>IF(入力①申請書項目!G180="","","H"&amp;入力①申請書項目!G180&amp;"."&amp;入力①申請書項目!J180)</f>
        <v/>
      </c>
      <c r="F293" s="436"/>
      <c r="G293" s="436"/>
      <c r="H293" s="436"/>
      <c r="I293" s="437" t="str">
        <f>IF(入力①申請書項目!M180="","",VLOOKUP(入力①申請書項目!M180,PL①!$A$25:$B$29,2,FALSE))</f>
        <v/>
      </c>
      <c r="J293" s="437"/>
      <c r="K293" s="437"/>
      <c r="L293" s="440" t="str">
        <f>IF(入力①申請書項目!Q180="","",入力①申請書項目!Q180)</f>
        <v/>
      </c>
      <c r="M293" s="440"/>
      <c r="N293" s="440"/>
      <c r="O293" s="440"/>
      <c r="P293" s="440"/>
      <c r="Q293" s="440"/>
      <c r="R293" s="440"/>
      <c r="S293" s="440"/>
      <c r="T293" s="440"/>
      <c r="U293" s="440"/>
      <c r="V293" s="440"/>
      <c r="W293" s="436" t="str">
        <f>IF(入力①申請書項目!AA180="","",入力①申請書項目!AA180)&amp;IF(入力①申請書項目!AD180="","",入力①申請書項目!AD180)</f>
        <v/>
      </c>
      <c r="X293" s="436"/>
      <c r="Y293" s="436"/>
      <c r="Z293" s="436"/>
      <c r="AA293" s="436" t="str">
        <f>IF(入力①申請書項目!AG180="","",入力①申請書項目!AG180)</f>
        <v/>
      </c>
      <c r="AB293" s="436"/>
      <c r="AC293" s="436"/>
      <c r="AD293" s="438" t="str">
        <f>IF(入力①申請書項目!AK180="","",入力①申請書項目!AK180)</f>
        <v/>
      </c>
      <c r="AE293" s="438"/>
      <c r="AF293" s="438"/>
      <c r="AG293" s="439" t="str">
        <f>IF(入力①申請書項目!AN180="","",入力①申請書項目!AN180)</f>
        <v/>
      </c>
      <c r="AH293" s="439"/>
      <c r="AI293" s="438" t="str">
        <f>IF(入力①申請書項目!AP180=0,"",入力①申請書項目!AP180)</f>
        <v/>
      </c>
      <c r="AJ293" s="438"/>
      <c r="AK293" s="438"/>
      <c r="AL293" s="441" t="str">
        <f>IF(入力①申請書項目!AV180="","",入力①申請書項目!AV180)&amp;IF(入力①申請書項目!AZ180="","",","&amp;入力①申請書項目!AZ180)</f>
        <v/>
      </c>
      <c r="AM293" s="441"/>
      <c r="AN293" s="441"/>
      <c r="AO293" s="441"/>
      <c r="AP293" s="441"/>
      <c r="AQ293" s="89"/>
      <c r="AR293" s="89"/>
      <c r="AS293" s="89"/>
      <c r="AT293" s="89"/>
    </row>
    <row r="294" spans="1:46" ht="20.100000000000001" customHeight="1">
      <c r="A294" s="90"/>
      <c r="B294" s="90"/>
      <c r="C294" s="435" t="str">
        <f>IF(入力①申請書項目!E181="","",入力①申請書項目!E181)</f>
        <v/>
      </c>
      <c r="D294" s="435"/>
      <c r="E294" s="436" t="str">
        <f>IF(入力①申請書項目!G181="","","H"&amp;入力①申請書項目!G181&amp;"."&amp;入力①申請書項目!J181)</f>
        <v/>
      </c>
      <c r="F294" s="436"/>
      <c r="G294" s="436"/>
      <c r="H294" s="436"/>
      <c r="I294" s="437" t="str">
        <f>IF(入力①申請書項目!M181="","",VLOOKUP(入力①申請書項目!M181,PL①!$A$25:$B$29,2,FALSE))</f>
        <v/>
      </c>
      <c r="J294" s="437"/>
      <c r="K294" s="437"/>
      <c r="L294" s="440" t="str">
        <f>IF(入力①申請書項目!Q181="","",入力①申請書項目!Q181)</f>
        <v/>
      </c>
      <c r="M294" s="440"/>
      <c r="N294" s="440"/>
      <c r="O294" s="440"/>
      <c r="P294" s="440"/>
      <c r="Q294" s="440"/>
      <c r="R294" s="440"/>
      <c r="S294" s="440"/>
      <c r="T294" s="440"/>
      <c r="U294" s="440"/>
      <c r="V294" s="440"/>
      <c r="W294" s="436" t="str">
        <f>IF(入力①申請書項目!AA181="","",入力①申請書項目!AA181)&amp;IF(入力①申請書項目!AD181="","",入力①申請書項目!AD181)</f>
        <v/>
      </c>
      <c r="X294" s="436"/>
      <c r="Y294" s="436"/>
      <c r="Z294" s="436"/>
      <c r="AA294" s="436" t="str">
        <f>IF(入力①申請書項目!AG181="","",入力①申請書項目!AG181)</f>
        <v/>
      </c>
      <c r="AB294" s="436"/>
      <c r="AC294" s="436"/>
      <c r="AD294" s="438" t="str">
        <f>IF(入力①申請書項目!AK181="","",入力①申請書項目!AK181)</f>
        <v/>
      </c>
      <c r="AE294" s="438"/>
      <c r="AF294" s="438"/>
      <c r="AG294" s="439" t="str">
        <f>IF(入力①申請書項目!AN181="","",入力①申請書項目!AN181)</f>
        <v/>
      </c>
      <c r="AH294" s="439"/>
      <c r="AI294" s="438" t="str">
        <f>IF(入力①申請書項目!AP181=0,"",入力①申請書項目!AP181)</f>
        <v/>
      </c>
      <c r="AJ294" s="438"/>
      <c r="AK294" s="438"/>
      <c r="AL294" s="441" t="str">
        <f>IF(入力①申請書項目!AV181="","",入力①申請書項目!AV181)&amp;IF(入力①申請書項目!AZ181="","",","&amp;入力①申請書項目!AZ181)</f>
        <v/>
      </c>
      <c r="AM294" s="441"/>
      <c r="AN294" s="441"/>
      <c r="AO294" s="441"/>
      <c r="AP294" s="441"/>
      <c r="AQ294" s="89"/>
      <c r="AR294" s="89"/>
      <c r="AS294" s="89"/>
      <c r="AT294" s="89"/>
    </row>
    <row r="295" spans="1:46" ht="20.100000000000001" customHeight="1">
      <c r="A295" s="90"/>
      <c r="B295" s="90"/>
      <c r="C295" s="435" t="str">
        <f>IF(入力①申請書項目!E182="","",入力①申請書項目!E182)</f>
        <v/>
      </c>
      <c r="D295" s="435"/>
      <c r="E295" s="436" t="str">
        <f>IF(入力①申請書項目!G182="","","H"&amp;入力①申請書項目!G182&amp;"."&amp;入力①申請書項目!J182)</f>
        <v/>
      </c>
      <c r="F295" s="436"/>
      <c r="G295" s="436"/>
      <c r="H295" s="436"/>
      <c r="I295" s="437" t="str">
        <f>IF(入力①申請書項目!M182="","",VLOOKUP(入力①申請書項目!M182,PL①!$A$25:$B$29,2,FALSE))</f>
        <v/>
      </c>
      <c r="J295" s="437"/>
      <c r="K295" s="437"/>
      <c r="L295" s="440" t="str">
        <f>IF(入力①申請書項目!Q182="","",入力①申請書項目!Q182)</f>
        <v/>
      </c>
      <c r="M295" s="440"/>
      <c r="N295" s="440"/>
      <c r="O295" s="440"/>
      <c r="P295" s="440"/>
      <c r="Q295" s="440"/>
      <c r="R295" s="440"/>
      <c r="S295" s="440"/>
      <c r="T295" s="440"/>
      <c r="U295" s="440"/>
      <c r="V295" s="440"/>
      <c r="W295" s="436" t="str">
        <f>IF(入力①申請書項目!AA182="","",入力①申請書項目!AA182)&amp;IF(入力①申請書項目!AD182="","",入力①申請書項目!AD182)</f>
        <v/>
      </c>
      <c r="X295" s="436"/>
      <c r="Y295" s="436"/>
      <c r="Z295" s="436"/>
      <c r="AA295" s="436" t="str">
        <f>IF(入力①申請書項目!AG182="","",入力①申請書項目!AG182)</f>
        <v/>
      </c>
      <c r="AB295" s="436"/>
      <c r="AC295" s="436"/>
      <c r="AD295" s="438" t="str">
        <f>IF(入力①申請書項目!AK182="","",入力①申請書項目!AK182)</f>
        <v/>
      </c>
      <c r="AE295" s="438"/>
      <c r="AF295" s="438"/>
      <c r="AG295" s="439" t="str">
        <f>IF(入力①申請書項目!AN182="","",入力①申請書項目!AN182)</f>
        <v/>
      </c>
      <c r="AH295" s="439"/>
      <c r="AI295" s="438" t="str">
        <f>IF(入力①申請書項目!AP182=0,"",入力①申請書項目!AP182)</f>
        <v/>
      </c>
      <c r="AJ295" s="438"/>
      <c r="AK295" s="438"/>
      <c r="AL295" s="441" t="str">
        <f>IF(入力①申請書項目!AV182="","",入力①申請書項目!AV182)&amp;IF(入力①申請書項目!AZ182="","",","&amp;入力①申請書項目!AZ182)</f>
        <v/>
      </c>
      <c r="AM295" s="441"/>
      <c r="AN295" s="441"/>
      <c r="AO295" s="441"/>
      <c r="AP295" s="441"/>
      <c r="AQ295" s="89"/>
      <c r="AR295" s="89"/>
      <c r="AS295" s="89"/>
      <c r="AT295" s="89"/>
    </row>
    <row r="296" spans="1:46" ht="20.100000000000001" customHeight="1">
      <c r="A296" s="90"/>
      <c r="B296" s="90"/>
      <c r="C296" s="435" t="str">
        <f>IF(入力①申請書項目!E183="","",入力①申請書項目!E183)</f>
        <v/>
      </c>
      <c r="D296" s="435"/>
      <c r="E296" s="436" t="str">
        <f>IF(入力①申請書項目!G183="","","H"&amp;入力①申請書項目!G183&amp;"."&amp;入力①申請書項目!J183)</f>
        <v/>
      </c>
      <c r="F296" s="436"/>
      <c r="G296" s="436"/>
      <c r="H296" s="436"/>
      <c r="I296" s="437" t="str">
        <f>IF(入力①申請書項目!M183="","",VLOOKUP(入力①申請書項目!M183,PL①!$A$25:$B$29,2,FALSE))</f>
        <v/>
      </c>
      <c r="J296" s="437"/>
      <c r="K296" s="437"/>
      <c r="L296" s="440" t="str">
        <f>IF(入力①申請書項目!Q183="","",入力①申請書項目!Q183)</f>
        <v/>
      </c>
      <c r="M296" s="440"/>
      <c r="N296" s="440"/>
      <c r="O296" s="440"/>
      <c r="P296" s="440"/>
      <c r="Q296" s="440"/>
      <c r="R296" s="440"/>
      <c r="S296" s="440"/>
      <c r="T296" s="440"/>
      <c r="U296" s="440"/>
      <c r="V296" s="440"/>
      <c r="W296" s="436" t="str">
        <f>IF(入力①申請書項目!AA183="","",入力①申請書項目!AA183)&amp;IF(入力①申請書項目!AD183="","",入力①申請書項目!AD183)</f>
        <v/>
      </c>
      <c r="X296" s="436"/>
      <c r="Y296" s="436"/>
      <c r="Z296" s="436"/>
      <c r="AA296" s="436" t="str">
        <f>IF(入力①申請書項目!AG183="","",入力①申請書項目!AG183)</f>
        <v/>
      </c>
      <c r="AB296" s="436"/>
      <c r="AC296" s="436"/>
      <c r="AD296" s="438" t="str">
        <f>IF(入力①申請書項目!AK183="","",入力①申請書項目!AK183)</f>
        <v/>
      </c>
      <c r="AE296" s="438"/>
      <c r="AF296" s="438"/>
      <c r="AG296" s="439" t="str">
        <f>IF(入力①申請書項目!AN183="","",入力①申請書項目!AN183)</f>
        <v/>
      </c>
      <c r="AH296" s="439"/>
      <c r="AI296" s="438" t="str">
        <f>IF(入力①申請書項目!AP183=0,"",入力①申請書項目!AP183)</f>
        <v/>
      </c>
      <c r="AJ296" s="438"/>
      <c r="AK296" s="438"/>
      <c r="AL296" s="441" t="str">
        <f>IF(入力①申請書項目!AV183="","",入力①申請書項目!AV183)&amp;IF(入力①申請書項目!AZ183="","",","&amp;入力①申請書項目!AZ183)</f>
        <v/>
      </c>
      <c r="AM296" s="441"/>
      <c r="AN296" s="441"/>
      <c r="AO296" s="441"/>
      <c r="AP296" s="441"/>
      <c r="AQ296" s="89"/>
      <c r="AR296" s="89"/>
      <c r="AS296" s="89"/>
      <c r="AT296" s="89"/>
    </row>
    <row r="297" spans="1:46" ht="20.100000000000001" customHeight="1">
      <c r="A297" s="90"/>
      <c r="B297" s="90"/>
      <c r="C297" s="435" t="str">
        <f>IF(入力①申請書項目!E184="","",入力①申請書項目!E184)</f>
        <v/>
      </c>
      <c r="D297" s="435"/>
      <c r="E297" s="436" t="str">
        <f>IF(入力①申請書項目!G184="","","H"&amp;入力①申請書項目!G184&amp;"."&amp;入力①申請書項目!J184)</f>
        <v/>
      </c>
      <c r="F297" s="436"/>
      <c r="G297" s="436"/>
      <c r="H297" s="436"/>
      <c r="I297" s="437" t="str">
        <f>IF(入力①申請書項目!M184="","",VLOOKUP(入力①申請書項目!M184,PL①!$A$25:$B$29,2,FALSE))</f>
        <v/>
      </c>
      <c r="J297" s="437"/>
      <c r="K297" s="437"/>
      <c r="L297" s="440" t="str">
        <f>IF(入力①申請書項目!Q184="","",入力①申請書項目!Q184)</f>
        <v/>
      </c>
      <c r="M297" s="440"/>
      <c r="N297" s="440"/>
      <c r="O297" s="440"/>
      <c r="P297" s="440"/>
      <c r="Q297" s="440"/>
      <c r="R297" s="440"/>
      <c r="S297" s="440"/>
      <c r="T297" s="440"/>
      <c r="U297" s="440"/>
      <c r="V297" s="440"/>
      <c r="W297" s="436" t="str">
        <f>IF(入力①申請書項目!AA184="","",入力①申請書項目!AA184)&amp;IF(入力①申請書項目!AD184="","",入力①申請書項目!AD184)</f>
        <v/>
      </c>
      <c r="X297" s="436"/>
      <c r="Y297" s="436"/>
      <c r="Z297" s="436"/>
      <c r="AA297" s="436" t="str">
        <f>IF(入力①申請書項目!AG184="","",入力①申請書項目!AG184)</f>
        <v/>
      </c>
      <c r="AB297" s="436"/>
      <c r="AC297" s="436"/>
      <c r="AD297" s="438" t="str">
        <f>IF(入力①申請書項目!AK184="","",入力①申請書項目!AK184)</f>
        <v/>
      </c>
      <c r="AE297" s="438"/>
      <c r="AF297" s="438"/>
      <c r="AG297" s="439" t="str">
        <f>IF(入力①申請書項目!AN184="","",入力①申請書項目!AN184)</f>
        <v/>
      </c>
      <c r="AH297" s="439"/>
      <c r="AI297" s="438" t="str">
        <f>IF(入力①申請書項目!AP184=0,"",入力①申請書項目!AP184)</f>
        <v/>
      </c>
      <c r="AJ297" s="438"/>
      <c r="AK297" s="438"/>
      <c r="AL297" s="441" t="str">
        <f>IF(入力①申請書項目!AV184="","",入力①申請書項目!AV184)&amp;IF(入力①申請書項目!AZ184="","",","&amp;入力①申請書項目!AZ184)</f>
        <v/>
      </c>
      <c r="AM297" s="441"/>
      <c r="AN297" s="441"/>
      <c r="AO297" s="441"/>
      <c r="AP297" s="441"/>
      <c r="AQ297" s="89"/>
      <c r="AR297" s="89"/>
      <c r="AS297" s="89"/>
      <c r="AT297" s="89"/>
    </row>
    <row r="298" spans="1:46" ht="20.100000000000001" customHeight="1">
      <c r="A298" s="90"/>
      <c r="B298" s="90"/>
      <c r="C298" s="435" t="str">
        <f>IF(入力①申請書項目!E185="","",入力①申請書項目!E185)</f>
        <v/>
      </c>
      <c r="D298" s="435"/>
      <c r="E298" s="436" t="str">
        <f>IF(入力①申請書項目!G185="","","H"&amp;入力①申請書項目!G185&amp;"."&amp;入力①申請書項目!J185)</f>
        <v/>
      </c>
      <c r="F298" s="436"/>
      <c r="G298" s="436"/>
      <c r="H298" s="436"/>
      <c r="I298" s="437" t="str">
        <f>IF(入力①申請書項目!M185="","",VLOOKUP(入力①申請書項目!M185,PL①!$A$25:$B$29,2,FALSE))</f>
        <v/>
      </c>
      <c r="J298" s="437"/>
      <c r="K298" s="437"/>
      <c r="L298" s="440" t="str">
        <f>IF(入力①申請書項目!Q185="","",入力①申請書項目!Q185)</f>
        <v/>
      </c>
      <c r="M298" s="440"/>
      <c r="N298" s="440"/>
      <c r="O298" s="440"/>
      <c r="P298" s="440"/>
      <c r="Q298" s="440"/>
      <c r="R298" s="440"/>
      <c r="S298" s="440"/>
      <c r="T298" s="440"/>
      <c r="U298" s="440"/>
      <c r="V298" s="440"/>
      <c r="W298" s="436" t="str">
        <f>IF(入力①申請書項目!AA185="","",入力①申請書項目!AA185)&amp;IF(入力①申請書項目!AD185="","",入力①申請書項目!AD185)</f>
        <v/>
      </c>
      <c r="X298" s="436"/>
      <c r="Y298" s="436"/>
      <c r="Z298" s="436"/>
      <c r="AA298" s="436" t="str">
        <f>IF(入力①申請書項目!AG185="","",入力①申請書項目!AG185)</f>
        <v/>
      </c>
      <c r="AB298" s="436"/>
      <c r="AC298" s="436"/>
      <c r="AD298" s="438" t="str">
        <f>IF(入力①申請書項目!AK185="","",入力①申請書項目!AK185)</f>
        <v/>
      </c>
      <c r="AE298" s="438"/>
      <c r="AF298" s="438"/>
      <c r="AG298" s="439" t="str">
        <f>IF(入力①申請書項目!AN185="","",入力①申請書項目!AN185)</f>
        <v/>
      </c>
      <c r="AH298" s="439"/>
      <c r="AI298" s="438" t="str">
        <f>IF(入力①申請書項目!AP185=0,"",入力①申請書項目!AP185)</f>
        <v/>
      </c>
      <c r="AJ298" s="438"/>
      <c r="AK298" s="438"/>
      <c r="AL298" s="441" t="str">
        <f>IF(入力①申請書項目!AV185="","",入力①申請書項目!AV185)&amp;IF(入力①申請書項目!AZ185="","",","&amp;入力①申請書項目!AZ185)</f>
        <v/>
      </c>
      <c r="AM298" s="441"/>
      <c r="AN298" s="441"/>
      <c r="AO298" s="441"/>
      <c r="AP298" s="441"/>
      <c r="AQ298" s="89"/>
      <c r="AR298" s="89"/>
      <c r="AS298" s="89"/>
      <c r="AT298" s="89"/>
    </row>
    <row r="299" spans="1:46" ht="20.100000000000001" customHeight="1">
      <c r="A299" s="90"/>
      <c r="B299" s="90"/>
      <c r="C299" s="435" t="str">
        <f>IF(入力①申請書項目!E186="","",入力①申請書項目!E186)</f>
        <v/>
      </c>
      <c r="D299" s="435"/>
      <c r="E299" s="436" t="str">
        <f>IF(入力①申請書項目!G186="","","H"&amp;入力①申請書項目!G186&amp;"."&amp;入力①申請書項目!J186)</f>
        <v/>
      </c>
      <c r="F299" s="436"/>
      <c r="G299" s="436"/>
      <c r="H299" s="436"/>
      <c r="I299" s="437" t="str">
        <f>IF(入力①申請書項目!M186="","",VLOOKUP(入力①申請書項目!M186,PL①!$A$25:$B$29,2,FALSE))</f>
        <v/>
      </c>
      <c r="J299" s="437"/>
      <c r="K299" s="437"/>
      <c r="L299" s="440" t="str">
        <f>IF(入力①申請書項目!Q186="","",入力①申請書項目!Q186)</f>
        <v/>
      </c>
      <c r="M299" s="440"/>
      <c r="N299" s="440"/>
      <c r="O299" s="440"/>
      <c r="P299" s="440"/>
      <c r="Q299" s="440"/>
      <c r="R299" s="440"/>
      <c r="S299" s="440"/>
      <c r="T299" s="440"/>
      <c r="U299" s="440"/>
      <c r="V299" s="440"/>
      <c r="W299" s="436" t="str">
        <f>IF(入力①申請書項目!AA186="","",入力①申請書項目!AA186)&amp;IF(入力①申請書項目!AD186="","",入力①申請書項目!AD186)</f>
        <v/>
      </c>
      <c r="X299" s="436"/>
      <c r="Y299" s="436"/>
      <c r="Z299" s="436"/>
      <c r="AA299" s="436" t="str">
        <f>IF(入力①申請書項目!AG186="","",入力①申請書項目!AG186)</f>
        <v/>
      </c>
      <c r="AB299" s="436"/>
      <c r="AC299" s="436"/>
      <c r="AD299" s="438" t="str">
        <f>IF(入力①申請書項目!AK186="","",入力①申請書項目!AK186)</f>
        <v/>
      </c>
      <c r="AE299" s="438"/>
      <c r="AF299" s="438"/>
      <c r="AG299" s="439" t="str">
        <f>IF(入力①申請書項目!AN186="","",入力①申請書項目!AN186)</f>
        <v/>
      </c>
      <c r="AH299" s="439"/>
      <c r="AI299" s="438" t="str">
        <f>IF(入力①申請書項目!AP186=0,"",入力①申請書項目!AP186)</f>
        <v/>
      </c>
      <c r="AJ299" s="438"/>
      <c r="AK299" s="438"/>
      <c r="AL299" s="441" t="str">
        <f>IF(入力①申請書項目!AV186="","",入力①申請書項目!AV186)&amp;IF(入力①申請書項目!AZ186="","",","&amp;入力①申請書項目!AZ186)</f>
        <v/>
      </c>
      <c r="AM299" s="441"/>
      <c r="AN299" s="441"/>
      <c r="AO299" s="441"/>
      <c r="AP299" s="441"/>
      <c r="AQ299" s="89"/>
      <c r="AR299" s="89"/>
      <c r="AS299" s="89"/>
      <c r="AT299" s="89"/>
    </row>
    <row r="300" spans="1:46" ht="20.100000000000001" customHeight="1">
      <c r="A300" s="90"/>
      <c r="B300" s="90"/>
      <c r="C300" s="435" t="str">
        <f>IF(入力①申請書項目!E187="","",入力①申請書項目!E187)</f>
        <v/>
      </c>
      <c r="D300" s="435"/>
      <c r="E300" s="436" t="str">
        <f>IF(入力①申請書項目!G187="","","H"&amp;入力①申請書項目!G187&amp;"."&amp;入力①申請書項目!J187)</f>
        <v/>
      </c>
      <c r="F300" s="436"/>
      <c r="G300" s="436"/>
      <c r="H300" s="436"/>
      <c r="I300" s="437" t="str">
        <f>IF(入力①申請書項目!M187="","",VLOOKUP(入力①申請書項目!M187,PL①!$A$25:$B$29,2,FALSE))</f>
        <v/>
      </c>
      <c r="J300" s="437"/>
      <c r="K300" s="437"/>
      <c r="L300" s="440" t="str">
        <f>IF(入力①申請書項目!Q187="","",入力①申請書項目!Q187)</f>
        <v/>
      </c>
      <c r="M300" s="440"/>
      <c r="N300" s="440"/>
      <c r="O300" s="440"/>
      <c r="P300" s="440"/>
      <c r="Q300" s="440"/>
      <c r="R300" s="440"/>
      <c r="S300" s="440"/>
      <c r="T300" s="440"/>
      <c r="U300" s="440"/>
      <c r="V300" s="440"/>
      <c r="W300" s="436" t="str">
        <f>IF(入力①申請書項目!AA187="","",入力①申請書項目!AA187)&amp;IF(入力①申請書項目!AD187="","",入力①申請書項目!AD187)</f>
        <v/>
      </c>
      <c r="X300" s="436"/>
      <c r="Y300" s="436"/>
      <c r="Z300" s="436"/>
      <c r="AA300" s="436" t="str">
        <f>IF(入力①申請書項目!AG187="","",入力①申請書項目!AG187)</f>
        <v/>
      </c>
      <c r="AB300" s="436"/>
      <c r="AC300" s="436"/>
      <c r="AD300" s="438" t="str">
        <f>IF(入力①申請書項目!AK187="","",入力①申請書項目!AK187)</f>
        <v/>
      </c>
      <c r="AE300" s="438"/>
      <c r="AF300" s="438"/>
      <c r="AG300" s="439" t="str">
        <f>IF(入力①申請書項目!AN187="","",入力①申請書項目!AN187)</f>
        <v/>
      </c>
      <c r="AH300" s="439"/>
      <c r="AI300" s="438" t="str">
        <f>IF(入力①申請書項目!AP187=0,"",入力①申請書項目!AP187)</f>
        <v/>
      </c>
      <c r="AJ300" s="438"/>
      <c r="AK300" s="438"/>
      <c r="AL300" s="441" t="str">
        <f>IF(入力①申請書項目!AV187="","",入力①申請書項目!AV187)&amp;IF(入力①申請書項目!AZ187="","",","&amp;入力①申請書項目!AZ187)</f>
        <v/>
      </c>
      <c r="AM300" s="441"/>
      <c r="AN300" s="441"/>
      <c r="AO300" s="441"/>
      <c r="AP300" s="441"/>
      <c r="AQ300" s="89"/>
      <c r="AR300" s="89"/>
      <c r="AS300" s="89"/>
      <c r="AT300" s="89"/>
    </row>
    <row r="301" spans="1:46" ht="20.100000000000001" customHeight="1">
      <c r="A301" s="90"/>
      <c r="B301" s="90"/>
      <c r="C301" s="435" t="str">
        <f>IF(入力①申請書項目!E188="","",入力①申請書項目!E188)</f>
        <v/>
      </c>
      <c r="D301" s="435"/>
      <c r="E301" s="436" t="str">
        <f>IF(入力①申請書項目!G188="","","H"&amp;入力①申請書項目!G188&amp;"."&amp;入力①申請書項目!J188)</f>
        <v/>
      </c>
      <c r="F301" s="436"/>
      <c r="G301" s="436"/>
      <c r="H301" s="436"/>
      <c r="I301" s="437" t="str">
        <f>IF(入力①申請書項目!M188="","",VLOOKUP(入力①申請書項目!M188,PL①!$A$25:$B$29,2,FALSE))</f>
        <v/>
      </c>
      <c r="J301" s="437"/>
      <c r="K301" s="437"/>
      <c r="L301" s="440" t="str">
        <f>IF(入力①申請書項目!Q188="","",入力①申請書項目!Q188)</f>
        <v/>
      </c>
      <c r="M301" s="440"/>
      <c r="N301" s="440"/>
      <c r="O301" s="440"/>
      <c r="P301" s="440"/>
      <c r="Q301" s="440"/>
      <c r="R301" s="440"/>
      <c r="S301" s="440"/>
      <c r="T301" s="440"/>
      <c r="U301" s="440"/>
      <c r="V301" s="440"/>
      <c r="W301" s="436" t="str">
        <f>IF(入力①申請書項目!AA188="","",入力①申請書項目!AA188)&amp;IF(入力①申請書項目!AD188="","",入力①申請書項目!AD188)</f>
        <v/>
      </c>
      <c r="X301" s="436"/>
      <c r="Y301" s="436"/>
      <c r="Z301" s="436"/>
      <c r="AA301" s="436" t="str">
        <f>IF(入力①申請書項目!AG188="","",入力①申請書項目!AG188)</f>
        <v/>
      </c>
      <c r="AB301" s="436"/>
      <c r="AC301" s="436"/>
      <c r="AD301" s="438" t="str">
        <f>IF(入力①申請書項目!AK188="","",入力①申請書項目!AK188)</f>
        <v/>
      </c>
      <c r="AE301" s="438"/>
      <c r="AF301" s="438"/>
      <c r="AG301" s="439" t="str">
        <f>IF(入力①申請書項目!AN188="","",入力①申請書項目!AN188)</f>
        <v/>
      </c>
      <c r="AH301" s="439"/>
      <c r="AI301" s="438" t="str">
        <f>IF(入力①申請書項目!AP188=0,"",入力①申請書項目!AP188)</f>
        <v/>
      </c>
      <c r="AJ301" s="438"/>
      <c r="AK301" s="438"/>
      <c r="AL301" s="441" t="str">
        <f>IF(入力①申請書項目!AV188="","",入力①申請書項目!AV188)&amp;IF(入力①申請書項目!AZ188="","",","&amp;入力①申請書項目!AZ188)</f>
        <v/>
      </c>
      <c r="AM301" s="441"/>
      <c r="AN301" s="441"/>
      <c r="AO301" s="441"/>
      <c r="AP301" s="441"/>
      <c r="AQ301" s="89"/>
      <c r="AR301" s="89"/>
      <c r="AS301" s="89"/>
      <c r="AT301" s="89"/>
    </row>
    <row r="302" spans="1:46" ht="20.100000000000001" customHeight="1">
      <c r="A302" s="90"/>
      <c r="B302" s="90"/>
      <c r="C302" s="435" t="str">
        <f>IF(入力①申請書項目!E189="","",入力①申請書項目!E189)</f>
        <v/>
      </c>
      <c r="D302" s="435"/>
      <c r="E302" s="436" t="str">
        <f>IF(入力①申請書項目!G189="","","H"&amp;入力①申請書項目!G189&amp;"."&amp;入力①申請書項目!J189)</f>
        <v/>
      </c>
      <c r="F302" s="436"/>
      <c r="G302" s="436"/>
      <c r="H302" s="436"/>
      <c r="I302" s="437" t="str">
        <f>IF(入力①申請書項目!M189="","",VLOOKUP(入力①申請書項目!M189,PL①!$A$25:$B$29,2,FALSE))</f>
        <v/>
      </c>
      <c r="J302" s="437"/>
      <c r="K302" s="437"/>
      <c r="L302" s="440" t="str">
        <f>IF(入力①申請書項目!Q189="","",入力①申請書項目!Q189)</f>
        <v/>
      </c>
      <c r="M302" s="440"/>
      <c r="N302" s="440"/>
      <c r="O302" s="440"/>
      <c r="P302" s="440"/>
      <c r="Q302" s="440"/>
      <c r="R302" s="440"/>
      <c r="S302" s="440"/>
      <c r="T302" s="440"/>
      <c r="U302" s="440"/>
      <c r="V302" s="440"/>
      <c r="W302" s="436" t="str">
        <f>IF(入力①申請書項目!AA189="","",入力①申請書項目!AA189)&amp;IF(入力①申請書項目!AD189="","",入力①申請書項目!AD189)</f>
        <v/>
      </c>
      <c r="X302" s="436"/>
      <c r="Y302" s="436"/>
      <c r="Z302" s="436"/>
      <c r="AA302" s="436" t="str">
        <f>IF(入力①申請書項目!AG189="","",入力①申請書項目!AG189)</f>
        <v/>
      </c>
      <c r="AB302" s="436"/>
      <c r="AC302" s="436"/>
      <c r="AD302" s="438" t="str">
        <f>IF(入力①申請書項目!AK189="","",入力①申請書項目!AK189)</f>
        <v/>
      </c>
      <c r="AE302" s="438"/>
      <c r="AF302" s="438"/>
      <c r="AG302" s="439" t="str">
        <f>IF(入力①申請書項目!AN189="","",入力①申請書項目!AN189)</f>
        <v/>
      </c>
      <c r="AH302" s="439"/>
      <c r="AI302" s="438" t="str">
        <f>IF(入力①申請書項目!AP189=0,"",入力①申請書項目!AP189)</f>
        <v/>
      </c>
      <c r="AJ302" s="438"/>
      <c r="AK302" s="438"/>
      <c r="AL302" s="441" t="str">
        <f>IF(入力①申請書項目!AV189="","",入力①申請書項目!AV189)&amp;IF(入力①申請書項目!AZ189="","",","&amp;入力①申請書項目!AZ189)</f>
        <v/>
      </c>
      <c r="AM302" s="441"/>
      <c r="AN302" s="441"/>
      <c r="AO302" s="441"/>
      <c r="AP302" s="441"/>
      <c r="AQ302" s="89"/>
      <c r="AR302" s="89"/>
      <c r="AS302" s="89"/>
      <c r="AT302" s="89"/>
    </row>
    <row r="303" spans="1:46" ht="20.100000000000001" customHeight="1">
      <c r="A303" s="90"/>
      <c r="B303" s="90"/>
      <c r="C303" s="435" t="str">
        <f>IF(入力①申請書項目!E190="","",入力①申請書項目!E190)</f>
        <v/>
      </c>
      <c r="D303" s="435"/>
      <c r="E303" s="436" t="str">
        <f>IF(入力①申請書項目!G190="","","H"&amp;入力①申請書項目!G190&amp;"."&amp;入力①申請書項目!J190)</f>
        <v/>
      </c>
      <c r="F303" s="436"/>
      <c r="G303" s="436"/>
      <c r="H303" s="436"/>
      <c r="I303" s="437" t="str">
        <f>IF(入力①申請書項目!M190="","",VLOOKUP(入力①申請書項目!M190,PL①!$A$25:$B$29,2,FALSE))</f>
        <v/>
      </c>
      <c r="J303" s="437"/>
      <c r="K303" s="437"/>
      <c r="L303" s="440" t="str">
        <f>IF(入力①申請書項目!Q190="","",入力①申請書項目!Q190)</f>
        <v/>
      </c>
      <c r="M303" s="440"/>
      <c r="N303" s="440"/>
      <c r="O303" s="440"/>
      <c r="P303" s="440"/>
      <c r="Q303" s="440"/>
      <c r="R303" s="440"/>
      <c r="S303" s="440"/>
      <c r="T303" s="440"/>
      <c r="U303" s="440"/>
      <c r="V303" s="440"/>
      <c r="W303" s="436" t="str">
        <f>IF(入力①申請書項目!AA190="","",入力①申請書項目!AA190)&amp;IF(入力①申請書項目!AD190="","",入力①申請書項目!AD190)</f>
        <v/>
      </c>
      <c r="X303" s="436"/>
      <c r="Y303" s="436"/>
      <c r="Z303" s="436"/>
      <c r="AA303" s="436" t="str">
        <f>IF(入力①申請書項目!AG190="","",入力①申請書項目!AG190)</f>
        <v/>
      </c>
      <c r="AB303" s="436"/>
      <c r="AC303" s="436"/>
      <c r="AD303" s="438" t="str">
        <f>IF(入力①申請書項目!AK190="","",入力①申請書項目!AK190)</f>
        <v/>
      </c>
      <c r="AE303" s="438"/>
      <c r="AF303" s="438"/>
      <c r="AG303" s="439" t="str">
        <f>IF(入力①申請書項目!AN190="","",入力①申請書項目!AN190)</f>
        <v/>
      </c>
      <c r="AH303" s="439"/>
      <c r="AI303" s="438" t="str">
        <f>IF(入力①申請書項目!AP190=0,"",入力①申請書項目!AP190)</f>
        <v/>
      </c>
      <c r="AJ303" s="438"/>
      <c r="AK303" s="438"/>
      <c r="AL303" s="441" t="str">
        <f>IF(入力①申請書項目!AV190="","",入力①申請書項目!AV190)&amp;IF(入力①申請書項目!AZ190="","",","&amp;入力①申請書項目!AZ190)</f>
        <v/>
      </c>
      <c r="AM303" s="441"/>
      <c r="AN303" s="441"/>
      <c r="AO303" s="441"/>
      <c r="AP303" s="441"/>
      <c r="AQ303" s="89"/>
      <c r="AR303" s="89"/>
      <c r="AS303" s="89"/>
      <c r="AT303" s="89"/>
    </row>
    <row r="304" spans="1:46" ht="20.100000000000001" customHeight="1">
      <c r="A304" s="90"/>
      <c r="B304" s="90"/>
      <c r="C304" s="435" t="str">
        <f>IF(入力①申請書項目!E191="","",入力①申請書項目!E191)</f>
        <v/>
      </c>
      <c r="D304" s="435"/>
      <c r="E304" s="436" t="str">
        <f>IF(入力①申請書項目!G191="","","H"&amp;入力①申請書項目!G191&amp;"."&amp;入力①申請書項目!J191)</f>
        <v/>
      </c>
      <c r="F304" s="436"/>
      <c r="G304" s="436"/>
      <c r="H304" s="436"/>
      <c r="I304" s="437" t="str">
        <f>IF(入力①申請書項目!M191="","",VLOOKUP(入力①申請書項目!M191,PL①!$A$25:$B$29,2,FALSE))</f>
        <v/>
      </c>
      <c r="J304" s="437"/>
      <c r="K304" s="437"/>
      <c r="L304" s="440" t="str">
        <f>IF(入力①申請書項目!Q191="","",入力①申請書項目!Q191)</f>
        <v/>
      </c>
      <c r="M304" s="440"/>
      <c r="N304" s="440"/>
      <c r="O304" s="440"/>
      <c r="P304" s="440"/>
      <c r="Q304" s="440"/>
      <c r="R304" s="440"/>
      <c r="S304" s="440"/>
      <c r="T304" s="440"/>
      <c r="U304" s="440"/>
      <c r="V304" s="440"/>
      <c r="W304" s="436" t="str">
        <f>IF(入力①申請書項目!AA191="","",入力①申請書項目!AA191)&amp;IF(入力①申請書項目!AD191="","",入力①申請書項目!AD191)</f>
        <v/>
      </c>
      <c r="X304" s="436"/>
      <c r="Y304" s="436"/>
      <c r="Z304" s="436"/>
      <c r="AA304" s="436" t="str">
        <f>IF(入力①申請書項目!AG191="","",入力①申請書項目!AG191)</f>
        <v/>
      </c>
      <c r="AB304" s="436"/>
      <c r="AC304" s="436"/>
      <c r="AD304" s="438" t="str">
        <f>IF(入力①申請書項目!AK191="","",入力①申請書項目!AK191)</f>
        <v/>
      </c>
      <c r="AE304" s="438"/>
      <c r="AF304" s="438"/>
      <c r="AG304" s="439" t="str">
        <f>IF(入力①申請書項目!AN191="","",入力①申請書項目!AN191)</f>
        <v/>
      </c>
      <c r="AH304" s="439"/>
      <c r="AI304" s="438" t="str">
        <f>IF(入力①申請書項目!AP191=0,"",入力①申請書項目!AP191)</f>
        <v/>
      </c>
      <c r="AJ304" s="438"/>
      <c r="AK304" s="438"/>
      <c r="AL304" s="441" t="str">
        <f>IF(入力①申請書項目!AV191="","",入力①申請書項目!AV191)&amp;IF(入力①申請書項目!AZ191="","",","&amp;入力①申請書項目!AZ191)</f>
        <v/>
      </c>
      <c r="AM304" s="441"/>
      <c r="AN304" s="441"/>
      <c r="AO304" s="441"/>
      <c r="AP304" s="441"/>
      <c r="AQ304" s="89"/>
      <c r="AR304" s="89"/>
      <c r="AS304" s="89"/>
      <c r="AT304" s="89"/>
    </row>
    <row r="305" spans="1:46" ht="20.100000000000001" customHeight="1">
      <c r="A305" s="90"/>
      <c r="B305" s="90"/>
      <c r="C305" s="435" t="str">
        <f>IF(入力①申請書項目!E192="","",入力①申請書項目!E192)</f>
        <v/>
      </c>
      <c r="D305" s="435"/>
      <c r="E305" s="436" t="str">
        <f>IF(入力①申請書項目!G192="","","H"&amp;入力①申請書項目!G192&amp;"."&amp;入力①申請書項目!J192)</f>
        <v/>
      </c>
      <c r="F305" s="436"/>
      <c r="G305" s="436"/>
      <c r="H305" s="436"/>
      <c r="I305" s="437" t="str">
        <f>IF(入力①申請書項目!M192="","",VLOOKUP(入力①申請書項目!M192,PL①!$A$25:$B$29,2,FALSE))</f>
        <v/>
      </c>
      <c r="J305" s="437"/>
      <c r="K305" s="437"/>
      <c r="L305" s="440" t="str">
        <f>IF(入力①申請書項目!Q192="","",入力①申請書項目!Q192)</f>
        <v/>
      </c>
      <c r="M305" s="440"/>
      <c r="N305" s="440"/>
      <c r="O305" s="440"/>
      <c r="P305" s="440"/>
      <c r="Q305" s="440"/>
      <c r="R305" s="440"/>
      <c r="S305" s="440"/>
      <c r="T305" s="440"/>
      <c r="U305" s="440"/>
      <c r="V305" s="440"/>
      <c r="W305" s="436" t="str">
        <f>IF(入力①申請書項目!AA192="","",入力①申請書項目!AA192)&amp;IF(入力①申請書項目!AD192="","",入力①申請書項目!AD192)</f>
        <v/>
      </c>
      <c r="X305" s="436"/>
      <c r="Y305" s="436"/>
      <c r="Z305" s="436"/>
      <c r="AA305" s="436" t="str">
        <f>IF(入力①申請書項目!AG192="","",入力①申請書項目!AG192)</f>
        <v/>
      </c>
      <c r="AB305" s="436"/>
      <c r="AC305" s="436"/>
      <c r="AD305" s="438" t="str">
        <f>IF(入力①申請書項目!AK192="","",入力①申請書項目!AK192)</f>
        <v/>
      </c>
      <c r="AE305" s="438"/>
      <c r="AF305" s="438"/>
      <c r="AG305" s="439" t="str">
        <f>IF(入力①申請書項目!AN192="","",入力①申請書項目!AN192)</f>
        <v/>
      </c>
      <c r="AH305" s="439"/>
      <c r="AI305" s="438" t="str">
        <f>IF(入力①申請書項目!AP192=0,"",入力①申請書項目!AP192)</f>
        <v/>
      </c>
      <c r="AJ305" s="438"/>
      <c r="AK305" s="438"/>
      <c r="AL305" s="441" t="str">
        <f>IF(入力①申請書項目!AV192="","",入力①申請書項目!AV192)&amp;IF(入力①申請書項目!AZ192="","",","&amp;入力①申請書項目!AZ192)</f>
        <v/>
      </c>
      <c r="AM305" s="441"/>
      <c r="AN305" s="441"/>
      <c r="AO305" s="441"/>
      <c r="AP305" s="441"/>
      <c r="AQ305" s="89"/>
      <c r="AR305" s="89"/>
      <c r="AS305" s="89"/>
      <c r="AT305" s="89"/>
    </row>
    <row r="306" spans="1:46" ht="20.100000000000001" customHeight="1">
      <c r="A306" s="90"/>
      <c r="B306" s="90"/>
      <c r="C306" s="435" t="str">
        <f>IF(入力①申請書項目!E193="","",入力①申請書項目!E193)</f>
        <v/>
      </c>
      <c r="D306" s="435"/>
      <c r="E306" s="436" t="str">
        <f>IF(入力①申請書項目!G193="","","H"&amp;入力①申請書項目!G193&amp;"."&amp;入力①申請書項目!J193)</f>
        <v/>
      </c>
      <c r="F306" s="436"/>
      <c r="G306" s="436"/>
      <c r="H306" s="436"/>
      <c r="I306" s="437" t="str">
        <f>IF(入力①申請書項目!M193="","",VLOOKUP(入力①申請書項目!M193,PL①!$A$25:$B$29,2,FALSE))</f>
        <v/>
      </c>
      <c r="J306" s="437"/>
      <c r="K306" s="437"/>
      <c r="L306" s="440" t="str">
        <f>IF(入力①申請書項目!Q193="","",入力①申請書項目!Q193)</f>
        <v/>
      </c>
      <c r="M306" s="440"/>
      <c r="N306" s="440"/>
      <c r="O306" s="440"/>
      <c r="P306" s="440"/>
      <c r="Q306" s="440"/>
      <c r="R306" s="440"/>
      <c r="S306" s="440"/>
      <c r="T306" s="440"/>
      <c r="U306" s="440"/>
      <c r="V306" s="440"/>
      <c r="W306" s="436" t="str">
        <f>IF(入力①申請書項目!AA193="","",入力①申請書項目!AA193)&amp;IF(入力①申請書項目!AD193="","",入力①申請書項目!AD193)</f>
        <v/>
      </c>
      <c r="X306" s="436"/>
      <c r="Y306" s="436"/>
      <c r="Z306" s="436"/>
      <c r="AA306" s="436" t="str">
        <f>IF(入力①申請書項目!AG193="","",入力①申請書項目!AG193)</f>
        <v/>
      </c>
      <c r="AB306" s="436"/>
      <c r="AC306" s="436"/>
      <c r="AD306" s="438" t="str">
        <f>IF(入力①申請書項目!AK193="","",入力①申請書項目!AK193)</f>
        <v/>
      </c>
      <c r="AE306" s="438"/>
      <c r="AF306" s="438"/>
      <c r="AG306" s="439" t="str">
        <f>IF(入力①申請書項目!AN193="","",入力①申請書項目!AN193)</f>
        <v/>
      </c>
      <c r="AH306" s="439"/>
      <c r="AI306" s="438" t="str">
        <f>IF(入力①申請書項目!AP193=0,"",入力①申請書項目!AP193)</f>
        <v/>
      </c>
      <c r="AJ306" s="438"/>
      <c r="AK306" s="438"/>
      <c r="AL306" s="441" t="str">
        <f>IF(入力①申請書項目!AV193="","",入力①申請書項目!AV193)&amp;IF(入力①申請書項目!AZ193="","",","&amp;入力①申請書項目!AZ193)</f>
        <v/>
      </c>
      <c r="AM306" s="441"/>
      <c r="AN306" s="441"/>
      <c r="AO306" s="441"/>
      <c r="AP306" s="441"/>
      <c r="AQ306" s="89"/>
      <c r="AR306" s="89"/>
      <c r="AS306" s="89"/>
      <c r="AT306" s="89"/>
    </row>
    <row r="307" spans="1:46" ht="20.100000000000001" customHeight="1">
      <c r="A307" s="90"/>
      <c r="B307" s="90"/>
      <c r="C307" s="435" t="str">
        <f>IF(入力①申請書項目!E194="","",入力①申請書項目!E194)</f>
        <v/>
      </c>
      <c r="D307" s="435"/>
      <c r="E307" s="436" t="str">
        <f>IF(入力①申請書項目!G194="","","H"&amp;入力①申請書項目!G194&amp;"."&amp;入力①申請書項目!J194)</f>
        <v/>
      </c>
      <c r="F307" s="436"/>
      <c r="G307" s="436"/>
      <c r="H307" s="436"/>
      <c r="I307" s="437" t="str">
        <f>IF(入力①申請書項目!M194="","",VLOOKUP(入力①申請書項目!M194,PL①!$A$25:$B$29,2,FALSE))</f>
        <v/>
      </c>
      <c r="J307" s="437"/>
      <c r="K307" s="437"/>
      <c r="L307" s="440" t="str">
        <f>IF(入力①申請書項目!Q194="","",入力①申請書項目!Q194)</f>
        <v/>
      </c>
      <c r="M307" s="440"/>
      <c r="N307" s="440"/>
      <c r="O307" s="440"/>
      <c r="P307" s="440"/>
      <c r="Q307" s="440"/>
      <c r="R307" s="440"/>
      <c r="S307" s="440"/>
      <c r="T307" s="440"/>
      <c r="U307" s="440"/>
      <c r="V307" s="440"/>
      <c r="W307" s="436" t="str">
        <f>IF(入力①申請書項目!AA194="","",入力①申請書項目!AA194)&amp;IF(入力①申請書項目!AD194="","",入力①申請書項目!AD194)</f>
        <v/>
      </c>
      <c r="X307" s="436"/>
      <c r="Y307" s="436"/>
      <c r="Z307" s="436"/>
      <c r="AA307" s="436" t="str">
        <f>IF(入力①申請書項目!AG194="","",入力①申請書項目!AG194)</f>
        <v/>
      </c>
      <c r="AB307" s="436"/>
      <c r="AC307" s="436"/>
      <c r="AD307" s="438" t="str">
        <f>IF(入力①申請書項目!AK194="","",入力①申請書項目!AK194)</f>
        <v/>
      </c>
      <c r="AE307" s="438"/>
      <c r="AF307" s="438"/>
      <c r="AG307" s="439" t="str">
        <f>IF(入力①申請書項目!AN194="","",入力①申請書項目!AN194)</f>
        <v/>
      </c>
      <c r="AH307" s="439"/>
      <c r="AI307" s="438" t="str">
        <f>IF(入力①申請書項目!AP194=0,"",入力①申請書項目!AP194)</f>
        <v/>
      </c>
      <c r="AJ307" s="438"/>
      <c r="AK307" s="438"/>
      <c r="AL307" s="441" t="str">
        <f>IF(入力①申請書項目!AV194="","",入力①申請書項目!AV194)&amp;IF(入力①申請書項目!AZ194="","",","&amp;入力①申請書項目!AZ194)</f>
        <v/>
      </c>
      <c r="AM307" s="441"/>
      <c r="AN307" s="441"/>
      <c r="AO307" s="441"/>
      <c r="AP307" s="441"/>
      <c r="AQ307" s="89"/>
      <c r="AR307" s="89"/>
      <c r="AS307" s="89"/>
      <c r="AT307" s="89"/>
    </row>
    <row r="308" spans="1:46" ht="20.100000000000001" customHeight="1">
      <c r="A308" s="90"/>
      <c r="B308" s="90"/>
      <c r="C308" s="435" t="str">
        <f>IF(入力①申請書項目!E195="","",入力①申請書項目!E195)</f>
        <v/>
      </c>
      <c r="D308" s="435"/>
      <c r="E308" s="436" t="str">
        <f>IF(入力①申請書項目!G195="","","H"&amp;入力①申請書項目!G195&amp;"."&amp;入力①申請書項目!J195)</f>
        <v/>
      </c>
      <c r="F308" s="436"/>
      <c r="G308" s="436"/>
      <c r="H308" s="436"/>
      <c r="I308" s="437" t="str">
        <f>IF(入力①申請書項目!M195="","",VLOOKUP(入力①申請書項目!M195,PL①!$A$25:$B$29,2,FALSE))</f>
        <v/>
      </c>
      <c r="J308" s="437"/>
      <c r="K308" s="437"/>
      <c r="L308" s="440" t="str">
        <f>IF(入力①申請書項目!Q195="","",入力①申請書項目!Q195)</f>
        <v/>
      </c>
      <c r="M308" s="440"/>
      <c r="N308" s="440"/>
      <c r="O308" s="440"/>
      <c r="P308" s="440"/>
      <c r="Q308" s="440"/>
      <c r="R308" s="440"/>
      <c r="S308" s="440"/>
      <c r="T308" s="440"/>
      <c r="U308" s="440"/>
      <c r="V308" s="440"/>
      <c r="W308" s="436" t="str">
        <f>IF(入力①申請書項目!AA195="","",入力①申請書項目!AA195)&amp;IF(入力①申請書項目!AD195="","",入力①申請書項目!AD195)</f>
        <v/>
      </c>
      <c r="X308" s="436"/>
      <c r="Y308" s="436"/>
      <c r="Z308" s="436"/>
      <c r="AA308" s="436" t="str">
        <f>IF(入力①申請書項目!AG195="","",入力①申請書項目!AG195)</f>
        <v/>
      </c>
      <c r="AB308" s="436"/>
      <c r="AC308" s="436"/>
      <c r="AD308" s="438" t="str">
        <f>IF(入力①申請書項目!AK195="","",入力①申請書項目!AK195)</f>
        <v/>
      </c>
      <c r="AE308" s="438"/>
      <c r="AF308" s="438"/>
      <c r="AG308" s="439" t="str">
        <f>IF(入力①申請書項目!AN195="","",入力①申請書項目!AN195)</f>
        <v/>
      </c>
      <c r="AH308" s="439"/>
      <c r="AI308" s="438" t="str">
        <f>IF(入力①申請書項目!AP195=0,"",入力①申請書項目!AP195)</f>
        <v/>
      </c>
      <c r="AJ308" s="438"/>
      <c r="AK308" s="438"/>
      <c r="AL308" s="441" t="str">
        <f>IF(入力①申請書項目!AV195="","",入力①申請書項目!AV195)&amp;IF(入力①申請書項目!AZ195="","",","&amp;入力①申請書項目!AZ195)</f>
        <v/>
      </c>
      <c r="AM308" s="441"/>
      <c r="AN308" s="441"/>
      <c r="AO308" s="441"/>
      <c r="AP308" s="441"/>
      <c r="AQ308" s="89"/>
      <c r="AR308" s="89"/>
      <c r="AS308" s="89"/>
      <c r="AT308" s="89"/>
    </row>
    <row r="309" spans="1:46" ht="20.100000000000001" customHeight="1">
      <c r="A309" s="90"/>
      <c r="B309" s="90"/>
      <c r="C309" s="435" t="str">
        <f>IF(入力①申請書項目!E196="","",入力①申請書項目!E196)</f>
        <v/>
      </c>
      <c r="D309" s="435"/>
      <c r="E309" s="436" t="str">
        <f>IF(入力①申請書項目!G196="","","H"&amp;入力①申請書項目!G196&amp;"."&amp;入力①申請書項目!J196)</f>
        <v/>
      </c>
      <c r="F309" s="436"/>
      <c r="G309" s="436"/>
      <c r="H309" s="436"/>
      <c r="I309" s="437" t="str">
        <f>IF(入力①申請書項目!M196="","",VLOOKUP(入力①申請書項目!M196,PL①!$A$25:$B$29,2,FALSE))</f>
        <v/>
      </c>
      <c r="J309" s="437"/>
      <c r="K309" s="437"/>
      <c r="L309" s="440" t="str">
        <f>IF(入力①申請書項目!Q196="","",入力①申請書項目!Q196)</f>
        <v/>
      </c>
      <c r="M309" s="440"/>
      <c r="N309" s="440"/>
      <c r="O309" s="440"/>
      <c r="P309" s="440"/>
      <c r="Q309" s="440"/>
      <c r="R309" s="440"/>
      <c r="S309" s="440"/>
      <c r="T309" s="440"/>
      <c r="U309" s="440"/>
      <c r="V309" s="440"/>
      <c r="W309" s="436" t="str">
        <f>IF(入力①申請書項目!AA196="","",入力①申請書項目!AA196)&amp;IF(入力①申請書項目!AD196="","",入力①申請書項目!AD196)</f>
        <v/>
      </c>
      <c r="X309" s="436"/>
      <c r="Y309" s="436"/>
      <c r="Z309" s="436"/>
      <c r="AA309" s="436" t="str">
        <f>IF(入力①申請書項目!AG196="","",入力①申請書項目!AG196)</f>
        <v/>
      </c>
      <c r="AB309" s="436"/>
      <c r="AC309" s="436"/>
      <c r="AD309" s="438" t="str">
        <f>IF(入力①申請書項目!AK196="","",入力①申請書項目!AK196)</f>
        <v/>
      </c>
      <c r="AE309" s="438"/>
      <c r="AF309" s="438"/>
      <c r="AG309" s="439" t="str">
        <f>IF(入力①申請書項目!AN196="","",入力①申請書項目!AN196)</f>
        <v/>
      </c>
      <c r="AH309" s="439"/>
      <c r="AI309" s="438" t="str">
        <f>IF(入力①申請書項目!AP196=0,"",入力①申請書項目!AP196)</f>
        <v/>
      </c>
      <c r="AJ309" s="438"/>
      <c r="AK309" s="438"/>
      <c r="AL309" s="441" t="str">
        <f>IF(入力①申請書項目!AV196="","",入力①申請書項目!AV196)&amp;IF(入力①申請書項目!AZ196="","",","&amp;入力①申請書項目!AZ196)</f>
        <v/>
      </c>
      <c r="AM309" s="441"/>
      <c r="AN309" s="441"/>
      <c r="AO309" s="441"/>
      <c r="AP309" s="441"/>
      <c r="AQ309" s="89"/>
      <c r="AR309" s="89"/>
      <c r="AS309" s="89"/>
      <c r="AT309" s="89"/>
    </row>
    <row r="310" spans="1:46" ht="20.100000000000001" customHeight="1">
      <c r="A310" s="90"/>
      <c r="B310" s="90"/>
      <c r="C310" s="435" t="str">
        <f>IF(入力①申請書項目!E197="","",入力①申請書項目!E197)</f>
        <v/>
      </c>
      <c r="D310" s="435"/>
      <c r="E310" s="436" t="str">
        <f>IF(入力①申請書項目!G197="","","H"&amp;入力①申請書項目!G197&amp;"."&amp;入力①申請書項目!J197)</f>
        <v/>
      </c>
      <c r="F310" s="436"/>
      <c r="G310" s="436"/>
      <c r="H310" s="436"/>
      <c r="I310" s="437" t="str">
        <f>IF(入力①申請書項目!M197="","",VLOOKUP(入力①申請書項目!M197,PL①!$A$25:$B$29,2,FALSE))</f>
        <v/>
      </c>
      <c r="J310" s="437"/>
      <c r="K310" s="437"/>
      <c r="L310" s="440" t="str">
        <f>IF(入力①申請書項目!Q197="","",入力①申請書項目!Q197)</f>
        <v/>
      </c>
      <c r="M310" s="440"/>
      <c r="N310" s="440"/>
      <c r="O310" s="440"/>
      <c r="P310" s="440"/>
      <c r="Q310" s="440"/>
      <c r="R310" s="440"/>
      <c r="S310" s="440"/>
      <c r="T310" s="440"/>
      <c r="U310" s="440"/>
      <c r="V310" s="440"/>
      <c r="W310" s="436" t="str">
        <f>IF(入力①申請書項目!AA197="","",入力①申請書項目!AA197)&amp;IF(入力①申請書項目!AD197="","",入力①申請書項目!AD197)</f>
        <v/>
      </c>
      <c r="X310" s="436"/>
      <c r="Y310" s="436"/>
      <c r="Z310" s="436"/>
      <c r="AA310" s="436" t="str">
        <f>IF(入力①申請書項目!AG197="","",入力①申請書項目!AG197)</f>
        <v/>
      </c>
      <c r="AB310" s="436"/>
      <c r="AC310" s="436"/>
      <c r="AD310" s="438" t="str">
        <f>IF(入力①申請書項目!AK197="","",入力①申請書項目!AK197)</f>
        <v/>
      </c>
      <c r="AE310" s="438"/>
      <c r="AF310" s="438"/>
      <c r="AG310" s="439" t="str">
        <f>IF(入力①申請書項目!AN197="","",入力①申請書項目!AN197)</f>
        <v/>
      </c>
      <c r="AH310" s="439"/>
      <c r="AI310" s="438" t="str">
        <f>IF(入力①申請書項目!AP197=0,"",入力①申請書項目!AP197)</f>
        <v/>
      </c>
      <c r="AJ310" s="438"/>
      <c r="AK310" s="438"/>
      <c r="AL310" s="441" t="str">
        <f>IF(入力①申請書項目!AV197="","",入力①申請書項目!AV197)&amp;IF(入力①申請書項目!AZ197="","",","&amp;入力①申請書項目!AZ197)</f>
        <v/>
      </c>
      <c r="AM310" s="441"/>
      <c r="AN310" s="441"/>
      <c r="AO310" s="441"/>
      <c r="AP310" s="441"/>
      <c r="AQ310" s="89"/>
      <c r="AR310" s="89"/>
      <c r="AS310" s="89"/>
      <c r="AT310" s="89"/>
    </row>
    <row r="311" spans="1:46" ht="20.100000000000001" customHeight="1">
      <c r="A311" s="90"/>
      <c r="B311" s="90"/>
      <c r="C311" s="435" t="str">
        <f>IF(入力①申請書項目!E198="","",入力①申請書項目!E198)</f>
        <v/>
      </c>
      <c r="D311" s="435"/>
      <c r="E311" s="436" t="str">
        <f>IF(入力①申請書項目!G198="","","H"&amp;入力①申請書項目!G198&amp;"."&amp;入力①申請書項目!J198)</f>
        <v/>
      </c>
      <c r="F311" s="436"/>
      <c r="G311" s="436"/>
      <c r="H311" s="436"/>
      <c r="I311" s="437" t="str">
        <f>IF(入力①申請書項目!M198="","",VLOOKUP(入力①申請書項目!M198,PL①!$A$25:$B$29,2,FALSE))</f>
        <v/>
      </c>
      <c r="J311" s="437"/>
      <c r="K311" s="437"/>
      <c r="L311" s="440" t="str">
        <f>IF(入力①申請書項目!Q198="","",入力①申請書項目!Q198)</f>
        <v/>
      </c>
      <c r="M311" s="440"/>
      <c r="N311" s="440"/>
      <c r="O311" s="440"/>
      <c r="P311" s="440"/>
      <c r="Q311" s="440"/>
      <c r="R311" s="440"/>
      <c r="S311" s="440"/>
      <c r="T311" s="440"/>
      <c r="U311" s="440"/>
      <c r="V311" s="440"/>
      <c r="W311" s="436" t="str">
        <f>IF(入力①申請書項目!AA198="","",入力①申請書項目!AA198)&amp;IF(入力①申請書項目!AD198="","",入力①申請書項目!AD198)</f>
        <v/>
      </c>
      <c r="X311" s="436"/>
      <c r="Y311" s="436"/>
      <c r="Z311" s="436"/>
      <c r="AA311" s="436" t="str">
        <f>IF(入力①申請書項目!AG198="","",入力①申請書項目!AG198)</f>
        <v/>
      </c>
      <c r="AB311" s="436"/>
      <c r="AC311" s="436"/>
      <c r="AD311" s="438" t="str">
        <f>IF(入力①申請書項目!AK198="","",入力①申請書項目!AK198)</f>
        <v/>
      </c>
      <c r="AE311" s="438"/>
      <c r="AF311" s="438"/>
      <c r="AG311" s="439" t="str">
        <f>IF(入力①申請書項目!AN198="","",入力①申請書項目!AN198)</f>
        <v/>
      </c>
      <c r="AH311" s="439"/>
      <c r="AI311" s="438" t="str">
        <f>IF(入力①申請書項目!AP198=0,"",入力①申請書項目!AP198)</f>
        <v/>
      </c>
      <c r="AJ311" s="438"/>
      <c r="AK311" s="438"/>
      <c r="AL311" s="441" t="str">
        <f>IF(入力①申請書項目!AV198="","",入力①申請書項目!AV198)&amp;IF(入力①申請書項目!AZ198="","",","&amp;入力①申請書項目!AZ198)</f>
        <v/>
      </c>
      <c r="AM311" s="441"/>
      <c r="AN311" s="441"/>
      <c r="AO311" s="441"/>
      <c r="AP311" s="441"/>
      <c r="AQ311" s="89"/>
      <c r="AR311" s="89"/>
      <c r="AS311" s="89"/>
      <c r="AT311" s="89"/>
    </row>
    <row r="312" spans="1:46" ht="20.100000000000001" customHeight="1">
      <c r="A312" s="90"/>
      <c r="B312" s="90"/>
      <c r="C312" s="435" t="str">
        <f>IF(入力①申請書項目!E199="","",入力①申請書項目!E199)</f>
        <v/>
      </c>
      <c r="D312" s="435"/>
      <c r="E312" s="436" t="str">
        <f>IF(入力①申請書項目!G199="","","H"&amp;入力①申請書項目!G199&amp;"."&amp;入力①申請書項目!J199)</f>
        <v/>
      </c>
      <c r="F312" s="436"/>
      <c r="G312" s="436"/>
      <c r="H312" s="436"/>
      <c r="I312" s="437" t="str">
        <f>IF(入力①申請書項目!M199="","",VLOOKUP(入力①申請書項目!M199,PL①!$A$25:$B$29,2,FALSE))</f>
        <v/>
      </c>
      <c r="J312" s="437"/>
      <c r="K312" s="437"/>
      <c r="L312" s="440" t="str">
        <f>IF(入力①申請書項目!Q199="","",入力①申請書項目!Q199)</f>
        <v/>
      </c>
      <c r="M312" s="440"/>
      <c r="N312" s="440"/>
      <c r="O312" s="440"/>
      <c r="P312" s="440"/>
      <c r="Q312" s="440"/>
      <c r="R312" s="440"/>
      <c r="S312" s="440"/>
      <c r="T312" s="440"/>
      <c r="U312" s="440"/>
      <c r="V312" s="440"/>
      <c r="W312" s="436" t="str">
        <f>IF(入力①申請書項目!AA199="","",入力①申請書項目!AA199)&amp;IF(入力①申請書項目!AD199="","",入力①申請書項目!AD199)</f>
        <v/>
      </c>
      <c r="X312" s="436"/>
      <c r="Y312" s="436"/>
      <c r="Z312" s="436"/>
      <c r="AA312" s="436" t="str">
        <f>IF(入力①申請書項目!AG199="","",入力①申請書項目!AG199)</f>
        <v/>
      </c>
      <c r="AB312" s="436"/>
      <c r="AC312" s="436"/>
      <c r="AD312" s="438" t="str">
        <f>IF(入力①申請書項目!AK199="","",入力①申請書項目!AK199)</f>
        <v/>
      </c>
      <c r="AE312" s="438"/>
      <c r="AF312" s="438"/>
      <c r="AG312" s="439" t="str">
        <f>IF(入力①申請書項目!AN199="","",入力①申請書項目!AN199)</f>
        <v/>
      </c>
      <c r="AH312" s="439"/>
      <c r="AI312" s="438" t="str">
        <f>IF(入力①申請書項目!AP199=0,"",入力①申請書項目!AP199)</f>
        <v/>
      </c>
      <c r="AJ312" s="438"/>
      <c r="AK312" s="438"/>
      <c r="AL312" s="441" t="str">
        <f>IF(入力①申請書項目!AV199="","",入力①申請書項目!AV199)&amp;IF(入力①申請書項目!AZ199="","",","&amp;入力①申請書項目!AZ199)</f>
        <v/>
      </c>
      <c r="AM312" s="441"/>
      <c r="AN312" s="441"/>
      <c r="AO312" s="441"/>
      <c r="AP312" s="441"/>
      <c r="AQ312" s="89"/>
      <c r="AR312" s="89"/>
      <c r="AS312" s="89"/>
      <c r="AT312" s="89"/>
    </row>
    <row r="313" spans="1:46" ht="20.100000000000001" customHeight="1">
      <c r="A313" s="90"/>
      <c r="B313" s="90"/>
      <c r="C313" s="435" t="str">
        <f>IF(入力①申請書項目!E200="","",入力①申請書項目!E200)</f>
        <v/>
      </c>
      <c r="D313" s="435"/>
      <c r="E313" s="436" t="str">
        <f>IF(入力①申請書項目!G200="","","H"&amp;入力①申請書項目!G200&amp;"."&amp;入力①申請書項目!J200)</f>
        <v/>
      </c>
      <c r="F313" s="436"/>
      <c r="G313" s="436"/>
      <c r="H313" s="436"/>
      <c r="I313" s="437" t="str">
        <f>IF(入力①申請書項目!M200="","",VLOOKUP(入力①申請書項目!M200,PL①!$A$25:$B$29,2,FALSE))</f>
        <v/>
      </c>
      <c r="J313" s="437"/>
      <c r="K313" s="437"/>
      <c r="L313" s="440" t="str">
        <f>IF(入力①申請書項目!Q200="","",入力①申請書項目!Q200)</f>
        <v/>
      </c>
      <c r="M313" s="440"/>
      <c r="N313" s="440"/>
      <c r="O313" s="440"/>
      <c r="P313" s="440"/>
      <c r="Q313" s="440"/>
      <c r="R313" s="440"/>
      <c r="S313" s="440"/>
      <c r="T313" s="440"/>
      <c r="U313" s="440"/>
      <c r="V313" s="440"/>
      <c r="W313" s="436" t="str">
        <f>IF(入力①申請書項目!AA200="","",入力①申請書項目!AA200)&amp;IF(入力①申請書項目!AD200="","",入力①申請書項目!AD200)</f>
        <v/>
      </c>
      <c r="X313" s="436"/>
      <c r="Y313" s="436"/>
      <c r="Z313" s="436"/>
      <c r="AA313" s="436" t="str">
        <f>IF(入力①申請書項目!AG200="","",入力①申請書項目!AG200)</f>
        <v/>
      </c>
      <c r="AB313" s="436"/>
      <c r="AC313" s="436"/>
      <c r="AD313" s="438" t="str">
        <f>IF(入力①申請書項目!AK200="","",入力①申請書項目!AK200)</f>
        <v/>
      </c>
      <c r="AE313" s="438"/>
      <c r="AF313" s="438"/>
      <c r="AG313" s="439" t="str">
        <f>IF(入力①申請書項目!AN200="","",入力①申請書項目!AN200)</f>
        <v/>
      </c>
      <c r="AH313" s="439"/>
      <c r="AI313" s="438" t="str">
        <f>IF(入力①申請書項目!AP200=0,"",入力①申請書項目!AP200)</f>
        <v/>
      </c>
      <c r="AJ313" s="438"/>
      <c r="AK313" s="438"/>
      <c r="AL313" s="441" t="str">
        <f>IF(入力①申請書項目!AV200="","",入力①申請書項目!AV200)&amp;IF(入力①申請書項目!AZ200="","",","&amp;入力①申請書項目!AZ200)</f>
        <v/>
      </c>
      <c r="AM313" s="441"/>
      <c r="AN313" s="441"/>
      <c r="AO313" s="441"/>
      <c r="AP313" s="441"/>
      <c r="AQ313" s="89"/>
      <c r="AR313" s="89"/>
      <c r="AS313" s="89"/>
      <c r="AT313" s="89"/>
    </row>
    <row r="314" spans="1:46" ht="20.100000000000001" customHeight="1">
      <c r="A314" s="90"/>
      <c r="B314" s="90"/>
      <c r="C314" s="435" t="str">
        <f>IF(入力①申請書項目!E201="","",入力①申請書項目!E201)</f>
        <v/>
      </c>
      <c r="D314" s="435"/>
      <c r="E314" s="436" t="str">
        <f>IF(入力①申請書項目!G201="","","H"&amp;入力①申請書項目!G201&amp;"."&amp;入力①申請書項目!J201)</f>
        <v/>
      </c>
      <c r="F314" s="436"/>
      <c r="G314" s="436"/>
      <c r="H314" s="436"/>
      <c r="I314" s="437" t="str">
        <f>IF(入力①申請書項目!M201="","",VLOOKUP(入力①申請書項目!M201,PL①!$A$25:$B$29,2,FALSE))</f>
        <v/>
      </c>
      <c r="J314" s="437"/>
      <c r="K314" s="437"/>
      <c r="L314" s="440" t="str">
        <f>IF(入力①申請書項目!Q201="","",入力①申請書項目!Q201)</f>
        <v/>
      </c>
      <c r="M314" s="440"/>
      <c r="N314" s="440"/>
      <c r="O314" s="440"/>
      <c r="P314" s="440"/>
      <c r="Q314" s="440"/>
      <c r="R314" s="440"/>
      <c r="S314" s="440"/>
      <c r="T314" s="440"/>
      <c r="U314" s="440"/>
      <c r="V314" s="440"/>
      <c r="W314" s="436" t="str">
        <f>IF(入力①申請書項目!AA201="","",入力①申請書項目!AA201)&amp;IF(入力①申請書項目!AD201="","",入力①申請書項目!AD201)</f>
        <v/>
      </c>
      <c r="X314" s="436"/>
      <c r="Y314" s="436"/>
      <c r="Z314" s="436"/>
      <c r="AA314" s="436" t="str">
        <f>IF(入力①申請書項目!AG201="","",入力①申請書項目!AG201)</f>
        <v/>
      </c>
      <c r="AB314" s="436"/>
      <c r="AC314" s="436"/>
      <c r="AD314" s="438" t="str">
        <f>IF(入力①申請書項目!AK201="","",入力①申請書項目!AK201)</f>
        <v/>
      </c>
      <c r="AE314" s="438"/>
      <c r="AF314" s="438"/>
      <c r="AG314" s="439" t="str">
        <f>IF(入力①申請書項目!AN201="","",入力①申請書項目!AN201)</f>
        <v/>
      </c>
      <c r="AH314" s="439"/>
      <c r="AI314" s="438" t="str">
        <f>IF(入力①申請書項目!AP201=0,"",入力①申請書項目!AP201)</f>
        <v/>
      </c>
      <c r="AJ314" s="438"/>
      <c r="AK314" s="438"/>
      <c r="AL314" s="441" t="str">
        <f>IF(入力①申請書項目!AV201="","",入力①申請書項目!AV201)&amp;IF(入力①申請書項目!AZ201="","",","&amp;入力①申請書項目!AZ201)</f>
        <v/>
      </c>
      <c r="AM314" s="441"/>
      <c r="AN314" s="441"/>
      <c r="AO314" s="441"/>
      <c r="AP314" s="441"/>
      <c r="AQ314" s="89"/>
      <c r="AR314" s="89"/>
      <c r="AS314" s="89"/>
      <c r="AT314" s="89"/>
    </row>
    <row r="315" spans="1:46" ht="20.100000000000001" customHeight="1">
      <c r="A315" s="90"/>
      <c r="B315" s="90"/>
      <c r="C315" s="435" t="str">
        <f>IF(入力①申請書項目!E202="","",入力①申請書項目!E202)</f>
        <v/>
      </c>
      <c r="D315" s="435"/>
      <c r="E315" s="436" t="str">
        <f>IF(入力①申請書項目!G202="","","H"&amp;入力①申請書項目!G202&amp;"."&amp;入力①申請書項目!J202)</f>
        <v/>
      </c>
      <c r="F315" s="436"/>
      <c r="G315" s="436"/>
      <c r="H315" s="436"/>
      <c r="I315" s="437" t="str">
        <f>IF(入力①申請書項目!M202="","",VLOOKUP(入力①申請書項目!M202,PL①!$A$25:$B$29,2,FALSE))</f>
        <v/>
      </c>
      <c r="J315" s="437"/>
      <c r="K315" s="437"/>
      <c r="L315" s="440" t="str">
        <f>IF(入力①申請書項目!Q202="","",入力①申請書項目!Q202)</f>
        <v/>
      </c>
      <c r="M315" s="440"/>
      <c r="N315" s="440"/>
      <c r="O315" s="440"/>
      <c r="P315" s="440"/>
      <c r="Q315" s="440"/>
      <c r="R315" s="440"/>
      <c r="S315" s="440"/>
      <c r="T315" s="440"/>
      <c r="U315" s="440"/>
      <c r="V315" s="440"/>
      <c r="W315" s="436" t="str">
        <f>IF(入力①申請書項目!AA202="","",入力①申請書項目!AA202)&amp;IF(入力①申請書項目!AD202="","",入力①申請書項目!AD202)</f>
        <v/>
      </c>
      <c r="X315" s="436"/>
      <c r="Y315" s="436"/>
      <c r="Z315" s="436"/>
      <c r="AA315" s="436" t="str">
        <f>IF(入力①申請書項目!AG202="","",入力①申請書項目!AG202)</f>
        <v/>
      </c>
      <c r="AB315" s="436"/>
      <c r="AC315" s="436"/>
      <c r="AD315" s="438" t="str">
        <f>IF(入力①申請書項目!AK202="","",入力①申請書項目!AK202)</f>
        <v/>
      </c>
      <c r="AE315" s="438"/>
      <c r="AF315" s="438"/>
      <c r="AG315" s="439" t="str">
        <f>IF(入力①申請書項目!AN202="","",入力①申請書項目!AN202)</f>
        <v/>
      </c>
      <c r="AH315" s="439"/>
      <c r="AI315" s="438" t="str">
        <f>IF(入力①申請書項目!AP202=0,"",入力①申請書項目!AP202)</f>
        <v/>
      </c>
      <c r="AJ315" s="438"/>
      <c r="AK315" s="438"/>
      <c r="AL315" s="441" t="str">
        <f>IF(入力①申請書項目!AV202="","",入力①申請書項目!AV202)&amp;IF(入力①申請書項目!AZ202="","",","&amp;入力①申請書項目!AZ202)</f>
        <v/>
      </c>
      <c r="AM315" s="441"/>
      <c r="AN315" s="441"/>
      <c r="AO315" s="441"/>
      <c r="AP315" s="441"/>
      <c r="AQ315" s="89"/>
      <c r="AR315" s="89"/>
      <c r="AS315" s="89"/>
      <c r="AT315" s="89"/>
    </row>
    <row r="316" spans="1:46" ht="20.100000000000001" customHeight="1">
      <c r="A316" s="90"/>
      <c r="B316" s="90"/>
      <c r="C316" s="435" t="str">
        <f>IF(入力①申請書項目!E203="","",入力①申請書項目!E203)</f>
        <v/>
      </c>
      <c r="D316" s="435"/>
      <c r="E316" s="436" t="str">
        <f>IF(入力①申請書項目!G203="","","H"&amp;入力①申請書項目!G203&amp;"."&amp;入力①申請書項目!J203)</f>
        <v/>
      </c>
      <c r="F316" s="436"/>
      <c r="G316" s="436"/>
      <c r="H316" s="436"/>
      <c r="I316" s="437" t="str">
        <f>IF(入力①申請書項目!M203="","",VLOOKUP(入力①申請書項目!M203,PL①!$A$25:$B$29,2,FALSE))</f>
        <v/>
      </c>
      <c r="J316" s="437"/>
      <c r="K316" s="437"/>
      <c r="L316" s="440" t="str">
        <f>IF(入力①申請書項目!Q203="","",入力①申請書項目!Q203)</f>
        <v/>
      </c>
      <c r="M316" s="440"/>
      <c r="N316" s="440"/>
      <c r="O316" s="440"/>
      <c r="P316" s="440"/>
      <c r="Q316" s="440"/>
      <c r="R316" s="440"/>
      <c r="S316" s="440"/>
      <c r="T316" s="440"/>
      <c r="U316" s="440"/>
      <c r="V316" s="440"/>
      <c r="W316" s="436" t="str">
        <f>IF(入力①申請書項目!AA203="","",入力①申請書項目!AA203)&amp;IF(入力①申請書項目!AD203="","",入力①申請書項目!AD203)</f>
        <v/>
      </c>
      <c r="X316" s="436"/>
      <c r="Y316" s="436"/>
      <c r="Z316" s="436"/>
      <c r="AA316" s="436" t="str">
        <f>IF(入力①申請書項目!AG203="","",入力①申請書項目!AG203)</f>
        <v/>
      </c>
      <c r="AB316" s="436"/>
      <c r="AC316" s="436"/>
      <c r="AD316" s="438" t="str">
        <f>IF(入力①申請書項目!AK203="","",入力①申請書項目!AK203)</f>
        <v/>
      </c>
      <c r="AE316" s="438"/>
      <c r="AF316" s="438"/>
      <c r="AG316" s="439" t="str">
        <f>IF(入力①申請書項目!AN203="","",入力①申請書項目!AN203)</f>
        <v/>
      </c>
      <c r="AH316" s="439"/>
      <c r="AI316" s="438" t="str">
        <f>IF(入力①申請書項目!AP203=0,"",入力①申請書項目!AP203)</f>
        <v/>
      </c>
      <c r="AJ316" s="438"/>
      <c r="AK316" s="438"/>
      <c r="AL316" s="441" t="str">
        <f>IF(入力①申請書項目!AV203="","",入力①申請書項目!AV203)&amp;IF(入力①申請書項目!AZ203="","",","&amp;入力①申請書項目!AZ203)</f>
        <v/>
      </c>
      <c r="AM316" s="441"/>
      <c r="AN316" s="441"/>
      <c r="AO316" s="441"/>
      <c r="AP316" s="441"/>
      <c r="AQ316" s="89"/>
      <c r="AR316" s="89"/>
      <c r="AS316" s="89"/>
      <c r="AT316" s="89"/>
    </row>
    <row r="317" spans="1:46" ht="20.100000000000001" customHeight="1">
      <c r="A317" s="90"/>
      <c r="B317" s="90"/>
      <c r="C317" s="435" t="str">
        <f>IF(入力①申請書項目!E204="","",入力①申請書項目!E204)</f>
        <v/>
      </c>
      <c r="D317" s="435"/>
      <c r="E317" s="436" t="str">
        <f>IF(入力①申請書項目!G204="","","H"&amp;入力①申請書項目!G204&amp;"."&amp;入力①申請書項目!J204)</f>
        <v/>
      </c>
      <c r="F317" s="436"/>
      <c r="G317" s="436"/>
      <c r="H317" s="436"/>
      <c r="I317" s="437" t="str">
        <f>IF(入力①申請書項目!M204="","",VLOOKUP(入力①申請書項目!M204,PL①!$A$25:$B$29,2,FALSE))</f>
        <v/>
      </c>
      <c r="J317" s="437"/>
      <c r="K317" s="437"/>
      <c r="L317" s="440" t="str">
        <f>IF(入力①申請書項目!Q204="","",入力①申請書項目!Q204)</f>
        <v/>
      </c>
      <c r="M317" s="440"/>
      <c r="N317" s="440"/>
      <c r="O317" s="440"/>
      <c r="P317" s="440"/>
      <c r="Q317" s="440"/>
      <c r="R317" s="440"/>
      <c r="S317" s="440"/>
      <c r="T317" s="440"/>
      <c r="U317" s="440"/>
      <c r="V317" s="440"/>
      <c r="W317" s="436" t="str">
        <f>IF(入力①申請書項目!AA204="","",入力①申請書項目!AA204)&amp;IF(入力①申請書項目!AD204="","",入力①申請書項目!AD204)</f>
        <v/>
      </c>
      <c r="X317" s="436"/>
      <c r="Y317" s="436"/>
      <c r="Z317" s="436"/>
      <c r="AA317" s="436" t="str">
        <f>IF(入力①申請書項目!AG204="","",入力①申請書項目!AG204)</f>
        <v/>
      </c>
      <c r="AB317" s="436"/>
      <c r="AC317" s="436"/>
      <c r="AD317" s="438" t="str">
        <f>IF(入力①申請書項目!AK204="","",入力①申請書項目!AK204)</f>
        <v/>
      </c>
      <c r="AE317" s="438"/>
      <c r="AF317" s="438"/>
      <c r="AG317" s="439" t="str">
        <f>IF(入力①申請書項目!AN204="","",入力①申請書項目!AN204)</f>
        <v/>
      </c>
      <c r="AH317" s="439"/>
      <c r="AI317" s="438" t="str">
        <f>IF(入力①申請書項目!AP204=0,"",入力①申請書項目!AP204)</f>
        <v/>
      </c>
      <c r="AJ317" s="438"/>
      <c r="AK317" s="438"/>
      <c r="AL317" s="441" t="str">
        <f>IF(入力①申請書項目!AV204="","",入力①申請書項目!AV204)&amp;IF(入力①申請書項目!AZ204="","",","&amp;入力①申請書項目!AZ204)</f>
        <v/>
      </c>
      <c r="AM317" s="441"/>
      <c r="AN317" s="441"/>
      <c r="AO317" s="441"/>
      <c r="AP317" s="441"/>
      <c r="AQ317" s="89"/>
      <c r="AR317" s="89"/>
      <c r="AS317" s="89"/>
      <c r="AT317" s="89"/>
    </row>
    <row r="318" spans="1:46" ht="20.100000000000001" customHeight="1">
      <c r="A318" s="90"/>
      <c r="B318" s="90"/>
      <c r="C318" s="435" t="str">
        <f>IF(入力①申請書項目!E205="","",入力①申請書項目!E205)</f>
        <v/>
      </c>
      <c r="D318" s="435"/>
      <c r="E318" s="436" t="str">
        <f>IF(入力①申請書項目!G205="","","H"&amp;入力①申請書項目!G205&amp;"."&amp;入力①申請書項目!J205)</f>
        <v/>
      </c>
      <c r="F318" s="436"/>
      <c r="G318" s="436"/>
      <c r="H318" s="436"/>
      <c r="I318" s="437" t="str">
        <f>IF(入力①申請書項目!M205="","",VLOOKUP(入力①申請書項目!M205,PL①!$A$25:$B$29,2,FALSE))</f>
        <v/>
      </c>
      <c r="J318" s="437"/>
      <c r="K318" s="437"/>
      <c r="L318" s="440" t="str">
        <f>IF(入力①申請書項目!Q205="","",入力①申請書項目!Q205)</f>
        <v/>
      </c>
      <c r="M318" s="440"/>
      <c r="N318" s="440"/>
      <c r="O318" s="440"/>
      <c r="P318" s="440"/>
      <c r="Q318" s="440"/>
      <c r="R318" s="440"/>
      <c r="S318" s="440"/>
      <c r="T318" s="440"/>
      <c r="U318" s="440"/>
      <c r="V318" s="440"/>
      <c r="W318" s="436" t="str">
        <f>IF(入力①申請書項目!AA205="","",入力①申請書項目!AA205)&amp;IF(入力①申請書項目!AD205="","",入力①申請書項目!AD205)</f>
        <v/>
      </c>
      <c r="X318" s="436"/>
      <c r="Y318" s="436"/>
      <c r="Z318" s="436"/>
      <c r="AA318" s="436" t="str">
        <f>IF(入力①申請書項目!AG205="","",入力①申請書項目!AG205)</f>
        <v/>
      </c>
      <c r="AB318" s="436"/>
      <c r="AC318" s="436"/>
      <c r="AD318" s="438" t="str">
        <f>IF(入力①申請書項目!AK205="","",入力①申請書項目!AK205)</f>
        <v/>
      </c>
      <c r="AE318" s="438"/>
      <c r="AF318" s="438"/>
      <c r="AG318" s="439" t="str">
        <f>IF(入力①申請書項目!AN205="","",入力①申請書項目!AN205)</f>
        <v/>
      </c>
      <c r="AH318" s="439"/>
      <c r="AI318" s="438" t="str">
        <f>IF(入力①申請書項目!AP205=0,"",入力①申請書項目!AP205)</f>
        <v/>
      </c>
      <c r="AJ318" s="438"/>
      <c r="AK318" s="438"/>
      <c r="AL318" s="441" t="str">
        <f>IF(入力①申請書項目!AV205="","",入力①申請書項目!AV205)&amp;IF(入力①申請書項目!AZ205="","",","&amp;入力①申請書項目!AZ205)</f>
        <v/>
      </c>
      <c r="AM318" s="441"/>
      <c r="AN318" s="441"/>
      <c r="AO318" s="441"/>
      <c r="AP318" s="441"/>
      <c r="AQ318" s="89"/>
      <c r="AR318" s="89"/>
      <c r="AS318" s="89"/>
      <c r="AT318" s="89"/>
    </row>
    <row r="319" spans="1:46" ht="20.100000000000001" customHeight="1">
      <c r="A319" s="90"/>
      <c r="B319" s="90"/>
      <c r="C319" s="435" t="str">
        <f>IF(入力①申請書項目!E206="","",入力①申請書項目!E206)</f>
        <v/>
      </c>
      <c r="D319" s="435"/>
      <c r="E319" s="436" t="str">
        <f>IF(入力①申請書項目!G206="","","H"&amp;入力①申請書項目!G206&amp;"."&amp;入力①申請書項目!J206)</f>
        <v/>
      </c>
      <c r="F319" s="436"/>
      <c r="G319" s="436"/>
      <c r="H319" s="436"/>
      <c r="I319" s="437" t="str">
        <f>IF(入力①申請書項目!M206="","",VLOOKUP(入力①申請書項目!M206,PL①!$A$25:$B$29,2,FALSE))</f>
        <v/>
      </c>
      <c r="J319" s="437"/>
      <c r="K319" s="437"/>
      <c r="L319" s="440" t="str">
        <f>IF(入力①申請書項目!Q206="","",入力①申請書項目!Q206)</f>
        <v/>
      </c>
      <c r="M319" s="440"/>
      <c r="N319" s="440"/>
      <c r="O319" s="440"/>
      <c r="P319" s="440"/>
      <c r="Q319" s="440"/>
      <c r="R319" s="440"/>
      <c r="S319" s="440"/>
      <c r="T319" s="440"/>
      <c r="U319" s="440"/>
      <c r="V319" s="440"/>
      <c r="W319" s="436" t="str">
        <f>IF(入力①申請書項目!AA206="","",入力①申請書項目!AA206)&amp;IF(入力①申請書項目!AD206="","",入力①申請書項目!AD206)</f>
        <v/>
      </c>
      <c r="X319" s="436"/>
      <c r="Y319" s="436"/>
      <c r="Z319" s="436"/>
      <c r="AA319" s="436" t="str">
        <f>IF(入力①申請書項目!AG206="","",入力①申請書項目!AG206)</f>
        <v/>
      </c>
      <c r="AB319" s="436"/>
      <c r="AC319" s="436"/>
      <c r="AD319" s="438" t="str">
        <f>IF(入力①申請書項目!AK206="","",入力①申請書項目!AK206)</f>
        <v/>
      </c>
      <c r="AE319" s="438"/>
      <c r="AF319" s="438"/>
      <c r="AG319" s="439" t="str">
        <f>IF(入力①申請書項目!AN206="","",入力①申請書項目!AN206)</f>
        <v/>
      </c>
      <c r="AH319" s="439"/>
      <c r="AI319" s="438" t="str">
        <f>IF(入力①申請書項目!AP206=0,"",入力①申請書項目!AP206)</f>
        <v/>
      </c>
      <c r="AJ319" s="438"/>
      <c r="AK319" s="438"/>
      <c r="AL319" s="441" t="str">
        <f>IF(入力①申請書項目!AV206="","",入力①申請書項目!AV206)&amp;IF(入力①申請書項目!AZ206="","",","&amp;入力①申請書項目!AZ206)</f>
        <v/>
      </c>
      <c r="AM319" s="441"/>
      <c r="AN319" s="441"/>
      <c r="AO319" s="441"/>
      <c r="AP319" s="441"/>
      <c r="AQ319" s="89"/>
      <c r="AR319" s="89"/>
      <c r="AS319" s="89"/>
      <c r="AT319" s="89"/>
    </row>
    <row r="320" spans="1:46" ht="20.100000000000001" customHeight="1">
      <c r="A320" s="90"/>
      <c r="B320" s="90"/>
      <c r="C320" s="435" t="str">
        <f>IF(入力①申請書項目!E207="","",入力①申請書項目!E207)</f>
        <v/>
      </c>
      <c r="D320" s="435"/>
      <c r="E320" s="436" t="str">
        <f>IF(入力①申請書項目!G207="","","H"&amp;入力①申請書項目!G207&amp;"."&amp;入力①申請書項目!J207)</f>
        <v/>
      </c>
      <c r="F320" s="436"/>
      <c r="G320" s="436"/>
      <c r="H320" s="436"/>
      <c r="I320" s="437" t="str">
        <f>IF(入力①申請書項目!M207="","",VLOOKUP(入力①申請書項目!M207,PL①!$A$25:$B$29,2,FALSE))</f>
        <v/>
      </c>
      <c r="J320" s="437"/>
      <c r="K320" s="437"/>
      <c r="L320" s="440" t="str">
        <f>IF(入力①申請書項目!Q207="","",入力①申請書項目!Q207)</f>
        <v/>
      </c>
      <c r="M320" s="440"/>
      <c r="N320" s="440"/>
      <c r="O320" s="440"/>
      <c r="P320" s="440"/>
      <c r="Q320" s="440"/>
      <c r="R320" s="440"/>
      <c r="S320" s="440"/>
      <c r="T320" s="440"/>
      <c r="U320" s="440"/>
      <c r="V320" s="440"/>
      <c r="W320" s="436" t="str">
        <f>IF(入力①申請書項目!AA207="","",入力①申請書項目!AA207)&amp;IF(入力①申請書項目!AD207="","",入力①申請書項目!AD207)</f>
        <v/>
      </c>
      <c r="X320" s="436"/>
      <c r="Y320" s="436"/>
      <c r="Z320" s="436"/>
      <c r="AA320" s="436" t="str">
        <f>IF(入力①申請書項目!AG207="","",入力①申請書項目!AG207)</f>
        <v/>
      </c>
      <c r="AB320" s="436"/>
      <c r="AC320" s="436"/>
      <c r="AD320" s="438" t="str">
        <f>IF(入力①申請書項目!AK207="","",入力①申請書項目!AK207)</f>
        <v/>
      </c>
      <c r="AE320" s="438"/>
      <c r="AF320" s="438"/>
      <c r="AG320" s="439" t="str">
        <f>IF(入力①申請書項目!AN207="","",入力①申請書項目!AN207)</f>
        <v/>
      </c>
      <c r="AH320" s="439"/>
      <c r="AI320" s="438" t="str">
        <f>IF(入力①申請書項目!AP207=0,"",入力①申請書項目!AP207)</f>
        <v/>
      </c>
      <c r="AJ320" s="438"/>
      <c r="AK320" s="438"/>
      <c r="AL320" s="441" t="str">
        <f>IF(入力①申請書項目!AV207="","",入力①申請書項目!AV207)&amp;IF(入力①申請書項目!AZ207="","",","&amp;入力①申請書項目!AZ207)</f>
        <v/>
      </c>
      <c r="AM320" s="441"/>
      <c r="AN320" s="441"/>
      <c r="AO320" s="441"/>
      <c r="AP320" s="441"/>
      <c r="AQ320" s="89"/>
      <c r="AR320" s="89"/>
      <c r="AS320" s="89"/>
      <c r="AT320" s="89"/>
    </row>
    <row r="321" spans="1:46" ht="20.100000000000001" customHeight="1">
      <c r="A321" s="90"/>
      <c r="B321" s="90"/>
      <c r="C321" s="435" t="str">
        <f>IF(入力①申請書項目!E208="","",入力①申請書項目!E208)</f>
        <v/>
      </c>
      <c r="D321" s="435"/>
      <c r="E321" s="436" t="str">
        <f>IF(入力①申請書項目!G208="","","H"&amp;入力①申請書項目!G208&amp;"."&amp;入力①申請書項目!J208)</f>
        <v/>
      </c>
      <c r="F321" s="436"/>
      <c r="G321" s="436"/>
      <c r="H321" s="436"/>
      <c r="I321" s="437" t="str">
        <f>IF(入力①申請書項目!M208="","",VLOOKUP(入力①申請書項目!M208,PL①!$A$25:$B$29,2,FALSE))</f>
        <v/>
      </c>
      <c r="J321" s="437"/>
      <c r="K321" s="437"/>
      <c r="L321" s="440" t="str">
        <f>IF(入力①申請書項目!Q208="","",入力①申請書項目!Q208)</f>
        <v/>
      </c>
      <c r="M321" s="440"/>
      <c r="N321" s="440"/>
      <c r="O321" s="440"/>
      <c r="P321" s="440"/>
      <c r="Q321" s="440"/>
      <c r="R321" s="440"/>
      <c r="S321" s="440"/>
      <c r="T321" s="440"/>
      <c r="U321" s="440"/>
      <c r="V321" s="440"/>
      <c r="W321" s="436" t="str">
        <f>IF(入力①申請書項目!AA208="","",入力①申請書項目!AA208)&amp;IF(入力①申請書項目!AD208="","",入力①申請書項目!AD208)</f>
        <v/>
      </c>
      <c r="X321" s="436"/>
      <c r="Y321" s="436"/>
      <c r="Z321" s="436"/>
      <c r="AA321" s="436" t="str">
        <f>IF(入力①申請書項目!AG208="","",入力①申請書項目!AG208)</f>
        <v/>
      </c>
      <c r="AB321" s="436"/>
      <c r="AC321" s="436"/>
      <c r="AD321" s="438" t="str">
        <f>IF(入力①申請書項目!AK208="","",入力①申請書項目!AK208)</f>
        <v/>
      </c>
      <c r="AE321" s="438"/>
      <c r="AF321" s="438"/>
      <c r="AG321" s="439" t="str">
        <f>IF(入力①申請書項目!AN208="","",入力①申請書項目!AN208)</f>
        <v/>
      </c>
      <c r="AH321" s="439"/>
      <c r="AI321" s="438" t="str">
        <f>IF(入力①申請書項目!AP208=0,"",入力①申請書項目!AP208)</f>
        <v/>
      </c>
      <c r="AJ321" s="438"/>
      <c r="AK321" s="438"/>
      <c r="AL321" s="441" t="str">
        <f>IF(入力①申請書項目!AV208="","",入力①申請書項目!AV208)&amp;IF(入力①申請書項目!AZ208="","",","&amp;入力①申請書項目!AZ208)</f>
        <v/>
      </c>
      <c r="AM321" s="441"/>
      <c r="AN321" s="441"/>
      <c r="AO321" s="441"/>
      <c r="AP321" s="441"/>
      <c r="AQ321" s="89"/>
      <c r="AR321" s="89"/>
      <c r="AS321" s="89"/>
      <c r="AT321" s="89"/>
    </row>
    <row r="322" spans="1:46" ht="20.100000000000001" customHeight="1">
      <c r="A322" s="90"/>
      <c r="B322" s="90"/>
      <c r="C322" s="435" t="str">
        <f>IF(入力①申請書項目!E209="","",入力①申請書項目!E209)</f>
        <v/>
      </c>
      <c r="D322" s="435"/>
      <c r="E322" s="436" t="str">
        <f>IF(入力①申請書項目!G209="","","H"&amp;入力①申請書項目!G209&amp;"."&amp;入力①申請書項目!J209)</f>
        <v/>
      </c>
      <c r="F322" s="436"/>
      <c r="G322" s="436"/>
      <c r="H322" s="436"/>
      <c r="I322" s="437" t="str">
        <f>IF(入力①申請書項目!M209="","",VLOOKUP(入力①申請書項目!M209,PL①!$A$25:$B$29,2,FALSE))</f>
        <v/>
      </c>
      <c r="J322" s="437"/>
      <c r="K322" s="437"/>
      <c r="L322" s="440" t="str">
        <f>IF(入力①申請書項目!Q209="","",入力①申請書項目!Q209)</f>
        <v/>
      </c>
      <c r="M322" s="440"/>
      <c r="N322" s="440"/>
      <c r="O322" s="440"/>
      <c r="P322" s="440"/>
      <c r="Q322" s="440"/>
      <c r="R322" s="440"/>
      <c r="S322" s="440"/>
      <c r="T322" s="440"/>
      <c r="U322" s="440"/>
      <c r="V322" s="440"/>
      <c r="W322" s="436" t="str">
        <f>IF(入力①申請書項目!AA209="","",入力①申請書項目!AA209)&amp;IF(入力①申請書項目!AD209="","",入力①申請書項目!AD209)</f>
        <v/>
      </c>
      <c r="X322" s="436"/>
      <c r="Y322" s="436"/>
      <c r="Z322" s="436"/>
      <c r="AA322" s="436" t="str">
        <f>IF(入力①申請書項目!AG209="","",入力①申請書項目!AG209)</f>
        <v/>
      </c>
      <c r="AB322" s="436"/>
      <c r="AC322" s="436"/>
      <c r="AD322" s="438" t="str">
        <f>IF(入力①申請書項目!AK209="","",入力①申請書項目!AK209)</f>
        <v/>
      </c>
      <c r="AE322" s="438"/>
      <c r="AF322" s="438"/>
      <c r="AG322" s="439" t="str">
        <f>IF(入力①申請書項目!AN209="","",入力①申請書項目!AN209)</f>
        <v/>
      </c>
      <c r="AH322" s="439"/>
      <c r="AI322" s="438" t="str">
        <f>IF(入力①申請書項目!AP209=0,"",入力①申請書項目!AP209)</f>
        <v/>
      </c>
      <c r="AJ322" s="438"/>
      <c r="AK322" s="438"/>
      <c r="AL322" s="441" t="str">
        <f>IF(入力①申請書項目!AV209="","",入力①申請書項目!AV209)&amp;IF(入力①申請書項目!AZ209="","",","&amp;入力①申請書項目!AZ209)</f>
        <v/>
      </c>
      <c r="AM322" s="441"/>
      <c r="AN322" s="441"/>
      <c r="AO322" s="441"/>
      <c r="AP322" s="441"/>
      <c r="AQ322" s="89"/>
      <c r="AR322" s="89"/>
      <c r="AS322" s="89"/>
      <c r="AT322" s="89"/>
    </row>
    <row r="323" spans="1:46" ht="20.100000000000001" customHeight="1">
      <c r="A323" s="90"/>
      <c r="B323" s="90"/>
      <c r="C323" s="435" t="str">
        <f>IF(入力①申請書項目!E210="","",入力①申請書項目!E210)</f>
        <v/>
      </c>
      <c r="D323" s="435"/>
      <c r="E323" s="436" t="str">
        <f>IF(入力①申請書項目!G210="","","H"&amp;入力①申請書項目!G210&amp;"."&amp;入力①申請書項目!J210)</f>
        <v/>
      </c>
      <c r="F323" s="436"/>
      <c r="G323" s="436"/>
      <c r="H323" s="436"/>
      <c r="I323" s="437" t="str">
        <f>IF(入力①申請書項目!M210="","",VLOOKUP(入力①申請書項目!M210,PL①!$A$25:$B$29,2,FALSE))</f>
        <v/>
      </c>
      <c r="J323" s="437"/>
      <c r="K323" s="437"/>
      <c r="L323" s="440" t="str">
        <f>IF(入力①申請書項目!Q210="","",入力①申請書項目!Q210)</f>
        <v/>
      </c>
      <c r="M323" s="440"/>
      <c r="N323" s="440"/>
      <c r="O323" s="440"/>
      <c r="P323" s="440"/>
      <c r="Q323" s="440"/>
      <c r="R323" s="440"/>
      <c r="S323" s="440"/>
      <c r="T323" s="440"/>
      <c r="U323" s="440"/>
      <c r="V323" s="440"/>
      <c r="W323" s="436" t="str">
        <f>IF(入力①申請書項目!AA210="","",入力①申請書項目!AA210)&amp;IF(入力①申請書項目!AD210="","",入力①申請書項目!AD210)</f>
        <v/>
      </c>
      <c r="X323" s="436"/>
      <c r="Y323" s="436"/>
      <c r="Z323" s="436"/>
      <c r="AA323" s="436" t="str">
        <f>IF(入力①申請書項目!AG210="","",入力①申請書項目!AG210)</f>
        <v/>
      </c>
      <c r="AB323" s="436"/>
      <c r="AC323" s="436"/>
      <c r="AD323" s="438" t="str">
        <f>IF(入力①申請書項目!AK210="","",入力①申請書項目!AK210)</f>
        <v/>
      </c>
      <c r="AE323" s="438"/>
      <c r="AF323" s="438"/>
      <c r="AG323" s="439" t="str">
        <f>IF(入力①申請書項目!AN210="","",入力①申請書項目!AN210)</f>
        <v/>
      </c>
      <c r="AH323" s="439"/>
      <c r="AI323" s="438" t="str">
        <f>IF(入力①申請書項目!AP210=0,"",入力①申請書項目!AP210)</f>
        <v/>
      </c>
      <c r="AJ323" s="438"/>
      <c r="AK323" s="438"/>
      <c r="AL323" s="441" t="str">
        <f>IF(入力①申請書項目!AV210="","",入力①申請書項目!AV210)&amp;IF(入力①申請書項目!AZ210="","",","&amp;入力①申請書項目!AZ210)</f>
        <v/>
      </c>
      <c r="AM323" s="441"/>
      <c r="AN323" s="441"/>
      <c r="AO323" s="441"/>
      <c r="AP323" s="441"/>
      <c r="AQ323" s="89"/>
      <c r="AR323" s="89"/>
      <c r="AS323" s="89"/>
      <c r="AT323" s="89"/>
    </row>
    <row r="324" spans="1:46" ht="20.100000000000001" customHeight="1">
      <c r="A324" s="90"/>
      <c r="B324" s="90"/>
      <c r="C324" s="435" t="str">
        <f>IF(入力①申請書項目!E211="","",入力①申請書項目!E211)</f>
        <v/>
      </c>
      <c r="D324" s="435"/>
      <c r="E324" s="436" t="str">
        <f>IF(入力①申請書項目!G211="","","H"&amp;入力①申請書項目!G211&amp;"."&amp;入力①申請書項目!J211)</f>
        <v/>
      </c>
      <c r="F324" s="436"/>
      <c r="G324" s="436"/>
      <c r="H324" s="436"/>
      <c r="I324" s="437" t="str">
        <f>IF(入力①申請書項目!M211="","",VLOOKUP(入力①申請書項目!M211,PL①!$A$25:$B$29,2,FALSE))</f>
        <v/>
      </c>
      <c r="J324" s="437"/>
      <c r="K324" s="437"/>
      <c r="L324" s="440" t="str">
        <f>IF(入力①申請書項目!Q211="","",入力①申請書項目!Q211)</f>
        <v/>
      </c>
      <c r="M324" s="440"/>
      <c r="N324" s="440"/>
      <c r="O324" s="440"/>
      <c r="P324" s="440"/>
      <c r="Q324" s="440"/>
      <c r="R324" s="440"/>
      <c r="S324" s="440"/>
      <c r="T324" s="440"/>
      <c r="U324" s="440"/>
      <c r="V324" s="440"/>
      <c r="W324" s="436" t="str">
        <f>IF(入力①申請書項目!AA211="","",入力①申請書項目!AA211)&amp;IF(入力①申請書項目!AD211="","",入力①申請書項目!AD211)</f>
        <v/>
      </c>
      <c r="X324" s="436"/>
      <c r="Y324" s="436"/>
      <c r="Z324" s="436"/>
      <c r="AA324" s="436" t="str">
        <f>IF(入力①申請書項目!AG211="","",入力①申請書項目!AG211)</f>
        <v/>
      </c>
      <c r="AB324" s="436"/>
      <c r="AC324" s="436"/>
      <c r="AD324" s="438" t="str">
        <f>IF(入力①申請書項目!AK211="","",入力①申請書項目!AK211)</f>
        <v/>
      </c>
      <c r="AE324" s="438"/>
      <c r="AF324" s="438"/>
      <c r="AG324" s="439" t="str">
        <f>IF(入力①申請書項目!AN211="","",入力①申請書項目!AN211)</f>
        <v/>
      </c>
      <c r="AH324" s="439"/>
      <c r="AI324" s="438" t="str">
        <f>IF(入力①申請書項目!AP211=0,"",入力①申請書項目!AP211)</f>
        <v/>
      </c>
      <c r="AJ324" s="438"/>
      <c r="AK324" s="438"/>
      <c r="AL324" s="441" t="str">
        <f>IF(入力①申請書項目!AV211="","",入力①申請書項目!AV211)&amp;IF(入力①申請書項目!AZ211="","",","&amp;入力①申請書項目!AZ211)</f>
        <v/>
      </c>
      <c r="AM324" s="441"/>
      <c r="AN324" s="441"/>
      <c r="AO324" s="441"/>
      <c r="AP324" s="441"/>
      <c r="AQ324" s="89"/>
      <c r="AR324" s="89"/>
      <c r="AS324" s="89"/>
      <c r="AT324" s="89"/>
    </row>
    <row r="325" spans="1:46" ht="20.100000000000001" customHeight="1">
      <c r="A325" s="90"/>
      <c r="B325" s="90"/>
      <c r="C325" s="435" t="str">
        <f>IF(入力①申請書項目!E212="","",入力①申請書項目!E212)</f>
        <v/>
      </c>
      <c r="D325" s="435"/>
      <c r="E325" s="436" t="str">
        <f>IF(入力①申請書項目!G212="","","H"&amp;入力①申請書項目!G212&amp;"."&amp;入力①申請書項目!J212)</f>
        <v/>
      </c>
      <c r="F325" s="436"/>
      <c r="G325" s="436"/>
      <c r="H325" s="436"/>
      <c r="I325" s="437" t="str">
        <f>IF(入力①申請書項目!M212="","",VLOOKUP(入力①申請書項目!M212,PL①!$A$25:$B$29,2,FALSE))</f>
        <v/>
      </c>
      <c r="J325" s="437"/>
      <c r="K325" s="437"/>
      <c r="L325" s="440" t="str">
        <f>IF(入力①申請書項目!Q212="","",入力①申請書項目!Q212)</f>
        <v/>
      </c>
      <c r="M325" s="440"/>
      <c r="N325" s="440"/>
      <c r="O325" s="440"/>
      <c r="P325" s="440"/>
      <c r="Q325" s="440"/>
      <c r="R325" s="440"/>
      <c r="S325" s="440"/>
      <c r="T325" s="440"/>
      <c r="U325" s="440"/>
      <c r="V325" s="440"/>
      <c r="W325" s="436" t="str">
        <f>IF(入力①申請書項目!AA212="","",入力①申請書項目!AA212)&amp;IF(入力①申請書項目!AD212="","",入力①申請書項目!AD212)</f>
        <v/>
      </c>
      <c r="X325" s="436"/>
      <c r="Y325" s="436"/>
      <c r="Z325" s="436"/>
      <c r="AA325" s="436" t="str">
        <f>IF(入力①申請書項目!AG212="","",入力①申請書項目!AG212)</f>
        <v/>
      </c>
      <c r="AB325" s="436"/>
      <c r="AC325" s="436"/>
      <c r="AD325" s="438" t="str">
        <f>IF(入力①申請書項目!AK212="","",入力①申請書項目!AK212)</f>
        <v/>
      </c>
      <c r="AE325" s="438"/>
      <c r="AF325" s="438"/>
      <c r="AG325" s="439" t="str">
        <f>IF(入力①申請書項目!AN212="","",入力①申請書項目!AN212)</f>
        <v/>
      </c>
      <c r="AH325" s="439"/>
      <c r="AI325" s="438" t="str">
        <f>IF(入力①申請書項目!AP212=0,"",入力①申請書項目!AP212)</f>
        <v/>
      </c>
      <c r="AJ325" s="438"/>
      <c r="AK325" s="438"/>
      <c r="AL325" s="441" t="str">
        <f>IF(入力①申請書項目!AV212="","",入力①申請書項目!AV212)&amp;IF(入力①申請書項目!AZ212="","",","&amp;入力①申請書項目!AZ212)</f>
        <v/>
      </c>
      <c r="AM325" s="441"/>
      <c r="AN325" s="441"/>
      <c r="AO325" s="441"/>
      <c r="AP325" s="441"/>
      <c r="AQ325" s="89"/>
      <c r="AR325" s="89"/>
      <c r="AS325" s="89"/>
      <c r="AT325" s="89"/>
    </row>
    <row r="326" spans="1:46" ht="20.100000000000001" customHeight="1">
      <c r="A326" s="90"/>
      <c r="B326" s="90"/>
      <c r="C326" s="435" t="str">
        <f>IF(入力①申請書項目!E213="","",入力①申請書項目!E213)</f>
        <v/>
      </c>
      <c r="D326" s="435"/>
      <c r="E326" s="436" t="str">
        <f>IF(入力①申請書項目!G213="","","H"&amp;入力①申請書項目!G213&amp;"."&amp;入力①申請書項目!J213)</f>
        <v/>
      </c>
      <c r="F326" s="436"/>
      <c r="G326" s="436"/>
      <c r="H326" s="436"/>
      <c r="I326" s="437" t="str">
        <f>IF(入力①申請書項目!M213="","",VLOOKUP(入力①申請書項目!M213,PL①!$A$25:$B$29,2,FALSE))</f>
        <v/>
      </c>
      <c r="J326" s="437"/>
      <c r="K326" s="437"/>
      <c r="L326" s="440" t="str">
        <f>IF(入力①申請書項目!Q213="","",入力①申請書項目!Q213)</f>
        <v/>
      </c>
      <c r="M326" s="440"/>
      <c r="N326" s="440"/>
      <c r="O326" s="440"/>
      <c r="P326" s="440"/>
      <c r="Q326" s="440"/>
      <c r="R326" s="440"/>
      <c r="S326" s="440"/>
      <c r="T326" s="440"/>
      <c r="U326" s="440"/>
      <c r="V326" s="440"/>
      <c r="W326" s="436" t="str">
        <f>IF(入力①申請書項目!AA213="","",入力①申請書項目!AA213)&amp;IF(入力①申請書項目!AD213="","",入力①申請書項目!AD213)</f>
        <v/>
      </c>
      <c r="X326" s="436"/>
      <c r="Y326" s="436"/>
      <c r="Z326" s="436"/>
      <c r="AA326" s="436" t="str">
        <f>IF(入力①申請書項目!AG213="","",入力①申請書項目!AG213)</f>
        <v/>
      </c>
      <c r="AB326" s="436"/>
      <c r="AC326" s="436"/>
      <c r="AD326" s="438" t="str">
        <f>IF(入力①申請書項目!AK213="","",入力①申請書項目!AK213)</f>
        <v/>
      </c>
      <c r="AE326" s="438"/>
      <c r="AF326" s="438"/>
      <c r="AG326" s="439" t="str">
        <f>IF(入力①申請書項目!AN213="","",入力①申請書項目!AN213)</f>
        <v/>
      </c>
      <c r="AH326" s="439"/>
      <c r="AI326" s="438" t="str">
        <f>IF(入力①申請書項目!AP213=0,"",入力①申請書項目!AP213)</f>
        <v/>
      </c>
      <c r="AJ326" s="438"/>
      <c r="AK326" s="438"/>
      <c r="AL326" s="441" t="str">
        <f>IF(入力①申請書項目!AV213="","",入力①申請書項目!AV213)&amp;IF(入力①申請書項目!AZ213="","",","&amp;入力①申請書項目!AZ213)</f>
        <v/>
      </c>
      <c r="AM326" s="441"/>
      <c r="AN326" s="441"/>
      <c r="AO326" s="441"/>
      <c r="AP326" s="441"/>
      <c r="AQ326" s="89"/>
      <c r="AR326" s="89"/>
      <c r="AS326" s="89"/>
      <c r="AT326" s="89"/>
    </row>
    <row r="327" spans="1:46" ht="20.100000000000001" customHeight="1">
      <c r="A327" s="90"/>
      <c r="B327" s="90"/>
      <c r="C327" s="435" t="str">
        <f>IF(入力①申請書項目!E214="","",入力①申請書項目!E214)</f>
        <v/>
      </c>
      <c r="D327" s="435"/>
      <c r="E327" s="436" t="str">
        <f>IF(入力①申請書項目!G214="","","H"&amp;入力①申請書項目!G214&amp;"."&amp;入力①申請書項目!J214)</f>
        <v/>
      </c>
      <c r="F327" s="436"/>
      <c r="G327" s="436"/>
      <c r="H327" s="436"/>
      <c r="I327" s="437" t="str">
        <f>IF(入力①申請書項目!M214="","",VLOOKUP(入力①申請書項目!M214,PL①!$A$25:$B$29,2,FALSE))</f>
        <v/>
      </c>
      <c r="J327" s="437"/>
      <c r="K327" s="437"/>
      <c r="L327" s="440" t="str">
        <f>IF(入力①申請書項目!Q214="","",入力①申請書項目!Q214)</f>
        <v/>
      </c>
      <c r="M327" s="440"/>
      <c r="N327" s="440"/>
      <c r="O327" s="440"/>
      <c r="P327" s="440"/>
      <c r="Q327" s="440"/>
      <c r="R327" s="440"/>
      <c r="S327" s="440"/>
      <c r="T327" s="440"/>
      <c r="U327" s="440"/>
      <c r="V327" s="440"/>
      <c r="W327" s="436" t="str">
        <f>IF(入力①申請書項目!AA214="","",入力①申請書項目!AA214)&amp;IF(入力①申請書項目!AD214="","",入力①申請書項目!AD214)</f>
        <v/>
      </c>
      <c r="X327" s="436"/>
      <c r="Y327" s="436"/>
      <c r="Z327" s="436"/>
      <c r="AA327" s="436" t="str">
        <f>IF(入力①申請書項目!AG214="","",入力①申請書項目!AG214)</f>
        <v/>
      </c>
      <c r="AB327" s="436"/>
      <c r="AC327" s="436"/>
      <c r="AD327" s="438" t="str">
        <f>IF(入力①申請書項目!AK214="","",入力①申請書項目!AK214)</f>
        <v/>
      </c>
      <c r="AE327" s="438"/>
      <c r="AF327" s="438"/>
      <c r="AG327" s="439" t="str">
        <f>IF(入力①申請書項目!AN214="","",入力①申請書項目!AN214)</f>
        <v/>
      </c>
      <c r="AH327" s="439"/>
      <c r="AI327" s="438" t="str">
        <f>IF(入力①申請書項目!AP214=0,"",入力①申請書項目!AP214)</f>
        <v/>
      </c>
      <c r="AJ327" s="438"/>
      <c r="AK327" s="438"/>
      <c r="AL327" s="441" t="str">
        <f>IF(入力①申請書項目!AV214="","",入力①申請書項目!AV214)&amp;IF(入力①申請書項目!AZ214="","",","&amp;入力①申請書項目!AZ214)</f>
        <v/>
      </c>
      <c r="AM327" s="441"/>
      <c r="AN327" s="441"/>
      <c r="AO327" s="441"/>
      <c r="AP327" s="441"/>
      <c r="AQ327" s="89"/>
      <c r="AR327" s="89"/>
      <c r="AS327" s="89"/>
      <c r="AT327" s="89"/>
    </row>
    <row r="328" spans="1:46" ht="20.100000000000001" customHeight="1">
      <c r="A328" s="90"/>
      <c r="B328" s="90"/>
      <c r="C328" s="435" t="str">
        <f>IF(入力①申請書項目!E215="","",入力①申請書項目!E215)</f>
        <v/>
      </c>
      <c r="D328" s="435"/>
      <c r="E328" s="436" t="str">
        <f>IF(入力①申請書項目!G215="","","H"&amp;入力①申請書項目!G215&amp;"."&amp;入力①申請書項目!J215)</f>
        <v/>
      </c>
      <c r="F328" s="436"/>
      <c r="G328" s="436"/>
      <c r="H328" s="436"/>
      <c r="I328" s="437" t="str">
        <f>IF(入力①申請書項目!M215="","",VLOOKUP(入力①申請書項目!M215,PL①!$A$25:$B$29,2,FALSE))</f>
        <v/>
      </c>
      <c r="J328" s="437"/>
      <c r="K328" s="437"/>
      <c r="L328" s="440" t="str">
        <f>IF(入力①申請書項目!Q215="","",入力①申請書項目!Q215)</f>
        <v/>
      </c>
      <c r="M328" s="440"/>
      <c r="N328" s="440"/>
      <c r="O328" s="440"/>
      <c r="P328" s="440"/>
      <c r="Q328" s="440"/>
      <c r="R328" s="440"/>
      <c r="S328" s="440"/>
      <c r="T328" s="440"/>
      <c r="U328" s="440"/>
      <c r="V328" s="440"/>
      <c r="W328" s="436" t="str">
        <f>IF(入力①申請書項目!AA215="","",入力①申請書項目!AA215)&amp;IF(入力①申請書項目!AD215="","",入力①申請書項目!AD215)</f>
        <v/>
      </c>
      <c r="X328" s="436"/>
      <c r="Y328" s="436"/>
      <c r="Z328" s="436"/>
      <c r="AA328" s="436" t="str">
        <f>IF(入力①申請書項目!AG215="","",入力①申請書項目!AG215)</f>
        <v/>
      </c>
      <c r="AB328" s="436"/>
      <c r="AC328" s="436"/>
      <c r="AD328" s="438" t="str">
        <f>IF(入力①申請書項目!AK215="","",入力①申請書項目!AK215)</f>
        <v/>
      </c>
      <c r="AE328" s="438"/>
      <c r="AF328" s="438"/>
      <c r="AG328" s="439" t="str">
        <f>IF(入力①申請書項目!AN215="","",入力①申請書項目!AN215)</f>
        <v/>
      </c>
      <c r="AH328" s="439"/>
      <c r="AI328" s="438" t="str">
        <f>IF(入力①申請書項目!AP215=0,"",入力①申請書項目!AP215)</f>
        <v/>
      </c>
      <c r="AJ328" s="438"/>
      <c r="AK328" s="438"/>
      <c r="AL328" s="441" t="str">
        <f>IF(入力①申請書項目!AV215="","",入力①申請書項目!AV215)&amp;IF(入力①申請書項目!AZ215="","",","&amp;入力①申請書項目!AZ215)</f>
        <v/>
      </c>
      <c r="AM328" s="441"/>
      <c r="AN328" s="441"/>
      <c r="AO328" s="441"/>
      <c r="AP328" s="441"/>
      <c r="AQ328" s="89"/>
      <c r="AR328" s="89"/>
      <c r="AS328" s="89"/>
      <c r="AT328" s="89"/>
    </row>
    <row r="329" spans="1:46" ht="20.100000000000001" customHeight="1">
      <c r="A329" s="90"/>
      <c r="B329" s="90"/>
      <c r="C329" s="435" t="str">
        <f>IF(入力①申請書項目!E216="","",入力①申請書項目!E216)</f>
        <v/>
      </c>
      <c r="D329" s="435"/>
      <c r="E329" s="436" t="str">
        <f>IF(入力①申請書項目!G216="","","H"&amp;入力①申請書項目!G216&amp;"."&amp;入力①申請書項目!J216)</f>
        <v/>
      </c>
      <c r="F329" s="436"/>
      <c r="G329" s="436"/>
      <c r="H329" s="436"/>
      <c r="I329" s="437" t="str">
        <f>IF(入力①申請書項目!M216="","",VLOOKUP(入力①申請書項目!M216,PL①!$A$25:$B$29,2,FALSE))</f>
        <v/>
      </c>
      <c r="J329" s="437"/>
      <c r="K329" s="437"/>
      <c r="L329" s="440" t="str">
        <f>IF(入力①申請書項目!Q216="","",入力①申請書項目!Q216)</f>
        <v/>
      </c>
      <c r="M329" s="440"/>
      <c r="N329" s="440"/>
      <c r="O329" s="440"/>
      <c r="P329" s="440"/>
      <c r="Q329" s="440"/>
      <c r="R329" s="440"/>
      <c r="S329" s="440"/>
      <c r="T329" s="440"/>
      <c r="U329" s="440"/>
      <c r="V329" s="440"/>
      <c r="W329" s="436" t="str">
        <f>IF(入力①申請書項目!AA216="","",入力①申請書項目!AA216)&amp;IF(入力①申請書項目!AD216="","",入力①申請書項目!AD216)</f>
        <v/>
      </c>
      <c r="X329" s="436"/>
      <c r="Y329" s="436"/>
      <c r="Z329" s="436"/>
      <c r="AA329" s="436" t="str">
        <f>IF(入力①申請書項目!AG216="","",入力①申請書項目!AG216)</f>
        <v/>
      </c>
      <c r="AB329" s="436"/>
      <c r="AC329" s="436"/>
      <c r="AD329" s="438" t="str">
        <f>IF(入力①申請書項目!AK216="","",入力①申請書項目!AK216)</f>
        <v/>
      </c>
      <c r="AE329" s="438"/>
      <c r="AF329" s="438"/>
      <c r="AG329" s="439" t="str">
        <f>IF(入力①申請書項目!AN216="","",入力①申請書項目!AN216)</f>
        <v/>
      </c>
      <c r="AH329" s="439"/>
      <c r="AI329" s="438" t="str">
        <f>IF(入力①申請書項目!AP216=0,"",入力①申請書項目!AP216)</f>
        <v/>
      </c>
      <c r="AJ329" s="438"/>
      <c r="AK329" s="438"/>
      <c r="AL329" s="441" t="str">
        <f>IF(入力①申請書項目!AV216="","",入力①申請書項目!AV216)&amp;IF(入力①申請書項目!AZ216="","",","&amp;入力①申請書項目!AZ216)</f>
        <v/>
      </c>
      <c r="AM329" s="441"/>
      <c r="AN329" s="441"/>
      <c r="AO329" s="441"/>
      <c r="AP329" s="441"/>
      <c r="AQ329" s="89"/>
      <c r="AR329" s="89"/>
      <c r="AS329" s="89"/>
      <c r="AT329" s="89"/>
    </row>
    <row r="330" spans="1:46" ht="20.100000000000001" customHeight="1">
      <c r="A330" s="90"/>
      <c r="B330" s="90"/>
      <c r="C330" s="435" t="str">
        <f>IF(入力①申請書項目!E217="","",入力①申請書項目!E217)</f>
        <v/>
      </c>
      <c r="D330" s="435"/>
      <c r="E330" s="436" t="str">
        <f>IF(入力①申請書項目!G217="","","H"&amp;入力①申請書項目!G217&amp;"."&amp;入力①申請書項目!J217)</f>
        <v/>
      </c>
      <c r="F330" s="436"/>
      <c r="G330" s="436"/>
      <c r="H330" s="436"/>
      <c r="I330" s="437" t="str">
        <f>IF(入力①申請書項目!M217="","",VLOOKUP(入力①申請書項目!M217,PL①!$A$25:$B$29,2,FALSE))</f>
        <v/>
      </c>
      <c r="J330" s="437"/>
      <c r="K330" s="437"/>
      <c r="L330" s="440" t="str">
        <f>IF(入力①申請書項目!Q217="","",入力①申請書項目!Q217)</f>
        <v/>
      </c>
      <c r="M330" s="440"/>
      <c r="N330" s="440"/>
      <c r="O330" s="440"/>
      <c r="P330" s="440"/>
      <c r="Q330" s="440"/>
      <c r="R330" s="440"/>
      <c r="S330" s="440"/>
      <c r="T330" s="440"/>
      <c r="U330" s="440"/>
      <c r="V330" s="440"/>
      <c r="W330" s="436" t="str">
        <f>IF(入力①申請書項目!AA217="","",入力①申請書項目!AA217)&amp;IF(入力①申請書項目!AD217="","",入力①申請書項目!AD217)</f>
        <v/>
      </c>
      <c r="X330" s="436"/>
      <c r="Y330" s="436"/>
      <c r="Z330" s="436"/>
      <c r="AA330" s="436" t="str">
        <f>IF(入力①申請書項目!AG217="","",入力①申請書項目!AG217)</f>
        <v/>
      </c>
      <c r="AB330" s="436"/>
      <c r="AC330" s="436"/>
      <c r="AD330" s="438" t="str">
        <f>IF(入力①申請書項目!AK217="","",入力①申請書項目!AK217)</f>
        <v/>
      </c>
      <c r="AE330" s="438"/>
      <c r="AF330" s="438"/>
      <c r="AG330" s="439" t="str">
        <f>IF(入力①申請書項目!AN217="","",入力①申請書項目!AN217)</f>
        <v/>
      </c>
      <c r="AH330" s="439"/>
      <c r="AI330" s="438" t="str">
        <f>IF(入力①申請書項目!AP217=0,"",入力①申請書項目!AP217)</f>
        <v/>
      </c>
      <c r="AJ330" s="438"/>
      <c r="AK330" s="438"/>
      <c r="AL330" s="441" t="str">
        <f>IF(入力①申請書項目!AV217="","",入力①申請書項目!AV217)&amp;IF(入力①申請書項目!AZ217="","",","&amp;入力①申請書項目!AZ217)</f>
        <v/>
      </c>
      <c r="AM330" s="441"/>
      <c r="AN330" s="441"/>
      <c r="AO330" s="441"/>
      <c r="AP330" s="441"/>
      <c r="AQ330" s="89"/>
      <c r="AR330" s="89"/>
      <c r="AS330" s="89"/>
      <c r="AT330" s="89"/>
    </row>
    <row r="331" spans="1:46" ht="20.100000000000001" customHeight="1">
      <c r="A331" s="90"/>
      <c r="B331" s="90"/>
      <c r="C331" s="435" t="str">
        <f>IF(入力①申請書項目!E218="","",入力①申請書項目!E218)</f>
        <v/>
      </c>
      <c r="D331" s="435"/>
      <c r="E331" s="436" t="str">
        <f>IF(入力①申請書項目!G218="","","H"&amp;入力①申請書項目!G218&amp;"."&amp;入力①申請書項目!J218)</f>
        <v/>
      </c>
      <c r="F331" s="436"/>
      <c r="G331" s="436"/>
      <c r="H331" s="436"/>
      <c r="I331" s="437" t="str">
        <f>IF(入力①申請書項目!M218="","",VLOOKUP(入力①申請書項目!M218,PL①!$A$25:$B$29,2,FALSE))</f>
        <v/>
      </c>
      <c r="J331" s="437"/>
      <c r="K331" s="437"/>
      <c r="L331" s="440" t="str">
        <f>IF(入力①申請書項目!Q218="","",入力①申請書項目!Q218)</f>
        <v/>
      </c>
      <c r="M331" s="440"/>
      <c r="N331" s="440"/>
      <c r="O331" s="440"/>
      <c r="P331" s="440"/>
      <c r="Q331" s="440"/>
      <c r="R331" s="440"/>
      <c r="S331" s="440"/>
      <c r="T331" s="440"/>
      <c r="U331" s="440"/>
      <c r="V331" s="440"/>
      <c r="W331" s="436" t="str">
        <f>IF(入力①申請書項目!AA218="","",入力①申請書項目!AA218)&amp;IF(入力①申請書項目!AD218="","",入力①申請書項目!AD218)</f>
        <v/>
      </c>
      <c r="X331" s="436"/>
      <c r="Y331" s="436"/>
      <c r="Z331" s="436"/>
      <c r="AA331" s="436" t="str">
        <f>IF(入力①申請書項目!AG218="","",入力①申請書項目!AG218)</f>
        <v/>
      </c>
      <c r="AB331" s="436"/>
      <c r="AC331" s="436"/>
      <c r="AD331" s="438" t="str">
        <f>IF(入力①申請書項目!AK218="","",入力①申請書項目!AK218)</f>
        <v/>
      </c>
      <c r="AE331" s="438"/>
      <c r="AF331" s="438"/>
      <c r="AG331" s="439" t="str">
        <f>IF(入力①申請書項目!AN218="","",入力①申請書項目!AN218)</f>
        <v/>
      </c>
      <c r="AH331" s="439"/>
      <c r="AI331" s="438" t="str">
        <f>IF(入力①申請書項目!AP218=0,"",入力①申請書項目!AP218)</f>
        <v/>
      </c>
      <c r="AJ331" s="438"/>
      <c r="AK331" s="438"/>
      <c r="AL331" s="441" t="str">
        <f>IF(入力①申請書項目!AV218="","",入力①申請書項目!AV218)&amp;IF(入力①申請書項目!AZ218="","",","&amp;入力①申請書項目!AZ218)</f>
        <v/>
      </c>
      <c r="AM331" s="441"/>
      <c r="AN331" s="441"/>
      <c r="AO331" s="441"/>
      <c r="AP331" s="441"/>
      <c r="AQ331" s="89"/>
      <c r="AR331" s="89"/>
      <c r="AS331" s="89"/>
      <c r="AT331" s="89"/>
    </row>
    <row r="332" spans="1:46" ht="20.100000000000001" customHeight="1">
      <c r="A332" s="90"/>
      <c r="B332" s="90"/>
      <c r="C332" s="435" t="str">
        <f>IF(入力①申請書項目!E219="","",入力①申請書項目!E219)</f>
        <v/>
      </c>
      <c r="D332" s="435"/>
      <c r="E332" s="436" t="str">
        <f>IF(入力①申請書項目!G219="","","H"&amp;入力①申請書項目!G219&amp;"."&amp;入力①申請書項目!J219)</f>
        <v/>
      </c>
      <c r="F332" s="436"/>
      <c r="G332" s="436"/>
      <c r="H332" s="436"/>
      <c r="I332" s="437" t="str">
        <f>IF(入力①申請書項目!M219="","",VLOOKUP(入力①申請書項目!M219,PL①!$A$25:$B$29,2,FALSE))</f>
        <v/>
      </c>
      <c r="J332" s="437"/>
      <c r="K332" s="437"/>
      <c r="L332" s="440" t="str">
        <f>IF(入力①申請書項目!Q219="","",入力①申請書項目!Q219)</f>
        <v/>
      </c>
      <c r="M332" s="440"/>
      <c r="N332" s="440"/>
      <c r="O332" s="440"/>
      <c r="P332" s="440"/>
      <c r="Q332" s="440"/>
      <c r="R332" s="440"/>
      <c r="S332" s="440"/>
      <c r="T332" s="440"/>
      <c r="U332" s="440"/>
      <c r="V332" s="440"/>
      <c r="W332" s="436" t="str">
        <f>IF(入力①申請書項目!AA219="","",入力①申請書項目!AA219)&amp;IF(入力①申請書項目!AD219="","",入力①申請書項目!AD219)</f>
        <v/>
      </c>
      <c r="X332" s="436"/>
      <c r="Y332" s="436"/>
      <c r="Z332" s="436"/>
      <c r="AA332" s="436" t="str">
        <f>IF(入力①申請書項目!AG219="","",入力①申請書項目!AG219)</f>
        <v/>
      </c>
      <c r="AB332" s="436"/>
      <c r="AC332" s="436"/>
      <c r="AD332" s="438" t="str">
        <f>IF(入力①申請書項目!AK219="","",入力①申請書項目!AK219)</f>
        <v/>
      </c>
      <c r="AE332" s="438"/>
      <c r="AF332" s="438"/>
      <c r="AG332" s="439" t="str">
        <f>IF(入力①申請書項目!AN219="","",入力①申請書項目!AN219)</f>
        <v/>
      </c>
      <c r="AH332" s="439"/>
      <c r="AI332" s="438" t="str">
        <f>IF(入力①申請書項目!AP219=0,"",入力①申請書項目!AP219)</f>
        <v/>
      </c>
      <c r="AJ332" s="438"/>
      <c r="AK332" s="438"/>
      <c r="AL332" s="441" t="str">
        <f>IF(入力①申請書項目!AV219="","",入力①申請書項目!AV219)&amp;IF(入力①申請書項目!AZ219="","",","&amp;入力①申請書項目!AZ219)</f>
        <v/>
      </c>
      <c r="AM332" s="441"/>
      <c r="AN332" s="441"/>
      <c r="AO332" s="441"/>
      <c r="AP332" s="441"/>
      <c r="AQ332" s="89"/>
      <c r="AR332" s="89"/>
      <c r="AS332" s="89"/>
      <c r="AT332" s="89"/>
    </row>
    <row r="333" spans="1:46" ht="20.100000000000001" customHeight="1">
      <c r="A333" s="90"/>
      <c r="B333" s="90"/>
      <c r="C333" s="435" t="str">
        <f>IF(入力①申請書項目!E220="","",入力①申請書項目!E220)</f>
        <v/>
      </c>
      <c r="D333" s="435"/>
      <c r="E333" s="436" t="str">
        <f>IF(入力①申請書項目!G220="","","H"&amp;入力①申請書項目!G220&amp;"."&amp;入力①申請書項目!J220)</f>
        <v/>
      </c>
      <c r="F333" s="436"/>
      <c r="G333" s="436"/>
      <c r="H333" s="436"/>
      <c r="I333" s="437" t="str">
        <f>IF(入力①申請書項目!M220="","",VLOOKUP(入力①申請書項目!M220,PL①!$A$25:$B$29,2,FALSE))</f>
        <v/>
      </c>
      <c r="J333" s="437"/>
      <c r="K333" s="437"/>
      <c r="L333" s="440" t="str">
        <f>IF(入力①申請書項目!Q220="","",入力①申請書項目!Q220)</f>
        <v/>
      </c>
      <c r="M333" s="440"/>
      <c r="N333" s="440"/>
      <c r="O333" s="440"/>
      <c r="P333" s="440"/>
      <c r="Q333" s="440"/>
      <c r="R333" s="440"/>
      <c r="S333" s="440"/>
      <c r="T333" s="440"/>
      <c r="U333" s="440"/>
      <c r="V333" s="440"/>
      <c r="W333" s="436" t="str">
        <f>IF(入力①申請書項目!AA220="","",入力①申請書項目!AA220)&amp;IF(入力①申請書項目!AD220="","",入力①申請書項目!AD220)</f>
        <v/>
      </c>
      <c r="X333" s="436"/>
      <c r="Y333" s="436"/>
      <c r="Z333" s="436"/>
      <c r="AA333" s="436" t="str">
        <f>IF(入力①申請書項目!AG220="","",入力①申請書項目!AG220)</f>
        <v/>
      </c>
      <c r="AB333" s="436"/>
      <c r="AC333" s="436"/>
      <c r="AD333" s="438" t="str">
        <f>IF(入力①申請書項目!AK220="","",入力①申請書項目!AK220)</f>
        <v/>
      </c>
      <c r="AE333" s="438"/>
      <c r="AF333" s="438"/>
      <c r="AG333" s="439" t="str">
        <f>IF(入力①申請書項目!AN220="","",入力①申請書項目!AN220)</f>
        <v/>
      </c>
      <c r="AH333" s="439"/>
      <c r="AI333" s="438" t="str">
        <f>IF(入力①申請書項目!AP220=0,"",入力①申請書項目!AP220)</f>
        <v/>
      </c>
      <c r="AJ333" s="438"/>
      <c r="AK333" s="438"/>
      <c r="AL333" s="441" t="str">
        <f>IF(入力①申請書項目!AV220="","",入力①申請書項目!AV220)&amp;IF(入力①申請書項目!AZ220="","",","&amp;入力①申請書項目!AZ220)</f>
        <v/>
      </c>
      <c r="AM333" s="441"/>
      <c r="AN333" s="441"/>
      <c r="AO333" s="441"/>
      <c r="AP333" s="441"/>
      <c r="AQ333" s="89"/>
      <c r="AR333" s="89"/>
      <c r="AS333" s="89"/>
      <c r="AT333" s="89"/>
    </row>
    <row r="334" spans="1:46" ht="20.100000000000001" customHeight="1">
      <c r="A334" s="90"/>
      <c r="B334" s="90"/>
      <c r="C334" s="435" t="str">
        <f>IF(入力①申請書項目!E221="","",入力①申請書項目!E221)</f>
        <v/>
      </c>
      <c r="D334" s="435"/>
      <c r="E334" s="436" t="str">
        <f>IF(入力①申請書項目!G221="","","H"&amp;入力①申請書項目!G221&amp;"."&amp;入力①申請書項目!J221)</f>
        <v/>
      </c>
      <c r="F334" s="436"/>
      <c r="G334" s="436"/>
      <c r="H334" s="436"/>
      <c r="I334" s="437" t="str">
        <f>IF(入力①申請書項目!M221="","",VLOOKUP(入力①申請書項目!M221,PL①!$A$25:$B$29,2,FALSE))</f>
        <v/>
      </c>
      <c r="J334" s="437"/>
      <c r="K334" s="437"/>
      <c r="L334" s="440" t="str">
        <f>IF(入力①申請書項目!Q221="","",入力①申請書項目!Q221)</f>
        <v/>
      </c>
      <c r="M334" s="440"/>
      <c r="N334" s="440"/>
      <c r="O334" s="440"/>
      <c r="P334" s="440"/>
      <c r="Q334" s="440"/>
      <c r="R334" s="440"/>
      <c r="S334" s="440"/>
      <c r="T334" s="440"/>
      <c r="U334" s="440"/>
      <c r="V334" s="440"/>
      <c r="W334" s="436" t="str">
        <f>IF(入力①申請書項目!AA221="","",入力①申請書項目!AA221)&amp;IF(入力①申請書項目!AD221="","",入力①申請書項目!AD221)</f>
        <v/>
      </c>
      <c r="X334" s="436"/>
      <c r="Y334" s="436"/>
      <c r="Z334" s="436"/>
      <c r="AA334" s="436" t="str">
        <f>IF(入力①申請書項目!AG221="","",入力①申請書項目!AG221)</f>
        <v/>
      </c>
      <c r="AB334" s="436"/>
      <c r="AC334" s="436"/>
      <c r="AD334" s="438" t="str">
        <f>IF(入力①申請書項目!AK221="","",入力①申請書項目!AK221)</f>
        <v/>
      </c>
      <c r="AE334" s="438"/>
      <c r="AF334" s="438"/>
      <c r="AG334" s="439" t="str">
        <f>IF(入力①申請書項目!AN221="","",入力①申請書項目!AN221)</f>
        <v/>
      </c>
      <c r="AH334" s="439"/>
      <c r="AI334" s="438" t="str">
        <f>IF(入力①申請書項目!AP221=0,"",入力①申請書項目!AP221)</f>
        <v/>
      </c>
      <c r="AJ334" s="438"/>
      <c r="AK334" s="438"/>
      <c r="AL334" s="441" t="str">
        <f>IF(入力①申請書項目!AV221="","",入力①申請書項目!AV221)&amp;IF(入力①申請書項目!AZ221="","",","&amp;入力①申請書項目!AZ221)</f>
        <v/>
      </c>
      <c r="AM334" s="441"/>
      <c r="AN334" s="441"/>
      <c r="AO334" s="441"/>
      <c r="AP334" s="441"/>
      <c r="AQ334" s="89"/>
      <c r="AR334" s="89"/>
      <c r="AS334" s="89"/>
      <c r="AT334" s="89"/>
    </row>
    <row r="335" spans="1:46" ht="20.100000000000001" customHeight="1">
      <c r="A335" s="90"/>
      <c r="B335" s="90"/>
      <c r="C335" s="429" t="str">
        <f>IF(入力①申請書項目!E222="","",入力①申請書項目!E222)</f>
        <v/>
      </c>
      <c r="D335" s="429"/>
      <c r="E335" s="430" t="str">
        <f>IF(入力①申請書項目!G222="","","H"&amp;入力①申請書項目!G222&amp;"."&amp;入力①申請書項目!J222)</f>
        <v/>
      </c>
      <c r="F335" s="430"/>
      <c r="G335" s="430"/>
      <c r="H335" s="430"/>
      <c r="I335" s="431" t="str">
        <f>IF(入力①申請書項目!M222="","",VLOOKUP(入力①申請書項目!M222,PL①!$A$25:$B$29,2,FALSE))</f>
        <v/>
      </c>
      <c r="J335" s="431"/>
      <c r="K335" s="431"/>
      <c r="L335" s="432" t="str">
        <f>IF(入力①申請書項目!Q222="","",入力①申請書項目!Q222)</f>
        <v/>
      </c>
      <c r="M335" s="432"/>
      <c r="N335" s="432"/>
      <c r="O335" s="432"/>
      <c r="P335" s="432"/>
      <c r="Q335" s="432"/>
      <c r="R335" s="432"/>
      <c r="S335" s="432"/>
      <c r="T335" s="432"/>
      <c r="U335" s="432"/>
      <c r="V335" s="432"/>
      <c r="W335" s="430" t="str">
        <f>IF(入力①申請書項目!AA222="","",入力①申請書項目!AA222)&amp;IF(入力①申請書項目!AD222="","",入力①申請書項目!AD222)</f>
        <v/>
      </c>
      <c r="X335" s="430"/>
      <c r="Y335" s="430"/>
      <c r="Z335" s="430"/>
      <c r="AA335" s="430" t="str">
        <f>IF(入力①申請書項目!AG222="","",入力①申請書項目!AG222)</f>
        <v/>
      </c>
      <c r="AB335" s="430"/>
      <c r="AC335" s="430"/>
      <c r="AD335" s="427" t="str">
        <f>IF(入力①申請書項目!AK222="","",入力①申請書項目!AK222)</f>
        <v/>
      </c>
      <c r="AE335" s="427"/>
      <c r="AF335" s="427"/>
      <c r="AG335" s="428" t="str">
        <f>IF(入力①申請書項目!AN222="","",入力①申請書項目!AN222)</f>
        <v/>
      </c>
      <c r="AH335" s="428"/>
      <c r="AI335" s="427" t="str">
        <f>IF(入力①申請書項目!AP222=0,"",入力①申請書項目!AP222)</f>
        <v/>
      </c>
      <c r="AJ335" s="427"/>
      <c r="AK335" s="427"/>
      <c r="AL335" s="433" t="str">
        <f>IF(入力①申請書項目!AV222="","",入力①申請書項目!AV222)&amp;IF(入力①申請書項目!AZ222="","",","&amp;入力①申請書項目!AZ222)</f>
        <v/>
      </c>
      <c r="AM335" s="433"/>
      <c r="AN335" s="433"/>
      <c r="AO335" s="433"/>
      <c r="AP335" s="433"/>
      <c r="AQ335" s="89"/>
      <c r="AR335" s="89"/>
      <c r="AS335" s="89"/>
      <c r="AT335" s="89"/>
    </row>
    <row r="336" spans="1:46">
      <c r="C336" s="429" t="str">
        <f>IF(入力①申請書項目!E223="","",入力①申請書項目!E223)</f>
        <v/>
      </c>
      <c r="D336" s="429"/>
      <c r="E336" s="430" t="str">
        <f>IF(入力①申請書項目!G223="","","H"&amp;入力①申請書項目!G223&amp;"."&amp;入力①申請書項目!J223)</f>
        <v/>
      </c>
      <c r="F336" s="430"/>
      <c r="G336" s="430"/>
      <c r="H336" s="430"/>
      <c r="I336" s="431" t="str">
        <f>IF(入力①申請書項目!M223="","",VLOOKUP(入力①申請書項目!M223,PL①!$A$25:$B$29,2,FALSE))</f>
        <v/>
      </c>
      <c r="J336" s="431"/>
      <c r="K336" s="431"/>
      <c r="L336" s="432" t="str">
        <f>IF(入力①申請書項目!Q223="","",入力①申請書項目!Q223)</f>
        <v/>
      </c>
      <c r="M336" s="432"/>
      <c r="N336" s="432"/>
      <c r="O336" s="432"/>
      <c r="P336" s="432"/>
      <c r="Q336" s="432"/>
      <c r="R336" s="432"/>
      <c r="S336" s="432"/>
      <c r="T336" s="432"/>
      <c r="U336" s="432"/>
      <c r="V336" s="432"/>
      <c r="W336" s="430" t="str">
        <f>IF(入力①申請書項目!AA223="","",入力①申請書項目!AA223)&amp;IF(入力①申請書項目!AD223="","",入力①申請書項目!AD223)</f>
        <v/>
      </c>
      <c r="X336" s="430"/>
      <c r="Y336" s="430"/>
      <c r="Z336" s="430"/>
      <c r="AA336" s="430" t="str">
        <f>IF(入力①申請書項目!AG223="","",入力①申請書項目!AG223)</f>
        <v/>
      </c>
      <c r="AB336" s="430"/>
      <c r="AC336" s="430"/>
      <c r="AD336" s="427" t="str">
        <f>IF(入力①申請書項目!AK223="","",入力①申請書項目!AK223)</f>
        <v/>
      </c>
      <c r="AE336" s="427"/>
      <c r="AF336" s="427"/>
      <c r="AG336" s="428" t="str">
        <f>IF(入力①申請書項目!AN223="","",入力①申請書項目!AN223)</f>
        <v/>
      </c>
      <c r="AH336" s="428"/>
      <c r="AI336" s="427" t="str">
        <f>IF(入力①申請書項目!AP223=0,"",入力①申請書項目!AP223)</f>
        <v/>
      </c>
      <c r="AJ336" s="427"/>
      <c r="AK336" s="427"/>
      <c r="AL336" s="433" t="str">
        <f>IF(入力①申請書項目!AV223="","",入力①申請書項目!AV223)&amp;IF(入力①申請書項目!AZ223="","",","&amp;入力①申請書項目!AZ223)</f>
        <v/>
      </c>
      <c r="AM336" s="433"/>
      <c r="AN336" s="433"/>
      <c r="AO336" s="433"/>
      <c r="AP336" s="433"/>
      <c r="AT336" s="89">
        <f>IF(L336="",0,1)</f>
        <v>0</v>
      </c>
    </row>
    <row r="337" spans="3:46" ht="18.75" customHeight="1">
      <c r="C337" s="429" t="str">
        <f>IF(入力①申請書項目!E224="","",入力①申請書項目!E224)</f>
        <v/>
      </c>
      <c r="D337" s="429"/>
      <c r="E337" s="430" t="str">
        <f>IF(入力①申請書項目!G224="","","H"&amp;入力①申請書項目!G224&amp;"."&amp;入力①申請書項目!J224)</f>
        <v/>
      </c>
      <c r="F337" s="430"/>
      <c r="G337" s="430"/>
      <c r="H337" s="430"/>
      <c r="I337" s="431" t="str">
        <f>IF(入力①申請書項目!M224="","",VLOOKUP(入力①申請書項目!M224,PL①!$A$25:$B$29,2,FALSE))</f>
        <v/>
      </c>
      <c r="J337" s="431"/>
      <c r="K337" s="431"/>
      <c r="L337" s="432" t="str">
        <f>IF(入力①申請書項目!Q224="","",入力①申請書項目!Q224)</f>
        <v/>
      </c>
      <c r="M337" s="432"/>
      <c r="N337" s="432"/>
      <c r="O337" s="432"/>
      <c r="P337" s="432"/>
      <c r="Q337" s="432"/>
      <c r="R337" s="432"/>
      <c r="S337" s="432"/>
      <c r="T337" s="432"/>
      <c r="U337" s="432"/>
      <c r="V337" s="432"/>
      <c r="W337" s="430" t="str">
        <f>IF(入力①申請書項目!AA224="","",入力①申請書項目!AA224)&amp;IF(入力①申請書項目!AD224="","",入力①申請書項目!AD224)</f>
        <v/>
      </c>
      <c r="X337" s="430"/>
      <c r="Y337" s="430"/>
      <c r="Z337" s="430"/>
      <c r="AA337" s="430" t="str">
        <f>IF(入力①申請書項目!AG224="","",入力①申請書項目!AG224)</f>
        <v/>
      </c>
      <c r="AB337" s="430"/>
      <c r="AC337" s="430"/>
      <c r="AD337" s="427" t="str">
        <f>IF(入力①申請書項目!AK224="","",入力①申請書項目!AK224)</f>
        <v/>
      </c>
      <c r="AE337" s="427"/>
      <c r="AF337" s="427"/>
      <c r="AG337" s="428" t="str">
        <f>IF(入力①申請書項目!AN224="","",入力①申請書項目!AN224)</f>
        <v/>
      </c>
      <c r="AH337" s="428"/>
      <c r="AI337" s="427" t="str">
        <f>IF(入力①申請書項目!AP224=0,"",入力①申請書項目!AP224)</f>
        <v/>
      </c>
      <c r="AJ337" s="427"/>
      <c r="AK337" s="427"/>
      <c r="AL337" s="433" t="str">
        <f>IF(入力①申請書項目!AV224="","",入力①申請書項目!AV224)&amp;IF(入力①申請書項目!AZ224="","",","&amp;入力①申請書項目!AZ224)</f>
        <v/>
      </c>
      <c r="AM337" s="433"/>
      <c r="AN337" s="433"/>
      <c r="AO337" s="433"/>
      <c r="AP337" s="433"/>
      <c r="AT337" s="89"/>
    </row>
    <row r="338" spans="3:46" ht="20.100000000000001" customHeight="1">
      <c r="C338" s="429" t="str">
        <f>IF(入力①申請書項目!E225="","",入力①申請書項目!E225)</f>
        <v/>
      </c>
      <c r="D338" s="429"/>
      <c r="E338" s="430" t="str">
        <f>IF(入力①申請書項目!G225="","","H"&amp;入力①申請書項目!G225&amp;"."&amp;入力①申請書項目!J225)</f>
        <v/>
      </c>
      <c r="F338" s="430"/>
      <c r="G338" s="430"/>
      <c r="H338" s="430"/>
      <c r="I338" s="431" t="str">
        <f>IF(入力①申請書項目!M225="","",VLOOKUP(入力①申請書項目!M225,PL①!$A$25:$B$29,2,FALSE))</f>
        <v/>
      </c>
      <c r="J338" s="431"/>
      <c r="K338" s="431"/>
      <c r="L338" s="432" t="str">
        <f>IF(入力①申請書項目!Q225="","",入力①申請書項目!Q225)</f>
        <v/>
      </c>
      <c r="M338" s="432"/>
      <c r="N338" s="432"/>
      <c r="O338" s="432"/>
      <c r="P338" s="432"/>
      <c r="Q338" s="432"/>
      <c r="R338" s="432"/>
      <c r="S338" s="432"/>
      <c r="T338" s="432"/>
      <c r="U338" s="432"/>
      <c r="V338" s="432"/>
      <c r="W338" s="430" t="str">
        <f>IF(入力①申請書項目!AA225="","",入力①申請書項目!AA225)&amp;IF(入力①申請書項目!AD225="","",入力①申請書項目!AD225)</f>
        <v/>
      </c>
      <c r="X338" s="430"/>
      <c r="Y338" s="430"/>
      <c r="Z338" s="430"/>
      <c r="AA338" s="430" t="str">
        <f>IF(入力①申請書項目!AG225="","",入力①申請書項目!AG225)</f>
        <v/>
      </c>
      <c r="AB338" s="430"/>
      <c r="AC338" s="430"/>
      <c r="AD338" s="427" t="str">
        <f>IF(入力①申請書項目!AK225="","",入力①申請書項目!AK225)</f>
        <v/>
      </c>
      <c r="AE338" s="427"/>
      <c r="AF338" s="427"/>
      <c r="AG338" s="428" t="str">
        <f>IF(入力①申請書項目!AN225="","",入力①申請書項目!AN225)</f>
        <v/>
      </c>
      <c r="AH338" s="428"/>
      <c r="AI338" s="427" t="str">
        <f>IF(入力①申請書項目!AP225=0,"",入力①申請書項目!AP225)</f>
        <v/>
      </c>
      <c r="AJ338" s="427"/>
      <c r="AK338" s="427"/>
      <c r="AL338" s="433" t="str">
        <f>IF(入力①申請書項目!AV225="","",入力①申請書項目!AV225)&amp;IF(入力①申請書項目!AZ225="","",","&amp;入力①申請書項目!AZ225)</f>
        <v/>
      </c>
      <c r="AM338" s="433"/>
      <c r="AN338" s="433"/>
      <c r="AO338" s="433"/>
      <c r="AP338" s="433"/>
    </row>
    <row r="339" spans="3:46" ht="20.100000000000001" customHeight="1">
      <c r="C339" s="429" t="str">
        <f>IF(入力①申請書項目!E226="","",入力①申請書項目!E226)</f>
        <v/>
      </c>
      <c r="D339" s="429"/>
      <c r="E339" s="430" t="str">
        <f>IF(入力①申請書項目!G226="","","H"&amp;入力①申請書項目!G226&amp;"."&amp;入力①申請書項目!J226)</f>
        <v/>
      </c>
      <c r="F339" s="430"/>
      <c r="G339" s="430"/>
      <c r="H339" s="430"/>
      <c r="I339" s="431" t="str">
        <f>IF(入力①申請書項目!M226="","",VLOOKUP(入力①申請書項目!M226,PL①!$A$25:$B$29,2,FALSE))</f>
        <v/>
      </c>
      <c r="J339" s="431"/>
      <c r="K339" s="431"/>
      <c r="L339" s="432" t="str">
        <f>IF(入力①申請書項目!Q226="","",入力①申請書項目!Q226)</f>
        <v/>
      </c>
      <c r="M339" s="432"/>
      <c r="N339" s="432"/>
      <c r="O339" s="432"/>
      <c r="P339" s="432"/>
      <c r="Q339" s="432"/>
      <c r="R339" s="432"/>
      <c r="S339" s="432"/>
      <c r="T339" s="432"/>
      <c r="U339" s="432"/>
      <c r="V339" s="432"/>
      <c r="W339" s="430" t="str">
        <f>IF(入力①申請書項目!AA226="","",入力①申請書項目!AA226)&amp;IF(入力①申請書項目!AD226="","",入力①申請書項目!AD226)</f>
        <v/>
      </c>
      <c r="X339" s="430"/>
      <c r="Y339" s="430"/>
      <c r="Z339" s="430"/>
      <c r="AA339" s="430" t="str">
        <f>IF(入力①申請書項目!AG226="","",入力①申請書項目!AG226)</f>
        <v/>
      </c>
      <c r="AB339" s="430"/>
      <c r="AC339" s="430"/>
      <c r="AD339" s="427" t="str">
        <f>IF(入力①申請書項目!AK226="","",入力①申請書項目!AK226)</f>
        <v/>
      </c>
      <c r="AE339" s="427"/>
      <c r="AF339" s="427"/>
      <c r="AG339" s="428" t="str">
        <f>IF(入力①申請書項目!AN226="","",入力①申請書項目!AN226)</f>
        <v/>
      </c>
      <c r="AH339" s="428"/>
      <c r="AI339" s="427" t="str">
        <f>IF(入力①申請書項目!AP226=0,"",入力①申請書項目!AP226)</f>
        <v/>
      </c>
      <c r="AJ339" s="427"/>
      <c r="AK339" s="427"/>
      <c r="AL339" s="433" t="str">
        <f>IF(入力①申請書項目!AV226="","",入力①申請書項目!AV226)&amp;IF(入力①申請書項目!AZ226="","",","&amp;入力①申請書項目!AZ226)</f>
        <v/>
      </c>
      <c r="AM339" s="433"/>
      <c r="AN339" s="433"/>
      <c r="AO339" s="433"/>
      <c r="AP339" s="433"/>
    </row>
    <row r="340" spans="3:46" ht="20.100000000000001" customHeight="1">
      <c r="C340" s="429" t="str">
        <f>IF(入力①申請書項目!E227="","",入力①申請書項目!E227)</f>
        <v/>
      </c>
      <c r="D340" s="429"/>
      <c r="E340" s="430" t="str">
        <f>IF(入力①申請書項目!G227="","","H"&amp;入力①申請書項目!G227&amp;"."&amp;入力①申請書項目!J227)</f>
        <v/>
      </c>
      <c r="F340" s="430"/>
      <c r="G340" s="430"/>
      <c r="H340" s="430"/>
      <c r="I340" s="431" t="str">
        <f>IF(入力①申請書項目!M227="","",VLOOKUP(入力①申請書項目!M227,PL①!$A$25:$B$29,2,FALSE))</f>
        <v/>
      </c>
      <c r="J340" s="431"/>
      <c r="K340" s="431"/>
      <c r="L340" s="432" t="str">
        <f>IF(入力①申請書項目!Q227="","",入力①申請書項目!Q227)</f>
        <v/>
      </c>
      <c r="M340" s="432"/>
      <c r="N340" s="432"/>
      <c r="O340" s="432"/>
      <c r="P340" s="432"/>
      <c r="Q340" s="432"/>
      <c r="R340" s="432"/>
      <c r="S340" s="432"/>
      <c r="T340" s="432"/>
      <c r="U340" s="432"/>
      <c r="V340" s="432"/>
      <c r="W340" s="430" t="str">
        <f>IF(入力①申請書項目!AA227="","",入力①申請書項目!AA227)&amp;IF(入力①申請書項目!AD227="","",入力①申請書項目!AD227)</f>
        <v/>
      </c>
      <c r="X340" s="430"/>
      <c r="Y340" s="430"/>
      <c r="Z340" s="430"/>
      <c r="AA340" s="430" t="str">
        <f>IF(入力①申請書項目!AG227="","",入力①申請書項目!AG227)</f>
        <v/>
      </c>
      <c r="AB340" s="430"/>
      <c r="AC340" s="430"/>
      <c r="AD340" s="427" t="str">
        <f>IF(入力①申請書項目!AK227="","",入力①申請書項目!AK227)</f>
        <v/>
      </c>
      <c r="AE340" s="427"/>
      <c r="AF340" s="427"/>
      <c r="AG340" s="428" t="str">
        <f>IF(入力①申請書項目!AN227="","",入力①申請書項目!AN227)</f>
        <v/>
      </c>
      <c r="AH340" s="428"/>
      <c r="AI340" s="427" t="str">
        <f>IF(入力①申請書項目!AP227=0,"",入力①申請書項目!AP227)</f>
        <v/>
      </c>
      <c r="AJ340" s="427"/>
      <c r="AK340" s="427"/>
      <c r="AL340" s="433" t="str">
        <f>IF(入力①申請書項目!AV227="","",入力①申請書項目!AV227)&amp;IF(入力①申請書項目!AZ227="","",","&amp;入力①申請書項目!AZ227)</f>
        <v/>
      </c>
      <c r="AM340" s="433"/>
      <c r="AN340" s="433"/>
      <c r="AO340" s="433"/>
      <c r="AP340" s="433"/>
    </row>
    <row r="341" spans="3:46" ht="20.100000000000001" customHeight="1">
      <c r="C341" s="429" t="str">
        <f>IF(入力①申請書項目!E228="","",入力①申請書項目!E228)</f>
        <v/>
      </c>
      <c r="D341" s="429"/>
      <c r="E341" s="430" t="str">
        <f>IF(入力①申請書項目!G228="","","H"&amp;入力①申請書項目!G228&amp;"."&amp;入力①申請書項目!J228)</f>
        <v/>
      </c>
      <c r="F341" s="430"/>
      <c r="G341" s="430"/>
      <c r="H341" s="430"/>
      <c r="I341" s="431" t="str">
        <f>IF(入力①申請書項目!M228="","",VLOOKUP(入力①申請書項目!M228,PL①!$A$25:$B$29,2,FALSE))</f>
        <v/>
      </c>
      <c r="J341" s="431"/>
      <c r="K341" s="431"/>
      <c r="L341" s="432" t="str">
        <f>IF(入力①申請書項目!Q228="","",入力①申請書項目!Q228)</f>
        <v/>
      </c>
      <c r="M341" s="432"/>
      <c r="N341" s="432"/>
      <c r="O341" s="432"/>
      <c r="P341" s="432"/>
      <c r="Q341" s="432"/>
      <c r="R341" s="432"/>
      <c r="S341" s="432"/>
      <c r="T341" s="432"/>
      <c r="U341" s="432"/>
      <c r="V341" s="432"/>
      <c r="W341" s="430" t="str">
        <f>IF(入力①申請書項目!AA228="","",入力①申請書項目!AA228)&amp;IF(入力①申請書項目!AD228="","",入力①申請書項目!AD228)</f>
        <v/>
      </c>
      <c r="X341" s="430"/>
      <c r="Y341" s="430"/>
      <c r="Z341" s="430"/>
      <c r="AA341" s="430" t="str">
        <f>IF(入力①申請書項目!AG228="","",入力①申請書項目!AG228)</f>
        <v/>
      </c>
      <c r="AB341" s="430"/>
      <c r="AC341" s="430"/>
      <c r="AD341" s="427" t="str">
        <f>IF(入力①申請書項目!AK228="","",入力①申請書項目!AK228)</f>
        <v/>
      </c>
      <c r="AE341" s="427"/>
      <c r="AF341" s="427"/>
      <c r="AG341" s="428" t="str">
        <f>IF(入力①申請書項目!AN228="","",入力①申請書項目!AN228)</f>
        <v/>
      </c>
      <c r="AH341" s="428"/>
      <c r="AI341" s="427" t="str">
        <f>IF(入力①申請書項目!AP228=0,"",入力①申請書項目!AP228)</f>
        <v/>
      </c>
      <c r="AJ341" s="427"/>
      <c r="AK341" s="427"/>
      <c r="AL341" s="433" t="str">
        <f>IF(入力①申請書項目!AV228="","",入力①申請書項目!AV228)&amp;IF(入力①申請書項目!AZ228="","",","&amp;入力①申請書項目!AZ228)</f>
        <v/>
      </c>
      <c r="AM341" s="433"/>
      <c r="AN341" s="433"/>
      <c r="AO341" s="433"/>
      <c r="AP341" s="433"/>
    </row>
    <row r="342" spans="3:46" ht="20.100000000000001" customHeight="1">
      <c r="C342" s="429" t="str">
        <f>IF(入力①申請書項目!E229="","",入力①申請書項目!E229)</f>
        <v/>
      </c>
      <c r="D342" s="429"/>
      <c r="E342" s="430" t="str">
        <f>IF(入力①申請書項目!G229="","","H"&amp;入力①申請書項目!G229&amp;"."&amp;入力①申請書項目!J229)</f>
        <v/>
      </c>
      <c r="F342" s="430"/>
      <c r="G342" s="430"/>
      <c r="H342" s="430"/>
      <c r="I342" s="431" t="str">
        <f>IF(入力①申請書項目!M229="","",VLOOKUP(入力①申請書項目!M229,PL①!$A$25:$B$29,2,FALSE))</f>
        <v/>
      </c>
      <c r="J342" s="431"/>
      <c r="K342" s="431"/>
      <c r="L342" s="432" t="str">
        <f>IF(入力①申請書項目!Q229="","",入力①申請書項目!Q229)</f>
        <v/>
      </c>
      <c r="M342" s="432"/>
      <c r="N342" s="432"/>
      <c r="O342" s="432"/>
      <c r="P342" s="432"/>
      <c r="Q342" s="432"/>
      <c r="R342" s="432"/>
      <c r="S342" s="432"/>
      <c r="T342" s="432"/>
      <c r="U342" s="432"/>
      <c r="V342" s="432"/>
      <c r="W342" s="430" t="str">
        <f>IF(入力①申請書項目!AA229="","",入力①申請書項目!AA229)&amp;IF(入力①申請書項目!AD229="","",入力①申請書項目!AD229)</f>
        <v/>
      </c>
      <c r="X342" s="430"/>
      <c r="Y342" s="430"/>
      <c r="Z342" s="430"/>
      <c r="AA342" s="430" t="str">
        <f>IF(入力①申請書項目!AG229="","",入力①申請書項目!AG229)</f>
        <v/>
      </c>
      <c r="AB342" s="430"/>
      <c r="AC342" s="430"/>
      <c r="AD342" s="427" t="str">
        <f>IF(入力①申請書項目!AK229="","",入力①申請書項目!AK229)</f>
        <v/>
      </c>
      <c r="AE342" s="427"/>
      <c r="AF342" s="427"/>
      <c r="AG342" s="428" t="str">
        <f>IF(入力①申請書項目!AN229="","",入力①申請書項目!AN229)</f>
        <v/>
      </c>
      <c r="AH342" s="428"/>
      <c r="AI342" s="427" t="str">
        <f>IF(入力①申請書項目!AP229=0,"",入力①申請書項目!AP229)</f>
        <v/>
      </c>
      <c r="AJ342" s="427"/>
      <c r="AK342" s="427"/>
      <c r="AL342" s="433" t="str">
        <f>IF(入力①申請書項目!AV229="","",入力①申請書項目!AV229)&amp;IF(入力①申請書項目!AZ229="","",","&amp;入力①申請書項目!AZ229)</f>
        <v/>
      </c>
      <c r="AM342" s="433"/>
      <c r="AN342" s="433"/>
      <c r="AO342" s="433"/>
      <c r="AP342" s="433"/>
    </row>
    <row r="343" spans="3:46" ht="20.100000000000001" customHeight="1">
      <c r="C343" s="429" t="str">
        <f>IF(入力①申請書項目!E230="","",入力①申請書項目!E230)</f>
        <v/>
      </c>
      <c r="D343" s="429"/>
      <c r="E343" s="430" t="str">
        <f>IF(入力①申請書項目!G230="","","H"&amp;入力①申請書項目!G230&amp;"."&amp;入力①申請書項目!J230)</f>
        <v/>
      </c>
      <c r="F343" s="430"/>
      <c r="G343" s="430"/>
      <c r="H343" s="430"/>
      <c r="I343" s="431" t="str">
        <f>IF(入力①申請書項目!M230="","",VLOOKUP(入力①申請書項目!M230,PL①!$A$25:$B$29,2,FALSE))</f>
        <v/>
      </c>
      <c r="J343" s="431"/>
      <c r="K343" s="431"/>
      <c r="L343" s="432" t="str">
        <f>IF(入力①申請書項目!Q230="","",入力①申請書項目!Q230)</f>
        <v/>
      </c>
      <c r="M343" s="432"/>
      <c r="N343" s="432"/>
      <c r="O343" s="432"/>
      <c r="P343" s="432"/>
      <c r="Q343" s="432"/>
      <c r="R343" s="432"/>
      <c r="S343" s="432"/>
      <c r="T343" s="432"/>
      <c r="U343" s="432"/>
      <c r="V343" s="432"/>
      <c r="W343" s="430" t="str">
        <f>IF(入力①申請書項目!AA230="","",入力①申請書項目!AA230)&amp;IF(入力①申請書項目!AD230="","",入力①申請書項目!AD230)</f>
        <v/>
      </c>
      <c r="X343" s="430"/>
      <c r="Y343" s="430"/>
      <c r="Z343" s="430"/>
      <c r="AA343" s="430" t="str">
        <f>IF(入力①申請書項目!AG230="","",入力①申請書項目!AG230)</f>
        <v/>
      </c>
      <c r="AB343" s="430"/>
      <c r="AC343" s="430"/>
      <c r="AD343" s="427" t="str">
        <f>IF(入力①申請書項目!AK230="","",入力①申請書項目!AK230)</f>
        <v/>
      </c>
      <c r="AE343" s="427"/>
      <c r="AF343" s="427"/>
      <c r="AG343" s="428" t="str">
        <f>IF(入力①申請書項目!AN230="","",入力①申請書項目!AN230)</f>
        <v/>
      </c>
      <c r="AH343" s="428"/>
      <c r="AI343" s="427" t="str">
        <f>IF(入力①申請書項目!AP230=0,"",入力①申請書項目!AP230)</f>
        <v/>
      </c>
      <c r="AJ343" s="427"/>
      <c r="AK343" s="427"/>
      <c r="AL343" s="433" t="str">
        <f>IF(入力①申請書項目!AV230="","",入力①申請書項目!AV230)&amp;IF(入力①申請書項目!AZ230="","",","&amp;入力①申請書項目!AZ230)</f>
        <v/>
      </c>
      <c r="AM343" s="433"/>
      <c r="AN343" s="433"/>
      <c r="AO343" s="433"/>
      <c r="AP343" s="433"/>
    </row>
    <row r="344" spans="3:46" ht="20.100000000000001" customHeight="1">
      <c r="C344" s="429" t="str">
        <f>IF(入力①申請書項目!E231="","",入力①申請書項目!E231)</f>
        <v/>
      </c>
      <c r="D344" s="429"/>
      <c r="E344" s="430" t="str">
        <f>IF(入力①申請書項目!G231="","","H"&amp;入力①申請書項目!G231&amp;"."&amp;入力①申請書項目!J231)</f>
        <v/>
      </c>
      <c r="F344" s="430"/>
      <c r="G344" s="430"/>
      <c r="H344" s="430"/>
      <c r="I344" s="431" t="str">
        <f>IF(入力①申請書項目!M231="","",VLOOKUP(入力①申請書項目!M231,PL①!$A$25:$B$29,2,FALSE))</f>
        <v/>
      </c>
      <c r="J344" s="431"/>
      <c r="K344" s="431"/>
      <c r="L344" s="432" t="str">
        <f>IF(入力①申請書項目!Q231="","",入力①申請書項目!Q231)</f>
        <v/>
      </c>
      <c r="M344" s="432"/>
      <c r="N344" s="432"/>
      <c r="O344" s="432"/>
      <c r="P344" s="432"/>
      <c r="Q344" s="432"/>
      <c r="R344" s="432"/>
      <c r="S344" s="432"/>
      <c r="T344" s="432"/>
      <c r="U344" s="432"/>
      <c r="V344" s="432"/>
      <c r="W344" s="430" t="str">
        <f>IF(入力①申請書項目!AA231="","",入力①申請書項目!AA231)&amp;IF(入力①申請書項目!AD231="","",入力①申請書項目!AD231)</f>
        <v/>
      </c>
      <c r="X344" s="430"/>
      <c r="Y344" s="430"/>
      <c r="Z344" s="430"/>
      <c r="AA344" s="430" t="str">
        <f>IF(入力①申請書項目!AG231="","",入力①申請書項目!AG231)</f>
        <v/>
      </c>
      <c r="AB344" s="430"/>
      <c r="AC344" s="430"/>
      <c r="AD344" s="427" t="str">
        <f>IF(入力①申請書項目!AK231="","",入力①申請書項目!AK231)</f>
        <v/>
      </c>
      <c r="AE344" s="427"/>
      <c r="AF344" s="427"/>
      <c r="AG344" s="428" t="str">
        <f>IF(入力①申請書項目!AN231="","",入力①申請書項目!AN231)</f>
        <v/>
      </c>
      <c r="AH344" s="428"/>
      <c r="AI344" s="427" t="str">
        <f>IF(入力①申請書項目!AP231=0,"",入力①申請書項目!AP231)</f>
        <v/>
      </c>
      <c r="AJ344" s="427"/>
      <c r="AK344" s="427"/>
      <c r="AL344" s="433" t="str">
        <f>IF(入力①申請書項目!AV231="","",入力①申請書項目!AV231)&amp;IF(入力①申請書項目!AZ231="","",","&amp;入力①申請書項目!AZ231)</f>
        <v/>
      </c>
      <c r="AM344" s="433"/>
      <c r="AN344" s="433"/>
      <c r="AO344" s="433"/>
      <c r="AP344" s="433"/>
    </row>
    <row r="345" spans="3:46" ht="20.100000000000001" customHeight="1">
      <c r="C345" s="429" t="str">
        <f>IF(入力①申請書項目!E232="","",入力①申請書項目!E232)</f>
        <v/>
      </c>
      <c r="D345" s="429"/>
      <c r="E345" s="430" t="str">
        <f>IF(入力①申請書項目!G232="","","H"&amp;入力①申請書項目!G232&amp;"."&amp;入力①申請書項目!J232)</f>
        <v/>
      </c>
      <c r="F345" s="430"/>
      <c r="G345" s="430"/>
      <c r="H345" s="430"/>
      <c r="I345" s="431" t="str">
        <f>IF(入力①申請書項目!M232="","",VLOOKUP(入力①申請書項目!M232,PL①!$A$25:$B$29,2,FALSE))</f>
        <v/>
      </c>
      <c r="J345" s="431"/>
      <c r="K345" s="431"/>
      <c r="L345" s="432" t="str">
        <f>IF(入力①申請書項目!Q232="","",入力①申請書項目!Q232)</f>
        <v/>
      </c>
      <c r="M345" s="432"/>
      <c r="N345" s="432"/>
      <c r="O345" s="432"/>
      <c r="P345" s="432"/>
      <c r="Q345" s="432"/>
      <c r="R345" s="432"/>
      <c r="S345" s="432"/>
      <c r="T345" s="432"/>
      <c r="U345" s="432"/>
      <c r="V345" s="432"/>
      <c r="W345" s="430" t="str">
        <f>IF(入力①申請書項目!AA232="","",入力①申請書項目!AA232)&amp;IF(入力①申請書項目!AD232="","",入力①申請書項目!AD232)</f>
        <v/>
      </c>
      <c r="X345" s="430"/>
      <c r="Y345" s="430"/>
      <c r="Z345" s="430"/>
      <c r="AA345" s="430" t="str">
        <f>IF(入力①申請書項目!AG232="","",入力①申請書項目!AG232)</f>
        <v/>
      </c>
      <c r="AB345" s="430"/>
      <c r="AC345" s="430"/>
      <c r="AD345" s="427" t="str">
        <f>IF(入力①申請書項目!AK232="","",入力①申請書項目!AK232)</f>
        <v/>
      </c>
      <c r="AE345" s="427"/>
      <c r="AF345" s="427"/>
      <c r="AG345" s="428" t="str">
        <f>IF(入力①申請書項目!AN232="","",入力①申請書項目!AN232)</f>
        <v/>
      </c>
      <c r="AH345" s="428"/>
      <c r="AI345" s="427" t="str">
        <f>IF(入力①申請書項目!AP232=0,"",入力①申請書項目!AP232)</f>
        <v/>
      </c>
      <c r="AJ345" s="427"/>
      <c r="AK345" s="427"/>
      <c r="AL345" s="433" t="str">
        <f>IF(入力①申請書項目!AV232="","",入力①申請書項目!AV232)&amp;IF(入力①申請書項目!AZ232="","",","&amp;入力①申請書項目!AZ232)</f>
        <v/>
      </c>
      <c r="AM345" s="433"/>
      <c r="AN345" s="433"/>
      <c r="AO345" s="433"/>
      <c r="AP345" s="433"/>
    </row>
    <row r="346" spans="3:46" ht="20.100000000000001" customHeight="1">
      <c r="C346" s="429" t="str">
        <f>IF(入力①申請書項目!E233="","",入力①申請書項目!E233)</f>
        <v/>
      </c>
      <c r="D346" s="429"/>
      <c r="E346" s="430" t="str">
        <f>IF(入力①申請書項目!G233="","","H"&amp;入力①申請書項目!G233&amp;"."&amp;入力①申請書項目!J233)</f>
        <v/>
      </c>
      <c r="F346" s="430"/>
      <c r="G346" s="430"/>
      <c r="H346" s="430"/>
      <c r="I346" s="431" t="str">
        <f>IF(入力①申請書項目!M233="","",VLOOKUP(入力①申請書項目!M233,PL①!$A$25:$B$29,2,FALSE))</f>
        <v/>
      </c>
      <c r="J346" s="431"/>
      <c r="K346" s="431"/>
      <c r="L346" s="432" t="str">
        <f>IF(入力①申請書項目!Q233="","",入力①申請書項目!Q233)</f>
        <v/>
      </c>
      <c r="M346" s="432"/>
      <c r="N346" s="432"/>
      <c r="O346" s="432"/>
      <c r="P346" s="432"/>
      <c r="Q346" s="432"/>
      <c r="R346" s="432"/>
      <c r="S346" s="432"/>
      <c r="T346" s="432"/>
      <c r="U346" s="432"/>
      <c r="V346" s="432"/>
      <c r="W346" s="430" t="str">
        <f>IF(入力①申請書項目!AA233="","",入力①申請書項目!AA233)&amp;IF(入力①申請書項目!AD233="","",入力①申請書項目!AD233)</f>
        <v/>
      </c>
      <c r="X346" s="430"/>
      <c r="Y346" s="430"/>
      <c r="Z346" s="430"/>
      <c r="AA346" s="430" t="str">
        <f>IF(入力①申請書項目!AG233="","",入力①申請書項目!AG233)</f>
        <v/>
      </c>
      <c r="AB346" s="430"/>
      <c r="AC346" s="430"/>
      <c r="AD346" s="427" t="str">
        <f>IF(入力①申請書項目!AK233="","",入力①申請書項目!AK233)</f>
        <v/>
      </c>
      <c r="AE346" s="427"/>
      <c r="AF346" s="427"/>
      <c r="AG346" s="428" t="str">
        <f>IF(入力①申請書項目!AN233="","",入力①申請書項目!AN233)</f>
        <v/>
      </c>
      <c r="AH346" s="428"/>
      <c r="AI346" s="427" t="str">
        <f>IF(入力①申請書項目!AP233=0,"",入力①申請書項目!AP233)</f>
        <v/>
      </c>
      <c r="AJ346" s="427"/>
      <c r="AK346" s="427"/>
      <c r="AL346" s="433" t="str">
        <f>IF(入力①申請書項目!AV233="","",入力①申請書項目!AV233)&amp;IF(入力①申請書項目!AZ233="","",","&amp;入力①申請書項目!AZ233)</f>
        <v/>
      </c>
      <c r="AM346" s="433"/>
      <c r="AN346" s="433"/>
      <c r="AO346" s="433"/>
      <c r="AP346" s="433"/>
    </row>
    <row r="347" spans="3:46" ht="20.100000000000001" customHeight="1">
      <c r="C347" s="429" t="str">
        <f>IF(入力①申請書項目!E234="","",入力①申請書項目!E234)</f>
        <v/>
      </c>
      <c r="D347" s="429"/>
      <c r="E347" s="430" t="str">
        <f>IF(入力①申請書項目!G234="","","H"&amp;入力①申請書項目!G234&amp;"."&amp;入力①申請書項目!J234)</f>
        <v/>
      </c>
      <c r="F347" s="430"/>
      <c r="G347" s="430"/>
      <c r="H347" s="430"/>
      <c r="I347" s="431" t="str">
        <f>IF(入力①申請書項目!M234="","",VLOOKUP(入力①申請書項目!M234,PL①!$A$25:$B$29,2,FALSE))</f>
        <v/>
      </c>
      <c r="J347" s="431"/>
      <c r="K347" s="431"/>
      <c r="L347" s="432" t="str">
        <f>IF(入力①申請書項目!Q234="","",入力①申請書項目!Q234)</f>
        <v/>
      </c>
      <c r="M347" s="432"/>
      <c r="N347" s="432"/>
      <c r="O347" s="432"/>
      <c r="P347" s="432"/>
      <c r="Q347" s="432"/>
      <c r="R347" s="432"/>
      <c r="S347" s="432"/>
      <c r="T347" s="432"/>
      <c r="U347" s="432"/>
      <c r="V347" s="432"/>
      <c r="W347" s="430" t="str">
        <f>IF(入力①申請書項目!AA234="","",入力①申請書項目!AA234)&amp;IF(入力①申請書項目!AD234="","",入力①申請書項目!AD234)</f>
        <v/>
      </c>
      <c r="X347" s="430"/>
      <c r="Y347" s="430"/>
      <c r="Z347" s="430"/>
      <c r="AA347" s="430" t="str">
        <f>IF(入力①申請書項目!AG234="","",入力①申請書項目!AG234)</f>
        <v/>
      </c>
      <c r="AB347" s="430"/>
      <c r="AC347" s="430"/>
      <c r="AD347" s="427" t="str">
        <f>IF(入力①申請書項目!AK234="","",入力①申請書項目!AK234)</f>
        <v/>
      </c>
      <c r="AE347" s="427"/>
      <c r="AF347" s="427"/>
      <c r="AG347" s="428" t="str">
        <f>IF(入力①申請書項目!AN234="","",入力①申請書項目!AN234)</f>
        <v/>
      </c>
      <c r="AH347" s="428"/>
      <c r="AI347" s="427" t="str">
        <f>IF(入力①申請書項目!AP234=0,"",入力①申請書項目!AP234)</f>
        <v/>
      </c>
      <c r="AJ347" s="427"/>
      <c r="AK347" s="427"/>
      <c r="AL347" s="433" t="str">
        <f>IF(入力①申請書項目!AV234="","",入力①申請書項目!AV234)&amp;IF(入力①申請書項目!AZ234="","",","&amp;入力①申請書項目!AZ234)</f>
        <v/>
      </c>
      <c r="AM347" s="433"/>
      <c r="AN347" s="433"/>
      <c r="AO347" s="433"/>
      <c r="AP347" s="433"/>
    </row>
    <row r="348" spans="3:46" ht="20.100000000000001" customHeight="1">
      <c r="C348" s="429" t="str">
        <f>IF(入力①申請書項目!E235="","",入力①申請書項目!E235)</f>
        <v/>
      </c>
      <c r="D348" s="429"/>
      <c r="E348" s="430" t="str">
        <f>IF(入力①申請書項目!G235="","","H"&amp;入力①申請書項目!G235&amp;"."&amp;入力①申請書項目!J235)</f>
        <v/>
      </c>
      <c r="F348" s="430"/>
      <c r="G348" s="430"/>
      <c r="H348" s="430"/>
      <c r="I348" s="431" t="str">
        <f>IF(入力①申請書項目!M235="","",VLOOKUP(入力①申請書項目!M235,PL①!$A$25:$B$29,2,FALSE))</f>
        <v/>
      </c>
      <c r="J348" s="431"/>
      <c r="K348" s="431"/>
      <c r="L348" s="432" t="str">
        <f>IF(入力①申請書項目!Q235="","",入力①申請書項目!Q235)</f>
        <v/>
      </c>
      <c r="M348" s="432"/>
      <c r="N348" s="432"/>
      <c r="O348" s="432"/>
      <c r="P348" s="432"/>
      <c r="Q348" s="432"/>
      <c r="R348" s="432"/>
      <c r="S348" s="432"/>
      <c r="T348" s="432"/>
      <c r="U348" s="432"/>
      <c r="V348" s="432"/>
      <c r="W348" s="430" t="str">
        <f>IF(入力①申請書項目!AA235="","",入力①申請書項目!AA235)&amp;IF(入力①申請書項目!AD235="","",入力①申請書項目!AD235)</f>
        <v/>
      </c>
      <c r="X348" s="430"/>
      <c r="Y348" s="430"/>
      <c r="Z348" s="430"/>
      <c r="AA348" s="430" t="str">
        <f>IF(入力①申請書項目!AG235="","",入力①申請書項目!AG235)</f>
        <v/>
      </c>
      <c r="AB348" s="430"/>
      <c r="AC348" s="430"/>
      <c r="AD348" s="427" t="str">
        <f>IF(入力①申請書項目!AK235="","",入力①申請書項目!AK235)</f>
        <v/>
      </c>
      <c r="AE348" s="427"/>
      <c r="AF348" s="427"/>
      <c r="AG348" s="428" t="str">
        <f>IF(入力①申請書項目!AN235="","",入力①申請書項目!AN235)</f>
        <v/>
      </c>
      <c r="AH348" s="428"/>
      <c r="AI348" s="427" t="str">
        <f>IF(入力①申請書項目!AP235=0,"",入力①申請書項目!AP235)</f>
        <v/>
      </c>
      <c r="AJ348" s="427"/>
      <c r="AK348" s="427"/>
      <c r="AL348" s="433" t="str">
        <f>IF(入力①申請書項目!AV235="","",入力①申請書項目!AV235)&amp;IF(入力①申請書項目!AZ235="","",","&amp;入力①申請書項目!AZ235)</f>
        <v/>
      </c>
      <c r="AM348" s="433"/>
      <c r="AN348" s="433"/>
      <c r="AO348" s="433"/>
      <c r="AP348" s="433"/>
    </row>
    <row r="349" spans="3:46" ht="20.100000000000001" customHeight="1">
      <c r="C349" s="429" t="str">
        <f>IF(入力①申請書項目!E236="","",入力①申請書項目!E236)</f>
        <v/>
      </c>
      <c r="D349" s="429"/>
      <c r="E349" s="430" t="str">
        <f>IF(入力①申請書項目!G236="","","H"&amp;入力①申請書項目!G236&amp;"."&amp;入力①申請書項目!J236)</f>
        <v/>
      </c>
      <c r="F349" s="430"/>
      <c r="G349" s="430"/>
      <c r="H349" s="430"/>
      <c r="I349" s="431" t="str">
        <f>IF(入力①申請書項目!M236="","",VLOOKUP(入力①申請書項目!M236,PL①!$A$25:$B$29,2,FALSE))</f>
        <v/>
      </c>
      <c r="J349" s="431"/>
      <c r="K349" s="431"/>
      <c r="L349" s="432" t="str">
        <f>IF(入力①申請書項目!Q236="","",入力①申請書項目!Q236)</f>
        <v/>
      </c>
      <c r="M349" s="432"/>
      <c r="N349" s="432"/>
      <c r="O349" s="432"/>
      <c r="P349" s="432"/>
      <c r="Q349" s="432"/>
      <c r="R349" s="432"/>
      <c r="S349" s="432"/>
      <c r="T349" s="432"/>
      <c r="U349" s="432"/>
      <c r="V349" s="432"/>
      <c r="W349" s="430" t="str">
        <f>IF(入力①申請書項目!AA236="","",入力①申請書項目!AA236)&amp;IF(入力①申請書項目!AD236="","",入力①申請書項目!AD236)</f>
        <v/>
      </c>
      <c r="X349" s="430"/>
      <c r="Y349" s="430"/>
      <c r="Z349" s="430"/>
      <c r="AA349" s="430" t="str">
        <f>IF(入力①申請書項目!AG236="","",入力①申請書項目!AG236)</f>
        <v/>
      </c>
      <c r="AB349" s="430"/>
      <c r="AC349" s="430"/>
      <c r="AD349" s="427" t="str">
        <f>IF(入力①申請書項目!AK236="","",入力①申請書項目!AK236)</f>
        <v/>
      </c>
      <c r="AE349" s="427"/>
      <c r="AF349" s="427"/>
      <c r="AG349" s="428" t="str">
        <f>IF(入力①申請書項目!AN236="","",入力①申請書項目!AN236)</f>
        <v/>
      </c>
      <c r="AH349" s="428"/>
      <c r="AI349" s="427" t="str">
        <f>IF(入力①申請書項目!AP236=0,"",入力①申請書項目!AP236)</f>
        <v/>
      </c>
      <c r="AJ349" s="427"/>
      <c r="AK349" s="427"/>
      <c r="AL349" s="433" t="str">
        <f>IF(入力①申請書項目!AV236="","",入力①申請書項目!AV236)&amp;IF(入力①申請書項目!AZ236="","",","&amp;入力①申請書項目!AZ236)</f>
        <v/>
      </c>
      <c r="AM349" s="433"/>
      <c r="AN349" s="433"/>
      <c r="AO349" s="433"/>
      <c r="AP349" s="433"/>
    </row>
    <row r="350" spans="3:46" ht="20.100000000000001" customHeight="1">
      <c r="C350" s="429" t="str">
        <f>IF(入力①申請書項目!E237="","",入力①申請書項目!E237)</f>
        <v/>
      </c>
      <c r="D350" s="429"/>
      <c r="E350" s="430" t="str">
        <f>IF(入力①申請書項目!G237="","","H"&amp;入力①申請書項目!G237&amp;"."&amp;入力①申請書項目!J237)</f>
        <v/>
      </c>
      <c r="F350" s="430"/>
      <c r="G350" s="430"/>
      <c r="H350" s="430"/>
      <c r="I350" s="431" t="str">
        <f>IF(入力①申請書項目!M237="","",VLOOKUP(入力①申請書項目!M237,PL①!$A$25:$B$29,2,FALSE))</f>
        <v/>
      </c>
      <c r="J350" s="431"/>
      <c r="K350" s="431"/>
      <c r="L350" s="432" t="str">
        <f>IF(入力①申請書項目!Q237="","",入力①申請書項目!Q237)</f>
        <v/>
      </c>
      <c r="M350" s="432"/>
      <c r="N350" s="432"/>
      <c r="O350" s="432"/>
      <c r="P350" s="432"/>
      <c r="Q350" s="432"/>
      <c r="R350" s="432"/>
      <c r="S350" s="432"/>
      <c r="T350" s="432"/>
      <c r="U350" s="432"/>
      <c r="V350" s="432"/>
      <c r="W350" s="430" t="str">
        <f>IF(入力①申請書項目!AA237="","",入力①申請書項目!AA237)&amp;IF(入力①申請書項目!AD237="","",入力①申請書項目!AD237)</f>
        <v/>
      </c>
      <c r="X350" s="430"/>
      <c r="Y350" s="430"/>
      <c r="Z350" s="430"/>
      <c r="AA350" s="430" t="str">
        <f>IF(入力①申請書項目!AG237="","",入力①申請書項目!AG237)</f>
        <v/>
      </c>
      <c r="AB350" s="430"/>
      <c r="AC350" s="430"/>
      <c r="AD350" s="427" t="str">
        <f>IF(入力①申請書項目!AK237="","",入力①申請書項目!AK237)</f>
        <v/>
      </c>
      <c r="AE350" s="427"/>
      <c r="AF350" s="427"/>
      <c r="AG350" s="428" t="str">
        <f>IF(入力①申請書項目!AN237="","",入力①申請書項目!AN237)</f>
        <v/>
      </c>
      <c r="AH350" s="428"/>
      <c r="AI350" s="427" t="str">
        <f>IF(入力①申請書項目!AP237=0,"",入力①申請書項目!AP237)</f>
        <v/>
      </c>
      <c r="AJ350" s="427"/>
      <c r="AK350" s="427"/>
      <c r="AL350" s="433" t="str">
        <f>IF(入力①申請書項目!AV237="","",入力①申請書項目!AV237)&amp;IF(入力①申請書項目!AZ237="","",","&amp;入力①申請書項目!AZ237)</f>
        <v/>
      </c>
      <c r="AM350" s="433"/>
      <c r="AN350" s="433"/>
      <c r="AO350" s="433"/>
      <c r="AP350" s="433"/>
    </row>
    <row r="351" spans="3:46" ht="20.100000000000001" customHeight="1">
      <c r="C351" s="429" t="str">
        <f>IF(入力①申請書項目!E238="","",入力①申請書項目!E238)</f>
        <v/>
      </c>
      <c r="D351" s="429"/>
      <c r="E351" s="430" t="str">
        <f>IF(入力①申請書項目!G238="","","H"&amp;入力①申請書項目!G238&amp;"."&amp;入力①申請書項目!J238)</f>
        <v/>
      </c>
      <c r="F351" s="430"/>
      <c r="G351" s="430"/>
      <c r="H351" s="430"/>
      <c r="I351" s="431" t="str">
        <f>IF(入力①申請書項目!M238="","",VLOOKUP(入力①申請書項目!M238,PL①!$A$25:$B$29,2,FALSE))</f>
        <v/>
      </c>
      <c r="J351" s="431"/>
      <c r="K351" s="431"/>
      <c r="L351" s="432" t="str">
        <f>IF(入力①申請書項目!Q238="","",入力①申請書項目!Q238)</f>
        <v/>
      </c>
      <c r="M351" s="432"/>
      <c r="N351" s="432"/>
      <c r="O351" s="432"/>
      <c r="P351" s="432"/>
      <c r="Q351" s="432"/>
      <c r="R351" s="432"/>
      <c r="S351" s="432"/>
      <c r="T351" s="432"/>
      <c r="U351" s="432"/>
      <c r="V351" s="432"/>
      <c r="W351" s="430" t="str">
        <f>IF(入力①申請書項目!AA238="","",入力①申請書項目!AA238)&amp;IF(入力①申請書項目!AD238="","",入力①申請書項目!AD238)</f>
        <v/>
      </c>
      <c r="X351" s="430"/>
      <c r="Y351" s="430"/>
      <c r="Z351" s="430"/>
      <c r="AA351" s="430" t="str">
        <f>IF(入力①申請書項目!AG238="","",入力①申請書項目!AG238)</f>
        <v/>
      </c>
      <c r="AB351" s="430"/>
      <c r="AC351" s="430"/>
      <c r="AD351" s="427" t="str">
        <f>IF(入力①申請書項目!AK238="","",入力①申請書項目!AK238)</f>
        <v/>
      </c>
      <c r="AE351" s="427"/>
      <c r="AF351" s="427"/>
      <c r="AG351" s="428" t="str">
        <f>IF(入力①申請書項目!AN238="","",入力①申請書項目!AN238)</f>
        <v/>
      </c>
      <c r="AH351" s="428"/>
      <c r="AI351" s="427" t="str">
        <f>IF(入力①申請書項目!AP238=0,"",入力①申請書項目!AP238)</f>
        <v/>
      </c>
      <c r="AJ351" s="427"/>
      <c r="AK351" s="427"/>
      <c r="AL351" s="433" t="str">
        <f>IF(入力①申請書項目!AV238="","",入力①申請書項目!AV238)&amp;IF(入力①申請書項目!AZ238="","",","&amp;入力①申請書項目!AZ238)</f>
        <v/>
      </c>
      <c r="AM351" s="433"/>
      <c r="AN351" s="433"/>
      <c r="AO351" s="433"/>
      <c r="AP351" s="433"/>
    </row>
    <row r="352" spans="3:46" ht="20.100000000000001" customHeight="1">
      <c r="C352" s="429" t="str">
        <f>IF(入力①申請書項目!E239="","",入力①申請書項目!E239)</f>
        <v/>
      </c>
      <c r="D352" s="429"/>
      <c r="E352" s="430" t="str">
        <f>IF(入力①申請書項目!G239="","","H"&amp;入力①申請書項目!G239&amp;"."&amp;入力①申請書項目!J239)</f>
        <v/>
      </c>
      <c r="F352" s="430"/>
      <c r="G352" s="430"/>
      <c r="H352" s="430"/>
      <c r="I352" s="431" t="str">
        <f>IF(入力①申請書項目!M239="","",VLOOKUP(入力①申請書項目!M239,PL①!$A$25:$B$29,2,FALSE))</f>
        <v/>
      </c>
      <c r="J352" s="431"/>
      <c r="K352" s="431"/>
      <c r="L352" s="432" t="str">
        <f>IF(入力①申請書項目!Q239="","",入力①申請書項目!Q239)</f>
        <v/>
      </c>
      <c r="M352" s="432"/>
      <c r="N352" s="432"/>
      <c r="O352" s="432"/>
      <c r="P352" s="432"/>
      <c r="Q352" s="432"/>
      <c r="R352" s="432"/>
      <c r="S352" s="432"/>
      <c r="T352" s="432"/>
      <c r="U352" s="432"/>
      <c r="V352" s="432"/>
      <c r="W352" s="430" t="str">
        <f>IF(入力①申請書項目!AA239="","",入力①申請書項目!AA239)&amp;IF(入力①申請書項目!AD239="","",入力①申請書項目!AD239)</f>
        <v/>
      </c>
      <c r="X352" s="430"/>
      <c r="Y352" s="430"/>
      <c r="Z352" s="430"/>
      <c r="AA352" s="430" t="str">
        <f>IF(入力①申請書項目!AG239="","",入力①申請書項目!AG239)</f>
        <v/>
      </c>
      <c r="AB352" s="430"/>
      <c r="AC352" s="430"/>
      <c r="AD352" s="427" t="str">
        <f>IF(入力①申請書項目!AK239="","",入力①申請書項目!AK239)</f>
        <v/>
      </c>
      <c r="AE352" s="427"/>
      <c r="AF352" s="427"/>
      <c r="AG352" s="428" t="str">
        <f>IF(入力①申請書項目!AN239="","",入力①申請書項目!AN239)</f>
        <v/>
      </c>
      <c r="AH352" s="428"/>
      <c r="AI352" s="427" t="str">
        <f>IF(入力①申請書項目!AP239=0,"",入力①申請書項目!AP239)</f>
        <v/>
      </c>
      <c r="AJ352" s="427"/>
      <c r="AK352" s="427"/>
      <c r="AL352" s="433" t="str">
        <f>IF(入力①申請書項目!AV239="","",入力①申請書項目!AV239)&amp;IF(入力①申請書項目!AZ239="","",","&amp;入力①申請書項目!AZ239)</f>
        <v/>
      </c>
      <c r="AM352" s="433"/>
      <c r="AN352" s="433"/>
      <c r="AO352" s="433"/>
      <c r="AP352" s="433"/>
    </row>
    <row r="353" spans="3:42" ht="20.100000000000001" customHeight="1">
      <c r="C353" s="429" t="str">
        <f>IF(入力①申請書項目!E240="","",入力①申請書項目!E240)</f>
        <v/>
      </c>
      <c r="D353" s="429"/>
      <c r="E353" s="430" t="str">
        <f>IF(入力①申請書項目!G240="","","H"&amp;入力①申請書項目!G240&amp;"."&amp;入力①申請書項目!J240)</f>
        <v/>
      </c>
      <c r="F353" s="430"/>
      <c r="G353" s="430"/>
      <c r="H353" s="430"/>
      <c r="I353" s="431" t="str">
        <f>IF(入力①申請書項目!M240="","",VLOOKUP(入力①申請書項目!M240,PL①!$A$25:$B$29,2,FALSE))</f>
        <v/>
      </c>
      <c r="J353" s="431"/>
      <c r="K353" s="431"/>
      <c r="L353" s="432" t="str">
        <f>IF(入力①申請書項目!Q240="","",入力①申請書項目!Q240)</f>
        <v/>
      </c>
      <c r="M353" s="432"/>
      <c r="N353" s="432"/>
      <c r="O353" s="432"/>
      <c r="P353" s="432"/>
      <c r="Q353" s="432"/>
      <c r="R353" s="432"/>
      <c r="S353" s="432"/>
      <c r="T353" s="432"/>
      <c r="U353" s="432"/>
      <c r="V353" s="432"/>
      <c r="W353" s="430" t="str">
        <f>IF(入力①申請書項目!AA240="","",入力①申請書項目!AA240)&amp;IF(入力①申請書項目!AD240="","",入力①申請書項目!AD240)</f>
        <v/>
      </c>
      <c r="X353" s="430"/>
      <c r="Y353" s="430"/>
      <c r="Z353" s="430"/>
      <c r="AA353" s="430" t="str">
        <f>IF(入力①申請書項目!AG240="","",入力①申請書項目!AG240)</f>
        <v/>
      </c>
      <c r="AB353" s="430"/>
      <c r="AC353" s="430"/>
      <c r="AD353" s="427" t="str">
        <f>IF(入力①申請書項目!AK240="","",入力①申請書項目!AK240)</f>
        <v/>
      </c>
      <c r="AE353" s="427"/>
      <c r="AF353" s="427"/>
      <c r="AG353" s="428" t="str">
        <f>IF(入力①申請書項目!AN240="","",入力①申請書項目!AN240)</f>
        <v/>
      </c>
      <c r="AH353" s="428"/>
      <c r="AI353" s="427" t="str">
        <f>IF(入力①申請書項目!AP240=0,"",入力①申請書項目!AP240)</f>
        <v/>
      </c>
      <c r="AJ353" s="427"/>
      <c r="AK353" s="427"/>
      <c r="AL353" s="433" t="str">
        <f>IF(入力①申請書項目!AV240="","",入力①申請書項目!AV240)&amp;IF(入力①申請書項目!AZ240="","",","&amp;入力①申請書項目!AZ240)</f>
        <v/>
      </c>
      <c r="AM353" s="433"/>
      <c r="AN353" s="433"/>
      <c r="AO353" s="433"/>
      <c r="AP353" s="433"/>
    </row>
    <row r="354" spans="3:42" ht="20.100000000000001" customHeight="1">
      <c r="C354" s="429" t="str">
        <f>IF(入力①申請書項目!E241="","",入力①申請書項目!E241)</f>
        <v/>
      </c>
      <c r="D354" s="429"/>
      <c r="E354" s="430" t="str">
        <f>IF(入力①申請書項目!G241="","","H"&amp;入力①申請書項目!G241&amp;"."&amp;入力①申請書項目!J241)</f>
        <v/>
      </c>
      <c r="F354" s="430"/>
      <c r="G354" s="430"/>
      <c r="H354" s="430"/>
      <c r="I354" s="431" t="str">
        <f>IF(入力①申請書項目!M241="","",VLOOKUP(入力①申請書項目!M241,PL①!$A$25:$B$29,2,FALSE))</f>
        <v/>
      </c>
      <c r="J354" s="431"/>
      <c r="K354" s="431"/>
      <c r="L354" s="432" t="str">
        <f>IF(入力①申請書項目!Q241="","",入力①申請書項目!Q241)</f>
        <v/>
      </c>
      <c r="M354" s="432"/>
      <c r="N354" s="432"/>
      <c r="O354" s="432"/>
      <c r="P354" s="432"/>
      <c r="Q354" s="432"/>
      <c r="R354" s="432"/>
      <c r="S354" s="432"/>
      <c r="T354" s="432"/>
      <c r="U354" s="432"/>
      <c r="V354" s="432"/>
      <c r="W354" s="430" t="str">
        <f>IF(入力①申請書項目!AA241="","",入力①申請書項目!AA241)&amp;IF(入力①申請書項目!AD241="","",入力①申請書項目!AD241)</f>
        <v/>
      </c>
      <c r="X354" s="430"/>
      <c r="Y354" s="430"/>
      <c r="Z354" s="430"/>
      <c r="AA354" s="430" t="str">
        <f>IF(入力①申請書項目!AG241="","",入力①申請書項目!AG241)</f>
        <v/>
      </c>
      <c r="AB354" s="430"/>
      <c r="AC354" s="430"/>
      <c r="AD354" s="427" t="str">
        <f>IF(入力①申請書項目!AK241="","",入力①申請書項目!AK241)</f>
        <v/>
      </c>
      <c r="AE354" s="427"/>
      <c r="AF354" s="427"/>
      <c r="AG354" s="428" t="str">
        <f>IF(入力①申請書項目!AN241="","",入力①申請書項目!AN241)</f>
        <v/>
      </c>
      <c r="AH354" s="428"/>
      <c r="AI354" s="427" t="str">
        <f>IF(入力①申請書項目!AP241=0,"",入力①申請書項目!AP241)</f>
        <v/>
      </c>
      <c r="AJ354" s="427"/>
      <c r="AK354" s="427"/>
      <c r="AL354" s="433" t="str">
        <f>IF(入力①申請書項目!AV241="","",入力①申請書項目!AV241)&amp;IF(入力①申請書項目!AZ241="","",","&amp;入力①申請書項目!AZ241)</f>
        <v/>
      </c>
      <c r="AM354" s="433"/>
      <c r="AN354" s="433"/>
      <c r="AO354" s="433"/>
      <c r="AP354" s="433"/>
    </row>
    <row r="355" spans="3:42" ht="20.100000000000001" customHeight="1">
      <c r="C355" s="429" t="str">
        <f>IF(入力①申請書項目!E242="","",入力①申請書項目!E242)</f>
        <v/>
      </c>
      <c r="D355" s="429"/>
      <c r="E355" s="430" t="str">
        <f>IF(入力①申請書項目!G242="","","H"&amp;入力①申請書項目!G242&amp;"."&amp;入力①申請書項目!J242)</f>
        <v/>
      </c>
      <c r="F355" s="430"/>
      <c r="G355" s="430"/>
      <c r="H355" s="430"/>
      <c r="I355" s="431" t="str">
        <f>IF(入力①申請書項目!M242="","",VLOOKUP(入力①申請書項目!M242,PL①!$A$25:$B$29,2,FALSE))</f>
        <v/>
      </c>
      <c r="J355" s="431"/>
      <c r="K355" s="431"/>
      <c r="L355" s="432" t="str">
        <f>IF(入力①申請書項目!Q242="","",入力①申請書項目!Q242)</f>
        <v/>
      </c>
      <c r="M355" s="432"/>
      <c r="N355" s="432"/>
      <c r="O355" s="432"/>
      <c r="P355" s="432"/>
      <c r="Q355" s="432"/>
      <c r="R355" s="432"/>
      <c r="S355" s="432"/>
      <c r="T355" s="432"/>
      <c r="U355" s="432"/>
      <c r="V355" s="432"/>
      <c r="W355" s="430" t="str">
        <f>IF(入力①申請書項目!AA242="","",入力①申請書項目!AA242)&amp;IF(入力①申請書項目!AD242="","",入力①申請書項目!AD242)</f>
        <v/>
      </c>
      <c r="X355" s="430"/>
      <c r="Y355" s="430"/>
      <c r="Z355" s="430"/>
      <c r="AA355" s="430" t="str">
        <f>IF(入力①申請書項目!AG242="","",入力①申請書項目!AG242)</f>
        <v/>
      </c>
      <c r="AB355" s="430"/>
      <c r="AC355" s="430"/>
      <c r="AD355" s="427" t="str">
        <f>IF(入力①申請書項目!AK242="","",入力①申請書項目!AK242)</f>
        <v/>
      </c>
      <c r="AE355" s="427"/>
      <c r="AF355" s="427"/>
      <c r="AG355" s="428" t="str">
        <f>IF(入力①申請書項目!AN242="","",入力①申請書項目!AN242)</f>
        <v/>
      </c>
      <c r="AH355" s="428"/>
      <c r="AI355" s="427" t="str">
        <f>IF(入力①申請書項目!AP242=0,"",入力①申請書項目!AP242)</f>
        <v/>
      </c>
      <c r="AJ355" s="427"/>
      <c r="AK355" s="427"/>
      <c r="AL355" s="433" t="str">
        <f>IF(入力①申請書項目!AV242="","",入力①申請書項目!AV242)&amp;IF(入力①申請書項目!AZ242="","",","&amp;入力①申請書項目!AZ242)</f>
        <v/>
      </c>
      <c r="AM355" s="433"/>
      <c r="AN355" s="433"/>
      <c r="AO355" s="433"/>
      <c r="AP355" s="433"/>
    </row>
    <row r="356" spans="3:42" ht="20.100000000000001" customHeight="1">
      <c r="C356" s="429" t="str">
        <f>IF(入力①申請書項目!E243="","",入力①申請書項目!E243)</f>
        <v/>
      </c>
      <c r="D356" s="429"/>
      <c r="E356" s="430" t="str">
        <f>IF(入力①申請書項目!G243="","","H"&amp;入力①申請書項目!G243&amp;"."&amp;入力①申請書項目!J243)</f>
        <v/>
      </c>
      <c r="F356" s="430"/>
      <c r="G356" s="430"/>
      <c r="H356" s="430"/>
      <c r="I356" s="431" t="str">
        <f>IF(入力①申請書項目!M243="","",VLOOKUP(入力①申請書項目!M243,PL①!$A$25:$B$29,2,FALSE))</f>
        <v/>
      </c>
      <c r="J356" s="431"/>
      <c r="K356" s="431"/>
      <c r="L356" s="432" t="str">
        <f>IF(入力①申請書項目!Q243="","",入力①申請書項目!Q243)</f>
        <v/>
      </c>
      <c r="M356" s="432"/>
      <c r="N356" s="432"/>
      <c r="O356" s="432"/>
      <c r="P356" s="432"/>
      <c r="Q356" s="432"/>
      <c r="R356" s="432"/>
      <c r="S356" s="432"/>
      <c r="T356" s="432"/>
      <c r="U356" s="432"/>
      <c r="V356" s="432"/>
      <c r="W356" s="430" t="str">
        <f>IF(入力①申請書項目!AA243="","",入力①申請書項目!AA243)&amp;IF(入力①申請書項目!AD243="","",入力①申請書項目!AD243)</f>
        <v/>
      </c>
      <c r="X356" s="430"/>
      <c r="Y356" s="430"/>
      <c r="Z356" s="430"/>
      <c r="AA356" s="430" t="str">
        <f>IF(入力①申請書項目!AG243="","",入力①申請書項目!AG243)</f>
        <v/>
      </c>
      <c r="AB356" s="430"/>
      <c r="AC356" s="430"/>
      <c r="AD356" s="427" t="str">
        <f>IF(入力①申請書項目!AK243="","",入力①申請書項目!AK243)</f>
        <v/>
      </c>
      <c r="AE356" s="427"/>
      <c r="AF356" s="427"/>
      <c r="AG356" s="428" t="str">
        <f>IF(入力①申請書項目!AN243="","",入力①申請書項目!AN243)</f>
        <v/>
      </c>
      <c r="AH356" s="428"/>
      <c r="AI356" s="427" t="str">
        <f>IF(入力①申請書項目!AP243=0,"",入力①申請書項目!AP243)</f>
        <v/>
      </c>
      <c r="AJ356" s="427"/>
      <c r="AK356" s="427"/>
      <c r="AL356" s="433" t="str">
        <f>IF(入力①申請書項目!AV243="","",入力①申請書項目!AV243)&amp;IF(入力①申請書項目!AZ243="","",","&amp;入力①申請書項目!AZ243)</f>
        <v/>
      </c>
      <c r="AM356" s="433"/>
      <c r="AN356" s="433"/>
      <c r="AO356" s="433"/>
      <c r="AP356" s="433"/>
    </row>
    <row r="357" spans="3:42" ht="20.100000000000001" customHeight="1">
      <c r="C357" s="429" t="str">
        <f>IF(入力①申請書項目!E244="","",入力①申請書項目!E244)</f>
        <v/>
      </c>
      <c r="D357" s="429"/>
      <c r="E357" s="430" t="str">
        <f>IF(入力①申請書項目!G244="","","H"&amp;入力①申請書項目!G244&amp;"."&amp;入力①申請書項目!J244)</f>
        <v/>
      </c>
      <c r="F357" s="430"/>
      <c r="G357" s="430"/>
      <c r="H357" s="430"/>
      <c r="I357" s="431" t="str">
        <f>IF(入力①申請書項目!M244="","",VLOOKUP(入力①申請書項目!M244,PL①!$A$25:$B$29,2,FALSE))</f>
        <v/>
      </c>
      <c r="J357" s="431"/>
      <c r="K357" s="431"/>
      <c r="L357" s="432" t="str">
        <f>IF(入力①申請書項目!Q244="","",入力①申請書項目!Q244)</f>
        <v/>
      </c>
      <c r="M357" s="432"/>
      <c r="N357" s="432"/>
      <c r="O357" s="432"/>
      <c r="P357" s="432"/>
      <c r="Q357" s="432"/>
      <c r="R357" s="432"/>
      <c r="S357" s="432"/>
      <c r="T357" s="432"/>
      <c r="U357" s="432"/>
      <c r="V357" s="432"/>
      <c r="W357" s="430" t="str">
        <f>IF(入力①申請書項目!AA244="","",入力①申請書項目!AA244)&amp;IF(入力①申請書項目!AD244="","",入力①申請書項目!AD244)</f>
        <v/>
      </c>
      <c r="X357" s="430"/>
      <c r="Y357" s="430"/>
      <c r="Z357" s="430"/>
      <c r="AA357" s="430" t="str">
        <f>IF(入力①申請書項目!AG244="","",入力①申請書項目!AG244)</f>
        <v/>
      </c>
      <c r="AB357" s="430"/>
      <c r="AC357" s="430"/>
      <c r="AD357" s="427" t="str">
        <f>IF(入力①申請書項目!AK244="","",入力①申請書項目!AK244)</f>
        <v/>
      </c>
      <c r="AE357" s="427"/>
      <c r="AF357" s="427"/>
      <c r="AG357" s="428" t="str">
        <f>IF(入力①申請書項目!AN244="","",入力①申請書項目!AN244)</f>
        <v/>
      </c>
      <c r="AH357" s="428"/>
      <c r="AI357" s="427" t="str">
        <f>IF(入力①申請書項目!AP244=0,"",入力①申請書項目!AP244)</f>
        <v/>
      </c>
      <c r="AJ357" s="427"/>
      <c r="AK357" s="427"/>
      <c r="AL357" s="433" t="str">
        <f>IF(入力①申請書項目!AV244="","",入力①申請書項目!AV244)&amp;IF(入力①申請書項目!AZ244="","",","&amp;入力①申請書項目!AZ244)</f>
        <v/>
      </c>
      <c r="AM357" s="433"/>
      <c r="AN357" s="433"/>
      <c r="AO357" s="433"/>
      <c r="AP357" s="433"/>
    </row>
    <row r="358" spans="3:42" ht="20.100000000000001" customHeight="1">
      <c r="C358" s="429" t="str">
        <f>IF(入力①申請書項目!E245="","",入力①申請書項目!E245)</f>
        <v/>
      </c>
      <c r="D358" s="429"/>
      <c r="E358" s="430" t="str">
        <f>IF(入力①申請書項目!G245="","","H"&amp;入力①申請書項目!G245&amp;"."&amp;入力①申請書項目!J245)</f>
        <v/>
      </c>
      <c r="F358" s="430"/>
      <c r="G358" s="430"/>
      <c r="H358" s="430"/>
      <c r="I358" s="431" t="str">
        <f>IF(入力①申請書項目!M245="","",VLOOKUP(入力①申請書項目!M245,PL①!$A$25:$B$29,2,FALSE))</f>
        <v/>
      </c>
      <c r="J358" s="431"/>
      <c r="K358" s="431"/>
      <c r="L358" s="432" t="str">
        <f>IF(入力①申請書項目!Q245="","",入力①申請書項目!Q245)</f>
        <v/>
      </c>
      <c r="M358" s="432"/>
      <c r="N358" s="432"/>
      <c r="O358" s="432"/>
      <c r="P358" s="432"/>
      <c r="Q358" s="432"/>
      <c r="R358" s="432"/>
      <c r="S358" s="432"/>
      <c r="T358" s="432"/>
      <c r="U358" s="432"/>
      <c r="V358" s="432"/>
      <c r="W358" s="430" t="str">
        <f>IF(入力①申請書項目!AA245="","",入力①申請書項目!AA245)&amp;IF(入力①申請書項目!AD245="","",入力①申請書項目!AD245)</f>
        <v/>
      </c>
      <c r="X358" s="430"/>
      <c r="Y358" s="430"/>
      <c r="Z358" s="430"/>
      <c r="AA358" s="430" t="str">
        <f>IF(入力①申請書項目!AG245="","",入力①申請書項目!AG245)</f>
        <v/>
      </c>
      <c r="AB358" s="430"/>
      <c r="AC358" s="430"/>
      <c r="AD358" s="427" t="str">
        <f>IF(入力①申請書項目!AK245="","",入力①申請書項目!AK245)</f>
        <v/>
      </c>
      <c r="AE358" s="427"/>
      <c r="AF358" s="427"/>
      <c r="AG358" s="428" t="str">
        <f>IF(入力①申請書項目!AN245="","",入力①申請書項目!AN245)</f>
        <v/>
      </c>
      <c r="AH358" s="428"/>
      <c r="AI358" s="427" t="str">
        <f>IF(入力①申請書項目!AP245=0,"",入力①申請書項目!AP245)</f>
        <v/>
      </c>
      <c r="AJ358" s="427"/>
      <c r="AK358" s="427"/>
      <c r="AL358" s="433" t="str">
        <f>IF(入力①申請書項目!AV245="","",入力①申請書項目!AV245)&amp;IF(入力①申請書項目!AZ245="","",","&amp;入力①申請書項目!AZ245)</f>
        <v/>
      </c>
      <c r="AM358" s="433"/>
      <c r="AN358" s="433"/>
      <c r="AO358" s="433"/>
      <c r="AP358" s="433"/>
    </row>
    <row r="359" spans="3:42" ht="20.100000000000001" customHeight="1">
      <c r="C359" s="429" t="str">
        <f>IF(入力①申請書項目!E246="","",入力①申請書項目!E246)</f>
        <v/>
      </c>
      <c r="D359" s="429"/>
      <c r="E359" s="430" t="str">
        <f>IF(入力①申請書項目!G246="","","H"&amp;入力①申請書項目!G246&amp;"."&amp;入力①申請書項目!J246)</f>
        <v/>
      </c>
      <c r="F359" s="430"/>
      <c r="G359" s="430"/>
      <c r="H359" s="430"/>
      <c r="I359" s="431" t="str">
        <f>IF(入力①申請書項目!M246="","",VLOOKUP(入力①申請書項目!M246,PL①!$A$25:$B$29,2,FALSE))</f>
        <v/>
      </c>
      <c r="J359" s="431"/>
      <c r="K359" s="431"/>
      <c r="L359" s="432" t="str">
        <f>IF(入力①申請書項目!Q246="","",入力①申請書項目!Q246)</f>
        <v/>
      </c>
      <c r="M359" s="432"/>
      <c r="N359" s="432"/>
      <c r="O359" s="432"/>
      <c r="P359" s="432"/>
      <c r="Q359" s="432"/>
      <c r="R359" s="432"/>
      <c r="S359" s="432"/>
      <c r="T359" s="432"/>
      <c r="U359" s="432"/>
      <c r="V359" s="432"/>
      <c r="W359" s="430" t="str">
        <f>IF(入力①申請書項目!AA246="","",入力①申請書項目!AA246)&amp;IF(入力①申請書項目!AD246="","",入力①申請書項目!AD246)</f>
        <v/>
      </c>
      <c r="X359" s="430"/>
      <c r="Y359" s="430"/>
      <c r="Z359" s="430"/>
      <c r="AA359" s="430" t="str">
        <f>IF(入力①申請書項目!AG246="","",入力①申請書項目!AG246)</f>
        <v/>
      </c>
      <c r="AB359" s="430"/>
      <c r="AC359" s="430"/>
      <c r="AD359" s="427" t="str">
        <f>IF(入力①申請書項目!AK246="","",入力①申請書項目!AK246)</f>
        <v/>
      </c>
      <c r="AE359" s="427"/>
      <c r="AF359" s="427"/>
      <c r="AG359" s="428" t="str">
        <f>IF(入力①申請書項目!AN246="","",入力①申請書項目!AN246)</f>
        <v/>
      </c>
      <c r="AH359" s="428"/>
      <c r="AI359" s="427" t="str">
        <f>IF(入力①申請書項目!AP246=0,"",入力①申請書項目!AP246)</f>
        <v/>
      </c>
      <c r="AJ359" s="427"/>
      <c r="AK359" s="427"/>
      <c r="AL359" s="433" t="str">
        <f>IF(入力①申請書項目!AV246="","",入力①申請書項目!AV246)&amp;IF(入力①申請書項目!AZ246="","",","&amp;入力①申請書項目!AZ246)</f>
        <v/>
      </c>
      <c r="AM359" s="433"/>
      <c r="AN359" s="433"/>
      <c r="AO359" s="433"/>
      <c r="AP359" s="433"/>
    </row>
    <row r="360" spans="3:42" ht="20.100000000000001" customHeight="1">
      <c r="C360" s="429" t="str">
        <f>IF(入力①申請書項目!E247="","",入力①申請書項目!E247)</f>
        <v/>
      </c>
      <c r="D360" s="429"/>
      <c r="E360" s="430" t="str">
        <f>IF(入力①申請書項目!G247="","","H"&amp;入力①申請書項目!G247&amp;"."&amp;入力①申請書項目!J247)</f>
        <v/>
      </c>
      <c r="F360" s="430"/>
      <c r="G360" s="430"/>
      <c r="H360" s="430"/>
      <c r="I360" s="431" t="str">
        <f>IF(入力①申請書項目!M247="","",VLOOKUP(入力①申請書項目!M247,PL①!$A$25:$B$29,2,FALSE))</f>
        <v/>
      </c>
      <c r="J360" s="431"/>
      <c r="K360" s="431"/>
      <c r="L360" s="432" t="str">
        <f>IF(入力①申請書項目!Q247="","",入力①申請書項目!Q247)</f>
        <v/>
      </c>
      <c r="M360" s="432"/>
      <c r="N360" s="432"/>
      <c r="O360" s="432"/>
      <c r="P360" s="432"/>
      <c r="Q360" s="432"/>
      <c r="R360" s="432"/>
      <c r="S360" s="432"/>
      <c r="T360" s="432"/>
      <c r="U360" s="432"/>
      <c r="V360" s="432"/>
      <c r="W360" s="430" t="str">
        <f>IF(入力①申請書項目!AA247="","",入力①申請書項目!AA247)&amp;IF(入力①申請書項目!AD247="","",入力①申請書項目!AD247)</f>
        <v/>
      </c>
      <c r="X360" s="430"/>
      <c r="Y360" s="430"/>
      <c r="Z360" s="430"/>
      <c r="AA360" s="430" t="str">
        <f>IF(入力①申請書項目!AG247="","",入力①申請書項目!AG247)</f>
        <v/>
      </c>
      <c r="AB360" s="430"/>
      <c r="AC360" s="430"/>
      <c r="AD360" s="427" t="str">
        <f>IF(入力①申請書項目!AK247="","",入力①申請書項目!AK247)</f>
        <v/>
      </c>
      <c r="AE360" s="427"/>
      <c r="AF360" s="427"/>
      <c r="AG360" s="428" t="str">
        <f>IF(入力①申請書項目!AN247="","",入力①申請書項目!AN247)</f>
        <v/>
      </c>
      <c r="AH360" s="428"/>
      <c r="AI360" s="427" t="str">
        <f>IF(入力①申請書項目!AP247=0,"",入力①申請書項目!AP247)</f>
        <v/>
      </c>
      <c r="AJ360" s="427"/>
      <c r="AK360" s="427"/>
      <c r="AL360" s="433" t="str">
        <f>IF(入力①申請書項目!AV247="","",入力①申請書項目!AV247)&amp;IF(入力①申請書項目!AZ247="","",","&amp;入力①申請書項目!AZ247)</f>
        <v/>
      </c>
      <c r="AM360" s="433"/>
      <c r="AN360" s="433"/>
      <c r="AO360" s="433"/>
      <c r="AP360" s="433"/>
    </row>
    <row r="361" spans="3:42" ht="20.100000000000001" customHeight="1">
      <c r="C361" s="429" t="str">
        <f>IF(入力①申請書項目!E248="","",入力①申請書項目!E248)</f>
        <v/>
      </c>
      <c r="D361" s="429"/>
      <c r="E361" s="430" t="str">
        <f>IF(入力①申請書項目!G248="","","H"&amp;入力①申請書項目!G248&amp;"."&amp;入力①申請書項目!J248)</f>
        <v/>
      </c>
      <c r="F361" s="430"/>
      <c r="G361" s="430"/>
      <c r="H361" s="430"/>
      <c r="I361" s="431" t="str">
        <f>IF(入力①申請書項目!M248="","",VLOOKUP(入力①申請書項目!M248,PL①!$A$25:$B$29,2,FALSE))</f>
        <v/>
      </c>
      <c r="J361" s="431"/>
      <c r="K361" s="431"/>
      <c r="L361" s="432" t="str">
        <f>IF(入力①申請書項目!Q248="","",入力①申請書項目!Q248)</f>
        <v/>
      </c>
      <c r="M361" s="432"/>
      <c r="N361" s="432"/>
      <c r="O361" s="432"/>
      <c r="P361" s="432"/>
      <c r="Q361" s="432"/>
      <c r="R361" s="432"/>
      <c r="S361" s="432"/>
      <c r="T361" s="432"/>
      <c r="U361" s="432"/>
      <c r="V361" s="432"/>
      <c r="W361" s="430" t="str">
        <f>IF(入力①申請書項目!AA248="","",入力①申請書項目!AA248)&amp;IF(入力①申請書項目!AD248="","",入力①申請書項目!AD248)</f>
        <v/>
      </c>
      <c r="X361" s="430"/>
      <c r="Y361" s="430"/>
      <c r="Z361" s="430"/>
      <c r="AA361" s="430" t="str">
        <f>IF(入力①申請書項目!AG248="","",入力①申請書項目!AG248)</f>
        <v/>
      </c>
      <c r="AB361" s="430"/>
      <c r="AC361" s="430"/>
      <c r="AD361" s="427" t="str">
        <f>IF(入力①申請書項目!AK248="","",入力①申請書項目!AK248)</f>
        <v/>
      </c>
      <c r="AE361" s="427"/>
      <c r="AF361" s="427"/>
      <c r="AG361" s="428" t="str">
        <f>IF(入力①申請書項目!AN248="","",入力①申請書項目!AN248)</f>
        <v/>
      </c>
      <c r="AH361" s="428"/>
      <c r="AI361" s="427" t="str">
        <f>IF(入力①申請書項目!AP248=0,"",入力①申請書項目!AP248)</f>
        <v/>
      </c>
      <c r="AJ361" s="427"/>
      <c r="AK361" s="427"/>
      <c r="AL361" s="433" t="str">
        <f>IF(入力①申請書項目!AV248="","",入力①申請書項目!AV248)&amp;IF(入力①申請書項目!AZ248="","",","&amp;入力①申請書項目!AZ248)</f>
        <v/>
      </c>
      <c r="AM361" s="433"/>
      <c r="AN361" s="433"/>
      <c r="AO361" s="433"/>
      <c r="AP361" s="433"/>
    </row>
    <row r="362" spans="3:42" ht="20.100000000000001" customHeight="1">
      <c r="C362" s="429" t="str">
        <f>IF(入力①申請書項目!E249="","",入力①申請書項目!E249)</f>
        <v/>
      </c>
      <c r="D362" s="429"/>
      <c r="E362" s="430" t="str">
        <f>IF(入力①申請書項目!G249="","","H"&amp;入力①申請書項目!G249&amp;"."&amp;入力①申請書項目!J249)</f>
        <v/>
      </c>
      <c r="F362" s="430"/>
      <c r="G362" s="430"/>
      <c r="H362" s="430"/>
      <c r="I362" s="431" t="str">
        <f>IF(入力①申請書項目!M249="","",VLOOKUP(入力①申請書項目!M249,PL①!$A$25:$B$29,2,FALSE))</f>
        <v/>
      </c>
      <c r="J362" s="431"/>
      <c r="K362" s="431"/>
      <c r="L362" s="432" t="str">
        <f>IF(入力①申請書項目!Q249="","",入力①申請書項目!Q249)</f>
        <v/>
      </c>
      <c r="M362" s="432"/>
      <c r="N362" s="432"/>
      <c r="O362" s="432"/>
      <c r="P362" s="432"/>
      <c r="Q362" s="432"/>
      <c r="R362" s="432"/>
      <c r="S362" s="432"/>
      <c r="T362" s="432"/>
      <c r="U362" s="432"/>
      <c r="V362" s="432"/>
      <c r="W362" s="430" t="str">
        <f>IF(入力①申請書項目!AA249="","",入力①申請書項目!AA249)&amp;IF(入力①申請書項目!AD249="","",入力①申請書項目!AD249)</f>
        <v/>
      </c>
      <c r="X362" s="430"/>
      <c r="Y362" s="430"/>
      <c r="Z362" s="430"/>
      <c r="AA362" s="430" t="str">
        <f>IF(入力①申請書項目!AG249="","",入力①申請書項目!AG249)</f>
        <v/>
      </c>
      <c r="AB362" s="430"/>
      <c r="AC362" s="430"/>
      <c r="AD362" s="427" t="str">
        <f>IF(入力①申請書項目!AK249="","",入力①申請書項目!AK249)</f>
        <v/>
      </c>
      <c r="AE362" s="427"/>
      <c r="AF362" s="427"/>
      <c r="AG362" s="428" t="str">
        <f>IF(入力①申請書項目!AN249="","",入力①申請書項目!AN249)</f>
        <v/>
      </c>
      <c r="AH362" s="428"/>
      <c r="AI362" s="427" t="str">
        <f>IF(入力①申請書項目!AP249=0,"",入力①申請書項目!AP249)</f>
        <v/>
      </c>
      <c r="AJ362" s="427"/>
      <c r="AK362" s="427"/>
      <c r="AL362" s="433" t="str">
        <f>IF(入力①申請書項目!AV249="","",入力①申請書項目!AV249)&amp;IF(入力①申請書項目!AZ249="","",","&amp;入力①申請書項目!AZ249)</f>
        <v/>
      </c>
      <c r="AM362" s="433"/>
      <c r="AN362" s="433"/>
      <c r="AO362" s="433"/>
      <c r="AP362" s="433"/>
    </row>
    <row r="363" spans="3:42" ht="20.100000000000001" customHeight="1">
      <c r="C363" s="429" t="str">
        <f>IF(入力①申請書項目!E250="","",入力①申請書項目!E250)</f>
        <v/>
      </c>
      <c r="D363" s="429"/>
      <c r="E363" s="430" t="str">
        <f>IF(入力①申請書項目!G250="","","H"&amp;入力①申請書項目!G250&amp;"."&amp;入力①申請書項目!J250)</f>
        <v/>
      </c>
      <c r="F363" s="430"/>
      <c r="G363" s="430"/>
      <c r="H363" s="430"/>
      <c r="I363" s="431" t="str">
        <f>IF(入力①申請書項目!M250="","",VLOOKUP(入力①申請書項目!M250,PL①!$A$25:$B$29,2,FALSE))</f>
        <v/>
      </c>
      <c r="J363" s="431"/>
      <c r="K363" s="431"/>
      <c r="L363" s="432" t="str">
        <f>IF(入力①申請書項目!Q250="","",入力①申請書項目!Q250)</f>
        <v/>
      </c>
      <c r="M363" s="432"/>
      <c r="N363" s="432"/>
      <c r="O363" s="432"/>
      <c r="P363" s="432"/>
      <c r="Q363" s="432"/>
      <c r="R363" s="432"/>
      <c r="S363" s="432"/>
      <c r="T363" s="432"/>
      <c r="U363" s="432"/>
      <c r="V363" s="432"/>
      <c r="W363" s="430" t="str">
        <f>IF(入力①申請書項目!AA250="","",入力①申請書項目!AA250)&amp;IF(入力①申請書項目!AD250="","",入力①申請書項目!AD250)</f>
        <v/>
      </c>
      <c r="X363" s="430"/>
      <c r="Y363" s="430"/>
      <c r="Z363" s="430"/>
      <c r="AA363" s="430" t="str">
        <f>IF(入力①申請書項目!AG250="","",入力①申請書項目!AG250)</f>
        <v/>
      </c>
      <c r="AB363" s="430"/>
      <c r="AC363" s="430"/>
      <c r="AD363" s="427" t="str">
        <f>IF(入力①申請書項目!AK250="","",入力①申請書項目!AK250)</f>
        <v/>
      </c>
      <c r="AE363" s="427"/>
      <c r="AF363" s="427"/>
      <c r="AG363" s="428" t="str">
        <f>IF(入力①申請書項目!AN250="","",入力①申請書項目!AN250)</f>
        <v/>
      </c>
      <c r="AH363" s="428"/>
      <c r="AI363" s="427" t="str">
        <f>IF(入力①申請書項目!AP250=0,"",入力①申請書項目!AP250)</f>
        <v/>
      </c>
      <c r="AJ363" s="427"/>
      <c r="AK363" s="427"/>
      <c r="AL363" s="433" t="str">
        <f>IF(入力①申請書項目!AV250="","",入力①申請書項目!AV250)&amp;IF(入力①申請書項目!AZ250="","",","&amp;入力①申請書項目!AZ250)</f>
        <v/>
      </c>
      <c r="AM363" s="433"/>
      <c r="AN363" s="433"/>
      <c r="AO363" s="433"/>
      <c r="AP363" s="433"/>
    </row>
    <row r="364" spans="3:42" ht="20.100000000000001" customHeight="1">
      <c r="C364" s="429" t="str">
        <f>IF(入力①申請書項目!E251="","",入力①申請書項目!E251)</f>
        <v/>
      </c>
      <c r="D364" s="429"/>
      <c r="E364" s="430" t="str">
        <f>IF(入力①申請書項目!G251="","","H"&amp;入力①申請書項目!G251&amp;"."&amp;入力①申請書項目!J251)</f>
        <v/>
      </c>
      <c r="F364" s="430"/>
      <c r="G364" s="430"/>
      <c r="H364" s="430"/>
      <c r="I364" s="431" t="str">
        <f>IF(入力①申請書項目!M251="","",VLOOKUP(入力①申請書項目!M251,PL①!$A$25:$B$29,2,FALSE))</f>
        <v/>
      </c>
      <c r="J364" s="431"/>
      <c r="K364" s="431"/>
      <c r="L364" s="432" t="str">
        <f>IF(入力①申請書項目!Q251="","",入力①申請書項目!Q251)</f>
        <v/>
      </c>
      <c r="M364" s="432"/>
      <c r="N364" s="432"/>
      <c r="O364" s="432"/>
      <c r="P364" s="432"/>
      <c r="Q364" s="432"/>
      <c r="R364" s="432"/>
      <c r="S364" s="432"/>
      <c r="T364" s="432"/>
      <c r="U364" s="432"/>
      <c r="V364" s="432"/>
      <c r="W364" s="430" t="str">
        <f>IF(入力①申請書項目!AA251="","",入力①申請書項目!AA251)&amp;IF(入力①申請書項目!AD251="","",入力①申請書項目!AD251)</f>
        <v/>
      </c>
      <c r="X364" s="430"/>
      <c r="Y364" s="430"/>
      <c r="Z364" s="430"/>
      <c r="AA364" s="430" t="str">
        <f>IF(入力①申請書項目!AG251="","",入力①申請書項目!AG251)</f>
        <v/>
      </c>
      <c r="AB364" s="430"/>
      <c r="AC364" s="430"/>
      <c r="AD364" s="427" t="str">
        <f>IF(入力①申請書項目!AK251="","",入力①申請書項目!AK251)</f>
        <v/>
      </c>
      <c r="AE364" s="427"/>
      <c r="AF364" s="427"/>
      <c r="AG364" s="428" t="str">
        <f>IF(入力①申請書項目!AN251="","",入力①申請書項目!AN251)</f>
        <v/>
      </c>
      <c r="AH364" s="428"/>
      <c r="AI364" s="427" t="str">
        <f>IF(入力①申請書項目!AP251=0,"",入力①申請書項目!AP251)</f>
        <v/>
      </c>
      <c r="AJ364" s="427"/>
      <c r="AK364" s="427"/>
      <c r="AL364" s="433" t="str">
        <f>IF(入力①申請書項目!AV251="","",入力①申請書項目!AV251)&amp;IF(入力①申請書項目!AZ251="","",","&amp;入力①申請書項目!AZ251)</f>
        <v/>
      </c>
      <c r="AM364" s="433"/>
      <c r="AN364" s="433"/>
      <c r="AO364" s="433"/>
      <c r="AP364" s="433"/>
    </row>
    <row r="365" spans="3:42" ht="20.100000000000001" customHeight="1">
      <c r="C365" s="429" t="str">
        <f>IF(入力①申請書項目!E252="","",入力①申請書項目!E252)</f>
        <v/>
      </c>
      <c r="D365" s="429"/>
      <c r="E365" s="430" t="str">
        <f>IF(入力①申請書項目!G252="","","H"&amp;入力①申請書項目!G252&amp;"."&amp;入力①申請書項目!J252)</f>
        <v/>
      </c>
      <c r="F365" s="430"/>
      <c r="G365" s="430"/>
      <c r="H365" s="430"/>
      <c r="I365" s="431" t="str">
        <f>IF(入力①申請書項目!M252="","",VLOOKUP(入力①申請書項目!M252,PL①!$A$25:$B$29,2,FALSE))</f>
        <v/>
      </c>
      <c r="J365" s="431"/>
      <c r="K365" s="431"/>
      <c r="L365" s="432" t="str">
        <f>IF(入力①申請書項目!Q252="","",入力①申請書項目!Q252)</f>
        <v/>
      </c>
      <c r="M365" s="432"/>
      <c r="N365" s="432"/>
      <c r="O365" s="432"/>
      <c r="P365" s="432"/>
      <c r="Q365" s="432"/>
      <c r="R365" s="432"/>
      <c r="S365" s="432"/>
      <c r="T365" s="432"/>
      <c r="U365" s="432"/>
      <c r="V365" s="432"/>
      <c r="W365" s="430" t="str">
        <f>IF(入力①申請書項目!AA252="","",入力①申請書項目!AA252)&amp;IF(入力①申請書項目!AD252="","",入力①申請書項目!AD252)</f>
        <v/>
      </c>
      <c r="X365" s="430"/>
      <c r="Y365" s="430"/>
      <c r="Z365" s="430"/>
      <c r="AA365" s="430" t="str">
        <f>IF(入力①申請書項目!AG252="","",入力①申請書項目!AG252)</f>
        <v/>
      </c>
      <c r="AB365" s="430"/>
      <c r="AC365" s="430"/>
      <c r="AD365" s="427" t="str">
        <f>IF(入力①申請書項目!AK252="","",入力①申請書項目!AK252)</f>
        <v/>
      </c>
      <c r="AE365" s="427"/>
      <c r="AF365" s="427"/>
      <c r="AG365" s="428" t="str">
        <f>IF(入力①申請書項目!AN252="","",入力①申請書項目!AN252)</f>
        <v/>
      </c>
      <c r="AH365" s="428"/>
      <c r="AI365" s="427" t="str">
        <f>IF(入力①申請書項目!AP252=0,"",入力①申請書項目!AP252)</f>
        <v/>
      </c>
      <c r="AJ365" s="427"/>
      <c r="AK365" s="427"/>
      <c r="AL365" s="433" t="str">
        <f>IF(入力①申請書項目!AV252="","",入力①申請書項目!AV252)&amp;IF(入力①申請書項目!AZ252="","",","&amp;入力①申請書項目!AZ252)</f>
        <v/>
      </c>
      <c r="AM365" s="433"/>
      <c r="AN365" s="433"/>
      <c r="AO365" s="433"/>
      <c r="AP365" s="433"/>
    </row>
    <row r="366" spans="3:42" ht="20.100000000000001" customHeight="1">
      <c r="C366" s="429" t="str">
        <f>IF(入力①申請書項目!E253="","",入力①申請書項目!E253)</f>
        <v/>
      </c>
      <c r="D366" s="429"/>
      <c r="E366" s="430" t="str">
        <f>IF(入力①申請書項目!G253="","","H"&amp;入力①申請書項目!G253&amp;"."&amp;入力①申請書項目!J253)</f>
        <v/>
      </c>
      <c r="F366" s="430"/>
      <c r="G366" s="430"/>
      <c r="H366" s="430"/>
      <c r="I366" s="431" t="str">
        <f>IF(入力①申請書項目!M253="","",VLOOKUP(入力①申請書項目!M253,PL①!$A$25:$B$29,2,FALSE))</f>
        <v/>
      </c>
      <c r="J366" s="431"/>
      <c r="K366" s="431"/>
      <c r="L366" s="432" t="str">
        <f>IF(入力①申請書項目!Q253="","",入力①申請書項目!Q253)</f>
        <v/>
      </c>
      <c r="M366" s="432"/>
      <c r="N366" s="432"/>
      <c r="O366" s="432"/>
      <c r="P366" s="432"/>
      <c r="Q366" s="432"/>
      <c r="R366" s="432"/>
      <c r="S366" s="432"/>
      <c r="T366" s="432"/>
      <c r="U366" s="432"/>
      <c r="V366" s="432"/>
      <c r="W366" s="430" t="str">
        <f>IF(入力①申請書項目!AA253="","",入力①申請書項目!AA253)&amp;IF(入力①申請書項目!AD253="","",入力①申請書項目!AD253)</f>
        <v/>
      </c>
      <c r="X366" s="430"/>
      <c r="Y366" s="430"/>
      <c r="Z366" s="430"/>
      <c r="AA366" s="430" t="str">
        <f>IF(入力①申請書項目!AG253="","",入力①申請書項目!AG253)</f>
        <v/>
      </c>
      <c r="AB366" s="430"/>
      <c r="AC366" s="430"/>
      <c r="AD366" s="427" t="str">
        <f>IF(入力①申請書項目!AK253="","",入力①申請書項目!AK253)</f>
        <v/>
      </c>
      <c r="AE366" s="427"/>
      <c r="AF366" s="427"/>
      <c r="AG366" s="428" t="str">
        <f>IF(入力①申請書項目!AN253="","",入力①申請書項目!AN253)</f>
        <v/>
      </c>
      <c r="AH366" s="428"/>
      <c r="AI366" s="427" t="str">
        <f>IF(入力①申請書項目!AP253=0,"",入力①申請書項目!AP253)</f>
        <v/>
      </c>
      <c r="AJ366" s="427"/>
      <c r="AK366" s="427"/>
      <c r="AL366" s="433" t="str">
        <f>IF(入力①申請書項目!AV253="","",入力①申請書項目!AV253)&amp;IF(入力①申請書項目!AZ253="","",","&amp;入力①申請書項目!AZ253)</f>
        <v/>
      </c>
      <c r="AM366" s="433"/>
      <c r="AN366" s="433"/>
      <c r="AO366" s="433"/>
      <c r="AP366" s="433"/>
    </row>
    <row r="367" spans="3:42" ht="20.100000000000001" customHeight="1">
      <c r="C367" s="429" t="str">
        <f>IF(入力①申請書項目!E254="","",入力①申請書項目!E254)</f>
        <v/>
      </c>
      <c r="D367" s="429"/>
      <c r="E367" s="430" t="str">
        <f>IF(入力①申請書項目!G254="","","H"&amp;入力①申請書項目!G254&amp;"."&amp;入力①申請書項目!J254)</f>
        <v/>
      </c>
      <c r="F367" s="430"/>
      <c r="G367" s="430"/>
      <c r="H367" s="430"/>
      <c r="I367" s="431" t="str">
        <f>IF(入力①申請書項目!M254="","",VLOOKUP(入力①申請書項目!M254,PL①!$A$25:$B$29,2,FALSE))</f>
        <v/>
      </c>
      <c r="J367" s="431"/>
      <c r="K367" s="431"/>
      <c r="L367" s="432" t="str">
        <f>IF(入力①申請書項目!Q254="","",入力①申請書項目!Q254)</f>
        <v/>
      </c>
      <c r="M367" s="432"/>
      <c r="N367" s="432"/>
      <c r="O367" s="432"/>
      <c r="P367" s="432"/>
      <c r="Q367" s="432"/>
      <c r="R367" s="432"/>
      <c r="S367" s="432"/>
      <c r="T367" s="432"/>
      <c r="U367" s="432"/>
      <c r="V367" s="432"/>
      <c r="W367" s="430" t="str">
        <f>IF(入力①申請書項目!AA254="","",入力①申請書項目!AA254)&amp;IF(入力①申請書項目!AD254="","",入力①申請書項目!AD254)</f>
        <v/>
      </c>
      <c r="X367" s="430"/>
      <c r="Y367" s="430"/>
      <c r="Z367" s="430"/>
      <c r="AA367" s="430" t="str">
        <f>IF(入力①申請書項目!AG254="","",入力①申請書項目!AG254)</f>
        <v/>
      </c>
      <c r="AB367" s="430"/>
      <c r="AC367" s="430"/>
      <c r="AD367" s="427" t="str">
        <f>IF(入力①申請書項目!AK254="","",入力①申請書項目!AK254)</f>
        <v/>
      </c>
      <c r="AE367" s="427"/>
      <c r="AF367" s="427"/>
      <c r="AG367" s="428" t="str">
        <f>IF(入力①申請書項目!AN254="","",入力①申請書項目!AN254)</f>
        <v/>
      </c>
      <c r="AH367" s="428"/>
      <c r="AI367" s="427" t="str">
        <f>IF(入力①申請書項目!AP254=0,"",入力①申請書項目!AP254)</f>
        <v/>
      </c>
      <c r="AJ367" s="427"/>
      <c r="AK367" s="427"/>
      <c r="AL367" s="433" t="str">
        <f>IF(入力①申請書項目!AV254="","",入力①申請書項目!AV254)&amp;IF(入力①申請書項目!AZ254="","",","&amp;入力①申請書項目!AZ254)</f>
        <v/>
      </c>
      <c r="AM367" s="433"/>
      <c r="AN367" s="433"/>
      <c r="AO367" s="433"/>
      <c r="AP367" s="433"/>
    </row>
    <row r="368" spans="3:42" ht="20.100000000000001" customHeight="1">
      <c r="C368" s="429" t="str">
        <f>IF(入力①申請書項目!E255="","",入力①申請書項目!E255)</f>
        <v/>
      </c>
      <c r="D368" s="429"/>
      <c r="E368" s="430" t="str">
        <f>IF(入力①申請書項目!G255="","","H"&amp;入力①申請書項目!G255&amp;"."&amp;入力①申請書項目!J255)</f>
        <v/>
      </c>
      <c r="F368" s="430"/>
      <c r="G368" s="430"/>
      <c r="H368" s="430"/>
      <c r="I368" s="431" t="str">
        <f>IF(入力①申請書項目!M255="","",VLOOKUP(入力①申請書項目!M255,PL①!$A$25:$B$29,2,FALSE))</f>
        <v/>
      </c>
      <c r="J368" s="431"/>
      <c r="K368" s="431"/>
      <c r="L368" s="432" t="str">
        <f>IF(入力①申請書項目!Q255="","",入力①申請書項目!Q255)</f>
        <v/>
      </c>
      <c r="M368" s="432"/>
      <c r="N368" s="432"/>
      <c r="O368" s="432"/>
      <c r="P368" s="432"/>
      <c r="Q368" s="432"/>
      <c r="R368" s="432"/>
      <c r="S368" s="432"/>
      <c r="T368" s="432"/>
      <c r="U368" s="432"/>
      <c r="V368" s="432"/>
      <c r="W368" s="430" t="str">
        <f>IF(入力①申請書項目!AA255="","",入力①申請書項目!AA255)&amp;IF(入力①申請書項目!AD255="","",入力①申請書項目!AD255)</f>
        <v/>
      </c>
      <c r="X368" s="430"/>
      <c r="Y368" s="430"/>
      <c r="Z368" s="430"/>
      <c r="AA368" s="430" t="str">
        <f>IF(入力①申請書項目!AG255="","",入力①申請書項目!AG255)</f>
        <v/>
      </c>
      <c r="AB368" s="430"/>
      <c r="AC368" s="430"/>
      <c r="AD368" s="427" t="str">
        <f>IF(入力①申請書項目!AK255="","",入力①申請書項目!AK255)</f>
        <v/>
      </c>
      <c r="AE368" s="427"/>
      <c r="AF368" s="427"/>
      <c r="AG368" s="428" t="str">
        <f>IF(入力①申請書項目!AN255="","",入力①申請書項目!AN255)</f>
        <v/>
      </c>
      <c r="AH368" s="428"/>
      <c r="AI368" s="427" t="str">
        <f>IF(入力①申請書項目!AP255=0,"",入力①申請書項目!AP255)</f>
        <v/>
      </c>
      <c r="AJ368" s="427"/>
      <c r="AK368" s="427"/>
      <c r="AL368" s="433" t="str">
        <f>IF(入力①申請書項目!AV255="","",入力①申請書項目!AV255)&amp;IF(入力①申請書項目!AZ255="","",","&amp;入力①申請書項目!AZ255)</f>
        <v/>
      </c>
      <c r="AM368" s="433"/>
      <c r="AN368" s="433"/>
      <c r="AO368" s="433"/>
      <c r="AP368" s="433"/>
    </row>
    <row r="369" spans="3:42" ht="20.100000000000001" customHeight="1">
      <c r="C369" s="429" t="str">
        <f>IF(入力①申請書項目!E256="","",入力①申請書項目!E256)</f>
        <v/>
      </c>
      <c r="D369" s="429"/>
      <c r="E369" s="430" t="str">
        <f>IF(入力①申請書項目!G256="","","H"&amp;入力①申請書項目!G256&amp;"."&amp;入力①申請書項目!J256)</f>
        <v/>
      </c>
      <c r="F369" s="430"/>
      <c r="G369" s="430"/>
      <c r="H369" s="430"/>
      <c r="I369" s="431" t="str">
        <f>IF(入力①申請書項目!M256="","",VLOOKUP(入力①申請書項目!M256,PL①!$A$25:$B$29,2,FALSE))</f>
        <v/>
      </c>
      <c r="J369" s="431"/>
      <c r="K369" s="431"/>
      <c r="L369" s="432" t="str">
        <f>IF(入力①申請書項目!Q256="","",入力①申請書項目!Q256)</f>
        <v/>
      </c>
      <c r="M369" s="432"/>
      <c r="N369" s="432"/>
      <c r="O369" s="432"/>
      <c r="P369" s="432"/>
      <c r="Q369" s="432"/>
      <c r="R369" s="432"/>
      <c r="S369" s="432"/>
      <c r="T369" s="432"/>
      <c r="U369" s="432"/>
      <c r="V369" s="432"/>
      <c r="W369" s="430" t="str">
        <f>IF(入力①申請書項目!AA256="","",入力①申請書項目!AA256)&amp;IF(入力①申請書項目!AD256="","",入力①申請書項目!AD256)</f>
        <v/>
      </c>
      <c r="X369" s="430"/>
      <c r="Y369" s="430"/>
      <c r="Z369" s="430"/>
      <c r="AA369" s="430" t="str">
        <f>IF(入力①申請書項目!AG256="","",入力①申請書項目!AG256)</f>
        <v/>
      </c>
      <c r="AB369" s="430"/>
      <c r="AC369" s="430"/>
      <c r="AD369" s="427" t="str">
        <f>IF(入力①申請書項目!AK256="","",入力①申請書項目!AK256)</f>
        <v/>
      </c>
      <c r="AE369" s="427"/>
      <c r="AF369" s="427"/>
      <c r="AG369" s="428" t="str">
        <f>IF(入力①申請書項目!AN256="","",入力①申請書項目!AN256)</f>
        <v/>
      </c>
      <c r="AH369" s="428"/>
      <c r="AI369" s="427" t="str">
        <f>IF(入力①申請書項目!AP256=0,"",入力①申請書項目!AP256)</f>
        <v/>
      </c>
      <c r="AJ369" s="427"/>
      <c r="AK369" s="427"/>
      <c r="AL369" s="433" t="str">
        <f>IF(入力①申請書項目!AV256="","",入力①申請書項目!AV256)&amp;IF(入力①申請書項目!AZ256="","",","&amp;入力①申請書項目!AZ256)</f>
        <v/>
      </c>
      <c r="AM369" s="433"/>
      <c r="AN369" s="433"/>
      <c r="AO369" s="433"/>
      <c r="AP369" s="433"/>
    </row>
    <row r="370" spans="3:42" ht="20.100000000000001" customHeight="1">
      <c r="C370" s="429" t="str">
        <f>IF(入力①申請書項目!E257="","",入力①申請書項目!E257)</f>
        <v/>
      </c>
      <c r="D370" s="429"/>
      <c r="E370" s="430" t="str">
        <f>IF(入力①申請書項目!G257="","","H"&amp;入力①申請書項目!G257&amp;"."&amp;入力①申請書項目!J257)</f>
        <v/>
      </c>
      <c r="F370" s="430"/>
      <c r="G370" s="430"/>
      <c r="H370" s="430"/>
      <c r="I370" s="431" t="str">
        <f>IF(入力①申請書項目!M257="","",VLOOKUP(入力①申請書項目!M257,PL①!$A$25:$B$29,2,FALSE))</f>
        <v/>
      </c>
      <c r="J370" s="431"/>
      <c r="K370" s="431"/>
      <c r="L370" s="432" t="str">
        <f>IF(入力①申請書項目!Q257="","",入力①申請書項目!Q257)</f>
        <v/>
      </c>
      <c r="M370" s="432"/>
      <c r="N370" s="432"/>
      <c r="O370" s="432"/>
      <c r="P370" s="432"/>
      <c r="Q370" s="432"/>
      <c r="R370" s="432"/>
      <c r="S370" s="432"/>
      <c r="T370" s="432"/>
      <c r="U370" s="432"/>
      <c r="V370" s="432"/>
      <c r="W370" s="430" t="str">
        <f>IF(入力①申請書項目!AA257="","",入力①申請書項目!AA257)&amp;IF(入力①申請書項目!AD257="","",入力①申請書項目!AD257)</f>
        <v/>
      </c>
      <c r="X370" s="430"/>
      <c r="Y370" s="430"/>
      <c r="Z370" s="430"/>
      <c r="AA370" s="430" t="str">
        <f>IF(入力①申請書項目!AG257="","",入力①申請書項目!AG257)</f>
        <v/>
      </c>
      <c r="AB370" s="430"/>
      <c r="AC370" s="430"/>
      <c r="AD370" s="427" t="str">
        <f>IF(入力①申請書項目!AK257="","",入力①申請書項目!AK257)</f>
        <v/>
      </c>
      <c r="AE370" s="427"/>
      <c r="AF370" s="427"/>
      <c r="AG370" s="428" t="str">
        <f>IF(入力①申請書項目!AN257="","",入力①申請書項目!AN257)</f>
        <v/>
      </c>
      <c r="AH370" s="428"/>
      <c r="AI370" s="427" t="str">
        <f>IF(入力①申請書項目!AP257=0,"",入力①申請書項目!AP257)</f>
        <v/>
      </c>
      <c r="AJ370" s="427"/>
      <c r="AK370" s="427"/>
      <c r="AL370" s="433" t="str">
        <f>IF(入力①申請書項目!AV257="","",入力①申請書項目!AV257)&amp;IF(入力①申請書項目!AZ257="","",","&amp;入力①申請書項目!AZ257)</f>
        <v/>
      </c>
      <c r="AM370" s="433"/>
      <c r="AN370" s="433"/>
      <c r="AO370" s="433"/>
      <c r="AP370" s="433"/>
    </row>
    <row r="371" spans="3:42" ht="20.100000000000001" customHeight="1">
      <c r="C371" s="429" t="str">
        <f>IF(入力①申請書項目!E258="","",入力①申請書項目!E258)</f>
        <v/>
      </c>
      <c r="D371" s="429"/>
      <c r="E371" s="430" t="str">
        <f>IF(入力①申請書項目!G258="","","H"&amp;入力①申請書項目!G258&amp;"."&amp;入力①申請書項目!J258)</f>
        <v/>
      </c>
      <c r="F371" s="430"/>
      <c r="G371" s="430"/>
      <c r="H371" s="430"/>
      <c r="I371" s="431" t="str">
        <f>IF(入力①申請書項目!M258="","",VLOOKUP(入力①申請書項目!M258,PL①!$A$25:$B$29,2,FALSE))</f>
        <v/>
      </c>
      <c r="J371" s="431"/>
      <c r="K371" s="431"/>
      <c r="L371" s="432" t="str">
        <f>IF(入力①申請書項目!Q258="","",入力①申請書項目!Q258)</f>
        <v/>
      </c>
      <c r="M371" s="432"/>
      <c r="N371" s="432"/>
      <c r="O371" s="432"/>
      <c r="P371" s="432"/>
      <c r="Q371" s="432"/>
      <c r="R371" s="432"/>
      <c r="S371" s="432"/>
      <c r="T371" s="432"/>
      <c r="U371" s="432"/>
      <c r="V371" s="432"/>
      <c r="W371" s="430" t="str">
        <f>IF(入力①申請書項目!AA258="","",入力①申請書項目!AA258)&amp;IF(入力①申請書項目!AD258="","",入力①申請書項目!AD258)</f>
        <v/>
      </c>
      <c r="X371" s="430"/>
      <c r="Y371" s="430"/>
      <c r="Z371" s="430"/>
      <c r="AA371" s="430" t="str">
        <f>IF(入力①申請書項目!AG258="","",入力①申請書項目!AG258)</f>
        <v/>
      </c>
      <c r="AB371" s="430"/>
      <c r="AC371" s="430"/>
      <c r="AD371" s="427" t="str">
        <f>IF(入力①申請書項目!AK258="","",入力①申請書項目!AK258)</f>
        <v/>
      </c>
      <c r="AE371" s="427"/>
      <c r="AF371" s="427"/>
      <c r="AG371" s="428" t="str">
        <f>IF(入力①申請書項目!AN258="","",入力①申請書項目!AN258)</f>
        <v/>
      </c>
      <c r="AH371" s="428"/>
      <c r="AI371" s="427" t="str">
        <f>IF(入力①申請書項目!AP258=0,"",入力①申請書項目!AP258)</f>
        <v/>
      </c>
      <c r="AJ371" s="427"/>
      <c r="AK371" s="427"/>
      <c r="AL371" s="433" t="str">
        <f>IF(入力①申請書項目!AV258="","",入力①申請書項目!AV258)&amp;IF(入力①申請書項目!AZ258="","",","&amp;入力①申請書項目!AZ258)</f>
        <v/>
      </c>
      <c r="AM371" s="433"/>
      <c r="AN371" s="433"/>
      <c r="AO371" s="433"/>
      <c r="AP371" s="433"/>
    </row>
    <row r="372" spans="3:42" ht="20.100000000000001" customHeight="1">
      <c r="C372" s="429" t="str">
        <f>IF(入力①申請書項目!E259="","",入力①申請書項目!E259)</f>
        <v/>
      </c>
      <c r="D372" s="429"/>
      <c r="E372" s="430" t="str">
        <f>IF(入力①申請書項目!G259="","","H"&amp;入力①申請書項目!G259&amp;"."&amp;入力①申請書項目!J259)</f>
        <v/>
      </c>
      <c r="F372" s="430"/>
      <c r="G372" s="430"/>
      <c r="H372" s="430"/>
      <c r="I372" s="431" t="str">
        <f>IF(入力①申請書項目!M259="","",VLOOKUP(入力①申請書項目!M259,PL①!$A$25:$B$29,2,FALSE))</f>
        <v/>
      </c>
      <c r="J372" s="431"/>
      <c r="K372" s="431"/>
      <c r="L372" s="432" t="str">
        <f>IF(入力①申請書項目!Q259="","",入力①申請書項目!Q259)</f>
        <v/>
      </c>
      <c r="M372" s="432"/>
      <c r="N372" s="432"/>
      <c r="O372" s="432"/>
      <c r="P372" s="432"/>
      <c r="Q372" s="432"/>
      <c r="R372" s="432"/>
      <c r="S372" s="432"/>
      <c r="T372" s="432"/>
      <c r="U372" s="432"/>
      <c r="V372" s="432"/>
      <c r="W372" s="430" t="str">
        <f>IF(入力①申請書項目!AA259="","",入力①申請書項目!AA259)&amp;IF(入力①申請書項目!AD259="","",入力①申請書項目!AD259)</f>
        <v/>
      </c>
      <c r="X372" s="430"/>
      <c r="Y372" s="430"/>
      <c r="Z372" s="430"/>
      <c r="AA372" s="430" t="str">
        <f>IF(入力①申請書項目!AG259="","",入力①申請書項目!AG259)</f>
        <v/>
      </c>
      <c r="AB372" s="430"/>
      <c r="AC372" s="430"/>
      <c r="AD372" s="427" t="str">
        <f>IF(入力①申請書項目!AK259="","",入力①申請書項目!AK259)</f>
        <v/>
      </c>
      <c r="AE372" s="427"/>
      <c r="AF372" s="427"/>
      <c r="AG372" s="428" t="str">
        <f>IF(入力①申請書項目!AN259="","",入力①申請書項目!AN259)</f>
        <v/>
      </c>
      <c r="AH372" s="428"/>
      <c r="AI372" s="427" t="str">
        <f>IF(入力①申請書項目!AP259=0,"",入力①申請書項目!AP259)</f>
        <v/>
      </c>
      <c r="AJ372" s="427"/>
      <c r="AK372" s="427"/>
      <c r="AL372" s="433" t="str">
        <f>IF(入力①申請書項目!AV259="","",入力①申請書項目!AV259)&amp;IF(入力①申請書項目!AZ259="","",","&amp;入力①申請書項目!AZ259)</f>
        <v/>
      </c>
      <c r="AM372" s="433"/>
      <c r="AN372" s="433"/>
      <c r="AO372" s="433"/>
      <c r="AP372" s="433"/>
    </row>
    <row r="373" spans="3:42" ht="20.100000000000001" customHeight="1">
      <c r="C373" s="429" t="str">
        <f>IF(入力①申請書項目!E260="","",入力①申請書項目!E260)</f>
        <v/>
      </c>
      <c r="D373" s="429"/>
      <c r="E373" s="430" t="str">
        <f>IF(入力①申請書項目!G260="","","H"&amp;入力①申請書項目!G260&amp;"."&amp;入力①申請書項目!J260)</f>
        <v/>
      </c>
      <c r="F373" s="430"/>
      <c r="G373" s="430"/>
      <c r="H373" s="430"/>
      <c r="I373" s="431" t="str">
        <f>IF(入力①申請書項目!M260="","",VLOOKUP(入力①申請書項目!M260,PL①!$A$25:$B$29,2,FALSE))</f>
        <v/>
      </c>
      <c r="J373" s="431"/>
      <c r="K373" s="431"/>
      <c r="L373" s="432" t="str">
        <f>IF(入力①申請書項目!Q260="","",入力①申請書項目!Q260)</f>
        <v/>
      </c>
      <c r="M373" s="432"/>
      <c r="N373" s="432"/>
      <c r="O373" s="432"/>
      <c r="P373" s="432"/>
      <c r="Q373" s="432"/>
      <c r="R373" s="432"/>
      <c r="S373" s="432"/>
      <c r="T373" s="432"/>
      <c r="U373" s="432"/>
      <c r="V373" s="432"/>
      <c r="W373" s="430" t="str">
        <f>IF(入力①申請書項目!AA260="","",入力①申請書項目!AA260)&amp;IF(入力①申請書項目!AD260="","",入力①申請書項目!AD260)</f>
        <v/>
      </c>
      <c r="X373" s="430"/>
      <c r="Y373" s="430"/>
      <c r="Z373" s="430"/>
      <c r="AA373" s="430" t="str">
        <f>IF(入力①申請書項目!AG260="","",入力①申請書項目!AG260)</f>
        <v/>
      </c>
      <c r="AB373" s="430"/>
      <c r="AC373" s="430"/>
      <c r="AD373" s="427" t="str">
        <f>IF(入力①申請書項目!AK260="","",入力①申請書項目!AK260)</f>
        <v/>
      </c>
      <c r="AE373" s="427"/>
      <c r="AF373" s="427"/>
      <c r="AG373" s="428" t="str">
        <f>IF(入力①申請書項目!AN260="","",入力①申請書項目!AN260)</f>
        <v/>
      </c>
      <c r="AH373" s="428"/>
      <c r="AI373" s="427" t="str">
        <f>IF(入力①申請書項目!AP260=0,"",入力①申請書項目!AP260)</f>
        <v/>
      </c>
      <c r="AJ373" s="427"/>
      <c r="AK373" s="427"/>
      <c r="AL373" s="433" t="str">
        <f>IF(入力①申請書項目!AV260="","",入力①申請書項目!AV260)&amp;IF(入力①申請書項目!AZ260="","",","&amp;入力①申請書項目!AZ260)</f>
        <v/>
      </c>
      <c r="AM373" s="433"/>
      <c r="AN373" s="433"/>
      <c r="AO373" s="433"/>
      <c r="AP373" s="433"/>
    </row>
    <row r="374" spans="3:42" ht="20.100000000000001" customHeight="1">
      <c r="C374" s="429" t="str">
        <f>IF(入力①申請書項目!E261="","",入力①申請書項目!E261)</f>
        <v/>
      </c>
      <c r="D374" s="429"/>
      <c r="E374" s="430" t="str">
        <f>IF(入力①申請書項目!G261="","","H"&amp;入力①申請書項目!G261&amp;"."&amp;入力①申請書項目!J261)</f>
        <v/>
      </c>
      <c r="F374" s="430"/>
      <c r="G374" s="430"/>
      <c r="H374" s="430"/>
      <c r="I374" s="431" t="str">
        <f>IF(入力①申請書項目!M261="","",VLOOKUP(入力①申請書項目!M261,PL①!$A$25:$B$29,2,FALSE))</f>
        <v/>
      </c>
      <c r="J374" s="431"/>
      <c r="K374" s="431"/>
      <c r="L374" s="432" t="str">
        <f>IF(入力①申請書項目!Q261="","",入力①申請書項目!Q261)</f>
        <v/>
      </c>
      <c r="M374" s="432"/>
      <c r="N374" s="432"/>
      <c r="O374" s="432"/>
      <c r="P374" s="432"/>
      <c r="Q374" s="432"/>
      <c r="R374" s="432"/>
      <c r="S374" s="432"/>
      <c r="T374" s="432"/>
      <c r="U374" s="432"/>
      <c r="V374" s="432"/>
      <c r="W374" s="430" t="str">
        <f>IF(入力①申請書項目!AA261="","",入力①申請書項目!AA261)&amp;IF(入力①申請書項目!AD261="","",入力①申請書項目!AD261)</f>
        <v/>
      </c>
      <c r="X374" s="430"/>
      <c r="Y374" s="430"/>
      <c r="Z374" s="430"/>
      <c r="AA374" s="430" t="str">
        <f>IF(入力①申請書項目!AG261="","",入力①申請書項目!AG261)</f>
        <v/>
      </c>
      <c r="AB374" s="430"/>
      <c r="AC374" s="430"/>
      <c r="AD374" s="427" t="str">
        <f>IF(入力①申請書項目!AK261="","",入力①申請書項目!AK261)</f>
        <v/>
      </c>
      <c r="AE374" s="427"/>
      <c r="AF374" s="427"/>
      <c r="AG374" s="428" t="str">
        <f>IF(入力①申請書項目!AN261="","",入力①申請書項目!AN261)</f>
        <v/>
      </c>
      <c r="AH374" s="428"/>
      <c r="AI374" s="427" t="str">
        <f>IF(入力①申請書項目!AP261=0,"",入力①申請書項目!AP261)</f>
        <v/>
      </c>
      <c r="AJ374" s="427"/>
      <c r="AK374" s="427"/>
      <c r="AL374" s="433" t="str">
        <f>IF(入力①申請書項目!AV261="","",入力①申請書項目!AV261)&amp;IF(入力①申請書項目!AZ261="","",","&amp;入力①申請書項目!AZ261)</f>
        <v/>
      </c>
      <c r="AM374" s="433"/>
      <c r="AN374" s="433"/>
      <c r="AO374" s="433"/>
      <c r="AP374" s="433"/>
    </row>
    <row r="375" spans="3:42" ht="20.100000000000001" customHeight="1">
      <c r="C375" s="429" t="str">
        <f>IF(入力①申請書項目!E262="","",入力①申請書項目!E262)</f>
        <v/>
      </c>
      <c r="D375" s="429"/>
      <c r="E375" s="430" t="str">
        <f>IF(入力①申請書項目!G262="","","H"&amp;入力①申請書項目!G262&amp;"."&amp;入力①申請書項目!J262)</f>
        <v/>
      </c>
      <c r="F375" s="430"/>
      <c r="G375" s="430"/>
      <c r="H375" s="430"/>
      <c r="I375" s="431" t="str">
        <f>IF(入力①申請書項目!M262="","",VLOOKUP(入力①申請書項目!M262,PL①!$A$25:$B$29,2,FALSE))</f>
        <v/>
      </c>
      <c r="J375" s="431"/>
      <c r="K375" s="431"/>
      <c r="L375" s="432" t="str">
        <f>IF(入力①申請書項目!Q262="","",入力①申請書項目!Q262)</f>
        <v/>
      </c>
      <c r="M375" s="432"/>
      <c r="N375" s="432"/>
      <c r="O375" s="432"/>
      <c r="P375" s="432"/>
      <c r="Q375" s="432"/>
      <c r="R375" s="432"/>
      <c r="S375" s="432"/>
      <c r="T375" s="432"/>
      <c r="U375" s="432"/>
      <c r="V375" s="432"/>
      <c r="W375" s="430" t="str">
        <f>IF(入力①申請書項目!AA262="","",入力①申請書項目!AA262)&amp;IF(入力①申請書項目!AD262="","",入力①申請書項目!AD262)</f>
        <v/>
      </c>
      <c r="X375" s="430"/>
      <c r="Y375" s="430"/>
      <c r="Z375" s="430"/>
      <c r="AA375" s="430" t="str">
        <f>IF(入力①申請書項目!AG262="","",入力①申請書項目!AG262)</f>
        <v/>
      </c>
      <c r="AB375" s="430"/>
      <c r="AC375" s="430"/>
      <c r="AD375" s="427" t="str">
        <f>IF(入力①申請書項目!AK262="","",入力①申請書項目!AK262)</f>
        <v/>
      </c>
      <c r="AE375" s="427"/>
      <c r="AF375" s="427"/>
      <c r="AG375" s="428" t="str">
        <f>IF(入力①申請書項目!AN262="","",入力①申請書項目!AN262)</f>
        <v/>
      </c>
      <c r="AH375" s="428"/>
      <c r="AI375" s="427" t="str">
        <f>IF(入力①申請書項目!AP262=0,"",入力①申請書項目!AP262)</f>
        <v/>
      </c>
      <c r="AJ375" s="427"/>
      <c r="AK375" s="427"/>
      <c r="AL375" s="433" t="str">
        <f>IF(入力①申請書項目!AV262="","",入力①申請書項目!AV262)&amp;IF(入力①申請書項目!AZ262="","",","&amp;入力①申請書項目!AZ262)</f>
        <v/>
      </c>
      <c r="AM375" s="433"/>
      <c r="AN375" s="433"/>
      <c r="AO375" s="433"/>
      <c r="AP375" s="433"/>
    </row>
    <row r="376" spans="3:42" ht="20.100000000000001" customHeight="1">
      <c r="C376" s="429" t="str">
        <f>IF(入力①申請書項目!E263="","",入力①申請書項目!E263)</f>
        <v/>
      </c>
      <c r="D376" s="429"/>
      <c r="E376" s="430" t="str">
        <f>IF(入力①申請書項目!G263="","","H"&amp;入力①申請書項目!G263&amp;"."&amp;入力①申請書項目!J263)</f>
        <v/>
      </c>
      <c r="F376" s="430"/>
      <c r="G376" s="430"/>
      <c r="H376" s="430"/>
      <c r="I376" s="431" t="str">
        <f>IF(入力①申請書項目!M263="","",VLOOKUP(入力①申請書項目!M263,PL①!$A$25:$B$29,2,FALSE))</f>
        <v/>
      </c>
      <c r="J376" s="431"/>
      <c r="K376" s="431"/>
      <c r="L376" s="432" t="str">
        <f>IF(入力①申請書項目!Q263="","",入力①申請書項目!Q263)</f>
        <v/>
      </c>
      <c r="M376" s="432"/>
      <c r="N376" s="432"/>
      <c r="O376" s="432"/>
      <c r="P376" s="432"/>
      <c r="Q376" s="432"/>
      <c r="R376" s="432"/>
      <c r="S376" s="432"/>
      <c r="T376" s="432"/>
      <c r="U376" s="432"/>
      <c r="V376" s="432"/>
      <c r="W376" s="430" t="str">
        <f>IF(入力①申請書項目!AA263="","",入力①申請書項目!AA263)&amp;IF(入力①申請書項目!AD263="","",入力①申請書項目!AD263)</f>
        <v/>
      </c>
      <c r="X376" s="430"/>
      <c r="Y376" s="430"/>
      <c r="Z376" s="430"/>
      <c r="AA376" s="430" t="str">
        <f>IF(入力①申請書項目!AG263="","",入力①申請書項目!AG263)</f>
        <v/>
      </c>
      <c r="AB376" s="430"/>
      <c r="AC376" s="430"/>
      <c r="AD376" s="427" t="str">
        <f>IF(入力①申請書項目!AK263="","",入力①申請書項目!AK263)</f>
        <v/>
      </c>
      <c r="AE376" s="427"/>
      <c r="AF376" s="427"/>
      <c r="AG376" s="428" t="str">
        <f>IF(入力①申請書項目!AN263="","",入力①申請書項目!AN263)</f>
        <v/>
      </c>
      <c r="AH376" s="428"/>
      <c r="AI376" s="427" t="str">
        <f>IF(入力①申請書項目!AP263=0,"",入力①申請書項目!AP263)</f>
        <v/>
      </c>
      <c r="AJ376" s="427"/>
      <c r="AK376" s="427"/>
      <c r="AL376" s="433" t="str">
        <f>IF(入力①申請書項目!AV263="","",入力①申請書項目!AV263)&amp;IF(入力①申請書項目!AZ263="","",","&amp;入力①申請書項目!AZ263)</f>
        <v/>
      </c>
      <c r="AM376" s="433"/>
      <c r="AN376" s="433"/>
      <c r="AO376" s="433"/>
      <c r="AP376" s="433"/>
    </row>
    <row r="377" spans="3:42" ht="20.100000000000001" customHeight="1">
      <c r="C377" s="429" t="str">
        <f>IF(入力①申請書項目!E264="","",入力①申請書項目!E264)</f>
        <v/>
      </c>
      <c r="D377" s="429"/>
      <c r="E377" s="430" t="str">
        <f>IF(入力①申請書項目!G264="","","H"&amp;入力①申請書項目!G264&amp;"."&amp;入力①申請書項目!J264)</f>
        <v/>
      </c>
      <c r="F377" s="430"/>
      <c r="G377" s="430"/>
      <c r="H377" s="430"/>
      <c r="I377" s="431" t="str">
        <f>IF(入力①申請書項目!M264="","",VLOOKUP(入力①申請書項目!M264,PL①!$A$25:$B$29,2,FALSE))</f>
        <v/>
      </c>
      <c r="J377" s="431"/>
      <c r="K377" s="431"/>
      <c r="L377" s="432" t="str">
        <f>IF(入力①申請書項目!Q264="","",入力①申請書項目!Q264)</f>
        <v/>
      </c>
      <c r="M377" s="432"/>
      <c r="N377" s="432"/>
      <c r="O377" s="432"/>
      <c r="P377" s="432"/>
      <c r="Q377" s="432"/>
      <c r="R377" s="432"/>
      <c r="S377" s="432"/>
      <c r="T377" s="432"/>
      <c r="U377" s="432"/>
      <c r="V377" s="432"/>
      <c r="W377" s="430" t="str">
        <f>IF(入力①申請書項目!AA264="","",入力①申請書項目!AA264)&amp;IF(入力①申請書項目!AD264="","",入力①申請書項目!AD264)</f>
        <v/>
      </c>
      <c r="X377" s="430"/>
      <c r="Y377" s="430"/>
      <c r="Z377" s="430"/>
      <c r="AA377" s="430" t="str">
        <f>IF(入力①申請書項目!AG264="","",入力①申請書項目!AG264)</f>
        <v/>
      </c>
      <c r="AB377" s="430"/>
      <c r="AC377" s="430"/>
      <c r="AD377" s="427" t="str">
        <f>IF(入力①申請書項目!AK264="","",入力①申請書項目!AK264)</f>
        <v/>
      </c>
      <c r="AE377" s="427"/>
      <c r="AF377" s="427"/>
      <c r="AG377" s="428" t="str">
        <f>IF(入力①申請書項目!AN264="","",入力①申請書項目!AN264)</f>
        <v/>
      </c>
      <c r="AH377" s="428"/>
      <c r="AI377" s="427" t="str">
        <f>IF(入力①申請書項目!AP264=0,"",入力①申請書項目!AP264)</f>
        <v/>
      </c>
      <c r="AJ377" s="427"/>
      <c r="AK377" s="427"/>
      <c r="AL377" s="433" t="str">
        <f>IF(入力①申請書項目!AV264="","",入力①申請書項目!AV264)&amp;IF(入力①申請書項目!AZ264="","",","&amp;入力①申請書項目!AZ264)</f>
        <v/>
      </c>
      <c r="AM377" s="433"/>
      <c r="AN377" s="433"/>
      <c r="AO377" s="433"/>
      <c r="AP377" s="433"/>
    </row>
    <row r="378" spans="3:42" ht="20.100000000000001" customHeight="1">
      <c r="C378" s="429" t="str">
        <f>IF(入力①申請書項目!E265="","",入力①申請書項目!E265)</f>
        <v/>
      </c>
      <c r="D378" s="429"/>
      <c r="E378" s="430" t="str">
        <f>IF(入力①申請書項目!G265="","","H"&amp;入力①申請書項目!G265&amp;"."&amp;入力①申請書項目!J265)</f>
        <v/>
      </c>
      <c r="F378" s="430"/>
      <c r="G378" s="430"/>
      <c r="H378" s="430"/>
      <c r="I378" s="431" t="str">
        <f>IF(入力①申請書項目!M265="","",VLOOKUP(入力①申請書項目!M265,PL①!$A$25:$B$29,2,FALSE))</f>
        <v/>
      </c>
      <c r="J378" s="431"/>
      <c r="K378" s="431"/>
      <c r="L378" s="432" t="str">
        <f>IF(入力①申請書項目!Q265="","",入力①申請書項目!Q265)</f>
        <v/>
      </c>
      <c r="M378" s="432"/>
      <c r="N378" s="432"/>
      <c r="O378" s="432"/>
      <c r="P378" s="432"/>
      <c r="Q378" s="432"/>
      <c r="R378" s="432"/>
      <c r="S378" s="432"/>
      <c r="T378" s="432"/>
      <c r="U378" s="432"/>
      <c r="V378" s="432"/>
      <c r="W378" s="430" t="str">
        <f>IF(入力①申請書項目!AA265="","",入力①申請書項目!AA265)&amp;IF(入力①申請書項目!AD265="","",入力①申請書項目!AD265)</f>
        <v/>
      </c>
      <c r="X378" s="430"/>
      <c r="Y378" s="430"/>
      <c r="Z378" s="430"/>
      <c r="AA378" s="430" t="str">
        <f>IF(入力①申請書項目!AG265="","",入力①申請書項目!AG265)</f>
        <v/>
      </c>
      <c r="AB378" s="430"/>
      <c r="AC378" s="430"/>
      <c r="AD378" s="427" t="str">
        <f>IF(入力①申請書項目!AK265="","",入力①申請書項目!AK265)</f>
        <v/>
      </c>
      <c r="AE378" s="427"/>
      <c r="AF378" s="427"/>
      <c r="AG378" s="428" t="str">
        <f>IF(入力①申請書項目!AN265="","",入力①申請書項目!AN265)</f>
        <v/>
      </c>
      <c r="AH378" s="428"/>
      <c r="AI378" s="427" t="str">
        <f>IF(入力①申請書項目!AP265=0,"",入力①申請書項目!AP265)</f>
        <v/>
      </c>
      <c r="AJ378" s="427"/>
      <c r="AK378" s="427"/>
      <c r="AL378" s="433" t="str">
        <f>IF(入力①申請書項目!AV265="","",入力①申請書項目!AV265)&amp;IF(入力①申請書項目!AZ265="","",","&amp;入力①申請書項目!AZ265)</f>
        <v/>
      </c>
      <c r="AM378" s="433"/>
      <c r="AN378" s="433"/>
      <c r="AO378" s="433"/>
      <c r="AP378" s="433"/>
    </row>
    <row r="379" spans="3:42" ht="18.75" customHeight="1">
      <c r="C379" s="429" t="str">
        <f>IF(入力①申請書項目!E266="","",入力①申請書項目!E266)</f>
        <v/>
      </c>
      <c r="D379" s="429"/>
      <c r="E379" s="430" t="str">
        <f>IF(入力①申請書項目!G266="","","H"&amp;入力①申請書項目!G266&amp;"."&amp;入力①申請書項目!J266)</f>
        <v/>
      </c>
      <c r="F379" s="430"/>
      <c r="G379" s="430"/>
      <c r="H379" s="430"/>
      <c r="I379" s="431" t="str">
        <f>IF(入力①申請書項目!M266="","",VLOOKUP(入力①申請書項目!M266,PL①!$A$25:$B$29,2,FALSE))</f>
        <v/>
      </c>
      <c r="J379" s="431"/>
      <c r="K379" s="431"/>
      <c r="L379" s="432" t="str">
        <f>IF(入力①申請書項目!Q266="","",入力①申請書項目!Q266)</f>
        <v/>
      </c>
      <c r="M379" s="432"/>
      <c r="N379" s="432"/>
      <c r="O379" s="432"/>
      <c r="P379" s="432"/>
      <c r="Q379" s="432"/>
      <c r="R379" s="432"/>
      <c r="S379" s="432"/>
      <c r="T379" s="432"/>
      <c r="U379" s="432"/>
      <c r="V379" s="432"/>
      <c r="W379" s="430" t="str">
        <f>IF(入力①申請書項目!AA266="","",入力①申請書項目!AA266)&amp;IF(入力①申請書項目!AD266="","",入力①申請書項目!AD266)</f>
        <v/>
      </c>
      <c r="X379" s="430"/>
      <c r="Y379" s="430"/>
      <c r="Z379" s="430"/>
      <c r="AA379" s="430" t="str">
        <f>IF(入力①申請書項目!AG266="","",入力①申請書項目!AG266)</f>
        <v/>
      </c>
      <c r="AB379" s="430"/>
      <c r="AC379" s="430"/>
      <c r="AD379" s="427" t="str">
        <f>IF(入力①申請書項目!AK266="","",入力①申請書項目!AK266)</f>
        <v/>
      </c>
      <c r="AE379" s="427"/>
      <c r="AF379" s="427"/>
      <c r="AG379" s="428" t="str">
        <f>IF(入力①申請書項目!AN266="","",入力①申請書項目!AN266)</f>
        <v/>
      </c>
      <c r="AH379" s="428"/>
      <c r="AI379" s="427" t="str">
        <f>IF(入力①申請書項目!AP266=0,"",入力①申請書項目!AP266)</f>
        <v/>
      </c>
      <c r="AJ379" s="427"/>
      <c r="AK379" s="427"/>
      <c r="AL379" s="433" t="str">
        <f>IF(入力①申請書項目!AV266="","",入力①申請書項目!AV266)&amp;IF(入力①申請書項目!AZ266="","",","&amp;入力①申請書項目!AZ266)</f>
        <v/>
      </c>
      <c r="AM379" s="433"/>
      <c r="AN379" s="433"/>
      <c r="AO379" s="433"/>
      <c r="AP379" s="433"/>
    </row>
    <row r="380" spans="3:42" ht="18.75" customHeight="1">
      <c r="C380" s="435" t="str">
        <f>IF(入力①申請書項目!E267="","",入力①申請書項目!E267)</f>
        <v/>
      </c>
      <c r="D380" s="435"/>
      <c r="E380" s="436" t="str">
        <f>IF(入力①申請書項目!G267="","","H"&amp;入力①申請書項目!G267&amp;"."&amp;入力①申請書項目!J267)</f>
        <v/>
      </c>
      <c r="F380" s="436"/>
      <c r="G380" s="436"/>
      <c r="H380" s="436"/>
      <c r="I380" s="437" t="str">
        <f>IF(入力①申請書項目!M267="","",VLOOKUP(入力①申請書項目!M267,PL①!$A$25:$B$29,2,FALSE))</f>
        <v/>
      </c>
      <c r="J380" s="437"/>
      <c r="K380" s="437"/>
      <c r="L380" s="440" t="str">
        <f>IF(入力①申請書項目!Q267="","",入力①申請書項目!Q267)</f>
        <v/>
      </c>
      <c r="M380" s="440"/>
      <c r="N380" s="440"/>
      <c r="O380" s="440"/>
      <c r="P380" s="440"/>
      <c r="Q380" s="440"/>
      <c r="R380" s="440"/>
      <c r="S380" s="440"/>
      <c r="T380" s="440"/>
      <c r="U380" s="440"/>
      <c r="V380" s="440"/>
      <c r="W380" s="436" t="str">
        <f>IF(入力①申請書項目!AA267="","",入力①申請書項目!AA267)&amp;IF(入力①申請書項目!AD267="","",入力①申請書項目!AD267)</f>
        <v/>
      </c>
      <c r="X380" s="436"/>
      <c r="Y380" s="436"/>
      <c r="Z380" s="436"/>
      <c r="AA380" s="436" t="str">
        <f>IF(入力①申請書項目!AG267="","",入力①申請書項目!AG267)</f>
        <v/>
      </c>
      <c r="AB380" s="436"/>
      <c r="AC380" s="436"/>
      <c r="AD380" s="438" t="str">
        <f>IF(入力①申請書項目!AK267="","",入力①申請書項目!AK267)</f>
        <v/>
      </c>
      <c r="AE380" s="438"/>
      <c r="AF380" s="438"/>
      <c r="AG380" s="439" t="str">
        <f>IF(入力①申請書項目!AN267="","",入力①申請書項目!AN267)</f>
        <v/>
      </c>
      <c r="AH380" s="439"/>
      <c r="AI380" s="438" t="str">
        <f>IF(入力①申請書項目!AP267=0,"",入力①申請書項目!AP267)</f>
        <v/>
      </c>
      <c r="AJ380" s="438"/>
      <c r="AK380" s="438"/>
      <c r="AL380" s="441" t="str">
        <f>IF(入力①申請書項目!AV267="","",入力①申請書項目!AV267)&amp;IF(入力①申請書項目!AZ267="","",","&amp;入力①申請書項目!AZ267)</f>
        <v/>
      </c>
      <c r="AM380" s="441"/>
      <c r="AN380" s="441"/>
      <c r="AO380" s="441"/>
      <c r="AP380" s="441"/>
    </row>
  </sheetData>
  <sheetProtection password="EC38" sheet="1" objects="1" scenarios="1" formatCells="0"/>
  <mergeCells count="1479">
    <mergeCell ref="L305:V305"/>
    <mergeCell ref="AL355:AP355"/>
    <mergeCell ref="AL310:AP310"/>
    <mergeCell ref="AL311:AP311"/>
    <mergeCell ref="AL312:AP312"/>
    <mergeCell ref="AL313:AP313"/>
    <mergeCell ref="AL314:AP314"/>
    <mergeCell ref="AL356:AP356"/>
    <mergeCell ref="AL357:AP357"/>
    <mergeCell ref="AL358:AP358"/>
    <mergeCell ref="AL307:AP307"/>
    <mergeCell ref="AL308:AP308"/>
    <mergeCell ref="AL309:AP309"/>
    <mergeCell ref="AG315:AH315"/>
    <mergeCell ref="AI315:AK315"/>
    <mergeCell ref="L315:V315"/>
    <mergeCell ref="L324:V324"/>
    <mergeCell ref="AL319:AP319"/>
    <mergeCell ref="AL320:AP320"/>
    <mergeCell ref="AL321:AP321"/>
    <mergeCell ref="AL322:AP322"/>
    <mergeCell ref="L332:V332"/>
    <mergeCell ref="AL348:AP348"/>
    <mergeCell ref="AL316:AP316"/>
    <mergeCell ref="AL324:AP324"/>
    <mergeCell ref="AL325:AP325"/>
    <mergeCell ref="AL326:AP326"/>
    <mergeCell ref="AL331:AP331"/>
    <mergeCell ref="AL332:AP332"/>
    <mergeCell ref="L335:V335"/>
    <mergeCell ref="AA332:AC332"/>
    <mergeCell ref="AD332:AF332"/>
    <mergeCell ref="AG379:AH379"/>
    <mergeCell ref="AI379:AK379"/>
    <mergeCell ref="AD343:AF343"/>
    <mergeCell ref="AG343:AH343"/>
    <mergeCell ref="AI343:AK343"/>
    <mergeCell ref="L343:V343"/>
    <mergeCell ref="L344:V344"/>
    <mergeCell ref="L345:V345"/>
    <mergeCell ref="L350:V350"/>
    <mergeCell ref="AD345:AF345"/>
    <mergeCell ref="AL349:AP349"/>
    <mergeCell ref="AL350:AP350"/>
    <mergeCell ref="AL351:AP351"/>
    <mergeCell ref="AL352:AP352"/>
    <mergeCell ref="AL353:AP353"/>
    <mergeCell ref="AL354:AP354"/>
    <mergeCell ref="AL359:AP359"/>
    <mergeCell ref="AL360:AP360"/>
    <mergeCell ref="AL361:AP361"/>
    <mergeCell ref="AG345:AH345"/>
    <mergeCell ref="AI345:AK345"/>
    <mergeCell ref="L351:V351"/>
    <mergeCell ref="AG361:AH361"/>
    <mergeCell ref="AI361:AK361"/>
    <mergeCell ref="AD357:AF357"/>
    <mergeCell ref="AG357:AH357"/>
    <mergeCell ref="AI357:AK357"/>
    <mergeCell ref="L359:V359"/>
    <mergeCell ref="AL366:AP366"/>
    <mergeCell ref="AL367:AP367"/>
    <mergeCell ref="AL368:AP368"/>
    <mergeCell ref="AL369:AP369"/>
    <mergeCell ref="L297:V297"/>
    <mergeCell ref="L298:V298"/>
    <mergeCell ref="L299:V299"/>
    <mergeCell ref="L300:V300"/>
    <mergeCell ref="L301:V301"/>
    <mergeCell ref="AL376:AP376"/>
    <mergeCell ref="AL377:AP377"/>
    <mergeCell ref="AL378:AP378"/>
    <mergeCell ref="AL379:AP379"/>
    <mergeCell ref="AL380:AP380"/>
    <mergeCell ref="L376:V376"/>
    <mergeCell ref="L377:V377"/>
    <mergeCell ref="L378:V378"/>
    <mergeCell ref="L379:V379"/>
    <mergeCell ref="L380:V380"/>
    <mergeCell ref="AL337:AP337"/>
    <mergeCell ref="AL338:AP338"/>
    <mergeCell ref="AL339:AP339"/>
    <mergeCell ref="AL340:AP340"/>
    <mergeCell ref="AL341:AP341"/>
    <mergeCell ref="AL342:AP342"/>
    <mergeCell ref="AL343:AP343"/>
    <mergeCell ref="AL344:AP344"/>
    <mergeCell ref="AL345:AP345"/>
    <mergeCell ref="AL346:AP346"/>
    <mergeCell ref="AL347:AP347"/>
    <mergeCell ref="L325:V325"/>
    <mergeCell ref="L326:V326"/>
    <mergeCell ref="AL327:AP327"/>
    <mergeCell ref="AL328:AP328"/>
    <mergeCell ref="AG330:AH330"/>
    <mergeCell ref="AI330:AK330"/>
    <mergeCell ref="AL291:AP291"/>
    <mergeCell ref="AL292:AP292"/>
    <mergeCell ref="AL293:AP293"/>
    <mergeCell ref="AL294:AP294"/>
    <mergeCell ref="AL295:AP295"/>
    <mergeCell ref="AL296:AP296"/>
    <mergeCell ref="AL297:AP297"/>
    <mergeCell ref="AL298:AP298"/>
    <mergeCell ref="AL299:AP299"/>
    <mergeCell ref="AL300:AP300"/>
    <mergeCell ref="AL301:AP301"/>
    <mergeCell ref="AL302:AP302"/>
    <mergeCell ref="AL303:AP303"/>
    <mergeCell ref="AL304:AP304"/>
    <mergeCell ref="AL305:AP305"/>
    <mergeCell ref="AL306:AP306"/>
    <mergeCell ref="AL315:AP315"/>
    <mergeCell ref="C380:D380"/>
    <mergeCell ref="E380:H380"/>
    <mergeCell ref="I380:K380"/>
    <mergeCell ref="W380:Z380"/>
    <mergeCell ref="AA380:AC380"/>
    <mergeCell ref="AD380:AF380"/>
    <mergeCell ref="AG380:AH380"/>
    <mergeCell ref="AI380:AK380"/>
    <mergeCell ref="C341:D341"/>
    <mergeCell ref="E341:H341"/>
    <mergeCell ref="AA379:AC379"/>
    <mergeCell ref="AD379:AF379"/>
    <mergeCell ref="I341:K341"/>
    <mergeCell ref="W341:Z341"/>
    <mergeCell ref="AA341:AC341"/>
    <mergeCell ref="AD341:AF341"/>
    <mergeCell ref="AG341:AH341"/>
    <mergeCell ref="AI341:AK341"/>
    <mergeCell ref="C345:D345"/>
    <mergeCell ref="E345:H345"/>
    <mergeCell ref="I345:K345"/>
    <mergeCell ref="W345:Z345"/>
    <mergeCell ref="AA345:AC345"/>
    <mergeCell ref="C379:D379"/>
    <mergeCell ref="E379:H379"/>
    <mergeCell ref="I379:K379"/>
    <mergeCell ref="W379:Z379"/>
    <mergeCell ref="C343:D343"/>
    <mergeCell ref="E343:H343"/>
    <mergeCell ref="I343:K343"/>
    <mergeCell ref="W343:Z343"/>
    <mergeCell ref="AA343:AC343"/>
    <mergeCell ref="B283:I283"/>
    <mergeCell ref="B284:AP286"/>
    <mergeCell ref="B271:AJ271"/>
    <mergeCell ref="AK271:AM271"/>
    <mergeCell ref="U272:AH272"/>
    <mergeCell ref="T273:AA273"/>
    <mergeCell ref="B272:N273"/>
    <mergeCell ref="P278:AH278"/>
    <mergeCell ref="I281:T281"/>
    <mergeCell ref="AL290:AP290"/>
    <mergeCell ref="AA281:AG281"/>
    <mergeCell ref="AK264:AM264"/>
    <mergeCell ref="AL333:AP333"/>
    <mergeCell ref="AL334:AP334"/>
    <mergeCell ref="AL335:AP335"/>
    <mergeCell ref="L337:V337"/>
    <mergeCell ref="L290:V290"/>
    <mergeCell ref="L291:V291"/>
    <mergeCell ref="L306:V306"/>
    <mergeCell ref="L307:V307"/>
    <mergeCell ref="L308:V308"/>
    <mergeCell ref="C336:D336"/>
    <mergeCell ref="E336:H336"/>
    <mergeCell ref="I336:K336"/>
    <mergeCell ref="L336:V336"/>
    <mergeCell ref="W336:Z336"/>
    <mergeCell ref="AA336:AC336"/>
    <mergeCell ref="AD336:AF336"/>
    <mergeCell ref="AG336:AH336"/>
    <mergeCell ref="AI336:AK336"/>
    <mergeCell ref="AL336:AP336"/>
    <mergeCell ref="C335:D335"/>
    <mergeCell ref="AG109:AP109"/>
    <mergeCell ref="C143:D143"/>
    <mergeCell ref="E143:Z143"/>
    <mergeCell ref="AA143:AG143"/>
    <mergeCell ref="AH143:AP143"/>
    <mergeCell ref="C141:D141"/>
    <mergeCell ref="E141:Z141"/>
    <mergeCell ref="AA141:AG141"/>
    <mergeCell ref="AH141:AP141"/>
    <mergeCell ref="C142:D142"/>
    <mergeCell ref="C137:D137"/>
    <mergeCell ref="E137:Z137"/>
    <mergeCell ref="AA137:AG137"/>
    <mergeCell ref="AH137:AP137"/>
    <mergeCell ref="AH281:AK281"/>
    <mergeCell ref="AL281:AP281"/>
    <mergeCell ref="AK269:AM269"/>
    <mergeCell ref="B270:AJ270"/>
    <mergeCell ref="AK270:AM270"/>
    <mergeCell ref="AE273:AL273"/>
    <mergeCell ref="AK267:AM267"/>
    <mergeCell ref="B266:AP266"/>
    <mergeCell ref="B268:AP268"/>
    <mergeCell ref="B264:C264"/>
    <mergeCell ref="D264:AJ264"/>
    <mergeCell ref="AN264:AP264"/>
    <mergeCell ref="B265:C265"/>
    <mergeCell ref="AK265:AM265"/>
    <mergeCell ref="AN265:AP265"/>
    <mergeCell ref="C281:H281"/>
    <mergeCell ref="U281:Z281"/>
    <mergeCell ref="B195:H195"/>
    <mergeCell ref="AI159:AK159"/>
    <mergeCell ref="AI160:AK160"/>
    <mergeCell ref="AI161:AK161"/>
    <mergeCell ref="AI162:AK162"/>
    <mergeCell ref="W158:Z162"/>
    <mergeCell ref="W157:Z157"/>
    <mergeCell ref="W163:AF163"/>
    <mergeCell ref="L151:V151"/>
    <mergeCell ref="L154:V154"/>
    <mergeCell ref="L155:V155"/>
    <mergeCell ref="W149:Z149"/>
    <mergeCell ref="AA162:AC162"/>
    <mergeCell ref="AD157:AF157"/>
    <mergeCell ref="AG158:AH158"/>
    <mergeCell ref="AG159:AH159"/>
    <mergeCell ref="AG160:AH160"/>
    <mergeCell ref="AG148:AH148"/>
    <mergeCell ref="AI148:AK148"/>
    <mergeCell ref="AI153:AK153"/>
    <mergeCell ref="AI150:AK150"/>
    <mergeCell ref="AD155:AF155"/>
    <mergeCell ref="AG155:AH155"/>
    <mergeCell ref="AI155:AK155"/>
    <mergeCell ref="A4:AQ4"/>
    <mergeCell ref="B19:AP20"/>
    <mergeCell ref="J84:U84"/>
    <mergeCell ref="E87:F87"/>
    <mergeCell ref="H87:I87"/>
    <mergeCell ref="P87:Q87"/>
    <mergeCell ref="S87:T87"/>
    <mergeCell ref="O74:T74"/>
    <mergeCell ref="O75:T75"/>
    <mergeCell ref="O72:AB72"/>
    <mergeCell ref="W12:AQ12"/>
    <mergeCell ref="C80:F82"/>
    <mergeCell ref="I80:I82"/>
    <mergeCell ref="AP80:AP82"/>
    <mergeCell ref="O76:W76"/>
    <mergeCell ref="AE6:AF6"/>
    <mergeCell ref="AG6:AH6"/>
    <mergeCell ref="AI6:AJ6"/>
    <mergeCell ref="AO6:AP6"/>
    <mergeCell ref="J80:AO82"/>
    <mergeCell ref="O73:AA73"/>
    <mergeCell ref="AK6:AL6"/>
    <mergeCell ref="AM6:AN6"/>
    <mergeCell ref="T98:W98"/>
    <mergeCell ref="T99:W99"/>
    <mergeCell ref="S109:V109"/>
    <mergeCell ref="W109:AB109"/>
    <mergeCell ref="AC109:AF109"/>
    <mergeCell ref="C114:C116"/>
    <mergeCell ref="AJ117:AK117"/>
    <mergeCell ref="D117:J119"/>
    <mergeCell ref="AL133:AP134"/>
    <mergeCell ref="AJ118:AK119"/>
    <mergeCell ref="AL117:AP117"/>
    <mergeCell ref="AL118:AP119"/>
    <mergeCell ref="AJ120:AK120"/>
    <mergeCell ref="AL120:AP120"/>
    <mergeCell ref="T100:W100"/>
    <mergeCell ref="L102:AO104"/>
    <mergeCell ref="D91:J91"/>
    <mergeCell ref="K91:AP91"/>
    <mergeCell ref="D92:J92"/>
    <mergeCell ref="K92:AP92"/>
    <mergeCell ref="D93:J105"/>
    <mergeCell ref="C93:C105"/>
    <mergeCell ref="AJ94:AM94"/>
    <mergeCell ref="AG108:AP108"/>
    <mergeCell ref="C108:L108"/>
    <mergeCell ref="X95:Y95"/>
    <mergeCell ref="X96:Y96"/>
    <mergeCell ref="X97:Y97"/>
    <mergeCell ref="X98:Y98"/>
    <mergeCell ref="X99:Y99"/>
    <mergeCell ref="D114:J116"/>
    <mergeCell ref="AJ114:AP116"/>
    <mergeCell ref="I195:P195"/>
    <mergeCell ref="Q195:T195"/>
    <mergeCell ref="U195:X195"/>
    <mergeCell ref="Y195:AB195"/>
    <mergeCell ref="X167:AG167"/>
    <mergeCell ref="AC195:AF195"/>
    <mergeCell ref="AG195:AJ195"/>
    <mergeCell ref="AK195:AN195"/>
    <mergeCell ref="Q192:T192"/>
    <mergeCell ref="U192:X192"/>
    <mergeCell ref="Y192:AB192"/>
    <mergeCell ref="AC192:AF192"/>
    <mergeCell ref="AG192:AJ192"/>
    <mergeCell ref="AK192:AN192"/>
    <mergeCell ref="Q193:T193"/>
    <mergeCell ref="AC193:AF193"/>
    <mergeCell ref="AG193:AJ193"/>
    <mergeCell ref="AK193:AN193"/>
    <mergeCell ref="Q191:T191"/>
    <mergeCell ref="U191:X191"/>
    <mergeCell ref="Y191:AB191"/>
    <mergeCell ref="AC191:AF191"/>
    <mergeCell ref="AG191:AJ191"/>
    <mergeCell ref="AK191:AN191"/>
    <mergeCell ref="C167:M167"/>
    <mergeCell ref="C168:M168"/>
    <mergeCell ref="C169:M169"/>
    <mergeCell ref="C170:M170"/>
    <mergeCell ref="C171:M171"/>
    <mergeCell ref="N167:W167"/>
    <mergeCell ref="N169:W169"/>
    <mergeCell ref="X169:AG169"/>
    <mergeCell ref="C109:L109"/>
    <mergeCell ref="K114:AI116"/>
    <mergeCell ref="K126:AI128"/>
    <mergeCell ref="K129:AI131"/>
    <mergeCell ref="L94:S94"/>
    <mergeCell ref="AL130:AP131"/>
    <mergeCell ref="AJ132:AK132"/>
    <mergeCell ref="AL132:AP132"/>
    <mergeCell ref="K120:AI122"/>
    <mergeCell ref="K123:AI125"/>
    <mergeCell ref="K132:AI134"/>
    <mergeCell ref="AJ124:AK125"/>
    <mergeCell ref="AL124:AP125"/>
    <mergeCell ref="AJ126:AK126"/>
    <mergeCell ref="AL126:AP126"/>
    <mergeCell ref="AJ127:AK128"/>
    <mergeCell ref="AL127:AP128"/>
    <mergeCell ref="AJ133:AK134"/>
    <mergeCell ref="T96:W96"/>
    <mergeCell ref="AN95:AO95"/>
    <mergeCell ref="AJ96:AM96"/>
    <mergeCell ref="AN96:AO96"/>
    <mergeCell ref="AJ97:AM97"/>
    <mergeCell ref="AJ99:AM99"/>
    <mergeCell ref="AN99:AO99"/>
    <mergeCell ref="AN97:AO97"/>
    <mergeCell ref="AJ98:AM98"/>
    <mergeCell ref="AN98:AO98"/>
    <mergeCell ref="AB94:AI94"/>
    <mergeCell ref="W108:AF108"/>
    <mergeCell ref="X100:Y100"/>
    <mergeCell ref="T94:W94"/>
    <mergeCell ref="Q198:T198"/>
    <mergeCell ref="U198:X198"/>
    <mergeCell ref="Y198:AB198"/>
    <mergeCell ref="AC198:AF198"/>
    <mergeCell ref="AG198:AJ198"/>
    <mergeCell ref="AK198:AN198"/>
    <mergeCell ref="Q199:T199"/>
    <mergeCell ref="AC187:AF187"/>
    <mergeCell ref="AG187:AJ187"/>
    <mergeCell ref="AK187:AN187"/>
    <mergeCell ref="Y194:AB194"/>
    <mergeCell ref="U199:X199"/>
    <mergeCell ref="Y199:AB199"/>
    <mergeCell ref="AC199:AF199"/>
    <mergeCell ref="AG199:AJ199"/>
    <mergeCell ref="AK199:AN199"/>
    <mergeCell ref="Q196:T196"/>
    <mergeCell ref="U196:X196"/>
    <mergeCell ref="Y196:AB196"/>
    <mergeCell ref="AC196:AF196"/>
    <mergeCell ref="AG196:AJ196"/>
    <mergeCell ref="AK196:AN196"/>
    <mergeCell ref="Q197:T197"/>
    <mergeCell ref="U189:X189"/>
    <mergeCell ref="Y189:AB189"/>
    <mergeCell ref="AC189:AF189"/>
    <mergeCell ref="AG189:AJ189"/>
    <mergeCell ref="AK189:AN189"/>
    <mergeCell ref="AK190:AN190"/>
    <mergeCell ref="AC190:AF190"/>
    <mergeCell ref="AG190:AJ190"/>
    <mergeCell ref="AC194:AF194"/>
    <mergeCell ref="M109:R109"/>
    <mergeCell ref="AL147:AP147"/>
    <mergeCell ref="AL148:AP148"/>
    <mergeCell ref="AL149:AP149"/>
    <mergeCell ref="AL150:AP150"/>
    <mergeCell ref="AL151:AP151"/>
    <mergeCell ref="AL152:AP152"/>
    <mergeCell ref="AL153:AP153"/>
    <mergeCell ref="AL154:AP154"/>
    <mergeCell ref="AL155:AP155"/>
    <mergeCell ref="M108:V108"/>
    <mergeCell ref="AG147:AH147"/>
    <mergeCell ref="AI147:AK147"/>
    <mergeCell ref="AI146:AK146"/>
    <mergeCell ref="X171:AG171"/>
    <mergeCell ref="AA138:AG138"/>
    <mergeCell ref="AH138:AP138"/>
    <mergeCell ref="AJ121:AK122"/>
    <mergeCell ref="AL121:AP122"/>
    <mergeCell ref="AJ123:AK123"/>
    <mergeCell ref="K117:AI119"/>
    <mergeCell ref="AD147:AF147"/>
    <mergeCell ref="AD146:AF146"/>
    <mergeCell ref="AG146:AH146"/>
    <mergeCell ref="AA157:AC157"/>
    <mergeCell ref="AA158:AC158"/>
    <mergeCell ref="AA159:AC159"/>
    <mergeCell ref="AA160:AC160"/>
    <mergeCell ref="AA161:AC161"/>
    <mergeCell ref="E138:Z138"/>
    <mergeCell ref="AL123:AP123"/>
    <mergeCell ref="E139:Z139"/>
    <mergeCell ref="AJ100:AM100"/>
    <mergeCell ref="AN100:AO100"/>
    <mergeCell ref="AJ95:AM95"/>
    <mergeCell ref="T97:W97"/>
    <mergeCell ref="T95:W95"/>
    <mergeCell ref="AG163:AH163"/>
    <mergeCell ref="I148:K148"/>
    <mergeCell ref="W148:Z148"/>
    <mergeCell ref="AA148:AC148"/>
    <mergeCell ref="D120:J122"/>
    <mergeCell ref="D123:J125"/>
    <mergeCell ref="D126:J128"/>
    <mergeCell ref="AD158:AF162"/>
    <mergeCell ref="AG161:AH161"/>
    <mergeCell ref="AG162:AH162"/>
    <mergeCell ref="AL146:AP146"/>
    <mergeCell ref="N168:W168"/>
    <mergeCell ref="X168:AG168"/>
    <mergeCell ref="C155:D155"/>
    <mergeCell ref="E155:H155"/>
    <mergeCell ref="W152:Z152"/>
    <mergeCell ref="AA152:AC152"/>
    <mergeCell ref="E146:H146"/>
    <mergeCell ref="AJ130:AK131"/>
    <mergeCell ref="C150:D150"/>
    <mergeCell ref="C140:D140"/>
    <mergeCell ref="C146:D146"/>
    <mergeCell ref="C149:D149"/>
    <mergeCell ref="E149:H149"/>
    <mergeCell ref="AI151:AK151"/>
    <mergeCell ref="E150:H150"/>
    <mergeCell ref="AH140:AP140"/>
    <mergeCell ref="AA139:AG139"/>
    <mergeCell ref="AH139:AP139"/>
    <mergeCell ref="E140:Z140"/>
    <mergeCell ref="D253:AJ253"/>
    <mergeCell ref="AK253:AM253"/>
    <mergeCell ref="AN253:AP253"/>
    <mergeCell ref="B235:AP235"/>
    <mergeCell ref="C236:AO236"/>
    <mergeCell ref="B238:H238"/>
    <mergeCell ref="B239:H239"/>
    <mergeCell ref="B240:H240"/>
    <mergeCell ref="B241:H241"/>
    <mergeCell ref="AG239:AJ239"/>
    <mergeCell ref="E142:Z142"/>
    <mergeCell ref="U197:X197"/>
    <mergeCell ref="Y197:AB197"/>
    <mergeCell ref="AC197:AF197"/>
    <mergeCell ref="AG197:AJ197"/>
    <mergeCell ref="AK197:AN197"/>
    <mergeCell ref="AK194:AN194"/>
    <mergeCell ref="I192:P192"/>
    <mergeCell ref="C179:M179"/>
    <mergeCell ref="N179:W179"/>
    <mergeCell ref="X179:AG179"/>
    <mergeCell ref="C180:M180"/>
    <mergeCell ref="N180:W180"/>
    <mergeCell ref="X180:AG180"/>
    <mergeCell ref="N172:W172"/>
    <mergeCell ref="I149:K149"/>
    <mergeCell ref="AI163:AK163"/>
    <mergeCell ref="AK188:AN188"/>
    <mergeCell ref="Q189:T189"/>
    <mergeCell ref="C138:D138"/>
    <mergeCell ref="N170:W170"/>
    <mergeCell ref="X170:AG170"/>
    <mergeCell ref="N171:W171"/>
    <mergeCell ref="AJ129:AK129"/>
    <mergeCell ref="AL129:AP129"/>
    <mergeCell ref="AA140:AG140"/>
    <mergeCell ref="AA142:AG142"/>
    <mergeCell ref="AH142:AP142"/>
    <mergeCell ref="D129:J131"/>
    <mergeCell ref="L146:V146"/>
    <mergeCell ref="W146:Z146"/>
    <mergeCell ref="C175:M175"/>
    <mergeCell ref="C176:M176"/>
    <mergeCell ref="C177:M177"/>
    <mergeCell ref="C178:M178"/>
    <mergeCell ref="N177:W177"/>
    <mergeCell ref="X177:AG177"/>
    <mergeCell ref="N178:W178"/>
    <mergeCell ref="X178:AG178"/>
    <mergeCell ref="AA147:AC147"/>
    <mergeCell ref="AA149:AC149"/>
    <mergeCell ref="AD149:AF149"/>
    <mergeCell ref="AG149:AH149"/>
    <mergeCell ref="AI149:AK149"/>
    <mergeCell ref="C139:D139"/>
    <mergeCell ref="D132:J134"/>
    <mergeCell ref="E148:H148"/>
    <mergeCell ref="AD148:AF148"/>
    <mergeCell ref="AG157:AH157"/>
    <mergeCell ref="AI157:AK157"/>
    <mergeCell ref="AI158:AK158"/>
    <mergeCell ref="Q203:T203"/>
    <mergeCell ref="U203:X203"/>
    <mergeCell ref="B218:AN233"/>
    <mergeCell ref="Y203:AB203"/>
    <mergeCell ref="AC203:AF203"/>
    <mergeCell ref="AG203:AJ203"/>
    <mergeCell ref="AK203:AN203"/>
    <mergeCell ref="B190:H190"/>
    <mergeCell ref="I190:P190"/>
    <mergeCell ref="B188:H188"/>
    <mergeCell ref="I188:P188"/>
    <mergeCell ref="B189:H189"/>
    <mergeCell ref="I189:P189"/>
    <mergeCell ref="B200:P200"/>
    <mergeCell ref="AC200:AF200"/>
    <mergeCell ref="AG200:AJ200"/>
    <mergeCell ref="AK200:AN200"/>
    <mergeCell ref="Q201:T201"/>
    <mergeCell ref="U201:X201"/>
    <mergeCell ref="Y201:AB201"/>
    <mergeCell ref="AC201:AF201"/>
    <mergeCell ref="B199:H199"/>
    <mergeCell ref="I199:P199"/>
    <mergeCell ref="B191:H191"/>
    <mergeCell ref="I191:P191"/>
    <mergeCell ref="B192:H192"/>
    <mergeCell ref="Y190:AB190"/>
    <mergeCell ref="Q194:T194"/>
    <mergeCell ref="U194:X194"/>
    <mergeCell ref="B193:H193"/>
    <mergeCell ref="Q188:T188"/>
    <mergeCell ref="U188:X188"/>
    <mergeCell ref="D261:AJ261"/>
    <mergeCell ref="AK261:AM261"/>
    <mergeCell ref="AN261:AP261"/>
    <mergeCell ref="B262:C262"/>
    <mergeCell ref="D262:AJ262"/>
    <mergeCell ref="AK262:AM262"/>
    <mergeCell ref="AN262:AP262"/>
    <mergeCell ref="B263:C263"/>
    <mergeCell ref="D263:AJ263"/>
    <mergeCell ref="AK263:AM263"/>
    <mergeCell ref="D259:AJ259"/>
    <mergeCell ref="AK259:AM259"/>
    <mergeCell ref="AN259:AP259"/>
    <mergeCell ref="AK260:AM260"/>
    <mergeCell ref="B201:P201"/>
    <mergeCell ref="B202:P202"/>
    <mergeCell ref="B203:P203"/>
    <mergeCell ref="AN251:AP251"/>
    <mergeCell ref="B252:C252"/>
    <mergeCell ref="D252:AJ252"/>
    <mergeCell ref="AK252:AM252"/>
    <mergeCell ref="AN252:AP252"/>
    <mergeCell ref="D251:AJ251"/>
    <mergeCell ref="AK251:AM251"/>
    <mergeCell ref="B251:C251"/>
    <mergeCell ref="AG201:AJ201"/>
    <mergeCell ref="AK201:AN201"/>
    <mergeCell ref="AD238:AF238"/>
    <mergeCell ref="AD239:AF239"/>
    <mergeCell ref="AK239:AM239"/>
    <mergeCell ref="AG238:AP238"/>
    <mergeCell ref="AN239:AP239"/>
    <mergeCell ref="C154:D154"/>
    <mergeCell ref="E154:H154"/>
    <mergeCell ref="I154:K154"/>
    <mergeCell ref="W154:Z154"/>
    <mergeCell ref="AA154:AC154"/>
    <mergeCell ref="W151:Z151"/>
    <mergeCell ref="AA151:AC151"/>
    <mergeCell ref="AD151:AF151"/>
    <mergeCell ref="AG151:AH151"/>
    <mergeCell ref="I155:K155"/>
    <mergeCell ref="W155:Z155"/>
    <mergeCell ref="AA155:AC155"/>
    <mergeCell ref="D256:AJ256"/>
    <mergeCell ref="AK256:AM256"/>
    <mergeCell ref="B254:C254"/>
    <mergeCell ref="D254:AJ254"/>
    <mergeCell ref="B246:C246"/>
    <mergeCell ref="B247:C247"/>
    <mergeCell ref="B248:C248"/>
    <mergeCell ref="B249:C249"/>
    <mergeCell ref="AK244:AM244"/>
    <mergeCell ref="B244:AJ244"/>
    <mergeCell ref="B245:AP245"/>
    <mergeCell ref="AK246:AM246"/>
    <mergeCell ref="AN246:AP246"/>
    <mergeCell ref="AK247:AM247"/>
    <mergeCell ref="AN247:AP247"/>
    <mergeCell ref="AK248:AM248"/>
    <mergeCell ref="B197:H197"/>
    <mergeCell ref="I197:P197"/>
    <mergeCell ref="B198:H198"/>
    <mergeCell ref="I198:P198"/>
    <mergeCell ref="C152:D152"/>
    <mergeCell ref="E152:H152"/>
    <mergeCell ref="C151:D151"/>
    <mergeCell ref="E151:H151"/>
    <mergeCell ref="I151:K151"/>
    <mergeCell ref="AN256:AP256"/>
    <mergeCell ref="AN244:AP244"/>
    <mergeCell ref="AN248:AP248"/>
    <mergeCell ref="AK249:AM249"/>
    <mergeCell ref="AN249:AP249"/>
    <mergeCell ref="D246:AJ246"/>
    <mergeCell ref="D247:AJ247"/>
    <mergeCell ref="D248:AJ248"/>
    <mergeCell ref="AK254:AM254"/>
    <mergeCell ref="AN254:AP254"/>
    <mergeCell ref="B253:C253"/>
    <mergeCell ref="D249:AJ249"/>
    <mergeCell ref="B250:AP250"/>
    <mergeCell ref="B255:C255"/>
    <mergeCell ref="AG194:AJ194"/>
    <mergeCell ref="D255:AJ255"/>
    <mergeCell ref="AK255:AM255"/>
    <mergeCell ref="AC188:AF188"/>
    <mergeCell ref="Q202:T202"/>
    <mergeCell ref="U202:X202"/>
    <mergeCell ref="Y202:AB202"/>
    <mergeCell ref="AC202:AF202"/>
    <mergeCell ref="AG202:AJ202"/>
    <mergeCell ref="AK202:AN202"/>
    <mergeCell ref="Q200:T200"/>
    <mergeCell ref="U200:X200"/>
    <mergeCell ref="Y200:AB200"/>
    <mergeCell ref="C290:D290"/>
    <mergeCell ref="E290:H290"/>
    <mergeCell ref="I290:K290"/>
    <mergeCell ref="W290:Z290"/>
    <mergeCell ref="AA290:AC290"/>
    <mergeCell ref="AD290:AF290"/>
    <mergeCell ref="AG290:AH290"/>
    <mergeCell ref="AI290:AK290"/>
    <mergeCell ref="I193:P193"/>
    <mergeCell ref="B194:H194"/>
    <mergeCell ref="I194:P194"/>
    <mergeCell ref="AN255:AP255"/>
    <mergeCell ref="B256:C256"/>
    <mergeCell ref="B260:C260"/>
    <mergeCell ref="D260:AJ260"/>
    <mergeCell ref="I240:P240"/>
    <mergeCell ref="AN260:AP260"/>
    <mergeCell ref="B196:H196"/>
    <mergeCell ref="I196:P196"/>
    <mergeCell ref="I280:T280"/>
    <mergeCell ref="B269:AG269"/>
    <mergeCell ref="AH269:AJ269"/>
    <mergeCell ref="B267:AG267"/>
    <mergeCell ref="AH267:AJ267"/>
    <mergeCell ref="D265:AG265"/>
    <mergeCell ref="AH265:AJ265"/>
    <mergeCell ref="I241:P241"/>
    <mergeCell ref="Q240:T240"/>
    <mergeCell ref="Q241:T241"/>
    <mergeCell ref="U241:AC241"/>
    <mergeCell ref="I238:AC238"/>
    <mergeCell ref="I239:AC239"/>
    <mergeCell ref="C148:D148"/>
    <mergeCell ref="E147:H147"/>
    <mergeCell ref="I147:K147"/>
    <mergeCell ref="I146:K146"/>
    <mergeCell ref="AD154:AF154"/>
    <mergeCell ref="AG154:AH154"/>
    <mergeCell ref="AI154:AK154"/>
    <mergeCell ref="C153:D153"/>
    <mergeCell ref="E153:H153"/>
    <mergeCell ref="I153:K153"/>
    <mergeCell ref="W153:Z153"/>
    <mergeCell ref="AA153:AC153"/>
    <mergeCell ref="AD153:AF153"/>
    <mergeCell ref="AG153:AH153"/>
    <mergeCell ref="I152:K152"/>
    <mergeCell ref="AD152:AF152"/>
    <mergeCell ref="AG152:AH152"/>
    <mergeCell ref="AI152:AK152"/>
    <mergeCell ref="AA146:AC146"/>
    <mergeCell ref="L152:V152"/>
    <mergeCell ref="L153:V153"/>
    <mergeCell ref="L147:V147"/>
    <mergeCell ref="L148:V148"/>
    <mergeCell ref="L149:V149"/>
    <mergeCell ref="L150:V150"/>
    <mergeCell ref="C147:D147"/>
    <mergeCell ref="W147:Z147"/>
    <mergeCell ref="I150:K150"/>
    <mergeCell ref="W150:Z150"/>
    <mergeCell ref="AA150:AC150"/>
    <mergeCell ref="AD150:AF150"/>
    <mergeCell ref="AG150:AH150"/>
    <mergeCell ref="Y188:AB188"/>
    <mergeCell ref="Y187:AB187"/>
    <mergeCell ref="Q187:T187"/>
    <mergeCell ref="U187:X187"/>
    <mergeCell ref="U193:X193"/>
    <mergeCell ref="Y193:AB193"/>
    <mergeCell ref="X172:AG172"/>
    <mergeCell ref="N173:W173"/>
    <mergeCell ref="X173:AG173"/>
    <mergeCell ref="N174:W174"/>
    <mergeCell ref="X174:AG174"/>
    <mergeCell ref="N175:W175"/>
    <mergeCell ref="X175:AG175"/>
    <mergeCell ref="N176:W176"/>
    <mergeCell ref="X176:AG176"/>
    <mergeCell ref="Q190:T190"/>
    <mergeCell ref="U190:X190"/>
    <mergeCell ref="X181:AG181"/>
    <mergeCell ref="B187:P187"/>
    <mergeCell ref="C172:M172"/>
    <mergeCell ref="C173:M173"/>
    <mergeCell ref="C174:M174"/>
    <mergeCell ref="AG188:AJ188"/>
    <mergeCell ref="C181:M181"/>
    <mergeCell ref="N181:W181"/>
    <mergeCell ref="E293:H293"/>
    <mergeCell ref="I293:K293"/>
    <mergeCell ref="W293:Z293"/>
    <mergeCell ref="AA293:AC293"/>
    <mergeCell ref="AD293:AF293"/>
    <mergeCell ref="AG293:AH293"/>
    <mergeCell ref="AI293:AK293"/>
    <mergeCell ref="L293:V293"/>
    <mergeCell ref="C296:D296"/>
    <mergeCell ref="E296:H296"/>
    <mergeCell ref="I296:K296"/>
    <mergeCell ref="W296:Z296"/>
    <mergeCell ref="AA296:AC296"/>
    <mergeCell ref="AD296:AF296"/>
    <mergeCell ref="AG296:AH296"/>
    <mergeCell ref="AI296:AK296"/>
    <mergeCell ref="C295:D295"/>
    <mergeCell ref="E295:H295"/>
    <mergeCell ref="I295:K295"/>
    <mergeCell ref="W295:Z295"/>
    <mergeCell ref="AA295:AC295"/>
    <mergeCell ref="AD295:AF295"/>
    <mergeCell ref="AG295:AH295"/>
    <mergeCell ref="AI295:AK295"/>
    <mergeCell ref="AD299:AF299"/>
    <mergeCell ref="AG299:AH299"/>
    <mergeCell ref="AI299:AK299"/>
    <mergeCell ref="C292:D292"/>
    <mergeCell ref="E292:H292"/>
    <mergeCell ref="I292:K292"/>
    <mergeCell ref="W292:Z292"/>
    <mergeCell ref="AA292:AC292"/>
    <mergeCell ref="AD292:AF292"/>
    <mergeCell ref="AG292:AH292"/>
    <mergeCell ref="AI292:AK292"/>
    <mergeCell ref="C291:D291"/>
    <mergeCell ref="E291:H291"/>
    <mergeCell ref="I291:K291"/>
    <mergeCell ref="W291:Z291"/>
    <mergeCell ref="AA291:AC291"/>
    <mergeCell ref="AD291:AF291"/>
    <mergeCell ref="AG291:AH291"/>
    <mergeCell ref="AI291:AK291"/>
    <mergeCell ref="L292:V292"/>
    <mergeCell ref="C294:D294"/>
    <mergeCell ref="E294:H294"/>
    <mergeCell ref="I294:K294"/>
    <mergeCell ref="W294:Z294"/>
    <mergeCell ref="AA294:AC294"/>
    <mergeCell ref="AD294:AF294"/>
    <mergeCell ref="AG294:AH294"/>
    <mergeCell ref="AI294:AK294"/>
    <mergeCell ref="L294:V294"/>
    <mergeCell ref="L295:V295"/>
    <mergeCell ref="L296:V296"/>
    <mergeCell ref="C293:D293"/>
    <mergeCell ref="C302:D302"/>
    <mergeCell ref="E302:H302"/>
    <mergeCell ref="I302:K302"/>
    <mergeCell ref="W302:Z302"/>
    <mergeCell ref="AA302:AC302"/>
    <mergeCell ref="AD302:AF302"/>
    <mergeCell ref="AG302:AH302"/>
    <mergeCell ref="AI302:AK302"/>
    <mergeCell ref="C301:D301"/>
    <mergeCell ref="E301:H301"/>
    <mergeCell ref="I301:K301"/>
    <mergeCell ref="W301:Z301"/>
    <mergeCell ref="AA301:AC301"/>
    <mergeCell ref="AD301:AF301"/>
    <mergeCell ref="AG301:AH301"/>
    <mergeCell ref="AI301:AK301"/>
    <mergeCell ref="C297:D297"/>
    <mergeCell ref="E297:H297"/>
    <mergeCell ref="I297:K297"/>
    <mergeCell ref="W297:Z297"/>
    <mergeCell ref="AA297:AC297"/>
    <mergeCell ref="AD297:AF297"/>
    <mergeCell ref="AG297:AH297"/>
    <mergeCell ref="AI297:AK297"/>
    <mergeCell ref="C300:D300"/>
    <mergeCell ref="E300:H300"/>
    <mergeCell ref="I300:K300"/>
    <mergeCell ref="W300:Z300"/>
    <mergeCell ref="E299:H299"/>
    <mergeCell ref="I299:K299"/>
    <mergeCell ref="W299:Z299"/>
    <mergeCell ref="AA299:AC299"/>
    <mergeCell ref="C304:D304"/>
    <mergeCell ref="E304:H304"/>
    <mergeCell ref="I304:K304"/>
    <mergeCell ref="W304:Z304"/>
    <mergeCell ref="AA304:AC304"/>
    <mergeCell ref="AD304:AF304"/>
    <mergeCell ref="AG304:AH304"/>
    <mergeCell ref="AI304:AK304"/>
    <mergeCell ref="C303:D303"/>
    <mergeCell ref="E303:H303"/>
    <mergeCell ref="I303:K303"/>
    <mergeCell ref="W303:Z303"/>
    <mergeCell ref="AA303:AC303"/>
    <mergeCell ref="AD303:AF303"/>
    <mergeCell ref="AG303:AH303"/>
    <mergeCell ref="AI303:AK303"/>
    <mergeCell ref="C298:D298"/>
    <mergeCell ref="E298:H298"/>
    <mergeCell ref="I298:K298"/>
    <mergeCell ref="W298:Z298"/>
    <mergeCell ref="AA298:AC298"/>
    <mergeCell ref="AD298:AF298"/>
    <mergeCell ref="AG298:AH298"/>
    <mergeCell ref="AI298:AK298"/>
    <mergeCell ref="L302:V302"/>
    <mergeCell ref="L303:V303"/>
    <mergeCell ref="L304:V304"/>
    <mergeCell ref="AA300:AC300"/>
    <mergeCell ref="AD300:AF300"/>
    <mergeCell ref="AG300:AH300"/>
    <mergeCell ref="AI300:AK300"/>
    <mergeCell ref="C299:D299"/>
    <mergeCell ref="C310:D310"/>
    <mergeCell ref="E310:H310"/>
    <mergeCell ref="I310:K310"/>
    <mergeCell ref="W310:Z310"/>
    <mergeCell ref="AA310:AC310"/>
    <mergeCell ref="AD310:AF310"/>
    <mergeCell ref="AG310:AH310"/>
    <mergeCell ref="AI310:AK310"/>
    <mergeCell ref="C309:D309"/>
    <mergeCell ref="E309:H309"/>
    <mergeCell ref="I309:K309"/>
    <mergeCell ref="W309:Z309"/>
    <mergeCell ref="AA309:AC309"/>
    <mergeCell ref="AD309:AF309"/>
    <mergeCell ref="AG309:AH309"/>
    <mergeCell ref="AI309:AK309"/>
    <mergeCell ref="L309:V309"/>
    <mergeCell ref="L310:V310"/>
    <mergeCell ref="C306:D306"/>
    <mergeCell ref="E306:H306"/>
    <mergeCell ref="I306:K306"/>
    <mergeCell ref="W306:Z306"/>
    <mergeCell ref="AA306:AC306"/>
    <mergeCell ref="AD306:AF306"/>
    <mergeCell ref="AG306:AH306"/>
    <mergeCell ref="AI306:AK306"/>
    <mergeCell ref="C305:D305"/>
    <mergeCell ref="E305:H305"/>
    <mergeCell ref="I305:K305"/>
    <mergeCell ref="W305:Z305"/>
    <mergeCell ref="AA305:AC305"/>
    <mergeCell ref="AD305:AF305"/>
    <mergeCell ref="AG305:AH305"/>
    <mergeCell ref="AI305:AK305"/>
    <mergeCell ref="C308:D308"/>
    <mergeCell ref="E308:H308"/>
    <mergeCell ref="I308:K308"/>
    <mergeCell ref="W308:Z308"/>
    <mergeCell ref="AA308:AC308"/>
    <mergeCell ref="AD308:AF308"/>
    <mergeCell ref="AG308:AH308"/>
    <mergeCell ref="AI308:AK308"/>
    <mergeCell ref="C307:D307"/>
    <mergeCell ref="E307:H307"/>
    <mergeCell ref="I307:K307"/>
    <mergeCell ref="W307:Z307"/>
    <mergeCell ref="AA307:AC307"/>
    <mergeCell ref="AD307:AF307"/>
    <mergeCell ref="AG307:AH307"/>
    <mergeCell ref="AI307:AK307"/>
    <mergeCell ref="C312:D312"/>
    <mergeCell ref="E312:H312"/>
    <mergeCell ref="I312:K312"/>
    <mergeCell ref="W312:Z312"/>
    <mergeCell ref="AA312:AC312"/>
    <mergeCell ref="AD312:AF312"/>
    <mergeCell ref="AG312:AH312"/>
    <mergeCell ref="AI312:AK312"/>
    <mergeCell ref="C311:D311"/>
    <mergeCell ref="E311:H311"/>
    <mergeCell ref="AG317:AH317"/>
    <mergeCell ref="AI317:AK317"/>
    <mergeCell ref="L317:V317"/>
    <mergeCell ref="L318:V318"/>
    <mergeCell ref="AL317:AP317"/>
    <mergeCell ref="AL318:AP318"/>
    <mergeCell ref="C316:D316"/>
    <mergeCell ref="E316:H316"/>
    <mergeCell ref="I316:K316"/>
    <mergeCell ref="W316:Z316"/>
    <mergeCell ref="AA316:AC316"/>
    <mergeCell ref="AD316:AF316"/>
    <mergeCell ref="AG316:AH316"/>
    <mergeCell ref="AI316:AK316"/>
    <mergeCell ref="C315:D315"/>
    <mergeCell ref="E315:H315"/>
    <mergeCell ref="I315:K315"/>
    <mergeCell ref="W315:Z315"/>
    <mergeCell ref="AA315:AC315"/>
    <mergeCell ref="AD315:AF315"/>
    <mergeCell ref="C318:D318"/>
    <mergeCell ref="E318:H318"/>
    <mergeCell ref="C314:D314"/>
    <mergeCell ref="E314:H314"/>
    <mergeCell ref="I314:K314"/>
    <mergeCell ref="W314:Z314"/>
    <mergeCell ref="AA314:AC314"/>
    <mergeCell ref="AD314:AF314"/>
    <mergeCell ref="AG314:AH314"/>
    <mergeCell ref="AI314:AK314"/>
    <mergeCell ref="C313:D313"/>
    <mergeCell ref="E313:H313"/>
    <mergeCell ref="I313:K313"/>
    <mergeCell ref="W313:Z313"/>
    <mergeCell ref="AA313:AC313"/>
    <mergeCell ref="AD313:AF313"/>
    <mergeCell ref="AG313:AH313"/>
    <mergeCell ref="AI313:AK313"/>
    <mergeCell ref="L313:V313"/>
    <mergeCell ref="L314:V314"/>
    <mergeCell ref="I311:K311"/>
    <mergeCell ref="W311:Z311"/>
    <mergeCell ref="AA311:AC311"/>
    <mergeCell ref="AD311:AF311"/>
    <mergeCell ref="AG311:AH311"/>
    <mergeCell ref="AI311:AK311"/>
    <mergeCell ref="L311:V311"/>
    <mergeCell ref="L312:V312"/>
    <mergeCell ref="L316:V316"/>
    <mergeCell ref="I320:K320"/>
    <mergeCell ref="W320:Z320"/>
    <mergeCell ref="AA320:AC320"/>
    <mergeCell ref="AD320:AF320"/>
    <mergeCell ref="AG320:AH320"/>
    <mergeCell ref="I318:K318"/>
    <mergeCell ref="W318:Z318"/>
    <mergeCell ref="AA318:AC318"/>
    <mergeCell ref="AD318:AF318"/>
    <mergeCell ref="AG318:AH318"/>
    <mergeCell ref="AI318:AK318"/>
    <mergeCell ref="L320:V320"/>
    <mergeCell ref="C317:D317"/>
    <mergeCell ref="E317:H317"/>
    <mergeCell ref="I317:K317"/>
    <mergeCell ref="W317:Z317"/>
    <mergeCell ref="AA317:AC317"/>
    <mergeCell ref="AD317:AF317"/>
    <mergeCell ref="I323:K323"/>
    <mergeCell ref="W323:Z323"/>
    <mergeCell ref="AA323:AC323"/>
    <mergeCell ref="AD323:AF323"/>
    <mergeCell ref="AG323:AH323"/>
    <mergeCell ref="AI323:AK323"/>
    <mergeCell ref="L323:V323"/>
    <mergeCell ref="AI320:AK320"/>
    <mergeCell ref="C319:D319"/>
    <mergeCell ref="E319:H319"/>
    <mergeCell ref="I319:K319"/>
    <mergeCell ref="W319:Z319"/>
    <mergeCell ref="AA319:AC319"/>
    <mergeCell ref="AD319:AF319"/>
    <mergeCell ref="AG319:AH319"/>
    <mergeCell ref="AI319:AK319"/>
    <mergeCell ref="L319:V319"/>
    <mergeCell ref="C322:D322"/>
    <mergeCell ref="E322:H322"/>
    <mergeCell ref="I322:K322"/>
    <mergeCell ref="W322:Z322"/>
    <mergeCell ref="AA322:AC322"/>
    <mergeCell ref="AD322:AF322"/>
    <mergeCell ref="AG322:AH322"/>
    <mergeCell ref="AI322:AK322"/>
    <mergeCell ref="C321:D321"/>
    <mergeCell ref="AL323:AP323"/>
    <mergeCell ref="C324:D324"/>
    <mergeCell ref="E324:H324"/>
    <mergeCell ref="I324:K324"/>
    <mergeCell ref="W324:Z324"/>
    <mergeCell ref="AA324:AC324"/>
    <mergeCell ref="AD324:AF324"/>
    <mergeCell ref="E321:H321"/>
    <mergeCell ref="I321:K321"/>
    <mergeCell ref="W321:Z321"/>
    <mergeCell ref="AA321:AC321"/>
    <mergeCell ref="AD321:AF321"/>
    <mergeCell ref="AG321:AH321"/>
    <mergeCell ref="AI321:AK321"/>
    <mergeCell ref="L321:V321"/>
    <mergeCell ref="L322:V322"/>
    <mergeCell ref="C323:D323"/>
    <mergeCell ref="E323:H323"/>
    <mergeCell ref="AD327:AF327"/>
    <mergeCell ref="AG327:AH327"/>
    <mergeCell ref="C326:D326"/>
    <mergeCell ref="E326:H326"/>
    <mergeCell ref="I326:K326"/>
    <mergeCell ref="W326:Z326"/>
    <mergeCell ref="AA326:AC326"/>
    <mergeCell ref="AD326:AF326"/>
    <mergeCell ref="AG326:AH326"/>
    <mergeCell ref="AI326:AK326"/>
    <mergeCell ref="C320:D320"/>
    <mergeCell ref="E320:H320"/>
    <mergeCell ref="C325:D325"/>
    <mergeCell ref="E325:H325"/>
    <mergeCell ref="AA325:AC325"/>
    <mergeCell ref="AD325:AF325"/>
    <mergeCell ref="AG325:AH325"/>
    <mergeCell ref="AI325:AK325"/>
    <mergeCell ref="AL329:AP329"/>
    <mergeCell ref="AL330:AP330"/>
    <mergeCell ref="AI327:AK327"/>
    <mergeCell ref="L327:V327"/>
    <mergeCell ref="L328:V328"/>
    <mergeCell ref="L329:V329"/>
    <mergeCell ref="L330:V330"/>
    <mergeCell ref="AG324:AH324"/>
    <mergeCell ref="AI324:AK324"/>
    <mergeCell ref="I325:K325"/>
    <mergeCell ref="W325:Z325"/>
    <mergeCell ref="C329:D329"/>
    <mergeCell ref="E329:H329"/>
    <mergeCell ref="I329:K329"/>
    <mergeCell ref="W329:Z329"/>
    <mergeCell ref="AA329:AC329"/>
    <mergeCell ref="AD329:AF329"/>
    <mergeCell ref="AG329:AH329"/>
    <mergeCell ref="AI329:AK329"/>
    <mergeCell ref="C328:D328"/>
    <mergeCell ref="E328:H328"/>
    <mergeCell ref="I328:K328"/>
    <mergeCell ref="W328:Z328"/>
    <mergeCell ref="AA328:AC328"/>
    <mergeCell ref="AD328:AF328"/>
    <mergeCell ref="AG328:AH328"/>
    <mergeCell ref="AI328:AK328"/>
    <mergeCell ref="C327:D327"/>
    <mergeCell ref="E327:H327"/>
    <mergeCell ref="I327:K327"/>
    <mergeCell ref="W327:Z327"/>
    <mergeCell ref="AA327:AC327"/>
    <mergeCell ref="C331:D331"/>
    <mergeCell ref="E331:H331"/>
    <mergeCell ref="I331:K331"/>
    <mergeCell ref="W331:Z331"/>
    <mergeCell ref="AA331:AC331"/>
    <mergeCell ref="AD331:AF331"/>
    <mergeCell ref="AG331:AH331"/>
    <mergeCell ref="AI331:AK331"/>
    <mergeCell ref="L331:V331"/>
    <mergeCell ref="C330:D330"/>
    <mergeCell ref="E330:H330"/>
    <mergeCell ref="I330:K330"/>
    <mergeCell ref="W330:Z330"/>
    <mergeCell ref="AA330:AC330"/>
    <mergeCell ref="AD330:AF330"/>
    <mergeCell ref="W334:Z334"/>
    <mergeCell ref="AA334:AC334"/>
    <mergeCell ref="AD334:AF334"/>
    <mergeCell ref="AG334:AH334"/>
    <mergeCell ref="AI334:AK334"/>
    <mergeCell ref="C333:D333"/>
    <mergeCell ref="E333:H333"/>
    <mergeCell ref="I333:K333"/>
    <mergeCell ref="W333:Z333"/>
    <mergeCell ref="AA333:AC333"/>
    <mergeCell ref="AD333:AF333"/>
    <mergeCell ref="AG333:AH333"/>
    <mergeCell ref="AI333:AK333"/>
    <mergeCell ref="L333:V333"/>
    <mergeCell ref="L334:V334"/>
    <mergeCell ref="AG332:AH332"/>
    <mergeCell ref="AI332:AK332"/>
    <mergeCell ref="C332:D332"/>
    <mergeCell ref="E332:H332"/>
    <mergeCell ref="C334:D334"/>
    <mergeCell ref="E334:H334"/>
    <mergeCell ref="I334:K334"/>
    <mergeCell ref="W335:Z335"/>
    <mergeCell ref="AA335:AC335"/>
    <mergeCell ref="AD335:AF335"/>
    <mergeCell ref="AG335:AH335"/>
    <mergeCell ref="AI335:AK335"/>
    <mergeCell ref="C340:D340"/>
    <mergeCell ref="E340:H340"/>
    <mergeCell ref="I340:K340"/>
    <mergeCell ref="W340:Z340"/>
    <mergeCell ref="AA340:AC340"/>
    <mergeCell ref="AD340:AF340"/>
    <mergeCell ref="AG340:AH340"/>
    <mergeCell ref="AI340:AK340"/>
    <mergeCell ref="I332:K332"/>
    <mergeCell ref="W332:Z332"/>
    <mergeCell ref="E335:H335"/>
    <mergeCell ref="I335:K335"/>
    <mergeCell ref="C337:D337"/>
    <mergeCell ref="E337:H337"/>
    <mergeCell ref="I337:K337"/>
    <mergeCell ref="W337:Z337"/>
    <mergeCell ref="AA337:AC337"/>
    <mergeCell ref="AD337:AF337"/>
    <mergeCell ref="AG337:AH337"/>
    <mergeCell ref="AI337:AK337"/>
    <mergeCell ref="C342:D342"/>
    <mergeCell ref="E342:H342"/>
    <mergeCell ref="I342:K342"/>
    <mergeCell ref="W342:Z342"/>
    <mergeCell ref="AA342:AC342"/>
    <mergeCell ref="AD342:AF342"/>
    <mergeCell ref="AG342:AH342"/>
    <mergeCell ref="AI342:AK342"/>
    <mergeCell ref="C339:D339"/>
    <mergeCell ref="E339:H339"/>
    <mergeCell ref="I339:K339"/>
    <mergeCell ref="W339:Z339"/>
    <mergeCell ref="AA339:AC339"/>
    <mergeCell ref="AD339:AF339"/>
    <mergeCell ref="AG339:AH339"/>
    <mergeCell ref="AI339:AK339"/>
    <mergeCell ref="C338:D338"/>
    <mergeCell ref="E338:H338"/>
    <mergeCell ref="I338:K338"/>
    <mergeCell ref="W338:Z338"/>
    <mergeCell ref="AA338:AC338"/>
    <mergeCell ref="AD338:AF338"/>
    <mergeCell ref="AG338:AH338"/>
    <mergeCell ref="AI338:AK338"/>
    <mergeCell ref="L341:V341"/>
    <mergeCell ref="L338:V338"/>
    <mergeCell ref="L339:V339"/>
    <mergeCell ref="L340:V340"/>
    <mergeCell ref="L342:V342"/>
    <mergeCell ref="C349:D349"/>
    <mergeCell ref="E349:H349"/>
    <mergeCell ref="I349:K349"/>
    <mergeCell ref="W349:Z349"/>
    <mergeCell ref="AA349:AC349"/>
    <mergeCell ref="AD349:AF349"/>
    <mergeCell ref="AG349:AH349"/>
    <mergeCell ref="AI349:AK349"/>
    <mergeCell ref="C348:D348"/>
    <mergeCell ref="E348:H348"/>
    <mergeCell ref="I348:K348"/>
    <mergeCell ref="W348:Z348"/>
    <mergeCell ref="AA348:AC348"/>
    <mergeCell ref="AD348:AF348"/>
    <mergeCell ref="AG348:AH348"/>
    <mergeCell ref="AI348:AK348"/>
    <mergeCell ref="W346:Z346"/>
    <mergeCell ref="AA346:AC346"/>
    <mergeCell ref="AD346:AF346"/>
    <mergeCell ref="AG346:AH346"/>
    <mergeCell ref="AI346:AK346"/>
    <mergeCell ref="L346:V346"/>
    <mergeCell ref="L347:V347"/>
    <mergeCell ref="L348:V348"/>
    <mergeCell ref="L349:V349"/>
    <mergeCell ref="C346:D346"/>
    <mergeCell ref="E346:H346"/>
    <mergeCell ref="I346:K346"/>
    <mergeCell ref="C344:D344"/>
    <mergeCell ref="E344:H344"/>
    <mergeCell ref="I344:K344"/>
    <mergeCell ref="C351:D351"/>
    <mergeCell ref="E351:H351"/>
    <mergeCell ref="I351:K351"/>
    <mergeCell ref="W351:Z351"/>
    <mergeCell ref="AA351:AC351"/>
    <mergeCell ref="AD351:AF351"/>
    <mergeCell ref="AG351:AH351"/>
    <mergeCell ref="AI351:AK351"/>
    <mergeCell ref="C350:D350"/>
    <mergeCell ref="E350:H350"/>
    <mergeCell ref="I350:K350"/>
    <mergeCell ref="W350:Z350"/>
    <mergeCell ref="AA350:AC350"/>
    <mergeCell ref="AD350:AF350"/>
    <mergeCell ref="AG350:AH350"/>
    <mergeCell ref="AI350:AK350"/>
    <mergeCell ref="W344:Z344"/>
    <mergeCell ref="AA344:AC344"/>
    <mergeCell ref="AD344:AF344"/>
    <mergeCell ref="AG344:AH344"/>
    <mergeCell ref="AI344:AK344"/>
    <mergeCell ref="C347:D347"/>
    <mergeCell ref="E347:H347"/>
    <mergeCell ref="I347:K347"/>
    <mergeCell ref="W347:Z347"/>
    <mergeCell ref="AA347:AC347"/>
    <mergeCell ref="AD347:AF347"/>
    <mergeCell ref="AG347:AH347"/>
    <mergeCell ref="AI347:AK347"/>
    <mergeCell ref="C356:D356"/>
    <mergeCell ref="E356:H356"/>
    <mergeCell ref="I356:K356"/>
    <mergeCell ref="W356:Z356"/>
    <mergeCell ref="AA356:AC356"/>
    <mergeCell ref="AD356:AF356"/>
    <mergeCell ref="AG356:AH356"/>
    <mergeCell ref="AI356:AK356"/>
    <mergeCell ref="C358:D358"/>
    <mergeCell ref="E358:H358"/>
    <mergeCell ref="I358:K358"/>
    <mergeCell ref="W358:Z358"/>
    <mergeCell ref="AA358:AC358"/>
    <mergeCell ref="AD358:AF358"/>
    <mergeCell ref="AG358:AH358"/>
    <mergeCell ref="AI358:AK358"/>
    <mergeCell ref="C353:D353"/>
    <mergeCell ref="E353:H353"/>
    <mergeCell ref="I353:K353"/>
    <mergeCell ref="W353:Z353"/>
    <mergeCell ref="AA353:AC353"/>
    <mergeCell ref="AD353:AF353"/>
    <mergeCell ref="AG353:AH353"/>
    <mergeCell ref="AI353:AK353"/>
    <mergeCell ref="L356:V356"/>
    <mergeCell ref="L357:V357"/>
    <mergeCell ref="L358:V358"/>
    <mergeCell ref="C357:D357"/>
    <mergeCell ref="E357:H357"/>
    <mergeCell ref="I357:K357"/>
    <mergeCell ref="W357:Z357"/>
    <mergeCell ref="AA357:AC357"/>
    <mergeCell ref="C352:D352"/>
    <mergeCell ref="E352:H352"/>
    <mergeCell ref="I352:K352"/>
    <mergeCell ref="W352:Z352"/>
    <mergeCell ref="AA352:AC352"/>
    <mergeCell ref="AD352:AF352"/>
    <mergeCell ref="AG352:AH352"/>
    <mergeCell ref="AI352:AK352"/>
    <mergeCell ref="C355:D355"/>
    <mergeCell ref="E355:H355"/>
    <mergeCell ref="I355:K355"/>
    <mergeCell ref="W355:Z355"/>
    <mergeCell ref="AA355:AC355"/>
    <mergeCell ref="AD355:AF355"/>
    <mergeCell ref="AG355:AH355"/>
    <mergeCell ref="AI355:AK355"/>
    <mergeCell ref="C354:D354"/>
    <mergeCell ref="E354:H354"/>
    <mergeCell ref="I354:K354"/>
    <mergeCell ref="W354:Z354"/>
    <mergeCell ref="AA354:AC354"/>
    <mergeCell ref="AD354:AF354"/>
    <mergeCell ref="AG354:AH354"/>
    <mergeCell ref="AI354:AK354"/>
    <mergeCell ref="L352:V352"/>
    <mergeCell ref="L353:V353"/>
    <mergeCell ref="L354:V354"/>
    <mergeCell ref="L355:V355"/>
    <mergeCell ref="AD360:AF360"/>
    <mergeCell ref="AG360:AH360"/>
    <mergeCell ref="AI360:AK360"/>
    <mergeCell ref="I363:K363"/>
    <mergeCell ref="W363:Z363"/>
    <mergeCell ref="AA363:AC363"/>
    <mergeCell ref="AD363:AF363"/>
    <mergeCell ref="AG363:AH363"/>
    <mergeCell ref="AI363:AK363"/>
    <mergeCell ref="C362:D362"/>
    <mergeCell ref="E362:H362"/>
    <mergeCell ref="I362:K362"/>
    <mergeCell ref="W362:Z362"/>
    <mergeCell ref="AA362:AC362"/>
    <mergeCell ref="AD362:AF362"/>
    <mergeCell ref="AG362:AH362"/>
    <mergeCell ref="AI362:AK362"/>
    <mergeCell ref="L362:V362"/>
    <mergeCell ref="L363:V363"/>
    <mergeCell ref="L360:V360"/>
    <mergeCell ref="L361:V361"/>
    <mergeCell ref="C363:D363"/>
    <mergeCell ref="E363:H363"/>
    <mergeCell ref="C361:D361"/>
    <mergeCell ref="E361:H361"/>
    <mergeCell ref="I361:K361"/>
    <mergeCell ref="W361:Z361"/>
    <mergeCell ref="AA361:AC361"/>
    <mergeCell ref="AD361:AF361"/>
    <mergeCell ref="C369:D369"/>
    <mergeCell ref="E369:H369"/>
    <mergeCell ref="I369:K369"/>
    <mergeCell ref="W369:Z369"/>
    <mergeCell ref="AA369:AC369"/>
    <mergeCell ref="AD369:AF369"/>
    <mergeCell ref="AG369:AH369"/>
    <mergeCell ref="AI369:AK369"/>
    <mergeCell ref="C368:D368"/>
    <mergeCell ref="E368:H368"/>
    <mergeCell ref="I368:K368"/>
    <mergeCell ref="W368:Z368"/>
    <mergeCell ref="AA368:AC368"/>
    <mergeCell ref="AD368:AF368"/>
    <mergeCell ref="AG368:AH368"/>
    <mergeCell ref="AI368:AK368"/>
    <mergeCell ref="L368:V368"/>
    <mergeCell ref="L369:V369"/>
    <mergeCell ref="AG364:AH364"/>
    <mergeCell ref="AI364:AK364"/>
    <mergeCell ref="L364:V364"/>
    <mergeCell ref="L365:V365"/>
    <mergeCell ref="AL364:AP364"/>
    <mergeCell ref="AL365:AP365"/>
    <mergeCell ref="C367:D367"/>
    <mergeCell ref="E367:H367"/>
    <mergeCell ref="C359:D359"/>
    <mergeCell ref="E359:H359"/>
    <mergeCell ref="I359:K359"/>
    <mergeCell ref="W359:Z359"/>
    <mergeCell ref="AA359:AC359"/>
    <mergeCell ref="AD359:AF359"/>
    <mergeCell ref="AG359:AH359"/>
    <mergeCell ref="AI359:AK359"/>
    <mergeCell ref="I366:K366"/>
    <mergeCell ref="W366:Z366"/>
    <mergeCell ref="AA366:AC366"/>
    <mergeCell ref="AD366:AF366"/>
    <mergeCell ref="AG366:AH366"/>
    <mergeCell ref="AI366:AK366"/>
    <mergeCell ref="L366:V366"/>
    <mergeCell ref="L367:V367"/>
    <mergeCell ref="I367:K367"/>
    <mergeCell ref="W367:Z367"/>
    <mergeCell ref="E366:H366"/>
    <mergeCell ref="C360:D360"/>
    <mergeCell ref="E360:H360"/>
    <mergeCell ref="I360:K360"/>
    <mergeCell ref="W360:Z360"/>
    <mergeCell ref="AA360:AC360"/>
    <mergeCell ref="AI371:AK371"/>
    <mergeCell ref="C370:D370"/>
    <mergeCell ref="E370:H370"/>
    <mergeCell ref="I370:K370"/>
    <mergeCell ref="W370:Z370"/>
    <mergeCell ref="AA370:AC370"/>
    <mergeCell ref="AD370:AF370"/>
    <mergeCell ref="AG370:AH370"/>
    <mergeCell ref="AI370:AK370"/>
    <mergeCell ref="L370:V370"/>
    <mergeCell ref="L371:V371"/>
    <mergeCell ref="AL362:AP362"/>
    <mergeCell ref="AL363:AP363"/>
    <mergeCell ref="C365:D365"/>
    <mergeCell ref="E365:H365"/>
    <mergeCell ref="I365:K365"/>
    <mergeCell ref="W365:Z365"/>
    <mergeCell ref="AA365:AC365"/>
    <mergeCell ref="AD365:AF365"/>
    <mergeCell ref="AG365:AH365"/>
    <mergeCell ref="AI365:AK365"/>
    <mergeCell ref="C364:D364"/>
    <mergeCell ref="E364:H364"/>
    <mergeCell ref="I364:K364"/>
    <mergeCell ref="W364:Z364"/>
    <mergeCell ref="AA364:AC364"/>
    <mergeCell ref="AD364:AF364"/>
    <mergeCell ref="AA367:AC367"/>
    <mergeCell ref="AD367:AF367"/>
    <mergeCell ref="AG367:AH367"/>
    <mergeCell ref="AI367:AK367"/>
    <mergeCell ref="C366:D366"/>
    <mergeCell ref="C378:D378"/>
    <mergeCell ref="E378:H378"/>
    <mergeCell ref="I378:K378"/>
    <mergeCell ref="W378:Z378"/>
    <mergeCell ref="AA378:AC378"/>
    <mergeCell ref="AD378:AF378"/>
    <mergeCell ref="AG378:AH378"/>
    <mergeCell ref="AI378:AK378"/>
    <mergeCell ref="C377:D377"/>
    <mergeCell ref="E377:H377"/>
    <mergeCell ref="I377:K377"/>
    <mergeCell ref="W377:Z377"/>
    <mergeCell ref="AA377:AC377"/>
    <mergeCell ref="AD377:AF377"/>
    <mergeCell ref="AG377:AH377"/>
    <mergeCell ref="AI377:AK377"/>
    <mergeCell ref="C376:D376"/>
    <mergeCell ref="E376:H376"/>
    <mergeCell ref="I376:K376"/>
    <mergeCell ref="W376:Z376"/>
    <mergeCell ref="AA376:AC376"/>
    <mergeCell ref="AD376:AF376"/>
    <mergeCell ref="AG376:AH376"/>
    <mergeCell ref="AI376:AK376"/>
    <mergeCell ref="W373:Z373"/>
    <mergeCell ref="AA373:AC373"/>
    <mergeCell ref="AD373:AF373"/>
    <mergeCell ref="AG373:AH373"/>
    <mergeCell ref="AI373:AK373"/>
    <mergeCell ref="C372:D372"/>
    <mergeCell ref="E372:H372"/>
    <mergeCell ref="I372:K372"/>
    <mergeCell ref="W372:Z372"/>
    <mergeCell ref="AA372:AC372"/>
    <mergeCell ref="AD372:AF372"/>
    <mergeCell ref="AG372:AH372"/>
    <mergeCell ref="AI372:AK372"/>
    <mergeCell ref="L372:V372"/>
    <mergeCell ref="AL374:AP374"/>
    <mergeCell ref="AL375:AP375"/>
    <mergeCell ref="A3:AQ3"/>
    <mergeCell ref="C375:D375"/>
    <mergeCell ref="E375:H375"/>
    <mergeCell ref="I375:K375"/>
    <mergeCell ref="W375:Z375"/>
    <mergeCell ref="AA375:AC375"/>
    <mergeCell ref="L373:V373"/>
    <mergeCell ref="AL372:AP372"/>
    <mergeCell ref="AL373:AP373"/>
    <mergeCell ref="C371:D371"/>
    <mergeCell ref="E371:H371"/>
    <mergeCell ref="I371:K371"/>
    <mergeCell ref="W371:Z371"/>
    <mergeCell ref="AA371:AC371"/>
    <mergeCell ref="AD371:AF371"/>
    <mergeCell ref="AG371:AH371"/>
    <mergeCell ref="AD241:AM241"/>
    <mergeCell ref="AN241:AP241"/>
    <mergeCell ref="U240:AP240"/>
    <mergeCell ref="AN263:AP263"/>
    <mergeCell ref="B259:C259"/>
    <mergeCell ref="B257:C257"/>
    <mergeCell ref="D257:AJ257"/>
    <mergeCell ref="AK257:AM257"/>
    <mergeCell ref="AN257:AP257"/>
    <mergeCell ref="B258:C258"/>
    <mergeCell ref="D258:AJ258"/>
    <mergeCell ref="AK258:AM258"/>
    <mergeCell ref="AN258:AP258"/>
    <mergeCell ref="B261:C261"/>
    <mergeCell ref="AD375:AF375"/>
    <mergeCell ref="AG375:AH375"/>
    <mergeCell ref="AI375:AK375"/>
    <mergeCell ref="C374:D374"/>
    <mergeCell ref="E374:H374"/>
    <mergeCell ref="I374:K374"/>
    <mergeCell ref="W374:Z374"/>
    <mergeCell ref="AA374:AC374"/>
    <mergeCell ref="AD374:AF374"/>
    <mergeCell ref="AG374:AH374"/>
    <mergeCell ref="AI374:AK374"/>
    <mergeCell ref="L374:V374"/>
    <mergeCell ref="L375:V375"/>
    <mergeCell ref="AL370:AP370"/>
    <mergeCell ref="AL371:AP371"/>
    <mergeCell ref="C373:D373"/>
    <mergeCell ref="E373:H373"/>
    <mergeCell ref="I373:K373"/>
  </mergeCells>
  <phoneticPr fontId="1"/>
  <pageMargins left="0.70866141732283472" right="0.59055118110236227" top="0.35433070866141736" bottom="0.35433070866141736" header="0.31496062992125984" footer="0.31496062992125984"/>
  <pageSetup paperSize="9" scale="92" fitToHeight="0" orientation="portrait" r:id="rId1"/>
  <headerFooter>
    <oddFooter>&amp;Rver.W013</oddFooter>
  </headerFooter>
  <rowBreaks count="7" manualBreakCount="7">
    <brk id="67" max="16383" man="1"/>
    <brk id="111" max="16383" man="1"/>
    <brk id="164" max="16383" man="1"/>
    <brk id="216" max="16383" man="1"/>
    <brk id="233" max="16383" man="1"/>
    <brk id="288" max="16383" man="1"/>
    <brk id="335" max="42" man="1"/>
  </rowBreaks>
  <drawing r:id="rId2"/>
  <extLst>
    <ext xmlns:x14="http://schemas.microsoft.com/office/spreadsheetml/2009/9/main" uri="{78C0D931-6437-407d-A8EE-F0AAD7539E65}">
      <x14:conditionalFormattings>
        <x14:conditionalFormatting xmlns:xm="http://schemas.microsoft.com/office/excel/2006/main">
          <x14:cfRule type="expression" priority="56" id="{A15FEF8F-665F-42DA-9813-FDD085CB578A}">
            <xm:f>入力①申請書項目!$O$33=PL①!$A$4</xm:f>
            <x14:dxf>
              <fill>
                <patternFill>
                  <bgColor theme="1" tint="4.9989318521683403E-2"/>
                </patternFill>
              </fill>
            </x14:dxf>
          </x14:cfRule>
          <xm:sqref>A1:XFD2 AR3:XFD3 A5:AS5 AU5:XFD5 A4:XFD4 A6:XFD237 Q240:Q241 U240:U241 A238:I241 AD238:AD239 AG238:AG239 AK239 AN239 AQ238:XFD241 A242:XFD264 A280:B280 U280:XFD280 I280 A270:XFD279 A269:B269 AH269 AK269:XFD269 A268:XFD268 A267:B267 AK267:XFD267 A266:XFD266 A265:D265 AH265 AK265:XFD265 A281:XFD1048576</xm:sqref>
        </x14:conditionalFormatting>
        <x14:conditionalFormatting xmlns:xm="http://schemas.microsoft.com/office/excel/2006/main">
          <x14:cfRule type="expression" priority="8" id="{8878379A-60F1-4596-A577-09CE04D26E4E}">
            <xm:f>入力①申請書項目!$O$33="変更申請"</xm:f>
            <x14:dxf>
              <fill>
                <patternFill>
                  <bgColor theme="0" tint="-0.34998626667073579"/>
                </patternFill>
              </fill>
            </x14:dxf>
          </x14:cfRule>
          <xm:sqref>AS94:BY102</xm:sqref>
        </x14:conditionalFormatting>
        <x14:conditionalFormatting xmlns:xm="http://schemas.microsoft.com/office/excel/2006/main">
          <x14:cfRule type="expression" priority="6" id="{421A140F-3C1F-4032-903A-EBA619FDF84B}">
            <xm:f>入力①申請書項目!$O$33="変更申請"</xm:f>
            <x14:dxf>
              <fill>
                <patternFill>
                  <bgColor theme="0" tint="-0.34998626667073579"/>
                </patternFill>
              </fill>
            </x14:dxf>
          </x14:cfRule>
          <xm:sqref>AT166:BY187</xm:sqref>
        </x14:conditionalFormatting>
        <x14:conditionalFormatting xmlns:xm="http://schemas.microsoft.com/office/excel/2006/main">
          <x14:cfRule type="expression" priority="4" id="{94357A7A-4F6D-481C-99E5-3E2CCC1E6CF5}">
            <xm:f>入力①申請書項目!$O$33=PL①!$A$4</xm:f>
            <x14:dxf>
              <fill>
                <patternFill>
                  <bgColor theme="1" tint="4.9989318521683403E-2"/>
                </patternFill>
              </fill>
            </x14:dxf>
          </x14:cfRule>
          <xm:sqref>AD241</xm:sqref>
        </x14:conditionalFormatting>
        <x14:conditionalFormatting xmlns:xm="http://schemas.microsoft.com/office/excel/2006/main">
          <x14:cfRule type="expression" priority="3" id="{8A1427F2-34F5-4315-B9D6-1823866D0152}">
            <xm:f>入力①申請書項目!$O$33=PL①!$A$4</xm:f>
            <x14:dxf>
              <fill>
                <patternFill>
                  <bgColor theme="1" tint="4.9989318521683403E-2"/>
                </patternFill>
              </fill>
            </x14:dxf>
          </x14:cfRule>
          <xm:sqref>AN241</xm:sqref>
        </x14:conditionalFormatting>
        <x14:conditionalFormatting xmlns:xm="http://schemas.microsoft.com/office/excel/2006/main">
          <x14:cfRule type="expression" priority="2" id="{7C0BC12E-BB2B-427B-B62B-839BAC067104}">
            <xm:f>入力①申請書項目!$O$33=PL①!$A$4</xm:f>
            <x14:dxf>
              <fill>
                <patternFill>
                  <bgColor theme="1" tint="4.9989318521683403E-2"/>
                </patternFill>
              </fill>
            </x14:dxf>
          </x14:cfRule>
          <xm:sqref>C280:H280</xm:sqref>
        </x14:conditionalFormatting>
        <x14:conditionalFormatting xmlns:xm="http://schemas.microsoft.com/office/excel/2006/main">
          <x14:cfRule type="expression" priority="1" id="{7CE8668A-588B-42C7-9D80-FCED6FAF18D8}">
            <xm:f>入力①申請書項目!$O$33=PL①!$A$4</xm:f>
            <x14:dxf>
              <fill>
                <patternFill>
                  <bgColor theme="1" tint="4.9989318521683403E-2"/>
                </patternFill>
              </fill>
            </x14:dxf>
          </x14:cfRule>
          <xm:sqref>AH267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2"/>
  <sheetViews>
    <sheetView topLeftCell="A24" workbookViewId="0">
      <selection activeCell="D33" sqref="D33"/>
    </sheetView>
  </sheetViews>
  <sheetFormatPr defaultRowHeight="13.5"/>
  <cols>
    <col min="1" max="1" width="3.75" customWidth="1"/>
    <col min="2" max="2" width="13.875" customWidth="1"/>
    <col min="3" max="3" width="110.5" customWidth="1"/>
  </cols>
  <sheetData>
    <row r="2" spans="2:3">
      <c r="B2" t="s">
        <v>4610</v>
      </c>
      <c r="C2" t="s">
        <v>4611</v>
      </c>
    </row>
    <row r="3" spans="2:3">
      <c r="C3" t="s">
        <v>4615</v>
      </c>
    </row>
    <row r="4" spans="2:3">
      <c r="C4" t="s">
        <v>4612</v>
      </c>
    </row>
    <row r="5" spans="2:3">
      <c r="C5" t="s">
        <v>4613</v>
      </c>
    </row>
    <row r="6" spans="2:3">
      <c r="C6" t="s">
        <v>4614</v>
      </c>
    </row>
    <row r="7" spans="2:3">
      <c r="C7" t="s">
        <v>4616</v>
      </c>
    </row>
    <row r="8" spans="2:3">
      <c r="C8" t="s">
        <v>4617</v>
      </c>
    </row>
    <row r="10" spans="2:3">
      <c r="B10" t="s">
        <v>4622</v>
      </c>
      <c r="C10" t="s">
        <v>4623</v>
      </c>
    </row>
    <row r="12" spans="2:3">
      <c r="B12" t="s">
        <v>4624</v>
      </c>
      <c r="C12" t="s">
        <v>4625</v>
      </c>
    </row>
    <row r="13" spans="2:3">
      <c r="C13" t="s">
        <v>4633</v>
      </c>
    </row>
    <row r="14" spans="2:3">
      <c r="C14" t="s">
        <v>4634</v>
      </c>
    </row>
    <row r="15" spans="2:3">
      <c r="C15" t="s">
        <v>4635</v>
      </c>
    </row>
    <row r="17" spans="2:4">
      <c r="B17" t="s">
        <v>4637</v>
      </c>
      <c r="C17" t="s">
        <v>4638</v>
      </c>
    </row>
    <row r="19" spans="2:4">
      <c r="B19" t="s">
        <v>5114</v>
      </c>
      <c r="C19" t="s">
        <v>5115</v>
      </c>
    </row>
    <row r="20" spans="2:4">
      <c r="C20" t="s">
        <v>5119</v>
      </c>
    </row>
    <row r="21" spans="2:4">
      <c r="C21" t="s">
        <v>5116</v>
      </c>
    </row>
    <row r="22" spans="2:4">
      <c r="C22" t="s">
        <v>5117</v>
      </c>
    </row>
    <row r="23" spans="2:4">
      <c r="C23" t="s">
        <v>5118</v>
      </c>
    </row>
    <row r="25" spans="2:4">
      <c r="B25" t="s">
        <v>5132</v>
      </c>
      <c r="C25" t="s">
        <v>5133</v>
      </c>
    </row>
    <row r="26" spans="2:4">
      <c r="C26" t="s">
        <v>5134</v>
      </c>
    </row>
    <row r="28" spans="2:4">
      <c r="B28" t="s">
        <v>5137</v>
      </c>
      <c r="C28" t="s">
        <v>5135</v>
      </c>
    </row>
    <row r="29" spans="2:4">
      <c r="C29" t="s">
        <v>5136</v>
      </c>
    </row>
    <row r="31" spans="2:4" ht="148.5">
      <c r="B31" t="s">
        <v>5184</v>
      </c>
      <c r="C31" s="93" t="s">
        <v>5148</v>
      </c>
      <c r="D31" t="s">
        <v>5149</v>
      </c>
    </row>
    <row r="32" spans="2:4">
      <c r="B32" t="s">
        <v>5188</v>
      </c>
      <c r="C32" t="s">
        <v>5189</v>
      </c>
      <c r="D32" t="s">
        <v>5190</v>
      </c>
    </row>
  </sheetData>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heetViews>
  <sheetFormatPr defaultRowHeight="13.5"/>
  <cols>
    <col min="1" max="1" width="14" customWidth="1"/>
    <col min="2" max="2" width="41.375" customWidth="1"/>
    <col min="3" max="3" width="13.5" customWidth="1"/>
    <col min="4" max="4" width="13.75" customWidth="1"/>
    <col min="7" max="7" width="25.625" bestFit="1" customWidth="1"/>
  </cols>
  <sheetData>
    <row r="1" spans="1:7" ht="14.25" thickBot="1"/>
    <row r="2" spans="1:7" ht="14.25" thickBot="1">
      <c r="A2" s="175" t="s">
        <v>4969</v>
      </c>
      <c r="B2" s="176" t="str">
        <f>IF(E24=1,"分析対象外",IF(SUM(E17:E22)=1,"中規模事業者",IF(SUM(E12:E15)=1,"小規模事業者","算出不可")))</f>
        <v>小規模事業者</v>
      </c>
    </row>
    <row r="6" spans="1:7" s="180" customFormat="1">
      <c r="A6" s="177" t="s">
        <v>4970</v>
      </c>
      <c r="B6" s="142" t="s">
        <v>4971</v>
      </c>
      <c r="C6" s="178" t="s">
        <v>4972</v>
      </c>
      <c r="D6" s="142" t="s">
        <v>4973</v>
      </c>
      <c r="E6" s="179" t="s">
        <v>4974</v>
      </c>
      <c r="G6" s="142" t="s">
        <v>4975</v>
      </c>
    </row>
    <row r="7" spans="1:7">
      <c r="A7" s="181" t="s">
        <v>4976</v>
      </c>
      <c r="B7" s="182" t="s">
        <v>4977</v>
      </c>
      <c r="C7" s="183" t="s">
        <v>4978</v>
      </c>
      <c r="D7" s="182" t="s">
        <v>4979</v>
      </c>
      <c r="E7" s="184">
        <f>IF(AND(入力②ﾛｶﾍﾞﾝ!$B$8="04_卸売業",OR(AND(0&lt;入力②ﾛｶﾍﾞﾝ!$B$17,入力②ﾛｶﾍﾞﾝ!$B$17&lt;=100000),AND(0&lt;入力②ﾛｶﾍﾞﾝ!$B$7,0&lt;入力②ﾛｶﾍﾞﾝ!$B$7&lt;=100))),1,0)</f>
        <v>0</v>
      </c>
      <c r="G7" s="185" t="s">
        <v>4897</v>
      </c>
    </row>
    <row r="8" spans="1:7">
      <c r="A8" s="186"/>
      <c r="B8" s="185" t="s">
        <v>4980</v>
      </c>
      <c r="C8" s="125" t="s">
        <v>4981</v>
      </c>
      <c r="D8" s="185" t="s">
        <v>4982</v>
      </c>
      <c r="E8" s="187">
        <f>IF(AND(OR(入力②ﾛｶﾍﾞﾝ!$B$8="05_小売業",入力②ﾛｶﾍﾞﾝ!$B$8="06_飲食業"),OR(AND(0&lt;入力②ﾛｶﾍﾞﾝ!$B$17,入力②ﾛｶﾍﾞﾝ!$B$17&lt;=50000),AND(0&lt;入力②ﾛｶﾍﾞﾝ!$B$7,入力②ﾛｶﾍﾞﾝ!$B$7&lt;=50))),1,0)</f>
        <v>0</v>
      </c>
      <c r="G8" s="185" t="s">
        <v>4900</v>
      </c>
    </row>
    <row r="9" spans="1:7">
      <c r="A9" s="186"/>
      <c r="B9" s="185" t="s">
        <v>4983</v>
      </c>
      <c r="C9" s="125" t="s">
        <v>4981</v>
      </c>
      <c r="D9" s="185" t="s">
        <v>4979</v>
      </c>
      <c r="E9" s="187">
        <f>IF(AND(OR(入力②ﾛｶﾍﾞﾝ!$B$8="09_サービス業",入力②ﾛｶﾍﾞﾝ!$B$8="11_医療業",入力②ﾛｶﾍﾞﾝ!$B$8="""13_観光業"),OR(AND(0&lt;入力②ﾛｶﾍﾞﾝ!$B$17,入力②ﾛｶﾍﾞﾝ!$B$17&lt;=50000),AND(0&lt;入力②ﾛｶﾍﾞﾝ!$B$7,入力②ﾛｶﾍﾞﾝ!$B$7&lt;=100))),1,0)</f>
        <v>0</v>
      </c>
      <c r="G9" s="185" t="s">
        <v>4901</v>
      </c>
    </row>
    <row r="10" spans="1:7">
      <c r="A10" s="186"/>
      <c r="B10" s="185" t="s">
        <v>4984</v>
      </c>
      <c r="C10" s="125" t="s">
        <v>4985</v>
      </c>
      <c r="D10" s="185" t="s">
        <v>4986</v>
      </c>
      <c r="E10" s="187">
        <f>IF(AND(OR(入力②ﾛｶﾍﾞﾝ!$B$8="02_建設業",入力②ﾛｶﾍﾞﾝ!$B$8="03_製造業",入力②ﾛｶﾍﾞﾝ!$B$8="07_不動産業",入力②ﾛｶﾍﾞﾝ!$B$8="08_運輸業",入力②ﾛｶﾍﾞﾝ!$B$8="09_エネルギー"),OR(AND(0&lt;入力②ﾛｶﾍﾞﾝ!$B$17,入力②ﾛｶﾍﾞﾝ!$B$17&lt;=300000),AND(0&lt;入力②ﾛｶﾍﾞﾝ!$B$7,入力②ﾛｶﾍﾞﾝ!$B$7&lt;=300))),1,0)</f>
        <v>1</v>
      </c>
      <c r="G10" s="185" t="s">
        <v>4909</v>
      </c>
    </row>
    <row r="11" spans="1:7">
      <c r="A11" s="188"/>
      <c r="B11" s="189"/>
      <c r="C11" s="190"/>
      <c r="D11" s="189"/>
      <c r="E11" s="191"/>
      <c r="G11" s="185" t="s">
        <v>4914</v>
      </c>
    </row>
    <row r="12" spans="1:7">
      <c r="A12" s="181" t="s">
        <v>4987</v>
      </c>
      <c r="B12" s="182" t="s">
        <v>4977</v>
      </c>
      <c r="C12" s="183"/>
      <c r="D12" s="182" t="s">
        <v>4988</v>
      </c>
      <c r="E12" s="184">
        <f>IF(AND(E7=1,入力②ﾛｶﾍﾞﾝ!$B$7&lt;=5),1,0)</f>
        <v>0</v>
      </c>
      <c r="G12" s="185" t="s">
        <v>4915</v>
      </c>
    </row>
    <row r="13" spans="1:7">
      <c r="A13" s="186"/>
      <c r="B13" s="185" t="s">
        <v>4980</v>
      </c>
      <c r="C13" s="125"/>
      <c r="D13" s="185" t="s">
        <v>4988</v>
      </c>
      <c r="E13" s="187">
        <f>IF(AND(E8=1,入力②ﾛｶﾍﾞﾝ!$B$7&lt;=5),1,0)</f>
        <v>0</v>
      </c>
      <c r="G13" s="185" t="s">
        <v>4916</v>
      </c>
    </row>
    <row r="14" spans="1:7">
      <c r="A14" s="186"/>
      <c r="B14" s="185" t="s">
        <v>4983</v>
      </c>
      <c r="C14" s="125"/>
      <c r="D14" s="185" t="s">
        <v>4988</v>
      </c>
      <c r="E14" s="187">
        <f>IF(AND(E9=1,入力②ﾛｶﾍﾞﾝ!$B$7&lt;=5),1,0)</f>
        <v>0</v>
      </c>
      <c r="G14" s="185" t="s">
        <v>4917</v>
      </c>
    </row>
    <row r="15" spans="1:7">
      <c r="A15" s="186"/>
      <c r="B15" s="185" t="s">
        <v>4984</v>
      </c>
      <c r="C15" s="125"/>
      <c r="D15" s="185" t="s">
        <v>4989</v>
      </c>
      <c r="E15" s="187">
        <f>IF(AND(E10=1,入力②ﾛｶﾍﾞﾝ!$B$7&lt;=20),1,0)</f>
        <v>1</v>
      </c>
      <c r="G15" s="185" t="s">
        <v>4918</v>
      </c>
    </row>
    <row r="16" spans="1:7">
      <c r="A16" s="188"/>
      <c r="B16" s="189"/>
      <c r="C16" s="190"/>
      <c r="D16" s="189"/>
      <c r="E16" s="191"/>
      <c r="G16" s="185" t="s">
        <v>4919</v>
      </c>
    </row>
    <row r="17" spans="1:7">
      <c r="A17" s="181" t="s">
        <v>4990</v>
      </c>
      <c r="B17" s="182" t="s">
        <v>4977</v>
      </c>
      <c r="C17" s="1180" t="s">
        <v>4991</v>
      </c>
      <c r="D17" s="1180"/>
      <c r="E17" s="182">
        <f>IF(AND(E7=1,E12=0),1,IF(AND(E7=1,E12=1),0,0))</f>
        <v>0</v>
      </c>
      <c r="G17" s="185" t="s">
        <v>4926</v>
      </c>
    </row>
    <row r="18" spans="1:7">
      <c r="A18" s="186"/>
      <c r="B18" s="185" t="s">
        <v>4980</v>
      </c>
      <c r="C18" s="1181"/>
      <c r="D18" s="1181"/>
      <c r="E18" s="185">
        <f>IF(AND(E8=1,E13=0),1,IF(AND(E8=1,E13=1),0,0))</f>
        <v>0</v>
      </c>
      <c r="G18" s="185" t="s">
        <v>4927</v>
      </c>
    </row>
    <row r="19" spans="1:7">
      <c r="A19" s="186"/>
      <c r="B19" s="185" t="s">
        <v>4983</v>
      </c>
      <c r="C19" s="1181"/>
      <c r="D19" s="1181"/>
      <c r="E19" s="185">
        <f>IF(AND(E9=1,E14=0),1,IF(AND(E9=1,E14=1),0,0))</f>
        <v>0</v>
      </c>
      <c r="G19" s="192" t="s">
        <v>4928</v>
      </c>
    </row>
    <row r="20" spans="1:7">
      <c r="A20" s="186"/>
      <c r="B20" s="185" t="s">
        <v>4984</v>
      </c>
      <c r="C20" s="1181"/>
      <c r="D20" s="1181"/>
      <c r="E20" s="185">
        <f>IF(AND(E10=1,E15=0),1,IF(AND(E10=1,E15=1),0,0))</f>
        <v>0</v>
      </c>
    </row>
    <row r="21" spans="1:7">
      <c r="A21" s="188"/>
      <c r="B21" s="189"/>
      <c r="C21" s="193"/>
      <c r="D21" s="194"/>
      <c r="E21" s="189"/>
    </row>
    <row r="22" spans="1:7">
      <c r="A22" s="181" t="s">
        <v>4992</v>
      </c>
      <c r="B22" s="182"/>
      <c r="C22" s="181"/>
      <c r="D22" s="182"/>
      <c r="E22" s="182">
        <f>IF(SUM(E7:E20)+E24=0,1,0)</f>
        <v>0</v>
      </c>
    </row>
    <row r="23" spans="1:7">
      <c r="A23" s="188"/>
      <c r="B23" s="189"/>
      <c r="C23" s="188"/>
      <c r="D23" s="189"/>
      <c r="E23" s="189"/>
    </row>
    <row r="24" spans="1:7">
      <c r="A24" s="186" t="s">
        <v>4993</v>
      </c>
      <c r="B24" s="185"/>
      <c r="C24" s="186"/>
      <c r="D24" s="185"/>
      <c r="E24" s="185">
        <f>IF(OR(入力②ﾛｶﾍﾞﾝ!B8="",AND(OR(入力②ﾛｶﾍﾞﾝ!B7=0,入力②ﾛｶﾍﾞﾝ!B7=""),OR(入力②ﾛｶﾍﾞﾝ!B17=0,入力②ﾛｶﾍﾞﾝ!B17=""))),1,0)</f>
        <v>0</v>
      </c>
    </row>
    <row r="25" spans="1:7">
      <c r="A25" s="188"/>
      <c r="B25" s="189"/>
      <c r="C25" s="188"/>
      <c r="D25" s="189"/>
      <c r="E25" s="189"/>
    </row>
  </sheetData>
  <mergeCells count="1">
    <mergeCell ref="C17:D20"/>
  </mergeCells>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2"/>
  <sheetViews>
    <sheetView workbookViewId="0"/>
  </sheetViews>
  <sheetFormatPr defaultRowHeight="11.25"/>
  <cols>
    <col min="1" max="1" width="23.75" style="133" customWidth="1"/>
    <col min="2" max="7" width="20.5" style="174" customWidth="1"/>
    <col min="8" max="8" width="3.125" style="133" customWidth="1"/>
    <col min="9" max="16384" width="9" style="133"/>
  </cols>
  <sheetData>
    <row r="2" spans="1:7">
      <c r="A2" s="171" t="s">
        <v>4897</v>
      </c>
      <c r="B2" s="172" t="s">
        <v>4897</v>
      </c>
      <c r="C2" s="172"/>
      <c r="D2" s="172"/>
      <c r="E2" s="172"/>
      <c r="F2" s="172"/>
      <c r="G2" s="172"/>
    </row>
    <row r="3" spans="1:7">
      <c r="A3" s="171" t="s">
        <v>4900</v>
      </c>
      <c r="B3" s="172" t="s">
        <v>4900</v>
      </c>
      <c r="C3" s="172"/>
      <c r="D3" s="172"/>
      <c r="E3" s="172"/>
      <c r="F3" s="172"/>
      <c r="G3" s="172"/>
    </row>
    <row r="4" spans="1:7" ht="22.5">
      <c r="A4" s="171" t="s">
        <v>4901</v>
      </c>
      <c r="B4" s="172" t="s">
        <v>4903</v>
      </c>
      <c r="C4" s="172" t="s">
        <v>4904</v>
      </c>
      <c r="D4" s="172" t="s">
        <v>4905</v>
      </c>
      <c r="E4" s="172" t="s">
        <v>4906</v>
      </c>
      <c r="F4" s="172" t="s">
        <v>4907</v>
      </c>
      <c r="G4" s="172" t="s">
        <v>4953</v>
      </c>
    </row>
    <row r="5" spans="1:7">
      <c r="A5" s="171" t="s">
        <v>4909</v>
      </c>
      <c r="B5" s="172" t="s">
        <v>4911</v>
      </c>
      <c r="C5" s="172" t="s">
        <v>4912</v>
      </c>
      <c r="D5" s="172" t="s">
        <v>4913</v>
      </c>
      <c r="E5" s="172" t="s">
        <v>4954</v>
      </c>
      <c r="F5" s="172"/>
      <c r="G5" s="172"/>
    </row>
    <row r="6" spans="1:7">
      <c r="A6" s="171" t="s">
        <v>4914</v>
      </c>
      <c r="B6" s="172" t="s">
        <v>4914</v>
      </c>
      <c r="C6" s="172"/>
      <c r="D6" s="172"/>
      <c r="E6" s="172"/>
      <c r="F6" s="172"/>
      <c r="G6" s="172"/>
    </row>
    <row r="7" spans="1:7">
      <c r="A7" s="171" t="s">
        <v>4915</v>
      </c>
      <c r="B7" s="172" t="s">
        <v>4915</v>
      </c>
      <c r="C7" s="172"/>
      <c r="D7" s="172"/>
      <c r="E7" s="172"/>
      <c r="F7" s="172"/>
      <c r="G7" s="172"/>
    </row>
    <row r="8" spans="1:7">
      <c r="A8" s="171" t="s">
        <v>4916</v>
      </c>
      <c r="B8" s="172" t="s">
        <v>4916</v>
      </c>
      <c r="C8" s="172"/>
      <c r="D8" s="172"/>
      <c r="E8" s="172"/>
      <c r="F8" s="172"/>
      <c r="G8" s="172"/>
    </row>
    <row r="9" spans="1:7">
      <c r="A9" s="171" t="s">
        <v>4917</v>
      </c>
      <c r="B9" s="172" t="s">
        <v>4917</v>
      </c>
      <c r="C9" s="172"/>
      <c r="D9" s="172"/>
      <c r="E9" s="172"/>
      <c r="F9" s="172"/>
      <c r="G9" s="172"/>
    </row>
    <row r="10" spans="1:7">
      <c r="A10" s="171" t="s">
        <v>4918</v>
      </c>
      <c r="B10" s="172" t="s">
        <v>4918</v>
      </c>
      <c r="C10" s="172"/>
      <c r="D10" s="172"/>
      <c r="E10" s="172"/>
      <c r="F10" s="172"/>
      <c r="G10" s="172"/>
    </row>
    <row r="11" spans="1:7" ht="22.5">
      <c r="A11" s="171" t="s">
        <v>4919</v>
      </c>
      <c r="B11" s="172" t="s">
        <v>4921</v>
      </c>
      <c r="C11" s="172" t="s">
        <v>4922</v>
      </c>
      <c r="D11" s="172" t="s">
        <v>4923</v>
      </c>
      <c r="E11" s="172" t="s">
        <v>4924</v>
      </c>
      <c r="F11" s="172" t="s">
        <v>4925</v>
      </c>
      <c r="G11" s="172" t="s">
        <v>4955</v>
      </c>
    </row>
    <row r="12" spans="1:7">
      <c r="A12" s="171" t="s">
        <v>4926</v>
      </c>
      <c r="B12" s="172" t="s">
        <v>4926</v>
      </c>
      <c r="C12" s="172"/>
      <c r="D12" s="172"/>
      <c r="E12" s="172"/>
      <c r="F12" s="172"/>
      <c r="G12" s="172"/>
    </row>
    <row r="13" spans="1:7">
      <c r="A13" s="171" t="s">
        <v>4927</v>
      </c>
      <c r="B13" s="172" t="s">
        <v>4927</v>
      </c>
      <c r="C13" s="172"/>
      <c r="D13" s="172"/>
      <c r="E13" s="172"/>
      <c r="F13" s="172"/>
      <c r="G13" s="172"/>
    </row>
    <row r="14" spans="1:7">
      <c r="A14" s="171" t="s">
        <v>4928</v>
      </c>
      <c r="B14" s="172" t="s">
        <v>4928</v>
      </c>
      <c r="C14" s="172"/>
      <c r="D14" s="172"/>
      <c r="E14" s="172"/>
      <c r="F14" s="172"/>
      <c r="G14" s="172"/>
    </row>
    <row r="19" spans="1:8">
      <c r="A19" s="173" t="s">
        <v>4956</v>
      </c>
      <c r="B19" s="173" t="s">
        <v>4956</v>
      </c>
      <c r="C19" s="173" t="s">
        <v>4956</v>
      </c>
      <c r="D19" s="173" t="s">
        <v>4956</v>
      </c>
      <c r="E19" s="173" t="s">
        <v>4956</v>
      </c>
      <c r="F19" s="173" t="s">
        <v>4956</v>
      </c>
      <c r="G19" s="173" t="s">
        <v>4956</v>
      </c>
      <c r="H19" s="173" t="s">
        <v>4956</v>
      </c>
    </row>
    <row r="20" spans="1:8">
      <c r="A20" s="171" t="s">
        <v>4897</v>
      </c>
      <c r="B20" s="171" t="s">
        <v>4957</v>
      </c>
      <c r="C20" s="172" t="s">
        <v>4897</v>
      </c>
      <c r="D20" s="172"/>
      <c r="E20" s="172"/>
      <c r="F20" s="172"/>
      <c r="G20" s="172"/>
      <c r="H20" s="172"/>
    </row>
    <row r="21" spans="1:8">
      <c r="A21" s="171" t="s">
        <v>4900</v>
      </c>
      <c r="B21" s="171" t="s">
        <v>4958</v>
      </c>
      <c r="C21" s="172" t="s">
        <v>4900</v>
      </c>
      <c r="D21" s="172"/>
      <c r="E21" s="172"/>
      <c r="F21" s="172"/>
      <c r="G21" s="172"/>
      <c r="H21" s="172"/>
    </row>
    <row r="22" spans="1:8" ht="101.25">
      <c r="A22" s="171" t="s">
        <v>4901</v>
      </c>
      <c r="B22" s="171" t="s">
        <v>4959</v>
      </c>
      <c r="C22" s="172" t="s">
        <v>4903</v>
      </c>
      <c r="D22" s="172" t="s">
        <v>4904</v>
      </c>
      <c r="E22" s="172" t="s">
        <v>4905</v>
      </c>
      <c r="F22" s="172" t="s">
        <v>4906</v>
      </c>
      <c r="G22" s="172" t="s">
        <v>4907</v>
      </c>
      <c r="H22" s="172" t="s">
        <v>4953</v>
      </c>
    </row>
    <row r="23" spans="1:8">
      <c r="A23" s="171" t="s">
        <v>4909</v>
      </c>
      <c r="B23" s="171" t="s">
        <v>4960</v>
      </c>
      <c r="C23" s="172" t="s">
        <v>4911</v>
      </c>
      <c r="D23" s="172" t="s">
        <v>4912</v>
      </c>
      <c r="E23" s="172" t="s">
        <v>4913</v>
      </c>
      <c r="F23" s="172" t="s">
        <v>4954</v>
      </c>
      <c r="G23" s="172"/>
      <c r="H23" s="172"/>
    </row>
    <row r="24" spans="1:8">
      <c r="A24" s="171" t="s">
        <v>4914</v>
      </c>
      <c r="B24" s="171" t="s">
        <v>4961</v>
      </c>
      <c r="C24" s="172" t="s">
        <v>4914</v>
      </c>
      <c r="D24" s="172"/>
      <c r="E24" s="172"/>
      <c r="F24" s="172"/>
      <c r="G24" s="172"/>
      <c r="H24" s="172"/>
    </row>
    <row r="25" spans="1:8">
      <c r="A25" s="171" t="s">
        <v>4915</v>
      </c>
      <c r="B25" s="171" t="s">
        <v>4962</v>
      </c>
      <c r="C25" s="172" t="s">
        <v>4915</v>
      </c>
      <c r="D25" s="172"/>
      <c r="E25" s="172"/>
      <c r="F25" s="172"/>
      <c r="G25" s="172"/>
      <c r="H25" s="172"/>
    </row>
    <row r="26" spans="1:8">
      <c r="A26" s="171" t="s">
        <v>4916</v>
      </c>
      <c r="B26" s="171" t="s">
        <v>4963</v>
      </c>
      <c r="C26" s="172" t="s">
        <v>4916</v>
      </c>
      <c r="D26" s="172"/>
      <c r="E26" s="172"/>
      <c r="F26" s="172"/>
      <c r="G26" s="172"/>
      <c r="H26" s="172"/>
    </row>
    <row r="27" spans="1:8">
      <c r="A27" s="171" t="s">
        <v>4917</v>
      </c>
      <c r="B27" s="171" t="s">
        <v>4964</v>
      </c>
      <c r="C27" s="172" t="s">
        <v>4917</v>
      </c>
      <c r="D27" s="172"/>
      <c r="E27" s="172"/>
      <c r="F27" s="172"/>
      <c r="G27" s="172"/>
      <c r="H27" s="172"/>
    </row>
    <row r="28" spans="1:8">
      <c r="A28" s="171" t="s">
        <v>4918</v>
      </c>
      <c r="B28" s="171" t="s">
        <v>4965</v>
      </c>
      <c r="C28" s="172" t="s">
        <v>4918</v>
      </c>
      <c r="D28" s="172"/>
      <c r="E28" s="172"/>
      <c r="F28" s="172"/>
      <c r="G28" s="172"/>
      <c r="H28" s="172"/>
    </row>
    <row r="29" spans="1:8" ht="123.75">
      <c r="A29" s="171" t="s">
        <v>4919</v>
      </c>
      <c r="B29" s="171" t="s">
        <v>69</v>
      </c>
      <c r="C29" s="172" t="s">
        <v>4921</v>
      </c>
      <c r="D29" s="172" t="s">
        <v>4922</v>
      </c>
      <c r="E29" s="172" t="s">
        <v>4923</v>
      </c>
      <c r="F29" s="172" t="s">
        <v>4924</v>
      </c>
      <c r="G29" s="172" t="s">
        <v>4925</v>
      </c>
      <c r="H29" s="172" t="s">
        <v>4955</v>
      </c>
    </row>
    <row r="30" spans="1:8">
      <c r="A30" s="171" t="s">
        <v>4926</v>
      </c>
      <c r="B30" s="171" t="s">
        <v>4966</v>
      </c>
      <c r="C30" s="172" t="s">
        <v>4926</v>
      </c>
      <c r="D30" s="172"/>
      <c r="E30" s="172"/>
      <c r="F30" s="172"/>
      <c r="G30" s="172"/>
      <c r="H30" s="172"/>
    </row>
    <row r="31" spans="1:8">
      <c r="A31" s="171" t="s">
        <v>4927</v>
      </c>
      <c r="B31" s="171" t="s">
        <v>4967</v>
      </c>
      <c r="C31" s="172" t="s">
        <v>4927</v>
      </c>
      <c r="D31" s="172"/>
      <c r="E31" s="172"/>
      <c r="F31" s="172"/>
      <c r="G31" s="172"/>
      <c r="H31" s="172"/>
    </row>
    <row r="32" spans="1:8">
      <c r="A32" s="171" t="s">
        <v>4928</v>
      </c>
      <c r="B32" s="171" t="s">
        <v>4968</v>
      </c>
      <c r="C32" s="172" t="s">
        <v>4928</v>
      </c>
      <c r="D32" s="172"/>
      <c r="E32" s="172"/>
      <c r="F32" s="172"/>
      <c r="G32" s="172"/>
      <c r="H32" s="172"/>
    </row>
  </sheetData>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workbookViewId="0"/>
  </sheetViews>
  <sheetFormatPr defaultColWidth="9" defaultRowHeight="11.25"/>
  <cols>
    <col min="1" max="2" width="15.625" style="155" customWidth="1"/>
    <col min="3" max="3" width="23.75" style="155" customWidth="1"/>
    <col min="4" max="5" width="15.625" style="155" customWidth="1"/>
    <col min="6" max="16384" width="9" style="155"/>
  </cols>
  <sheetData>
    <row r="1" spans="1:11">
      <c r="A1" s="1" t="s">
        <v>4937</v>
      </c>
      <c r="B1" s="2" t="s">
        <v>4938</v>
      </c>
      <c r="C1" s="2" t="s">
        <v>4939</v>
      </c>
      <c r="D1" s="168" t="s">
        <v>4940</v>
      </c>
      <c r="E1" s="154" t="s">
        <v>4886</v>
      </c>
      <c r="F1" s="3" t="s">
        <v>4941</v>
      </c>
      <c r="G1" s="3" t="s">
        <v>4942</v>
      </c>
      <c r="H1" s="3" t="s">
        <v>4930</v>
      </c>
      <c r="I1" s="3" t="s">
        <v>4931</v>
      </c>
      <c r="J1" s="3" t="s">
        <v>4932</v>
      </c>
      <c r="K1" s="3" t="s">
        <v>4933</v>
      </c>
    </row>
    <row r="2" spans="1:11">
      <c r="A2" s="4" t="s">
        <v>4943</v>
      </c>
      <c r="B2" s="157" t="s">
        <v>4897</v>
      </c>
      <c r="C2" s="169" t="s">
        <v>4897</v>
      </c>
      <c r="D2" s="169" t="s">
        <v>4944</v>
      </c>
      <c r="E2" s="159" t="str">
        <f>C2&amp;D2</f>
        <v>01_農業中規模事業者</v>
      </c>
      <c r="F2" s="5">
        <v>7.928228444506924E-2</v>
      </c>
      <c r="G2" s="5">
        <v>8.7939538688265179E-2</v>
      </c>
      <c r="H2" s="6">
        <v>-4.8938117103715963E-2</v>
      </c>
      <c r="I2" s="6">
        <v>4.8048316199695122E-2</v>
      </c>
      <c r="J2" s="5">
        <v>0.11100254388766684</v>
      </c>
      <c r="K2" s="5">
        <v>0.18765900987662654</v>
      </c>
    </row>
    <row r="3" spans="1:11">
      <c r="A3" s="4" t="s">
        <v>4943</v>
      </c>
      <c r="B3" s="157" t="s">
        <v>4897</v>
      </c>
      <c r="C3" s="169" t="s">
        <v>4897</v>
      </c>
      <c r="D3" s="169" t="s">
        <v>4945</v>
      </c>
      <c r="E3" s="159" t="str">
        <f t="shared" ref="E3:E59" si="0">C3&amp;D3</f>
        <v>01_農業小規模事業者</v>
      </c>
      <c r="F3" s="5">
        <v>6.0964559896808185E-2</v>
      </c>
      <c r="G3" s="5">
        <v>0.13652267790168635</v>
      </c>
      <c r="H3" s="6">
        <v>-7.1481024050943837E-2</v>
      </c>
      <c r="I3" s="6">
        <v>1.468550848835054E-2</v>
      </c>
      <c r="J3" s="5">
        <v>0.10364704457566783</v>
      </c>
      <c r="K3" s="5">
        <v>0.27818139327946162</v>
      </c>
    </row>
    <row r="4" spans="1:11">
      <c r="A4" s="4" t="s">
        <v>4943</v>
      </c>
      <c r="B4" s="157" t="s">
        <v>4946</v>
      </c>
      <c r="C4" s="169" t="s">
        <v>4946</v>
      </c>
      <c r="D4" s="169" t="s">
        <v>4944</v>
      </c>
      <c r="E4" s="159" t="str">
        <f t="shared" si="0"/>
        <v>02_建設業中規模事業者</v>
      </c>
      <c r="F4" s="5">
        <v>6.9143727854080864E-2</v>
      </c>
      <c r="G4" s="5">
        <v>0.10840195397417982</v>
      </c>
      <c r="H4" s="6">
        <v>-5.1538250634708099E-2</v>
      </c>
      <c r="I4" s="6">
        <v>2.710624694252518E-2</v>
      </c>
      <c r="J4" s="5">
        <v>0.12040177587494051</v>
      </c>
      <c r="K4" s="5">
        <v>0.23115792646825714</v>
      </c>
    </row>
    <row r="5" spans="1:11">
      <c r="A5" s="4" t="s">
        <v>4943</v>
      </c>
      <c r="B5" s="157" t="s">
        <v>4946</v>
      </c>
      <c r="C5" s="169" t="s">
        <v>4946</v>
      </c>
      <c r="D5" s="169" t="s">
        <v>4945</v>
      </c>
      <c r="E5" s="159" t="str">
        <f t="shared" si="0"/>
        <v>02_建設業小規模事業者</v>
      </c>
      <c r="F5" s="5">
        <v>7.1413438928956824E-2</v>
      </c>
      <c r="G5" s="5">
        <v>0.15996076692512096</v>
      </c>
      <c r="H5" s="6">
        <v>-0.10120997321266377</v>
      </c>
      <c r="I5" s="6">
        <v>1.2450599341476984E-2</v>
      </c>
      <c r="J5" s="5">
        <v>0.13992758280712495</v>
      </c>
      <c r="K5" s="5">
        <v>0.30787181836381255</v>
      </c>
    </row>
    <row r="6" spans="1:11">
      <c r="A6" s="4" t="s">
        <v>4943</v>
      </c>
      <c r="B6" s="157" t="s">
        <v>4947</v>
      </c>
      <c r="C6" s="169" t="s">
        <v>4948</v>
      </c>
      <c r="D6" s="169" t="s">
        <v>4944</v>
      </c>
      <c r="E6" s="159" t="str">
        <f t="shared" si="0"/>
        <v>0306_その他の製造業中規模事業者</v>
      </c>
      <c r="F6" s="5">
        <v>2.4205244861329592E-2</v>
      </c>
      <c r="G6" s="5">
        <v>8.049425495789124E-2</v>
      </c>
      <c r="H6" s="6">
        <v>-6.5600220910601081E-2</v>
      </c>
      <c r="I6" s="6">
        <v>-4.3039118666267943E-3</v>
      </c>
      <c r="J6" s="5">
        <v>5.6095369165746756E-2</v>
      </c>
      <c r="K6" s="5">
        <v>0.1319656265784456</v>
      </c>
    </row>
    <row r="7" spans="1:11">
      <c r="A7" s="4" t="s">
        <v>4943</v>
      </c>
      <c r="B7" s="157" t="s">
        <v>4947</v>
      </c>
      <c r="C7" s="169" t="s">
        <v>4948</v>
      </c>
      <c r="D7" s="169" t="s">
        <v>4945</v>
      </c>
      <c r="E7" s="159" t="str">
        <f t="shared" si="0"/>
        <v>0306_その他の製造業小規模事業者</v>
      </c>
      <c r="F7" s="5">
        <v>3.0947686262813426E-2</v>
      </c>
      <c r="G7" s="5">
        <v>0.12419089401924796</v>
      </c>
      <c r="H7" s="6">
        <v>-8.9630491030906298E-2</v>
      </c>
      <c r="I7" s="6">
        <v>-8.6127277408954064E-3</v>
      </c>
      <c r="J7" s="5">
        <v>8.0321158828394398E-2</v>
      </c>
      <c r="K7" s="5">
        <v>0.21105341178782691</v>
      </c>
    </row>
    <row r="8" spans="1:11">
      <c r="A8" s="4" t="s">
        <v>4943</v>
      </c>
      <c r="B8" s="157" t="s">
        <v>4947</v>
      </c>
      <c r="C8" s="169" t="s">
        <v>4903</v>
      </c>
      <c r="D8" s="169" t="s">
        <v>4944</v>
      </c>
      <c r="E8" s="159" t="str">
        <f t="shared" si="0"/>
        <v>0301_食料品・飼料・飲料製造業中規模事業者</v>
      </c>
      <c r="F8" s="5">
        <v>2.3081544756430039E-2</v>
      </c>
      <c r="G8" s="5">
        <v>7.6270614598775655E-2</v>
      </c>
      <c r="H8" s="6">
        <v>-4.9160381603936841E-2</v>
      </c>
      <c r="I8" s="6">
        <v>-3.3448379804177039E-3</v>
      </c>
      <c r="J8" s="5">
        <v>5.1755866357941084E-2</v>
      </c>
      <c r="K8" s="5">
        <v>0.120192369214898</v>
      </c>
    </row>
    <row r="9" spans="1:11">
      <c r="A9" s="4" t="s">
        <v>4943</v>
      </c>
      <c r="B9" s="157" t="s">
        <v>4947</v>
      </c>
      <c r="C9" s="169" t="s">
        <v>4903</v>
      </c>
      <c r="D9" s="169" t="s">
        <v>4945</v>
      </c>
      <c r="E9" s="159" t="str">
        <f t="shared" si="0"/>
        <v>0301_食料品・飼料・飲料製造業小規模事業者</v>
      </c>
      <c r="F9" s="5">
        <v>2.7390110161663789E-2</v>
      </c>
      <c r="G9" s="5">
        <v>0.11716089992745091</v>
      </c>
      <c r="H9" s="6">
        <v>-6.8350728368987979E-2</v>
      </c>
      <c r="I9" s="6">
        <v>-7.7220399459450237E-3</v>
      </c>
      <c r="J9" s="5">
        <v>6.8943475798704551E-2</v>
      </c>
      <c r="K9" s="5">
        <v>0.20538238635552364</v>
      </c>
    </row>
    <row r="10" spans="1:11">
      <c r="A10" s="4" t="s">
        <v>4943</v>
      </c>
      <c r="B10" s="157" t="s">
        <v>4947</v>
      </c>
      <c r="C10" s="169" t="s">
        <v>4904</v>
      </c>
      <c r="D10" s="169" t="s">
        <v>4944</v>
      </c>
      <c r="E10" s="159" t="str">
        <f t="shared" si="0"/>
        <v>0302_化学工業・関連製品製造業中規模事業者</v>
      </c>
      <c r="F10" s="5">
        <v>1.2954126348823244E-2</v>
      </c>
      <c r="G10" s="5">
        <v>6.3917467842507444E-2</v>
      </c>
      <c r="H10" s="6">
        <v>-5.9623117092409229E-2</v>
      </c>
      <c r="I10" s="6">
        <v>-4.9636666673178497E-3</v>
      </c>
      <c r="J10" s="5">
        <v>3.4939082908967967E-2</v>
      </c>
      <c r="K10" s="5">
        <v>9.5301646532839415E-2</v>
      </c>
    </row>
    <row r="11" spans="1:11">
      <c r="A11" s="4" t="s">
        <v>4943</v>
      </c>
      <c r="B11" s="157" t="s">
        <v>4947</v>
      </c>
      <c r="C11" s="169" t="s">
        <v>4904</v>
      </c>
      <c r="D11" s="169" t="s">
        <v>4945</v>
      </c>
      <c r="E11" s="159" t="str">
        <f t="shared" si="0"/>
        <v>0302_化学工業・関連製品製造業小規模事業者</v>
      </c>
      <c r="F11" s="5">
        <v>6.4392020966098449E-3</v>
      </c>
      <c r="G11" s="5">
        <v>0.10426465440834813</v>
      </c>
      <c r="H11" s="6">
        <v>-8.2493235118003175E-2</v>
      </c>
      <c r="I11" s="6">
        <v>-1.7588895255023551E-2</v>
      </c>
      <c r="J11" s="5">
        <v>5.2353920352621985E-2</v>
      </c>
      <c r="K11" s="5">
        <v>0.14947357884943815</v>
      </c>
    </row>
    <row r="12" spans="1:11">
      <c r="A12" s="4" t="s">
        <v>4943</v>
      </c>
      <c r="B12" s="157" t="s">
        <v>4947</v>
      </c>
      <c r="C12" s="169" t="s">
        <v>4905</v>
      </c>
      <c r="D12" s="169" t="s">
        <v>4944</v>
      </c>
      <c r="E12" s="159" t="str">
        <f t="shared" si="0"/>
        <v>0303_鉄鋼業、非鉄金属製造業中規模事業者</v>
      </c>
      <c r="F12" s="5">
        <v>1.7219956917232531E-2</v>
      </c>
      <c r="G12" s="5">
        <v>7.5857150560987935E-2</v>
      </c>
      <c r="H12" s="6">
        <v>-6.2235284677924989E-2</v>
      </c>
      <c r="I12" s="6">
        <v>-1.3258745075685687E-2</v>
      </c>
      <c r="J12" s="5">
        <v>4.5963194960654652E-2</v>
      </c>
      <c r="K12" s="5">
        <v>0.11580531367700718</v>
      </c>
    </row>
    <row r="13" spans="1:11">
      <c r="A13" s="4" t="s">
        <v>4943</v>
      </c>
      <c r="B13" s="167" t="s">
        <v>4947</v>
      </c>
      <c r="C13" s="170" t="s">
        <v>4905</v>
      </c>
      <c r="D13" s="170" t="s">
        <v>4945</v>
      </c>
      <c r="E13" s="159" t="str">
        <f t="shared" si="0"/>
        <v>0303_鉄鋼業、非鉄金属製造業小規模事業者</v>
      </c>
      <c r="F13" s="5">
        <v>2.0632732456516575E-2</v>
      </c>
      <c r="G13" s="5">
        <v>8.8101095491166584E-2</v>
      </c>
      <c r="H13" s="6">
        <v>-8.5344798916031014E-2</v>
      </c>
      <c r="I13" s="6">
        <v>-1.3966862614383665E-2</v>
      </c>
      <c r="J13" s="5">
        <v>5.4571458085634295E-2</v>
      </c>
      <c r="K13" s="5">
        <v>0.12933179580798454</v>
      </c>
    </row>
    <row r="14" spans="1:11">
      <c r="A14" s="4" t="s">
        <v>4943</v>
      </c>
      <c r="B14" s="170" t="s">
        <v>4947</v>
      </c>
      <c r="C14" s="170" t="s">
        <v>4906</v>
      </c>
      <c r="D14" s="170" t="s">
        <v>4944</v>
      </c>
      <c r="E14" s="159" t="str">
        <f t="shared" si="0"/>
        <v>0304_金属製品製造業中規模事業者</v>
      </c>
      <c r="F14" s="5">
        <v>3.1614147878634799E-2</v>
      </c>
      <c r="G14" s="5">
        <v>8.3458040669570341E-2</v>
      </c>
      <c r="H14" s="6">
        <v>-6.5786589478509655E-2</v>
      </c>
      <c r="I14" s="6">
        <v>-3.3930091119688428E-4</v>
      </c>
      <c r="J14" s="5">
        <v>6.4801850126138164E-2</v>
      </c>
      <c r="K14" s="5">
        <v>0.1469959385941163</v>
      </c>
    </row>
    <row r="15" spans="1:11">
      <c r="A15" s="4" t="s">
        <v>4943</v>
      </c>
      <c r="B15" s="170" t="s">
        <v>4947</v>
      </c>
      <c r="C15" s="170" t="s">
        <v>4906</v>
      </c>
      <c r="D15" s="170" t="s">
        <v>4945</v>
      </c>
      <c r="E15" s="159" t="str">
        <f t="shared" si="0"/>
        <v>0304_金属製品製造業小規模事業者</v>
      </c>
      <c r="F15" s="5">
        <v>5.0285460122235136E-2</v>
      </c>
      <c r="G15" s="5">
        <v>0.1213104329741817</v>
      </c>
      <c r="H15" s="6">
        <v>-7.7324584157564782E-2</v>
      </c>
      <c r="I15" s="6">
        <v>9.0967023227762206E-3</v>
      </c>
      <c r="J15" s="5">
        <v>9.7971881865158802E-2</v>
      </c>
      <c r="K15" s="5">
        <v>0.22064525890124762</v>
      </c>
    </row>
    <row r="16" spans="1:11">
      <c r="A16" s="4" t="s">
        <v>4943</v>
      </c>
      <c r="B16" s="170" t="s">
        <v>4947</v>
      </c>
      <c r="C16" s="170" t="s">
        <v>4907</v>
      </c>
      <c r="D16" s="170" t="s">
        <v>4944</v>
      </c>
      <c r="E16" s="159" t="str">
        <f t="shared" si="0"/>
        <v>0305_一般・電気機械器具製造業中規模事業者</v>
      </c>
      <c r="F16" s="5">
        <v>4.0488571360030694E-2</v>
      </c>
      <c r="G16" s="5">
        <v>8.8250296645504142E-2</v>
      </c>
      <c r="H16" s="6">
        <v>-6.9957190198959504E-2</v>
      </c>
      <c r="I16" s="6">
        <v>6.3568085259583795E-3</v>
      </c>
      <c r="J16" s="5">
        <v>7.5074355620185163E-2</v>
      </c>
      <c r="K16" s="5">
        <v>0.1567526723010132</v>
      </c>
    </row>
    <row r="17" spans="1:11">
      <c r="A17" s="4" t="s">
        <v>4943</v>
      </c>
      <c r="B17" s="170" t="s">
        <v>4947</v>
      </c>
      <c r="C17" s="170" t="s">
        <v>4907</v>
      </c>
      <c r="D17" s="170" t="s">
        <v>4945</v>
      </c>
      <c r="E17" s="159" t="str">
        <f t="shared" si="0"/>
        <v>0305_一般・電気機械器具製造業小規模事業者</v>
      </c>
      <c r="F17" s="5">
        <v>4.4671970433845222E-2</v>
      </c>
      <c r="G17" s="5">
        <v>0.13947539720824298</v>
      </c>
      <c r="H17" s="6">
        <v>-0.1007679755185627</v>
      </c>
      <c r="I17" s="6">
        <v>-5.0672946586924339E-4</v>
      </c>
      <c r="J17" s="5">
        <v>0.10408203160050183</v>
      </c>
      <c r="K17" s="5">
        <v>0.24501394057960957</v>
      </c>
    </row>
    <row r="18" spans="1:11">
      <c r="A18" s="4" t="s">
        <v>4943</v>
      </c>
      <c r="B18" s="170" t="s">
        <v>4949</v>
      </c>
      <c r="C18" s="170" t="s">
        <v>4949</v>
      </c>
      <c r="D18" s="170" t="s">
        <v>4944</v>
      </c>
      <c r="E18" s="159" t="str">
        <f t="shared" si="0"/>
        <v>不使用中規模事業者</v>
      </c>
      <c r="F18" s="5"/>
      <c r="G18" s="5"/>
      <c r="H18" s="6"/>
      <c r="I18" s="6"/>
      <c r="J18" s="5"/>
      <c r="K18" s="5"/>
    </row>
    <row r="19" spans="1:11">
      <c r="A19" s="4" t="s">
        <v>4943</v>
      </c>
      <c r="B19" s="170" t="s">
        <v>4949</v>
      </c>
      <c r="C19" s="170" t="s">
        <v>4949</v>
      </c>
      <c r="D19" s="170" t="s">
        <v>4945</v>
      </c>
      <c r="E19" s="159" t="str">
        <f t="shared" si="0"/>
        <v>不使用小規模事業者</v>
      </c>
      <c r="F19" s="5"/>
      <c r="G19" s="5"/>
      <c r="H19" s="6"/>
      <c r="I19" s="6"/>
      <c r="J19" s="5"/>
      <c r="K19" s="5"/>
    </row>
    <row r="20" spans="1:11">
      <c r="A20" s="4" t="s">
        <v>4943</v>
      </c>
      <c r="B20" s="170" t="s">
        <v>4909</v>
      </c>
      <c r="C20" s="170" t="s">
        <v>4950</v>
      </c>
      <c r="D20" s="170" t="s">
        <v>4944</v>
      </c>
      <c r="E20" s="159" t="str">
        <f t="shared" si="0"/>
        <v>0404_その他の卸売業中規模事業者</v>
      </c>
      <c r="F20" s="5">
        <v>2.4597943732260843E-2</v>
      </c>
      <c r="G20" s="5">
        <v>8.6573644849139819E-2</v>
      </c>
      <c r="H20" s="6">
        <v>-6.7409583826991054E-2</v>
      </c>
      <c r="I20" s="6">
        <v>-3.8666125391870012E-3</v>
      </c>
      <c r="J20" s="5">
        <v>5.5993044719455459E-2</v>
      </c>
      <c r="K20" s="5">
        <v>0.13838426533825435</v>
      </c>
    </row>
    <row r="21" spans="1:11">
      <c r="A21" s="4" t="s">
        <v>4943</v>
      </c>
      <c r="B21" s="170" t="s">
        <v>4909</v>
      </c>
      <c r="C21" s="170" t="s">
        <v>4950</v>
      </c>
      <c r="D21" s="170" t="s">
        <v>4945</v>
      </c>
      <c r="E21" s="159" t="str">
        <f t="shared" si="0"/>
        <v>0404_その他の卸売業小規模事業者</v>
      </c>
      <c r="F21" s="5">
        <v>2.7058232296162128E-2</v>
      </c>
      <c r="G21" s="5">
        <v>0.15382286285733482</v>
      </c>
      <c r="H21" s="6">
        <v>-0.11052281483209557</v>
      </c>
      <c r="I21" s="6">
        <v>-1.349087266311288E-2</v>
      </c>
      <c r="J21" s="5">
        <v>7.9709952315220683E-2</v>
      </c>
      <c r="K21" s="5">
        <v>0.24426637377620483</v>
      </c>
    </row>
    <row r="22" spans="1:11">
      <c r="A22" s="4" t="s">
        <v>4943</v>
      </c>
      <c r="B22" s="170" t="s">
        <v>4909</v>
      </c>
      <c r="C22" s="170" t="s">
        <v>4911</v>
      </c>
      <c r="D22" s="170" t="s">
        <v>4944</v>
      </c>
      <c r="E22" s="159" t="str">
        <f t="shared" si="0"/>
        <v>0401_化学製品卸売業中規模事業者</v>
      </c>
      <c r="F22" s="5">
        <v>1.3379924825208708E-2</v>
      </c>
      <c r="G22" s="5">
        <v>6.9234392444238943E-2</v>
      </c>
      <c r="H22" s="6">
        <v>-5.4208351354539518E-2</v>
      </c>
      <c r="I22" s="6">
        <v>-7.4381874301891471E-3</v>
      </c>
      <c r="J22" s="5">
        <v>3.8442314942689133E-2</v>
      </c>
      <c r="K22" s="5">
        <v>0.10075886018761347</v>
      </c>
    </row>
    <row r="23" spans="1:11">
      <c r="A23" s="4" t="s">
        <v>4943</v>
      </c>
      <c r="B23" s="170" t="s">
        <v>4909</v>
      </c>
      <c r="C23" s="170" t="s">
        <v>4911</v>
      </c>
      <c r="D23" s="170" t="s">
        <v>4945</v>
      </c>
      <c r="E23" s="159" t="str">
        <f t="shared" si="0"/>
        <v>0401_化学製品卸売業小規模事業者</v>
      </c>
      <c r="F23" s="5">
        <v>8.8433442057155084E-3</v>
      </c>
      <c r="G23" s="5">
        <v>0.182481156204889</v>
      </c>
      <c r="H23" s="6">
        <v>-9.9469911916738193E-2</v>
      </c>
      <c r="I23" s="6">
        <v>-2.0309821201173212E-2</v>
      </c>
      <c r="J23" s="5">
        <v>4.5701288900608927E-2</v>
      </c>
      <c r="K23" s="5">
        <v>0.21897738757447419</v>
      </c>
    </row>
    <row r="24" spans="1:11">
      <c r="A24" s="4" t="s">
        <v>4943</v>
      </c>
      <c r="B24" s="170" t="s">
        <v>4909</v>
      </c>
      <c r="C24" s="170" t="s">
        <v>4912</v>
      </c>
      <c r="D24" s="170" t="s">
        <v>4944</v>
      </c>
      <c r="E24" s="159" t="str">
        <f t="shared" si="0"/>
        <v>0402_繊維関連製品卸売業中規模事業者</v>
      </c>
      <c r="F24" s="5">
        <v>5.7647473298371721E-3</v>
      </c>
      <c r="G24" s="5">
        <v>8.6286783375389198E-2</v>
      </c>
      <c r="H24" s="6">
        <v>-9.0733726343464549E-2</v>
      </c>
      <c r="I24" s="6">
        <v>-2.4434393045705063E-2</v>
      </c>
      <c r="J24" s="5">
        <v>4.0643836349634262E-2</v>
      </c>
      <c r="K24" s="5">
        <v>0.13214603099756431</v>
      </c>
    </row>
    <row r="25" spans="1:11">
      <c r="A25" s="4" t="s">
        <v>4943</v>
      </c>
      <c r="B25" s="170" t="s">
        <v>4909</v>
      </c>
      <c r="C25" s="170" t="s">
        <v>4912</v>
      </c>
      <c r="D25" s="170" t="s">
        <v>4945</v>
      </c>
      <c r="E25" s="159" t="str">
        <f t="shared" si="0"/>
        <v>0402_繊維関連製品卸売業小規模事業者</v>
      </c>
      <c r="F25" s="5">
        <v>2.2288509411508155E-2</v>
      </c>
      <c r="G25" s="5">
        <v>0.1758838736163286</v>
      </c>
      <c r="H25" s="6">
        <v>-0.13690340063025566</v>
      </c>
      <c r="I25" s="6">
        <v>-3.1525507851818985E-2</v>
      </c>
      <c r="J25" s="5">
        <v>8.4693224494806207E-2</v>
      </c>
      <c r="K25" s="5">
        <v>0.27779135569327135</v>
      </c>
    </row>
    <row r="26" spans="1:11">
      <c r="A26" s="4" t="s">
        <v>4943</v>
      </c>
      <c r="B26" s="170" t="s">
        <v>4909</v>
      </c>
      <c r="C26" s="170" t="s">
        <v>4913</v>
      </c>
      <c r="D26" s="170" t="s">
        <v>4944</v>
      </c>
      <c r="E26" s="159" t="str">
        <f t="shared" si="0"/>
        <v>0403_食料品卸売業中規模事業者</v>
      </c>
      <c r="F26" s="5">
        <v>2.1491947032182997E-2</v>
      </c>
      <c r="G26" s="5">
        <v>8.6228158479034339E-2</v>
      </c>
      <c r="H26" s="6">
        <v>-7.0676740147719297E-2</v>
      </c>
      <c r="I26" s="6">
        <v>-5.1718161657873058E-3</v>
      </c>
      <c r="J26" s="5">
        <v>5.1336821794958243E-2</v>
      </c>
      <c r="K26" s="5">
        <v>0.13607520987950575</v>
      </c>
    </row>
    <row r="27" spans="1:11">
      <c r="A27" s="4" t="s">
        <v>4943</v>
      </c>
      <c r="B27" s="170" t="s">
        <v>4909</v>
      </c>
      <c r="C27" s="170" t="s">
        <v>4913</v>
      </c>
      <c r="D27" s="170" t="s">
        <v>4945</v>
      </c>
      <c r="E27" s="159" t="str">
        <f t="shared" si="0"/>
        <v>0403_食料品卸売業小規模事業者</v>
      </c>
      <c r="F27" s="5">
        <v>2.3681376579006104E-2</v>
      </c>
      <c r="G27" s="5">
        <v>0.1433088216965992</v>
      </c>
      <c r="H27" s="6">
        <v>-0.11775977607466397</v>
      </c>
      <c r="I27" s="6">
        <v>-1.5760090994367777E-2</v>
      </c>
      <c r="J27" s="5">
        <v>8.0738737211565104E-2</v>
      </c>
      <c r="K27" s="5">
        <v>0.22549918153874049</v>
      </c>
    </row>
    <row r="28" spans="1:11">
      <c r="A28" s="4" t="s">
        <v>4943</v>
      </c>
      <c r="B28" s="170" t="s">
        <v>4949</v>
      </c>
      <c r="C28" s="170" t="s">
        <v>4949</v>
      </c>
      <c r="D28" s="170" t="s">
        <v>4944</v>
      </c>
      <c r="E28" s="159" t="str">
        <f t="shared" si="0"/>
        <v>不使用中規模事業者</v>
      </c>
      <c r="F28" s="5"/>
      <c r="G28" s="5"/>
      <c r="H28" s="6"/>
      <c r="I28" s="6"/>
      <c r="J28" s="5"/>
      <c r="K28" s="5"/>
    </row>
    <row r="29" spans="1:11">
      <c r="A29" s="4" t="s">
        <v>4943</v>
      </c>
      <c r="B29" s="170" t="s">
        <v>4949</v>
      </c>
      <c r="C29" s="170" t="s">
        <v>4949</v>
      </c>
      <c r="D29" s="170" t="s">
        <v>4945</v>
      </c>
      <c r="E29" s="159" t="str">
        <f t="shared" si="0"/>
        <v>不使用小規模事業者</v>
      </c>
      <c r="F29" s="5"/>
      <c r="G29" s="5"/>
      <c r="H29" s="6"/>
      <c r="I29" s="6"/>
      <c r="J29" s="5"/>
      <c r="K29" s="5"/>
    </row>
    <row r="30" spans="1:11">
      <c r="A30" s="4" t="s">
        <v>4943</v>
      </c>
      <c r="B30" s="170" t="s">
        <v>4914</v>
      </c>
      <c r="C30" s="170" t="s">
        <v>4914</v>
      </c>
      <c r="D30" s="170" t="s">
        <v>4944</v>
      </c>
      <c r="E30" s="159" t="str">
        <f t="shared" si="0"/>
        <v>05_小売業中規模事業者</v>
      </c>
      <c r="F30" s="5">
        <v>1.0889782330624183E-2</v>
      </c>
      <c r="G30" s="5">
        <v>9.7841458334164966E-2</v>
      </c>
      <c r="H30" s="6">
        <v>-7.2159713397334735E-2</v>
      </c>
      <c r="I30" s="6">
        <v>-1.501433601799554E-2</v>
      </c>
      <c r="J30" s="5">
        <v>4.1925833148750223E-2</v>
      </c>
      <c r="K30" s="5">
        <v>0.14928708521772166</v>
      </c>
    </row>
    <row r="31" spans="1:11">
      <c r="A31" s="4" t="s">
        <v>4943</v>
      </c>
      <c r="B31" s="170" t="s">
        <v>4914</v>
      </c>
      <c r="C31" s="170" t="s">
        <v>4914</v>
      </c>
      <c r="D31" s="170" t="s">
        <v>4945</v>
      </c>
      <c r="E31" s="159" t="str">
        <f t="shared" si="0"/>
        <v>05_小売業小規模事業者</v>
      </c>
      <c r="F31" s="5">
        <v>5.3022675655451197E-3</v>
      </c>
      <c r="G31" s="5">
        <v>0.13080732889124269</v>
      </c>
      <c r="H31" s="6">
        <v>-0.13592538224743789</v>
      </c>
      <c r="I31" s="6">
        <v>-3.7795676961749639E-2</v>
      </c>
      <c r="J31" s="5">
        <v>5.2521927264151398E-2</v>
      </c>
      <c r="K31" s="5">
        <v>0.18545561406334832</v>
      </c>
    </row>
    <row r="32" spans="1:11">
      <c r="A32" s="4" t="s">
        <v>4943</v>
      </c>
      <c r="B32" s="170" t="s">
        <v>4915</v>
      </c>
      <c r="C32" s="170" t="s">
        <v>4915</v>
      </c>
      <c r="D32" s="170" t="s">
        <v>4944</v>
      </c>
      <c r="E32" s="159" t="str">
        <f t="shared" si="0"/>
        <v>06_飲食業中規模事業者</v>
      </c>
      <c r="F32" s="5">
        <v>4.7229476952853601E-2</v>
      </c>
      <c r="G32" s="5">
        <v>0.12167544348747941</v>
      </c>
      <c r="H32" s="6">
        <v>-5.6740987229579549E-2</v>
      </c>
      <c r="I32" s="6">
        <v>1.2911368130348438E-2</v>
      </c>
      <c r="J32" s="5">
        <v>0.10334276698036425</v>
      </c>
      <c r="K32" s="5">
        <v>0.24406074776679246</v>
      </c>
    </row>
    <row r="33" spans="1:11">
      <c r="A33" s="4" t="s">
        <v>4943</v>
      </c>
      <c r="B33" s="170" t="s">
        <v>4915</v>
      </c>
      <c r="C33" s="170" t="s">
        <v>4915</v>
      </c>
      <c r="D33" s="170" t="s">
        <v>4945</v>
      </c>
      <c r="E33" s="159" t="str">
        <f t="shared" si="0"/>
        <v>06_飲食業小規模事業者</v>
      </c>
      <c r="F33" s="5">
        <v>2.6251027078756498E-2</v>
      </c>
      <c r="G33" s="5">
        <v>0.15416840795009804</v>
      </c>
      <c r="H33" s="6">
        <v>-8.8266313380458261E-2</v>
      </c>
      <c r="I33" s="6">
        <v>9.9544304795491059E-4</v>
      </c>
      <c r="J33" s="5">
        <v>5.9960973058548722E-2</v>
      </c>
      <c r="K33" s="5">
        <v>0.25464460288624763</v>
      </c>
    </row>
    <row r="34" spans="1:11">
      <c r="A34" s="4" t="s">
        <v>4943</v>
      </c>
      <c r="B34" s="170" t="s">
        <v>4916</v>
      </c>
      <c r="C34" s="170" t="s">
        <v>4916</v>
      </c>
      <c r="D34" s="170" t="s">
        <v>4944</v>
      </c>
      <c r="E34" s="159" t="str">
        <f t="shared" si="0"/>
        <v>07_不動産業中規模事業者</v>
      </c>
      <c r="F34" s="5">
        <v>4.7363877515708572E-2</v>
      </c>
      <c r="G34" s="5">
        <v>0.13187197785575655</v>
      </c>
      <c r="H34" s="6">
        <v>-6.1945640085371588E-2</v>
      </c>
      <c r="I34" s="6">
        <v>8.2745749078748116E-3</v>
      </c>
      <c r="J34" s="5">
        <v>0.10822800702340658</v>
      </c>
      <c r="K34" s="5">
        <v>0.27902448504995642</v>
      </c>
    </row>
    <row r="35" spans="1:11">
      <c r="A35" s="4" t="s">
        <v>4943</v>
      </c>
      <c r="B35" s="170" t="s">
        <v>4916</v>
      </c>
      <c r="C35" s="170" t="s">
        <v>4916</v>
      </c>
      <c r="D35" s="170" t="s">
        <v>4945</v>
      </c>
      <c r="E35" s="159" t="str">
        <f t="shared" si="0"/>
        <v>07_不動産業小規模事業者</v>
      </c>
      <c r="F35" s="5">
        <v>7.4792817171981607E-2</v>
      </c>
      <c r="G35" s="5">
        <v>0.2192492069083358</v>
      </c>
      <c r="H35" s="6">
        <v>-0.11896976782796075</v>
      </c>
      <c r="I35" s="6">
        <v>2.7547028628005666E-3</v>
      </c>
      <c r="J35" s="5">
        <v>0.18030982690451025</v>
      </c>
      <c r="K35" s="5">
        <v>0.44555513150810949</v>
      </c>
    </row>
    <row r="36" spans="1:11">
      <c r="A36" s="4" t="s">
        <v>4943</v>
      </c>
      <c r="B36" s="170" t="s">
        <v>4917</v>
      </c>
      <c r="C36" s="170" t="s">
        <v>4917</v>
      </c>
      <c r="D36" s="170" t="s">
        <v>4944</v>
      </c>
      <c r="E36" s="159" t="str">
        <f t="shared" si="0"/>
        <v>08_運輸業中規模事業者</v>
      </c>
      <c r="F36" s="5">
        <v>3.2304314279279427E-2</v>
      </c>
      <c r="G36" s="5">
        <v>8.9192705335996145E-2</v>
      </c>
      <c r="H36" s="6">
        <v>-4.5729518215399771E-2</v>
      </c>
      <c r="I36" s="6">
        <v>7.1076981449002567E-3</v>
      </c>
      <c r="J36" s="5">
        <v>6.4825889322014399E-2</v>
      </c>
      <c r="K36" s="5">
        <v>0.1540412570059374</v>
      </c>
    </row>
    <row r="37" spans="1:11">
      <c r="A37" s="4" t="s">
        <v>4943</v>
      </c>
      <c r="B37" s="170" t="s">
        <v>4917</v>
      </c>
      <c r="C37" s="170" t="s">
        <v>4917</v>
      </c>
      <c r="D37" s="170" t="s">
        <v>4945</v>
      </c>
      <c r="E37" s="159" t="str">
        <f t="shared" si="0"/>
        <v>08_運輸業小規模事業者</v>
      </c>
      <c r="F37" s="5">
        <v>4.1952337348877343E-2</v>
      </c>
      <c r="G37" s="5">
        <v>0.1583576965741659</v>
      </c>
      <c r="H37" s="6">
        <v>-7.4034312260950919E-2</v>
      </c>
      <c r="I37" s="6">
        <v>4.4084027523624548E-4</v>
      </c>
      <c r="J37" s="5">
        <v>0.1081615717579647</v>
      </c>
      <c r="K37" s="5">
        <v>0.28835739491927642</v>
      </c>
    </row>
    <row r="38" spans="1:11">
      <c r="A38" s="4" t="s">
        <v>4943</v>
      </c>
      <c r="B38" s="170" t="s">
        <v>4918</v>
      </c>
      <c r="C38" s="170" t="s">
        <v>4918</v>
      </c>
      <c r="D38" s="170" t="s">
        <v>4944</v>
      </c>
      <c r="E38" s="159" t="str">
        <f t="shared" si="0"/>
        <v>09_エネルギー中規模事業者</v>
      </c>
      <c r="F38" s="5">
        <v>6.8640127378162032E-4</v>
      </c>
      <c r="G38" s="5">
        <v>9.9977147897215207E-2</v>
      </c>
      <c r="H38" s="6">
        <v>-7.2856711901282678E-2</v>
      </c>
      <c r="I38" s="6">
        <v>-7.3013320258115176E-3</v>
      </c>
      <c r="J38" s="5">
        <v>1.7708611140014919E-2</v>
      </c>
      <c r="K38" s="5">
        <v>9.3311426505149841E-2</v>
      </c>
    </row>
    <row r="39" spans="1:11">
      <c r="A39" s="4" t="s">
        <v>4943</v>
      </c>
      <c r="B39" s="170" t="s">
        <v>4918</v>
      </c>
      <c r="C39" s="170" t="s">
        <v>4918</v>
      </c>
      <c r="D39" s="170" t="s">
        <v>4945</v>
      </c>
      <c r="E39" s="159" t="str">
        <f t="shared" si="0"/>
        <v>09_エネルギー小規模事業者</v>
      </c>
      <c r="F39" s="5">
        <v>1.4417173364137064E-2</v>
      </c>
      <c r="G39" s="5">
        <v>0.17819925804922521</v>
      </c>
      <c r="H39" s="6">
        <v>-5.3952599713981676E-2</v>
      </c>
      <c r="I39" s="6">
        <v>3.9196506911073442E-4</v>
      </c>
      <c r="J39" s="5">
        <v>3.0722267497049094E-2</v>
      </c>
      <c r="K39" s="5">
        <v>0.44736253496404615</v>
      </c>
    </row>
    <row r="40" spans="1:11">
      <c r="A40" s="4" t="s">
        <v>4943</v>
      </c>
      <c r="B40" s="170" t="s">
        <v>4951</v>
      </c>
      <c r="C40" s="170" t="s">
        <v>4952</v>
      </c>
      <c r="D40" s="170" t="s">
        <v>4944</v>
      </c>
      <c r="E40" s="159" t="str">
        <f t="shared" si="0"/>
        <v>1006_その他のサービス業中規模事業者</v>
      </c>
      <c r="F40" s="5">
        <v>4.8161706255467014E-2</v>
      </c>
      <c r="G40" s="5">
        <v>0.11470077905797121</v>
      </c>
      <c r="H40" s="6">
        <v>-5.771574506646876E-2</v>
      </c>
      <c r="I40" s="6">
        <v>1.2979105333115399E-2</v>
      </c>
      <c r="J40" s="5">
        <v>9.3426264738537726E-2</v>
      </c>
      <c r="K40" s="5">
        <v>0.22337849087185546</v>
      </c>
    </row>
    <row r="41" spans="1:11">
      <c r="A41" s="4" t="s">
        <v>4943</v>
      </c>
      <c r="B41" s="170" t="s">
        <v>4951</v>
      </c>
      <c r="C41" s="170" t="s">
        <v>4952</v>
      </c>
      <c r="D41" s="170" t="s">
        <v>4945</v>
      </c>
      <c r="E41" s="159" t="str">
        <f t="shared" si="0"/>
        <v>1006_その他のサービス業小規模事業者</v>
      </c>
      <c r="F41" s="5">
        <v>4.6653512175693232E-2</v>
      </c>
      <c r="G41" s="5">
        <v>0.17489366723795591</v>
      </c>
      <c r="H41" s="6">
        <v>-0.12465104254093956</v>
      </c>
      <c r="I41" s="6">
        <v>-6.8958433687485591E-3</v>
      </c>
      <c r="J41" s="5">
        <v>0.11214915850478802</v>
      </c>
      <c r="K41" s="5">
        <v>0.31171479382170858</v>
      </c>
    </row>
    <row r="42" spans="1:11">
      <c r="A42" s="4" t="s">
        <v>4943</v>
      </c>
      <c r="B42" s="170" t="s">
        <v>4951</v>
      </c>
      <c r="C42" s="170" t="s">
        <v>4921</v>
      </c>
      <c r="D42" s="170" t="s">
        <v>4944</v>
      </c>
      <c r="E42" s="159" t="str">
        <f t="shared" si="0"/>
        <v>1001_物品賃貸業中規模事業者</v>
      </c>
      <c r="F42" s="5">
        <v>6.1008237977356078E-2</v>
      </c>
      <c r="G42" s="5">
        <v>8.5672227074883797E-2</v>
      </c>
      <c r="H42" s="6">
        <v>-3.9594556954858327E-2</v>
      </c>
      <c r="I42" s="6">
        <v>2.6130581231327429E-2</v>
      </c>
      <c r="J42" s="5">
        <v>9.660694051393233E-2</v>
      </c>
      <c r="K42" s="5">
        <v>0.17579591619411147</v>
      </c>
    </row>
    <row r="43" spans="1:11">
      <c r="A43" s="4" t="s">
        <v>4943</v>
      </c>
      <c r="B43" s="170" t="s">
        <v>4951</v>
      </c>
      <c r="C43" s="170" t="s">
        <v>4921</v>
      </c>
      <c r="D43" s="170" t="s">
        <v>4945</v>
      </c>
      <c r="E43" s="159" t="str">
        <f t="shared" si="0"/>
        <v>1001_物品賃貸業小規模事業者</v>
      </c>
      <c r="F43" s="5">
        <v>7.5992850877803719E-2</v>
      </c>
      <c r="G43" s="5">
        <v>0.1290943249001478</v>
      </c>
      <c r="H43" s="6">
        <v>-6.8084359976683551E-2</v>
      </c>
      <c r="I43" s="6">
        <v>2.589861549746535E-2</v>
      </c>
      <c r="J43" s="5">
        <v>0.13693205632744854</v>
      </c>
      <c r="K43" s="5">
        <v>0.29617834872091625</v>
      </c>
    </row>
    <row r="44" spans="1:11">
      <c r="A44" s="4" t="s">
        <v>4943</v>
      </c>
      <c r="B44" s="170" t="s">
        <v>4951</v>
      </c>
      <c r="C44" s="170" t="s">
        <v>4922</v>
      </c>
      <c r="D44" s="170" t="s">
        <v>4944</v>
      </c>
      <c r="E44" s="159" t="str">
        <f t="shared" si="0"/>
        <v>1002_娯楽業中規模事業者</v>
      </c>
      <c r="F44" s="5">
        <v>-9.66322888829068E-4</v>
      </c>
      <c r="G44" s="5">
        <v>0.10067695331103804</v>
      </c>
      <c r="H44" s="6">
        <v>-0.12089850706920789</v>
      </c>
      <c r="I44" s="6">
        <v>-2.837162477482558E-2</v>
      </c>
      <c r="J44" s="5">
        <v>2.9793600395984138E-2</v>
      </c>
      <c r="K44" s="5">
        <v>0.12462783344537209</v>
      </c>
    </row>
    <row r="45" spans="1:11">
      <c r="A45" s="4" t="s">
        <v>4943</v>
      </c>
      <c r="B45" s="170" t="s">
        <v>4951</v>
      </c>
      <c r="C45" s="170" t="s">
        <v>4922</v>
      </c>
      <c r="D45" s="170" t="s">
        <v>4945</v>
      </c>
      <c r="E45" s="159" t="str">
        <f t="shared" si="0"/>
        <v>1002_娯楽業小規模事業者</v>
      </c>
      <c r="F45" s="5">
        <v>1.67754197555826E-2</v>
      </c>
      <c r="G45" s="5">
        <v>0.13797258669532506</v>
      </c>
      <c r="H45" s="6">
        <v>-8.4581637875149052E-2</v>
      </c>
      <c r="I45" s="6">
        <v>-1.8648613060381347E-2</v>
      </c>
      <c r="J45" s="5">
        <v>9.3310141092583052E-2</v>
      </c>
      <c r="K45" s="5">
        <v>0.24844008555357458</v>
      </c>
    </row>
    <row r="46" spans="1:11">
      <c r="A46" s="4" t="s">
        <v>4943</v>
      </c>
      <c r="B46" s="170" t="s">
        <v>4951</v>
      </c>
      <c r="C46" s="170" t="s">
        <v>4923</v>
      </c>
      <c r="D46" s="170" t="s">
        <v>4944</v>
      </c>
      <c r="E46" s="159" t="str">
        <f t="shared" si="0"/>
        <v>1003_広告・調査・情報サービス業中規模事業者</v>
      </c>
      <c r="F46" s="5">
        <v>6.1708585519117919E-2</v>
      </c>
      <c r="G46" s="5">
        <v>0.1248185999637248</v>
      </c>
      <c r="H46" s="6">
        <v>-5.3897095233779918E-2</v>
      </c>
      <c r="I46" s="6">
        <v>2.3978420821821004E-2</v>
      </c>
      <c r="J46" s="5">
        <v>0.11340460806208168</v>
      </c>
      <c r="K46" s="5">
        <v>0.25893747325940392</v>
      </c>
    </row>
    <row r="47" spans="1:11">
      <c r="A47" s="4" t="s">
        <v>4943</v>
      </c>
      <c r="B47" s="170" t="s">
        <v>4951</v>
      </c>
      <c r="C47" s="170" t="s">
        <v>4923</v>
      </c>
      <c r="D47" s="170" t="s">
        <v>4945</v>
      </c>
      <c r="E47" s="159" t="str">
        <f t="shared" si="0"/>
        <v>1003_広告・調査・情報サービス業小規模事業者</v>
      </c>
      <c r="F47" s="5">
        <v>7.0660830751371528E-2</v>
      </c>
      <c r="G47" s="5">
        <v>0.21166760803323351</v>
      </c>
      <c r="H47" s="6">
        <v>-0.15085798721144664</v>
      </c>
      <c r="I47" s="6">
        <v>-1.0369262148517576E-2</v>
      </c>
      <c r="J47" s="5">
        <v>0.15029782851126575</v>
      </c>
      <c r="K47" s="5">
        <v>0.36929072693829879</v>
      </c>
    </row>
    <row r="48" spans="1:11">
      <c r="A48" s="4" t="s">
        <v>4943</v>
      </c>
      <c r="B48" s="170" t="s">
        <v>4951</v>
      </c>
      <c r="C48" s="170" t="s">
        <v>4924</v>
      </c>
      <c r="D48" s="170" t="s">
        <v>4944</v>
      </c>
      <c r="E48" s="159" t="str">
        <f t="shared" si="0"/>
        <v>1004_事業サービス業中規模事業者</v>
      </c>
      <c r="F48" s="5">
        <v>4.6808670584638078E-2</v>
      </c>
      <c r="G48" s="5">
        <v>0.11435183618660054</v>
      </c>
      <c r="H48" s="6">
        <v>-5.6998173980337262E-2</v>
      </c>
      <c r="I48" s="6">
        <v>1.1562926250397482E-2</v>
      </c>
      <c r="J48" s="5">
        <v>9.0780859278965773E-2</v>
      </c>
      <c r="K48" s="5">
        <v>0.21755592039883809</v>
      </c>
    </row>
    <row r="49" spans="1:11">
      <c r="A49" s="4" t="s">
        <v>4943</v>
      </c>
      <c r="B49" s="170" t="s">
        <v>4951</v>
      </c>
      <c r="C49" s="170" t="s">
        <v>4924</v>
      </c>
      <c r="D49" s="170" t="s">
        <v>4945</v>
      </c>
      <c r="E49" s="159" t="str">
        <f t="shared" si="0"/>
        <v>1004_事業サービス業小規模事業者</v>
      </c>
      <c r="F49" s="5">
        <v>3.2921695897163976E-2</v>
      </c>
      <c r="G49" s="5">
        <v>0.16923998664678744</v>
      </c>
      <c r="H49" s="6">
        <v>-0.12583738243438811</v>
      </c>
      <c r="I49" s="6">
        <v>-1.6900204030506606E-2</v>
      </c>
      <c r="J49" s="5">
        <v>8.9013796961831745E-2</v>
      </c>
      <c r="K49" s="5">
        <v>0.30980171747677637</v>
      </c>
    </row>
    <row r="50" spans="1:11">
      <c r="A50" s="4" t="s">
        <v>4943</v>
      </c>
      <c r="B50" s="170" t="s">
        <v>4951</v>
      </c>
      <c r="C50" s="170" t="s">
        <v>4925</v>
      </c>
      <c r="D50" s="170" t="s">
        <v>4944</v>
      </c>
      <c r="E50" s="159" t="str">
        <f t="shared" si="0"/>
        <v>1005_専門サービス業中規模事業者</v>
      </c>
      <c r="F50" s="5">
        <v>6.7932155821775198E-2</v>
      </c>
      <c r="G50" s="5">
        <v>0.12318251655267268</v>
      </c>
      <c r="H50" s="6">
        <v>-4.3153950030357539E-2</v>
      </c>
      <c r="I50" s="6">
        <v>2.5637131731357839E-2</v>
      </c>
      <c r="J50" s="5">
        <v>0.11306077393201119</v>
      </c>
      <c r="K50" s="5">
        <v>0.27092670172235245</v>
      </c>
    </row>
    <row r="51" spans="1:11">
      <c r="A51" s="4" t="s">
        <v>4943</v>
      </c>
      <c r="B51" s="170" t="s">
        <v>4951</v>
      </c>
      <c r="C51" s="170" t="s">
        <v>4925</v>
      </c>
      <c r="D51" s="170" t="s">
        <v>4945</v>
      </c>
      <c r="E51" s="159" t="str">
        <f t="shared" si="0"/>
        <v>1005_専門サービス業小規模事業者</v>
      </c>
      <c r="F51" s="5">
        <v>5.9517985256937363E-2</v>
      </c>
      <c r="G51" s="5">
        <v>0.18341446456827143</v>
      </c>
      <c r="H51" s="6">
        <v>-0.12669348065129893</v>
      </c>
      <c r="I51" s="6">
        <v>2.1225169786644759E-3</v>
      </c>
      <c r="J51" s="5">
        <v>0.15648219109253628</v>
      </c>
      <c r="K51" s="5">
        <v>0.35468585518522894</v>
      </c>
    </row>
    <row r="52" spans="1:11">
      <c r="A52" s="4" t="s">
        <v>4943</v>
      </c>
      <c r="B52" s="170" t="s">
        <v>4949</v>
      </c>
      <c r="C52" s="170" t="s">
        <v>4949</v>
      </c>
      <c r="D52" s="170" t="s">
        <v>4944</v>
      </c>
      <c r="E52" s="159" t="str">
        <f t="shared" si="0"/>
        <v>不使用中規模事業者</v>
      </c>
      <c r="F52" s="5"/>
      <c r="G52" s="5"/>
      <c r="H52" s="6"/>
      <c r="I52" s="6"/>
      <c r="J52" s="5"/>
      <c r="K52" s="5"/>
    </row>
    <row r="53" spans="1:11">
      <c r="A53" s="4" t="s">
        <v>4943</v>
      </c>
      <c r="B53" s="170" t="s">
        <v>4949</v>
      </c>
      <c r="C53" s="170" t="s">
        <v>4949</v>
      </c>
      <c r="D53" s="170" t="s">
        <v>4945</v>
      </c>
      <c r="E53" s="159" t="str">
        <f t="shared" si="0"/>
        <v>不使用小規模事業者</v>
      </c>
      <c r="F53" s="5"/>
      <c r="G53" s="5"/>
      <c r="H53" s="6"/>
      <c r="I53" s="6"/>
      <c r="J53" s="5"/>
      <c r="K53" s="5"/>
    </row>
    <row r="54" spans="1:11">
      <c r="A54" s="4" t="s">
        <v>4943</v>
      </c>
      <c r="B54" s="170" t="s">
        <v>4926</v>
      </c>
      <c r="C54" s="170" t="s">
        <v>4926</v>
      </c>
      <c r="D54" s="170" t="s">
        <v>4944</v>
      </c>
      <c r="E54" s="159" t="str">
        <f t="shared" si="0"/>
        <v>11_医療業中規模事業者</v>
      </c>
      <c r="F54" s="5">
        <v>1.4425045173301431E-2</v>
      </c>
      <c r="G54" s="5">
        <v>7.168269159569983E-2</v>
      </c>
      <c r="H54" s="6">
        <v>-3.9362224572589512E-2</v>
      </c>
      <c r="I54" s="6">
        <v>-1.2381264405050367E-3</v>
      </c>
      <c r="J54" s="5">
        <v>3.5855844817517461E-2</v>
      </c>
      <c r="K54" s="5">
        <v>0.10860376527227433</v>
      </c>
    </row>
    <row r="55" spans="1:11">
      <c r="A55" s="4" t="s">
        <v>4943</v>
      </c>
      <c r="B55" s="170" t="s">
        <v>4926</v>
      </c>
      <c r="C55" s="170" t="s">
        <v>4926</v>
      </c>
      <c r="D55" s="170" t="s">
        <v>4945</v>
      </c>
      <c r="E55" s="159" t="str">
        <f t="shared" si="0"/>
        <v>11_医療業小規模事業者</v>
      </c>
      <c r="F55" s="5">
        <v>-1.2705772724786041E-3</v>
      </c>
      <c r="G55" s="5">
        <v>0.10364178452041695</v>
      </c>
      <c r="H55" s="6">
        <v>-7.9310374709804732E-2</v>
      </c>
      <c r="I55" s="6">
        <v>-3.4272843098330716E-2</v>
      </c>
      <c r="J55" s="5">
        <v>2.736072621776733E-2</v>
      </c>
      <c r="K55" s="5">
        <v>0.17486759430549062</v>
      </c>
    </row>
    <row r="56" spans="1:11">
      <c r="A56" s="4" t="s">
        <v>4943</v>
      </c>
      <c r="B56" s="170" t="s">
        <v>4927</v>
      </c>
      <c r="C56" s="170" t="s">
        <v>4927</v>
      </c>
      <c r="D56" s="170" t="s">
        <v>4944</v>
      </c>
      <c r="E56" s="159" t="str">
        <f t="shared" si="0"/>
        <v>12_保険衛生、廃棄物処理業中規模事業者</v>
      </c>
      <c r="F56" s="5">
        <v>4.1630946881408455E-2</v>
      </c>
      <c r="G56" s="5">
        <v>8.9911357991255672E-2</v>
      </c>
      <c r="H56" s="6">
        <v>-4.6800621603701818E-2</v>
      </c>
      <c r="I56" s="6">
        <v>1.5727508135796039E-2</v>
      </c>
      <c r="J56" s="5">
        <v>7.5550906832947115E-2</v>
      </c>
      <c r="K56" s="5">
        <v>0.17089307356988095</v>
      </c>
    </row>
    <row r="57" spans="1:11">
      <c r="A57" s="4" t="s">
        <v>4943</v>
      </c>
      <c r="B57" s="170" t="s">
        <v>4927</v>
      </c>
      <c r="C57" s="170" t="s">
        <v>4927</v>
      </c>
      <c r="D57" s="170" t="s">
        <v>4945</v>
      </c>
      <c r="E57" s="159" t="str">
        <f t="shared" si="0"/>
        <v>12_保険衛生、廃棄物処理業小規模事業者</v>
      </c>
      <c r="F57" s="5">
        <v>3.4974116121132472E-2</v>
      </c>
      <c r="G57" s="5">
        <v>0.16305117931665444</v>
      </c>
      <c r="H57" s="6">
        <v>-8.7738266563567494E-2</v>
      </c>
      <c r="I57" s="6">
        <v>-1.5428838557609698E-3</v>
      </c>
      <c r="J57" s="5">
        <v>0.1046939454458123</v>
      </c>
      <c r="K57" s="5">
        <v>0.29212541199400555</v>
      </c>
    </row>
    <row r="58" spans="1:11">
      <c r="A58" s="4" t="s">
        <v>4943</v>
      </c>
      <c r="B58" s="170" t="s">
        <v>4928</v>
      </c>
      <c r="C58" s="170" t="s">
        <v>4928</v>
      </c>
      <c r="D58" s="170" t="s">
        <v>4944</v>
      </c>
      <c r="E58" s="159" t="str">
        <f t="shared" si="0"/>
        <v>13_観光業中規模事業者</v>
      </c>
      <c r="F58" s="5">
        <v>3.3939724383752853E-2</v>
      </c>
      <c r="G58" s="5">
        <v>9.7145539083207194E-2</v>
      </c>
      <c r="H58" s="6">
        <v>-4.0795536450481007E-2</v>
      </c>
      <c r="I58" s="6">
        <v>1.3002767729560124E-2</v>
      </c>
      <c r="J58" s="5">
        <v>7.6400306512441146E-2</v>
      </c>
      <c r="K58" s="5">
        <v>0.20615777991006831</v>
      </c>
    </row>
    <row r="59" spans="1:11">
      <c r="A59" s="4" t="s">
        <v>4943</v>
      </c>
      <c r="B59" s="170" t="s">
        <v>4928</v>
      </c>
      <c r="C59" s="170" t="s">
        <v>4928</v>
      </c>
      <c r="D59" s="170" t="s">
        <v>4945</v>
      </c>
      <c r="E59" s="159" t="str">
        <f t="shared" si="0"/>
        <v>13_観光業小規模事業者</v>
      </c>
      <c r="F59" s="5">
        <v>6.6824352091515743E-2</v>
      </c>
      <c r="G59" s="5">
        <v>0.22679184232292257</v>
      </c>
      <c r="H59" s="6">
        <v>-9.6759511527168329E-2</v>
      </c>
      <c r="I59" s="6">
        <v>2.1838119695918798E-2</v>
      </c>
      <c r="J59" s="5">
        <v>0.12725223774028102</v>
      </c>
      <c r="K59" s="5">
        <v>0.37771209676846135</v>
      </c>
    </row>
    <row r="61" spans="1:11">
      <c r="E61" s="155" t="s">
        <v>4929</v>
      </c>
    </row>
  </sheetData>
  <phoneticPr fontId="1"/>
  <conditionalFormatting sqref="C2:I2 C3:D12 F3:I12">
    <cfRule type="cellIs" dxfId="25" priority="6" operator="lessThan">
      <formula>0</formula>
    </cfRule>
  </conditionalFormatting>
  <conditionalFormatting sqref="J13:K59">
    <cfRule type="cellIs" dxfId="24" priority="2" operator="lessThan">
      <formula>0</formula>
    </cfRule>
  </conditionalFormatting>
  <conditionalFormatting sqref="J2:K2">
    <cfRule type="cellIs" dxfId="23" priority="5" operator="lessThan">
      <formula>0</formula>
    </cfRule>
  </conditionalFormatting>
  <conditionalFormatting sqref="J3:K12">
    <cfRule type="cellIs" dxfId="22" priority="4" operator="lessThan">
      <formula>0</formula>
    </cfRule>
  </conditionalFormatting>
  <conditionalFormatting sqref="F13:I59">
    <cfRule type="cellIs" dxfId="21" priority="3" operator="lessThan">
      <formula>0</formula>
    </cfRule>
  </conditionalFormatting>
  <conditionalFormatting sqref="E3:E59">
    <cfRule type="cellIs" dxfId="20" priority="1"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workbookViewId="0"/>
  </sheetViews>
  <sheetFormatPr defaultColWidth="9" defaultRowHeight="11.25"/>
  <cols>
    <col min="1" max="1" width="13" style="155" bestFit="1" customWidth="1"/>
    <col min="2" max="2" width="25.625" style="155" bestFit="1" customWidth="1"/>
    <col min="3" max="3" width="30.25" style="155" bestFit="1" customWidth="1"/>
    <col min="4" max="4" width="13" style="155" bestFit="1" customWidth="1"/>
    <col min="5" max="5" width="15.625" style="155" customWidth="1"/>
    <col min="6" max="16384" width="9" style="155"/>
  </cols>
  <sheetData>
    <row r="1" spans="1:11">
      <c r="A1" s="1" t="s">
        <v>4882</v>
      </c>
      <c r="B1" s="2" t="s">
        <v>4883</v>
      </c>
      <c r="C1" s="2" t="s">
        <v>4884</v>
      </c>
      <c r="D1" s="3" t="s">
        <v>4885</v>
      </c>
      <c r="E1" s="154" t="s">
        <v>4886</v>
      </c>
      <c r="F1" s="3" t="s">
        <v>4887</v>
      </c>
      <c r="G1" s="3" t="s">
        <v>67</v>
      </c>
      <c r="H1" s="3" t="s">
        <v>4889</v>
      </c>
      <c r="I1" s="3" t="s">
        <v>4891</v>
      </c>
      <c r="J1" s="3" t="s">
        <v>4893</v>
      </c>
      <c r="K1" s="3" t="s">
        <v>4895</v>
      </c>
    </row>
    <row r="2" spans="1:11">
      <c r="A2" s="156" t="s">
        <v>3573</v>
      </c>
      <c r="B2" s="157" t="s">
        <v>4897</v>
      </c>
      <c r="C2" s="160" t="s">
        <v>4897</v>
      </c>
      <c r="D2" s="160" t="s">
        <v>4898</v>
      </c>
      <c r="E2" s="159" t="str">
        <f>C2&amp;D2</f>
        <v>01_農業中規模事業者</v>
      </c>
      <c r="F2" s="6">
        <v>2.0555562644448331E-2</v>
      </c>
      <c r="G2" s="6">
        <v>3.9156605472792406E-2</v>
      </c>
      <c r="H2" s="6">
        <v>-3.6624859255027453E-2</v>
      </c>
      <c r="I2" s="6">
        <v>4.6683135263551733E-3</v>
      </c>
      <c r="J2" s="6">
        <v>3.8455392653385254E-2</v>
      </c>
      <c r="K2" s="6">
        <v>7.3547055048265447E-2</v>
      </c>
    </row>
    <row r="3" spans="1:11">
      <c r="A3" s="156" t="s">
        <v>3573</v>
      </c>
      <c r="B3" s="157" t="s">
        <v>4897</v>
      </c>
      <c r="C3" s="160" t="s">
        <v>4897</v>
      </c>
      <c r="D3" s="160" t="s">
        <v>4899</v>
      </c>
      <c r="E3" s="159" t="str">
        <f t="shared" ref="E3:E59" si="0">C3&amp;D3</f>
        <v>01_農業小規模事業者</v>
      </c>
      <c r="F3" s="6">
        <v>3.2636181145258652E-3</v>
      </c>
      <c r="G3" s="6">
        <v>7.1364910064733125E-2</v>
      </c>
      <c r="H3" s="6">
        <v>-0.11759027268022708</v>
      </c>
      <c r="I3" s="6">
        <v>-2.4384741259368927E-2</v>
      </c>
      <c r="J3" s="6">
        <v>2.5894019794584805E-2</v>
      </c>
      <c r="K3" s="6">
        <v>7.089787972774976E-2</v>
      </c>
    </row>
    <row r="4" spans="1:11">
      <c r="A4" s="156" t="s">
        <v>3573</v>
      </c>
      <c r="B4" s="157" t="s">
        <v>4900</v>
      </c>
      <c r="C4" s="160" t="s">
        <v>4900</v>
      </c>
      <c r="D4" s="160" t="s">
        <v>4898</v>
      </c>
      <c r="E4" s="159" t="str">
        <f t="shared" si="0"/>
        <v>02_建設業中規模事業者</v>
      </c>
      <c r="F4" s="6">
        <v>2.6166613457149449E-2</v>
      </c>
      <c r="G4" s="6">
        <v>3.2633083172731996E-2</v>
      </c>
      <c r="H4" s="6">
        <v>-8.2758292187663299E-3</v>
      </c>
      <c r="I4" s="6">
        <v>1.4404407337668249E-2</v>
      </c>
      <c r="J4" s="6">
        <v>4.1071919590631632E-2</v>
      </c>
      <c r="K4" s="6">
        <v>7.6217253150478934E-2</v>
      </c>
    </row>
    <row r="5" spans="1:11">
      <c r="A5" s="156" t="s">
        <v>3573</v>
      </c>
      <c r="B5" s="157" t="s">
        <v>4900</v>
      </c>
      <c r="C5" s="160" t="s">
        <v>4900</v>
      </c>
      <c r="D5" s="160" t="s">
        <v>4899</v>
      </c>
      <c r="E5" s="159" t="str">
        <f t="shared" si="0"/>
        <v>02_建設業小規模事業者</v>
      </c>
      <c r="F5" s="6">
        <v>1.4885722741669103E-2</v>
      </c>
      <c r="G5" s="6">
        <v>4.4837002657266867E-2</v>
      </c>
      <c r="H5" s="6">
        <v>-4.8906054666854763E-2</v>
      </c>
      <c r="I5" s="6">
        <v>2.96729005654262E-3</v>
      </c>
      <c r="J5" s="6">
        <v>3.0566239552695721E-2</v>
      </c>
      <c r="K5" s="6">
        <v>6.8064641535152445E-2</v>
      </c>
    </row>
    <row r="6" spans="1:11">
      <c r="A6" s="156" t="s">
        <v>3573</v>
      </c>
      <c r="B6" s="157" t="s">
        <v>4901</v>
      </c>
      <c r="C6" s="160" t="s">
        <v>4902</v>
      </c>
      <c r="D6" s="160" t="s">
        <v>4898</v>
      </c>
      <c r="E6" s="159" t="str">
        <f t="shared" si="0"/>
        <v>0306_その他の製造業中規模事業者</v>
      </c>
      <c r="F6" s="6">
        <v>2.3546769750453028E-2</v>
      </c>
      <c r="G6" s="6">
        <v>3.8960793384960127E-2</v>
      </c>
      <c r="H6" s="6">
        <v>-1.8532745041010792E-2</v>
      </c>
      <c r="I6" s="6">
        <v>1.0761356394899632E-2</v>
      </c>
      <c r="J6" s="6">
        <v>4.1150616920535669E-2</v>
      </c>
      <c r="K6" s="6">
        <v>8.3882482635897662E-2</v>
      </c>
    </row>
    <row r="7" spans="1:11">
      <c r="A7" s="156" t="s">
        <v>3573</v>
      </c>
      <c r="B7" s="157" t="s">
        <v>4901</v>
      </c>
      <c r="C7" s="160" t="s">
        <v>4902</v>
      </c>
      <c r="D7" s="160" t="s">
        <v>4899</v>
      </c>
      <c r="E7" s="159" t="str">
        <f t="shared" si="0"/>
        <v>0306_その他の製造業小規模事業者</v>
      </c>
      <c r="F7" s="6">
        <v>1.6534730520250562E-2</v>
      </c>
      <c r="G7" s="6">
        <v>4.9408067183396465E-2</v>
      </c>
      <c r="H7" s="6">
        <v>-5.4368689103233253E-2</v>
      </c>
      <c r="I7" s="6">
        <v>1.7853025816337489E-3</v>
      </c>
      <c r="J7" s="6">
        <v>3.3772744892110108E-2</v>
      </c>
      <c r="K7" s="6">
        <v>7.5408406487180571E-2</v>
      </c>
    </row>
    <row r="8" spans="1:11">
      <c r="A8" s="156" t="s">
        <v>3573</v>
      </c>
      <c r="B8" s="157" t="s">
        <v>4901</v>
      </c>
      <c r="C8" s="160" t="s">
        <v>4903</v>
      </c>
      <c r="D8" s="160" t="s">
        <v>4898</v>
      </c>
      <c r="E8" s="159" t="str">
        <f t="shared" si="0"/>
        <v>0301_食料品・飼料・飲料製造業中規模事業者</v>
      </c>
      <c r="F8" s="6">
        <v>1.3522289739518275E-2</v>
      </c>
      <c r="G8" s="6">
        <v>3.3961496318876662E-2</v>
      </c>
      <c r="H8" s="6">
        <v>-2.0359003455252975E-2</v>
      </c>
      <c r="I8" s="6">
        <v>4.740711889789956E-3</v>
      </c>
      <c r="J8" s="6">
        <v>2.5602610993502101E-2</v>
      </c>
      <c r="K8" s="6">
        <v>6.5465875351246441E-2</v>
      </c>
    </row>
    <row r="9" spans="1:11">
      <c r="A9" s="156" t="s">
        <v>3573</v>
      </c>
      <c r="B9" s="157" t="s">
        <v>4901</v>
      </c>
      <c r="C9" s="160" t="s">
        <v>4903</v>
      </c>
      <c r="D9" s="160" t="s">
        <v>4899</v>
      </c>
      <c r="E9" s="159" t="str">
        <f t="shared" si="0"/>
        <v>0301_食料品・飼料・飲料製造業小規模事業者</v>
      </c>
      <c r="F9" s="6">
        <v>9.5503761259154909E-3</v>
      </c>
      <c r="G9" s="6">
        <v>4.3219522839360661E-2</v>
      </c>
      <c r="H9" s="6">
        <v>-5.3184484334982886E-2</v>
      </c>
      <c r="I9" s="6">
        <v>-2.5993741276817985E-3</v>
      </c>
      <c r="J9" s="6">
        <v>2.1190318887859685E-2</v>
      </c>
      <c r="K9" s="6">
        <v>4.8350942482692005E-2</v>
      </c>
    </row>
    <row r="10" spans="1:11">
      <c r="A10" s="156" t="s">
        <v>3573</v>
      </c>
      <c r="B10" s="157" t="s">
        <v>4901</v>
      </c>
      <c r="C10" s="160" t="s">
        <v>4904</v>
      </c>
      <c r="D10" s="160" t="s">
        <v>4898</v>
      </c>
      <c r="E10" s="159" t="str">
        <f t="shared" si="0"/>
        <v>0302_化学工業・関連製品製造業中規模事業者</v>
      </c>
      <c r="F10" s="6">
        <v>3.0134814708661833E-2</v>
      </c>
      <c r="G10" s="6">
        <v>4.2836245723154948E-2</v>
      </c>
      <c r="H10" s="6">
        <v>-1.2947657006693406E-2</v>
      </c>
      <c r="I10" s="6">
        <v>1.4277685668834776E-2</v>
      </c>
      <c r="J10" s="6">
        <v>5.2745348224748169E-2</v>
      </c>
      <c r="K10" s="6">
        <v>0.10238075623854415</v>
      </c>
    </row>
    <row r="11" spans="1:11" ht="13.5" customHeight="1">
      <c r="A11" s="156" t="s">
        <v>3573</v>
      </c>
      <c r="B11" s="157" t="s">
        <v>4901</v>
      </c>
      <c r="C11" s="160" t="s">
        <v>4904</v>
      </c>
      <c r="D11" s="160" t="s">
        <v>4899</v>
      </c>
      <c r="E11" s="159" t="str">
        <f t="shared" si="0"/>
        <v>0302_化学工業・関連製品製造業小規模事業者</v>
      </c>
      <c r="F11" s="6">
        <v>2.2341750606038786E-2</v>
      </c>
      <c r="G11" s="6">
        <v>4.9048411305399768E-2</v>
      </c>
      <c r="H11" s="6">
        <v>-4.135125971972687E-2</v>
      </c>
      <c r="I11" s="6">
        <v>8.7937657585496713E-3</v>
      </c>
      <c r="J11" s="6">
        <v>3.9456994605067332E-2</v>
      </c>
      <c r="K11" s="6">
        <v>8.6016600130850815E-2</v>
      </c>
    </row>
    <row r="12" spans="1:11">
      <c r="A12" s="156" t="s">
        <v>3573</v>
      </c>
      <c r="B12" s="157" t="s">
        <v>4901</v>
      </c>
      <c r="C12" s="160" t="s">
        <v>4905</v>
      </c>
      <c r="D12" s="160" t="s">
        <v>4898</v>
      </c>
      <c r="E12" s="159" t="str">
        <f t="shared" si="0"/>
        <v>0303_鉄鋼業、非鉄金属製造業中規模事業者</v>
      </c>
      <c r="F12" s="6">
        <v>2.0348027235021496E-2</v>
      </c>
      <c r="G12" s="6">
        <v>3.4659117341691373E-2</v>
      </c>
      <c r="H12" s="6">
        <v>-1.8802178079753741E-2</v>
      </c>
      <c r="I12" s="6">
        <v>8.2651377887265325E-3</v>
      </c>
      <c r="J12" s="6">
        <v>3.558741565548678E-2</v>
      </c>
      <c r="K12" s="6">
        <v>7.2937840966147208E-2</v>
      </c>
    </row>
    <row r="13" spans="1:11">
      <c r="A13" s="162" t="s">
        <v>3573</v>
      </c>
      <c r="B13" s="162" t="s">
        <v>4901</v>
      </c>
      <c r="C13" s="167" t="s">
        <v>4905</v>
      </c>
      <c r="D13" s="167" t="s">
        <v>4899</v>
      </c>
      <c r="E13" s="159" t="str">
        <f t="shared" si="0"/>
        <v>0303_鉄鋼業、非鉄金属製造業小規模事業者</v>
      </c>
      <c r="F13" s="6">
        <v>1.2543034752682952E-2</v>
      </c>
      <c r="G13" s="6">
        <v>4.2463278974414945E-2</v>
      </c>
      <c r="H13" s="6">
        <v>-4.2547454492444424E-2</v>
      </c>
      <c r="I13" s="6">
        <v>1.8894373166819444E-3</v>
      </c>
      <c r="J13" s="6">
        <v>3.0614608901146628E-2</v>
      </c>
      <c r="K13" s="6">
        <v>7.4998541434360966E-2</v>
      </c>
    </row>
    <row r="14" spans="1:11">
      <c r="A14" s="162" t="s">
        <v>3573</v>
      </c>
      <c r="B14" s="162" t="s">
        <v>4901</v>
      </c>
      <c r="C14" s="167" t="s">
        <v>4906</v>
      </c>
      <c r="D14" s="167" t="s">
        <v>4898</v>
      </c>
      <c r="E14" s="159" t="str">
        <f t="shared" si="0"/>
        <v>0304_金属製品製造業中規模事業者</v>
      </c>
      <c r="F14" s="6">
        <v>2.8704583251887728E-2</v>
      </c>
      <c r="G14" s="6">
        <v>3.9365762203052393E-2</v>
      </c>
      <c r="H14" s="6">
        <v>-1.6996108377571931E-2</v>
      </c>
      <c r="I14" s="6">
        <v>1.3854798014065769E-2</v>
      </c>
      <c r="J14" s="6">
        <v>4.5187639709856377E-2</v>
      </c>
      <c r="K14" s="6">
        <v>8.6860521102293378E-2</v>
      </c>
    </row>
    <row r="15" spans="1:11">
      <c r="A15" s="162" t="s">
        <v>3573</v>
      </c>
      <c r="B15" s="162" t="s">
        <v>4901</v>
      </c>
      <c r="C15" s="167" t="s">
        <v>4906</v>
      </c>
      <c r="D15" s="167" t="s">
        <v>4899</v>
      </c>
      <c r="E15" s="159" t="str">
        <f t="shared" si="0"/>
        <v>0304_金属製品製造業小規模事業者</v>
      </c>
      <c r="F15" s="6">
        <v>2.1134108633647879E-2</v>
      </c>
      <c r="G15" s="6">
        <v>4.9270194101476324E-2</v>
      </c>
      <c r="H15" s="6">
        <v>-4.9961528509743829E-2</v>
      </c>
      <c r="I15" s="6">
        <v>4.273449718035378E-3</v>
      </c>
      <c r="J15" s="6">
        <v>4.0431067436931041E-2</v>
      </c>
      <c r="K15" s="6">
        <v>8.3599801884773839E-2</v>
      </c>
    </row>
    <row r="16" spans="1:11">
      <c r="A16" s="162" t="s">
        <v>3573</v>
      </c>
      <c r="B16" s="162" t="s">
        <v>4901</v>
      </c>
      <c r="C16" s="167" t="s">
        <v>4907</v>
      </c>
      <c r="D16" s="167" t="s">
        <v>4898</v>
      </c>
      <c r="E16" s="159" t="str">
        <f t="shared" si="0"/>
        <v>0305_一般・電気機械器具製造業中規模事業者</v>
      </c>
      <c r="F16" s="6">
        <v>3.1323076290866329E-2</v>
      </c>
      <c r="G16" s="6">
        <v>4.1297949339012111E-2</v>
      </c>
      <c r="H16" s="6">
        <v>-1.6481410897326534E-2</v>
      </c>
      <c r="I16" s="6">
        <v>1.6390020553307769E-2</v>
      </c>
      <c r="J16" s="6">
        <v>5.1779164432535024E-2</v>
      </c>
      <c r="K16" s="6">
        <v>9.4598093029997277E-2</v>
      </c>
    </row>
    <row r="17" spans="1:11">
      <c r="A17" s="162" t="s">
        <v>3573</v>
      </c>
      <c r="B17" s="162" t="s">
        <v>4901</v>
      </c>
      <c r="C17" s="167" t="s">
        <v>4907</v>
      </c>
      <c r="D17" s="167" t="s">
        <v>4899</v>
      </c>
      <c r="E17" s="159" t="str">
        <f t="shared" si="0"/>
        <v>0305_一般・電気機械器具製造業小規模事業者</v>
      </c>
      <c r="F17" s="6">
        <v>2.0930014370514678E-2</v>
      </c>
      <c r="G17" s="6">
        <v>5.4471167950727747E-2</v>
      </c>
      <c r="H17" s="6">
        <v>-6.4012626024650257E-2</v>
      </c>
      <c r="I17" s="6">
        <v>3.5527672668631519E-3</v>
      </c>
      <c r="J17" s="6">
        <v>4.0555608556448755E-2</v>
      </c>
      <c r="K17" s="6">
        <v>8.446110215653109E-2</v>
      </c>
    </row>
    <row r="18" spans="1:11">
      <c r="A18" s="162" t="s">
        <v>3573</v>
      </c>
      <c r="B18" s="162" t="s">
        <v>4908</v>
      </c>
      <c r="C18" s="167" t="s">
        <v>4908</v>
      </c>
      <c r="D18" s="167" t="s">
        <v>4898</v>
      </c>
      <c r="E18" s="159" t="str">
        <f t="shared" si="0"/>
        <v>不使用中規模事業者</v>
      </c>
      <c r="F18" s="6"/>
      <c r="G18" s="6"/>
      <c r="H18" s="6"/>
      <c r="I18" s="6"/>
      <c r="J18" s="6"/>
      <c r="K18" s="6"/>
    </row>
    <row r="19" spans="1:11">
      <c r="A19" s="162" t="s">
        <v>3573</v>
      </c>
      <c r="B19" s="162" t="s">
        <v>4908</v>
      </c>
      <c r="C19" s="167" t="s">
        <v>4908</v>
      </c>
      <c r="D19" s="167" t="s">
        <v>4899</v>
      </c>
      <c r="E19" s="159" t="str">
        <f t="shared" si="0"/>
        <v>不使用小規模事業者</v>
      </c>
      <c r="F19" s="6"/>
      <c r="G19" s="6"/>
      <c r="H19" s="6"/>
      <c r="I19" s="6"/>
      <c r="J19" s="6"/>
      <c r="K19" s="6"/>
    </row>
    <row r="20" spans="1:11">
      <c r="A20" s="162" t="s">
        <v>3573</v>
      </c>
      <c r="B20" s="162" t="s">
        <v>4909</v>
      </c>
      <c r="C20" s="167" t="s">
        <v>4910</v>
      </c>
      <c r="D20" s="167" t="s">
        <v>4898</v>
      </c>
      <c r="E20" s="159" t="str">
        <f t="shared" si="0"/>
        <v>0404_その他の卸売業中規模事業者</v>
      </c>
      <c r="F20" s="6">
        <v>1.2479385213965983E-2</v>
      </c>
      <c r="G20" s="6">
        <v>2.5775160230017229E-2</v>
      </c>
      <c r="H20" s="6">
        <v>-1.097002155757113E-2</v>
      </c>
      <c r="I20" s="6">
        <v>5.8064584843371897E-3</v>
      </c>
      <c r="J20" s="6">
        <v>2.1610213151334785E-2</v>
      </c>
      <c r="K20" s="6">
        <v>4.7522855815183486E-2</v>
      </c>
    </row>
    <row r="21" spans="1:11">
      <c r="A21" s="162" t="s">
        <v>3573</v>
      </c>
      <c r="B21" s="162" t="s">
        <v>4909</v>
      </c>
      <c r="C21" s="167" t="s">
        <v>4910</v>
      </c>
      <c r="D21" s="167" t="s">
        <v>4899</v>
      </c>
      <c r="E21" s="159" t="str">
        <f t="shared" si="0"/>
        <v>0404_その他の卸売業小規模事業者</v>
      </c>
      <c r="F21" s="6">
        <v>7.9604687935296622E-3</v>
      </c>
      <c r="G21" s="6">
        <v>3.5136103041570575E-2</v>
      </c>
      <c r="H21" s="6">
        <v>-3.6160011448429889E-2</v>
      </c>
      <c r="I21" s="6">
        <v>1.0368565353306928E-3</v>
      </c>
      <c r="J21" s="6">
        <v>1.7424315305917707E-2</v>
      </c>
      <c r="K21" s="6">
        <v>4.2659375176106608E-2</v>
      </c>
    </row>
    <row r="22" spans="1:11">
      <c r="A22" s="162" t="s">
        <v>3573</v>
      </c>
      <c r="B22" s="162" t="s">
        <v>4909</v>
      </c>
      <c r="C22" s="167" t="s">
        <v>4911</v>
      </c>
      <c r="D22" s="167" t="s">
        <v>4898</v>
      </c>
      <c r="E22" s="159" t="str">
        <f t="shared" si="0"/>
        <v>0401_化学製品卸売業中規模事業者</v>
      </c>
      <c r="F22" s="6">
        <v>1.3847885263333517E-2</v>
      </c>
      <c r="G22" s="6">
        <v>2.3168244846678794E-2</v>
      </c>
      <c r="H22" s="6">
        <v>-3.7236825962128441E-3</v>
      </c>
      <c r="I22" s="6">
        <v>7.4886959604450664E-3</v>
      </c>
      <c r="J22" s="6">
        <v>2.1450718041734051E-2</v>
      </c>
      <c r="K22" s="6">
        <v>4.6037767378727952E-2</v>
      </c>
    </row>
    <row r="23" spans="1:11">
      <c r="A23" s="162" t="s">
        <v>3573</v>
      </c>
      <c r="B23" s="162" t="s">
        <v>4909</v>
      </c>
      <c r="C23" s="167" t="s">
        <v>4911</v>
      </c>
      <c r="D23" s="167" t="s">
        <v>4899</v>
      </c>
      <c r="E23" s="159" t="str">
        <f t="shared" si="0"/>
        <v>0401_化学製品卸売業小規模事業者</v>
      </c>
      <c r="F23" s="6">
        <v>7.7255971228165979E-3</v>
      </c>
      <c r="G23" s="6">
        <v>3.1575146457363076E-2</v>
      </c>
      <c r="H23" s="6">
        <v>-3.2071919466153932E-2</v>
      </c>
      <c r="I23" s="6">
        <v>1.4333521536481011E-3</v>
      </c>
      <c r="J23" s="6">
        <v>1.7668465264540616E-2</v>
      </c>
      <c r="K23" s="6">
        <v>4.211961440770895E-2</v>
      </c>
    </row>
    <row r="24" spans="1:11">
      <c r="A24" s="162" t="s">
        <v>3573</v>
      </c>
      <c r="B24" s="162" t="s">
        <v>4909</v>
      </c>
      <c r="C24" s="167" t="s">
        <v>4912</v>
      </c>
      <c r="D24" s="167" t="s">
        <v>4898</v>
      </c>
      <c r="E24" s="159" t="str">
        <f t="shared" si="0"/>
        <v>0402_繊維関連製品卸売業中規模事業者</v>
      </c>
      <c r="F24" s="6">
        <v>1.3047172413390776E-2</v>
      </c>
      <c r="G24" s="6">
        <v>3.0552065786035063E-2</v>
      </c>
      <c r="H24" s="6">
        <v>-2.1933788619345338E-2</v>
      </c>
      <c r="I24" s="6">
        <v>5.6034482279688725E-3</v>
      </c>
      <c r="J24" s="6">
        <v>2.3547049210204524E-2</v>
      </c>
      <c r="K24" s="6">
        <v>5.2507179389329701E-2</v>
      </c>
    </row>
    <row r="25" spans="1:11">
      <c r="A25" s="162" t="s">
        <v>3573</v>
      </c>
      <c r="B25" s="162" t="s">
        <v>4909</v>
      </c>
      <c r="C25" s="167" t="s">
        <v>4912</v>
      </c>
      <c r="D25" s="167" t="s">
        <v>4899</v>
      </c>
      <c r="E25" s="159" t="str">
        <f t="shared" si="0"/>
        <v>0402_繊維関連製品卸売業小規模事業者</v>
      </c>
      <c r="F25" s="6">
        <v>7.1243556579456161E-3</v>
      </c>
      <c r="G25" s="6">
        <v>4.0293750922078785E-2</v>
      </c>
      <c r="H25" s="6">
        <v>-5.6769822411878425E-2</v>
      </c>
      <c r="I25" s="6">
        <v>-2.3475213375037511E-3</v>
      </c>
      <c r="J25" s="6">
        <v>1.8911135610226119E-2</v>
      </c>
      <c r="K25" s="6">
        <v>4.7046618974400156E-2</v>
      </c>
    </row>
    <row r="26" spans="1:11">
      <c r="A26" s="162" t="s">
        <v>3573</v>
      </c>
      <c r="B26" s="162" t="s">
        <v>4909</v>
      </c>
      <c r="C26" s="167" t="s">
        <v>4913</v>
      </c>
      <c r="D26" s="167" t="s">
        <v>4898</v>
      </c>
      <c r="E26" s="159" t="str">
        <f t="shared" si="0"/>
        <v>0403_食料品卸売業中規模事業者</v>
      </c>
      <c r="F26" s="6">
        <v>5.6572612277323324E-3</v>
      </c>
      <c r="G26" s="6">
        <v>2.0288260972222614E-2</v>
      </c>
      <c r="H26" s="6">
        <v>-1.439877975722313E-2</v>
      </c>
      <c r="I26" s="6">
        <v>1.5941366389436E-3</v>
      </c>
      <c r="J26" s="6">
        <v>1.0967969833203488E-2</v>
      </c>
      <c r="K26" s="6">
        <v>2.8101560122740898E-2</v>
      </c>
    </row>
    <row r="27" spans="1:11">
      <c r="A27" s="162" t="s">
        <v>3573</v>
      </c>
      <c r="B27" s="162" t="s">
        <v>4909</v>
      </c>
      <c r="C27" s="167" t="s">
        <v>4913</v>
      </c>
      <c r="D27" s="167" t="s">
        <v>4899</v>
      </c>
      <c r="E27" s="159" t="str">
        <f t="shared" si="0"/>
        <v>0403_食料品卸売業小規模事業者</v>
      </c>
      <c r="F27" s="6">
        <v>5.7972158925881688E-3</v>
      </c>
      <c r="G27" s="6">
        <v>2.7878194969292558E-2</v>
      </c>
      <c r="H27" s="6">
        <v>-2.7373932717302919E-2</v>
      </c>
      <c r="I27" s="6">
        <v>9.4872112376524341E-4</v>
      </c>
      <c r="J27" s="6">
        <v>1.2040179671886315E-2</v>
      </c>
      <c r="K27" s="6">
        <v>3.0548617855821376E-2</v>
      </c>
    </row>
    <row r="28" spans="1:11">
      <c r="A28" s="162" t="s">
        <v>3573</v>
      </c>
      <c r="B28" s="162" t="s">
        <v>4908</v>
      </c>
      <c r="C28" s="167" t="s">
        <v>4908</v>
      </c>
      <c r="D28" s="167" t="s">
        <v>4898</v>
      </c>
      <c r="E28" s="159" t="str">
        <f t="shared" si="0"/>
        <v>不使用中規模事業者</v>
      </c>
      <c r="F28" s="6"/>
      <c r="G28" s="6"/>
      <c r="H28" s="6"/>
      <c r="I28" s="6"/>
      <c r="J28" s="6"/>
      <c r="K28" s="6"/>
    </row>
    <row r="29" spans="1:11">
      <c r="A29" s="162" t="s">
        <v>3573</v>
      </c>
      <c r="B29" s="162" t="s">
        <v>4908</v>
      </c>
      <c r="C29" s="167" t="s">
        <v>4908</v>
      </c>
      <c r="D29" s="167" t="s">
        <v>4899</v>
      </c>
      <c r="E29" s="159" t="str">
        <f t="shared" si="0"/>
        <v>不使用小規模事業者</v>
      </c>
      <c r="F29" s="6"/>
      <c r="G29" s="6"/>
      <c r="H29" s="6"/>
      <c r="I29" s="6"/>
      <c r="J29" s="6"/>
      <c r="K29" s="6"/>
    </row>
    <row r="30" spans="1:11">
      <c r="A30" s="162" t="s">
        <v>3573</v>
      </c>
      <c r="B30" s="162" t="s">
        <v>4914</v>
      </c>
      <c r="C30" s="167" t="s">
        <v>4914</v>
      </c>
      <c r="D30" s="167" t="s">
        <v>4898</v>
      </c>
      <c r="E30" s="159" t="str">
        <f t="shared" si="0"/>
        <v>05_小売業中規模事業者</v>
      </c>
      <c r="F30" s="6">
        <v>1.0069693282650088E-2</v>
      </c>
      <c r="G30" s="6">
        <v>2.7904347060269251E-2</v>
      </c>
      <c r="H30" s="6">
        <v>-1.9008601307245895E-2</v>
      </c>
      <c r="I30" s="6">
        <v>3.4705867354015568E-3</v>
      </c>
      <c r="J30" s="6">
        <v>2.0046583336502583E-2</v>
      </c>
      <c r="K30" s="6">
        <v>4.8708168528831225E-2</v>
      </c>
    </row>
    <row r="31" spans="1:11">
      <c r="A31" s="162" t="s">
        <v>3573</v>
      </c>
      <c r="B31" s="162" t="s">
        <v>4914</v>
      </c>
      <c r="C31" s="167" t="s">
        <v>4914</v>
      </c>
      <c r="D31" s="167" t="s">
        <v>4899</v>
      </c>
      <c r="E31" s="159" t="str">
        <f t="shared" si="0"/>
        <v>05_小売業小規模事業者</v>
      </c>
      <c r="F31" s="6">
        <v>4.8063741733446515E-3</v>
      </c>
      <c r="G31" s="6">
        <v>4.5855426843916525E-2</v>
      </c>
      <c r="H31" s="6">
        <v>-7.2559052806096203E-2</v>
      </c>
      <c r="I31" s="6">
        <v>-9.7287735839440368E-3</v>
      </c>
      <c r="J31" s="6">
        <v>1.4598505583244388E-2</v>
      </c>
      <c r="K31" s="6">
        <v>4.2920159895111137E-2</v>
      </c>
    </row>
    <row r="32" spans="1:11">
      <c r="A32" s="162" t="s">
        <v>3573</v>
      </c>
      <c r="B32" s="162" t="s">
        <v>4915</v>
      </c>
      <c r="C32" s="167" t="s">
        <v>4915</v>
      </c>
      <c r="D32" s="167" t="s">
        <v>4898</v>
      </c>
      <c r="E32" s="159" t="str">
        <f t="shared" si="0"/>
        <v>06_飲食業中規模事業者</v>
      </c>
      <c r="F32" s="6">
        <v>1.7018967565228305E-2</v>
      </c>
      <c r="G32" s="6">
        <v>3.0899165955206778E-2</v>
      </c>
      <c r="H32" s="6">
        <v>-1.5790896033161934E-2</v>
      </c>
      <c r="I32" s="6">
        <v>7.3150582573836874E-3</v>
      </c>
      <c r="J32" s="6">
        <v>3.1290994766983972E-2</v>
      </c>
      <c r="K32" s="6">
        <v>6.1952360694647012E-2</v>
      </c>
    </row>
    <row r="33" spans="1:11">
      <c r="A33" s="162" t="s">
        <v>3573</v>
      </c>
      <c r="B33" s="162" t="s">
        <v>4915</v>
      </c>
      <c r="C33" s="167" t="s">
        <v>4915</v>
      </c>
      <c r="D33" s="167" t="s">
        <v>4899</v>
      </c>
      <c r="E33" s="159" t="str">
        <f t="shared" si="0"/>
        <v>06_飲食業小規模事業者</v>
      </c>
      <c r="F33" s="6">
        <v>8.1436384299158268E-3</v>
      </c>
      <c r="G33" s="6">
        <v>5.5478983509097107E-2</v>
      </c>
      <c r="H33" s="6">
        <v>-8.3150986247846018E-2</v>
      </c>
      <c r="I33" s="6">
        <v>-1.5760351395640772E-2</v>
      </c>
      <c r="J33" s="6">
        <v>2.2581661281500725E-2</v>
      </c>
      <c r="K33" s="6">
        <v>6.0382389885574483E-2</v>
      </c>
    </row>
    <row r="34" spans="1:11">
      <c r="A34" s="162" t="s">
        <v>3573</v>
      </c>
      <c r="B34" s="162" t="s">
        <v>4916</v>
      </c>
      <c r="C34" s="167" t="s">
        <v>4916</v>
      </c>
      <c r="D34" s="167" t="s">
        <v>4898</v>
      </c>
      <c r="E34" s="159" t="str">
        <f t="shared" si="0"/>
        <v>07_不動産業中規模事業者</v>
      </c>
      <c r="F34" s="6">
        <v>5.0487013038073195E-2</v>
      </c>
      <c r="G34" s="6">
        <v>4.1880512712025177E-2</v>
      </c>
      <c r="H34" s="6">
        <v>6.3931986025043677E-3</v>
      </c>
      <c r="I34" s="6">
        <v>3.1397791466244163E-2</v>
      </c>
      <c r="J34" s="6">
        <v>7.4001173502829407E-2</v>
      </c>
      <c r="K34" s="6">
        <v>0.12165299618890935</v>
      </c>
    </row>
    <row r="35" spans="1:11">
      <c r="A35" s="162" t="s">
        <v>3573</v>
      </c>
      <c r="B35" s="162" t="s">
        <v>4916</v>
      </c>
      <c r="C35" s="167" t="s">
        <v>4916</v>
      </c>
      <c r="D35" s="167" t="s">
        <v>4899</v>
      </c>
      <c r="E35" s="159" t="str">
        <f t="shared" si="0"/>
        <v>07_不動産業小規模事業者</v>
      </c>
      <c r="F35" s="6">
        <v>3.9003089625163363E-2</v>
      </c>
      <c r="G35" s="6">
        <v>4.840415740307813E-2</v>
      </c>
      <c r="H35" s="6">
        <v>-1.7805409715982056E-2</v>
      </c>
      <c r="I35" s="6">
        <v>2.3132275926176546E-2</v>
      </c>
      <c r="J35" s="6">
        <v>6.0829274656497269E-2</v>
      </c>
      <c r="K35" s="6">
        <v>0.11155677503776684</v>
      </c>
    </row>
    <row r="36" spans="1:11">
      <c r="A36" s="162" t="s">
        <v>3573</v>
      </c>
      <c r="B36" s="162" t="s">
        <v>4917</v>
      </c>
      <c r="C36" s="167" t="s">
        <v>4917</v>
      </c>
      <c r="D36" s="167" t="s">
        <v>4898</v>
      </c>
      <c r="E36" s="159" t="str">
        <f t="shared" si="0"/>
        <v>08_運輸業中規模事業者</v>
      </c>
      <c r="F36" s="6">
        <v>1.4958807885366314E-2</v>
      </c>
      <c r="G36" s="6">
        <v>2.9854767981082348E-2</v>
      </c>
      <c r="H36" s="6">
        <v>-1.8827709142907715E-2</v>
      </c>
      <c r="I36" s="6">
        <v>6.1179267365126114E-3</v>
      </c>
      <c r="J36" s="6">
        <v>2.7302701361945528E-2</v>
      </c>
      <c r="K36" s="6">
        <v>5.5772881256650086E-2</v>
      </c>
    </row>
    <row r="37" spans="1:11">
      <c r="A37" s="162" t="s">
        <v>3573</v>
      </c>
      <c r="B37" s="162" t="s">
        <v>4917</v>
      </c>
      <c r="C37" s="167" t="s">
        <v>4917</v>
      </c>
      <c r="D37" s="167" t="s">
        <v>4899</v>
      </c>
      <c r="E37" s="159" t="str">
        <f t="shared" si="0"/>
        <v>08_運輸業小規模事業者</v>
      </c>
      <c r="F37" s="6">
        <v>8.4197830949805617E-3</v>
      </c>
      <c r="G37" s="6">
        <v>3.9880810693898455E-2</v>
      </c>
      <c r="H37" s="6">
        <v>-5.5676706690790057E-2</v>
      </c>
      <c r="I37" s="6">
        <v>-1.8762963197118236E-3</v>
      </c>
      <c r="J37" s="6">
        <v>2.0391706485118316E-2</v>
      </c>
      <c r="K37" s="6">
        <v>5.301254343900267E-2</v>
      </c>
    </row>
    <row r="38" spans="1:11">
      <c r="A38" s="162" t="s">
        <v>3573</v>
      </c>
      <c r="B38" s="162" t="s">
        <v>4918</v>
      </c>
      <c r="C38" s="167" t="s">
        <v>4918</v>
      </c>
      <c r="D38" s="167" t="s">
        <v>4898</v>
      </c>
      <c r="E38" s="159" t="str">
        <f t="shared" si="0"/>
        <v>09_エネルギー中規模事業者</v>
      </c>
      <c r="F38" s="6">
        <v>3.2876938320625208E-2</v>
      </c>
      <c r="G38" s="6">
        <v>3.4550076079169295E-2</v>
      </c>
      <c r="H38" s="6">
        <v>-1.3190293276129754E-3</v>
      </c>
      <c r="I38" s="6">
        <v>2.2992607339901005E-2</v>
      </c>
      <c r="J38" s="6">
        <v>4.1907554306280966E-2</v>
      </c>
      <c r="K38" s="6">
        <v>7.1173357076712129E-2</v>
      </c>
    </row>
    <row r="39" spans="1:11">
      <c r="A39" s="162" t="s">
        <v>3573</v>
      </c>
      <c r="B39" s="162" t="s">
        <v>4918</v>
      </c>
      <c r="C39" s="167" t="s">
        <v>4918</v>
      </c>
      <c r="D39" s="167" t="s">
        <v>4899</v>
      </c>
      <c r="E39" s="159" t="str">
        <f t="shared" si="0"/>
        <v>09_エネルギー小規模事業者</v>
      </c>
      <c r="F39" s="6">
        <v>5.2845442370322147E-2</v>
      </c>
      <c r="G39" s="6">
        <v>4.0367472293953634E-2</v>
      </c>
      <c r="H39" s="6">
        <v>3.1286071552676302E-3</v>
      </c>
      <c r="I39" s="6">
        <v>4.0831343653501787E-2</v>
      </c>
      <c r="J39" s="6">
        <v>8.6574025482150666E-2</v>
      </c>
      <c r="K39" s="6">
        <v>0.10961019931115046</v>
      </c>
    </row>
    <row r="40" spans="1:11">
      <c r="A40" s="162" t="s">
        <v>3573</v>
      </c>
      <c r="B40" s="162" t="s">
        <v>4919</v>
      </c>
      <c r="C40" s="167" t="s">
        <v>4920</v>
      </c>
      <c r="D40" s="167" t="s">
        <v>4898</v>
      </c>
      <c r="E40" s="159" t="str">
        <f t="shared" si="0"/>
        <v>1006_その他のサービス業中規模事業者</v>
      </c>
      <c r="F40" s="6">
        <v>2.5739525328554926E-2</v>
      </c>
      <c r="G40" s="6">
        <v>3.8483911795950614E-2</v>
      </c>
      <c r="H40" s="6">
        <v>-1.4775977393477196E-2</v>
      </c>
      <c r="I40" s="6">
        <v>1.2955281412731634E-2</v>
      </c>
      <c r="J40" s="6">
        <v>4.2846563640007274E-2</v>
      </c>
      <c r="K40" s="6">
        <v>8.6768792364053451E-2</v>
      </c>
    </row>
    <row r="41" spans="1:11">
      <c r="A41" s="162" t="s">
        <v>3573</v>
      </c>
      <c r="B41" s="162" t="s">
        <v>4919</v>
      </c>
      <c r="C41" s="167" t="s">
        <v>4920</v>
      </c>
      <c r="D41" s="167" t="s">
        <v>4899</v>
      </c>
      <c r="E41" s="159" t="str">
        <f t="shared" si="0"/>
        <v>1006_その他のサービス業小規模事業者</v>
      </c>
      <c r="F41" s="6">
        <v>1.3716805969323766E-2</v>
      </c>
      <c r="G41" s="6">
        <v>5.4429534729249329E-2</v>
      </c>
      <c r="H41" s="6">
        <v>-6.6534897126661441E-2</v>
      </c>
      <c r="I41" s="6">
        <v>-9.9363279353535086E-4</v>
      </c>
      <c r="J41" s="6">
        <v>3.0776938004793978E-2</v>
      </c>
      <c r="K41" s="6">
        <v>8.2093954649975029E-2</v>
      </c>
    </row>
    <row r="42" spans="1:11">
      <c r="A42" s="162" t="s">
        <v>3573</v>
      </c>
      <c r="B42" s="162" t="s">
        <v>4919</v>
      </c>
      <c r="C42" s="167" t="s">
        <v>4921</v>
      </c>
      <c r="D42" s="167" t="s">
        <v>4898</v>
      </c>
      <c r="E42" s="159" t="str">
        <f t="shared" si="0"/>
        <v>1001_物品賃貸業中規模事業者</v>
      </c>
      <c r="F42" s="6">
        <v>3.6035480087243964E-2</v>
      </c>
      <c r="G42" s="6">
        <v>4.0073487269297103E-2</v>
      </c>
      <c r="H42" s="6">
        <v>-6.2716670565800365E-3</v>
      </c>
      <c r="I42" s="6">
        <v>2.0887455498153126E-2</v>
      </c>
      <c r="J42" s="6">
        <v>5.5675754514267817E-2</v>
      </c>
      <c r="K42" s="6">
        <v>9.8066231535403281E-2</v>
      </c>
    </row>
    <row r="43" spans="1:11">
      <c r="A43" s="162" t="s">
        <v>3573</v>
      </c>
      <c r="B43" s="162" t="s">
        <v>4919</v>
      </c>
      <c r="C43" s="167" t="s">
        <v>4921</v>
      </c>
      <c r="D43" s="167" t="s">
        <v>4899</v>
      </c>
      <c r="E43" s="159" t="str">
        <f t="shared" si="0"/>
        <v>1001_物品賃貸業小規模事業者</v>
      </c>
      <c r="F43" s="6">
        <v>2.1237714393914722E-2</v>
      </c>
      <c r="G43" s="6">
        <v>4.2763479842382907E-2</v>
      </c>
      <c r="H43" s="6">
        <v>-3.4136842032550609E-2</v>
      </c>
      <c r="I43" s="6">
        <v>7.2976072132646371E-3</v>
      </c>
      <c r="J43" s="6">
        <v>3.142128074248593E-2</v>
      </c>
      <c r="K43" s="6">
        <v>7.9636658864463403E-2</v>
      </c>
    </row>
    <row r="44" spans="1:11">
      <c r="A44" s="162" t="s">
        <v>3573</v>
      </c>
      <c r="B44" s="162" t="s">
        <v>4919</v>
      </c>
      <c r="C44" s="167" t="s">
        <v>4922</v>
      </c>
      <c r="D44" s="167" t="s">
        <v>4898</v>
      </c>
      <c r="E44" s="159" t="str">
        <f t="shared" si="0"/>
        <v>1002_娯楽業中規模事業者</v>
      </c>
      <c r="F44" s="6">
        <v>2.0180671483981685E-2</v>
      </c>
      <c r="G44" s="6">
        <v>3.7767784066787984E-2</v>
      </c>
      <c r="H44" s="6">
        <v>-3.104411677747046E-2</v>
      </c>
      <c r="I44" s="6">
        <v>7.7613035679139396E-3</v>
      </c>
      <c r="J44" s="6">
        <v>3.4290315578944006E-2</v>
      </c>
      <c r="K44" s="6">
        <v>6.6328513859409369E-2</v>
      </c>
    </row>
    <row r="45" spans="1:11">
      <c r="A45" s="162" t="s">
        <v>3573</v>
      </c>
      <c r="B45" s="162" t="s">
        <v>4919</v>
      </c>
      <c r="C45" s="167" t="s">
        <v>4922</v>
      </c>
      <c r="D45" s="167" t="s">
        <v>4899</v>
      </c>
      <c r="E45" s="159" t="str">
        <f t="shared" si="0"/>
        <v>1002_娯楽業小規模事業者</v>
      </c>
      <c r="F45" s="6">
        <v>1.3255691788930393E-2</v>
      </c>
      <c r="G45" s="6">
        <v>4.7901086542554192E-2</v>
      </c>
      <c r="H45" s="6">
        <v>-7.1929488251342377E-2</v>
      </c>
      <c r="I45" s="6">
        <v>1.2288708090946127E-3</v>
      </c>
      <c r="J45" s="6">
        <v>2.4142243675407019E-2</v>
      </c>
      <c r="K45" s="6">
        <v>7.6248090473299904E-2</v>
      </c>
    </row>
    <row r="46" spans="1:11">
      <c r="A46" s="162" t="s">
        <v>3573</v>
      </c>
      <c r="B46" s="162" t="s">
        <v>4919</v>
      </c>
      <c r="C46" s="167" t="s">
        <v>4923</v>
      </c>
      <c r="D46" s="167" t="s">
        <v>4898</v>
      </c>
      <c r="E46" s="159" t="str">
        <f t="shared" si="0"/>
        <v>1003_広告・調査・情報サービス業中規模事業者</v>
      </c>
      <c r="F46" s="6">
        <v>2.3760305429273664E-2</v>
      </c>
      <c r="G46" s="6">
        <v>3.5199907390681996E-2</v>
      </c>
      <c r="H46" s="6">
        <v>-8.3718250507220354E-3</v>
      </c>
      <c r="I46" s="6">
        <v>1.3154156444689433E-2</v>
      </c>
      <c r="J46" s="6">
        <v>3.9827082010663206E-2</v>
      </c>
      <c r="K46" s="6">
        <v>7.999047665907412E-2</v>
      </c>
    </row>
    <row r="47" spans="1:11">
      <c r="A47" s="162" t="s">
        <v>3573</v>
      </c>
      <c r="B47" s="162" t="s">
        <v>4919</v>
      </c>
      <c r="C47" s="167" t="s">
        <v>4923</v>
      </c>
      <c r="D47" s="167" t="s">
        <v>4899</v>
      </c>
      <c r="E47" s="159" t="str">
        <f t="shared" si="0"/>
        <v>1003_広告・調査・情報サービス業小規模事業者</v>
      </c>
      <c r="F47" s="6">
        <v>1.2082615383181337E-2</v>
      </c>
      <c r="G47" s="6">
        <v>5.7276048833006077E-2</v>
      </c>
      <c r="H47" s="6">
        <v>-8.2206474738303184E-2</v>
      </c>
      <c r="I47" s="6">
        <v>-1.6744642245923285E-3</v>
      </c>
      <c r="J47" s="6">
        <v>2.8908119995415912E-2</v>
      </c>
      <c r="K47" s="6">
        <v>8.0635746116643162E-2</v>
      </c>
    </row>
    <row r="48" spans="1:11">
      <c r="A48" s="162" t="s">
        <v>3573</v>
      </c>
      <c r="B48" s="162" t="s">
        <v>4919</v>
      </c>
      <c r="C48" s="167" t="s">
        <v>4924</v>
      </c>
      <c r="D48" s="167" t="s">
        <v>4898</v>
      </c>
      <c r="E48" s="159" t="str">
        <f t="shared" si="0"/>
        <v>1004_事業サービス業中規模事業者</v>
      </c>
      <c r="F48" s="6">
        <v>2.207764189895603E-2</v>
      </c>
      <c r="G48" s="6">
        <v>3.4705786133904029E-2</v>
      </c>
      <c r="H48" s="6">
        <v>-1.2569602064936951E-2</v>
      </c>
      <c r="I48" s="6">
        <v>1.0824040742507562E-2</v>
      </c>
      <c r="J48" s="6">
        <v>3.7131990957420709E-2</v>
      </c>
      <c r="K48" s="6">
        <v>7.658151227514845E-2</v>
      </c>
    </row>
    <row r="49" spans="1:11">
      <c r="A49" s="162" t="s">
        <v>3573</v>
      </c>
      <c r="B49" s="162" t="s">
        <v>4919</v>
      </c>
      <c r="C49" s="167" t="s">
        <v>4924</v>
      </c>
      <c r="D49" s="167" t="s">
        <v>4899</v>
      </c>
      <c r="E49" s="159" t="str">
        <f t="shared" si="0"/>
        <v>1004_事業サービス業小規模事業者</v>
      </c>
      <c r="F49" s="6">
        <v>1.3250807463535907E-2</v>
      </c>
      <c r="G49" s="6">
        <v>4.9646628121845157E-2</v>
      </c>
      <c r="H49" s="6">
        <v>-5.9662705849716023E-2</v>
      </c>
      <c r="I49" s="6">
        <v>-3.4654566527119375E-3</v>
      </c>
      <c r="J49" s="6">
        <v>3.1031392639078115E-2</v>
      </c>
      <c r="K49" s="6">
        <v>7.3904282526668461E-2</v>
      </c>
    </row>
    <row r="50" spans="1:11">
      <c r="A50" s="162" t="s">
        <v>3573</v>
      </c>
      <c r="B50" s="162" t="s">
        <v>4919</v>
      </c>
      <c r="C50" s="167" t="s">
        <v>4925</v>
      </c>
      <c r="D50" s="167" t="s">
        <v>4898</v>
      </c>
      <c r="E50" s="159" t="str">
        <f t="shared" si="0"/>
        <v>1005_専門サービス業中規模事業者</v>
      </c>
      <c r="F50" s="6">
        <v>3.6042173706425283E-2</v>
      </c>
      <c r="G50" s="6">
        <v>4.0379447773799454E-2</v>
      </c>
      <c r="H50" s="6">
        <v>-1.0776604359176179E-2</v>
      </c>
      <c r="I50" s="6">
        <v>2.0253616089606127E-2</v>
      </c>
      <c r="J50" s="6">
        <v>5.562831307690444E-2</v>
      </c>
      <c r="K50" s="6">
        <v>9.9914641115691913E-2</v>
      </c>
    </row>
    <row r="51" spans="1:11">
      <c r="A51" s="162" t="s">
        <v>3573</v>
      </c>
      <c r="B51" s="162" t="s">
        <v>4919</v>
      </c>
      <c r="C51" s="167" t="s">
        <v>4925</v>
      </c>
      <c r="D51" s="167" t="s">
        <v>4899</v>
      </c>
      <c r="E51" s="159" t="str">
        <f t="shared" si="0"/>
        <v>1005_専門サービス業小規模事業者</v>
      </c>
      <c r="F51" s="6">
        <v>1.7567795363660925E-2</v>
      </c>
      <c r="G51" s="6">
        <v>6.3853010355338052E-2</v>
      </c>
      <c r="H51" s="6">
        <v>-7.9116025731203535E-2</v>
      </c>
      <c r="I51" s="6">
        <v>3.6494112834618034E-4</v>
      </c>
      <c r="J51" s="6">
        <v>3.9767703964713408E-2</v>
      </c>
      <c r="K51" s="6">
        <v>9.9129046624272188E-2</v>
      </c>
    </row>
    <row r="52" spans="1:11">
      <c r="A52" s="162" t="s">
        <v>3573</v>
      </c>
      <c r="B52" s="162" t="s">
        <v>4908</v>
      </c>
      <c r="C52" s="167" t="s">
        <v>4908</v>
      </c>
      <c r="D52" s="167" t="s">
        <v>4898</v>
      </c>
      <c r="E52" s="159" t="str">
        <f t="shared" si="0"/>
        <v>不使用中規模事業者</v>
      </c>
      <c r="F52" s="6"/>
      <c r="G52" s="6"/>
      <c r="H52" s="6"/>
      <c r="I52" s="6"/>
      <c r="J52" s="6"/>
      <c r="K52" s="6"/>
    </row>
    <row r="53" spans="1:11">
      <c r="A53" s="162" t="s">
        <v>3573</v>
      </c>
      <c r="B53" s="162" t="s">
        <v>4908</v>
      </c>
      <c r="C53" s="167" t="s">
        <v>4908</v>
      </c>
      <c r="D53" s="167" t="s">
        <v>4899</v>
      </c>
      <c r="E53" s="159" t="str">
        <f t="shared" si="0"/>
        <v>不使用小規模事業者</v>
      </c>
      <c r="F53" s="6"/>
      <c r="G53" s="6"/>
      <c r="H53" s="6"/>
      <c r="I53" s="6"/>
      <c r="J53" s="6"/>
      <c r="K53" s="6"/>
    </row>
    <row r="54" spans="1:11">
      <c r="A54" s="162" t="s">
        <v>3573</v>
      </c>
      <c r="B54" s="162" t="s">
        <v>4926</v>
      </c>
      <c r="C54" s="167" t="s">
        <v>4926</v>
      </c>
      <c r="D54" s="167" t="s">
        <v>4898</v>
      </c>
      <c r="E54" s="159" t="str">
        <f t="shared" si="0"/>
        <v>11_医療業中規模事業者</v>
      </c>
      <c r="F54" s="6">
        <v>1.9340794764439753E-2</v>
      </c>
      <c r="G54" s="6">
        <v>4.5644622441607899E-2</v>
      </c>
      <c r="H54" s="6">
        <v>-3.7495792198194468E-2</v>
      </c>
      <c r="I54" s="6">
        <v>2.0052188665016881E-3</v>
      </c>
      <c r="J54" s="6">
        <v>3.9262132273543922E-2</v>
      </c>
      <c r="K54" s="6">
        <v>9.2593366221118703E-2</v>
      </c>
    </row>
    <row r="55" spans="1:11">
      <c r="A55" s="162" t="s">
        <v>3573</v>
      </c>
      <c r="B55" s="162" t="s">
        <v>4926</v>
      </c>
      <c r="C55" s="167" t="s">
        <v>4926</v>
      </c>
      <c r="D55" s="167" t="s">
        <v>4899</v>
      </c>
      <c r="E55" s="159" t="str">
        <f t="shared" si="0"/>
        <v>11_医療業小規模事業者</v>
      </c>
      <c r="F55" s="6">
        <v>8.3616035710927755E-4</v>
      </c>
      <c r="G55" s="6">
        <v>6.2207350131745415E-2</v>
      </c>
      <c r="H55" s="6">
        <v>-6.9244260855001225E-2</v>
      </c>
      <c r="I55" s="6">
        <v>-1.592537424700519E-2</v>
      </c>
      <c r="J55" s="6">
        <v>2.2145118435565356E-2</v>
      </c>
      <c r="K55" s="6">
        <v>8.9654370565183106E-2</v>
      </c>
    </row>
    <row r="56" spans="1:11">
      <c r="A56" s="162" t="s">
        <v>3573</v>
      </c>
      <c r="B56" s="162" t="s">
        <v>4927</v>
      </c>
      <c r="C56" s="167" t="s">
        <v>4927</v>
      </c>
      <c r="D56" s="167" t="s">
        <v>4898</v>
      </c>
      <c r="E56" s="159" t="str">
        <f t="shared" si="0"/>
        <v>12_保険衛生、廃棄物処理業中規模事業者</v>
      </c>
      <c r="F56" s="6">
        <v>2.9624983463917523E-2</v>
      </c>
      <c r="G56" s="6">
        <v>4.2916152893218804E-2</v>
      </c>
      <c r="H56" s="6">
        <v>-1.3119240663562501E-2</v>
      </c>
      <c r="I56" s="6">
        <v>1.4696645252673319E-2</v>
      </c>
      <c r="J56" s="6">
        <v>5.2724320244500029E-2</v>
      </c>
      <c r="K56" s="6">
        <v>0.10365960258666222</v>
      </c>
    </row>
    <row r="57" spans="1:11">
      <c r="A57" s="162" t="s">
        <v>3573</v>
      </c>
      <c r="B57" s="162" t="s">
        <v>4927</v>
      </c>
      <c r="C57" s="167" t="s">
        <v>4927</v>
      </c>
      <c r="D57" s="167" t="s">
        <v>4899</v>
      </c>
      <c r="E57" s="159" t="str">
        <f t="shared" si="0"/>
        <v>12_保険衛生、廃棄物処理業小規模事業者</v>
      </c>
      <c r="F57" s="6">
        <v>1.210885065657836E-2</v>
      </c>
      <c r="G57" s="6">
        <v>5.634347004208163E-2</v>
      </c>
      <c r="H57" s="6">
        <v>-7.1298951694921689E-2</v>
      </c>
      <c r="I57" s="6">
        <v>-4.3599605775304457E-3</v>
      </c>
      <c r="J57" s="6">
        <v>3.628923852460552E-2</v>
      </c>
      <c r="K57" s="6">
        <v>8.3710315101885577E-2</v>
      </c>
    </row>
    <row r="58" spans="1:11">
      <c r="A58" s="162" t="s">
        <v>3573</v>
      </c>
      <c r="B58" s="162" t="s">
        <v>4928</v>
      </c>
      <c r="C58" s="167" t="s">
        <v>4928</v>
      </c>
      <c r="D58" s="167" t="s">
        <v>4898</v>
      </c>
      <c r="E58" s="159" t="str">
        <f t="shared" si="0"/>
        <v>13_観光業中規模事業者</v>
      </c>
      <c r="F58" s="6">
        <v>2.8330265593164275E-2</v>
      </c>
      <c r="G58" s="6">
        <v>4.4525166728610885E-2</v>
      </c>
      <c r="H58" s="6">
        <v>-1.9405134937500273E-2</v>
      </c>
      <c r="I58" s="6">
        <v>8.4642931328783051E-3</v>
      </c>
      <c r="J58" s="6">
        <v>5.1649422046182662E-2</v>
      </c>
      <c r="K58" s="6">
        <v>9.7840180339127517E-2</v>
      </c>
    </row>
    <row r="59" spans="1:11">
      <c r="A59" s="162" t="s">
        <v>3573</v>
      </c>
      <c r="B59" s="162" t="s">
        <v>4928</v>
      </c>
      <c r="C59" s="167" t="s">
        <v>4928</v>
      </c>
      <c r="D59" s="167" t="s">
        <v>4899</v>
      </c>
      <c r="E59" s="159" t="str">
        <f t="shared" si="0"/>
        <v>13_観光業小規模事業者</v>
      </c>
      <c r="F59" s="6">
        <v>8.1277832432457373E-3</v>
      </c>
      <c r="G59" s="6">
        <v>5.0472432892776219E-2</v>
      </c>
      <c r="H59" s="6">
        <v>-5.9809351246252453E-2</v>
      </c>
      <c r="I59" s="6">
        <v>3.4155398227406442E-4</v>
      </c>
      <c r="J59" s="6">
        <v>2.7027525690415475E-2</v>
      </c>
      <c r="K59" s="6">
        <v>7.9005238618902809E-2</v>
      </c>
    </row>
    <row r="61" spans="1:11">
      <c r="E61" s="155" t="s">
        <v>4929</v>
      </c>
    </row>
  </sheetData>
  <phoneticPr fontId="1"/>
  <conditionalFormatting sqref="C2:D12">
    <cfRule type="cellIs" priority="4" operator="lessThan">
      <formula>0</formula>
    </cfRule>
  </conditionalFormatting>
  <conditionalFormatting sqref="F2:K59">
    <cfRule type="cellIs" dxfId="19" priority="3" operator="lessThan">
      <formula>0</formula>
    </cfRule>
  </conditionalFormatting>
  <conditionalFormatting sqref="E2">
    <cfRule type="cellIs" dxfId="18" priority="2" operator="lessThan">
      <formula>0</formula>
    </cfRule>
  </conditionalFormatting>
  <conditionalFormatting sqref="E3:E59">
    <cfRule type="cellIs" dxfId="17" priority="1"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workbookViewId="0"/>
  </sheetViews>
  <sheetFormatPr defaultColWidth="9" defaultRowHeight="11.25"/>
  <cols>
    <col min="1" max="1" width="19.375" style="155" bestFit="1" customWidth="1"/>
    <col min="2" max="2" width="25.625" style="155" bestFit="1" customWidth="1"/>
    <col min="3" max="3" width="30.25" style="155" bestFit="1" customWidth="1"/>
    <col min="4" max="4" width="13" style="155" bestFit="1" customWidth="1"/>
    <col min="5" max="5" width="15.625" style="155" customWidth="1"/>
    <col min="6" max="16384" width="9" style="155"/>
  </cols>
  <sheetData>
    <row r="1" spans="1:11">
      <c r="A1" s="1" t="s">
        <v>4882</v>
      </c>
      <c r="B1" s="2" t="s">
        <v>4883</v>
      </c>
      <c r="C1" s="2" t="s">
        <v>4884</v>
      </c>
      <c r="D1" s="3" t="s">
        <v>4885</v>
      </c>
      <c r="E1" s="154" t="s">
        <v>4886</v>
      </c>
      <c r="F1" s="3" t="s">
        <v>4887</v>
      </c>
      <c r="G1" s="3" t="s">
        <v>67</v>
      </c>
      <c r="H1" s="3" t="s">
        <v>4889</v>
      </c>
      <c r="I1" s="3" t="s">
        <v>4891</v>
      </c>
      <c r="J1" s="3" t="s">
        <v>4893</v>
      </c>
      <c r="K1" s="3" t="s">
        <v>4895</v>
      </c>
    </row>
    <row r="2" spans="1:11">
      <c r="A2" s="156" t="s">
        <v>4936</v>
      </c>
      <c r="B2" s="157" t="s">
        <v>4897</v>
      </c>
      <c r="C2" s="166" t="s">
        <v>4897</v>
      </c>
      <c r="D2" s="166" t="s">
        <v>4898</v>
      </c>
      <c r="E2" s="159" t="str">
        <f>C2&amp;D2</f>
        <v>01_農業中規模事業者</v>
      </c>
      <c r="F2" s="8">
        <v>548.33333333333337</v>
      </c>
      <c r="G2" s="8">
        <v>2120.6943435467483</v>
      </c>
      <c r="H2" s="8">
        <v>-801.62745098039215</v>
      </c>
      <c r="I2" s="8">
        <v>153.6653415490625</v>
      </c>
      <c r="J2" s="8">
        <v>1513.0484848484848</v>
      </c>
      <c r="K2" s="8">
        <v>4853.9619047619044</v>
      </c>
    </row>
    <row r="3" spans="1:11">
      <c r="A3" s="156" t="s">
        <v>4936</v>
      </c>
      <c r="B3" s="157" t="s">
        <v>4897</v>
      </c>
      <c r="C3" s="166" t="s">
        <v>4897</v>
      </c>
      <c r="D3" s="166" t="s">
        <v>4899</v>
      </c>
      <c r="E3" s="159" t="str">
        <f t="shared" ref="E3:E59" si="0">C3&amp;D3</f>
        <v>01_農業小規模事業者</v>
      </c>
      <c r="F3" s="8">
        <v>157.4</v>
      </c>
      <c r="G3" s="8">
        <v>2886.9031900708169</v>
      </c>
      <c r="H3" s="8">
        <v>-2484.7571428571432</v>
      </c>
      <c r="I3" s="8">
        <v>-403.14814814814821</v>
      </c>
      <c r="J3" s="8">
        <v>599.22407407407434</v>
      </c>
      <c r="K3" s="8">
        <v>2426.9999999999995</v>
      </c>
    </row>
    <row r="4" spans="1:11">
      <c r="A4" s="156" t="s">
        <v>4936</v>
      </c>
      <c r="B4" s="157" t="s">
        <v>4900</v>
      </c>
      <c r="C4" s="166" t="s">
        <v>4900</v>
      </c>
      <c r="D4" s="166" t="s">
        <v>4898</v>
      </c>
      <c r="E4" s="159" t="str">
        <f t="shared" si="0"/>
        <v>02_建設業中規模事業者</v>
      </c>
      <c r="F4" s="8">
        <v>1017.3226295391946</v>
      </c>
      <c r="G4" s="8">
        <v>1754.394770000876</v>
      </c>
      <c r="H4" s="8">
        <v>-141.23809523809521</v>
      </c>
      <c r="I4" s="8">
        <v>498.31111111111113</v>
      </c>
      <c r="J4" s="8">
        <v>1774.5595238095239</v>
      </c>
      <c r="K4" s="8">
        <v>3807.2820512820513</v>
      </c>
    </row>
    <row r="5" spans="1:11">
      <c r="A5" s="156" t="s">
        <v>4936</v>
      </c>
      <c r="B5" s="157" t="s">
        <v>4900</v>
      </c>
      <c r="C5" s="166" t="s">
        <v>4900</v>
      </c>
      <c r="D5" s="166" t="s">
        <v>4899</v>
      </c>
      <c r="E5" s="159" t="str">
        <f t="shared" si="0"/>
        <v>02_建設業小規模事業者</v>
      </c>
      <c r="F5" s="8">
        <v>522.46666666666658</v>
      </c>
      <c r="G5" s="8">
        <v>1961.7258257777617</v>
      </c>
      <c r="H5" s="8">
        <v>-914.23148148148141</v>
      </c>
      <c r="I5" s="8">
        <v>127.88888888888887</v>
      </c>
      <c r="J5" s="8">
        <v>1149.4382284382284</v>
      </c>
      <c r="K5" s="8">
        <v>3236</v>
      </c>
    </row>
    <row r="6" spans="1:11">
      <c r="A6" s="156" t="s">
        <v>4936</v>
      </c>
      <c r="B6" s="157" t="s">
        <v>4901</v>
      </c>
      <c r="C6" s="166" t="s">
        <v>4902</v>
      </c>
      <c r="D6" s="166" t="s">
        <v>4898</v>
      </c>
      <c r="E6" s="159" t="str">
        <f t="shared" si="0"/>
        <v>0306_その他の製造業中規模事業者</v>
      </c>
      <c r="F6" s="8">
        <v>681.86363712084869</v>
      </c>
      <c r="G6" s="8">
        <v>1666.8268628553362</v>
      </c>
      <c r="H6" s="8">
        <v>-415.03487875630731</v>
      </c>
      <c r="I6" s="8">
        <v>284.95783689994215</v>
      </c>
      <c r="J6" s="8">
        <v>1303.55</v>
      </c>
      <c r="K6" s="8">
        <v>3283.2739953860187</v>
      </c>
    </row>
    <row r="7" spans="1:11">
      <c r="A7" s="156" t="s">
        <v>4936</v>
      </c>
      <c r="B7" s="157" t="s">
        <v>4901</v>
      </c>
      <c r="C7" s="166" t="s">
        <v>4902</v>
      </c>
      <c r="D7" s="166" t="s">
        <v>4899</v>
      </c>
      <c r="E7" s="159" t="str">
        <f t="shared" si="0"/>
        <v>0306_その他の製造業小規模事業者</v>
      </c>
      <c r="F7" s="8">
        <v>533.43589743589746</v>
      </c>
      <c r="G7" s="8">
        <v>2063.6537322553818</v>
      </c>
      <c r="H7" s="8">
        <v>-1202.1269841269843</v>
      </c>
      <c r="I7" s="8">
        <v>99.070175438596451</v>
      </c>
      <c r="J7" s="8">
        <v>1160.726851851852</v>
      </c>
      <c r="K7" s="8">
        <v>3226.6222222222223</v>
      </c>
    </row>
    <row r="8" spans="1:11">
      <c r="A8" s="156" t="s">
        <v>4936</v>
      </c>
      <c r="B8" s="157" t="s">
        <v>4901</v>
      </c>
      <c r="C8" s="166" t="s">
        <v>4903</v>
      </c>
      <c r="D8" s="166" t="s">
        <v>4898</v>
      </c>
      <c r="E8" s="159" t="str">
        <f t="shared" si="0"/>
        <v>0301_食料品・飼料・飲料製造業中規模事業者</v>
      </c>
      <c r="F8" s="8">
        <v>541.21050724637678</v>
      </c>
      <c r="G8" s="8">
        <v>1590.2153251749899</v>
      </c>
      <c r="H8" s="8">
        <v>-480.21155555555561</v>
      </c>
      <c r="I8" s="8">
        <v>206.22133280562014</v>
      </c>
      <c r="J8" s="8">
        <v>1224.2559523809523</v>
      </c>
      <c r="K8" s="8">
        <v>3088.2644444444445</v>
      </c>
    </row>
    <row r="9" spans="1:11">
      <c r="A9" s="156" t="s">
        <v>4936</v>
      </c>
      <c r="B9" s="157" t="s">
        <v>4901</v>
      </c>
      <c r="C9" s="166" t="s">
        <v>4903</v>
      </c>
      <c r="D9" s="166" t="s">
        <v>4899</v>
      </c>
      <c r="E9" s="159" t="str">
        <f t="shared" si="0"/>
        <v>0301_食料品・飼料・飲料製造業小規模事業者</v>
      </c>
      <c r="F9" s="8">
        <v>481.83333333333331</v>
      </c>
      <c r="G9" s="8">
        <v>2244.0605408431275</v>
      </c>
      <c r="H9" s="8">
        <v>-1483.4151515151516</v>
      </c>
      <c r="I9" s="8">
        <v>-30.900000000000002</v>
      </c>
      <c r="J9" s="8">
        <v>1147.3333333333333</v>
      </c>
      <c r="K9" s="8">
        <v>3521.6555555555556</v>
      </c>
    </row>
    <row r="10" spans="1:11">
      <c r="A10" s="156" t="s">
        <v>4936</v>
      </c>
      <c r="B10" s="157" t="s">
        <v>4901</v>
      </c>
      <c r="C10" s="166" t="s">
        <v>4904</v>
      </c>
      <c r="D10" s="166" t="s">
        <v>4898</v>
      </c>
      <c r="E10" s="159" t="str">
        <f t="shared" si="0"/>
        <v>0302_化学工業・関連製品製造業中規模事業者</v>
      </c>
      <c r="F10" s="8">
        <v>1164</v>
      </c>
      <c r="G10" s="8">
        <v>2430.7095537112459</v>
      </c>
      <c r="H10" s="8">
        <v>-314.82622874446776</v>
      </c>
      <c r="I10" s="8">
        <v>528.97222222222217</v>
      </c>
      <c r="J10" s="8">
        <v>2188.3903318903317</v>
      </c>
      <c r="K10" s="8">
        <v>5349.5725449988604</v>
      </c>
    </row>
    <row r="11" spans="1:11">
      <c r="A11" s="156" t="s">
        <v>4936</v>
      </c>
      <c r="B11" s="157" t="s">
        <v>4901</v>
      </c>
      <c r="C11" s="166" t="s">
        <v>4904</v>
      </c>
      <c r="D11" s="166" t="s">
        <v>4899</v>
      </c>
      <c r="E11" s="159" t="str">
        <f t="shared" si="0"/>
        <v>0302_化学工業・関連製品製造業小規模事業者</v>
      </c>
      <c r="F11" s="8">
        <v>838.70565302144257</v>
      </c>
      <c r="G11" s="8">
        <v>3002.8186855524368</v>
      </c>
      <c r="H11" s="8">
        <v>-1100.6666666666667</v>
      </c>
      <c r="I11" s="8">
        <v>355.86666666666673</v>
      </c>
      <c r="J11" s="8">
        <v>1599.1666666666667</v>
      </c>
      <c r="K11" s="8">
        <v>4771.1777777777779</v>
      </c>
    </row>
    <row r="12" spans="1:11">
      <c r="A12" s="156" t="s">
        <v>4936</v>
      </c>
      <c r="B12" s="157" t="s">
        <v>4901</v>
      </c>
      <c r="C12" s="166" t="s">
        <v>4905</v>
      </c>
      <c r="D12" s="166" t="s">
        <v>4898</v>
      </c>
      <c r="E12" s="159" t="str">
        <f t="shared" si="0"/>
        <v>0303_鉄鋼業、非鉄金属製造業中規模事業者</v>
      </c>
      <c r="F12" s="8">
        <v>846.26066411238821</v>
      </c>
      <c r="G12" s="8">
        <v>1915.421477205927</v>
      </c>
      <c r="H12" s="8">
        <v>-552.07216799763376</v>
      </c>
      <c r="I12" s="8">
        <v>320.75502453451639</v>
      </c>
      <c r="J12" s="8">
        <v>1552.5656565656566</v>
      </c>
      <c r="K12" s="8">
        <v>3769.9238095238093</v>
      </c>
    </row>
    <row r="13" spans="1:11">
      <c r="A13" s="167" t="s">
        <v>4936</v>
      </c>
      <c r="B13" s="167" t="s">
        <v>4901</v>
      </c>
      <c r="C13" s="167" t="s">
        <v>4905</v>
      </c>
      <c r="D13" s="167" t="s">
        <v>4899</v>
      </c>
      <c r="E13" s="159" t="str">
        <f t="shared" si="0"/>
        <v>0303_鉄鋼業、非鉄金属製造業小規模事業者</v>
      </c>
      <c r="F13" s="8">
        <v>527.30714285714282</v>
      </c>
      <c r="G13" s="8">
        <v>2729.053698500416</v>
      </c>
      <c r="H13" s="8">
        <v>-933.5019841269841</v>
      </c>
      <c r="I13" s="8">
        <v>96.194444444444414</v>
      </c>
      <c r="J13" s="8">
        <v>1365.2083333333333</v>
      </c>
      <c r="K13" s="8">
        <v>4677.2777777777774</v>
      </c>
    </row>
    <row r="14" spans="1:11">
      <c r="A14" s="167" t="s">
        <v>4936</v>
      </c>
      <c r="B14" s="167" t="s">
        <v>4901</v>
      </c>
      <c r="C14" s="167" t="s">
        <v>4906</v>
      </c>
      <c r="D14" s="167" t="s">
        <v>4898</v>
      </c>
      <c r="E14" s="159" t="str">
        <f t="shared" si="0"/>
        <v>0304_金属製品製造業中規模事業者</v>
      </c>
      <c r="F14" s="8">
        <v>702.58742891027987</v>
      </c>
      <c r="G14" s="8">
        <v>1524.9206119986461</v>
      </c>
      <c r="H14" s="8">
        <v>-351.79248141795307</v>
      </c>
      <c r="I14" s="8">
        <v>302.46468155500412</v>
      </c>
      <c r="J14" s="8">
        <v>1264.4416666666666</v>
      </c>
      <c r="K14" s="8">
        <v>2883.3149154589373</v>
      </c>
    </row>
    <row r="15" spans="1:11">
      <c r="A15" s="167" t="s">
        <v>4936</v>
      </c>
      <c r="B15" s="167" t="s">
        <v>4901</v>
      </c>
      <c r="C15" s="167" t="s">
        <v>4906</v>
      </c>
      <c r="D15" s="167" t="s">
        <v>4899</v>
      </c>
      <c r="E15" s="159" t="str">
        <f t="shared" si="0"/>
        <v>0304_金属製品製造業小規模事業者</v>
      </c>
      <c r="F15" s="8">
        <v>529.49496336996344</v>
      </c>
      <c r="G15" s="8">
        <v>1692.6982725015234</v>
      </c>
      <c r="H15" s="8">
        <v>-826.31481481481478</v>
      </c>
      <c r="I15" s="8">
        <v>141.39047619047619</v>
      </c>
      <c r="J15" s="8">
        <v>1137.4666666666669</v>
      </c>
      <c r="K15" s="8">
        <v>3072.7333333333331</v>
      </c>
    </row>
    <row r="16" spans="1:11">
      <c r="A16" s="167" t="s">
        <v>4936</v>
      </c>
      <c r="B16" s="167" t="s">
        <v>4901</v>
      </c>
      <c r="C16" s="167" t="s">
        <v>4907</v>
      </c>
      <c r="D16" s="167" t="s">
        <v>4898</v>
      </c>
      <c r="E16" s="159" t="str">
        <f t="shared" si="0"/>
        <v>0305_一般・電気機械器具製造業中規模事業者</v>
      </c>
      <c r="F16" s="8">
        <v>783.04524071664491</v>
      </c>
      <c r="G16" s="8">
        <v>1664.9680294068771</v>
      </c>
      <c r="H16" s="8">
        <v>-371.72916666666669</v>
      </c>
      <c r="I16" s="8">
        <v>352.07555827886705</v>
      </c>
      <c r="J16" s="8">
        <v>1466.1845399698341</v>
      </c>
      <c r="K16" s="8">
        <v>3400.5740659340663</v>
      </c>
    </row>
    <row r="17" spans="1:11">
      <c r="A17" s="167" t="s">
        <v>4936</v>
      </c>
      <c r="B17" s="167" t="s">
        <v>4901</v>
      </c>
      <c r="C17" s="167" t="s">
        <v>4907</v>
      </c>
      <c r="D17" s="167" t="s">
        <v>4899</v>
      </c>
      <c r="E17" s="159" t="str">
        <f t="shared" si="0"/>
        <v>0305_一般・電気機械器具製造業小規模事業者</v>
      </c>
      <c r="F17" s="8">
        <v>602.55753968253964</v>
      </c>
      <c r="G17" s="8">
        <v>2076.4682185689026</v>
      </c>
      <c r="H17" s="8">
        <v>-1278.1944444444446</v>
      </c>
      <c r="I17" s="8">
        <v>125.23015873015872</v>
      </c>
      <c r="J17" s="8">
        <v>1225.4333333333332</v>
      </c>
      <c r="K17" s="8">
        <v>3126.3819444444439</v>
      </c>
    </row>
    <row r="18" spans="1:11">
      <c r="A18" s="167" t="s">
        <v>4936</v>
      </c>
      <c r="B18" s="167" t="s">
        <v>4908</v>
      </c>
      <c r="C18" s="167" t="s">
        <v>4908</v>
      </c>
      <c r="D18" s="167" t="s">
        <v>4898</v>
      </c>
      <c r="E18" s="159" t="str">
        <f t="shared" si="0"/>
        <v>不使用中規模事業者</v>
      </c>
      <c r="F18" s="8"/>
      <c r="G18" s="8"/>
      <c r="H18" s="8"/>
      <c r="I18" s="8"/>
      <c r="J18" s="8"/>
      <c r="K18" s="8"/>
    </row>
    <row r="19" spans="1:11">
      <c r="A19" s="167" t="s">
        <v>4936</v>
      </c>
      <c r="B19" s="167" t="s">
        <v>4908</v>
      </c>
      <c r="C19" s="167" t="s">
        <v>4908</v>
      </c>
      <c r="D19" s="167" t="s">
        <v>4899</v>
      </c>
      <c r="E19" s="159" t="str">
        <f t="shared" si="0"/>
        <v>不使用小規模事業者</v>
      </c>
      <c r="F19" s="8"/>
      <c r="G19" s="8"/>
      <c r="H19" s="8"/>
      <c r="I19" s="8"/>
      <c r="J19" s="8"/>
      <c r="K19" s="8"/>
    </row>
    <row r="20" spans="1:11">
      <c r="A20" s="167" t="s">
        <v>4936</v>
      </c>
      <c r="B20" s="167" t="s">
        <v>4909</v>
      </c>
      <c r="C20" s="167" t="s">
        <v>4910</v>
      </c>
      <c r="D20" s="167" t="s">
        <v>4898</v>
      </c>
      <c r="E20" s="159" t="str">
        <f t="shared" si="0"/>
        <v>0404_その他の卸売業中規模事業者</v>
      </c>
      <c r="F20" s="8">
        <v>938.24800470532182</v>
      </c>
      <c r="G20" s="8">
        <v>2042.942473648958</v>
      </c>
      <c r="H20" s="8">
        <v>-383.84210526315792</v>
      </c>
      <c r="I20" s="8">
        <v>422.72452731212223</v>
      </c>
      <c r="J20" s="8">
        <v>1729.7222222222219</v>
      </c>
      <c r="K20" s="8">
        <v>4268.9434173669461</v>
      </c>
    </row>
    <row r="21" spans="1:11">
      <c r="A21" s="167" t="s">
        <v>4936</v>
      </c>
      <c r="B21" s="167" t="s">
        <v>4909</v>
      </c>
      <c r="C21" s="167" t="s">
        <v>4910</v>
      </c>
      <c r="D21" s="167" t="s">
        <v>4899</v>
      </c>
      <c r="E21" s="159" t="str">
        <f t="shared" si="0"/>
        <v>0404_その他の卸売業小規模事業者</v>
      </c>
      <c r="F21" s="8">
        <v>842.16666666666663</v>
      </c>
      <c r="G21" s="8">
        <v>3039.9152302875091</v>
      </c>
      <c r="H21" s="8">
        <v>-1453</v>
      </c>
      <c r="I21" s="8">
        <v>204</v>
      </c>
      <c r="J21" s="8">
        <v>1899.9333333333334</v>
      </c>
      <c r="K21" s="8">
        <v>5721.666666666667</v>
      </c>
    </row>
    <row r="22" spans="1:11">
      <c r="A22" s="167" t="s">
        <v>4936</v>
      </c>
      <c r="B22" s="167" t="s">
        <v>4909</v>
      </c>
      <c r="C22" s="167" t="s">
        <v>4911</v>
      </c>
      <c r="D22" s="167" t="s">
        <v>4898</v>
      </c>
      <c r="E22" s="159" t="str">
        <f t="shared" si="0"/>
        <v>0401_化学製品卸売業中規模事業者</v>
      </c>
      <c r="F22" s="8">
        <v>1321.0811242414566</v>
      </c>
      <c r="G22" s="8">
        <v>2462.6071232181248</v>
      </c>
      <c r="H22" s="8">
        <v>-231.5</v>
      </c>
      <c r="I22" s="8">
        <v>622</v>
      </c>
      <c r="J22" s="8">
        <v>2230.859025032938</v>
      </c>
      <c r="K22" s="8">
        <v>5739.6334274952924</v>
      </c>
    </row>
    <row r="23" spans="1:11">
      <c r="A23" s="167" t="s">
        <v>4936</v>
      </c>
      <c r="B23" s="167" t="s">
        <v>4909</v>
      </c>
      <c r="C23" s="167" t="s">
        <v>4911</v>
      </c>
      <c r="D23" s="167" t="s">
        <v>4899</v>
      </c>
      <c r="E23" s="159" t="str">
        <f t="shared" si="0"/>
        <v>0401_化学製品卸売業小規模事業者</v>
      </c>
      <c r="F23" s="8">
        <v>967.27777777777771</v>
      </c>
      <c r="G23" s="8">
        <v>3609.1788635667381</v>
      </c>
      <c r="H23" s="8">
        <v>-1495.3333333333333</v>
      </c>
      <c r="I23" s="8">
        <v>248.66666666666666</v>
      </c>
      <c r="J23" s="8">
        <v>2328.2333333333331</v>
      </c>
      <c r="K23" s="8">
        <v>5798.2222222222217</v>
      </c>
    </row>
    <row r="24" spans="1:11">
      <c r="A24" s="167" t="s">
        <v>4936</v>
      </c>
      <c r="B24" s="167" t="s">
        <v>4909</v>
      </c>
      <c r="C24" s="167" t="s">
        <v>4912</v>
      </c>
      <c r="D24" s="167" t="s">
        <v>4898</v>
      </c>
      <c r="E24" s="159" t="str">
        <f t="shared" si="0"/>
        <v>0402_繊維関連製品卸売業中規模事業者</v>
      </c>
      <c r="F24" s="8">
        <v>832.9796296296297</v>
      </c>
      <c r="G24" s="8">
        <v>2206.3830208981431</v>
      </c>
      <c r="H24" s="8">
        <v>-595.69444444444446</v>
      </c>
      <c r="I24" s="8">
        <v>392.1342592592593</v>
      </c>
      <c r="J24" s="8">
        <v>1652.7418300653596</v>
      </c>
      <c r="K24" s="8">
        <v>4537.0357142857138</v>
      </c>
    </row>
    <row r="25" spans="1:11">
      <c r="A25" s="167" t="s">
        <v>4936</v>
      </c>
      <c r="B25" s="167" t="s">
        <v>4909</v>
      </c>
      <c r="C25" s="167" t="s">
        <v>4912</v>
      </c>
      <c r="D25" s="167" t="s">
        <v>4899</v>
      </c>
      <c r="E25" s="159" t="str">
        <f t="shared" si="0"/>
        <v>0402_繊維関連製品卸売業小規模事業者</v>
      </c>
      <c r="F25" s="8">
        <v>647.19444444444446</v>
      </c>
      <c r="G25" s="8">
        <v>2945.0552989690705</v>
      </c>
      <c r="H25" s="8">
        <v>-1857</v>
      </c>
      <c r="I25" s="8">
        <v>116.16666666666667</v>
      </c>
      <c r="J25" s="8">
        <v>1603.6666666666667</v>
      </c>
      <c r="K25" s="8">
        <v>4977.1333333333341</v>
      </c>
    </row>
    <row r="26" spans="1:11">
      <c r="A26" s="167" t="s">
        <v>4936</v>
      </c>
      <c r="B26" s="167" t="s">
        <v>4909</v>
      </c>
      <c r="C26" s="167" t="s">
        <v>4913</v>
      </c>
      <c r="D26" s="167" t="s">
        <v>4898</v>
      </c>
      <c r="E26" s="159" t="str">
        <f t="shared" si="0"/>
        <v>0403_食料品卸売業中規模事業者</v>
      </c>
      <c r="F26" s="8">
        <v>545</v>
      </c>
      <c r="G26" s="8">
        <v>1780.5919896670096</v>
      </c>
      <c r="H26" s="8">
        <v>-726.51111111111129</v>
      </c>
      <c r="I26" s="8">
        <v>189.11446886446888</v>
      </c>
      <c r="J26" s="8">
        <v>1133.1648185483871</v>
      </c>
      <c r="K26" s="8">
        <v>3341.6508771929825</v>
      </c>
    </row>
    <row r="27" spans="1:11">
      <c r="A27" s="167" t="s">
        <v>4936</v>
      </c>
      <c r="B27" s="167" t="s">
        <v>4909</v>
      </c>
      <c r="C27" s="167" t="s">
        <v>4913</v>
      </c>
      <c r="D27" s="167" t="s">
        <v>4899</v>
      </c>
      <c r="E27" s="159" t="str">
        <f t="shared" si="0"/>
        <v>0403_食料品卸売業小規模事業者</v>
      </c>
      <c r="F27" s="8">
        <v>876.00000000000011</v>
      </c>
      <c r="G27" s="8">
        <v>3268.7428834689181</v>
      </c>
      <c r="H27" s="8">
        <v>-1771.9166666666667</v>
      </c>
      <c r="I27" s="8">
        <v>146.22222222222226</v>
      </c>
      <c r="J27" s="8">
        <v>2008.3333333333333</v>
      </c>
      <c r="K27" s="8">
        <v>6862.666666666667</v>
      </c>
    </row>
    <row r="28" spans="1:11">
      <c r="A28" s="167" t="s">
        <v>4936</v>
      </c>
      <c r="B28" s="167" t="s">
        <v>4908</v>
      </c>
      <c r="C28" s="167" t="s">
        <v>4908</v>
      </c>
      <c r="D28" s="167" t="s">
        <v>4898</v>
      </c>
      <c r="E28" s="159" t="str">
        <f t="shared" si="0"/>
        <v>不使用中規模事業者</v>
      </c>
      <c r="F28" s="8"/>
      <c r="G28" s="8"/>
      <c r="H28" s="8"/>
      <c r="I28" s="8"/>
      <c r="J28" s="8"/>
      <c r="K28" s="8"/>
    </row>
    <row r="29" spans="1:11">
      <c r="A29" s="167" t="s">
        <v>4936</v>
      </c>
      <c r="B29" s="167" t="s">
        <v>4908</v>
      </c>
      <c r="C29" s="167" t="s">
        <v>4908</v>
      </c>
      <c r="D29" s="167" t="s">
        <v>4899</v>
      </c>
      <c r="E29" s="159" t="str">
        <f t="shared" si="0"/>
        <v>不使用小規模事業者</v>
      </c>
      <c r="F29" s="8"/>
      <c r="G29" s="8"/>
      <c r="H29" s="8"/>
      <c r="I29" s="8"/>
      <c r="J29" s="8"/>
      <c r="K29" s="8"/>
    </row>
    <row r="30" spans="1:11">
      <c r="A30" s="167" t="s">
        <v>4936</v>
      </c>
      <c r="B30" s="167" t="s">
        <v>4914</v>
      </c>
      <c r="C30" s="167" t="s">
        <v>4914</v>
      </c>
      <c r="D30" s="167" t="s">
        <v>4898</v>
      </c>
      <c r="E30" s="159" t="str">
        <f t="shared" si="0"/>
        <v>05_小売業中規模事業者</v>
      </c>
      <c r="F30" s="8">
        <v>514.63389934261647</v>
      </c>
      <c r="G30" s="8">
        <v>1647.6785708754178</v>
      </c>
      <c r="H30" s="8">
        <v>-675.93333333333328</v>
      </c>
      <c r="I30" s="8">
        <v>147.39303482587067</v>
      </c>
      <c r="J30" s="8">
        <v>1089.9722701397275</v>
      </c>
      <c r="K30" s="8">
        <v>2744.0326961770625</v>
      </c>
    </row>
    <row r="31" spans="1:11">
      <c r="A31" s="167" t="s">
        <v>4936</v>
      </c>
      <c r="B31" s="167" t="s">
        <v>4914</v>
      </c>
      <c r="C31" s="167" t="s">
        <v>4914</v>
      </c>
      <c r="D31" s="167" t="s">
        <v>4899</v>
      </c>
      <c r="E31" s="159" t="str">
        <f t="shared" si="0"/>
        <v>05_小売業小規模事業者</v>
      </c>
      <c r="F31" s="8">
        <v>306.41666666666663</v>
      </c>
      <c r="G31" s="8">
        <v>2366.9077910115816</v>
      </c>
      <c r="H31" s="8">
        <v>-2331.3333333333335</v>
      </c>
      <c r="I31" s="8">
        <v>-324</v>
      </c>
      <c r="J31" s="8">
        <v>918.16666666666663</v>
      </c>
      <c r="K31" s="8">
        <v>2914.6666666666665</v>
      </c>
    </row>
    <row r="32" spans="1:11">
      <c r="A32" s="167" t="s">
        <v>4936</v>
      </c>
      <c r="B32" s="167" t="s">
        <v>4915</v>
      </c>
      <c r="C32" s="167" t="s">
        <v>4915</v>
      </c>
      <c r="D32" s="167" t="s">
        <v>4898</v>
      </c>
      <c r="E32" s="159" t="str">
        <f t="shared" si="0"/>
        <v>06_飲食業中規模事業者</v>
      </c>
      <c r="F32" s="8">
        <v>480.90168650793646</v>
      </c>
      <c r="G32" s="8">
        <v>1168.9835381292137</v>
      </c>
      <c r="H32" s="8">
        <v>-399.16666666666669</v>
      </c>
      <c r="I32" s="8">
        <v>169.10582010582013</v>
      </c>
      <c r="J32" s="8">
        <v>937.01277777777761</v>
      </c>
      <c r="K32" s="8">
        <v>2389.4666666666667</v>
      </c>
    </row>
    <row r="33" spans="1:11">
      <c r="A33" s="167" t="s">
        <v>4936</v>
      </c>
      <c r="B33" s="167" t="s">
        <v>4915</v>
      </c>
      <c r="C33" s="167" t="s">
        <v>4915</v>
      </c>
      <c r="D33" s="167" t="s">
        <v>4899</v>
      </c>
      <c r="E33" s="159" t="str">
        <f t="shared" si="0"/>
        <v>06_飲食業小規模事業者</v>
      </c>
      <c r="F33" s="8">
        <v>453.28611111111115</v>
      </c>
      <c r="G33" s="8">
        <v>2504.1822924496282</v>
      </c>
      <c r="H33" s="8">
        <v>-1439</v>
      </c>
      <c r="I33" s="8">
        <v>-334</v>
      </c>
      <c r="J33" s="8">
        <v>1172.3333333333333</v>
      </c>
      <c r="K33" s="8">
        <v>4222.666666666667</v>
      </c>
    </row>
    <row r="34" spans="1:11">
      <c r="A34" s="167" t="s">
        <v>4936</v>
      </c>
      <c r="B34" s="167" t="s">
        <v>4916</v>
      </c>
      <c r="C34" s="167" t="s">
        <v>4916</v>
      </c>
      <c r="D34" s="167" t="s">
        <v>4898</v>
      </c>
      <c r="E34" s="159" t="str">
        <f t="shared" si="0"/>
        <v>07_不動産業中規模事業者</v>
      </c>
      <c r="F34" s="8">
        <v>2384.3875457875456</v>
      </c>
      <c r="G34" s="8">
        <v>3248.9409169241881</v>
      </c>
      <c r="H34" s="8">
        <v>154.79523809523809</v>
      </c>
      <c r="I34" s="8">
        <v>1228.8357142857142</v>
      </c>
      <c r="J34" s="8">
        <v>4191.2555555555555</v>
      </c>
      <c r="K34" s="8">
        <v>9080.0825214974157</v>
      </c>
    </row>
    <row r="35" spans="1:11">
      <c r="A35" s="167" t="s">
        <v>4936</v>
      </c>
      <c r="B35" s="167" t="s">
        <v>4916</v>
      </c>
      <c r="C35" s="167" t="s">
        <v>4916</v>
      </c>
      <c r="D35" s="167" t="s">
        <v>4899</v>
      </c>
      <c r="E35" s="159" t="str">
        <f t="shared" si="0"/>
        <v>07_不動産業小規模事業者</v>
      </c>
      <c r="F35" s="8">
        <v>3012.8333333333335</v>
      </c>
      <c r="G35" s="8">
        <v>4672.2953277877905</v>
      </c>
      <c r="H35" s="8">
        <v>-266.99999999999994</v>
      </c>
      <c r="I35" s="8">
        <v>1409.3999999999999</v>
      </c>
      <c r="J35" s="8">
        <v>5676.8888888888896</v>
      </c>
      <c r="K35" s="8">
        <v>11980.444444444443</v>
      </c>
    </row>
    <row r="36" spans="1:11">
      <c r="A36" s="167" t="s">
        <v>4936</v>
      </c>
      <c r="B36" s="167" t="s">
        <v>4917</v>
      </c>
      <c r="C36" s="167" t="s">
        <v>4917</v>
      </c>
      <c r="D36" s="167" t="s">
        <v>4898</v>
      </c>
      <c r="E36" s="159" t="str">
        <f t="shared" si="0"/>
        <v>08_運輸業中規模事業者</v>
      </c>
      <c r="F36" s="8">
        <v>232.25945530607018</v>
      </c>
      <c r="G36" s="8">
        <v>1127.8454144269003</v>
      </c>
      <c r="H36" s="8">
        <v>-290.15631808278869</v>
      </c>
      <c r="I36" s="8">
        <v>85.607142857142847</v>
      </c>
      <c r="J36" s="8">
        <v>463.16369293788648</v>
      </c>
      <c r="K36" s="8">
        <v>1378.832207878186</v>
      </c>
    </row>
    <row r="37" spans="1:11">
      <c r="A37" s="167" t="s">
        <v>4936</v>
      </c>
      <c r="B37" s="167" t="s">
        <v>4917</v>
      </c>
      <c r="C37" s="167" t="s">
        <v>4917</v>
      </c>
      <c r="D37" s="167" t="s">
        <v>4899</v>
      </c>
      <c r="E37" s="159" t="str">
        <f t="shared" si="0"/>
        <v>08_運輸業小規模事業者</v>
      </c>
      <c r="F37" s="8">
        <v>196.92499999999998</v>
      </c>
      <c r="G37" s="8">
        <v>1742.9476690278143</v>
      </c>
      <c r="H37" s="8">
        <v>-839</v>
      </c>
      <c r="I37" s="8">
        <v>-13.294117647058821</v>
      </c>
      <c r="J37" s="8">
        <v>504.22222222222217</v>
      </c>
      <c r="K37" s="8">
        <v>1778.6458333333333</v>
      </c>
    </row>
    <row r="38" spans="1:11">
      <c r="A38" s="167" t="s">
        <v>4936</v>
      </c>
      <c r="B38" s="167" t="s">
        <v>4918</v>
      </c>
      <c r="C38" s="167" t="s">
        <v>4918</v>
      </c>
      <c r="D38" s="167" t="s">
        <v>4898</v>
      </c>
      <c r="E38" s="159" t="str">
        <f t="shared" si="0"/>
        <v>09_エネルギー中規模事業者</v>
      </c>
      <c r="F38" s="8">
        <v>2528.6364416702004</v>
      </c>
      <c r="G38" s="8">
        <v>2602.4148010925046</v>
      </c>
      <c r="H38" s="8">
        <v>57.052083333333336</v>
      </c>
      <c r="I38" s="8">
        <v>1499.4296296296295</v>
      </c>
      <c r="J38" s="8">
        <v>4140.4383923849819</v>
      </c>
      <c r="K38" s="8">
        <v>7196.755539839698</v>
      </c>
    </row>
    <row r="39" spans="1:11">
      <c r="A39" s="167" t="s">
        <v>4936</v>
      </c>
      <c r="B39" s="167" t="s">
        <v>4918</v>
      </c>
      <c r="C39" s="167" t="s">
        <v>4918</v>
      </c>
      <c r="D39" s="167" t="s">
        <v>4899</v>
      </c>
      <c r="E39" s="159" t="str">
        <f t="shared" si="0"/>
        <v>09_エネルギー小規模事業者</v>
      </c>
      <c r="F39" s="8">
        <v>3307.9487179487182</v>
      </c>
      <c r="G39" s="8">
        <v>4166.654870961589</v>
      </c>
      <c r="H39" s="8">
        <v>72.148809523809533</v>
      </c>
      <c r="I39" s="8">
        <v>1366.9000000000003</v>
      </c>
      <c r="J39" s="8">
        <v>4021.0833333333335</v>
      </c>
      <c r="K39" s="8">
        <v>13961.171428571426</v>
      </c>
    </row>
    <row r="40" spans="1:11">
      <c r="A40" s="167" t="s">
        <v>4936</v>
      </c>
      <c r="B40" s="167" t="s">
        <v>4919</v>
      </c>
      <c r="C40" s="167" t="s">
        <v>4920</v>
      </c>
      <c r="D40" s="167" t="s">
        <v>4898</v>
      </c>
      <c r="E40" s="159" t="str">
        <f t="shared" si="0"/>
        <v>1006_その他のサービス業中規模事業者</v>
      </c>
      <c r="F40" s="8">
        <v>488.75925925925924</v>
      </c>
      <c r="G40" s="8">
        <v>1741.7495828874155</v>
      </c>
      <c r="H40" s="8">
        <v>-268.78181818181821</v>
      </c>
      <c r="I40" s="8">
        <v>201.08446415373245</v>
      </c>
      <c r="J40" s="8">
        <v>993.8888888888888</v>
      </c>
      <c r="K40" s="8">
        <v>3033.5731527093594</v>
      </c>
    </row>
    <row r="41" spans="1:11">
      <c r="A41" s="167" t="s">
        <v>4936</v>
      </c>
      <c r="B41" s="167" t="s">
        <v>4919</v>
      </c>
      <c r="C41" s="167" t="s">
        <v>4920</v>
      </c>
      <c r="D41" s="167" t="s">
        <v>4899</v>
      </c>
      <c r="E41" s="159" t="str">
        <f t="shared" si="0"/>
        <v>1006_その他のサービス業小規模事業者</v>
      </c>
      <c r="F41" s="8">
        <v>472.22685185185185</v>
      </c>
      <c r="G41" s="8">
        <v>2738.7526374251051</v>
      </c>
      <c r="H41" s="8">
        <v>-1423.45</v>
      </c>
      <c r="I41" s="8">
        <v>24.833333333333332</v>
      </c>
      <c r="J41" s="8">
        <v>1251.5333333333333</v>
      </c>
      <c r="K41" s="8">
        <v>4387.333333333333</v>
      </c>
    </row>
    <row r="42" spans="1:11">
      <c r="A42" s="167" t="s">
        <v>4936</v>
      </c>
      <c r="B42" s="167" t="s">
        <v>4919</v>
      </c>
      <c r="C42" s="167" t="s">
        <v>4921</v>
      </c>
      <c r="D42" s="167" t="s">
        <v>4898</v>
      </c>
      <c r="E42" s="159" t="str">
        <f t="shared" si="0"/>
        <v>1001_物品賃貸業中規模事業者</v>
      </c>
      <c r="F42" s="8">
        <v>1292.9848309140143</v>
      </c>
      <c r="G42" s="8">
        <v>2578.541024115149</v>
      </c>
      <c r="H42" s="8">
        <v>-74.555555555555557</v>
      </c>
      <c r="I42" s="8">
        <v>612.82885154061626</v>
      </c>
      <c r="J42" s="8">
        <v>2398.2853535353534</v>
      </c>
      <c r="K42" s="8">
        <v>5938.1972365429565</v>
      </c>
    </row>
    <row r="43" spans="1:11">
      <c r="A43" s="167" t="s">
        <v>4936</v>
      </c>
      <c r="B43" s="167" t="s">
        <v>4919</v>
      </c>
      <c r="C43" s="167" t="s">
        <v>4921</v>
      </c>
      <c r="D43" s="167" t="s">
        <v>4899</v>
      </c>
      <c r="E43" s="159" t="str">
        <f t="shared" si="0"/>
        <v>1001_物品賃貸業小規模事業者</v>
      </c>
      <c r="F43" s="8">
        <v>1149.4166666666665</v>
      </c>
      <c r="G43" s="8">
        <v>3560.1348532977127</v>
      </c>
      <c r="H43" s="8">
        <v>-1197.1833333333334</v>
      </c>
      <c r="I43" s="8">
        <v>368.13333333333338</v>
      </c>
      <c r="J43" s="8">
        <v>2175.75</v>
      </c>
      <c r="K43" s="8">
        <v>7472.916666666667</v>
      </c>
    </row>
    <row r="44" spans="1:11">
      <c r="A44" s="167" t="s">
        <v>4936</v>
      </c>
      <c r="B44" s="167" t="s">
        <v>4919</v>
      </c>
      <c r="C44" s="167" t="s">
        <v>4922</v>
      </c>
      <c r="D44" s="167" t="s">
        <v>4898</v>
      </c>
      <c r="E44" s="159" t="str">
        <f t="shared" si="0"/>
        <v>1002_娯楽業中規模事業者</v>
      </c>
      <c r="F44" s="8">
        <v>839.13509700176371</v>
      </c>
      <c r="G44" s="8">
        <v>2627.5140151224173</v>
      </c>
      <c r="H44" s="8">
        <v>-664.38333333333333</v>
      </c>
      <c r="I44" s="8">
        <v>223.66554750402577</v>
      </c>
      <c r="J44" s="8">
        <v>1843.4444444444443</v>
      </c>
      <c r="K44" s="8">
        <v>6122.5916666666672</v>
      </c>
    </row>
    <row r="45" spans="1:11">
      <c r="A45" s="167" t="s">
        <v>4936</v>
      </c>
      <c r="B45" s="167" t="s">
        <v>4919</v>
      </c>
      <c r="C45" s="167" t="s">
        <v>4922</v>
      </c>
      <c r="D45" s="167" t="s">
        <v>4899</v>
      </c>
      <c r="E45" s="159" t="str">
        <f t="shared" si="0"/>
        <v>1002_娯楽業小規模事業者</v>
      </c>
      <c r="F45" s="8">
        <v>938.95833333333326</v>
      </c>
      <c r="G45" s="8">
        <v>2938.2677586230648</v>
      </c>
      <c r="H45" s="8">
        <v>-2223.0555555555557</v>
      </c>
      <c r="I45" s="8">
        <v>220.33333333333334</v>
      </c>
      <c r="J45" s="8">
        <v>1629</v>
      </c>
      <c r="K45" s="8">
        <v>5768.8</v>
      </c>
    </row>
    <row r="46" spans="1:11">
      <c r="A46" s="167" t="s">
        <v>4936</v>
      </c>
      <c r="B46" s="167" t="s">
        <v>4919</v>
      </c>
      <c r="C46" s="167" t="s">
        <v>4923</v>
      </c>
      <c r="D46" s="167" t="s">
        <v>4898</v>
      </c>
      <c r="E46" s="159" t="str">
        <f t="shared" si="0"/>
        <v>1003_広告・調査・情報サービス業中規模事業者</v>
      </c>
      <c r="F46" s="8">
        <v>358.89351851851853</v>
      </c>
      <c r="G46" s="8">
        <v>1249.0081244503715</v>
      </c>
      <c r="H46" s="8">
        <v>-173.2462121212121</v>
      </c>
      <c r="I46" s="8">
        <v>161.16045197740112</v>
      </c>
      <c r="J46" s="8">
        <v>684.1</v>
      </c>
      <c r="K46" s="8">
        <v>2052.651515151515</v>
      </c>
    </row>
    <row r="47" spans="1:11">
      <c r="A47" s="167" t="s">
        <v>4936</v>
      </c>
      <c r="B47" s="167" t="s">
        <v>4919</v>
      </c>
      <c r="C47" s="167" t="s">
        <v>4923</v>
      </c>
      <c r="D47" s="167" t="s">
        <v>4899</v>
      </c>
      <c r="E47" s="159" t="str">
        <f t="shared" si="0"/>
        <v>1003_広告・調査・情報サービス業小規模事業者</v>
      </c>
      <c r="F47" s="8">
        <v>377.97222222222223</v>
      </c>
      <c r="G47" s="8">
        <v>1970.1782391145664</v>
      </c>
      <c r="H47" s="8">
        <v>-1360.3333333333333</v>
      </c>
      <c r="I47" s="8">
        <v>23.144444444444446</v>
      </c>
      <c r="J47" s="8">
        <v>967.08333333333337</v>
      </c>
      <c r="K47" s="8">
        <v>3389.3333333333335</v>
      </c>
    </row>
    <row r="48" spans="1:11">
      <c r="A48" s="167" t="s">
        <v>4936</v>
      </c>
      <c r="B48" s="167" t="s">
        <v>4919</v>
      </c>
      <c r="C48" s="167" t="s">
        <v>4924</v>
      </c>
      <c r="D48" s="167" t="s">
        <v>4898</v>
      </c>
      <c r="E48" s="159" t="str">
        <f t="shared" si="0"/>
        <v>1004_事業サービス業中規模事業者</v>
      </c>
      <c r="F48" s="8">
        <v>444.6960747177659</v>
      </c>
      <c r="G48" s="8">
        <v>1387.9885568249351</v>
      </c>
      <c r="H48" s="8">
        <v>-172.80555555555554</v>
      </c>
      <c r="I48" s="8">
        <v>177.13950617283953</v>
      </c>
      <c r="J48" s="8">
        <v>864.79191386508455</v>
      </c>
      <c r="K48" s="8">
        <v>2504</v>
      </c>
    </row>
    <row r="49" spans="1:11">
      <c r="A49" s="167" t="s">
        <v>4936</v>
      </c>
      <c r="B49" s="167" t="s">
        <v>4919</v>
      </c>
      <c r="C49" s="167" t="s">
        <v>4924</v>
      </c>
      <c r="D49" s="167" t="s">
        <v>4899</v>
      </c>
      <c r="E49" s="159" t="str">
        <f t="shared" si="0"/>
        <v>1004_事業サービス業小規模事業者</v>
      </c>
      <c r="F49" s="8">
        <v>420.5</v>
      </c>
      <c r="G49" s="8">
        <v>2752.6106173095964</v>
      </c>
      <c r="H49" s="8">
        <v>-1459.1111111111111</v>
      </c>
      <c r="I49" s="8">
        <v>-14.666666666666664</v>
      </c>
      <c r="J49" s="8">
        <v>1289.3333333333333</v>
      </c>
      <c r="K49" s="8">
        <v>4734.333333333333</v>
      </c>
    </row>
    <row r="50" spans="1:11">
      <c r="A50" s="167" t="s">
        <v>4936</v>
      </c>
      <c r="B50" s="167" t="s">
        <v>4919</v>
      </c>
      <c r="C50" s="167" t="s">
        <v>4925</v>
      </c>
      <c r="D50" s="167" t="s">
        <v>4898</v>
      </c>
      <c r="E50" s="159" t="str">
        <f t="shared" si="0"/>
        <v>1005_専門サービス業中規模事業者</v>
      </c>
      <c r="F50" s="8">
        <v>594.87179487179492</v>
      </c>
      <c r="G50" s="8">
        <v>1551.024055535654</v>
      </c>
      <c r="H50" s="8">
        <v>-268.78181818181821</v>
      </c>
      <c r="I50" s="8">
        <v>288.47619047619048</v>
      </c>
      <c r="J50" s="8">
        <v>1070.9253968253968</v>
      </c>
      <c r="K50" s="8">
        <v>2707.2820512820513</v>
      </c>
    </row>
    <row r="51" spans="1:11">
      <c r="A51" s="167" t="s">
        <v>4936</v>
      </c>
      <c r="B51" s="167" t="s">
        <v>4919</v>
      </c>
      <c r="C51" s="167" t="s">
        <v>4925</v>
      </c>
      <c r="D51" s="167" t="s">
        <v>4899</v>
      </c>
      <c r="E51" s="159" t="str">
        <f t="shared" si="0"/>
        <v>1005_専門サービス業小規模事業者</v>
      </c>
      <c r="F51" s="8">
        <v>478.5</v>
      </c>
      <c r="G51" s="8">
        <v>2565.9749616163858</v>
      </c>
      <c r="H51" s="8">
        <v>-1329.9666666666667</v>
      </c>
      <c r="I51" s="8">
        <v>59.166666666666664</v>
      </c>
      <c r="J51" s="8">
        <v>1195.1666666666667</v>
      </c>
      <c r="K51" s="8">
        <v>4297.666666666667</v>
      </c>
    </row>
    <row r="52" spans="1:11">
      <c r="A52" s="167" t="s">
        <v>4936</v>
      </c>
      <c r="B52" s="167" t="s">
        <v>4908</v>
      </c>
      <c r="C52" s="167" t="s">
        <v>4908</v>
      </c>
      <c r="D52" s="167" t="s">
        <v>4898</v>
      </c>
      <c r="E52" s="159" t="str">
        <f t="shared" si="0"/>
        <v>不使用中規模事業者</v>
      </c>
      <c r="F52" s="8"/>
      <c r="G52" s="8"/>
      <c r="H52" s="8"/>
      <c r="I52" s="8"/>
      <c r="J52" s="8"/>
      <c r="K52" s="8"/>
    </row>
    <row r="53" spans="1:11">
      <c r="A53" s="167" t="s">
        <v>4936</v>
      </c>
      <c r="B53" s="167" t="s">
        <v>4908</v>
      </c>
      <c r="C53" s="167" t="s">
        <v>4908</v>
      </c>
      <c r="D53" s="167" t="s">
        <v>4899</v>
      </c>
      <c r="E53" s="159" t="str">
        <f t="shared" si="0"/>
        <v>不使用小規模事業者</v>
      </c>
      <c r="F53" s="8"/>
      <c r="G53" s="8"/>
      <c r="H53" s="8"/>
      <c r="I53" s="8"/>
      <c r="J53" s="8"/>
      <c r="K53" s="8"/>
    </row>
    <row r="54" spans="1:11">
      <c r="A54" s="167" t="s">
        <v>4936</v>
      </c>
      <c r="B54" s="167" t="s">
        <v>4926</v>
      </c>
      <c r="C54" s="167" t="s">
        <v>4926</v>
      </c>
      <c r="D54" s="167" t="s">
        <v>4898</v>
      </c>
      <c r="E54" s="159" t="str">
        <f t="shared" si="0"/>
        <v>11_医療業中規模事業者</v>
      </c>
      <c r="F54" s="8">
        <v>203.50212460522539</v>
      </c>
      <c r="G54" s="8">
        <v>906.77786520440975</v>
      </c>
      <c r="H54" s="8">
        <v>-446.46541950113374</v>
      </c>
      <c r="I54" s="8">
        <v>15.578246753246752</v>
      </c>
      <c r="J54" s="8">
        <v>474.86388888888888</v>
      </c>
      <c r="K54" s="8">
        <v>1265.0657715791642</v>
      </c>
    </row>
    <row r="55" spans="1:11">
      <c r="A55" s="167" t="s">
        <v>4936</v>
      </c>
      <c r="B55" s="167" t="s">
        <v>4926</v>
      </c>
      <c r="C55" s="167" t="s">
        <v>4926</v>
      </c>
      <c r="D55" s="167" t="s">
        <v>4899</v>
      </c>
      <c r="E55" s="159" t="str">
        <f t="shared" si="0"/>
        <v>11_医療業小規模事業者</v>
      </c>
      <c r="F55" s="8">
        <v>8.6666666666666661</v>
      </c>
      <c r="G55" s="8">
        <v>1876.3006932131286</v>
      </c>
      <c r="H55" s="8">
        <v>-1323.6388888888889</v>
      </c>
      <c r="I55" s="8">
        <v>-366.73333333333335</v>
      </c>
      <c r="J55" s="8">
        <v>509.33333333333331</v>
      </c>
      <c r="K55" s="8">
        <v>3160.6666666666665</v>
      </c>
    </row>
    <row r="56" spans="1:11">
      <c r="A56" s="167" t="s">
        <v>4936</v>
      </c>
      <c r="B56" s="167" t="s">
        <v>4927</v>
      </c>
      <c r="C56" s="167" t="s">
        <v>4927</v>
      </c>
      <c r="D56" s="167" t="s">
        <v>4898</v>
      </c>
      <c r="E56" s="159" t="str">
        <f t="shared" si="0"/>
        <v>12_保険衛生、廃棄物処理業中規模事業者</v>
      </c>
      <c r="F56" s="8">
        <v>617.55517429193901</v>
      </c>
      <c r="G56" s="8">
        <v>1940.4257812803571</v>
      </c>
      <c r="H56" s="8">
        <v>-213.55555555555551</v>
      </c>
      <c r="I56" s="8">
        <v>295.75384615384615</v>
      </c>
      <c r="J56" s="8">
        <v>1271.2710437710437</v>
      </c>
      <c r="K56" s="8">
        <v>4182.1063492063495</v>
      </c>
    </row>
    <row r="57" spans="1:11">
      <c r="A57" s="167" t="s">
        <v>4936</v>
      </c>
      <c r="B57" s="167" t="s">
        <v>4927</v>
      </c>
      <c r="C57" s="167" t="s">
        <v>4927</v>
      </c>
      <c r="D57" s="167" t="s">
        <v>4899</v>
      </c>
      <c r="E57" s="159" t="str">
        <f t="shared" si="0"/>
        <v>12_保険衛生、廃棄物処理業小規模事業者</v>
      </c>
      <c r="F57" s="8">
        <v>593.5</v>
      </c>
      <c r="G57" s="8">
        <v>2764.130662665445</v>
      </c>
      <c r="H57" s="8">
        <v>-2084.4444444444448</v>
      </c>
      <c r="I57" s="8">
        <v>-143.73333333333332</v>
      </c>
      <c r="J57" s="8">
        <v>1301.5555555555554</v>
      </c>
      <c r="K57" s="8">
        <v>5183.833333333333</v>
      </c>
    </row>
    <row r="58" spans="1:11">
      <c r="A58" s="167" t="s">
        <v>4936</v>
      </c>
      <c r="B58" s="167" t="s">
        <v>4928</v>
      </c>
      <c r="C58" s="167" t="s">
        <v>4928</v>
      </c>
      <c r="D58" s="167" t="s">
        <v>4898</v>
      </c>
      <c r="E58" s="159" t="str">
        <f t="shared" si="0"/>
        <v>13_観光業中規模事業者</v>
      </c>
      <c r="F58" s="8">
        <v>655.45344129554655</v>
      </c>
      <c r="G58" s="8">
        <v>2221.7251084247041</v>
      </c>
      <c r="H58" s="8">
        <v>-571.33333333333337</v>
      </c>
      <c r="I58" s="8">
        <v>224.70819000819003</v>
      </c>
      <c r="J58" s="8">
        <v>1359.2927777777777</v>
      </c>
      <c r="K58" s="8">
        <v>4319.7928571428574</v>
      </c>
    </row>
    <row r="59" spans="1:11">
      <c r="A59" s="167" t="s">
        <v>4936</v>
      </c>
      <c r="B59" s="167" t="s">
        <v>4928</v>
      </c>
      <c r="C59" s="167" t="s">
        <v>4928</v>
      </c>
      <c r="D59" s="167" t="s">
        <v>4899</v>
      </c>
      <c r="E59" s="159" t="str">
        <f t="shared" si="0"/>
        <v>13_観光業小規模事業者</v>
      </c>
      <c r="F59" s="8">
        <v>479.53846153846149</v>
      </c>
      <c r="G59" s="8">
        <v>2909.0023417122143</v>
      </c>
      <c r="H59" s="8">
        <v>-1012.1273148148149</v>
      </c>
      <c r="I59" s="8">
        <v>123.71428571428571</v>
      </c>
      <c r="J59" s="8">
        <v>1367.1190476190477</v>
      </c>
      <c r="K59" s="8">
        <v>4557.666666666667</v>
      </c>
    </row>
    <row r="61" spans="1:11">
      <c r="E61" s="155" t="s">
        <v>4929</v>
      </c>
    </row>
  </sheetData>
  <phoneticPr fontId="1"/>
  <conditionalFormatting sqref="C2:D12 F2:K59">
    <cfRule type="cellIs" dxfId="16" priority="3" operator="lessThan">
      <formula>0</formula>
    </cfRule>
  </conditionalFormatting>
  <conditionalFormatting sqref="E2">
    <cfRule type="cellIs" dxfId="15" priority="2" operator="lessThan">
      <formula>0</formula>
    </cfRule>
  </conditionalFormatting>
  <conditionalFormatting sqref="E3:E59">
    <cfRule type="cellIs" dxfId="14" priority="1"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workbookViewId="0"/>
  </sheetViews>
  <sheetFormatPr defaultColWidth="9" defaultRowHeight="11.25"/>
  <cols>
    <col min="1" max="1" width="19.875" style="155" bestFit="1" customWidth="1"/>
    <col min="2" max="2" width="20.5" style="155" bestFit="1" customWidth="1"/>
    <col min="3" max="3" width="24" style="155" bestFit="1" customWidth="1"/>
    <col min="4" max="4" width="10.5" style="155" bestFit="1" customWidth="1"/>
    <col min="5" max="5" width="15.625" style="155" customWidth="1"/>
    <col min="6" max="16384" width="9" style="155"/>
  </cols>
  <sheetData>
    <row r="1" spans="1:11">
      <c r="A1" s="1" t="s">
        <v>4882</v>
      </c>
      <c r="B1" s="2" t="s">
        <v>4883</v>
      </c>
      <c r="C1" s="2" t="s">
        <v>4884</v>
      </c>
      <c r="D1" s="3" t="s">
        <v>4885</v>
      </c>
      <c r="E1" s="154" t="s">
        <v>4886</v>
      </c>
      <c r="F1" s="3" t="s">
        <v>4887</v>
      </c>
      <c r="G1" s="3" t="s">
        <v>67</v>
      </c>
      <c r="H1" s="3" t="s">
        <v>4888</v>
      </c>
      <c r="I1" s="3" t="s">
        <v>4890</v>
      </c>
      <c r="J1" s="3" t="s">
        <v>4892</v>
      </c>
      <c r="K1" s="3" t="s">
        <v>4894</v>
      </c>
    </row>
    <row r="2" spans="1:11">
      <c r="A2" s="156" t="s">
        <v>4935</v>
      </c>
      <c r="B2" s="157" t="s">
        <v>4897</v>
      </c>
      <c r="C2" s="164" t="s">
        <v>4897</v>
      </c>
      <c r="D2" s="165" t="s">
        <v>4898</v>
      </c>
      <c r="E2" s="159" t="str">
        <f>C2&amp;D2</f>
        <v>01_農業中規模事業者</v>
      </c>
      <c r="F2" s="10">
        <v>2.4833710711104562</v>
      </c>
      <c r="G2" s="10">
        <v>14.246654594382628</v>
      </c>
      <c r="H2" s="9">
        <v>29.884077510600964</v>
      </c>
      <c r="I2" s="11">
        <v>9.2253861868357436</v>
      </c>
      <c r="J2" s="10">
        <v>1.1475951391511614</v>
      </c>
      <c r="K2" s="10">
        <v>0</v>
      </c>
    </row>
    <row r="3" spans="1:11">
      <c r="A3" s="156" t="s">
        <v>4935</v>
      </c>
      <c r="B3" s="157" t="s">
        <v>4897</v>
      </c>
      <c r="C3" s="164" t="s">
        <v>4897</v>
      </c>
      <c r="D3" s="165" t="s">
        <v>4899</v>
      </c>
      <c r="E3" s="159" t="str">
        <f t="shared" ref="E3:E59" si="0">C3&amp;D3</f>
        <v>01_農業小規模事業者</v>
      </c>
      <c r="F3" s="10">
        <v>0</v>
      </c>
      <c r="G3" s="10">
        <v>15.543358715359005</v>
      </c>
      <c r="H3" s="9">
        <v>36.116002044482435</v>
      </c>
      <c r="I3" s="11">
        <v>11.036517881362983</v>
      </c>
      <c r="J3" s="10">
        <v>0</v>
      </c>
      <c r="K3" s="10">
        <v>0</v>
      </c>
    </row>
    <row r="4" spans="1:11">
      <c r="A4" s="156" t="s">
        <v>4935</v>
      </c>
      <c r="B4" s="157" t="s">
        <v>4900</v>
      </c>
      <c r="C4" s="164" t="s">
        <v>4900</v>
      </c>
      <c r="D4" s="165" t="s">
        <v>4898</v>
      </c>
      <c r="E4" s="159" t="str">
        <f t="shared" si="0"/>
        <v>02_建設業中規模事業者</v>
      </c>
      <c r="F4" s="10">
        <v>0</v>
      </c>
      <c r="G4" s="10">
        <v>8.2618407740780206</v>
      </c>
      <c r="H4" s="9">
        <v>14.62094456020985</v>
      </c>
      <c r="I4" s="11">
        <v>3.1028888032271382</v>
      </c>
      <c r="J4" s="10">
        <v>0</v>
      </c>
      <c r="K4" s="10">
        <v>0</v>
      </c>
    </row>
    <row r="5" spans="1:11">
      <c r="A5" s="156" t="s">
        <v>4935</v>
      </c>
      <c r="B5" s="157" t="s">
        <v>4900</v>
      </c>
      <c r="C5" s="164" t="s">
        <v>4900</v>
      </c>
      <c r="D5" s="165" t="s">
        <v>4899</v>
      </c>
      <c r="E5" s="159" t="str">
        <f t="shared" si="0"/>
        <v>02_建設業小規模事業者</v>
      </c>
      <c r="F5" s="10">
        <v>0.10639888787398798</v>
      </c>
      <c r="G5" s="10">
        <v>10.411047581775222</v>
      </c>
      <c r="H5" s="9">
        <v>18.617814578603188</v>
      </c>
      <c r="I5" s="11">
        <v>5.1571057184636553</v>
      </c>
      <c r="J5" s="10">
        <v>0</v>
      </c>
      <c r="K5" s="10">
        <v>0</v>
      </c>
    </row>
    <row r="6" spans="1:11">
      <c r="A6" s="156" t="s">
        <v>4935</v>
      </c>
      <c r="B6" s="157" t="s">
        <v>4901</v>
      </c>
      <c r="C6" s="164" t="s">
        <v>4902</v>
      </c>
      <c r="D6" s="165" t="s">
        <v>4898</v>
      </c>
      <c r="E6" s="159" t="str">
        <f t="shared" si="0"/>
        <v>0306_その他の製造業中規模事業者</v>
      </c>
      <c r="F6" s="10">
        <v>2.3603306257572867</v>
      </c>
      <c r="G6" s="10">
        <v>13.288441526771543</v>
      </c>
      <c r="H6" s="9">
        <v>27.270723409076183</v>
      </c>
      <c r="I6" s="11">
        <v>9.7459583552266036</v>
      </c>
      <c r="J6" s="10">
        <v>0.16969580573537815</v>
      </c>
      <c r="K6" s="10">
        <v>0</v>
      </c>
    </row>
    <row r="7" spans="1:11" ht="13.5" customHeight="1">
      <c r="A7" s="156" t="s">
        <v>4935</v>
      </c>
      <c r="B7" s="157" t="s">
        <v>4901</v>
      </c>
      <c r="C7" s="164" t="s">
        <v>4902</v>
      </c>
      <c r="D7" s="165" t="s">
        <v>4899</v>
      </c>
      <c r="E7" s="159" t="str">
        <f t="shared" si="0"/>
        <v>0306_その他の製造業小規模事業者</v>
      </c>
      <c r="F7" s="10">
        <v>1.9288051710254246</v>
      </c>
      <c r="G7" s="10">
        <v>12.935316235785704</v>
      </c>
      <c r="H7" s="9">
        <v>24.931596316362146</v>
      </c>
      <c r="I7" s="11">
        <v>9.7037888478731489</v>
      </c>
      <c r="J7" s="10">
        <v>0.45589908113159933</v>
      </c>
      <c r="K7" s="10">
        <v>0</v>
      </c>
    </row>
    <row r="8" spans="1:11">
      <c r="A8" s="156" t="s">
        <v>4935</v>
      </c>
      <c r="B8" s="157" t="s">
        <v>4901</v>
      </c>
      <c r="C8" s="164" t="s">
        <v>4903</v>
      </c>
      <c r="D8" s="165" t="s">
        <v>4898</v>
      </c>
      <c r="E8" s="159" t="str">
        <f t="shared" si="0"/>
        <v>0301_食料品・飼料・飲料製造業中規模事業者</v>
      </c>
      <c r="F8" s="10">
        <v>4.5370726580665854</v>
      </c>
      <c r="G8" s="10">
        <v>15.725720273927379</v>
      </c>
      <c r="H8" s="9">
        <v>35.484475147396459</v>
      </c>
      <c r="I8" s="11">
        <v>13.856175856806274</v>
      </c>
      <c r="J8" s="10">
        <v>1.6504283839781693</v>
      </c>
      <c r="K8" s="10">
        <v>0</v>
      </c>
    </row>
    <row r="9" spans="1:11">
      <c r="A9" s="156" t="s">
        <v>4935</v>
      </c>
      <c r="B9" s="157" t="s">
        <v>4901</v>
      </c>
      <c r="C9" s="164" t="s">
        <v>4903</v>
      </c>
      <c r="D9" s="165" t="s">
        <v>4899</v>
      </c>
      <c r="E9" s="159" t="str">
        <f t="shared" si="0"/>
        <v>0301_食料品・飼料・飲料製造業小規模事業者</v>
      </c>
      <c r="F9" s="10">
        <v>3.8813413865605453</v>
      </c>
      <c r="G9" s="10">
        <v>15.102357684504749</v>
      </c>
      <c r="H9" s="9">
        <v>30.942710729759145</v>
      </c>
      <c r="I9" s="11">
        <v>13.444401111913537</v>
      </c>
      <c r="J9" s="10">
        <v>2.367146101501294</v>
      </c>
      <c r="K9" s="10">
        <v>0</v>
      </c>
    </row>
    <row r="10" spans="1:11">
      <c r="A10" s="156" t="s">
        <v>4935</v>
      </c>
      <c r="B10" s="157" t="s">
        <v>4901</v>
      </c>
      <c r="C10" s="164" t="s">
        <v>4904</v>
      </c>
      <c r="D10" s="165" t="s">
        <v>4898</v>
      </c>
      <c r="E10" s="159" t="str">
        <f t="shared" si="0"/>
        <v>0302_化学工業・関連製品製造業中規模事業者</v>
      </c>
      <c r="F10" s="10">
        <v>0.65133563522959581</v>
      </c>
      <c r="G10" s="10">
        <v>12.266008059759347</v>
      </c>
      <c r="H10" s="9">
        <v>23.484745376830478</v>
      </c>
      <c r="I10" s="11">
        <v>6.444181013434414</v>
      </c>
      <c r="J10" s="10">
        <v>0</v>
      </c>
      <c r="K10" s="10">
        <v>0</v>
      </c>
    </row>
    <row r="11" spans="1:11">
      <c r="A11" s="156" t="s">
        <v>4935</v>
      </c>
      <c r="B11" s="157" t="s">
        <v>4901</v>
      </c>
      <c r="C11" s="164" t="s">
        <v>4904</v>
      </c>
      <c r="D11" s="165" t="s">
        <v>4899</v>
      </c>
      <c r="E11" s="159" t="str">
        <f t="shared" si="0"/>
        <v>0302_化学工業・関連製品製造業小規模事業者</v>
      </c>
      <c r="F11" s="10">
        <v>0.75240853067256075</v>
      </c>
      <c r="G11" s="10">
        <v>10.368133447019416</v>
      </c>
      <c r="H11" s="9">
        <v>20.175535274724862</v>
      </c>
      <c r="I11" s="11">
        <v>7.2716051660749459</v>
      </c>
      <c r="J11" s="10">
        <v>0</v>
      </c>
      <c r="K11" s="10">
        <v>0</v>
      </c>
    </row>
    <row r="12" spans="1:11">
      <c r="A12" s="156" t="s">
        <v>4935</v>
      </c>
      <c r="B12" s="157" t="s">
        <v>4901</v>
      </c>
      <c r="C12" s="164" t="s">
        <v>4905</v>
      </c>
      <c r="D12" s="165" t="s">
        <v>4898</v>
      </c>
      <c r="E12" s="159" t="str">
        <f t="shared" si="0"/>
        <v>0303_鉄鋼業、非鉄金属製造業中規模事業者</v>
      </c>
      <c r="F12" s="10">
        <v>3.0339502779762078</v>
      </c>
      <c r="G12" s="10">
        <v>14.99736195517271</v>
      </c>
      <c r="H12" s="9">
        <v>28.961467664361084</v>
      </c>
      <c r="I12" s="11">
        <v>12.489376773354453</v>
      </c>
      <c r="J12" s="10">
        <v>0.60852692712578171</v>
      </c>
      <c r="K12" s="10">
        <v>0</v>
      </c>
    </row>
    <row r="13" spans="1:11">
      <c r="A13" s="162" t="s">
        <v>4935</v>
      </c>
      <c r="B13" s="162" t="s">
        <v>4901</v>
      </c>
      <c r="C13" s="162" t="s">
        <v>4905</v>
      </c>
      <c r="D13" s="162" t="s">
        <v>4899</v>
      </c>
      <c r="E13" s="159" t="str">
        <f t="shared" si="0"/>
        <v>0303_鉄鋼業、非鉄金属製造業小規模事業者</v>
      </c>
      <c r="F13" s="10">
        <v>3.1099146256187886</v>
      </c>
      <c r="G13" s="10">
        <v>12.873773779405507</v>
      </c>
      <c r="H13" s="9">
        <v>23.464892755442971</v>
      </c>
      <c r="I13" s="11">
        <v>9.8369026009397302</v>
      </c>
      <c r="J13" s="10">
        <v>0.41840725363554004</v>
      </c>
      <c r="K13" s="10">
        <v>0</v>
      </c>
    </row>
    <row r="14" spans="1:11">
      <c r="A14" s="162" t="s">
        <v>4935</v>
      </c>
      <c r="B14" s="162" t="s">
        <v>4901</v>
      </c>
      <c r="C14" s="162" t="s">
        <v>4906</v>
      </c>
      <c r="D14" s="162" t="s">
        <v>4898</v>
      </c>
      <c r="E14" s="159" t="str">
        <f t="shared" si="0"/>
        <v>0304_金属製品製造業中規模事業者</v>
      </c>
      <c r="F14" s="10">
        <v>2.8880328857448134</v>
      </c>
      <c r="G14" s="10">
        <v>12.919553425260096</v>
      </c>
      <c r="H14" s="9">
        <v>27.76528563094368</v>
      </c>
      <c r="I14" s="11">
        <v>9.7924142642596319</v>
      </c>
      <c r="J14" s="10">
        <v>0.41330593154749029</v>
      </c>
      <c r="K14" s="10">
        <v>0</v>
      </c>
    </row>
    <row r="15" spans="1:11">
      <c r="A15" s="162" t="s">
        <v>4935</v>
      </c>
      <c r="B15" s="162" t="s">
        <v>4901</v>
      </c>
      <c r="C15" s="162" t="s">
        <v>4906</v>
      </c>
      <c r="D15" s="162" t="s">
        <v>4899</v>
      </c>
      <c r="E15" s="159" t="str">
        <f t="shared" si="0"/>
        <v>0304_金属製品製造業小規模事業者</v>
      </c>
      <c r="F15" s="10">
        <v>1.6700577519538466</v>
      </c>
      <c r="G15" s="10">
        <v>11.68828659005754</v>
      </c>
      <c r="H15" s="9">
        <v>21.20390774574015</v>
      </c>
      <c r="I15" s="11">
        <v>8.3581261765665644</v>
      </c>
      <c r="J15" s="10">
        <v>0.38965278464734393</v>
      </c>
      <c r="K15" s="10">
        <v>0</v>
      </c>
    </row>
    <row r="16" spans="1:11">
      <c r="A16" s="162" t="s">
        <v>4935</v>
      </c>
      <c r="B16" s="162" t="s">
        <v>4901</v>
      </c>
      <c r="C16" s="162" t="s">
        <v>4907</v>
      </c>
      <c r="D16" s="162" t="s">
        <v>4898</v>
      </c>
      <c r="E16" s="159" t="str">
        <f t="shared" si="0"/>
        <v>0305_一般・電気機械器具製造業中規模事業者</v>
      </c>
      <c r="F16" s="10">
        <v>1.0593170288825879</v>
      </c>
      <c r="G16" s="10">
        <v>11.563763007868742</v>
      </c>
      <c r="H16" s="9">
        <v>22.984080879350557</v>
      </c>
      <c r="I16" s="11">
        <v>7.2491171668162808</v>
      </c>
      <c r="J16" s="10">
        <v>0</v>
      </c>
      <c r="K16" s="10">
        <v>0</v>
      </c>
    </row>
    <row r="17" spans="1:11">
      <c r="A17" s="162" t="s">
        <v>4935</v>
      </c>
      <c r="B17" s="162" t="s">
        <v>4901</v>
      </c>
      <c r="C17" s="162" t="s">
        <v>4907</v>
      </c>
      <c r="D17" s="162" t="s">
        <v>4899</v>
      </c>
      <c r="E17" s="159" t="str">
        <f t="shared" si="0"/>
        <v>0305_一般・電気機械器具製造業小規模事業者</v>
      </c>
      <c r="F17" s="10">
        <v>1.5714953005448844</v>
      </c>
      <c r="G17" s="10">
        <v>12.408155639828818</v>
      </c>
      <c r="H17" s="9">
        <v>23.542990342448928</v>
      </c>
      <c r="I17" s="11">
        <v>8.9856576136816049</v>
      </c>
      <c r="J17" s="10">
        <v>0.34024616422188503</v>
      </c>
      <c r="K17" s="10">
        <v>0</v>
      </c>
    </row>
    <row r="18" spans="1:11">
      <c r="A18" s="162" t="s">
        <v>4935</v>
      </c>
      <c r="B18" s="162" t="s">
        <v>4908</v>
      </c>
      <c r="C18" s="162" t="s">
        <v>4908</v>
      </c>
      <c r="D18" s="162" t="s">
        <v>4898</v>
      </c>
      <c r="E18" s="159" t="str">
        <f t="shared" si="0"/>
        <v>不使用中規模事業者</v>
      </c>
      <c r="F18" s="10"/>
      <c r="G18" s="10"/>
      <c r="H18" s="9"/>
      <c r="I18" s="11"/>
      <c r="J18" s="10"/>
      <c r="K18" s="10"/>
    </row>
    <row r="19" spans="1:11">
      <c r="A19" s="162" t="s">
        <v>4935</v>
      </c>
      <c r="B19" s="162" t="s">
        <v>4908</v>
      </c>
      <c r="C19" s="162" t="s">
        <v>4908</v>
      </c>
      <c r="D19" s="162" t="s">
        <v>4899</v>
      </c>
      <c r="E19" s="159" t="str">
        <f t="shared" si="0"/>
        <v>不使用小規模事業者</v>
      </c>
      <c r="F19" s="10"/>
      <c r="G19" s="10"/>
      <c r="H19" s="9"/>
      <c r="I19" s="11"/>
      <c r="J19" s="10"/>
      <c r="K19" s="10"/>
    </row>
    <row r="20" spans="1:11">
      <c r="A20" s="162" t="s">
        <v>4935</v>
      </c>
      <c r="B20" s="162" t="s">
        <v>4909</v>
      </c>
      <c r="C20" s="162" t="s">
        <v>4910</v>
      </c>
      <c r="D20" s="162" t="s">
        <v>4898</v>
      </c>
      <c r="E20" s="159" t="str">
        <f t="shared" si="0"/>
        <v>0404_その他の卸売業中規模事業者</v>
      </c>
      <c r="F20" s="10">
        <v>1.2093853793898923</v>
      </c>
      <c r="G20" s="10">
        <v>11.533865383248786</v>
      </c>
      <c r="H20" s="9">
        <v>21.808614007432968</v>
      </c>
      <c r="I20" s="11">
        <v>7.2029145123305023</v>
      </c>
      <c r="J20" s="10">
        <v>0</v>
      </c>
      <c r="K20" s="10">
        <v>0</v>
      </c>
    </row>
    <row r="21" spans="1:11">
      <c r="A21" s="162" t="s">
        <v>4935</v>
      </c>
      <c r="B21" s="162" t="s">
        <v>4909</v>
      </c>
      <c r="C21" s="162" t="s">
        <v>4910</v>
      </c>
      <c r="D21" s="162" t="s">
        <v>4899</v>
      </c>
      <c r="E21" s="159" t="str">
        <f t="shared" si="0"/>
        <v>0404_その他の卸売業小規模事業者</v>
      </c>
      <c r="F21" s="10">
        <v>0.35948056311890025</v>
      </c>
      <c r="G21" s="10">
        <v>12.38135443008696</v>
      </c>
      <c r="H21" s="9">
        <v>23.016562870761124</v>
      </c>
      <c r="I21" s="11">
        <v>7.0396884082726956</v>
      </c>
      <c r="J21" s="10">
        <v>0</v>
      </c>
      <c r="K21" s="10">
        <v>0</v>
      </c>
    </row>
    <row r="22" spans="1:11">
      <c r="A22" s="162" t="s">
        <v>4935</v>
      </c>
      <c r="B22" s="162" t="s">
        <v>4909</v>
      </c>
      <c r="C22" s="162" t="s">
        <v>4911</v>
      </c>
      <c r="D22" s="162" t="s">
        <v>4898</v>
      </c>
      <c r="E22" s="159" t="str">
        <f t="shared" si="0"/>
        <v>0401_化学製品卸売業中規模事業者</v>
      </c>
      <c r="F22" s="10">
        <v>0.39066341381364417</v>
      </c>
      <c r="G22" s="10">
        <v>11.385104290959182</v>
      </c>
      <c r="H22" s="9">
        <v>18.587640971767957</v>
      </c>
      <c r="I22" s="11">
        <v>4.9912515848945214</v>
      </c>
      <c r="J22" s="10">
        <v>0</v>
      </c>
      <c r="K22" s="10">
        <v>0</v>
      </c>
    </row>
    <row r="23" spans="1:11">
      <c r="A23" s="162" t="s">
        <v>4935</v>
      </c>
      <c r="B23" s="162" t="s">
        <v>4909</v>
      </c>
      <c r="C23" s="162" t="s">
        <v>4911</v>
      </c>
      <c r="D23" s="162" t="s">
        <v>4899</v>
      </c>
      <c r="E23" s="159" t="str">
        <f t="shared" si="0"/>
        <v>0401_化学製品卸売業小規模事業者</v>
      </c>
      <c r="F23" s="10">
        <v>0</v>
      </c>
      <c r="G23" s="10">
        <v>13.17117213575281</v>
      </c>
      <c r="H23" s="9">
        <v>24.659696255956902</v>
      </c>
      <c r="I23" s="11">
        <v>5.471846579470828</v>
      </c>
      <c r="J23" s="10">
        <v>0</v>
      </c>
      <c r="K23" s="10">
        <v>0</v>
      </c>
    </row>
    <row r="24" spans="1:11">
      <c r="A24" s="162" t="s">
        <v>4935</v>
      </c>
      <c r="B24" s="162" t="s">
        <v>4909</v>
      </c>
      <c r="C24" s="162" t="s">
        <v>4912</v>
      </c>
      <c r="D24" s="162" t="s">
        <v>4898</v>
      </c>
      <c r="E24" s="159" t="str">
        <f t="shared" si="0"/>
        <v>0402_繊維関連製品卸売業中規模事業者</v>
      </c>
      <c r="F24" s="10">
        <v>3.3930883014086968</v>
      </c>
      <c r="G24" s="10">
        <v>14.205658436046038</v>
      </c>
      <c r="H24" s="9">
        <v>29.328193877206548</v>
      </c>
      <c r="I24" s="11">
        <v>11.268797524850001</v>
      </c>
      <c r="J24" s="10">
        <v>0.79378392752057758</v>
      </c>
      <c r="K24" s="10">
        <v>0</v>
      </c>
    </row>
    <row r="25" spans="1:11">
      <c r="A25" s="162" t="s">
        <v>4935</v>
      </c>
      <c r="B25" s="162" t="s">
        <v>4909</v>
      </c>
      <c r="C25" s="162" t="s">
        <v>4912</v>
      </c>
      <c r="D25" s="162" t="s">
        <v>4899</v>
      </c>
      <c r="E25" s="159" t="str">
        <f t="shared" si="0"/>
        <v>0402_繊維関連製品卸売業小規模事業者</v>
      </c>
      <c r="F25" s="10">
        <v>0.8922772460536551</v>
      </c>
      <c r="G25" s="10">
        <v>13.25087412039481</v>
      </c>
      <c r="H25" s="9">
        <v>22.616159556061735</v>
      </c>
      <c r="I25" s="11">
        <v>8.2054007657779433</v>
      </c>
      <c r="J25" s="10">
        <v>0.21798293819019207</v>
      </c>
      <c r="K25" s="10">
        <v>0</v>
      </c>
    </row>
    <row r="26" spans="1:11">
      <c r="A26" s="162" t="s">
        <v>4935</v>
      </c>
      <c r="B26" s="162" t="s">
        <v>4909</v>
      </c>
      <c r="C26" s="162" t="s">
        <v>4913</v>
      </c>
      <c r="D26" s="162" t="s">
        <v>4898</v>
      </c>
      <c r="E26" s="159" t="str">
        <f t="shared" si="0"/>
        <v>0403_食料品卸売業中規模事業者</v>
      </c>
      <c r="F26" s="10">
        <v>2.5655182656588722</v>
      </c>
      <c r="G26" s="10">
        <v>13.638184052589743</v>
      </c>
      <c r="H26" s="9">
        <v>28.242588732031532</v>
      </c>
      <c r="I26" s="11">
        <v>11.089091928059808</v>
      </c>
      <c r="J26" s="10">
        <v>0.13162667920282822</v>
      </c>
      <c r="K26" s="10">
        <v>0</v>
      </c>
    </row>
    <row r="27" spans="1:11">
      <c r="A27" s="162" t="s">
        <v>4935</v>
      </c>
      <c r="B27" s="162" t="s">
        <v>4909</v>
      </c>
      <c r="C27" s="162" t="s">
        <v>4913</v>
      </c>
      <c r="D27" s="162" t="s">
        <v>4899</v>
      </c>
      <c r="E27" s="159" t="str">
        <f t="shared" si="0"/>
        <v>0403_食料品卸売業小規模事業者</v>
      </c>
      <c r="F27" s="10">
        <v>1.5630983362844604</v>
      </c>
      <c r="G27" s="10">
        <v>13.467162026055652</v>
      </c>
      <c r="H27" s="9">
        <v>28.002850706053781</v>
      </c>
      <c r="I27" s="11">
        <v>10.931945619821093</v>
      </c>
      <c r="J27" s="10">
        <v>0.16569298392032492</v>
      </c>
      <c r="K27" s="10">
        <v>0</v>
      </c>
    </row>
    <row r="28" spans="1:11">
      <c r="A28" s="162" t="s">
        <v>4935</v>
      </c>
      <c r="B28" s="162" t="s">
        <v>4908</v>
      </c>
      <c r="C28" s="162" t="s">
        <v>4908</v>
      </c>
      <c r="D28" s="162" t="s">
        <v>4898</v>
      </c>
      <c r="E28" s="159" t="str">
        <f t="shared" si="0"/>
        <v>不使用中規模事業者</v>
      </c>
      <c r="F28" s="10"/>
      <c r="G28" s="10"/>
      <c r="H28" s="9"/>
      <c r="I28" s="11"/>
      <c r="J28" s="10"/>
      <c r="K28" s="10"/>
    </row>
    <row r="29" spans="1:11">
      <c r="A29" s="162" t="s">
        <v>4935</v>
      </c>
      <c r="B29" s="162" t="s">
        <v>4908</v>
      </c>
      <c r="C29" s="162" t="s">
        <v>4908</v>
      </c>
      <c r="D29" s="162" t="s">
        <v>4899</v>
      </c>
      <c r="E29" s="159" t="str">
        <f t="shared" si="0"/>
        <v>不使用小規模事業者</v>
      </c>
      <c r="F29" s="10"/>
      <c r="G29" s="10"/>
      <c r="H29" s="9"/>
      <c r="I29" s="11"/>
      <c r="J29" s="10"/>
      <c r="K29" s="10"/>
    </row>
    <row r="30" spans="1:11">
      <c r="A30" s="162" t="s">
        <v>4935</v>
      </c>
      <c r="B30" s="162" t="s">
        <v>4914</v>
      </c>
      <c r="C30" s="162" t="s">
        <v>4914</v>
      </c>
      <c r="D30" s="162" t="s">
        <v>4898</v>
      </c>
      <c r="E30" s="159" t="str">
        <f t="shared" si="0"/>
        <v>05_小売業中規模事業者</v>
      </c>
      <c r="F30" s="10">
        <v>1.97130755972195</v>
      </c>
      <c r="G30" s="10">
        <v>9.9967166534983694</v>
      </c>
      <c r="H30" s="9">
        <v>20.72470556706174</v>
      </c>
      <c r="I30" s="11">
        <v>7.4270578916742984</v>
      </c>
      <c r="J30" s="10">
        <v>0</v>
      </c>
      <c r="K30" s="10">
        <v>0</v>
      </c>
    </row>
    <row r="31" spans="1:11">
      <c r="A31" s="162" t="s">
        <v>4935</v>
      </c>
      <c r="B31" s="162" t="s">
        <v>4914</v>
      </c>
      <c r="C31" s="162" t="s">
        <v>4914</v>
      </c>
      <c r="D31" s="162" t="s">
        <v>4899</v>
      </c>
      <c r="E31" s="159" t="str">
        <f t="shared" si="0"/>
        <v>05_小売業小規模事業者</v>
      </c>
      <c r="F31" s="10">
        <v>0</v>
      </c>
      <c r="G31" s="10">
        <v>13.843570059965627</v>
      </c>
      <c r="H31" s="9">
        <v>25.835099333362155</v>
      </c>
      <c r="I31" s="11">
        <v>10.136591756344261</v>
      </c>
      <c r="J31" s="10">
        <v>0</v>
      </c>
      <c r="K31" s="10">
        <v>0</v>
      </c>
    </row>
    <row r="32" spans="1:11">
      <c r="A32" s="162" t="s">
        <v>4935</v>
      </c>
      <c r="B32" s="162" t="s">
        <v>4915</v>
      </c>
      <c r="C32" s="162" t="s">
        <v>4915</v>
      </c>
      <c r="D32" s="162" t="s">
        <v>4898</v>
      </c>
      <c r="E32" s="159" t="str">
        <f t="shared" si="0"/>
        <v>06_飲食業中規模事業者</v>
      </c>
      <c r="F32" s="10">
        <v>3.2432440949931647</v>
      </c>
      <c r="G32" s="10">
        <v>8.8120621149924521</v>
      </c>
      <c r="H32" s="9">
        <v>17.815977829395909</v>
      </c>
      <c r="I32" s="11">
        <v>6.4213422570191456</v>
      </c>
      <c r="J32" s="10">
        <v>1.720106682954351</v>
      </c>
      <c r="K32" s="10">
        <v>0</v>
      </c>
    </row>
    <row r="33" spans="1:11">
      <c r="A33" s="162" t="s">
        <v>4935</v>
      </c>
      <c r="B33" s="162" t="s">
        <v>4915</v>
      </c>
      <c r="C33" s="162" t="s">
        <v>4915</v>
      </c>
      <c r="D33" s="162" t="s">
        <v>4899</v>
      </c>
      <c r="E33" s="159" t="str">
        <f t="shared" si="0"/>
        <v>06_飲食業小規模事業者</v>
      </c>
      <c r="F33" s="10">
        <v>1.8485385405964649</v>
      </c>
      <c r="G33" s="10">
        <v>7.7426926308033703</v>
      </c>
      <c r="H33" s="9">
        <v>15.056305366087793</v>
      </c>
      <c r="I33" s="11">
        <v>7.2000057459667888</v>
      </c>
      <c r="J33" s="10">
        <v>1.0528770322321177</v>
      </c>
      <c r="K33" s="10">
        <v>0</v>
      </c>
    </row>
    <row r="34" spans="1:11">
      <c r="A34" s="162" t="s">
        <v>4935</v>
      </c>
      <c r="B34" s="162" t="s">
        <v>4916</v>
      </c>
      <c r="C34" s="162" t="s">
        <v>4916</v>
      </c>
      <c r="D34" s="162" t="s">
        <v>4898</v>
      </c>
      <c r="E34" s="159" t="str">
        <f t="shared" si="0"/>
        <v>07_不動産業中規模事業者</v>
      </c>
      <c r="F34" s="10">
        <v>4.3327493993290336</v>
      </c>
      <c r="G34" s="10">
        <v>9.3012032669923475</v>
      </c>
      <c r="H34" s="9">
        <v>18.690392513359924</v>
      </c>
      <c r="I34" s="11">
        <v>8.7221467303605031</v>
      </c>
      <c r="J34" s="10">
        <v>0.76371714303519911</v>
      </c>
      <c r="K34" s="10">
        <v>0</v>
      </c>
    </row>
    <row r="35" spans="1:11">
      <c r="A35" s="162" t="s">
        <v>4935</v>
      </c>
      <c r="B35" s="162" t="s">
        <v>4916</v>
      </c>
      <c r="C35" s="162" t="s">
        <v>4916</v>
      </c>
      <c r="D35" s="162" t="s">
        <v>4899</v>
      </c>
      <c r="E35" s="159" t="str">
        <f t="shared" si="0"/>
        <v>07_不動産業小規模事業者</v>
      </c>
      <c r="F35" s="10">
        <v>8.3431873775223959</v>
      </c>
      <c r="G35" s="10">
        <v>12.555515627581334</v>
      </c>
      <c r="H35" s="9">
        <v>26.538070196056783</v>
      </c>
      <c r="I35" s="11">
        <v>14.38952931714217</v>
      </c>
      <c r="J35" s="10">
        <v>4.5285156513354465</v>
      </c>
      <c r="K35" s="10">
        <v>0</v>
      </c>
    </row>
    <row r="36" spans="1:11">
      <c r="A36" s="162" t="s">
        <v>4935</v>
      </c>
      <c r="B36" s="162" t="s">
        <v>4917</v>
      </c>
      <c r="C36" s="162" t="s">
        <v>4917</v>
      </c>
      <c r="D36" s="162" t="s">
        <v>4898</v>
      </c>
      <c r="E36" s="159" t="str">
        <f t="shared" si="0"/>
        <v>08_運輸業中規模事業者</v>
      </c>
      <c r="F36" s="10">
        <v>4.1495624546168797</v>
      </c>
      <c r="G36" s="10">
        <v>13.736322837065204</v>
      </c>
      <c r="H36" s="9">
        <v>30.171285824090432</v>
      </c>
      <c r="I36" s="11">
        <v>11.888099228195756</v>
      </c>
      <c r="J36" s="10">
        <v>1.8005167374778299</v>
      </c>
      <c r="K36" s="10">
        <v>0</v>
      </c>
    </row>
    <row r="37" spans="1:11">
      <c r="A37" s="162" t="s">
        <v>4935</v>
      </c>
      <c r="B37" s="162" t="s">
        <v>4917</v>
      </c>
      <c r="C37" s="162" t="s">
        <v>4917</v>
      </c>
      <c r="D37" s="162" t="s">
        <v>4899</v>
      </c>
      <c r="E37" s="159" t="str">
        <f t="shared" si="0"/>
        <v>08_運輸業小規模事業者</v>
      </c>
      <c r="F37" s="10">
        <v>1.6571398948626397</v>
      </c>
      <c r="G37" s="10">
        <v>11.748184440864053</v>
      </c>
      <c r="H37" s="9">
        <v>23.670626139611247</v>
      </c>
      <c r="I37" s="11">
        <v>9.3862389898474046</v>
      </c>
      <c r="J37" s="10">
        <v>1.0457490446738793</v>
      </c>
      <c r="K37" s="10">
        <v>0</v>
      </c>
    </row>
    <row r="38" spans="1:11">
      <c r="A38" s="162" t="s">
        <v>4935</v>
      </c>
      <c r="B38" s="162" t="s">
        <v>4918</v>
      </c>
      <c r="C38" s="162" t="s">
        <v>4918</v>
      </c>
      <c r="D38" s="162" t="s">
        <v>4898</v>
      </c>
      <c r="E38" s="159" t="str">
        <f t="shared" si="0"/>
        <v>09_エネルギー中規模事業者</v>
      </c>
      <c r="F38" s="10">
        <v>2.7252919608925033</v>
      </c>
      <c r="G38" s="10">
        <v>13.721576045756951</v>
      </c>
      <c r="H38" s="9">
        <v>33.446825297684605</v>
      </c>
      <c r="I38" s="11">
        <v>5.6533238764688241</v>
      </c>
      <c r="J38" s="10">
        <v>5.0121242628637291E-2</v>
      </c>
      <c r="K38" s="10">
        <v>0</v>
      </c>
    </row>
    <row r="39" spans="1:11">
      <c r="A39" s="162" t="s">
        <v>4935</v>
      </c>
      <c r="B39" s="162" t="s">
        <v>4918</v>
      </c>
      <c r="C39" s="162" t="s">
        <v>4918</v>
      </c>
      <c r="D39" s="162" t="s">
        <v>4899</v>
      </c>
      <c r="E39" s="159" t="str">
        <f t="shared" si="0"/>
        <v>09_エネルギー小規模事業者</v>
      </c>
      <c r="F39" s="10">
        <v>5.5997266554747824</v>
      </c>
      <c r="G39" s="10">
        <v>17.812117518698276</v>
      </c>
      <c r="H39" s="9">
        <v>51.103589316862319</v>
      </c>
      <c r="I39" s="11">
        <v>10.283933549721723</v>
      </c>
      <c r="J39" s="10">
        <v>2.2249294017442627</v>
      </c>
      <c r="K39" s="10">
        <v>0</v>
      </c>
    </row>
    <row r="40" spans="1:11">
      <c r="A40" s="162" t="s">
        <v>4935</v>
      </c>
      <c r="B40" s="162" t="s">
        <v>4919</v>
      </c>
      <c r="C40" s="162" t="s">
        <v>4920</v>
      </c>
      <c r="D40" s="162" t="s">
        <v>4898</v>
      </c>
      <c r="E40" s="159" t="str">
        <f t="shared" si="0"/>
        <v>1006_その他のサービス業中規模事業者</v>
      </c>
      <c r="F40" s="10">
        <v>0.14977783281972229</v>
      </c>
      <c r="G40" s="10">
        <v>9.3042065973955292</v>
      </c>
      <c r="H40" s="9">
        <v>15.009828149691629</v>
      </c>
      <c r="I40" s="11">
        <v>3.7034840510141329</v>
      </c>
      <c r="J40" s="10">
        <v>0</v>
      </c>
      <c r="K40" s="10">
        <v>0</v>
      </c>
    </row>
    <row r="41" spans="1:11">
      <c r="A41" s="162" t="s">
        <v>4935</v>
      </c>
      <c r="B41" s="162" t="s">
        <v>4919</v>
      </c>
      <c r="C41" s="162" t="s">
        <v>4920</v>
      </c>
      <c r="D41" s="162" t="s">
        <v>4899</v>
      </c>
      <c r="E41" s="159" t="str">
        <f t="shared" si="0"/>
        <v>1006_その他のサービス業小規模事業者</v>
      </c>
      <c r="F41" s="10">
        <v>0</v>
      </c>
      <c r="G41" s="10">
        <v>9.3798565477126044</v>
      </c>
      <c r="H41" s="9">
        <v>15.853884980101576</v>
      </c>
      <c r="I41" s="11">
        <v>3.4502795882091539</v>
      </c>
      <c r="J41" s="10">
        <v>0</v>
      </c>
      <c r="K41" s="10">
        <v>0</v>
      </c>
    </row>
    <row r="42" spans="1:11">
      <c r="A42" s="162" t="s">
        <v>4935</v>
      </c>
      <c r="B42" s="162" t="s">
        <v>4919</v>
      </c>
      <c r="C42" s="162" t="s">
        <v>4921</v>
      </c>
      <c r="D42" s="162" t="s">
        <v>4898</v>
      </c>
      <c r="E42" s="159" t="str">
        <f t="shared" si="0"/>
        <v>1001_物品賃貸業中規模事業者</v>
      </c>
      <c r="F42" s="10">
        <v>2.0383908374618311</v>
      </c>
      <c r="G42" s="10">
        <v>15.266266146442774</v>
      </c>
      <c r="H42" s="9">
        <v>27.612696345363815</v>
      </c>
      <c r="I42" s="11">
        <v>6.0634799158214703</v>
      </c>
      <c r="J42" s="10">
        <v>0.21340035889574197</v>
      </c>
      <c r="K42" s="10">
        <v>0</v>
      </c>
    </row>
    <row r="43" spans="1:11">
      <c r="A43" s="162" t="s">
        <v>4935</v>
      </c>
      <c r="B43" s="162" t="s">
        <v>4919</v>
      </c>
      <c r="C43" s="162" t="s">
        <v>4921</v>
      </c>
      <c r="D43" s="162" t="s">
        <v>4899</v>
      </c>
      <c r="E43" s="159" t="str">
        <f t="shared" si="0"/>
        <v>1001_物品賃貸業小規模事業者</v>
      </c>
      <c r="F43" s="10">
        <v>3.9321935370018581E-2</v>
      </c>
      <c r="G43" s="10">
        <v>8.0808871970499077</v>
      </c>
      <c r="H43" s="9">
        <v>14.165015849624693</v>
      </c>
      <c r="I43" s="11">
        <v>4.7003785753661314</v>
      </c>
      <c r="J43" s="10">
        <v>0</v>
      </c>
      <c r="K43" s="10">
        <v>0</v>
      </c>
    </row>
    <row r="44" spans="1:11">
      <c r="A44" s="162" t="s">
        <v>4935</v>
      </c>
      <c r="B44" s="162" t="s">
        <v>4919</v>
      </c>
      <c r="C44" s="162" t="s">
        <v>4922</v>
      </c>
      <c r="D44" s="162" t="s">
        <v>4898</v>
      </c>
      <c r="E44" s="159" t="str">
        <f t="shared" si="0"/>
        <v>1002_娯楽業中規模事業者</v>
      </c>
      <c r="F44" s="10">
        <v>0.86202479911828533</v>
      </c>
      <c r="G44" s="10">
        <v>9.0163921953309067</v>
      </c>
      <c r="H44" s="9">
        <v>15.810974619027514</v>
      </c>
      <c r="I44" s="11">
        <v>4.6859564665525602</v>
      </c>
      <c r="J44" s="10">
        <v>0</v>
      </c>
      <c r="K44" s="10">
        <v>0</v>
      </c>
    </row>
    <row r="45" spans="1:11">
      <c r="A45" s="162" t="s">
        <v>4935</v>
      </c>
      <c r="B45" s="162" t="s">
        <v>4919</v>
      </c>
      <c r="C45" s="162" t="s">
        <v>4922</v>
      </c>
      <c r="D45" s="162" t="s">
        <v>4899</v>
      </c>
      <c r="E45" s="159" t="str">
        <f t="shared" si="0"/>
        <v>1002_娯楽業小規模事業者</v>
      </c>
      <c r="F45" s="10">
        <v>0.46529777442672149</v>
      </c>
      <c r="G45" s="10">
        <v>11.660361466924682</v>
      </c>
      <c r="H45" s="9">
        <v>11.162453794406872</v>
      </c>
      <c r="I45" s="11">
        <v>2.8159686063835543</v>
      </c>
      <c r="J45" s="10">
        <v>0</v>
      </c>
      <c r="K45" s="10">
        <v>0</v>
      </c>
    </row>
    <row r="46" spans="1:11">
      <c r="A46" s="162" t="s">
        <v>4935</v>
      </c>
      <c r="B46" s="162" t="s">
        <v>4919</v>
      </c>
      <c r="C46" s="162" t="s">
        <v>4923</v>
      </c>
      <c r="D46" s="162" t="s">
        <v>4898</v>
      </c>
      <c r="E46" s="159" t="str">
        <f t="shared" si="0"/>
        <v>1003_広告・調査・情報サービス業中規模事業者</v>
      </c>
      <c r="F46" s="10">
        <v>0</v>
      </c>
      <c r="G46" s="10">
        <v>7.6303796419001015</v>
      </c>
      <c r="H46" s="9">
        <v>12.758058529202899</v>
      </c>
      <c r="I46" s="11">
        <v>2.4448860292767027</v>
      </c>
      <c r="J46" s="10">
        <v>0</v>
      </c>
      <c r="K46" s="10">
        <v>0</v>
      </c>
    </row>
    <row r="47" spans="1:11">
      <c r="A47" s="162" t="s">
        <v>4935</v>
      </c>
      <c r="B47" s="162" t="s">
        <v>4919</v>
      </c>
      <c r="C47" s="162" t="s">
        <v>4923</v>
      </c>
      <c r="D47" s="162" t="s">
        <v>4899</v>
      </c>
      <c r="E47" s="159" t="str">
        <f t="shared" si="0"/>
        <v>1003_広告・調査・情報サービス業小規模事業者</v>
      </c>
      <c r="F47" s="10">
        <v>0</v>
      </c>
      <c r="G47" s="10">
        <v>7.5065955072637784</v>
      </c>
      <c r="H47" s="9">
        <v>11.189655786952882</v>
      </c>
      <c r="I47" s="11">
        <v>2.2310078922608576</v>
      </c>
      <c r="J47" s="10">
        <v>0</v>
      </c>
      <c r="K47" s="10">
        <v>0</v>
      </c>
    </row>
    <row r="48" spans="1:11">
      <c r="A48" s="162" t="s">
        <v>4935</v>
      </c>
      <c r="B48" s="162" t="s">
        <v>4919</v>
      </c>
      <c r="C48" s="162" t="s">
        <v>4924</v>
      </c>
      <c r="D48" s="162" t="s">
        <v>4898</v>
      </c>
      <c r="E48" s="159" t="str">
        <f t="shared" si="0"/>
        <v>1004_事業サービス業中規模事業者</v>
      </c>
      <c r="F48" s="10">
        <v>0</v>
      </c>
      <c r="G48" s="10">
        <v>7.9869160811053561</v>
      </c>
      <c r="H48" s="9">
        <v>13.176080807559112</v>
      </c>
      <c r="I48" s="11">
        <v>2.6353774507034813</v>
      </c>
      <c r="J48" s="10">
        <v>0</v>
      </c>
      <c r="K48" s="10">
        <v>0</v>
      </c>
    </row>
    <row r="49" spans="1:11">
      <c r="A49" s="162" t="s">
        <v>4935</v>
      </c>
      <c r="B49" s="162" t="s">
        <v>4919</v>
      </c>
      <c r="C49" s="162" t="s">
        <v>4924</v>
      </c>
      <c r="D49" s="162" t="s">
        <v>4899</v>
      </c>
      <c r="E49" s="159" t="str">
        <f t="shared" si="0"/>
        <v>1004_事業サービス業小規模事業者</v>
      </c>
      <c r="F49" s="10">
        <v>0</v>
      </c>
      <c r="G49" s="10">
        <v>9.2112050141394288</v>
      </c>
      <c r="H49" s="9">
        <v>16.949922837554787</v>
      </c>
      <c r="I49" s="11">
        <v>3.0878955205934311</v>
      </c>
      <c r="J49" s="10">
        <v>0</v>
      </c>
      <c r="K49" s="10">
        <v>0</v>
      </c>
    </row>
    <row r="50" spans="1:11">
      <c r="A50" s="162" t="s">
        <v>4935</v>
      </c>
      <c r="B50" s="162" t="s">
        <v>4919</v>
      </c>
      <c r="C50" s="162" t="s">
        <v>4925</v>
      </c>
      <c r="D50" s="162" t="s">
        <v>4898</v>
      </c>
      <c r="E50" s="159" t="str">
        <f t="shared" si="0"/>
        <v>1005_専門サービス業中規模事業者</v>
      </c>
      <c r="F50" s="10">
        <v>0</v>
      </c>
      <c r="G50" s="10">
        <v>7.2095657823252468</v>
      </c>
      <c r="H50" s="9">
        <v>12.644989535800716</v>
      </c>
      <c r="I50" s="11">
        <v>2.327312697067454</v>
      </c>
      <c r="J50" s="10">
        <v>0</v>
      </c>
      <c r="K50" s="10">
        <v>0</v>
      </c>
    </row>
    <row r="51" spans="1:11">
      <c r="A51" s="162" t="s">
        <v>4935</v>
      </c>
      <c r="B51" s="162" t="s">
        <v>4919</v>
      </c>
      <c r="C51" s="162" t="s">
        <v>4925</v>
      </c>
      <c r="D51" s="162" t="s">
        <v>4899</v>
      </c>
      <c r="E51" s="159" t="str">
        <f t="shared" si="0"/>
        <v>1005_専門サービス業小規模事業者</v>
      </c>
      <c r="F51" s="10">
        <v>0</v>
      </c>
      <c r="G51" s="10">
        <v>8.6645582147045097</v>
      </c>
      <c r="H51" s="9">
        <v>14.437667436520746</v>
      </c>
      <c r="I51" s="11">
        <v>3.2687963100729056</v>
      </c>
      <c r="J51" s="10">
        <v>0</v>
      </c>
      <c r="K51" s="10">
        <v>0</v>
      </c>
    </row>
    <row r="52" spans="1:11">
      <c r="A52" s="162" t="s">
        <v>4935</v>
      </c>
      <c r="B52" s="162" t="s">
        <v>4908</v>
      </c>
      <c r="C52" s="162" t="s">
        <v>4908</v>
      </c>
      <c r="D52" s="162" t="s">
        <v>4898</v>
      </c>
      <c r="E52" s="159" t="str">
        <f t="shared" si="0"/>
        <v>不使用中規模事業者</v>
      </c>
      <c r="F52" s="10"/>
      <c r="G52" s="10"/>
      <c r="H52" s="9"/>
      <c r="I52" s="11"/>
      <c r="J52" s="10"/>
      <c r="K52" s="10"/>
    </row>
    <row r="53" spans="1:11">
      <c r="A53" s="162" t="s">
        <v>4935</v>
      </c>
      <c r="B53" s="162" t="s">
        <v>4908</v>
      </c>
      <c r="C53" s="162" t="s">
        <v>4908</v>
      </c>
      <c r="D53" s="162" t="s">
        <v>4899</v>
      </c>
      <c r="E53" s="159" t="str">
        <f t="shared" si="0"/>
        <v>不使用小規模事業者</v>
      </c>
      <c r="F53" s="10"/>
      <c r="G53" s="10"/>
      <c r="H53" s="9"/>
      <c r="I53" s="11"/>
      <c r="J53" s="10"/>
      <c r="K53" s="10"/>
    </row>
    <row r="54" spans="1:11">
      <c r="A54" s="162" t="s">
        <v>4935</v>
      </c>
      <c r="B54" s="162" t="s">
        <v>4926</v>
      </c>
      <c r="C54" s="162" t="s">
        <v>4926</v>
      </c>
      <c r="D54" s="162" t="s">
        <v>4898</v>
      </c>
      <c r="E54" s="159" t="str">
        <f t="shared" si="0"/>
        <v>11_医療業中規模事業者</v>
      </c>
      <c r="F54" s="10">
        <v>1.0792608009115252</v>
      </c>
      <c r="G54" s="10">
        <v>14.311772720170007</v>
      </c>
      <c r="H54" s="9">
        <v>24.786953432795542</v>
      </c>
      <c r="I54" s="11">
        <v>9.3978818513537465</v>
      </c>
      <c r="J54" s="10">
        <v>0</v>
      </c>
      <c r="K54" s="10">
        <v>0</v>
      </c>
    </row>
    <row r="55" spans="1:11">
      <c r="A55" s="162" t="s">
        <v>4935</v>
      </c>
      <c r="B55" s="162" t="s">
        <v>4926</v>
      </c>
      <c r="C55" s="162" t="s">
        <v>4926</v>
      </c>
      <c r="D55" s="162" t="s">
        <v>4899</v>
      </c>
      <c r="E55" s="159" t="str">
        <f t="shared" si="0"/>
        <v>11_医療業小規模事業者</v>
      </c>
      <c r="F55" s="10">
        <v>0</v>
      </c>
      <c r="G55" s="10">
        <v>12.078747559553303</v>
      </c>
      <c r="H55" s="9">
        <v>34.836986228330083</v>
      </c>
      <c r="I55" s="11">
        <v>0.58438818565400841</v>
      </c>
      <c r="J55" s="10">
        <v>0</v>
      </c>
      <c r="K55" s="10">
        <v>0</v>
      </c>
    </row>
    <row r="56" spans="1:11">
      <c r="A56" s="162" t="s">
        <v>4935</v>
      </c>
      <c r="B56" s="162" t="s">
        <v>4927</v>
      </c>
      <c r="C56" s="162" t="s">
        <v>4927</v>
      </c>
      <c r="D56" s="162" t="s">
        <v>4898</v>
      </c>
      <c r="E56" s="159" t="str">
        <f t="shared" si="0"/>
        <v>12_保険衛生、廃棄物処理業中規模事業者</v>
      </c>
      <c r="F56" s="10">
        <v>1.7018442227638775</v>
      </c>
      <c r="G56" s="10">
        <v>10.405927617983318</v>
      </c>
      <c r="H56" s="9">
        <v>18.27591269383958</v>
      </c>
      <c r="I56" s="11">
        <v>6.4732740722032505</v>
      </c>
      <c r="J56" s="10">
        <v>0.15723190689829378</v>
      </c>
      <c r="K56" s="10">
        <v>0</v>
      </c>
    </row>
    <row r="57" spans="1:11">
      <c r="A57" s="162" t="s">
        <v>4935</v>
      </c>
      <c r="B57" s="162" t="s">
        <v>4927</v>
      </c>
      <c r="C57" s="162" t="s">
        <v>4927</v>
      </c>
      <c r="D57" s="162" t="s">
        <v>4899</v>
      </c>
      <c r="E57" s="159" t="str">
        <f t="shared" si="0"/>
        <v>12_保険衛生、廃棄物処理業小規模事業者</v>
      </c>
      <c r="F57" s="10">
        <v>0.34932138092375364</v>
      </c>
      <c r="G57" s="10">
        <v>9.9647247261057093</v>
      </c>
      <c r="H57" s="9">
        <v>20.669068723166294</v>
      </c>
      <c r="I57" s="11">
        <v>4.5643632383345745</v>
      </c>
      <c r="J57" s="10">
        <v>0.14370826913199794</v>
      </c>
      <c r="K57" s="10">
        <v>0</v>
      </c>
    </row>
    <row r="58" spans="1:11">
      <c r="A58" s="162" t="s">
        <v>4935</v>
      </c>
      <c r="B58" s="162" t="s">
        <v>4928</v>
      </c>
      <c r="C58" s="162" t="s">
        <v>4928</v>
      </c>
      <c r="D58" s="162" t="s">
        <v>4898</v>
      </c>
      <c r="E58" s="159" t="str">
        <f t="shared" si="0"/>
        <v>13_観光業中規模事業者</v>
      </c>
      <c r="F58" s="10">
        <v>2.700291181604467</v>
      </c>
      <c r="G58" s="10">
        <v>10.871907900303379</v>
      </c>
      <c r="H58" s="9">
        <v>18.545302900807812</v>
      </c>
      <c r="I58" s="11">
        <v>8.0910302535223195</v>
      </c>
      <c r="J58" s="10">
        <v>0.36217059318963574</v>
      </c>
      <c r="K58" s="10">
        <v>0</v>
      </c>
    </row>
    <row r="59" spans="1:11">
      <c r="A59" s="162" t="s">
        <v>4935</v>
      </c>
      <c r="B59" s="162" t="s">
        <v>4928</v>
      </c>
      <c r="C59" s="162" t="s">
        <v>4928</v>
      </c>
      <c r="D59" s="162" t="s">
        <v>4899</v>
      </c>
      <c r="E59" s="159" t="str">
        <f t="shared" si="0"/>
        <v>13_観光業小規模事業者</v>
      </c>
      <c r="F59" s="10">
        <v>0.485681486704167</v>
      </c>
      <c r="G59" s="10">
        <v>11.983467009139698</v>
      </c>
      <c r="H59" s="9">
        <v>25.338705843203925</v>
      </c>
      <c r="I59" s="11">
        <v>6.4075686917649994</v>
      </c>
      <c r="J59" s="10">
        <v>0</v>
      </c>
      <c r="K59" s="10">
        <v>0</v>
      </c>
    </row>
    <row r="61" spans="1:11">
      <c r="E61" s="155" t="s">
        <v>4929</v>
      </c>
    </row>
  </sheetData>
  <phoneticPr fontId="1"/>
  <conditionalFormatting sqref="C2:D12 F2:I2">
    <cfRule type="cellIs" dxfId="13" priority="6" operator="lessThan">
      <formula>0</formula>
    </cfRule>
  </conditionalFormatting>
  <conditionalFormatting sqref="J3:K59">
    <cfRule type="cellIs" dxfId="12" priority="3" operator="lessThan">
      <formula>0</formula>
    </cfRule>
  </conditionalFormatting>
  <conditionalFormatting sqref="J2:K2">
    <cfRule type="cellIs" dxfId="11" priority="5" operator="lessThan">
      <formula>0</formula>
    </cfRule>
  </conditionalFormatting>
  <conditionalFormatting sqref="F3:I59">
    <cfRule type="cellIs" dxfId="10" priority="4" operator="lessThan">
      <formula>0</formula>
    </cfRule>
  </conditionalFormatting>
  <conditionalFormatting sqref="E2">
    <cfRule type="cellIs" dxfId="9" priority="2" operator="lessThan">
      <formula>0</formula>
    </cfRule>
  </conditionalFormatting>
  <conditionalFormatting sqref="E3:E59">
    <cfRule type="cellIs" dxfId="8" priority="1"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workbookViewId="0"/>
  </sheetViews>
  <sheetFormatPr defaultColWidth="9" defaultRowHeight="11.25"/>
  <cols>
    <col min="1" max="1" width="18.875" style="155" bestFit="1" customWidth="1"/>
    <col min="2" max="2" width="20.5" style="155" bestFit="1" customWidth="1"/>
    <col min="3" max="3" width="24" style="155" bestFit="1" customWidth="1"/>
    <col min="4" max="4" width="10.5" style="155" bestFit="1" customWidth="1"/>
    <col min="5" max="5" width="15.625" style="155" customWidth="1"/>
    <col min="6" max="16384" width="9" style="155"/>
  </cols>
  <sheetData>
    <row r="1" spans="1:11">
      <c r="A1" s="1" t="s">
        <v>4882</v>
      </c>
      <c r="B1" s="2" t="s">
        <v>4883</v>
      </c>
      <c r="C1" s="2" t="s">
        <v>4884</v>
      </c>
      <c r="D1" s="3" t="s">
        <v>4885</v>
      </c>
      <c r="E1" s="154" t="s">
        <v>4886</v>
      </c>
      <c r="F1" s="3" t="s">
        <v>4887</v>
      </c>
      <c r="G1" s="3" t="s">
        <v>67</v>
      </c>
      <c r="H1" s="3" t="s">
        <v>4930</v>
      </c>
      <c r="I1" s="3" t="s">
        <v>4931</v>
      </c>
      <c r="J1" s="3" t="s">
        <v>4932</v>
      </c>
      <c r="K1" s="3" t="s">
        <v>4933</v>
      </c>
    </row>
    <row r="2" spans="1:11">
      <c r="A2" s="156" t="s">
        <v>4934</v>
      </c>
      <c r="B2" s="157" t="s">
        <v>4897</v>
      </c>
      <c r="C2" s="163" t="s">
        <v>4897</v>
      </c>
      <c r="D2" s="163" t="s">
        <v>4898</v>
      </c>
      <c r="E2" s="159" t="str">
        <f>C2&amp;D2</f>
        <v>01_農業中規模事業者</v>
      </c>
      <c r="F2" s="12">
        <v>1.023794745662584</v>
      </c>
      <c r="G2" s="12">
        <v>1.4088772520317934</v>
      </c>
      <c r="H2" s="12">
        <v>3.3</v>
      </c>
      <c r="I2" s="12">
        <v>1.6</v>
      </c>
      <c r="J2" s="12">
        <v>0.5</v>
      </c>
      <c r="K2" s="12">
        <v>-0.2</v>
      </c>
    </row>
    <row r="3" spans="1:11">
      <c r="A3" s="156" t="s">
        <v>4934</v>
      </c>
      <c r="B3" s="157" t="s">
        <v>4897</v>
      </c>
      <c r="C3" s="163" t="s">
        <v>4897</v>
      </c>
      <c r="D3" s="163" t="s">
        <v>4899</v>
      </c>
      <c r="E3" s="159" t="str">
        <f t="shared" ref="E3:E59" si="0">C3&amp;D3</f>
        <v>01_農業小規模事業者</v>
      </c>
      <c r="F3" s="12">
        <v>1.3164750816965358</v>
      </c>
      <c r="G3" s="12">
        <v>2.4134661285011485</v>
      </c>
      <c r="H3" s="12">
        <v>5.9</v>
      </c>
      <c r="I3" s="12">
        <v>2.2000000000000002</v>
      </c>
      <c r="J3" s="12">
        <v>0.7</v>
      </c>
      <c r="K3" s="12">
        <v>0</v>
      </c>
    </row>
    <row r="4" spans="1:11">
      <c r="A4" s="156" t="s">
        <v>4934</v>
      </c>
      <c r="B4" s="157" t="s">
        <v>4900</v>
      </c>
      <c r="C4" s="163" t="s">
        <v>4900</v>
      </c>
      <c r="D4" s="163" t="s">
        <v>4898</v>
      </c>
      <c r="E4" s="159" t="str">
        <f t="shared" si="0"/>
        <v>02_建設業中規模事業者</v>
      </c>
      <c r="F4" s="12">
        <v>0.99263252102621635</v>
      </c>
      <c r="G4" s="12">
        <v>1.4029520989469881</v>
      </c>
      <c r="H4" s="12">
        <v>3.3</v>
      </c>
      <c r="I4" s="12">
        <v>1.6</v>
      </c>
      <c r="J4" s="12">
        <v>0.4</v>
      </c>
      <c r="K4" s="12">
        <v>-0.3</v>
      </c>
    </row>
    <row r="5" spans="1:11">
      <c r="A5" s="156" t="s">
        <v>4934</v>
      </c>
      <c r="B5" s="157" t="s">
        <v>4900</v>
      </c>
      <c r="C5" s="163" t="s">
        <v>4900</v>
      </c>
      <c r="D5" s="163" t="s">
        <v>4899</v>
      </c>
      <c r="E5" s="159" t="str">
        <f t="shared" si="0"/>
        <v>02_建設業小規模事業者</v>
      </c>
      <c r="F5" s="12">
        <v>0.72231172278807643</v>
      </c>
      <c r="G5" s="12">
        <v>1.372095360563373</v>
      </c>
      <c r="H5" s="12">
        <v>2.9</v>
      </c>
      <c r="I5" s="12">
        <v>1.3</v>
      </c>
      <c r="J5" s="12">
        <v>0.3</v>
      </c>
      <c r="K5" s="12">
        <v>-0.1</v>
      </c>
    </row>
    <row r="6" spans="1:11">
      <c r="A6" s="156" t="s">
        <v>4934</v>
      </c>
      <c r="B6" s="157" t="s">
        <v>4901</v>
      </c>
      <c r="C6" s="163" t="s">
        <v>4902</v>
      </c>
      <c r="D6" s="163" t="s">
        <v>4898</v>
      </c>
      <c r="E6" s="159" t="str">
        <f t="shared" si="0"/>
        <v>0306_その他の製造業中規模事業者</v>
      </c>
      <c r="F6" s="12">
        <v>2.0406668587803081</v>
      </c>
      <c r="G6" s="12">
        <v>1.6045502645886436</v>
      </c>
      <c r="H6" s="12">
        <v>4.5999999999999996</v>
      </c>
      <c r="I6" s="12">
        <v>2.8</v>
      </c>
      <c r="J6" s="12">
        <v>1.3</v>
      </c>
      <c r="K6" s="12">
        <v>0.2</v>
      </c>
    </row>
    <row r="7" spans="1:11">
      <c r="A7" s="156" t="s">
        <v>4934</v>
      </c>
      <c r="B7" s="157" t="s">
        <v>4901</v>
      </c>
      <c r="C7" s="163" t="s">
        <v>4902</v>
      </c>
      <c r="D7" s="163" t="s">
        <v>4899</v>
      </c>
      <c r="E7" s="159" t="str">
        <f t="shared" si="0"/>
        <v>0306_その他の製造業小規模事業者</v>
      </c>
      <c r="F7" s="12">
        <v>1.6863240587738986</v>
      </c>
      <c r="G7" s="12">
        <v>1.7762916191052556</v>
      </c>
      <c r="H7" s="12">
        <v>4.5</v>
      </c>
      <c r="I7" s="12">
        <v>2.4</v>
      </c>
      <c r="J7" s="12">
        <v>1</v>
      </c>
      <c r="K7" s="12">
        <v>0.1</v>
      </c>
    </row>
    <row r="8" spans="1:11">
      <c r="A8" s="156" t="s">
        <v>4934</v>
      </c>
      <c r="B8" s="157" t="s">
        <v>4901</v>
      </c>
      <c r="C8" s="163" t="s">
        <v>4903</v>
      </c>
      <c r="D8" s="163" t="s">
        <v>4898</v>
      </c>
      <c r="E8" s="159" t="str">
        <f t="shared" si="0"/>
        <v>0301_食料品・飼料・飲料製造業中規模事業者</v>
      </c>
      <c r="F8" s="12">
        <v>1.6267811535011425</v>
      </c>
      <c r="G8" s="12">
        <v>1.6364492058386106</v>
      </c>
      <c r="H8" s="12">
        <v>4.7</v>
      </c>
      <c r="I8" s="12">
        <v>2.4</v>
      </c>
      <c r="J8" s="12">
        <v>1</v>
      </c>
      <c r="K8" s="12">
        <v>0.3</v>
      </c>
    </row>
    <row r="9" spans="1:11">
      <c r="A9" s="156" t="s">
        <v>4934</v>
      </c>
      <c r="B9" s="157" t="s">
        <v>4901</v>
      </c>
      <c r="C9" s="163" t="s">
        <v>4903</v>
      </c>
      <c r="D9" s="163" t="s">
        <v>4899</v>
      </c>
      <c r="E9" s="159" t="str">
        <f t="shared" si="0"/>
        <v>0301_食料品・飼料・飲料製造業小規模事業者</v>
      </c>
      <c r="F9" s="12">
        <v>1.5639732717665811</v>
      </c>
      <c r="G9" s="12">
        <v>1.8622158006954503</v>
      </c>
      <c r="H9" s="12">
        <v>4.9000000000000004</v>
      </c>
      <c r="I9" s="12">
        <v>2.2999999999999998</v>
      </c>
      <c r="J9" s="12">
        <v>1</v>
      </c>
      <c r="K9" s="12">
        <v>0.3</v>
      </c>
    </row>
    <row r="10" spans="1:11">
      <c r="A10" s="156" t="s">
        <v>4934</v>
      </c>
      <c r="B10" s="157" t="s">
        <v>4901</v>
      </c>
      <c r="C10" s="163" t="s">
        <v>4904</v>
      </c>
      <c r="D10" s="163" t="s">
        <v>4898</v>
      </c>
      <c r="E10" s="159" t="str">
        <f t="shared" si="0"/>
        <v>0302_化学工業・関連製品製造業中規模事業者</v>
      </c>
      <c r="F10" s="12">
        <v>2.403220114682393</v>
      </c>
      <c r="G10" s="12">
        <v>1.5079765427838099</v>
      </c>
      <c r="H10" s="12">
        <v>4.5999999999999996</v>
      </c>
      <c r="I10" s="12">
        <v>3</v>
      </c>
      <c r="J10" s="12">
        <v>1.6</v>
      </c>
      <c r="K10" s="12">
        <v>0.5</v>
      </c>
    </row>
    <row r="11" spans="1:11">
      <c r="A11" s="156" t="s">
        <v>4934</v>
      </c>
      <c r="B11" s="157" t="s">
        <v>4901</v>
      </c>
      <c r="C11" s="163" t="s">
        <v>4904</v>
      </c>
      <c r="D11" s="163" t="s">
        <v>4899</v>
      </c>
      <c r="E11" s="159" t="str">
        <f t="shared" si="0"/>
        <v>0302_化学工業・関連製品製造業小規模事業者</v>
      </c>
      <c r="F11" s="12">
        <v>1.8659798438314192</v>
      </c>
      <c r="G11" s="12">
        <v>1.6430003609394039</v>
      </c>
      <c r="H11" s="12">
        <v>4</v>
      </c>
      <c r="I11" s="12">
        <v>2.5</v>
      </c>
      <c r="J11" s="12">
        <v>1.2</v>
      </c>
      <c r="K11" s="12">
        <v>0.4</v>
      </c>
    </row>
    <row r="12" spans="1:11">
      <c r="A12" s="156" t="s">
        <v>4934</v>
      </c>
      <c r="B12" s="157" t="s">
        <v>4901</v>
      </c>
      <c r="C12" s="163" t="s">
        <v>4905</v>
      </c>
      <c r="D12" s="163" t="s">
        <v>4898</v>
      </c>
      <c r="E12" s="159" t="str">
        <f t="shared" si="0"/>
        <v>0303_鉄鋼業、非鉄金属製造業中規模事業者</v>
      </c>
      <c r="F12" s="12">
        <v>2.1604472222870088</v>
      </c>
      <c r="G12" s="12">
        <v>1.5592751639620028</v>
      </c>
      <c r="H12" s="12">
        <v>4.5</v>
      </c>
      <c r="I12" s="12">
        <v>2.9</v>
      </c>
      <c r="J12" s="12">
        <v>1.4</v>
      </c>
      <c r="K12" s="12">
        <v>0.2</v>
      </c>
    </row>
    <row r="13" spans="1:11">
      <c r="A13" s="162" t="s">
        <v>4934</v>
      </c>
      <c r="B13" s="162" t="s">
        <v>4901</v>
      </c>
      <c r="C13" s="162" t="s">
        <v>4905</v>
      </c>
      <c r="D13" s="162" t="s">
        <v>4899</v>
      </c>
      <c r="E13" s="159" t="str">
        <f t="shared" si="0"/>
        <v>0303_鉄鋼業、非鉄金属製造業小規模事業者</v>
      </c>
      <c r="F13" s="12">
        <v>1.8546969930185955</v>
      </c>
      <c r="G13" s="12">
        <v>1.5830707321709636</v>
      </c>
      <c r="H13" s="12">
        <v>4.0999999999999996</v>
      </c>
      <c r="I13" s="12">
        <v>2.7</v>
      </c>
      <c r="J13" s="12">
        <v>1.2</v>
      </c>
      <c r="K13" s="12">
        <v>0.1</v>
      </c>
    </row>
    <row r="14" spans="1:11">
      <c r="A14" s="162" t="s">
        <v>4934</v>
      </c>
      <c r="B14" s="162" t="s">
        <v>4901</v>
      </c>
      <c r="C14" s="162" t="s">
        <v>4906</v>
      </c>
      <c r="D14" s="162" t="s">
        <v>4898</v>
      </c>
      <c r="E14" s="159" t="str">
        <f t="shared" si="0"/>
        <v>0304_金属製品製造業中規模事業者</v>
      </c>
      <c r="F14" s="12">
        <v>1.9401715848456458</v>
      </c>
      <c r="G14" s="12">
        <v>1.5291543746818823</v>
      </c>
      <c r="H14" s="12">
        <v>4.3</v>
      </c>
      <c r="I14" s="12">
        <v>2.6</v>
      </c>
      <c r="J14" s="12">
        <v>1.2</v>
      </c>
      <c r="K14" s="12">
        <v>0.1</v>
      </c>
    </row>
    <row r="15" spans="1:11">
      <c r="A15" s="162" t="s">
        <v>4934</v>
      </c>
      <c r="B15" s="162" t="s">
        <v>4901</v>
      </c>
      <c r="C15" s="162" t="s">
        <v>4906</v>
      </c>
      <c r="D15" s="162" t="s">
        <v>4899</v>
      </c>
      <c r="E15" s="159" t="str">
        <f t="shared" si="0"/>
        <v>0304_金属製品製造業小規模事業者</v>
      </c>
      <c r="F15" s="12">
        <v>1.4985791352439306</v>
      </c>
      <c r="G15" s="12">
        <v>1.5097988705510448</v>
      </c>
      <c r="H15" s="12">
        <v>3.7</v>
      </c>
      <c r="I15" s="12">
        <v>2.1</v>
      </c>
      <c r="J15" s="12">
        <v>0.8</v>
      </c>
      <c r="K15" s="12">
        <v>0</v>
      </c>
    </row>
    <row r="16" spans="1:11">
      <c r="A16" s="162" t="s">
        <v>4934</v>
      </c>
      <c r="B16" s="162" t="s">
        <v>4901</v>
      </c>
      <c r="C16" s="162" t="s">
        <v>4907</v>
      </c>
      <c r="D16" s="162" t="s">
        <v>4898</v>
      </c>
      <c r="E16" s="159" t="str">
        <f t="shared" si="0"/>
        <v>0305_一般・電気機械器具製造業中規模事業者</v>
      </c>
      <c r="F16" s="12">
        <v>2.4551007536061014</v>
      </c>
      <c r="G16" s="12">
        <v>1.597165077344316</v>
      </c>
      <c r="H16" s="12">
        <v>4.9000000000000004</v>
      </c>
      <c r="I16" s="12">
        <v>3.3</v>
      </c>
      <c r="J16" s="12">
        <v>1.7</v>
      </c>
      <c r="K16" s="12">
        <v>0.4</v>
      </c>
    </row>
    <row r="17" spans="1:11">
      <c r="A17" s="162" t="s">
        <v>4934</v>
      </c>
      <c r="B17" s="162" t="s">
        <v>4901</v>
      </c>
      <c r="C17" s="162" t="s">
        <v>4907</v>
      </c>
      <c r="D17" s="162" t="s">
        <v>4899</v>
      </c>
      <c r="E17" s="159" t="str">
        <f t="shared" si="0"/>
        <v>0305_一般・電気機械器具製造業小規模事業者</v>
      </c>
      <c r="F17" s="12">
        <v>1.9177216074586223</v>
      </c>
      <c r="G17" s="12">
        <v>1.7799087385284342</v>
      </c>
      <c r="H17" s="12">
        <v>4.5999999999999996</v>
      </c>
      <c r="I17" s="12">
        <v>2.7</v>
      </c>
      <c r="J17" s="12">
        <v>1.2</v>
      </c>
      <c r="K17" s="12">
        <v>0.2</v>
      </c>
    </row>
    <row r="18" spans="1:11">
      <c r="A18" s="162" t="s">
        <v>4934</v>
      </c>
      <c r="B18" s="162" t="s">
        <v>4908</v>
      </c>
      <c r="C18" s="162" t="s">
        <v>4908</v>
      </c>
      <c r="D18" s="162" t="s">
        <v>4898</v>
      </c>
      <c r="E18" s="159" t="str">
        <f t="shared" si="0"/>
        <v>不使用中規模事業者</v>
      </c>
      <c r="F18" s="12"/>
      <c r="G18" s="12"/>
      <c r="H18" s="12"/>
      <c r="I18" s="12"/>
      <c r="J18" s="12"/>
      <c r="K18" s="12"/>
    </row>
    <row r="19" spans="1:11">
      <c r="A19" s="162" t="s">
        <v>4934</v>
      </c>
      <c r="B19" s="162" t="s">
        <v>4908</v>
      </c>
      <c r="C19" s="162" t="s">
        <v>4908</v>
      </c>
      <c r="D19" s="162" t="s">
        <v>4899</v>
      </c>
      <c r="E19" s="159" t="str">
        <f t="shared" si="0"/>
        <v>不使用小規模事業者</v>
      </c>
      <c r="F19" s="12"/>
      <c r="G19" s="12"/>
      <c r="H19" s="12"/>
      <c r="I19" s="12"/>
      <c r="J19" s="12"/>
      <c r="K19" s="12"/>
    </row>
    <row r="20" spans="1:11">
      <c r="A20" s="162" t="s">
        <v>4934</v>
      </c>
      <c r="B20" s="162" t="s">
        <v>4909</v>
      </c>
      <c r="C20" s="162" t="s">
        <v>4910</v>
      </c>
      <c r="D20" s="162" t="s">
        <v>4898</v>
      </c>
      <c r="E20" s="159" t="str">
        <f t="shared" si="0"/>
        <v>0404_その他の卸売業中規模事業者</v>
      </c>
      <c r="F20" s="12">
        <v>0.90169972965935119</v>
      </c>
      <c r="G20" s="12">
        <v>1.416703487851408</v>
      </c>
      <c r="H20" s="12">
        <v>3.2</v>
      </c>
      <c r="I20" s="12">
        <v>1.5</v>
      </c>
      <c r="J20" s="12">
        <v>0.3</v>
      </c>
      <c r="K20" s="12">
        <v>-0.4</v>
      </c>
    </row>
    <row r="21" spans="1:11">
      <c r="A21" s="162" t="s">
        <v>4934</v>
      </c>
      <c r="B21" s="162" t="s">
        <v>4909</v>
      </c>
      <c r="C21" s="162" t="s">
        <v>4910</v>
      </c>
      <c r="D21" s="162" t="s">
        <v>4899</v>
      </c>
      <c r="E21" s="159" t="str">
        <f t="shared" si="0"/>
        <v>0404_その他の卸売業小規模事業者</v>
      </c>
      <c r="F21" s="12">
        <v>0.83707280356486713</v>
      </c>
      <c r="G21" s="12">
        <v>1.5863983697290667</v>
      </c>
      <c r="H21" s="12">
        <v>3.3</v>
      </c>
      <c r="I21" s="12">
        <v>1.5</v>
      </c>
      <c r="J21" s="12">
        <v>0.3</v>
      </c>
      <c r="K21" s="12">
        <v>-0.2</v>
      </c>
    </row>
    <row r="22" spans="1:11">
      <c r="A22" s="162" t="s">
        <v>4934</v>
      </c>
      <c r="B22" s="162" t="s">
        <v>4909</v>
      </c>
      <c r="C22" s="162" t="s">
        <v>4911</v>
      </c>
      <c r="D22" s="162" t="s">
        <v>4898</v>
      </c>
      <c r="E22" s="159" t="str">
        <f t="shared" si="0"/>
        <v>0401_化学製品卸売業中規模事業者</v>
      </c>
      <c r="F22" s="12">
        <v>0.71866215734386485</v>
      </c>
      <c r="G22" s="12">
        <v>1.2365934536093013</v>
      </c>
      <c r="H22" s="12">
        <v>2.4</v>
      </c>
      <c r="I22" s="12">
        <v>1.2</v>
      </c>
      <c r="J22" s="12">
        <v>0.2</v>
      </c>
      <c r="K22" s="12">
        <v>-0.6</v>
      </c>
    </row>
    <row r="23" spans="1:11">
      <c r="A23" s="162" t="s">
        <v>4934</v>
      </c>
      <c r="B23" s="162" t="s">
        <v>4909</v>
      </c>
      <c r="C23" s="162" t="s">
        <v>4911</v>
      </c>
      <c r="D23" s="162" t="s">
        <v>4899</v>
      </c>
      <c r="E23" s="159" t="str">
        <f t="shared" si="0"/>
        <v>0401_化学製品卸売業小規模事業者</v>
      </c>
      <c r="F23" s="12">
        <v>0.81619178286290595</v>
      </c>
      <c r="G23" s="12">
        <v>1.2791089660677855</v>
      </c>
      <c r="H23" s="12">
        <v>2.7</v>
      </c>
      <c r="I23" s="12">
        <v>1.4</v>
      </c>
      <c r="J23" s="12">
        <v>0.3</v>
      </c>
      <c r="K23" s="12">
        <v>-0.2</v>
      </c>
    </row>
    <row r="24" spans="1:11">
      <c r="A24" s="162" t="s">
        <v>4934</v>
      </c>
      <c r="B24" s="162" t="s">
        <v>4909</v>
      </c>
      <c r="C24" s="162" t="s">
        <v>4912</v>
      </c>
      <c r="D24" s="162" t="s">
        <v>4898</v>
      </c>
      <c r="E24" s="159" t="str">
        <f t="shared" si="0"/>
        <v>0402_繊維関連製品卸売業中規模事業者</v>
      </c>
      <c r="F24" s="12">
        <v>2.2538475031806242</v>
      </c>
      <c r="G24" s="12">
        <v>1.7001308505593355</v>
      </c>
      <c r="H24" s="12">
        <v>4.9000000000000004</v>
      </c>
      <c r="I24" s="12">
        <v>3.1</v>
      </c>
      <c r="J24" s="12">
        <v>1.4</v>
      </c>
      <c r="K24" s="12">
        <v>0.1</v>
      </c>
    </row>
    <row r="25" spans="1:11">
      <c r="A25" s="162" t="s">
        <v>4934</v>
      </c>
      <c r="B25" s="162" t="s">
        <v>4909</v>
      </c>
      <c r="C25" s="162" t="s">
        <v>4912</v>
      </c>
      <c r="D25" s="162" t="s">
        <v>4899</v>
      </c>
      <c r="E25" s="159" t="str">
        <f t="shared" si="0"/>
        <v>0402_繊維関連製品卸売業小規模事業者</v>
      </c>
      <c r="F25" s="12">
        <v>1.6656232297190035</v>
      </c>
      <c r="G25" s="12">
        <v>2.1874602159133505</v>
      </c>
      <c r="H25" s="12">
        <v>6</v>
      </c>
      <c r="I25" s="12">
        <v>2.8</v>
      </c>
      <c r="J25" s="12">
        <v>1</v>
      </c>
      <c r="K25" s="12">
        <v>0</v>
      </c>
    </row>
    <row r="26" spans="1:11">
      <c r="A26" s="162" t="s">
        <v>4934</v>
      </c>
      <c r="B26" s="162" t="s">
        <v>4909</v>
      </c>
      <c r="C26" s="162" t="s">
        <v>4913</v>
      </c>
      <c r="D26" s="162" t="s">
        <v>4898</v>
      </c>
      <c r="E26" s="159" t="str">
        <f t="shared" si="0"/>
        <v>0403_食料品卸売業中規模事業者</v>
      </c>
      <c r="F26" s="12">
        <v>0.63034664815356356</v>
      </c>
      <c r="G26" s="12">
        <v>1.1927118202368256</v>
      </c>
      <c r="H26" s="12">
        <v>2.6</v>
      </c>
      <c r="I26" s="12">
        <v>1.1000000000000001</v>
      </c>
      <c r="J26" s="12">
        <v>0.3</v>
      </c>
      <c r="K26" s="12">
        <v>-0.1</v>
      </c>
    </row>
    <row r="27" spans="1:11">
      <c r="A27" s="162" t="s">
        <v>4934</v>
      </c>
      <c r="B27" s="162" t="s">
        <v>4909</v>
      </c>
      <c r="C27" s="162" t="s">
        <v>4913</v>
      </c>
      <c r="D27" s="162" t="s">
        <v>4899</v>
      </c>
      <c r="E27" s="159" t="str">
        <f t="shared" si="0"/>
        <v>0403_食料品卸売業小規模事業者</v>
      </c>
      <c r="F27" s="12">
        <v>0.72601697473199955</v>
      </c>
      <c r="G27" s="12">
        <v>1.5896124353535839</v>
      </c>
      <c r="H27" s="12">
        <v>3.5</v>
      </c>
      <c r="I27" s="12">
        <v>1.3</v>
      </c>
      <c r="J27" s="12">
        <v>0.3</v>
      </c>
      <c r="K27" s="12">
        <v>-0.2</v>
      </c>
    </row>
    <row r="28" spans="1:11">
      <c r="A28" s="162" t="s">
        <v>4934</v>
      </c>
      <c r="B28" s="162" t="s">
        <v>4908</v>
      </c>
      <c r="C28" s="162" t="s">
        <v>4908</v>
      </c>
      <c r="D28" s="162" t="s">
        <v>4898</v>
      </c>
      <c r="E28" s="159" t="str">
        <f t="shared" si="0"/>
        <v>不使用中規模事業者</v>
      </c>
      <c r="F28" s="12"/>
      <c r="G28" s="12"/>
      <c r="H28" s="12"/>
      <c r="I28" s="12"/>
      <c r="J28" s="12"/>
      <c r="K28" s="12"/>
    </row>
    <row r="29" spans="1:11">
      <c r="A29" s="162" t="s">
        <v>4934</v>
      </c>
      <c r="B29" s="162" t="s">
        <v>4908</v>
      </c>
      <c r="C29" s="162" t="s">
        <v>4908</v>
      </c>
      <c r="D29" s="162" t="s">
        <v>4899</v>
      </c>
      <c r="E29" s="159" t="str">
        <f t="shared" si="0"/>
        <v>不使用小規模事業者</v>
      </c>
      <c r="F29" s="12"/>
      <c r="G29" s="12"/>
      <c r="H29" s="12"/>
      <c r="I29" s="12"/>
      <c r="J29" s="12"/>
      <c r="K29" s="12"/>
    </row>
    <row r="30" spans="1:11">
      <c r="A30" s="162" t="s">
        <v>4934</v>
      </c>
      <c r="B30" s="162" t="s">
        <v>4914</v>
      </c>
      <c r="C30" s="162" t="s">
        <v>4914</v>
      </c>
      <c r="D30" s="162" t="s">
        <v>4898</v>
      </c>
      <c r="E30" s="159" t="str">
        <f t="shared" si="0"/>
        <v>05_小売業中規模事業者</v>
      </c>
      <c r="F30" s="12">
        <v>0.35535886137738387</v>
      </c>
      <c r="G30" s="12">
        <v>1.224068487256655</v>
      </c>
      <c r="H30" s="12">
        <v>2.2000000000000002</v>
      </c>
      <c r="I30" s="12">
        <v>0.8</v>
      </c>
      <c r="J30" s="12">
        <v>0</v>
      </c>
      <c r="K30" s="12">
        <v>-0.6</v>
      </c>
    </row>
    <row r="31" spans="1:11">
      <c r="A31" s="162" t="s">
        <v>4934</v>
      </c>
      <c r="B31" s="162" t="s">
        <v>4914</v>
      </c>
      <c r="C31" s="162" t="s">
        <v>4914</v>
      </c>
      <c r="D31" s="162" t="s">
        <v>4899</v>
      </c>
      <c r="E31" s="159" t="str">
        <f t="shared" si="0"/>
        <v>05_小売業小規模事業者</v>
      </c>
      <c r="F31" s="12">
        <v>0.8748887098747079</v>
      </c>
      <c r="G31" s="12">
        <v>1.7124927117230984</v>
      </c>
      <c r="H31" s="12">
        <v>4</v>
      </c>
      <c r="I31" s="12">
        <v>1.6</v>
      </c>
      <c r="J31" s="12">
        <v>0.4</v>
      </c>
      <c r="K31" s="12">
        <v>-0.2</v>
      </c>
    </row>
    <row r="32" spans="1:11">
      <c r="A32" s="162" t="s">
        <v>4934</v>
      </c>
      <c r="B32" s="162" t="s">
        <v>4915</v>
      </c>
      <c r="C32" s="162" t="s">
        <v>4915</v>
      </c>
      <c r="D32" s="162" t="s">
        <v>4898</v>
      </c>
      <c r="E32" s="159" t="str">
        <f t="shared" si="0"/>
        <v>06_飲食業中規模事業者</v>
      </c>
      <c r="F32" s="12">
        <v>-7.2776755122697698E-2</v>
      </c>
      <c r="G32" s="12">
        <v>0.51200173340195732</v>
      </c>
      <c r="H32" s="12">
        <v>0.5</v>
      </c>
      <c r="I32" s="12">
        <v>0.1</v>
      </c>
      <c r="J32" s="12">
        <v>-0.2</v>
      </c>
      <c r="K32" s="12">
        <v>-0.4</v>
      </c>
    </row>
    <row r="33" spans="1:11">
      <c r="A33" s="162" t="s">
        <v>4934</v>
      </c>
      <c r="B33" s="162" t="s">
        <v>4915</v>
      </c>
      <c r="C33" s="162" t="s">
        <v>4915</v>
      </c>
      <c r="D33" s="162" t="s">
        <v>4899</v>
      </c>
      <c r="E33" s="159" t="str">
        <f t="shared" si="0"/>
        <v>06_飲食業小規模事業者</v>
      </c>
      <c r="F33" s="12">
        <v>-8.978847263264314E-2</v>
      </c>
      <c r="G33" s="12">
        <v>0.57817577708201306</v>
      </c>
      <c r="H33" s="12">
        <v>0.8</v>
      </c>
      <c r="I33" s="12">
        <v>0.1</v>
      </c>
      <c r="J33" s="12">
        <v>-0.2</v>
      </c>
      <c r="K33" s="12">
        <v>-0.3</v>
      </c>
    </row>
    <row r="34" spans="1:11">
      <c r="A34" s="162" t="s">
        <v>4934</v>
      </c>
      <c r="B34" s="162" t="s">
        <v>4916</v>
      </c>
      <c r="C34" s="162" t="s">
        <v>4916</v>
      </c>
      <c r="D34" s="162" t="s">
        <v>4898</v>
      </c>
      <c r="E34" s="159" t="str">
        <f t="shared" si="0"/>
        <v>07_不動産業中規模事業者</v>
      </c>
      <c r="F34" s="12">
        <v>1.12751601279909</v>
      </c>
      <c r="G34" s="12">
        <v>2.139957871042554</v>
      </c>
      <c r="H34" s="12">
        <v>5.7</v>
      </c>
      <c r="I34" s="12">
        <v>2.8</v>
      </c>
      <c r="J34" s="12">
        <v>0.3</v>
      </c>
      <c r="K34" s="12">
        <v>0</v>
      </c>
    </row>
    <row r="35" spans="1:11">
      <c r="A35" s="162" t="s">
        <v>4934</v>
      </c>
      <c r="B35" s="162" t="s">
        <v>4916</v>
      </c>
      <c r="C35" s="162" t="s">
        <v>4916</v>
      </c>
      <c r="D35" s="162" t="s">
        <v>4899</v>
      </c>
      <c r="E35" s="159" t="str">
        <f t="shared" si="0"/>
        <v>07_不動産業小規模事業者</v>
      </c>
      <c r="F35" s="12">
        <v>2.7315710970742684</v>
      </c>
      <c r="G35" s="12">
        <v>2.6372208089797504</v>
      </c>
      <c r="H35" s="12">
        <v>7</v>
      </c>
      <c r="I35" s="12">
        <v>4.5999999999999996</v>
      </c>
      <c r="J35" s="12">
        <v>0.8</v>
      </c>
      <c r="K35" s="12">
        <v>0</v>
      </c>
    </row>
    <row r="36" spans="1:11">
      <c r="A36" s="162" t="s">
        <v>4934</v>
      </c>
      <c r="B36" s="162" t="s">
        <v>4917</v>
      </c>
      <c r="C36" s="162" t="s">
        <v>4917</v>
      </c>
      <c r="D36" s="162" t="s">
        <v>4898</v>
      </c>
      <c r="E36" s="159" t="str">
        <f t="shared" si="0"/>
        <v>08_運輸業中規模事業者</v>
      </c>
      <c r="F36" s="12">
        <v>0.71300675387612988</v>
      </c>
      <c r="G36" s="12">
        <v>0.85046994901999762</v>
      </c>
      <c r="H36" s="12">
        <v>1.8</v>
      </c>
      <c r="I36" s="12">
        <v>1.2</v>
      </c>
      <c r="J36" s="12">
        <v>0.1</v>
      </c>
      <c r="K36" s="12">
        <v>-0.3</v>
      </c>
    </row>
    <row r="37" spans="1:11">
      <c r="A37" s="162" t="s">
        <v>4934</v>
      </c>
      <c r="B37" s="162" t="s">
        <v>4917</v>
      </c>
      <c r="C37" s="162" t="s">
        <v>4917</v>
      </c>
      <c r="D37" s="162" t="s">
        <v>4899</v>
      </c>
      <c r="E37" s="159" t="str">
        <f t="shared" si="0"/>
        <v>08_運輸業小規模事業者</v>
      </c>
      <c r="F37" s="12">
        <v>1.1134502677424334</v>
      </c>
      <c r="G37" s="12">
        <v>1.0553109931789206</v>
      </c>
      <c r="H37" s="12">
        <v>2.2000000000000002</v>
      </c>
      <c r="I37" s="12">
        <v>1.4</v>
      </c>
      <c r="J37" s="12">
        <v>0.6</v>
      </c>
      <c r="K37" s="12">
        <v>0</v>
      </c>
    </row>
    <row r="38" spans="1:11">
      <c r="A38" s="162" t="s">
        <v>4934</v>
      </c>
      <c r="B38" s="162" t="s">
        <v>4918</v>
      </c>
      <c r="C38" s="162" t="s">
        <v>4918</v>
      </c>
      <c r="D38" s="162" t="s">
        <v>4898</v>
      </c>
      <c r="E38" s="159" t="str">
        <f t="shared" si="0"/>
        <v>09_エネルギー中規模事業者</v>
      </c>
      <c r="F38" s="12">
        <v>0.47849323716610315</v>
      </c>
      <c r="G38" s="12">
        <v>0.86197685069544072</v>
      </c>
      <c r="H38" s="12">
        <v>1.8</v>
      </c>
      <c r="I38" s="12">
        <v>0.7</v>
      </c>
      <c r="J38" s="12">
        <v>0.1</v>
      </c>
      <c r="K38" s="12">
        <v>-0.2</v>
      </c>
    </row>
    <row r="39" spans="1:11">
      <c r="A39" s="162" t="s">
        <v>4934</v>
      </c>
      <c r="B39" s="162" t="s">
        <v>4918</v>
      </c>
      <c r="C39" s="162" t="s">
        <v>4918</v>
      </c>
      <c r="D39" s="162" t="s">
        <v>4899</v>
      </c>
      <c r="E39" s="159" t="str">
        <f t="shared" si="0"/>
        <v>09_エネルギー小規模事業者</v>
      </c>
      <c r="F39" s="12">
        <v>0.81970387076247242</v>
      </c>
      <c r="G39" s="12">
        <v>1.026599452614124</v>
      </c>
      <c r="H39" s="12">
        <v>2.2999999999999998</v>
      </c>
      <c r="I39" s="12">
        <v>1.5</v>
      </c>
      <c r="J39" s="12">
        <v>0.3</v>
      </c>
      <c r="K39" s="12">
        <v>0</v>
      </c>
    </row>
    <row r="40" spans="1:11">
      <c r="A40" s="162" t="s">
        <v>4934</v>
      </c>
      <c r="B40" s="162" t="s">
        <v>4919</v>
      </c>
      <c r="C40" s="162" t="s">
        <v>4920</v>
      </c>
      <c r="D40" s="162" t="s">
        <v>4898</v>
      </c>
      <c r="E40" s="159" t="str">
        <f t="shared" si="0"/>
        <v>1006_その他のサービス業中規模事業者</v>
      </c>
      <c r="F40" s="12">
        <v>1.1281537486370294</v>
      </c>
      <c r="G40" s="12">
        <v>1.1536101190014714</v>
      </c>
      <c r="H40" s="12">
        <v>2.7</v>
      </c>
      <c r="I40" s="12">
        <v>1.5</v>
      </c>
      <c r="J40" s="12">
        <v>0.6</v>
      </c>
      <c r="K40" s="12">
        <v>0</v>
      </c>
    </row>
    <row r="41" spans="1:11">
      <c r="A41" s="162" t="s">
        <v>4934</v>
      </c>
      <c r="B41" s="162" t="s">
        <v>4919</v>
      </c>
      <c r="C41" s="162" t="s">
        <v>4920</v>
      </c>
      <c r="D41" s="162" t="s">
        <v>4899</v>
      </c>
      <c r="E41" s="159" t="str">
        <f t="shared" si="0"/>
        <v>1006_その他のサービス業小規模事業者</v>
      </c>
      <c r="F41" s="12">
        <v>0.92560636780373895</v>
      </c>
      <c r="G41" s="12">
        <v>1.4022014642468972</v>
      </c>
      <c r="H41" s="12">
        <v>2.7</v>
      </c>
      <c r="I41" s="12">
        <v>1.4</v>
      </c>
      <c r="J41" s="12">
        <v>0.4</v>
      </c>
      <c r="K41" s="12">
        <v>-0.1</v>
      </c>
    </row>
    <row r="42" spans="1:11">
      <c r="A42" s="162" t="s">
        <v>4934</v>
      </c>
      <c r="B42" s="162" t="s">
        <v>4919</v>
      </c>
      <c r="C42" s="162" t="s">
        <v>4921</v>
      </c>
      <c r="D42" s="162" t="s">
        <v>4898</v>
      </c>
      <c r="E42" s="159" t="str">
        <f t="shared" si="0"/>
        <v>1001_物品賃貸業中規模事業者</v>
      </c>
      <c r="F42" s="12">
        <v>1.079009540205065</v>
      </c>
      <c r="G42" s="12">
        <v>1.2853899689174246</v>
      </c>
      <c r="H42" s="12">
        <v>2.9</v>
      </c>
      <c r="I42" s="12">
        <v>1.6</v>
      </c>
      <c r="J42" s="12">
        <v>0.6</v>
      </c>
      <c r="K42" s="12">
        <v>-0.1</v>
      </c>
    </row>
    <row r="43" spans="1:11">
      <c r="A43" s="162" t="s">
        <v>4934</v>
      </c>
      <c r="B43" s="162" t="s">
        <v>4919</v>
      </c>
      <c r="C43" s="162" t="s">
        <v>4921</v>
      </c>
      <c r="D43" s="162" t="s">
        <v>4899</v>
      </c>
      <c r="E43" s="159" t="str">
        <f t="shared" si="0"/>
        <v>1001_物品賃貸業小規模事業者</v>
      </c>
      <c r="F43" s="12">
        <v>0.98246440047902883</v>
      </c>
      <c r="G43" s="12">
        <v>1.5421545576658109</v>
      </c>
      <c r="H43" s="12">
        <v>3</v>
      </c>
      <c r="I43" s="12">
        <v>1.5</v>
      </c>
      <c r="J43" s="12">
        <v>0.4</v>
      </c>
      <c r="K43" s="12">
        <v>0</v>
      </c>
    </row>
    <row r="44" spans="1:11">
      <c r="A44" s="162" t="s">
        <v>4934</v>
      </c>
      <c r="B44" s="162" t="s">
        <v>4919</v>
      </c>
      <c r="C44" s="162" t="s">
        <v>4922</v>
      </c>
      <c r="D44" s="162" t="s">
        <v>4898</v>
      </c>
      <c r="E44" s="159" t="str">
        <f t="shared" si="0"/>
        <v>1002_娯楽業中規模事業者</v>
      </c>
      <c r="F44" s="12">
        <v>0.2380778224141174</v>
      </c>
      <c r="G44" s="12">
        <v>0.9990034731243459</v>
      </c>
      <c r="H44" s="12">
        <v>1.9</v>
      </c>
      <c r="I44" s="12">
        <v>0.6</v>
      </c>
      <c r="J44" s="12">
        <v>0</v>
      </c>
      <c r="K44" s="12">
        <v>-0.2</v>
      </c>
    </row>
    <row r="45" spans="1:11">
      <c r="A45" s="162" t="s">
        <v>4934</v>
      </c>
      <c r="B45" s="162" t="s">
        <v>4919</v>
      </c>
      <c r="C45" s="162" t="s">
        <v>4922</v>
      </c>
      <c r="D45" s="162" t="s">
        <v>4899</v>
      </c>
      <c r="E45" s="159" t="str">
        <f t="shared" si="0"/>
        <v>1002_娯楽業小規模事業者</v>
      </c>
      <c r="F45" s="12">
        <v>0.79115671875202642</v>
      </c>
      <c r="G45" s="12">
        <v>1.021972579995774</v>
      </c>
      <c r="H45" s="12">
        <v>2.2999999999999998</v>
      </c>
      <c r="I45" s="12">
        <v>1.1000000000000001</v>
      </c>
      <c r="J45" s="12">
        <v>0.1</v>
      </c>
      <c r="K45" s="12">
        <v>0</v>
      </c>
    </row>
    <row r="46" spans="1:11">
      <c r="A46" s="162" t="s">
        <v>4934</v>
      </c>
      <c r="B46" s="162" t="s">
        <v>4919</v>
      </c>
      <c r="C46" s="162" t="s">
        <v>4923</v>
      </c>
      <c r="D46" s="162" t="s">
        <v>4898</v>
      </c>
      <c r="E46" s="159" t="str">
        <f t="shared" si="0"/>
        <v>1003_広告・調査・情報サービス業中規模事業者</v>
      </c>
      <c r="F46" s="12">
        <v>1.45350177180894</v>
      </c>
      <c r="G46" s="12">
        <v>1.1552827193743589</v>
      </c>
      <c r="H46" s="12">
        <v>3</v>
      </c>
      <c r="I46" s="12">
        <v>1.8</v>
      </c>
      <c r="J46" s="12">
        <v>1</v>
      </c>
      <c r="K46" s="12">
        <v>0.1</v>
      </c>
    </row>
    <row r="47" spans="1:11">
      <c r="A47" s="162" t="s">
        <v>4934</v>
      </c>
      <c r="B47" s="162" t="s">
        <v>4919</v>
      </c>
      <c r="C47" s="162" t="s">
        <v>4923</v>
      </c>
      <c r="D47" s="162" t="s">
        <v>4899</v>
      </c>
      <c r="E47" s="159" t="str">
        <f t="shared" si="0"/>
        <v>1003_広告・調査・情報サービス業小規模事業者</v>
      </c>
      <c r="F47" s="12">
        <v>1.1158360010195847</v>
      </c>
      <c r="G47" s="12">
        <v>1.383538587663858</v>
      </c>
      <c r="H47" s="12">
        <v>2.8</v>
      </c>
      <c r="I47" s="12">
        <v>1.6</v>
      </c>
      <c r="J47" s="12">
        <v>0.7</v>
      </c>
      <c r="K47" s="12">
        <v>0</v>
      </c>
    </row>
    <row r="48" spans="1:11">
      <c r="A48" s="162" t="s">
        <v>4934</v>
      </c>
      <c r="B48" s="162" t="s">
        <v>4919</v>
      </c>
      <c r="C48" s="162" t="s">
        <v>4924</v>
      </c>
      <c r="D48" s="162" t="s">
        <v>4898</v>
      </c>
      <c r="E48" s="159" t="str">
        <f t="shared" si="0"/>
        <v>1004_事業サービス業中規模事業者</v>
      </c>
      <c r="F48" s="12">
        <v>1.0948919734364302</v>
      </c>
      <c r="G48" s="12">
        <v>0.93768758507443051</v>
      </c>
      <c r="H48" s="12">
        <v>2.2999999999999998</v>
      </c>
      <c r="I48" s="12">
        <v>1.4</v>
      </c>
      <c r="J48" s="12">
        <v>0.7</v>
      </c>
      <c r="K48" s="12">
        <v>0</v>
      </c>
    </row>
    <row r="49" spans="1:11">
      <c r="A49" s="162" t="s">
        <v>4934</v>
      </c>
      <c r="B49" s="162" t="s">
        <v>4919</v>
      </c>
      <c r="C49" s="162" t="s">
        <v>4924</v>
      </c>
      <c r="D49" s="162" t="s">
        <v>4899</v>
      </c>
      <c r="E49" s="159" t="str">
        <f t="shared" si="0"/>
        <v>1004_事業サービス業小規模事業者</v>
      </c>
      <c r="F49" s="12">
        <v>0.95227562790450404</v>
      </c>
      <c r="G49" s="12">
        <v>1.1998701515260304</v>
      </c>
      <c r="H49" s="12">
        <v>2.4</v>
      </c>
      <c r="I49" s="12">
        <v>1.3</v>
      </c>
      <c r="J49" s="12">
        <v>0.5</v>
      </c>
      <c r="K49" s="12">
        <v>-0.1</v>
      </c>
    </row>
    <row r="50" spans="1:11">
      <c r="A50" s="162" t="s">
        <v>4934</v>
      </c>
      <c r="B50" s="162" t="s">
        <v>4919</v>
      </c>
      <c r="C50" s="162" t="s">
        <v>4925</v>
      </c>
      <c r="D50" s="162" t="s">
        <v>4898</v>
      </c>
      <c r="E50" s="159" t="str">
        <f t="shared" si="0"/>
        <v>1005_専門サービス業中規模事業者</v>
      </c>
      <c r="F50" s="12">
        <v>1.0353151157795386</v>
      </c>
      <c r="G50" s="12">
        <v>1.3222729267314874</v>
      </c>
      <c r="H50" s="12">
        <v>3.2</v>
      </c>
      <c r="I50" s="12">
        <v>1.6</v>
      </c>
      <c r="J50" s="12">
        <v>0.5</v>
      </c>
      <c r="K50" s="12">
        <v>0</v>
      </c>
    </row>
    <row r="51" spans="1:11">
      <c r="A51" s="162" t="s">
        <v>4934</v>
      </c>
      <c r="B51" s="162" t="s">
        <v>4919</v>
      </c>
      <c r="C51" s="162" t="s">
        <v>4925</v>
      </c>
      <c r="D51" s="162" t="s">
        <v>4899</v>
      </c>
      <c r="E51" s="159" t="str">
        <f t="shared" si="0"/>
        <v>1005_専門サービス業小規模事業者</v>
      </c>
      <c r="F51" s="12">
        <v>0.86046445794684934</v>
      </c>
      <c r="G51" s="12">
        <v>1.498276764489632</v>
      </c>
      <c r="H51" s="12">
        <v>3</v>
      </c>
      <c r="I51" s="12">
        <v>1.4</v>
      </c>
      <c r="J51" s="12">
        <v>0.4</v>
      </c>
      <c r="K51" s="12">
        <v>-0.1</v>
      </c>
    </row>
    <row r="52" spans="1:11">
      <c r="A52" s="162" t="s">
        <v>4934</v>
      </c>
      <c r="B52" s="162" t="s">
        <v>4908</v>
      </c>
      <c r="C52" s="162" t="s">
        <v>4908</v>
      </c>
      <c r="D52" s="162" t="s">
        <v>4898</v>
      </c>
      <c r="E52" s="159" t="str">
        <f t="shared" si="0"/>
        <v>不使用中規模事業者</v>
      </c>
      <c r="F52" s="12"/>
      <c r="G52" s="12"/>
      <c r="H52" s="12"/>
      <c r="I52" s="12"/>
      <c r="J52" s="12"/>
      <c r="K52" s="12"/>
    </row>
    <row r="53" spans="1:11">
      <c r="A53" s="162" t="s">
        <v>4934</v>
      </c>
      <c r="B53" s="162" t="s">
        <v>4908</v>
      </c>
      <c r="C53" s="162" t="s">
        <v>4908</v>
      </c>
      <c r="D53" s="162" t="s">
        <v>4899</v>
      </c>
      <c r="E53" s="159" t="str">
        <f t="shared" si="0"/>
        <v>不使用小規模事業者</v>
      </c>
      <c r="F53" s="12"/>
      <c r="G53" s="12"/>
      <c r="H53" s="12"/>
      <c r="I53" s="12"/>
      <c r="J53" s="12"/>
      <c r="K53" s="12"/>
    </row>
    <row r="54" spans="1:11">
      <c r="A54" s="162" t="s">
        <v>4934</v>
      </c>
      <c r="B54" s="162" t="s">
        <v>4926</v>
      </c>
      <c r="C54" s="162" t="s">
        <v>4926</v>
      </c>
      <c r="D54" s="162" t="s">
        <v>4898</v>
      </c>
      <c r="E54" s="159" t="str">
        <f t="shared" si="0"/>
        <v>11_医療業中規模事業者</v>
      </c>
      <c r="F54" s="12">
        <v>1.3653395183685728</v>
      </c>
      <c r="G54" s="12">
        <v>0.94230079644149412</v>
      </c>
      <c r="H54" s="12">
        <v>1.9</v>
      </c>
      <c r="I54" s="12">
        <v>1.6</v>
      </c>
      <c r="J54" s="12">
        <v>0.4</v>
      </c>
      <c r="K54" s="12">
        <v>-0.3</v>
      </c>
    </row>
    <row r="55" spans="1:11">
      <c r="A55" s="162" t="s">
        <v>4934</v>
      </c>
      <c r="B55" s="162" t="s">
        <v>4926</v>
      </c>
      <c r="C55" s="162" t="s">
        <v>4926</v>
      </c>
      <c r="D55" s="162" t="s">
        <v>4899</v>
      </c>
      <c r="E55" s="159" t="str">
        <f t="shared" si="0"/>
        <v>11_医療業小規模事業者</v>
      </c>
      <c r="F55" s="12">
        <v>0.56362550280147838</v>
      </c>
      <c r="G55" s="12">
        <v>0.88931545985845062</v>
      </c>
      <c r="H55" s="12">
        <v>2.1</v>
      </c>
      <c r="I55" s="12">
        <v>1</v>
      </c>
      <c r="J55" s="12">
        <v>0.2</v>
      </c>
      <c r="K55" s="12">
        <v>-0.1</v>
      </c>
    </row>
    <row r="56" spans="1:11">
      <c r="A56" s="162" t="s">
        <v>4934</v>
      </c>
      <c r="B56" s="162" t="s">
        <v>4927</v>
      </c>
      <c r="C56" s="162" t="s">
        <v>4927</v>
      </c>
      <c r="D56" s="162" t="s">
        <v>4898</v>
      </c>
      <c r="E56" s="159" t="str">
        <f t="shared" si="0"/>
        <v>12_保険衛生、廃棄物処理業中規模事業者</v>
      </c>
      <c r="F56" s="12">
        <v>1.1223270740541098</v>
      </c>
      <c r="G56" s="12">
        <v>0.83942317843850101</v>
      </c>
      <c r="H56" s="12">
        <v>2.1</v>
      </c>
      <c r="I56" s="12">
        <v>1.4</v>
      </c>
      <c r="J56" s="12">
        <v>0.7</v>
      </c>
      <c r="K56" s="12">
        <v>0</v>
      </c>
    </row>
    <row r="57" spans="1:11">
      <c r="A57" s="162" t="s">
        <v>4934</v>
      </c>
      <c r="B57" s="162" t="s">
        <v>4927</v>
      </c>
      <c r="C57" s="162" t="s">
        <v>4927</v>
      </c>
      <c r="D57" s="162" t="s">
        <v>4899</v>
      </c>
      <c r="E57" s="159" t="str">
        <f t="shared" si="0"/>
        <v>12_保険衛生、廃棄物処理業小規模事業者</v>
      </c>
      <c r="F57" s="12">
        <v>0.98051530392510344</v>
      </c>
      <c r="G57" s="12">
        <v>0.94968829640084795</v>
      </c>
      <c r="H57" s="12">
        <v>2.2999999999999998</v>
      </c>
      <c r="I57" s="12">
        <v>1.3</v>
      </c>
      <c r="J57" s="12">
        <v>0.6</v>
      </c>
      <c r="K57" s="12">
        <v>0</v>
      </c>
    </row>
    <row r="58" spans="1:11">
      <c r="A58" s="162" t="s">
        <v>4934</v>
      </c>
      <c r="B58" s="162" t="s">
        <v>4928</v>
      </c>
      <c r="C58" s="162" t="s">
        <v>4928</v>
      </c>
      <c r="D58" s="162" t="s">
        <v>4898</v>
      </c>
      <c r="E58" s="159" t="str">
        <f t="shared" si="0"/>
        <v>13_観光業中規模事業者</v>
      </c>
      <c r="F58" s="12">
        <v>0.30378849247391576</v>
      </c>
      <c r="G58" s="12">
        <v>0.64430486490000949</v>
      </c>
      <c r="H58" s="12">
        <v>1.3</v>
      </c>
      <c r="I58" s="12">
        <v>0.6</v>
      </c>
      <c r="J58" s="12">
        <v>0.1</v>
      </c>
      <c r="K58" s="12">
        <v>-0.2</v>
      </c>
    </row>
    <row r="59" spans="1:11">
      <c r="A59" s="162" t="s">
        <v>4934</v>
      </c>
      <c r="B59" s="162" t="s">
        <v>4928</v>
      </c>
      <c r="C59" s="162" t="s">
        <v>4928</v>
      </c>
      <c r="D59" s="162" t="s">
        <v>4899</v>
      </c>
      <c r="E59" s="159" t="str">
        <f t="shared" si="0"/>
        <v>13_観光業小規模事業者</v>
      </c>
      <c r="F59" s="12">
        <v>0.52813429551619251</v>
      </c>
      <c r="G59" s="12">
        <v>1.1343822562293733</v>
      </c>
      <c r="H59" s="12">
        <v>1.4</v>
      </c>
      <c r="I59" s="12">
        <v>1</v>
      </c>
      <c r="J59" s="12">
        <v>0.1</v>
      </c>
      <c r="K59" s="12">
        <v>-0.2</v>
      </c>
    </row>
    <row r="61" spans="1:11">
      <c r="E61" s="155" t="s">
        <v>4929</v>
      </c>
    </row>
  </sheetData>
  <phoneticPr fontId="1"/>
  <conditionalFormatting sqref="C2:D12 F2:K59">
    <cfRule type="cellIs" dxfId="7" priority="5" operator="lessThan">
      <formula>0</formula>
    </cfRule>
  </conditionalFormatting>
  <conditionalFormatting sqref="F13:K59">
    <cfRule type="cellIs" dxfId="6" priority="3" operator="lessThan">
      <formula>0</formula>
    </cfRule>
  </conditionalFormatting>
  <conditionalFormatting sqref="J2:K12">
    <cfRule type="cellIs" dxfId="5" priority="4" operator="lessThan">
      <formula>0</formula>
    </cfRule>
  </conditionalFormatting>
  <conditionalFormatting sqref="E2">
    <cfRule type="cellIs" dxfId="4" priority="2" operator="lessThan">
      <formula>0</formula>
    </cfRule>
  </conditionalFormatting>
  <conditionalFormatting sqref="E3:E59">
    <cfRule type="cellIs" dxfId="3" priority="1"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workbookViewId="0"/>
  </sheetViews>
  <sheetFormatPr defaultColWidth="9" defaultRowHeight="11.25"/>
  <cols>
    <col min="1" max="1" width="12.25" style="155" bestFit="1" customWidth="1"/>
    <col min="2" max="2" width="20.5" style="155" bestFit="1" customWidth="1"/>
    <col min="3" max="3" width="24" style="155" bestFit="1" customWidth="1"/>
    <col min="4" max="4" width="10.5" style="155" bestFit="1" customWidth="1"/>
    <col min="5" max="5" width="15.625" style="155" customWidth="1"/>
    <col min="6" max="16384" width="9" style="155"/>
  </cols>
  <sheetData>
    <row r="1" spans="1:11">
      <c r="A1" s="1" t="s">
        <v>4882</v>
      </c>
      <c r="B1" s="2" t="s">
        <v>4883</v>
      </c>
      <c r="C1" s="2" t="s">
        <v>4884</v>
      </c>
      <c r="D1" s="3" t="s">
        <v>4885</v>
      </c>
      <c r="E1" s="154" t="s">
        <v>4886</v>
      </c>
      <c r="F1" s="3" t="s">
        <v>4887</v>
      </c>
      <c r="G1" s="3" t="s">
        <v>67</v>
      </c>
      <c r="H1" s="3" t="s">
        <v>4889</v>
      </c>
      <c r="I1" s="3" t="s">
        <v>4891</v>
      </c>
      <c r="J1" s="3" t="s">
        <v>4893</v>
      </c>
      <c r="K1" s="3" t="s">
        <v>4895</v>
      </c>
    </row>
    <row r="2" spans="1:11">
      <c r="A2" s="156" t="s">
        <v>4896</v>
      </c>
      <c r="B2" s="157" t="s">
        <v>4897</v>
      </c>
      <c r="C2" s="158" t="s">
        <v>4897</v>
      </c>
      <c r="D2" s="158" t="s">
        <v>4898</v>
      </c>
      <c r="E2" s="159" t="str">
        <f>C2&amp;D2</f>
        <v>01_農業中規模事業者</v>
      </c>
      <c r="F2" s="7">
        <v>0.22120236440109112</v>
      </c>
      <c r="G2" s="7">
        <v>0.24084725575863747</v>
      </c>
      <c r="H2" s="7">
        <v>-1.3541372394016987E-2</v>
      </c>
      <c r="I2" s="7">
        <v>0.10540546364814367</v>
      </c>
      <c r="J2" s="7">
        <v>0.34567692317264337</v>
      </c>
      <c r="K2" s="7">
        <v>0.62617190875443451</v>
      </c>
    </row>
    <row r="3" spans="1:11">
      <c r="A3" s="156" t="s">
        <v>4896</v>
      </c>
      <c r="B3" s="157" t="s">
        <v>4897</v>
      </c>
      <c r="C3" s="160" t="s">
        <v>4897</v>
      </c>
      <c r="D3" s="158" t="s">
        <v>4899</v>
      </c>
      <c r="E3" s="159" t="str">
        <f t="shared" ref="E3:E59" si="0">C3&amp;D3</f>
        <v>01_農業小規模事業者</v>
      </c>
      <c r="F3" s="7">
        <v>0.15592849228164421</v>
      </c>
      <c r="G3" s="7">
        <v>0.44202842154653438</v>
      </c>
      <c r="H3" s="7">
        <v>-0.54662707152290846</v>
      </c>
      <c r="I3" s="7">
        <v>4.9869703788487367E-2</v>
      </c>
      <c r="J3" s="7">
        <v>0.31945021570215854</v>
      </c>
      <c r="K3" s="7">
        <v>0.71142701078614412</v>
      </c>
    </row>
    <row r="4" spans="1:11">
      <c r="A4" s="156" t="s">
        <v>4896</v>
      </c>
      <c r="B4" s="157" t="s">
        <v>4900</v>
      </c>
      <c r="C4" s="160" t="s">
        <v>4900</v>
      </c>
      <c r="D4" s="158" t="s">
        <v>4898</v>
      </c>
      <c r="E4" s="159" t="str">
        <f t="shared" si="0"/>
        <v>02_建設業中規模事業者</v>
      </c>
      <c r="F4" s="7">
        <v>0.32755908215069185</v>
      </c>
      <c r="G4" s="7">
        <v>0.23487317880144865</v>
      </c>
      <c r="H4" s="7">
        <v>5.2498484677649254E-2</v>
      </c>
      <c r="I4" s="7">
        <v>0.21069207474337981</v>
      </c>
      <c r="J4" s="7">
        <v>0.46934518488607641</v>
      </c>
      <c r="K4" s="7">
        <v>0.69780042581495649</v>
      </c>
    </row>
    <row r="5" spans="1:11">
      <c r="A5" s="156" t="s">
        <v>4896</v>
      </c>
      <c r="B5" s="157" t="s">
        <v>4900</v>
      </c>
      <c r="C5" s="160" t="s">
        <v>4900</v>
      </c>
      <c r="D5" s="158" t="s">
        <v>4899</v>
      </c>
      <c r="E5" s="159" t="str">
        <f t="shared" si="0"/>
        <v>02_建設業小規模事業者</v>
      </c>
      <c r="F5" s="7">
        <v>0.22119481888143389</v>
      </c>
      <c r="G5" s="7">
        <v>0.45788357058895124</v>
      </c>
      <c r="H5" s="7">
        <v>-0.49473139485296053</v>
      </c>
      <c r="I5" s="7">
        <v>8.4704272475721765E-2</v>
      </c>
      <c r="J5" s="7">
        <v>0.39271851542454783</v>
      </c>
      <c r="K5" s="7">
        <v>0.69178987233516265</v>
      </c>
    </row>
    <row r="6" spans="1:11">
      <c r="A6" s="156" t="s">
        <v>4896</v>
      </c>
      <c r="B6" s="157" t="s">
        <v>4901</v>
      </c>
      <c r="C6" s="160" t="s">
        <v>4902</v>
      </c>
      <c r="D6" s="158" t="s">
        <v>4898</v>
      </c>
      <c r="E6" s="159" t="str">
        <f t="shared" si="0"/>
        <v>0306_その他の製造業中規模事業者</v>
      </c>
      <c r="F6" s="7">
        <v>0.32144160304533798</v>
      </c>
      <c r="G6" s="7">
        <v>0.24924288493282923</v>
      </c>
      <c r="H6" s="7">
        <v>3.2624031206350254E-2</v>
      </c>
      <c r="I6" s="7">
        <v>0.19647678081998196</v>
      </c>
      <c r="J6" s="7">
        <v>0.47376114949924109</v>
      </c>
      <c r="K6" s="7">
        <v>0.71839974206769375</v>
      </c>
    </row>
    <row r="7" spans="1:11">
      <c r="A7" s="156" t="s">
        <v>4896</v>
      </c>
      <c r="B7" s="157" t="s">
        <v>4901</v>
      </c>
      <c r="C7" s="160" t="s">
        <v>4902</v>
      </c>
      <c r="D7" s="158" t="s">
        <v>4899</v>
      </c>
      <c r="E7" s="159" t="str">
        <f t="shared" si="0"/>
        <v>0306_その他の製造業小規模事業者</v>
      </c>
      <c r="F7" s="7">
        <v>0.2088683979710789</v>
      </c>
      <c r="G7" s="7">
        <v>0.41080818528856311</v>
      </c>
      <c r="H7" s="7">
        <v>-0.36320600507735085</v>
      </c>
      <c r="I7" s="7">
        <v>8.3515075234078931E-2</v>
      </c>
      <c r="J7" s="7">
        <v>0.38158846182256817</v>
      </c>
      <c r="K7" s="7">
        <v>0.71118589855058534</v>
      </c>
    </row>
    <row r="8" spans="1:11">
      <c r="A8" s="156" t="s">
        <v>4896</v>
      </c>
      <c r="B8" s="157" t="s">
        <v>4901</v>
      </c>
      <c r="C8" s="160" t="s">
        <v>4903</v>
      </c>
      <c r="D8" s="158" t="s">
        <v>4898</v>
      </c>
      <c r="E8" s="159" t="str">
        <f t="shared" si="0"/>
        <v>0301_食料品・飼料・飲料製造業中規模事業者</v>
      </c>
      <c r="F8" s="7">
        <v>0.26746700674350848</v>
      </c>
      <c r="G8" s="7">
        <v>0.24520044942256511</v>
      </c>
      <c r="H8" s="7">
        <v>8.5011792500645483E-3</v>
      </c>
      <c r="I8" s="7">
        <v>0.15336062074239498</v>
      </c>
      <c r="J8" s="7">
        <v>0.40961863648686198</v>
      </c>
      <c r="K8" s="7">
        <v>0.67066032335622194</v>
      </c>
    </row>
    <row r="9" spans="1:11">
      <c r="A9" s="156" t="s">
        <v>4896</v>
      </c>
      <c r="B9" s="157" t="s">
        <v>4901</v>
      </c>
      <c r="C9" s="160" t="s">
        <v>4903</v>
      </c>
      <c r="D9" s="158" t="s">
        <v>4899</v>
      </c>
      <c r="E9" s="159" t="str">
        <f t="shared" si="0"/>
        <v>0301_食料品・飼料・飲料製造業小規模事業者</v>
      </c>
      <c r="F9" s="7">
        <v>0.1483469107728615</v>
      </c>
      <c r="G9" s="7">
        <v>0.40823333988508709</v>
      </c>
      <c r="H9" s="7">
        <v>-0.4425881256694198</v>
      </c>
      <c r="I9" s="7">
        <v>4.5468239678710075E-2</v>
      </c>
      <c r="J9" s="7">
        <v>0.29510242655372038</v>
      </c>
      <c r="K9" s="7">
        <v>0.68546204550162571</v>
      </c>
    </row>
    <row r="10" spans="1:11">
      <c r="A10" s="156" t="s">
        <v>4896</v>
      </c>
      <c r="B10" s="157" t="s">
        <v>4901</v>
      </c>
      <c r="C10" s="160" t="s">
        <v>4904</v>
      </c>
      <c r="D10" s="158" t="s">
        <v>4898</v>
      </c>
      <c r="E10" s="159" t="str">
        <f t="shared" si="0"/>
        <v>0302_化学工業・関連製品製造業中規模事業者</v>
      </c>
      <c r="F10" s="7">
        <v>0.44221220873333783</v>
      </c>
      <c r="G10" s="7">
        <v>0.23684421561144689</v>
      </c>
      <c r="H10" s="7">
        <v>0.10629560423517202</v>
      </c>
      <c r="I10" s="7">
        <v>0.29277026858848859</v>
      </c>
      <c r="J10" s="7">
        <v>0.57704586861085905</v>
      </c>
      <c r="K10" s="7">
        <v>0.77649739247937954</v>
      </c>
    </row>
    <row r="11" spans="1:11">
      <c r="A11" s="156" t="s">
        <v>4896</v>
      </c>
      <c r="B11" s="157" t="s">
        <v>4901</v>
      </c>
      <c r="C11" s="158" t="s">
        <v>4904</v>
      </c>
      <c r="D11" s="158" t="s">
        <v>4899</v>
      </c>
      <c r="E11" s="159" t="str">
        <f t="shared" si="0"/>
        <v>0302_化学工業・関連製品製造業小規模事業者</v>
      </c>
      <c r="F11" s="7">
        <v>0.3611652371862526</v>
      </c>
      <c r="G11" s="7">
        <v>0.40569517611453576</v>
      </c>
      <c r="H11" s="7">
        <v>-0.13787519284527006</v>
      </c>
      <c r="I11" s="7">
        <v>0.18372889708349627</v>
      </c>
      <c r="J11" s="7">
        <v>0.51718369796048036</v>
      </c>
      <c r="K11" s="7">
        <v>0.81938095005487233</v>
      </c>
    </row>
    <row r="12" spans="1:11">
      <c r="A12" s="156" t="s">
        <v>4896</v>
      </c>
      <c r="B12" s="157" t="s">
        <v>4901</v>
      </c>
      <c r="C12" s="161" t="s">
        <v>4905</v>
      </c>
      <c r="D12" s="158" t="s">
        <v>4898</v>
      </c>
      <c r="E12" s="159" t="str">
        <f t="shared" si="0"/>
        <v>0303_鉄鋼業、非鉄金属製造業中規模事業者</v>
      </c>
      <c r="F12" s="7">
        <v>0.32825103339972228</v>
      </c>
      <c r="G12" s="7">
        <v>0.24460735936880992</v>
      </c>
      <c r="H12" s="7">
        <v>2.3036713426354407E-2</v>
      </c>
      <c r="I12" s="7">
        <v>0.21178813875711253</v>
      </c>
      <c r="J12" s="7">
        <v>0.4692825521069392</v>
      </c>
      <c r="K12" s="7">
        <v>0.70921861196825253</v>
      </c>
    </row>
    <row r="13" spans="1:11">
      <c r="A13" s="162" t="s">
        <v>4896</v>
      </c>
      <c r="B13" s="162" t="s">
        <v>4901</v>
      </c>
      <c r="C13" s="162" t="s">
        <v>4905</v>
      </c>
      <c r="D13" s="162" t="s">
        <v>4899</v>
      </c>
      <c r="E13" s="159" t="str">
        <f t="shared" si="0"/>
        <v>0303_鉄鋼業、非鉄金属製造業小規模事業者</v>
      </c>
      <c r="F13" s="7">
        <v>0.30146095064472428</v>
      </c>
      <c r="G13" s="7">
        <v>0.39175122720576511</v>
      </c>
      <c r="H13" s="7">
        <v>-0.19127563128310693</v>
      </c>
      <c r="I13" s="7">
        <v>0.14133550608022794</v>
      </c>
      <c r="J13" s="7">
        <v>0.44118328328112322</v>
      </c>
      <c r="K13" s="7">
        <v>0.74173173443273899</v>
      </c>
    </row>
    <row r="14" spans="1:11">
      <c r="A14" s="162" t="s">
        <v>4896</v>
      </c>
      <c r="B14" s="162" t="s">
        <v>4901</v>
      </c>
      <c r="C14" s="162" t="s">
        <v>4906</v>
      </c>
      <c r="D14" s="162" t="s">
        <v>4898</v>
      </c>
      <c r="E14" s="159" t="str">
        <f t="shared" si="0"/>
        <v>0304_金属製品製造業中規模事業者</v>
      </c>
      <c r="F14" s="7">
        <v>0.30272220632011748</v>
      </c>
      <c r="G14" s="7">
        <v>0.25344728966879942</v>
      </c>
      <c r="H14" s="7">
        <v>1.251944940895062E-2</v>
      </c>
      <c r="I14" s="7">
        <v>0.19055539269948182</v>
      </c>
      <c r="J14" s="7">
        <v>0.45100503933257663</v>
      </c>
      <c r="K14" s="7">
        <v>0.71120316671833306</v>
      </c>
    </row>
    <row r="15" spans="1:11">
      <c r="A15" s="162" t="s">
        <v>4896</v>
      </c>
      <c r="B15" s="162" t="s">
        <v>4901</v>
      </c>
      <c r="C15" s="162" t="s">
        <v>4906</v>
      </c>
      <c r="D15" s="162" t="s">
        <v>4899</v>
      </c>
      <c r="E15" s="159" t="str">
        <f t="shared" si="0"/>
        <v>0304_金属製品製造業小規模事業者</v>
      </c>
      <c r="F15" s="7">
        <v>0.20819730162398048</v>
      </c>
      <c r="G15" s="7">
        <v>0.41352994680465838</v>
      </c>
      <c r="H15" s="7">
        <v>-0.3812145046108526</v>
      </c>
      <c r="I15" s="7">
        <v>8.4025029629179057E-2</v>
      </c>
      <c r="J15" s="7">
        <v>0.3863776610170695</v>
      </c>
      <c r="K15" s="7">
        <v>0.70177456813976757</v>
      </c>
    </row>
    <row r="16" spans="1:11">
      <c r="A16" s="162" t="s">
        <v>4896</v>
      </c>
      <c r="B16" s="162" t="s">
        <v>4901</v>
      </c>
      <c r="C16" s="162" t="s">
        <v>4907</v>
      </c>
      <c r="D16" s="162" t="s">
        <v>4898</v>
      </c>
      <c r="E16" s="159" t="str">
        <f t="shared" si="0"/>
        <v>0305_一般・電気機械器具製造業中規模事業者</v>
      </c>
      <c r="F16" s="7">
        <v>0.34388870305423636</v>
      </c>
      <c r="G16" s="7">
        <v>0.24535706851274999</v>
      </c>
      <c r="H16" s="7">
        <v>4.5152782369603683E-2</v>
      </c>
      <c r="I16" s="7">
        <v>0.21513490359514101</v>
      </c>
      <c r="J16" s="7">
        <v>0.48799466572315237</v>
      </c>
      <c r="K16" s="7">
        <v>0.72672177833430662</v>
      </c>
    </row>
    <row r="17" spans="1:11">
      <c r="A17" s="162" t="s">
        <v>4896</v>
      </c>
      <c r="B17" s="162" t="s">
        <v>4901</v>
      </c>
      <c r="C17" s="162" t="s">
        <v>4907</v>
      </c>
      <c r="D17" s="162" t="s">
        <v>4899</v>
      </c>
      <c r="E17" s="159" t="str">
        <f t="shared" si="0"/>
        <v>0305_一般・電気機械器具製造業小規模事業者</v>
      </c>
      <c r="F17" s="7">
        <v>0.19943760710011871</v>
      </c>
      <c r="G17" s="7">
        <v>0.42833563996889024</v>
      </c>
      <c r="H17" s="7">
        <v>-0.39715292573434563</v>
      </c>
      <c r="I17" s="7">
        <v>8.2679471418639239E-2</v>
      </c>
      <c r="J17" s="7">
        <v>0.36341340612630163</v>
      </c>
      <c r="K17" s="7">
        <v>0.71439137822600662</v>
      </c>
    </row>
    <row r="18" spans="1:11">
      <c r="A18" s="162" t="s">
        <v>4896</v>
      </c>
      <c r="B18" s="162" t="s">
        <v>4908</v>
      </c>
      <c r="C18" s="162" t="s">
        <v>4908</v>
      </c>
      <c r="D18" s="162" t="s">
        <v>4898</v>
      </c>
      <c r="E18" s="159" t="str">
        <f t="shared" si="0"/>
        <v>不使用中規模事業者</v>
      </c>
      <c r="F18" s="7"/>
      <c r="G18" s="7"/>
      <c r="H18" s="7"/>
      <c r="I18" s="7"/>
      <c r="J18" s="7"/>
      <c r="K18" s="7"/>
    </row>
    <row r="19" spans="1:11">
      <c r="A19" s="162" t="s">
        <v>4896</v>
      </c>
      <c r="B19" s="162" t="s">
        <v>4908</v>
      </c>
      <c r="C19" s="162" t="s">
        <v>4908</v>
      </c>
      <c r="D19" s="162" t="s">
        <v>4899</v>
      </c>
      <c r="E19" s="159" t="str">
        <f t="shared" si="0"/>
        <v>不使用小規模事業者</v>
      </c>
      <c r="F19" s="7"/>
      <c r="G19" s="7"/>
      <c r="H19" s="7"/>
      <c r="I19" s="7"/>
      <c r="J19" s="7"/>
      <c r="K19" s="7"/>
    </row>
    <row r="20" spans="1:11">
      <c r="A20" s="162" t="s">
        <v>4896</v>
      </c>
      <c r="B20" s="162" t="s">
        <v>4909</v>
      </c>
      <c r="C20" s="162" t="s">
        <v>4910</v>
      </c>
      <c r="D20" s="162" t="s">
        <v>4898</v>
      </c>
      <c r="E20" s="159" t="str">
        <f t="shared" si="0"/>
        <v>0404_その他の卸売業中規模事業者</v>
      </c>
      <c r="F20" s="7">
        <v>0.27194207485376448</v>
      </c>
      <c r="G20" s="7">
        <v>0.22344563934109951</v>
      </c>
      <c r="H20" s="7">
        <v>3.8469258113628661E-2</v>
      </c>
      <c r="I20" s="7">
        <v>0.17308615418524964</v>
      </c>
      <c r="J20" s="7">
        <v>0.39538583139756917</v>
      </c>
      <c r="K20" s="7">
        <v>0.63891927078973509</v>
      </c>
    </row>
    <row r="21" spans="1:11">
      <c r="A21" s="162" t="s">
        <v>4896</v>
      </c>
      <c r="B21" s="162" t="s">
        <v>4909</v>
      </c>
      <c r="C21" s="162" t="s">
        <v>4910</v>
      </c>
      <c r="D21" s="162" t="s">
        <v>4899</v>
      </c>
      <c r="E21" s="159" t="str">
        <f t="shared" si="0"/>
        <v>0404_その他の卸売業小規模事業者</v>
      </c>
      <c r="F21" s="7">
        <v>0.20157011651549317</v>
      </c>
      <c r="G21" s="7">
        <v>0.37019933159443619</v>
      </c>
      <c r="H21" s="7">
        <v>-0.27999989799973968</v>
      </c>
      <c r="I21" s="7">
        <v>8.9018289233352685E-2</v>
      </c>
      <c r="J21" s="7">
        <v>0.34271947820175558</v>
      </c>
      <c r="K21" s="7">
        <v>0.64437431544327672</v>
      </c>
    </row>
    <row r="22" spans="1:11">
      <c r="A22" s="162" t="s">
        <v>4896</v>
      </c>
      <c r="B22" s="162" t="s">
        <v>4909</v>
      </c>
      <c r="C22" s="162" t="s">
        <v>4911</v>
      </c>
      <c r="D22" s="162" t="s">
        <v>4898</v>
      </c>
      <c r="E22" s="159" t="str">
        <f t="shared" si="0"/>
        <v>0401_化学製品卸売業中規模事業者</v>
      </c>
      <c r="F22" s="7">
        <v>0.29105698027277849</v>
      </c>
      <c r="G22" s="7">
        <v>0.20830444564874054</v>
      </c>
      <c r="H22" s="7">
        <v>7.7429635684155909E-2</v>
      </c>
      <c r="I22" s="7">
        <v>0.20497607765425105</v>
      </c>
      <c r="J22" s="7">
        <v>0.41465756167709628</v>
      </c>
      <c r="K22" s="7">
        <v>0.65629285151051553</v>
      </c>
    </row>
    <row r="23" spans="1:11">
      <c r="A23" s="162" t="s">
        <v>4896</v>
      </c>
      <c r="B23" s="162" t="s">
        <v>4909</v>
      </c>
      <c r="C23" s="162" t="s">
        <v>4911</v>
      </c>
      <c r="D23" s="162" t="s">
        <v>4899</v>
      </c>
      <c r="E23" s="159" t="str">
        <f t="shared" si="0"/>
        <v>0401_化学製品卸売業小規模事業者</v>
      </c>
      <c r="F23" s="7">
        <v>0.25223858301874746</v>
      </c>
      <c r="G23" s="7">
        <v>0.35734673442719739</v>
      </c>
      <c r="H23" s="7">
        <v>-9.9569887873555418E-2</v>
      </c>
      <c r="I23" s="7">
        <v>0.14016568602676849</v>
      </c>
      <c r="J23" s="7">
        <v>0.43170728016138854</v>
      </c>
      <c r="K23" s="7">
        <v>0.71927076396291501</v>
      </c>
    </row>
    <row r="24" spans="1:11">
      <c r="A24" s="162" t="s">
        <v>4896</v>
      </c>
      <c r="B24" s="162" t="s">
        <v>4909</v>
      </c>
      <c r="C24" s="162" t="s">
        <v>4912</v>
      </c>
      <c r="D24" s="162" t="s">
        <v>4898</v>
      </c>
      <c r="E24" s="159" t="str">
        <f t="shared" si="0"/>
        <v>0402_繊維関連製品卸売業中規模事業者</v>
      </c>
      <c r="F24" s="7">
        <v>0.31148882920374632</v>
      </c>
      <c r="G24" s="7">
        <v>0.23169717706209667</v>
      </c>
      <c r="H24" s="7">
        <v>5.4307908145168372E-2</v>
      </c>
      <c r="I24" s="7">
        <v>0.1939126678449177</v>
      </c>
      <c r="J24" s="7">
        <v>0.45092484142221417</v>
      </c>
      <c r="K24" s="7">
        <v>0.69752489801208173</v>
      </c>
    </row>
    <row r="25" spans="1:11">
      <c r="A25" s="162" t="s">
        <v>4896</v>
      </c>
      <c r="B25" s="162" t="s">
        <v>4909</v>
      </c>
      <c r="C25" s="162" t="s">
        <v>4912</v>
      </c>
      <c r="D25" s="162" t="s">
        <v>4899</v>
      </c>
      <c r="E25" s="159" t="str">
        <f t="shared" si="0"/>
        <v>0402_繊維関連製品卸売業小規模事業者</v>
      </c>
      <c r="F25" s="7">
        <v>0.16490495579224124</v>
      </c>
      <c r="G25" s="7">
        <v>0.40343442436255694</v>
      </c>
      <c r="H25" s="7">
        <v>-0.27950959291313993</v>
      </c>
      <c r="I25" s="7">
        <v>7.6478906723525544E-2</v>
      </c>
      <c r="J25" s="7">
        <v>0.30236194916170039</v>
      </c>
      <c r="K25" s="7">
        <v>0.63630417956041896</v>
      </c>
    </row>
    <row r="26" spans="1:11">
      <c r="A26" s="162" t="s">
        <v>4896</v>
      </c>
      <c r="B26" s="162" t="s">
        <v>4909</v>
      </c>
      <c r="C26" s="162" t="s">
        <v>4913</v>
      </c>
      <c r="D26" s="162" t="s">
        <v>4898</v>
      </c>
      <c r="E26" s="159" t="str">
        <f t="shared" si="0"/>
        <v>0403_食料品卸売業中規模事業者</v>
      </c>
      <c r="F26" s="7">
        <v>0.23661526681288081</v>
      </c>
      <c r="G26" s="7">
        <v>0.23215033752786537</v>
      </c>
      <c r="H26" s="7">
        <v>1.6015976119825952E-3</v>
      </c>
      <c r="I26" s="7">
        <v>0.13960481060723443</v>
      </c>
      <c r="J26" s="7">
        <v>0.36838530995539237</v>
      </c>
      <c r="K26" s="7">
        <v>0.61664512296293394</v>
      </c>
    </row>
    <row r="27" spans="1:11">
      <c r="A27" s="162" t="s">
        <v>4896</v>
      </c>
      <c r="B27" s="162" t="s">
        <v>4909</v>
      </c>
      <c r="C27" s="162" t="s">
        <v>4913</v>
      </c>
      <c r="D27" s="162" t="s">
        <v>4899</v>
      </c>
      <c r="E27" s="159" t="str">
        <f t="shared" si="0"/>
        <v>0403_食料品卸売業小規模事業者</v>
      </c>
      <c r="F27" s="7">
        <v>0.14885199862490001</v>
      </c>
      <c r="G27" s="7">
        <v>0.36679202240710956</v>
      </c>
      <c r="H27" s="7">
        <v>-0.37893830115440891</v>
      </c>
      <c r="I27" s="7">
        <v>6.5134561259401327E-2</v>
      </c>
      <c r="J27" s="7">
        <v>0.26198999016113533</v>
      </c>
      <c r="K27" s="7">
        <v>0.58780833428945034</v>
      </c>
    </row>
    <row r="28" spans="1:11">
      <c r="A28" s="162" t="s">
        <v>4896</v>
      </c>
      <c r="B28" s="162" t="s">
        <v>4908</v>
      </c>
      <c r="C28" s="162" t="s">
        <v>4908</v>
      </c>
      <c r="D28" s="162" t="s">
        <v>4898</v>
      </c>
      <c r="E28" s="159" t="str">
        <f t="shared" si="0"/>
        <v>不使用中規模事業者</v>
      </c>
      <c r="F28" s="7"/>
      <c r="G28" s="7"/>
      <c r="H28" s="7"/>
      <c r="I28" s="7"/>
      <c r="J28" s="7"/>
      <c r="K28" s="7"/>
    </row>
    <row r="29" spans="1:11">
      <c r="A29" s="162" t="s">
        <v>4896</v>
      </c>
      <c r="B29" s="162" t="s">
        <v>4908</v>
      </c>
      <c r="C29" s="162" t="s">
        <v>4908</v>
      </c>
      <c r="D29" s="162" t="s">
        <v>4899</v>
      </c>
      <c r="E29" s="159" t="str">
        <f t="shared" si="0"/>
        <v>不使用小規模事業者</v>
      </c>
      <c r="F29" s="7"/>
      <c r="G29" s="7"/>
      <c r="H29" s="7"/>
      <c r="I29" s="7"/>
      <c r="J29" s="7"/>
      <c r="K29" s="7"/>
    </row>
    <row r="30" spans="1:11">
      <c r="A30" s="162" t="s">
        <v>4896</v>
      </c>
      <c r="B30" s="162" t="s">
        <v>4914</v>
      </c>
      <c r="C30" s="162" t="s">
        <v>4914</v>
      </c>
      <c r="D30" s="162" t="s">
        <v>4898</v>
      </c>
      <c r="E30" s="159" t="str">
        <f t="shared" si="0"/>
        <v>05_小売業中規模事業者</v>
      </c>
      <c r="F30" s="7">
        <v>0.26382943542082443</v>
      </c>
      <c r="G30" s="7">
        <v>0.24853571332051119</v>
      </c>
      <c r="H30" s="7">
        <v>-6.9360234583550869E-3</v>
      </c>
      <c r="I30" s="7">
        <v>0.13616735368696184</v>
      </c>
      <c r="J30" s="7">
        <v>0.40386223440250274</v>
      </c>
      <c r="K30" s="7">
        <v>0.66634164208588054</v>
      </c>
    </row>
    <row r="31" spans="1:11">
      <c r="A31" s="162" t="s">
        <v>4896</v>
      </c>
      <c r="B31" s="162" t="s">
        <v>4914</v>
      </c>
      <c r="C31" s="162" t="s">
        <v>4914</v>
      </c>
      <c r="D31" s="162" t="s">
        <v>4899</v>
      </c>
      <c r="E31" s="159" t="str">
        <f t="shared" si="0"/>
        <v>05_小売業小規模事業者</v>
      </c>
      <c r="F31" s="7">
        <v>8.431078341954594E-2</v>
      </c>
      <c r="G31" s="7">
        <v>0.50037799647025116</v>
      </c>
      <c r="H31" s="7">
        <v>-0.67074201323376326</v>
      </c>
      <c r="I31" s="7">
        <v>-2.8221948462988772E-2</v>
      </c>
      <c r="J31" s="7">
        <v>0.23572019568374766</v>
      </c>
      <c r="K31" s="7">
        <v>0.55779826095984919</v>
      </c>
    </row>
    <row r="32" spans="1:11">
      <c r="A32" s="162" t="s">
        <v>4896</v>
      </c>
      <c r="B32" s="162" t="s">
        <v>4915</v>
      </c>
      <c r="C32" s="162" t="s">
        <v>4915</v>
      </c>
      <c r="D32" s="162" t="s">
        <v>4898</v>
      </c>
      <c r="E32" s="159" t="str">
        <f t="shared" si="0"/>
        <v>06_飲食業中規模事業者</v>
      </c>
      <c r="F32" s="7">
        <v>0.15663514936523981</v>
      </c>
      <c r="G32" s="7">
        <v>0.23072764798623094</v>
      </c>
      <c r="H32" s="7">
        <v>-8.4619771783595185E-2</v>
      </c>
      <c r="I32" s="7">
        <v>8.4591774871270287E-2</v>
      </c>
      <c r="J32" s="7">
        <v>0.27341971150943761</v>
      </c>
      <c r="K32" s="7">
        <v>0.5397253812671462</v>
      </c>
    </row>
    <row r="33" spans="1:11">
      <c r="A33" s="162" t="s">
        <v>4896</v>
      </c>
      <c r="B33" s="162" t="s">
        <v>4915</v>
      </c>
      <c r="C33" s="162" t="s">
        <v>4915</v>
      </c>
      <c r="D33" s="162" t="s">
        <v>4899</v>
      </c>
      <c r="E33" s="159" t="str">
        <f t="shared" si="0"/>
        <v>06_飲食業小規模事業者</v>
      </c>
      <c r="F33" s="7">
        <v>8.457188429890887E-2</v>
      </c>
      <c r="G33" s="7">
        <v>0.4692306500903492</v>
      </c>
      <c r="H33" s="7">
        <v>-0.83793144922905816</v>
      </c>
      <c r="I33" s="7">
        <v>-7.1519468288625265E-2</v>
      </c>
      <c r="J33" s="7">
        <v>0.2080859153340231</v>
      </c>
      <c r="K33" s="7">
        <v>0.51970489337543901</v>
      </c>
    </row>
    <row r="34" spans="1:11">
      <c r="A34" s="162" t="s">
        <v>4896</v>
      </c>
      <c r="B34" s="162" t="s">
        <v>4916</v>
      </c>
      <c r="C34" s="162" t="s">
        <v>4916</v>
      </c>
      <c r="D34" s="162" t="s">
        <v>4898</v>
      </c>
      <c r="E34" s="159" t="str">
        <f t="shared" si="0"/>
        <v>07_不動産業中規模事業者</v>
      </c>
      <c r="F34" s="7">
        <v>0.26367177801355657</v>
      </c>
      <c r="G34" s="7">
        <v>0.19202320208915927</v>
      </c>
      <c r="H34" s="7">
        <v>6.9801771089769538E-2</v>
      </c>
      <c r="I34" s="7">
        <v>0.1870511918747749</v>
      </c>
      <c r="J34" s="7">
        <v>0.3718838583443122</v>
      </c>
      <c r="K34" s="7">
        <v>0.57686787536838846</v>
      </c>
    </row>
    <row r="35" spans="1:11">
      <c r="A35" s="162" t="s">
        <v>4896</v>
      </c>
      <c r="B35" s="162" t="s">
        <v>4916</v>
      </c>
      <c r="C35" s="162" t="s">
        <v>4916</v>
      </c>
      <c r="D35" s="162" t="s">
        <v>4899</v>
      </c>
      <c r="E35" s="159" t="str">
        <f t="shared" si="0"/>
        <v>07_不動産業小規模事業者</v>
      </c>
      <c r="F35" s="7">
        <v>0.16762417922834061</v>
      </c>
      <c r="G35" s="7">
        <v>0.2667174380690126</v>
      </c>
      <c r="H35" s="7">
        <v>-1.3084045769794427E-2</v>
      </c>
      <c r="I35" s="7">
        <v>9.9109898391630938E-2</v>
      </c>
      <c r="J35" s="7">
        <v>0.26667426955960555</v>
      </c>
      <c r="K35" s="7">
        <v>0.52018778711194114</v>
      </c>
    </row>
    <row r="36" spans="1:11">
      <c r="A36" s="162" t="s">
        <v>4896</v>
      </c>
      <c r="B36" s="162" t="s">
        <v>4917</v>
      </c>
      <c r="C36" s="162" t="s">
        <v>4917</v>
      </c>
      <c r="D36" s="162" t="s">
        <v>4898</v>
      </c>
      <c r="E36" s="159" t="str">
        <f t="shared" si="0"/>
        <v>08_運輸業中規模事業者</v>
      </c>
      <c r="F36" s="7">
        <v>0.15680484478118292</v>
      </c>
      <c r="G36" s="7">
        <v>0.22611480523346975</v>
      </c>
      <c r="H36" s="7">
        <v>-4.8949623002450565E-2</v>
      </c>
      <c r="I36" s="7">
        <v>7.3709038171225275E-2</v>
      </c>
      <c r="J36" s="7">
        <v>0.29093075118242806</v>
      </c>
      <c r="K36" s="7">
        <v>0.54259408185795899</v>
      </c>
    </row>
    <row r="37" spans="1:11">
      <c r="A37" s="162" t="s">
        <v>4896</v>
      </c>
      <c r="B37" s="162" t="s">
        <v>4917</v>
      </c>
      <c r="C37" s="162" t="s">
        <v>4917</v>
      </c>
      <c r="D37" s="162" t="s">
        <v>4899</v>
      </c>
      <c r="E37" s="159" t="str">
        <f t="shared" si="0"/>
        <v>08_運輸業小規模事業者</v>
      </c>
      <c r="F37" s="7">
        <v>9.2400018507171833E-2</v>
      </c>
      <c r="G37" s="7">
        <v>0.40388642594057628</v>
      </c>
      <c r="H37" s="7">
        <v>-0.55159099896613606</v>
      </c>
      <c r="I37" s="7">
        <v>1.1218969945966226E-2</v>
      </c>
      <c r="J37" s="7">
        <v>0.21240194816329316</v>
      </c>
      <c r="K37" s="7">
        <v>0.54198764748988726</v>
      </c>
    </row>
    <row r="38" spans="1:11">
      <c r="A38" s="162" t="s">
        <v>4896</v>
      </c>
      <c r="B38" s="162" t="s">
        <v>4918</v>
      </c>
      <c r="C38" s="162" t="s">
        <v>4918</v>
      </c>
      <c r="D38" s="162" t="s">
        <v>4898</v>
      </c>
      <c r="E38" s="159" t="str">
        <f t="shared" si="0"/>
        <v>09_エネルギー中規模事業者</v>
      </c>
      <c r="F38" s="7">
        <v>0.44797552430990939</v>
      </c>
      <c r="G38" s="7">
        <v>0.2560213847264784</v>
      </c>
      <c r="H38" s="7">
        <v>0.10191600187895232</v>
      </c>
      <c r="I38" s="7">
        <v>0.3098069812697386</v>
      </c>
      <c r="J38" s="7">
        <v>0.62910549701556351</v>
      </c>
      <c r="K38" s="7">
        <v>0.76960105102898957</v>
      </c>
    </row>
    <row r="39" spans="1:11">
      <c r="A39" s="162" t="s">
        <v>4896</v>
      </c>
      <c r="B39" s="162" t="s">
        <v>4918</v>
      </c>
      <c r="C39" s="162" t="s">
        <v>4918</v>
      </c>
      <c r="D39" s="162" t="s">
        <v>4899</v>
      </c>
      <c r="E39" s="159" t="str">
        <f t="shared" si="0"/>
        <v>09_エネルギー小規模事業者</v>
      </c>
      <c r="F39" s="7">
        <v>0.16658605715372041</v>
      </c>
      <c r="G39" s="7">
        <v>0.35302062833134662</v>
      </c>
      <c r="H39" s="7">
        <v>-0.39500634743966634</v>
      </c>
      <c r="I39" s="7">
        <v>2.651942665078065E-2</v>
      </c>
      <c r="J39" s="7">
        <v>0.35145056524116852</v>
      </c>
      <c r="K39" s="7">
        <v>0.69168935499570605</v>
      </c>
    </row>
    <row r="40" spans="1:11">
      <c r="A40" s="162" t="s">
        <v>4896</v>
      </c>
      <c r="B40" s="162" t="s">
        <v>4919</v>
      </c>
      <c r="C40" s="162" t="s">
        <v>4920</v>
      </c>
      <c r="D40" s="162" t="s">
        <v>4898</v>
      </c>
      <c r="E40" s="159" t="str">
        <f t="shared" si="0"/>
        <v>1006_その他のサービス業中規模事業者</v>
      </c>
      <c r="F40" s="7">
        <v>0.30985784639156461</v>
      </c>
      <c r="G40" s="7">
        <v>0.2526867970873708</v>
      </c>
      <c r="H40" s="7">
        <v>1.9306715624264902E-2</v>
      </c>
      <c r="I40" s="7">
        <v>0.18698883733811347</v>
      </c>
      <c r="J40" s="7">
        <v>0.45936153071999369</v>
      </c>
      <c r="K40" s="7">
        <v>0.71066602337355744</v>
      </c>
    </row>
    <row r="41" spans="1:11">
      <c r="A41" s="162" t="s">
        <v>4896</v>
      </c>
      <c r="B41" s="162" t="s">
        <v>4919</v>
      </c>
      <c r="C41" s="162" t="s">
        <v>4920</v>
      </c>
      <c r="D41" s="162" t="s">
        <v>4899</v>
      </c>
      <c r="E41" s="159" t="str">
        <f t="shared" si="0"/>
        <v>1006_その他のサービス業小規模事業者</v>
      </c>
      <c r="F41" s="7">
        <v>0.20701540137095198</v>
      </c>
      <c r="G41" s="7">
        <v>0.47700145499010305</v>
      </c>
      <c r="H41" s="7">
        <v>-0.60867683030353803</v>
      </c>
      <c r="I41" s="7">
        <v>7.5058773890252603E-2</v>
      </c>
      <c r="J41" s="7">
        <v>0.40038414524799726</v>
      </c>
      <c r="K41" s="7">
        <v>0.7048098803988978</v>
      </c>
    </row>
    <row r="42" spans="1:11">
      <c r="A42" s="162" t="s">
        <v>4896</v>
      </c>
      <c r="B42" s="162" t="s">
        <v>4919</v>
      </c>
      <c r="C42" s="162" t="s">
        <v>4921</v>
      </c>
      <c r="D42" s="162" t="s">
        <v>4898</v>
      </c>
      <c r="E42" s="159" t="str">
        <f t="shared" si="0"/>
        <v>1001_物品賃貸業中規模事業者</v>
      </c>
      <c r="F42" s="7">
        <v>0.23139913684965499</v>
      </c>
      <c r="G42" s="7">
        <v>0.24097748055851484</v>
      </c>
      <c r="H42" s="7">
        <v>2.1084271468766101E-2</v>
      </c>
      <c r="I42" s="7">
        <v>0.12965969931011603</v>
      </c>
      <c r="J42" s="7">
        <v>0.37153871258821214</v>
      </c>
      <c r="K42" s="7">
        <v>0.64103286643784085</v>
      </c>
    </row>
    <row r="43" spans="1:11">
      <c r="A43" s="162" t="s">
        <v>4896</v>
      </c>
      <c r="B43" s="162" t="s">
        <v>4919</v>
      </c>
      <c r="C43" s="162" t="s">
        <v>4921</v>
      </c>
      <c r="D43" s="162" t="s">
        <v>4899</v>
      </c>
      <c r="E43" s="159" t="str">
        <f t="shared" si="0"/>
        <v>1001_物品賃貸業小規模事業者</v>
      </c>
      <c r="F43" s="7">
        <v>0.20910345981330519</v>
      </c>
      <c r="G43" s="7">
        <v>0.29495470780075145</v>
      </c>
      <c r="H43" s="7">
        <v>-0.1874681553142743</v>
      </c>
      <c r="I43" s="7">
        <v>0.10043095549118454</v>
      </c>
      <c r="J43" s="7">
        <v>0.34992719126574018</v>
      </c>
      <c r="K43" s="7">
        <v>0.67924028442711359</v>
      </c>
    </row>
    <row r="44" spans="1:11">
      <c r="A44" s="162" t="s">
        <v>4896</v>
      </c>
      <c r="B44" s="162" t="s">
        <v>4919</v>
      </c>
      <c r="C44" s="162" t="s">
        <v>4922</v>
      </c>
      <c r="D44" s="162" t="s">
        <v>4898</v>
      </c>
      <c r="E44" s="159" t="str">
        <f t="shared" si="0"/>
        <v>1002_娯楽業中規模事業者</v>
      </c>
      <c r="F44" s="7">
        <v>0.27901266483011838</v>
      </c>
      <c r="G44" s="7">
        <v>0.27753623490213503</v>
      </c>
      <c r="H44" s="7">
        <v>-2.8177326702211635E-2</v>
      </c>
      <c r="I44" s="7">
        <v>0.14620056882329291</v>
      </c>
      <c r="J44" s="7">
        <v>0.465527776637775</v>
      </c>
      <c r="K44" s="7">
        <v>0.75214832714433033</v>
      </c>
    </row>
    <row r="45" spans="1:11">
      <c r="A45" s="162" t="s">
        <v>4896</v>
      </c>
      <c r="B45" s="162" t="s">
        <v>4919</v>
      </c>
      <c r="C45" s="162" t="s">
        <v>4922</v>
      </c>
      <c r="D45" s="162" t="s">
        <v>4899</v>
      </c>
      <c r="E45" s="159" t="str">
        <f t="shared" si="0"/>
        <v>1002_娯楽業小規模事業者</v>
      </c>
      <c r="F45" s="7">
        <v>0.16179938180015466</v>
      </c>
      <c r="G45" s="7">
        <v>0.65882323750067273</v>
      </c>
      <c r="H45" s="7">
        <v>-1.4010661807369165</v>
      </c>
      <c r="I45" s="7">
        <v>3.6142758883956794E-2</v>
      </c>
      <c r="J45" s="7">
        <v>0.31870056121090867</v>
      </c>
      <c r="K45" s="7">
        <v>0.61263032617453783</v>
      </c>
    </row>
    <row r="46" spans="1:11">
      <c r="A46" s="162" t="s">
        <v>4896</v>
      </c>
      <c r="B46" s="162" t="s">
        <v>4919</v>
      </c>
      <c r="C46" s="162" t="s">
        <v>4923</v>
      </c>
      <c r="D46" s="162" t="s">
        <v>4898</v>
      </c>
      <c r="E46" s="159" t="str">
        <f t="shared" si="0"/>
        <v>1003_広告・調査・情報サービス業中規模事業者</v>
      </c>
      <c r="F46" s="7">
        <v>0.32494237732766257</v>
      </c>
      <c r="G46" s="7">
        <v>0.24051875502871989</v>
      </c>
      <c r="H46" s="7">
        <v>4.0405492221872563E-2</v>
      </c>
      <c r="I46" s="7">
        <v>0.20948692732006111</v>
      </c>
      <c r="J46" s="7">
        <v>0.4555792140722274</v>
      </c>
      <c r="K46" s="7">
        <v>0.69118797516442543</v>
      </c>
    </row>
    <row r="47" spans="1:11">
      <c r="A47" s="162" t="s">
        <v>4896</v>
      </c>
      <c r="B47" s="162" t="s">
        <v>4919</v>
      </c>
      <c r="C47" s="162" t="s">
        <v>4923</v>
      </c>
      <c r="D47" s="162" t="s">
        <v>4899</v>
      </c>
      <c r="E47" s="159" t="str">
        <f t="shared" si="0"/>
        <v>1003_広告・調査・情報サービス業小規模事業者</v>
      </c>
      <c r="F47" s="7">
        <v>0.22488512429359031</v>
      </c>
      <c r="G47" s="7">
        <v>0.5314409787073322</v>
      </c>
      <c r="H47" s="7">
        <v>-0.83182116335044831</v>
      </c>
      <c r="I47" s="7">
        <v>8.2916771246247481E-2</v>
      </c>
      <c r="J47" s="7">
        <v>0.44163022153655235</v>
      </c>
      <c r="K47" s="7">
        <v>0.69949162960469347</v>
      </c>
    </row>
    <row r="48" spans="1:11">
      <c r="A48" s="162" t="s">
        <v>4896</v>
      </c>
      <c r="B48" s="162" t="s">
        <v>4919</v>
      </c>
      <c r="C48" s="162" t="s">
        <v>4924</v>
      </c>
      <c r="D48" s="162" t="s">
        <v>4898</v>
      </c>
      <c r="E48" s="159" t="str">
        <f t="shared" si="0"/>
        <v>1004_事業サービス業中規模事業者</v>
      </c>
      <c r="F48" s="7">
        <v>0.32572245734834865</v>
      </c>
      <c r="G48" s="7">
        <v>0.24635743530451654</v>
      </c>
      <c r="H48" s="7">
        <v>3.8552742783491502E-2</v>
      </c>
      <c r="I48" s="7">
        <v>0.19967923362751108</v>
      </c>
      <c r="J48" s="7">
        <v>0.47901794446724105</v>
      </c>
      <c r="K48" s="7">
        <v>0.71512940997548247</v>
      </c>
    </row>
    <row r="49" spans="1:11">
      <c r="A49" s="162" t="s">
        <v>4896</v>
      </c>
      <c r="B49" s="162" t="s">
        <v>4919</v>
      </c>
      <c r="C49" s="162" t="s">
        <v>4924</v>
      </c>
      <c r="D49" s="162" t="s">
        <v>4899</v>
      </c>
      <c r="E49" s="159" t="str">
        <f t="shared" si="0"/>
        <v>1004_事業サービス業小規模事業者</v>
      </c>
      <c r="F49" s="7">
        <v>0.21122840528477815</v>
      </c>
      <c r="G49" s="7">
        <v>0.49519536957156274</v>
      </c>
      <c r="H49" s="7">
        <v>-0.6763897799495413</v>
      </c>
      <c r="I49" s="7">
        <v>5.4536196937922887E-2</v>
      </c>
      <c r="J49" s="7">
        <v>0.40935580144368006</v>
      </c>
      <c r="K49" s="7">
        <v>0.7237313897898856</v>
      </c>
    </row>
    <row r="50" spans="1:11">
      <c r="A50" s="162" t="s">
        <v>4896</v>
      </c>
      <c r="B50" s="162" t="s">
        <v>4919</v>
      </c>
      <c r="C50" s="162" t="s">
        <v>4925</v>
      </c>
      <c r="D50" s="162" t="s">
        <v>4898</v>
      </c>
      <c r="E50" s="159" t="str">
        <f t="shared" si="0"/>
        <v>1005_専門サービス業中規模事業者</v>
      </c>
      <c r="F50" s="7">
        <v>0.37265742912038374</v>
      </c>
      <c r="G50" s="7">
        <v>0.25287487623342936</v>
      </c>
      <c r="H50" s="7">
        <v>3.875373553422249E-2</v>
      </c>
      <c r="I50" s="7">
        <v>0.22716075426410917</v>
      </c>
      <c r="J50" s="7">
        <v>0.52364615665850578</v>
      </c>
      <c r="K50" s="7">
        <v>0.73434084104806507</v>
      </c>
    </row>
    <row r="51" spans="1:11">
      <c r="A51" s="162" t="s">
        <v>4896</v>
      </c>
      <c r="B51" s="162" t="s">
        <v>4919</v>
      </c>
      <c r="C51" s="162" t="s">
        <v>4925</v>
      </c>
      <c r="D51" s="162" t="s">
        <v>4899</v>
      </c>
      <c r="E51" s="159" t="str">
        <f t="shared" si="0"/>
        <v>1005_専門サービス業小規模事業者</v>
      </c>
      <c r="F51" s="7">
        <v>0.23198445755595629</v>
      </c>
      <c r="G51" s="7">
        <v>0.46246790624381584</v>
      </c>
      <c r="H51" s="7">
        <v>-0.54251326363893715</v>
      </c>
      <c r="I51" s="7">
        <v>8.4117308778930713E-2</v>
      </c>
      <c r="J51" s="7">
        <v>0.43319502300694507</v>
      </c>
      <c r="K51" s="7">
        <v>0.72596327732520372</v>
      </c>
    </row>
    <row r="52" spans="1:11">
      <c r="A52" s="162" t="s">
        <v>4896</v>
      </c>
      <c r="B52" s="162" t="s">
        <v>4908</v>
      </c>
      <c r="C52" s="162" t="s">
        <v>4908</v>
      </c>
      <c r="D52" s="162" t="s">
        <v>4898</v>
      </c>
      <c r="E52" s="159" t="str">
        <f t="shared" si="0"/>
        <v>不使用中規模事業者</v>
      </c>
      <c r="F52" s="7"/>
      <c r="G52" s="7"/>
      <c r="H52" s="7"/>
      <c r="I52" s="7"/>
      <c r="J52" s="7"/>
      <c r="K52" s="7"/>
    </row>
    <row r="53" spans="1:11">
      <c r="A53" s="162" t="s">
        <v>4896</v>
      </c>
      <c r="B53" s="162" t="s">
        <v>4908</v>
      </c>
      <c r="C53" s="162" t="s">
        <v>4908</v>
      </c>
      <c r="D53" s="162" t="s">
        <v>4899</v>
      </c>
      <c r="E53" s="159" t="str">
        <f t="shared" si="0"/>
        <v>不使用小規模事業者</v>
      </c>
      <c r="F53" s="7"/>
      <c r="G53" s="7"/>
      <c r="H53" s="7"/>
      <c r="I53" s="7"/>
      <c r="J53" s="7"/>
      <c r="K53" s="7"/>
    </row>
    <row r="54" spans="1:11">
      <c r="A54" s="162" t="s">
        <v>4896</v>
      </c>
      <c r="B54" s="162" t="s">
        <v>4926</v>
      </c>
      <c r="C54" s="162" t="s">
        <v>4926</v>
      </c>
      <c r="D54" s="162" t="s">
        <v>4898</v>
      </c>
      <c r="E54" s="159" t="str">
        <f t="shared" si="0"/>
        <v>11_医療業中規模事業者</v>
      </c>
      <c r="F54" s="7">
        <v>0.31140865891998259</v>
      </c>
      <c r="G54" s="7">
        <v>0.2849824366770134</v>
      </c>
      <c r="H54" s="7">
        <v>-4.3389861535602016E-2</v>
      </c>
      <c r="I54" s="7">
        <v>0.16466549914255565</v>
      </c>
      <c r="J54" s="7">
        <v>0.50165084097566648</v>
      </c>
      <c r="K54" s="7">
        <v>0.75021533100572813</v>
      </c>
    </row>
    <row r="55" spans="1:11">
      <c r="A55" s="162" t="s">
        <v>4896</v>
      </c>
      <c r="B55" s="162" t="s">
        <v>4926</v>
      </c>
      <c r="C55" s="162" t="s">
        <v>4926</v>
      </c>
      <c r="D55" s="162" t="s">
        <v>4899</v>
      </c>
      <c r="E55" s="159" t="str">
        <f t="shared" si="0"/>
        <v>11_医療業小規模事業者</v>
      </c>
      <c r="F55" s="7">
        <v>0.21896668344432801</v>
      </c>
      <c r="G55" s="7">
        <v>0.57434412061035445</v>
      </c>
      <c r="H55" s="7">
        <v>-0.60652806808611737</v>
      </c>
      <c r="I55" s="7">
        <v>4.381871418777045E-3</v>
      </c>
      <c r="J55" s="7">
        <v>0.6071936608192654</v>
      </c>
      <c r="K55" s="7">
        <v>0.88354792356149148</v>
      </c>
    </row>
    <row r="56" spans="1:11">
      <c r="A56" s="162" t="s">
        <v>4896</v>
      </c>
      <c r="B56" s="162" t="s">
        <v>4927</v>
      </c>
      <c r="C56" s="162" t="s">
        <v>4927</v>
      </c>
      <c r="D56" s="162" t="s">
        <v>4898</v>
      </c>
      <c r="E56" s="159" t="str">
        <f t="shared" si="0"/>
        <v>12_保険衛生、廃棄物処理業中規模事業者</v>
      </c>
      <c r="F56" s="7">
        <v>0.30357472814609626</v>
      </c>
      <c r="G56" s="7">
        <v>0.26471439991562346</v>
      </c>
      <c r="H56" s="7">
        <v>1.7991608405628912E-2</v>
      </c>
      <c r="I56" s="7">
        <v>0.19487481649948443</v>
      </c>
      <c r="J56" s="7">
        <v>0.47252584553738891</v>
      </c>
      <c r="K56" s="7">
        <v>0.74181928062685276</v>
      </c>
    </row>
    <row r="57" spans="1:11">
      <c r="A57" s="162" t="s">
        <v>4896</v>
      </c>
      <c r="B57" s="162" t="s">
        <v>4927</v>
      </c>
      <c r="C57" s="162" t="s">
        <v>4927</v>
      </c>
      <c r="D57" s="162" t="s">
        <v>4899</v>
      </c>
      <c r="E57" s="159" t="str">
        <f t="shared" si="0"/>
        <v>12_保険衛生、廃棄物処理業小規模事業者</v>
      </c>
      <c r="F57" s="7">
        <v>0.22368928509724406</v>
      </c>
      <c r="G57" s="7">
        <v>0.4513607270083837</v>
      </c>
      <c r="H57" s="7">
        <v>-0.38620746876552986</v>
      </c>
      <c r="I57" s="7">
        <v>8.7160285648185898E-2</v>
      </c>
      <c r="J57" s="7">
        <v>0.38581150570302264</v>
      </c>
      <c r="K57" s="7">
        <v>0.65243365220733096</v>
      </c>
    </row>
    <row r="58" spans="1:11">
      <c r="A58" s="162" t="s">
        <v>4896</v>
      </c>
      <c r="B58" s="162" t="s">
        <v>4928</v>
      </c>
      <c r="C58" s="162" t="s">
        <v>4928</v>
      </c>
      <c r="D58" s="162" t="s">
        <v>4898</v>
      </c>
      <c r="E58" s="159" t="str">
        <f t="shared" si="0"/>
        <v>13_観光業中規模事業者</v>
      </c>
      <c r="F58" s="7">
        <v>0.19927493568667845</v>
      </c>
      <c r="G58" s="7">
        <v>0.23553975896211937</v>
      </c>
      <c r="H58" s="7">
        <v>-7.2635936892040162E-2</v>
      </c>
      <c r="I58" s="7">
        <v>0.1054148105334994</v>
      </c>
      <c r="J58" s="7">
        <v>0.32442072445787606</v>
      </c>
      <c r="K58" s="7">
        <v>0.58913995672097941</v>
      </c>
    </row>
    <row r="59" spans="1:11">
      <c r="A59" s="162" t="s">
        <v>4896</v>
      </c>
      <c r="B59" s="162" t="s">
        <v>4928</v>
      </c>
      <c r="C59" s="162" t="s">
        <v>4928</v>
      </c>
      <c r="D59" s="162" t="s">
        <v>4899</v>
      </c>
      <c r="E59" s="159" t="str">
        <f t="shared" si="0"/>
        <v>13_観光業小規模事業者</v>
      </c>
      <c r="F59" s="7">
        <v>0.13064804207990136</v>
      </c>
      <c r="G59" s="7">
        <v>0.3951853445564173</v>
      </c>
      <c r="H59" s="7">
        <v>-0.55394884111769815</v>
      </c>
      <c r="I59" s="7">
        <v>2.6638954362139158E-2</v>
      </c>
      <c r="J59" s="7">
        <v>0.24837735879791814</v>
      </c>
      <c r="K59" s="7">
        <v>0.58358219844488268</v>
      </c>
    </row>
    <row r="61" spans="1:11">
      <c r="E61" s="155" t="s">
        <v>4929</v>
      </c>
    </row>
  </sheetData>
  <phoneticPr fontId="1"/>
  <conditionalFormatting sqref="C2:D12 F2:K59">
    <cfRule type="cellIs" dxfId="2" priority="3" operator="lessThan">
      <formula>0</formula>
    </cfRule>
  </conditionalFormatting>
  <conditionalFormatting sqref="E2">
    <cfRule type="cellIs" dxfId="1" priority="2" operator="lessThan">
      <formula>0</formula>
    </cfRule>
  </conditionalFormatting>
  <conditionalFormatting sqref="E3:E59">
    <cfRule type="cellIs" dxfId="0" priority="1" operator="lessThan">
      <formula>0</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1357"/>
  <sheetViews>
    <sheetView view="pageBreakPreview" zoomScaleNormal="100" zoomScaleSheetLayoutView="100" workbookViewId="0"/>
  </sheetViews>
  <sheetFormatPr defaultRowHeight="18.75"/>
  <cols>
    <col min="1" max="1" width="2.25" style="90" customWidth="1"/>
    <col min="2" max="2" width="2.625" style="90" customWidth="1"/>
    <col min="3" max="3" width="2.875" style="90" customWidth="1"/>
    <col min="4" max="42" width="2.25" style="90" customWidth="1"/>
    <col min="43" max="43" width="2.25" style="89" customWidth="1"/>
    <col min="44" max="44" width="9" style="89"/>
    <col min="45" max="45" width="11.875" style="89" bestFit="1" customWidth="1"/>
    <col min="46" max="46" width="14.5" style="89" customWidth="1"/>
    <col min="47" max="16384" width="9" style="89"/>
  </cols>
  <sheetData>
    <row r="1" spans="1:46" ht="8.25" customHeight="1"/>
    <row r="2" spans="1:46">
      <c r="B2" s="248" t="s">
        <v>4733</v>
      </c>
      <c r="AT2" s="252" t="s">
        <v>5140</v>
      </c>
    </row>
    <row r="3" spans="1:46" ht="35.25" customHeight="1">
      <c r="A3" s="434" t="str">
        <f>IF(入力①申請書項目!O33="新規申請","新規申請の場合は【印刷（新規】シートから印刷してください","")</f>
        <v>新規申請の場合は【印刷（新規】シートから印刷してください</v>
      </c>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T3" s="333" t="str">
        <f>"'【印刷（変更）】'!$A$1:$AQ$"&amp;AT4</f>
        <v>'【印刷（変更）】'!$A$1:$AQ$323</v>
      </c>
    </row>
    <row r="4" spans="1:46" ht="21">
      <c r="A4" s="638" t="s">
        <v>4725</v>
      </c>
      <c r="B4" s="638"/>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Q4" s="638"/>
      <c r="AT4" s="333">
        <f>323+45*SUM(AT326:AT1271)+IF(AT326=1,2,0)</f>
        <v>323</v>
      </c>
    </row>
    <row r="5" spans="1:46" ht="37.5" customHeight="1"/>
    <row r="6" spans="1:46">
      <c r="AB6" s="89" t="s">
        <v>4212</v>
      </c>
      <c r="AC6" s="89"/>
      <c r="AD6" s="89"/>
      <c r="AE6" s="648">
        <f>入力①申請書項目!O37</f>
        <v>29</v>
      </c>
      <c r="AF6" s="649"/>
      <c r="AG6" s="648" t="s">
        <v>3423</v>
      </c>
      <c r="AH6" s="649"/>
      <c r="AI6" s="648">
        <f>入力①申請書項目!O38</f>
        <v>4</v>
      </c>
      <c r="AJ6" s="649"/>
      <c r="AK6" s="648" t="s">
        <v>3466</v>
      </c>
      <c r="AL6" s="649"/>
      <c r="AM6" s="648">
        <f>入力①申請書項目!O39</f>
        <v>3</v>
      </c>
      <c r="AN6" s="649"/>
      <c r="AO6" s="648" t="s">
        <v>3530</v>
      </c>
      <c r="AP6" s="649"/>
    </row>
    <row r="7" spans="1:46" ht="22.5" customHeight="1">
      <c r="A7" s="249"/>
      <c r="B7" s="249"/>
      <c r="AQ7" s="90"/>
    </row>
    <row r="8" spans="1:46" ht="24.75" customHeight="1">
      <c r="B8" s="249"/>
      <c r="N8" s="250" t="str">
        <f>IF('【印刷（新規）】'!N8=0,"",'【印刷（新規）】'!N8)</f>
        <v/>
      </c>
      <c r="AQ8" s="90"/>
    </row>
    <row r="9" spans="1:46">
      <c r="A9" s="88"/>
      <c r="B9" s="92"/>
      <c r="C9" s="89"/>
      <c r="D9" s="89"/>
      <c r="E9" s="89"/>
      <c r="F9" s="89"/>
      <c r="G9" s="89"/>
      <c r="H9" s="89"/>
      <c r="N9" s="250" t="str">
        <f>'【印刷（新規）】'!N9</f>
        <v>関東経済産業局長　殿</v>
      </c>
    </row>
    <row r="10" spans="1:46" s="90" customFormat="1">
      <c r="B10" s="89"/>
      <c r="C10" s="89"/>
      <c r="D10" s="89"/>
      <c r="E10" s="89"/>
      <c r="F10" s="89"/>
      <c r="G10" s="89"/>
      <c r="H10" s="89"/>
      <c r="L10" s="251"/>
      <c r="AQ10" s="89"/>
    </row>
    <row r="11" spans="1:46" s="90" customFormat="1" ht="33" customHeight="1">
      <c r="B11" s="89"/>
      <c r="C11" s="89"/>
      <c r="D11" s="89"/>
      <c r="E11" s="89"/>
      <c r="F11" s="89"/>
      <c r="G11" s="89"/>
      <c r="H11" s="89"/>
      <c r="AQ11" s="89"/>
    </row>
    <row r="12" spans="1:46" s="90" customFormat="1" ht="17.25">
      <c r="P12" s="252" t="s">
        <v>5</v>
      </c>
      <c r="Q12" s="248"/>
      <c r="R12" s="248"/>
      <c r="S12" s="248"/>
      <c r="T12" s="248"/>
      <c r="U12" s="248"/>
      <c r="V12" s="248"/>
      <c r="W12" s="642" t="str">
        <f>入力①申請書項目!O46</f>
        <v>○○県○○市○○町○○○○○○</v>
      </c>
      <c r="X12" s="643"/>
      <c r="Y12" s="643"/>
      <c r="Z12" s="643"/>
      <c r="AA12" s="643"/>
      <c r="AB12" s="643"/>
      <c r="AC12" s="643"/>
      <c r="AD12" s="643"/>
      <c r="AE12" s="643"/>
      <c r="AF12" s="643"/>
      <c r="AG12" s="643"/>
      <c r="AH12" s="643"/>
      <c r="AI12" s="643"/>
      <c r="AJ12" s="643"/>
      <c r="AK12" s="643"/>
      <c r="AL12" s="643"/>
      <c r="AM12" s="643"/>
      <c r="AN12" s="643"/>
      <c r="AO12" s="643"/>
      <c r="AP12" s="643"/>
      <c r="AQ12" s="643"/>
    </row>
    <row r="13" spans="1:46" s="90" customFormat="1">
      <c r="P13" s="252" t="s">
        <v>3453</v>
      </c>
      <c r="Q13" s="248"/>
      <c r="R13" s="248"/>
      <c r="S13" s="248"/>
      <c r="T13" s="248"/>
      <c r="U13" s="248"/>
      <c r="V13" s="248"/>
      <c r="W13" s="248" t="str">
        <f>入力①申請書項目!O42</f>
        <v>株式会社●●●●</v>
      </c>
      <c r="X13" s="248"/>
      <c r="Y13" s="248"/>
      <c r="Z13" s="248"/>
      <c r="AA13" s="248"/>
      <c r="AB13" s="248"/>
      <c r="AC13" s="248"/>
      <c r="AD13" s="248"/>
      <c r="AE13" s="248"/>
      <c r="AF13" s="248"/>
      <c r="AG13" s="248"/>
      <c r="AH13" s="248"/>
      <c r="AI13" s="248"/>
      <c r="AJ13" s="248"/>
      <c r="AK13" s="248"/>
      <c r="AL13" s="248"/>
      <c r="AQ13" s="89"/>
    </row>
    <row r="14" spans="1:46" s="90" customFormat="1">
      <c r="P14" s="252" t="s">
        <v>3454</v>
      </c>
      <c r="Q14" s="248"/>
      <c r="R14" s="248"/>
      <c r="S14" s="248"/>
      <c r="T14" s="248"/>
      <c r="U14" s="248"/>
      <c r="V14" s="248"/>
      <c r="W14" s="248" t="str">
        <f>入力①申請書項目!O43&amp;"　　"&amp;入力①申請書項目!O44</f>
        <v>代表取締役　　経産　太郎</v>
      </c>
      <c r="X14" s="248"/>
      <c r="Y14" s="248"/>
      <c r="Z14" s="248"/>
      <c r="AA14" s="248"/>
      <c r="AB14" s="248"/>
      <c r="AC14" s="248"/>
      <c r="AD14" s="248"/>
      <c r="AE14" s="248"/>
      <c r="AF14" s="248"/>
      <c r="AG14" s="248"/>
      <c r="AH14" s="248"/>
      <c r="AI14" s="248"/>
      <c r="AJ14" s="248"/>
      <c r="AL14" s="248"/>
      <c r="AO14" s="248" t="s">
        <v>3455</v>
      </c>
      <c r="AQ14" s="89"/>
    </row>
    <row r="15" spans="1:46" ht="13.5" customHeight="1"/>
    <row r="16" spans="1:46" ht="14.25" customHeight="1"/>
    <row r="18" spans="1:45" ht="0.75" customHeight="1"/>
    <row r="19" spans="1:45" s="90" customFormat="1">
      <c r="B19" s="639" t="str">
        <f>"　平成 "&amp;入力④変更項目!BW7&amp;"年 "&amp;入力④変更項目!BX7&amp;"月 "&amp;入力④変更項目!BY7&amp;"日付けで認定を受けた経営力向上計画について下記のとおり変更したいので中小企業等経営強化法第14条第１項の規定に基づき認定を申請します。"</f>
        <v>　平成 0年 0月 0日付けで認定を受けた経営力向上計画について下記のとおり変更したいので中小企業等経営強化法第14条第１項の規定に基づき認定を申請します。</v>
      </c>
      <c r="C19" s="639"/>
      <c r="D19" s="639"/>
      <c r="E19" s="639"/>
      <c r="F19" s="639"/>
      <c r="G19" s="639"/>
      <c r="H19" s="639"/>
      <c r="I19" s="639"/>
      <c r="J19" s="639"/>
      <c r="K19" s="639"/>
      <c r="L19" s="639"/>
      <c r="M19" s="639"/>
      <c r="N19" s="639"/>
      <c r="O19" s="639"/>
      <c r="P19" s="639"/>
      <c r="Q19" s="639"/>
      <c r="R19" s="639"/>
      <c r="S19" s="639"/>
      <c r="T19" s="639"/>
      <c r="U19" s="639"/>
      <c r="V19" s="639"/>
      <c r="W19" s="639"/>
      <c r="X19" s="639"/>
      <c r="Y19" s="639"/>
      <c r="Z19" s="639"/>
      <c r="AA19" s="639"/>
      <c r="AB19" s="639"/>
      <c r="AC19" s="639"/>
      <c r="AD19" s="639"/>
      <c r="AE19" s="639"/>
      <c r="AF19" s="639"/>
      <c r="AG19" s="639"/>
      <c r="AH19" s="639"/>
      <c r="AI19" s="639"/>
      <c r="AJ19" s="639"/>
      <c r="AK19" s="639"/>
      <c r="AL19" s="639"/>
      <c r="AM19" s="639"/>
      <c r="AN19" s="639"/>
      <c r="AO19" s="639"/>
      <c r="AP19" s="554"/>
      <c r="AQ19" s="89"/>
    </row>
    <row r="20" spans="1:45" ht="57.75" customHeight="1">
      <c r="A20" s="89"/>
      <c r="B20" s="639"/>
      <c r="C20" s="639"/>
      <c r="D20" s="639"/>
      <c r="E20" s="639"/>
      <c r="F20" s="639"/>
      <c r="G20" s="639"/>
      <c r="H20" s="639"/>
      <c r="I20" s="639"/>
      <c r="J20" s="639"/>
      <c r="K20" s="639"/>
      <c r="L20" s="639"/>
      <c r="M20" s="639"/>
      <c r="N20" s="639"/>
      <c r="O20" s="639"/>
      <c r="P20" s="639"/>
      <c r="Q20" s="639"/>
      <c r="R20" s="639"/>
      <c r="S20" s="639"/>
      <c r="T20" s="639"/>
      <c r="U20" s="639"/>
      <c r="V20" s="639"/>
      <c r="W20" s="639"/>
      <c r="X20" s="639"/>
      <c r="Y20" s="639"/>
      <c r="Z20" s="639"/>
      <c r="AA20" s="639"/>
      <c r="AB20" s="639"/>
      <c r="AC20" s="639"/>
      <c r="AD20" s="639"/>
      <c r="AE20" s="639"/>
      <c r="AF20" s="639"/>
      <c r="AG20" s="639"/>
      <c r="AH20" s="639"/>
      <c r="AI20" s="639"/>
      <c r="AJ20" s="639"/>
      <c r="AK20" s="639"/>
      <c r="AL20" s="639"/>
      <c r="AM20" s="639"/>
      <c r="AN20" s="639"/>
      <c r="AO20" s="639"/>
      <c r="AP20" s="554"/>
    </row>
    <row r="21" spans="1:45" ht="56.25" customHeight="1">
      <c r="A21" s="89"/>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4"/>
    </row>
    <row r="22" spans="1:45">
      <c r="A22" s="89"/>
      <c r="B22" s="737" t="s">
        <v>4734</v>
      </c>
      <c r="C22" s="737"/>
      <c r="D22" s="737"/>
      <c r="E22" s="737"/>
      <c r="F22" s="737"/>
      <c r="G22" s="737"/>
      <c r="H22" s="737"/>
      <c r="I22" s="737"/>
      <c r="J22" s="737"/>
      <c r="K22" s="737"/>
      <c r="L22" s="737"/>
      <c r="M22" s="737"/>
      <c r="N22" s="737"/>
      <c r="O22" s="737"/>
      <c r="P22" s="737"/>
      <c r="Q22" s="737"/>
      <c r="R22" s="737"/>
      <c r="S22" s="737"/>
      <c r="T22" s="737"/>
      <c r="U22" s="737"/>
      <c r="V22" s="737"/>
      <c r="W22" s="737"/>
      <c r="X22" s="737"/>
      <c r="Y22" s="737"/>
      <c r="Z22" s="737"/>
      <c r="AA22" s="737"/>
      <c r="AB22" s="737"/>
      <c r="AC22" s="737"/>
      <c r="AD22" s="737"/>
      <c r="AE22" s="737"/>
      <c r="AF22" s="737"/>
      <c r="AG22" s="737"/>
      <c r="AH22" s="737"/>
      <c r="AI22" s="737"/>
      <c r="AJ22" s="737"/>
      <c r="AK22" s="737"/>
      <c r="AL22" s="737"/>
      <c r="AM22" s="737"/>
      <c r="AN22" s="737"/>
      <c r="AO22" s="737"/>
      <c r="AP22" s="737"/>
      <c r="AS22" s="257"/>
    </row>
    <row r="23" spans="1:45" ht="9.9499999999999993" customHeight="1">
      <c r="A23" s="89"/>
      <c r="AS23" s="258"/>
    </row>
    <row r="24" spans="1:45">
      <c r="A24" s="89"/>
      <c r="B24" s="735" t="s">
        <v>4730</v>
      </c>
      <c r="C24" s="735"/>
      <c r="D24" s="735"/>
      <c r="E24" s="735"/>
      <c r="F24" s="735"/>
      <c r="G24" s="735"/>
      <c r="H24" s="735"/>
      <c r="I24" s="735"/>
      <c r="J24" s="735"/>
      <c r="K24" s="735"/>
      <c r="L24" s="735"/>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S24" s="257"/>
    </row>
    <row r="25" spans="1:45">
      <c r="A25" s="89"/>
      <c r="B25" s="735" t="s">
        <v>4731</v>
      </c>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S25" s="257"/>
    </row>
    <row r="26" spans="1:45">
      <c r="A26" s="89"/>
      <c r="B26" s="317"/>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8"/>
      <c r="AK26" s="318"/>
      <c r="AL26" s="318"/>
      <c r="AM26" s="318"/>
      <c r="AN26" s="318"/>
      <c r="AO26" s="318"/>
      <c r="AP26" s="318"/>
      <c r="AS26" s="257"/>
    </row>
    <row r="27" spans="1:45">
      <c r="A27" s="89"/>
      <c r="B27" s="735" t="s">
        <v>4732</v>
      </c>
      <c r="C27" s="736"/>
      <c r="D27" s="736"/>
      <c r="E27" s="736"/>
      <c r="F27" s="736"/>
      <c r="G27" s="736"/>
      <c r="H27" s="736"/>
      <c r="I27" s="736"/>
      <c r="J27" s="736"/>
      <c r="K27" s="736"/>
      <c r="L27" s="736"/>
      <c r="M27" s="736"/>
      <c r="N27" s="736"/>
      <c r="O27" s="736"/>
      <c r="P27" s="736"/>
      <c r="Q27" s="736"/>
      <c r="R27" s="736"/>
      <c r="S27" s="736"/>
      <c r="T27" s="736"/>
      <c r="U27" s="736"/>
      <c r="V27" s="736"/>
      <c r="W27" s="736"/>
      <c r="X27" s="736"/>
      <c r="Y27" s="736"/>
      <c r="Z27" s="736"/>
      <c r="AA27" s="736"/>
      <c r="AB27" s="736"/>
      <c r="AC27" s="736"/>
      <c r="AD27" s="736"/>
      <c r="AE27" s="736"/>
      <c r="AF27" s="736"/>
      <c r="AG27" s="736"/>
      <c r="AH27" s="736"/>
      <c r="AI27" s="736"/>
      <c r="AJ27" s="736"/>
      <c r="AK27" s="736"/>
      <c r="AL27" s="736"/>
      <c r="AM27" s="736"/>
      <c r="AN27" s="736"/>
      <c r="AO27" s="736"/>
      <c r="AP27" s="736"/>
      <c r="AS27" s="257"/>
    </row>
    <row r="28" spans="1:45">
      <c r="A28" s="89"/>
      <c r="B28" s="735" t="s">
        <v>4731</v>
      </c>
      <c r="C28" s="736"/>
      <c r="D28" s="736"/>
      <c r="E28" s="736"/>
      <c r="F28" s="736"/>
      <c r="G28" s="736"/>
      <c r="H28" s="736"/>
      <c r="I28" s="736"/>
      <c r="J28" s="736"/>
      <c r="K28" s="736"/>
      <c r="L28" s="736"/>
      <c r="M28" s="736"/>
      <c r="N28" s="736"/>
      <c r="O28" s="736"/>
      <c r="P28" s="736"/>
      <c r="Q28" s="736"/>
      <c r="R28" s="736"/>
      <c r="S28" s="736"/>
      <c r="T28" s="736"/>
      <c r="U28" s="736"/>
      <c r="V28" s="736"/>
      <c r="W28" s="736"/>
      <c r="X28" s="736"/>
      <c r="Y28" s="736"/>
      <c r="Z28" s="736"/>
      <c r="AA28" s="736"/>
      <c r="AB28" s="736"/>
      <c r="AC28" s="736"/>
      <c r="AD28" s="736"/>
      <c r="AE28" s="736"/>
      <c r="AF28" s="736"/>
      <c r="AG28" s="736"/>
      <c r="AH28" s="736"/>
      <c r="AI28" s="736"/>
      <c r="AJ28" s="736"/>
      <c r="AK28" s="736"/>
      <c r="AL28" s="736"/>
      <c r="AM28" s="736"/>
      <c r="AN28" s="736"/>
      <c r="AO28" s="736"/>
      <c r="AP28" s="736"/>
      <c r="AS28" s="257"/>
    </row>
    <row r="29" spans="1:45" ht="9.9499999999999993" customHeight="1">
      <c r="A29" s="89"/>
      <c r="AS29" s="257"/>
    </row>
    <row r="30" spans="1:45" ht="9.75" customHeight="1">
      <c r="A30" s="89"/>
      <c r="AS30" s="257"/>
    </row>
    <row r="31" spans="1:45" ht="9.9499999999999993" customHeight="1">
      <c r="A31" s="89"/>
      <c r="B31" s="255"/>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S31" s="257"/>
    </row>
    <row r="32" spans="1:45">
      <c r="A32" s="89"/>
      <c r="B32" s="733"/>
      <c r="C32" s="734"/>
      <c r="D32" s="734"/>
      <c r="E32" s="734"/>
      <c r="F32" s="734"/>
      <c r="G32" s="734"/>
      <c r="H32" s="734"/>
      <c r="I32" s="734"/>
      <c r="J32" s="734"/>
      <c r="K32" s="734"/>
      <c r="L32" s="734"/>
      <c r="M32" s="734"/>
      <c r="N32" s="734"/>
      <c r="O32" s="734"/>
      <c r="P32" s="734"/>
      <c r="Q32" s="734"/>
      <c r="R32" s="734"/>
      <c r="S32" s="734"/>
      <c r="T32" s="734"/>
      <c r="U32" s="734"/>
      <c r="V32" s="734"/>
      <c r="W32" s="734"/>
      <c r="X32" s="734"/>
      <c r="Y32" s="734"/>
      <c r="Z32" s="734"/>
      <c r="AA32" s="734"/>
      <c r="AB32" s="734"/>
      <c r="AC32" s="734"/>
      <c r="AD32" s="734"/>
      <c r="AE32" s="734"/>
      <c r="AF32" s="734"/>
      <c r="AG32" s="734"/>
      <c r="AH32" s="734"/>
      <c r="AI32" s="734"/>
      <c r="AJ32" s="734"/>
      <c r="AK32" s="734"/>
      <c r="AL32" s="734"/>
      <c r="AM32" s="734"/>
      <c r="AN32" s="734"/>
      <c r="AO32" s="734"/>
      <c r="AP32" s="734"/>
      <c r="AS32" s="257"/>
    </row>
    <row r="33" spans="1:45">
      <c r="A33" s="89"/>
      <c r="B33" s="733"/>
      <c r="C33" s="734"/>
      <c r="D33" s="734"/>
      <c r="E33" s="734"/>
      <c r="F33" s="734"/>
      <c r="G33" s="734"/>
      <c r="H33" s="734"/>
      <c r="I33" s="734"/>
      <c r="J33" s="734"/>
      <c r="K33" s="734"/>
      <c r="L33" s="734"/>
      <c r="M33" s="734"/>
      <c r="N33" s="734"/>
      <c r="O33" s="734"/>
      <c r="P33" s="734"/>
      <c r="Q33" s="734"/>
      <c r="R33" s="734"/>
      <c r="S33" s="734"/>
      <c r="T33" s="734"/>
      <c r="U33" s="734"/>
      <c r="V33" s="734"/>
      <c r="W33" s="734"/>
      <c r="X33" s="734"/>
      <c r="Y33" s="734"/>
      <c r="Z33" s="734"/>
      <c r="AA33" s="734"/>
      <c r="AB33" s="734"/>
      <c r="AC33" s="734"/>
      <c r="AD33" s="734"/>
      <c r="AE33" s="734"/>
      <c r="AF33" s="734"/>
      <c r="AG33" s="734"/>
      <c r="AH33" s="734"/>
      <c r="AI33" s="734"/>
      <c r="AJ33" s="734"/>
      <c r="AK33" s="734"/>
      <c r="AL33" s="734"/>
      <c r="AM33" s="734"/>
      <c r="AN33" s="734"/>
      <c r="AO33" s="734"/>
      <c r="AP33" s="734"/>
      <c r="AS33" s="257"/>
    </row>
    <row r="34" spans="1:45">
      <c r="A34" s="89"/>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4"/>
      <c r="AC34" s="734"/>
      <c r="AD34" s="734"/>
      <c r="AE34" s="734"/>
      <c r="AF34" s="734"/>
      <c r="AG34" s="734"/>
      <c r="AH34" s="734"/>
      <c r="AI34" s="734"/>
      <c r="AJ34" s="734"/>
      <c r="AK34" s="734"/>
      <c r="AL34" s="734"/>
      <c r="AM34" s="734"/>
      <c r="AN34" s="734"/>
      <c r="AO34" s="734"/>
      <c r="AP34" s="734"/>
      <c r="AS34" s="257"/>
    </row>
    <row r="35" spans="1:45">
      <c r="A35" s="89"/>
      <c r="B35" s="733"/>
      <c r="C35" s="734"/>
      <c r="D35" s="734"/>
      <c r="E35" s="734"/>
      <c r="F35" s="734"/>
      <c r="G35" s="734"/>
      <c r="H35" s="734"/>
      <c r="I35" s="734"/>
      <c r="J35" s="734"/>
      <c r="K35" s="734"/>
      <c r="L35" s="734"/>
      <c r="M35" s="734"/>
      <c r="N35" s="734"/>
      <c r="O35" s="734"/>
      <c r="P35" s="734"/>
      <c r="Q35" s="734"/>
      <c r="R35" s="734"/>
      <c r="S35" s="734"/>
      <c r="T35" s="734"/>
      <c r="U35" s="734"/>
      <c r="V35" s="734"/>
      <c r="W35" s="734"/>
      <c r="X35" s="734"/>
      <c r="Y35" s="734"/>
      <c r="Z35" s="734"/>
      <c r="AA35" s="734"/>
      <c r="AB35" s="734"/>
      <c r="AC35" s="734"/>
      <c r="AD35" s="734"/>
      <c r="AE35" s="734"/>
      <c r="AF35" s="734"/>
      <c r="AG35" s="734"/>
      <c r="AH35" s="734"/>
      <c r="AI35" s="734"/>
      <c r="AJ35" s="734"/>
      <c r="AK35" s="734"/>
      <c r="AL35" s="734"/>
      <c r="AM35" s="734"/>
      <c r="AN35" s="734"/>
      <c r="AO35" s="734"/>
      <c r="AP35" s="734"/>
      <c r="AS35" s="257"/>
    </row>
    <row r="36" spans="1:45">
      <c r="A36" s="89"/>
      <c r="B36" s="733"/>
      <c r="C36" s="734"/>
      <c r="D36" s="734"/>
      <c r="E36" s="734"/>
      <c r="F36" s="734"/>
      <c r="G36" s="734"/>
      <c r="H36" s="734"/>
      <c r="I36" s="734"/>
      <c r="J36" s="734"/>
      <c r="K36" s="734"/>
      <c r="L36" s="734"/>
      <c r="M36" s="734"/>
      <c r="N36" s="734"/>
      <c r="O36" s="734"/>
      <c r="P36" s="734"/>
      <c r="Q36" s="734"/>
      <c r="R36" s="734"/>
      <c r="S36" s="734"/>
      <c r="T36" s="734"/>
      <c r="U36" s="734"/>
      <c r="V36" s="734"/>
      <c r="W36" s="734"/>
      <c r="X36" s="734"/>
      <c r="Y36" s="734"/>
      <c r="Z36" s="734"/>
      <c r="AA36" s="734"/>
      <c r="AB36" s="734"/>
      <c r="AC36" s="734"/>
      <c r="AD36" s="734"/>
      <c r="AE36" s="734"/>
      <c r="AF36" s="734"/>
      <c r="AG36" s="734"/>
      <c r="AH36" s="734"/>
      <c r="AI36" s="734"/>
      <c r="AJ36" s="734"/>
      <c r="AK36" s="734"/>
      <c r="AL36" s="734"/>
      <c r="AM36" s="734"/>
      <c r="AN36" s="734"/>
      <c r="AO36" s="734"/>
      <c r="AP36" s="734"/>
      <c r="AS36" s="257"/>
    </row>
    <row r="37" spans="1:45">
      <c r="A37" s="89"/>
      <c r="B37" s="259"/>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256"/>
      <c r="AJ37" s="256"/>
      <c r="AK37" s="256"/>
      <c r="AL37" s="256"/>
      <c r="AM37" s="256"/>
      <c r="AN37" s="256"/>
      <c r="AO37" s="256"/>
      <c r="AP37" s="256"/>
      <c r="AS37" s="257"/>
    </row>
    <row r="38" spans="1:45">
      <c r="A38" s="89"/>
      <c r="B38" s="255"/>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S38" s="257"/>
    </row>
    <row r="39" spans="1:45">
      <c r="A39" s="89"/>
      <c r="B39" s="259"/>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S39" s="257"/>
    </row>
    <row r="40" spans="1:45">
      <c r="A40" s="89"/>
      <c r="B40" s="259"/>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S40" s="257"/>
    </row>
    <row r="41" spans="1:45">
      <c r="A41" s="89"/>
      <c r="B41" s="255"/>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256"/>
      <c r="AJ41" s="256"/>
      <c r="AK41" s="256"/>
      <c r="AL41" s="256"/>
      <c r="AM41" s="256"/>
      <c r="AN41" s="256"/>
      <c r="AO41" s="256"/>
      <c r="AP41" s="256"/>
      <c r="AS41" s="257"/>
    </row>
    <row r="42" spans="1:45">
      <c r="A42" s="89"/>
      <c r="B42" s="255"/>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6"/>
      <c r="AD42" s="256"/>
      <c r="AE42" s="256"/>
      <c r="AF42" s="256"/>
      <c r="AG42" s="256"/>
      <c r="AH42" s="256"/>
      <c r="AI42" s="256"/>
      <c r="AJ42" s="256"/>
      <c r="AK42" s="256"/>
      <c r="AL42" s="256"/>
      <c r="AM42" s="256"/>
      <c r="AN42" s="256"/>
      <c r="AO42" s="256"/>
      <c r="AP42" s="256"/>
      <c r="AS42" s="257"/>
    </row>
    <row r="43" spans="1:45">
      <c r="A43" s="89"/>
      <c r="B43" s="255"/>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S43" s="257"/>
    </row>
    <row r="44" spans="1:45">
      <c r="A44" s="89"/>
      <c r="B44" s="255"/>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c r="AN44" s="256"/>
      <c r="AO44" s="256"/>
      <c r="AP44" s="256"/>
      <c r="AS44" s="257"/>
    </row>
    <row r="45" spans="1:45">
      <c r="A45" s="89"/>
      <c r="B45" s="255"/>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256"/>
      <c r="AL45" s="256"/>
      <c r="AM45" s="256"/>
      <c r="AN45" s="256"/>
      <c r="AO45" s="256"/>
      <c r="AP45" s="256"/>
      <c r="AS45" s="257"/>
    </row>
    <row r="46" spans="1:45">
      <c r="A46" s="89"/>
      <c r="B46" s="255"/>
      <c r="C46" s="256"/>
      <c r="D46" s="256"/>
      <c r="E46" s="256"/>
      <c r="F46" s="256"/>
      <c r="G46" s="256"/>
      <c r="H46" s="256"/>
      <c r="I46" s="256"/>
      <c r="J46" s="256"/>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256"/>
      <c r="AJ46" s="256"/>
      <c r="AK46" s="256"/>
      <c r="AL46" s="256"/>
      <c r="AM46" s="256"/>
      <c r="AN46" s="256"/>
      <c r="AO46" s="256"/>
      <c r="AP46" s="256"/>
      <c r="AS46" s="257"/>
    </row>
    <row r="47" spans="1:45">
      <c r="A47" s="89"/>
      <c r="B47" s="255"/>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c r="AO47" s="256"/>
      <c r="AP47" s="256"/>
      <c r="AS47" s="257"/>
    </row>
    <row r="48" spans="1:45" ht="3.75" customHeight="1">
      <c r="A48" s="89"/>
      <c r="B48" s="253"/>
      <c r="C48" s="253"/>
      <c r="D48" s="253"/>
      <c r="E48" s="253"/>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253"/>
      <c r="AE48" s="253"/>
      <c r="AF48" s="253"/>
      <c r="AG48" s="253"/>
      <c r="AH48" s="253"/>
      <c r="AI48" s="253"/>
      <c r="AJ48" s="253"/>
      <c r="AK48" s="253"/>
      <c r="AL48" s="253"/>
      <c r="AM48" s="253"/>
      <c r="AN48" s="253"/>
      <c r="AO48" s="253"/>
      <c r="AP48" s="254"/>
    </row>
    <row r="49" spans="1:44" s="90" customFormat="1" ht="18.75" customHeight="1">
      <c r="B49" s="90" t="s">
        <v>3456</v>
      </c>
      <c r="AL49" s="457" t="str">
        <f>"変更"&amp;入力①申請書項目!$CV$37</f>
        <v>変更20170403</v>
      </c>
      <c r="AM49" s="458"/>
      <c r="AN49" s="458"/>
      <c r="AO49" s="458"/>
      <c r="AP49" s="458"/>
      <c r="AQ49" s="459"/>
      <c r="AR49" s="254"/>
    </row>
    <row r="50" spans="1:44" s="90" customFormat="1">
      <c r="B50" s="90" t="s">
        <v>3457</v>
      </c>
      <c r="AQ50" s="89"/>
    </row>
    <row r="52" spans="1:44" s="90" customFormat="1">
      <c r="B52" s="90" t="s">
        <v>3458</v>
      </c>
      <c r="AQ52" s="89"/>
    </row>
    <row r="53" spans="1:44" s="90" customFormat="1">
      <c r="C53" s="90" t="s">
        <v>3459</v>
      </c>
      <c r="O53" s="640" t="str">
        <f>入力①申請書項目!O42</f>
        <v>株式会社●●●●</v>
      </c>
      <c r="P53" s="640"/>
      <c r="Q53" s="640"/>
      <c r="R53" s="640"/>
      <c r="S53" s="640"/>
      <c r="T53" s="640"/>
      <c r="U53" s="640"/>
      <c r="V53" s="640"/>
      <c r="W53" s="640"/>
      <c r="X53" s="640"/>
      <c r="Y53" s="640"/>
      <c r="Z53" s="640"/>
      <c r="AA53" s="640"/>
      <c r="AB53" s="640"/>
      <c r="AQ53" s="89"/>
    </row>
    <row r="54" spans="1:44" s="90" customFormat="1">
      <c r="C54" s="260" t="s">
        <v>4700</v>
      </c>
      <c r="O54" s="505" t="str">
        <f>W14</f>
        <v>代表取締役　　経産　太郎</v>
      </c>
      <c r="P54" s="505"/>
      <c r="Q54" s="505"/>
      <c r="R54" s="505"/>
      <c r="S54" s="505"/>
      <c r="T54" s="505"/>
      <c r="U54" s="505"/>
      <c r="V54" s="505"/>
      <c r="W54" s="505"/>
      <c r="X54" s="505"/>
      <c r="Y54" s="505"/>
      <c r="Z54" s="505"/>
      <c r="AA54" s="505"/>
      <c r="AB54" s="261"/>
      <c r="AQ54" s="89"/>
    </row>
    <row r="55" spans="1:44" s="90" customFormat="1">
      <c r="C55" s="90" t="s">
        <v>3460</v>
      </c>
      <c r="O55" s="641">
        <f>入力①申請書項目!O52</f>
        <v>10000</v>
      </c>
      <c r="P55" s="641"/>
      <c r="Q55" s="641"/>
      <c r="R55" s="641"/>
      <c r="S55" s="641"/>
      <c r="T55" s="641"/>
      <c r="V55" s="90" t="s">
        <v>3461</v>
      </c>
      <c r="AQ55" s="89"/>
    </row>
    <row r="56" spans="1:44" s="90" customFormat="1">
      <c r="C56" s="90" t="s">
        <v>4639</v>
      </c>
      <c r="O56" s="511">
        <f>入力①申請書項目!O55</f>
        <v>30</v>
      </c>
      <c r="P56" s="511"/>
      <c r="Q56" s="511"/>
      <c r="R56" s="511"/>
      <c r="S56" s="511"/>
      <c r="T56" s="511"/>
      <c r="V56" s="90" t="s">
        <v>3462</v>
      </c>
      <c r="AQ56" s="89"/>
    </row>
    <row r="57" spans="1:44" s="90" customFormat="1">
      <c r="C57" s="90" t="s">
        <v>12</v>
      </c>
      <c r="O57" s="646">
        <f>入力①申請書項目!O56</f>
        <v>1234567890123</v>
      </c>
      <c r="P57" s="646"/>
      <c r="Q57" s="646"/>
      <c r="R57" s="646"/>
      <c r="S57" s="646"/>
      <c r="T57" s="646"/>
      <c r="U57" s="647"/>
      <c r="V57" s="647"/>
      <c r="W57" s="647"/>
      <c r="AQ57" s="89"/>
    </row>
    <row r="58" spans="1:44" ht="12.75" customHeight="1">
      <c r="A58" s="89"/>
    </row>
    <row r="59" spans="1:44" s="90" customFormat="1">
      <c r="B59" s="90" t="s">
        <v>3463</v>
      </c>
      <c r="AQ59" s="89"/>
    </row>
    <row r="60" spans="1:44" ht="3.75" customHeight="1">
      <c r="A60" s="89"/>
    </row>
    <row r="61" spans="1:44" s="90" customFormat="1" ht="15" customHeight="1">
      <c r="C61" s="644" t="s">
        <v>13</v>
      </c>
      <c r="D61" s="644"/>
      <c r="E61" s="644"/>
      <c r="F61" s="644"/>
      <c r="I61" s="645" t="s">
        <v>4694</v>
      </c>
      <c r="J61" s="650" t="str">
        <f>LEFT(入力①申請書項目!O73,2)&amp;" "&amp;入力①申請書項目!O70&amp;"　[ "&amp;入力①申請書項目!O73&amp;" "&amp;入力①申請書項目!O72&amp;"  ]"&amp;IF(入力①申請書項目!AD73="",""," ,"&amp;CHAR(10)&amp;LEFT(入力①申請書項目!AD73,2)&amp;" "&amp;入力①申請書項目!AD70&amp;"　[ "&amp;入力①申請書項目!AD73&amp;" "&amp;入力①申請書項目!AD72&amp;"  ]")&amp;IF(入力①申請書項目!AS73="",""," ,"&amp;CHAR(10)&amp;LEFT(入力①申請書項目!AS73,2)&amp;" "&amp;入力①申請書項目!AS70&amp;"　[ "&amp;入力①申請書項目!AS73&amp;" "&amp;入力①申請書項目!AS72&amp;"  ]")</f>
        <v>14 パルプ・紙・紙加工品製造業　[ 1411 パルプ製造業  ]</v>
      </c>
      <c r="K61" s="650"/>
      <c r="L61" s="650"/>
      <c r="M61" s="650"/>
      <c r="N61" s="650"/>
      <c r="O61" s="650"/>
      <c r="P61" s="650"/>
      <c r="Q61" s="650"/>
      <c r="R61" s="650"/>
      <c r="S61" s="650"/>
      <c r="T61" s="650"/>
      <c r="U61" s="650"/>
      <c r="V61" s="650"/>
      <c r="W61" s="650"/>
      <c r="X61" s="650"/>
      <c r="Y61" s="650"/>
      <c r="Z61" s="650"/>
      <c r="AA61" s="650"/>
      <c r="AB61" s="650"/>
      <c r="AC61" s="650"/>
      <c r="AD61" s="650"/>
      <c r="AE61" s="650"/>
      <c r="AF61" s="650"/>
      <c r="AG61" s="650"/>
      <c r="AH61" s="650"/>
      <c r="AI61" s="650"/>
      <c r="AJ61" s="650"/>
      <c r="AK61" s="650"/>
      <c r="AL61" s="650"/>
      <c r="AM61" s="650"/>
      <c r="AN61" s="650"/>
      <c r="AO61" s="650"/>
      <c r="AP61" s="645" t="s">
        <v>4695</v>
      </c>
    </row>
    <row r="62" spans="1:44" s="90" customFormat="1" ht="15" customHeight="1">
      <c r="C62" s="644"/>
      <c r="D62" s="644"/>
      <c r="E62" s="644"/>
      <c r="F62" s="644"/>
      <c r="I62" s="645"/>
      <c r="J62" s="650"/>
      <c r="K62" s="650"/>
      <c r="L62" s="650"/>
      <c r="M62" s="650"/>
      <c r="N62" s="650"/>
      <c r="O62" s="650"/>
      <c r="P62" s="650"/>
      <c r="Q62" s="650"/>
      <c r="R62" s="650"/>
      <c r="S62" s="650"/>
      <c r="T62" s="650"/>
      <c r="U62" s="650"/>
      <c r="V62" s="650"/>
      <c r="W62" s="650"/>
      <c r="X62" s="650"/>
      <c r="Y62" s="650"/>
      <c r="Z62" s="650"/>
      <c r="AA62" s="650"/>
      <c r="AB62" s="650"/>
      <c r="AC62" s="650"/>
      <c r="AD62" s="650"/>
      <c r="AE62" s="650"/>
      <c r="AF62" s="650"/>
      <c r="AG62" s="650"/>
      <c r="AH62" s="650"/>
      <c r="AI62" s="650"/>
      <c r="AJ62" s="650"/>
      <c r="AK62" s="650"/>
      <c r="AL62" s="650"/>
      <c r="AM62" s="650"/>
      <c r="AN62" s="650"/>
      <c r="AO62" s="650"/>
      <c r="AP62" s="645"/>
    </row>
    <row r="63" spans="1:44" s="90" customFormat="1" ht="15" customHeight="1">
      <c r="C63" s="644"/>
      <c r="D63" s="644"/>
      <c r="E63" s="644"/>
      <c r="F63" s="644"/>
      <c r="G63" s="262"/>
      <c r="H63" s="262"/>
      <c r="I63" s="645"/>
      <c r="J63" s="651"/>
      <c r="K63" s="651"/>
      <c r="L63" s="651"/>
      <c r="M63" s="651"/>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651"/>
      <c r="AK63" s="651"/>
      <c r="AL63" s="651"/>
      <c r="AM63" s="651"/>
      <c r="AN63" s="651"/>
      <c r="AO63" s="651"/>
      <c r="AP63" s="645"/>
    </row>
    <row r="64" spans="1:44" s="90" customFormat="1" ht="6" customHeight="1">
      <c r="C64" s="263"/>
      <c r="D64" s="264"/>
      <c r="E64" s="264"/>
      <c r="F64" s="265"/>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3"/>
    </row>
    <row r="65" spans="1:46" s="90" customFormat="1">
      <c r="C65" s="254" t="s">
        <v>3464</v>
      </c>
      <c r="D65" s="254"/>
      <c r="E65" s="254"/>
      <c r="F65" s="254"/>
      <c r="G65" s="254"/>
      <c r="H65" s="254"/>
      <c r="I65" s="90" t="s">
        <v>3474</v>
      </c>
      <c r="J65" s="640" t="str">
        <f>入力①申請書項目!O74</f>
        <v>製造業の指針</v>
      </c>
      <c r="K65" s="640"/>
      <c r="L65" s="640"/>
      <c r="M65" s="640"/>
      <c r="N65" s="640"/>
      <c r="O65" s="640"/>
      <c r="P65" s="640"/>
      <c r="Q65" s="640"/>
      <c r="R65" s="640"/>
      <c r="S65" s="640"/>
      <c r="T65" s="640"/>
      <c r="U65" s="640"/>
      <c r="V65" s="90" t="s">
        <v>3475</v>
      </c>
      <c r="AQ65" s="89"/>
    </row>
    <row r="66" spans="1:46" ht="14.25" customHeight="1">
      <c r="A66" s="89"/>
    </row>
    <row r="67" spans="1:46" s="90" customFormat="1">
      <c r="B67" s="90" t="s">
        <v>4701</v>
      </c>
      <c r="AQ67" s="89"/>
    </row>
    <row r="68" spans="1:46" s="90" customFormat="1">
      <c r="C68" s="90" t="s">
        <v>3465</v>
      </c>
      <c r="E68" s="554">
        <f>入力①申請書項目!O84</f>
        <v>29</v>
      </c>
      <c r="F68" s="554"/>
      <c r="G68" s="90" t="s">
        <v>3423</v>
      </c>
      <c r="H68" s="554">
        <f>入力①申請書項目!O85</f>
        <v>4</v>
      </c>
      <c r="I68" s="554"/>
      <c r="J68" s="90" t="s">
        <v>3466</v>
      </c>
      <c r="L68" s="90" t="s">
        <v>3467</v>
      </c>
      <c r="N68" s="90" t="s">
        <v>3465</v>
      </c>
      <c r="P68" s="554">
        <f>入力①申請書項目!CX84</f>
        <v>32</v>
      </c>
      <c r="Q68" s="554"/>
      <c r="R68" s="90" t="s">
        <v>3423</v>
      </c>
      <c r="S68" s="554">
        <f>入力①申請書項目!CY84</f>
        <v>3</v>
      </c>
      <c r="T68" s="554"/>
      <c r="U68" s="90" t="s">
        <v>3466</v>
      </c>
      <c r="AQ68" s="89"/>
    </row>
    <row r="69" spans="1:46" ht="10.5" customHeight="1">
      <c r="A69" s="89"/>
    </row>
    <row r="70" spans="1:46" ht="5.25" customHeight="1">
      <c r="A70" s="89"/>
    </row>
    <row r="71" spans="1:46" s="90" customFormat="1">
      <c r="B71" s="90" t="s">
        <v>3470</v>
      </c>
      <c r="AQ71" s="89"/>
    </row>
    <row r="72" spans="1:46" s="90" customFormat="1" ht="84" customHeight="1">
      <c r="C72" s="266" t="s">
        <v>3471</v>
      </c>
      <c r="D72" s="610" t="s">
        <v>3521</v>
      </c>
      <c r="E72" s="611"/>
      <c r="F72" s="611"/>
      <c r="G72" s="611"/>
      <c r="H72" s="611"/>
      <c r="I72" s="611"/>
      <c r="J72" s="612"/>
      <c r="K72" s="613" t="str">
        <f>入力①申請書項目!O93</f>
        <v>ご記載ください。
（セル内での改行→Alt＋Enter）
欄が不足する場合は、別紙に記載してください。</v>
      </c>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613"/>
      <c r="AK72" s="613"/>
      <c r="AL72" s="613"/>
      <c r="AM72" s="613"/>
      <c r="AN72" s="613"/>
      <c r="AO72" s="613"/>
      <c r="AP72" s="614"/>
      <c r="AQ72" s="89"/>
    </row>
    <row r="73" spans="1:46" s="90" customFormat="1" ht="151.5" customHeight="1">
      <c r="C73" s="267" t="s">
        <v>3472</v>
      </c>
      <c r="D73" s="615" t="s">
        <v>3522</v>
      </c>
      <c r="E73" s="616"/>
      <c r="F73" s="616"/>
      <c r="G73" s="616"/>
      <c r="H73" s="616"/>
      <c r="I73" s="616"/>
      <c r="J73" s="617"/>
      <c r="K73" s="618" t="str">
        <f>入力①申請書項目!O94</f>
        <v xml:space="preserve">ご記載ください。
（セル内での改行→Alt＋Enter）
欄が不足する場合は、別紙に記載してください。
</v>
      </c>
      <c r="L73" s="618"/>
      <c r="M73" s="618"/>
      <c r="N73" s="618"/>
      <c r="O73" s="618"/>
      <c r="P73" s="618"/>
      <c r="Q73" s="618"/>
      <c r="R73" s="618"/>
      <c r="S73" s="618"/>
      <c r="T73" s="618"/>
      <c r="U73" s="618"/>
      <c r="V73" s="618"/>
      <c r="W73" s="618"/>
      <c r="X73" s="618"/>
      <c r="Y73" s="618"/>
      <c r="Z73" s="618"/>
      <c r="AA73" s="618"/>
      <c r="AB73" s="618"/>
      <c r="AC73" s="618"/>
      <c r="AD73" s="618"/>
      <c r="AE73" s="618"/>
      <c r="AF73" s="618"/>
      <c r="AG73" s="618"/>
      <c r="AH73" s="618"/>
      <c r="AI73" s="618"/>
      <c r="AJ73" s="618"/>
      <c r="AK73" s="618"/>
      <c r="AL73" s="618"/>
      <c r="AM73" s="618"/>
      <c r="AN73" s="618"/>
      <c r="AO73" s="618"/>
      <c r="AP73" s="619"/>
      <c r="AQ73" s="89"/>
    </row>
    <row r="74" spans="1:46" s="90" customFormat="1">
      <c r="C74" s="626" t="s">
        <v>3473</v>
      </c>
      <c r="D74" s="620" t="s">
        <v>3523</v>
      </c>
      <c r="E74" s="621"/>
      <c r="F74" s="621"/>
      <c r="G74" s="621"/>
      <c r="H74" s="621"/>
      <c r="I74" s="621"/>
      <c r="J74" s="622"/>
      <c r="K74" s="265"/>
      <c r="L74" s="268" t="s">
        <v>3476</v>
      </c>
      <c r="M74" s="265"/>
      <c r="N74" s="265"/>
      <c r="O74" s="265"/>
      <c r="P74" s="265"/>
      <c r="Q74" s="265"/>
      <c r="R74" s="265"/>
      <c r="S74" s="265"/>
      <c r="T74" s="265"/>
      <c r="U74" s="265"/>
      <c r="V74" s="265"/>
      <c r="W74" s="265"/>
      <c r="X74" s="265"/>
      <c r="Y74" s="265"/>
      <c r="Z74" s="265"/>
      <c r="AA74" s="265"/>
      <c r="AB74" s="268" t="s">
        <v>3559</v>
      </c>
      <c r="AC74" s="265"/>
      <c r="AD74" s="265"/>
      <c r="AE74" s="265"/>
      <c r="AF74" s="265"/>
      <c r="AG74" s="265"/>
      <c r="AH74" s="265"/>
      <c r="AI74" s="265"/>
      <c r="AJ74" s="265"/>
      <c r="AK74" s="265"/>
      <c r="AL74" s="265"/>
      <c r="AM74" s="265"/>
      <c r="AN74" s="265"/>
      <c r="AO74" s="265"/>
      <c r="AP74" s="269"/>
      <c r="AQ74" s="89"/>
      <c r="AT74" s="89"/>
    </row>
    <row r="75" spans="1:46" s="90" customFormat="1" ht="13.5" customHeight="1">
      <c r="C75" s="626"/>
      <c r="D75" s="620"/>
      <c r="E75" s="621"/>
      <c r="F75" s="621"/>
      <c r="G75" s="621"/>
      <c r="H75" s="621"/>
      <c r="I75" s="621"/>
      <c r="J75" s="622"/>
      <c r="K75" s="265"/>
      <c r="L75" s="581" t="str">
        <f>入力②ﾛｶﾍﾞﾝ!A34</f>
        <v>指標</v>
      </c>
      <c r="M75" s="458"/>
      <c r="N75" s="458"/>
      <c r="O75" s="458"/>
      <c r="P75" s="458"/>
      <c r="Q75" s="458"/>
      <c r="R75" s="458"/>
      <c r="S75" s="459"/>
      <c r="T75" s="448" t="str">
        <f>入力②ﾛｶﾍﾞﾝ!B34</f>
        <v>算出結果</v>
      </c>
      <c r="U75" s="511"/>
      <c r="V75" s="511"/>
      <c r="W75" s="512"/>
      <c r="X75" s="270" t="str">
        <f>入力②ﾛｶﾍﾞﾝ!C34</f>
        <v>評点</v>
      </c>
      <c r="Y75" s="271"/>
      <c r="AB75" s="581" t="str">
        <f>入力②ﾛｶﾍﾞﾝ!A46</f>
        <v>指標</v>
      </c>
      <c r="AC75" s="458"/>
      <c r="AD75" s="458"/>
      <c r="AE75" s="458"/>
      <c r="AF75" s="458"/>
      <c r="AG75" s="458"/>
      <c r="AH75" s="458"/>
      <c r="AI75" s="459"/>
      <c r="AJ75" s="448" t="str">
        <f>入力②ﾛｶﾍﾞﾝ!B46</f>
        <v>算出結果</v>
      </c>
      <c r="AK75" s="511"/>
      <c r="AL75" s="511"/>
      <c r="AM75" s="512"/>
      <c r="AN75" s="270" t="str">
        <f>入力②ﾛｶﾍﾞﾝ!C46</f>
        <v>評点</v>
      </c>
      <c r="AO75" s="271"/>
      <c r="AP75" s="269"/>
      <c r="AQ75" s="89"/>
      <c r="AT75" s="89"/>
    </row>
    <row r="76" spans="1:46" s="90" customFormat="1" ht="13.5" customHeight="1">
      <c r="C76" s="626"/>
      <c r="D76" s="620"/>
      <c r="E76" s="621"/>
      <c r="F76" s="621"/>
      <c r="G76" s="621"/>
      <c r="H76" s="621"/>
      <c r="I76" s="621"/>
      <c r="J76" s="622"/>
      <c r="K76" s="265"/>
      <c r="L76" s="448" t="str">
        <f>入力②ﾛｶﾍﾞﾝ!A35</f>
        <v>①売上高増加率</v>
      </c>
      <c r="M76" s="511"/>
      <c r="N76" s="511"/>
      <c r="O76" s="511"/>
      <c r="P76" s="511"/>
      <c r="Q76" s="511"/>
      <c r="R76" s="511"/>
      <c r="S76" s="512"/>
      <c r="T76" s="755">
        <f>入力②ﾛｶﾍﾞﾝ!B35</f>
        <v>-0.78977724586749365</v>
      </c>
      <c r="U76" s="756"/>
      <c r="V76" s="756"/>
      <c r="W76" s="757"/>
      <c r="X76" s="448">
        <f>入力②ﾛｶﾍﾞﾝ!C35</f>
        <v>1</v>
      </c>
      <c r="Y76" s="450"/>
      <c r="AB76" s="448" t="str">
        <f>入力②ﾛｶﾍﾞﾝ!A47</f>
        <v>①売上増加率</v>
      </c>
      <c r="AC76" s="511"/>
      <c r="AD76" s="511"/>
      <c r="AE76" s="511"/>
      <c r="AF76" s="511"/>
      <c r="AG76" s="511"/>
      <c r="AH76" s="511"/>
      <c r="AI76" s="512"/>
      <c r="AJ76" s="755">
        <f>入力②ﾛｶﾍﾞﾝ!B47</f>
        <v>1.9230769230769162E-2</v>
      </c>
      <c r="AK76" s="756"/>
      <c r="AL76" s="756"/>
      <c r="AM76" s="757"/>
      <c r="AN76" s="448">
        <f>入力②ﾛｶﾍﾞﾝ!C47</f>
        <v>3</v>
      </c>
      <c r="AO76" s="450"/>
      <c r="AP76" s="269"/>
      <c r="AQ76" s="89"/>
      <c r="AT76" s="89"/>
    </row>
    <row r="77" spans="1:46" s="90" customFormat="1" ht="13.5" customHeight="1">
      <c r="C77" s="626"/>
      <c r="D77" s="620"/>
      <c r="E77" s="621"/>
      <c r="F77" s="621"/>
      <c r="G77" s="621"/>
      <c r="H77" s="621"/>
      <c r="I77" s="621"/>
      <c r="J77" s="622"/>
      <c r="K77" s="265"/>
      <c r="L77" s="448" t="str">
        <f>入力②ﾛｶﾍﾞﾝ!A36</f>
        <v>②営業利益率</v>
      </c>
      <c r="M77" s="511"/>
      <c r="N77" s="511"/>
      <c r="O77" s="511"/>
      <c r="P77" s="511"/>
      <c r="Q77" s="511"/>
      <c r="R77" s="511"/>
      <c r="S77" s="512"/>
      <c r="T77" s="755">
        <f>入力②ﾛｶﾍﾞﾝ!B36</f>
        <v>0.1</v>
      </c>
      <c r="U77" s="756"/>
      <c r="V77" s="756"/>
      <c r="W77" s="757"/>
      <c r="X77" s="448">
        <f>入力②ﾛｶﾍﾞﾝ!C36</f>
        <v>5</v>
      </c>
      <c r="Y77" s="450"/>
      <c r="AB77" s="448" t="str">
        <f>入力②ﾛｶﾍﾞﾝ!A48</f>
        <v>②営業利益率</v>
      </c>
      <c r="AC77" s="511"/>
      <c r="AD77" s="511"/>
      <c r="AE77" s="511"/>
      <c r="AF77" s="511"/>
      <c r="AG77" s="511"/>
      <c r="AH77" s="511"/>
      <c r="AI77" s="512"/>
      <c r="AJ77" s="755">
        <f>入力②ﾛｶﾍﾞﾝ!B48</f>
        <v>0.14150943396226415</v>
      </c>
      <c r="AK77" s="756"/>
      <c r="AL77" s="756"/>
      <c r="AM77" s="757"/>
      <c r="AN77" s="448">
        <f>入力②ﾛｶﾍﾞﾝ!C48</f>
        <v>5</v>
      </c>
      <c r="AO77" s="450"/>
      <c r="AP77" s="269"/>
      <c r="AQ77" s="89"/>
      <c r="AT77" s="89"/>
    </row>
    <row r="78" spans="1:46" s="90" customFormat="1" ht="13.5" customHeight="1">
      <c r="C78" s="626"/>
      <c r="D78" s="620"/>
      <c r="E78" s="621"/>
      <c r="F78" s="621"/>
      <c r="G78" s="621"/>
      <c r="H78" s="621"/>
      <c r="I78" s="621"/>
      <c r="J78" s="622"/>
      <c r="K78" s="265"/>
      <c r="L78" s="448" t="str">
        <f>入力②ﾛｶﾍﾞﾝ!A37</f>
        <v>③労働生産性</v>
      </c>
      <c r="M78" s="511"/>
      <c r="N78" s="511"/>
      <c r="O78" s="511"/>
      <c r="P78" s="511"/>
      <c r="Q78" s="511"/>
      <c r="R78" s="511"/>
      <c r="S78" s="512"/>
      <c r="T78" s="758">
        <f>入力②ﾛｶﾍﾞﾝ!B37</f>
        <v>10000</v>
      </c>
      <c r="U78" s="759"/>
      <c r="V78" s="759"/>
      <c r="W78" s="760"/>
      <c r="X78" s="448">
        <f>入力②ﾛｶﾍﾞﾝ!C37</f>
        <v>5</v>
      </c>
      <c r="Y78" s="450"/>
      <c r="AB78" s="448" t="str">
        <f>入力②ﾛｶﾍﾞﾝ!A49</f>
        <v>③労働生産性</v>
      </c>
      <c r="AC78" s="511"/>
      <c r="AD78" s="511"/>
      <c r="AE78" s="511"/>
      <c r="AF78" s="511"/>
      <c r="AG78" s="511"/>
      <c r="AH78" s="511"/>
      <c r="AI78" s="512"/>
      <c r="AJ78" s="758">
        <f ca="1">入力②ﾛｶﾍﾞﾝ!B49</f>
        <v>13636.363636363636</v>
      </c>
      <c r="AK78" s="759"/>
      <c r="AL78" s="759"/>
      <c r="AM78" s="760"/>
      <c r="AN78" s="448">
        <f ca="1">入力②ﾛｶﾍﾞﾝ!C49</f>
        <v>5</v>
      </c>
      <c r="AO78" s="450"/>
      <c r="AP78" s="269"/>
      <c r="AQ78" s="89"/>
      <c r="AT78" s="89"/>
    </row>
    <row r="79" spans="1:46" s="90" customFormat="1" ht="13.5" customHeight="1">
      <c r="C79" s="626"/>
      <c r="D79" s="620"/>
      <c r="E79" s="621"/>
      <c r="F79" s="621"/>
      <c r="G79" s="621"/>
      <c r="H79" s="621"/>
      <c r="I79" s="621"/>
      <c r="J79" s="622"/>
      <c r="K79" s="265"/>
      <c r="L79" s="448" t="str">
        <f>入力②ﾛｶﾍﾞﾝ!A38</f>
        <v>④EBITDA有利子負債倍率</v>
      </c>
      <c r="M79" s="511"/>
      <c r="N79" s="511"/>
      <c r="O79" s="511"/>
      <c r="P79" s="511"/>
      <c r="Q79" s="511"/>
      <c r="R79" s="511"/>
      <c r="S79" s="512"/>
      <c r="T79" s="761">
        <f>入力②ﾛｶﾍﾞﾝ!B38</f>
        <v>1.3920205939524029</v>
      </c>
      <c r="U79" s="762"/>
      <c r="V79" s="762"/>
      <c r="W79" s="763"/>
      <c r="X79" s="448">
        <f>入力②ﾛｶﾍﾞﾝ!C38</f>
        <v>3</v>
      </c>
      <c r="Y79" s="450"/>
      <c r="AB79" s="448" t="str">
        <f>入力②ﾛｶﾍﾞﾝ!A50</f>
        <v>④EBITDA有利子負債倍率</v>
      </c>
      <c r="AC79" s="511"/>
      <c r="AD79" s="511"/>
      <c r="AE79" s="511"/>
      <c r="AF79" s="511"/>
      <c r="AG79" s="511"/>
      <c r="AH79" s="511"/>
      <c r="AI79" s="512"/>
      <c r="AJ79" s="761">
        <f>入力②ﾛｶﾍﾞﾝ!B50</f>
        <v>-0.61538461538461542</v>
      </c>
      <c r="AK79" s="762"/>
      <c r="AL79" s="762"/>
      <c r="AM79" s="763"/>
      <c r="AN79" s="448">
        <f>入力②ﾛｶﾍﾞﾝ!C50</f>
        <v>5</v>
      </c>
      <c r="AO79" s="450"/>
      <c r="AP79" s="269"/>
      <c r="AQ79" s="89"/>
      <c r="AT79" s="89"/>
    </row>
    <row r="80" spans="1:46" s="90" customFormat="1" ht="13.5" customHeight="1">
      <c r="C80" s="626"/>
      <c r="D80" s="620"/>
      <c r="E80" s="621"/>
      <c r="F80" s="621"/>
      <c r="G80" s="621"/>
      <c r="H80" s="621"/>
      <c r="I80" s="621"/>
      <c r="J80" s="622"/>
      <c r="K80" s="265"/>
      <c r="L80" s="448" t="str">
        <f>入力②ﾛｶﾍﾞﾝ!A39</f>
        <v>⑤営業運転資本回転期間</v>
      </c>
      <c r="M80" s="511"/>
      <c r="N80" s="511"/>
      <c r="O80" s="511"/>
      <c r="P80" s="511"/>
      <c r="Q80" s="511"/>
      <c r="R80" s="511"/>
      <c r="S80" s="512"/>
      <c r="T80" s="752">
        <f>入力②ﾛｶﾍﾞﾝ!B39</f>
        <v>6.5346600000000006</v>
      </c>
      <c r="U80" s="753"/>
      <c r="V80" s="753"/>
      <c r="W80" s="754"/>
      <c r="X80" s="448">
        <f>入力②ﾛｶﾍﾞﾝ!C39</f>
        <v>1</v>
      </c>
      <c r="Y80" s="450"/>
      <c r="AB80" s="448" t="str">
        <f>入力②ﾛｶﾍﾞﾝ!A51</f>
        <v>⑤営業運転資本回転期間</v>
      </c>
      <c r="AC80" s="511"/>
      <c r="AD80" s="511"/>
      <c r="AE80" s="511"/>
      <c r="AF80" s="511"/>
      <c r="AG80" s="511"/>
      <c r="AH80" s="511"/>
      <c r="AI80" s="512"/>
      <c r="AJ80" s="752">
        <f>入力②ﾛｶﾍﾞﾝ!B51</f>
        <v>6.7924528301886795</v>
      </c>
      <c r="AK80" s="753"/>
      <c r="AL80" s="753"/>
      <c r="AM80" s="754"/>
      <c r="AN80" s="448">
        <f>入力②ﾛｶﾍﾞﾝ!C51</f>
        <v>1</v>
      </c>
      <c r="AO80" s="450"/>
      <c r="AP80" s="269"/>
      <c r="AQ80" s="89"/>
      <c r="AT80" s="89"/>
    </row>
    <row r="81" spans="1:46" s="90" customFormat="1" ht="13.5" customHeight="1">
      <c r="C81" s="626"/>
      <c r="D81" s="620"/>
      <c r="E81" s="621"/>
      <c r="F81" s="621"/>
      <c r="G81" s="621"/>
      <c r="H81" s="621"/>
      <c r="I81" s="621"/>
      <c r="J81" s="622"/>
      <c r="K81" s="265"/>
      <c r="L81" s="448" t="str">
        <f>入力②ﾛｶﾍﾞﾝ!A40</f>
        <v>⑥自己資本比率</v>
      </c>
      <c r="M81" s="511"/>
      <c r="N81" s="511"/>
      <c r="O81" s="511"/>
      <c r="P81" s="511"/>
      <c r="Q81" s="511"/>
      <c r="R81" s="511"/>
      <c r="S81" s="512"/>
      <c r="T81" s="755">
        <f>入力②ﾛｶﾍﾞﾝ!B40</f>
        <v>0.35363399685415198</v>
      </c>
      <c r="U81" s="756"/>
      <c r="V81" s="756"/>
      <c r="W81" s="757"/>
      <c r="X81" s="448">
        <f>入力②ﾛｶﾍﾞﾝ!C40</f>
        <v>3</v>
      </c>
      <c r="Y81" s="450"/>
      <c r="AB81" s="448" t="str">
        <f>入力②ﾛｶﾍﾞﾝ!A52</f>
        <v>⑥自己資本比率</v>
      </c>
      <c r="AC81" s="511"/>
      <c r="AD81" s="511"/>
      <c r="AE81" s="511"/>
      <c r="AF81" s="511"/>
      <c r="AG81" s="511"/>
      <c r="AH81" s="511"/>
      <c r="AI81" s="512"/>
      <c r="AJ81" s="755">
        <f>入力②ﾛｶﾍﾞﾝ!B52</f>
        <v>0.5</v>
      </c>
      <c r="AK81" s="756"/>
      <c r="AL81" s="756"/>
      <c r="AM81" s="757"/>
      <c r="AN81" s="448">
        <f>入力②ﾛｶﾍﾞﾝ!C52</f>
        <v>4</v>
      </c>
      <c r="AO81" s="450"/>
      <c r="AP81" s="269"/>
      <c r="AQ81" s="89"/>
      <c r="AT81" s="89"/>
    </row>
    <row r="82" spans="1:46" s="90" customFormat="1" ht="6.75" customHeight="1">
      <c r="C82" s="626"/>
      <c r="D82" s="620"/>
      <c r="E82" s="621"/>
      <c r="F82" s="621"/>
      <c r="G82" s="621"/>
      <c r="H82" s="621"/>
      <c r="I82" s="621"/>
      <c r="J82" s="622"/>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9"/>
      <c r="AQ82" s="89"/>
    </row>
    <row r="83" spans="1:46" s="90" customFormat="1">
      <c r="C83" s="626"/>
      <c r="D83" s="620"/>
      <c r="E83" s="621"/>
      <c r="F83" s="621"/>
      <c r="G83" s="621"/>
      <c r="H83" s="621"/>
      <c r="I83" s="621"/>
      <c r="J83" s="622"/>
      <c r="K83" s="265"/>
      <c r="L83" s="608" t="str">
        <f>入力①申請書項目!O105</f>
        <v>経営状況に関する記載
欄が不足する場合は、別紙に記載してください。</v>
      </c>
      <c r="M83" s="609"/>
      <c r="N83" s="609"/>
      <c r="O83" s="609"/>
      <c r="P83" s="609"/>
      <c r="Q83" s="609"/>
      <c r="R83" s="609"/>
      <c r="S83" s="609"/>
      <c r="T83" s="609"/>
      <c r="U83" s="609"/>
      <c r="V83" s="609"/>
      <c r="W83" s="609"/>
      <c r="X83" s="609"/>
      <c r="Y83" s="609"/>
      <c r="Z83" s="609"/>
      <c r="AA83" s="609"/>
      <c r="AB83" s="609"/>
      <c r="AC83" s="609"/>
      <c r="AD83" s="609"/>
      <c r="AE83" s="609"/>
      <c r="AF83" s="609"/>
      <c r="AG83" s="609"/>
      <c r="AH83" s="609"/>
      <c r="AI83" s="609"/>
      <c r="AJ83" s="609"/>
      <c r="AK83" s="609"/>
      <c r="AL83" s="609"/>
      <c r="AM83" s="609"/>
      <c r="AN83" s="609"/>
      <c r="AO83" s="609"/>
      <c r="AP83" s="269"/>
      <c r="AQ83" s="89"/>
    </row>
    <row r="84" spans="1:46" s="90" customFormat="1" ht="39.75" customHeight="1">
      <c r="C84" s="626"/>
      <c r="D84" s="620"/>
      <c r="E84" s="621"/>
      <c r="F84" s="621"/>
      <c r="G84" s="621"/>
      <c r="H84" s="621"/>
      <c r="I84" s="621"/>
      <c r="J84" s="622"/>
      <c r="K84" s="265"/>
      <c r="L84" s="609"/>
      <c r="M84" s="609"/>
      <c r="N84" s="609"/>
      <c r="O84" s="609"/>
      <c r="P84" s="609"/>
      <c r="Q84" s="609"/>
      <c r="R84" s="609"/>
      <c r="S84" s="609"/>
      <c r="T84" s="609"/>
      <c r="U84" s="609"/>
      <c r="V84" s="609"/>
      <c r="W84" s="609"/>
      <c r="X84" s="609"/>
      <c r="Y84" s="609"/>
      <c r="Z84" s="609"/>
      <c r="AA84" s="609"/>
      <c r="AB84" s="609"/>
      <c r="AC84" s="609"/>
      <c r="AD84" s="609"/>
      <c r="AE84" s="609"/>
      <c r="AF84" s="609"/>
      <c r="AG84" s="609"/>
      <c r="AH84" s="609"/>
      <c r="AI84" s="609"/>
      <c r="AJ84" s="609"/>
      <c r="AK84" s="609"/>
      <c r="AL84" s="609"/>
      <c r="AM84" s="609"/>
      <c r="AN84" s="609"/>
      <c r="AO84" s="609"/>
      <c r="AP84" s="269"/>
      <c r="AQ84" s="89"/>
    </row>
    <row r="85" spans="1:46" s="90" customFormat="1" ht="49.5" customHeight="1">
      <c r="C85" s="626"/>
      <c r="D85" s="620"/>
      <c r="E85" s="621"/>
      <c r="F85" s="621"/>
      <c r="G85" s="621"/>
      <c r="H85" s="621"/>
      <c r="I85" s="621"/>
      <c r="J85" s="622"/>
      <c r="K85" s="265"/>
      <c r="L85" s="609"/>
      <c r="M85" s="609"/>
      <c r="N85" s="609"/>
      <c r="O85" s="609"/>
      <c r="P85" s="609"/>
      <c r="Q85" s="609"/>
      <c r="R85" s="609"/>
      <c r="S85" s="609"/>
      <c r="T85" s="609"/>
      <c r="U85" s="609"/>
      <c r="V85" s="609"/>
      <c r="W85" s="609"/>
      <c r="X85" s="609"/>
      <c r="Y85" s="609"/>
      <c r="Z85" s="609"/>
      <c r="AA85" s="609"/>
      <c r="AB85" s="609"/>
      <c r="AC85" s="609"/>
      <c r="AD85" s="609"/>
      <c r="AE85" s="609"/>
      <c r="AF85" s="609"/>
      <c r="AG85" s="609"/>
      <c r="AH85" s="609"/>
      <c r="AI85" s="609"/>
      <c r="AJ85" s="609"/>
      <c r="AK85" s="609"/>
      <c r="AL85" s="609"/>
      <c r="AM85" s="609"/>
      <c r="AN85" s="609"/>
      <c r="AO85" s="609"/>
      <c r="AP85" s="269"/>
      <c r="AQ85" s="89"/>
    </row>
    <row r="86" spans="1:46" s="90" customFormat="1" ht="6" customHeight="1">
      <c r="C86" s="627"/>
      <c r="D86" s="623"/>
      <c r="E86" s="624"/>
      <c r="F86" s="624"/>
      <c r="G86" s="624"/>
      <c r="H86" s="624"/>
      <c r="I86" s="624"/>
      <c r="J86" s="625"/>
      <c r="K86" s="273"/>
      <c r="L86" s="273"/>
      <c r="M86" s="273"/>
      <c r="N86" s="273"/>
      <c r="O86" s="273"/>
      <c r="P86" s="273"/>
      <c r="Q86" s="273"/>
      <c r="R86" s="273"/>
      <c r="S86" s="273"/>
      <c r="T86" s="273"/>
      <c r="U86" s="273"/>
      <c r="V86" s="273"/>
      <c r="W86" s="273"/>
      <c r="X86" s="273"/>
      <c r="Y86" s="273"/>
      <c r="Z86" s="273"/>
      <c r="AA86" s="273"/>
      <c r="AB86" s="273"/>
      <c r="AC86" s="273"/>
      <c r="AD86" s="273"/>
      <c r="AE86" s="273"/>
      <c r="AF86" s="273"/>
      <c r="AG86" s="273"/>
      <c r="AH86" s="273"/>
      <c r="AI86" s="273"/>
      <c r="AJ86" s="273"/>
      <c r="AK86" s="273"/>
      <c r="AL86" s="273"/>
      <c r="AM86" s="273"/>
      <c r="AN86" s="273"/>
      <c r="AO86" s="273"/>
      <c r="AP86" s="274"/>
      <c r="AQ86" s="89"/>
    </row>
    <row r="87" spans="1:46" ht="9" customHeight="1">
      <c r="A87" s="89"/>
    </row>
    <row r="88" spans="1:46" s="90" customFormat="1">
      <c r="B88" s="90" t="s">
        <v>3477</v>
      </c>
      <c r="AQ88" s="89"/>
    </row>
    <row r="89" spans="1:46" s="90" customFormat="1" ht="21.75" customHeight="1">
      <c r="C89" s="581" t="s">
        <v>22</v>
      </c>
      <c r="D89" s="582"/>
      <c r="E89" s="582"/>
      <c r="F89" s="582"/>
      <c r="G89" s="582"/>
      <c r="H89" s="582"/>
      <c r="I89" s="582"/>
      <c r="J89" s="582"/>
      <c r="K89" s="582"/>
      <c r="L89" s="583"/>
      <c r="M89" s="581" t="s">
        <v>3478</v>
      </c>
      <c r="N89" s="582"/>
      <c r="O89" s="582"/>
      <c r="P89" s="582"/>
      <c r="Q89" s="582"/>
      <c r="R89" s="582"/>
      <c r="S89" s="582"/>
      <c r="T89" s="582"/>
      <c r="U89" s="582"/>
      <c r="V89" s="583"/>
      <c r="W89" s="581" t="s">
        <v>3479</v>
      </c>
      <c r="X89" s="582"/>
      <c r="Y89" s="582"/>
      <c r="Z89" s="582"/>
      <c r="AA89" s="582"/>
      <c r="AB89" s="582"/>
      <c r="AC89" s="582"/>
      <c r="AD89" s="582"/>
      <c r="AE89" s="582"/>
      <c r="AF89" s="583"/>
      <c r="AG89" s="581" t="s">
        <v>3480</v>
      </c>
      <c r="AH89" s="582"/>
      <c r="AI89" s="582"/>
      <c r="AJ89" s="582"/>
      <c r="AK89" s="582"/>
      <c r="AL89" s="582"/>
      <c r="AM89" s="582"/>
      <c r="AN89" s="582"/>
      <c r="AO89" s="582"/>
      <c r="AP89" s="583"/>
      <c r="AQ89" s="89"/>
    </row>
    <row r="90" spans="1:46" s="90" customFormat="1" ht="30" customHeight="1">
      <c r="C90" s="535" t="str">
        <f>入力①申請書項目!O117</f>
        <v>労働生産性</v>
      </c>
      <c r="D90" s="511"/>
      <c r="E90" s="511"/>
      <c r="F90" s="511"/>
      <c r="G90" s="511"/>
      <c r="H90" s="511"/>
      <c r="I90" s="511"/>
      <c r="J90" s="511"/>
      <c r="K90" s="511"/>
      <c r="L90" s="512"/>
      <c r="M90" s="578">
        <f ca="1">入力①申請書項目!O119</f>
        <v>60000</v>
      </c>
      <c r="N90" s="579"/>
      <c r="O90" s="579"/>
      <c r="P90" s="579"/>
      <c r="Q90" s="579"/>
      <c r="R90" s="579"/>
      <c r="S90" s="449" t="str">
        <f ca="1">"（"&amp;入力①申請書項目!O121&amp;"）"</f>
        <v>（千円／人）</v>
      </c>
      <c r="T90" s="449"/>
      <c r="U90" s="449"/>
      <c r="V90" s="450"/>
      <c r="W90" s="578">
        <f ca="1">入力①申請書項目!O120</f>
        <v>60818.181818181816</v>
      </c>
      <c r="X90" s="579"/>
      <c r="Y90" s="579"/>
      <c r="Z90" s="579"/>
      <c r="AA90" s="579"/>
      <c r="AB90" s="579"/>
      <c r="AC90" s="449" t="str">
        <f ca="1">S90</f>
        <v>（千円／人）</v>
      </c>
      <c r="AD90" s="449"/>
      <c r="AE90" s="449"/>
      <c r="AF90" s="450"/>
      <c r="AG90" s="656">
        <f ca="1">入力①申請書項目!O122</f>
        <v>1.3636363636363669E-2</v>
      </c>
      <c r="AH90" s="657"/>
      <c r="AI90" s="657"/>
      <c r="AJ90" s="657"/>
      <c r="AK90" s="657"/>
      <c r="AL90" s="657"/>
      <c r="AM90" s="657"/>
      <c r="AN90" s="657"/>
      <c r="AO90" s="657"/>
      <c r="AP90" s="658"/>
      <c r="AQ90" s="89"/>
    </row>
    <row r="91" spans="1:46" s="90" customFormat="1" ht="30" customHeight="1">
      <c r="A91" s="319" t="str">
        <f ca="1">入力①申請書項目!CW2</f>
        <v xml:space="preserve">A B C </v>
      </c>
      <c r="C91" s="279"/>
      <c r="D91" s="279"/>
      <c r="E91" s="279"/>
      <c r="F91" s="279"/>
      <c r="G91" s="279"/>
      <c r="H91" s="279"/>
      <c r="I91" s="279"/>
      <c r="J91" s="279"/>
      <c r="K91" s="279"/>
      <c r="L91" s="279"/>
      <c r="M91" s="320"/>
      <c r="N91" s="320"/>
      <c r="O91" s="320"/>
      <c r="P91" s="320"/>
      <c r="Q91" s="320"/>
      <c r="R91" s="320"/>
      <c r="S91" s="321"/>
      <c r="T91" s="321"/>
      <c r="U91" s="321"/>
      <c r="V91" s="321"/>
      <c r="W91" s="320"/>
      <c r="X91" s="320"/>
      <c r="Y91" s="320"/>
      <c r="Z91" s="320"/>
      <c r="AA91" s="320"/>
      <c r="AB91" s="320"/>
      <c r="AC91" s="321"/>
      <c r="AD91" s="321"/>
      <c r="AE91" s="321"/>
      <c r="AF91" s="321"/>
      <c r="AG91" s="322"/>
      <c r="AH91" s="322"/>
      <c r="AI91" s="322"/>
      <c r="AJ91" s="322"/>
      <c r="AK91" s="322"/>
      <c r="AL91" s="322"/>
      <c r="AM91" s="322"/>
      <c r="AN91" s="322"/>
      <c r="AO91" s="322"/>
      <c r="AP91" s="322"/>
      <c r="AQ91" s="89"/>
    </row>
    <row r="92" spans="1:46" ht="5.25" customHeight="1">
      <c r="A92" s="89"/>
    </row>
    <row r="93" spans="1:46" s="90" customFormat="1" ht="18.75" customHeight="1">
      <c r="B93" s="90" t="s">
        <v>3481</v>
      </c>
      <c r="AL93" s="457" t="str">
        <f>"変更"&amp;入力①申請書項目!$CV$37</f>
        <v>変更20170403</v>
      </c>
      <c r="AM93" s="458"/>
      <c r="AN93" s="458"/>
      <c r="AO93" s="458"/>
      <c r="AP93" s="458"/>
      <c r="AQ93" s="459"/>
      <c r="AR93" s="254"/>
    </row>
    <row r="94" spans="1:46" s="90" customFormat="1" ht="3.75" hidden="1" customHeight="1">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65"/>
      <c r="AE94" s="265"/>
      <c r="AF94" s="265"/>
      <c r="AG94" s="265"/>
      <c r="AH94" s="265"/>
      <c r="AI94" s="265"/>
      <c r="AJ94" s="265"/>
      <c r="AK94" s="265"/>
      <c r="AL94" s="265"/>
      <c r="AM94" s="265"/>
      <c r="AN94" s="265"/>
      <c r="AO94" s="265"/>
      <c r="AP94" s="265"/>
      <c r="AQ94" s="89"/>
    </row>
    <row r="95" spans="1:46" s="90" customFormat="1" ht="12" customHeight="1">
      <c r="C95" s="443"/>
      <c r="D95" s="628" t="s">
        <v>4708</v>
      </c>
      <c r="E95" s="629"/>
      <c r="F95" s="629"/>
      <c r="G95" s="629"/>
      <c r="H95" s="629"/>
      <c r="I95" s="629"/>
      <c r="J95" s="630"/>
      <c r="K95" s="456" t="s">
        <v>3491</v>
      </c>
      <c r="L95" s="435"/>
      <c r="M95" s="435"/>
      <c r="N95" s="435"/>
      <c r="O95" s="435"/>
      <c r="P95" s="435"/>
      <c r="Q95" s="435"/>
      <c r="R95" s="435"/>
      <c r="S95" s="435"/>
      <c r="T95" s="435"/>
      <c r="U95" s="435"/>
      <c r="V95" s="435"/>
      <c r="W95" s="435"/>
      <c r="X95" s="435"/>
      <c r="Y95" s="435"/>
      <c r="Z95" s="435"/>
      <c r="AA95" s="435"/>
      <c r="AB95" s="435"/>
      <c r="AC95" s="435"/>
      <c r="AD95" s="435"/>
      <c r="AE95" s="435"/>
      <c r="AF95" s="435"/>
      <c r="AG95" s="435"/>
      <c r="AH95" s="435"/>
      <c r="AI95" s="435"/>
      <c r="AJ95" s="637" t="s">
        <v>3490</v>
      </c>
      <c r="AK95" s="637"/>
      <c r="AL95" s="637"/>
      <c r="AM95" s="637"/>
      <c r="AN95" s="637"/>
      <c r="AO95" s="637"/>
      <c r="AP95" s="637"/>
      <c r="AQ95" s="89"/>
    </row>
    <row r="96" spans="1:46" s="90" customFormat="1" ht="12" customHeight="1">
      <c r="C96" s="443"/>
      <c r="D96" s="631"/>
      <c r="E96" s="632"/>
      <c r="F96" s="632"/>
      <c r="G96" s="632"/>
      <c r="H96" s="632"/>
      <c r="I96" s="632"/>
      <c r="J96" s="633"/>
      <c r="K96" s="435"/>
      <c r="L96" s="435"/>
      <c r="M96" s="435"/>
      <c r="N96" s="435"/>
      <c r="O96" s="435"/>
      <c r="P96" s="435"/>
      <c r="Q96" s="435"/>
      <c r="R96" s="435"/>
      <c r="S96" s="435"/>
      <c r="T96" s="435"/>
      <c r="U96" s="435"/>
      <c r="V96" s="435"/>
      <c r="W96" s="435"/>
      <c r="X96" s="435"/>
      <c r="Y96" s="435"/>
      <c r="Z96" s="435"/>
      <c r="AA96" s="435"/>
      <c r="AB96" s="435"/>
      <c r="AC96" s="435"/>
      <c r="AD96" s="435"/>
      <c r="AE96" s="435"/>
      <c r="AF96" s="435"/>
      <c r="AG96" s="435"/>
      <c r="AH96" s="435"/>
      <c r="AI96" s="435"/>
      <c r="AJ96" s="637"/>
      <c r="AK96" s="637"/>
      <c r="AL96" s="637"/>
      <c r="AM96" s="637"/>
      <c r="AN96" s="637"/>
      <c r="AO96" s="637"/>
      <c r="AP96" s="637"/>
      <c r="AQ96" s="89"/>
    </row>
    <row r="97" spans="3:43" s="90" customFormat="1" ht="6" hidden="1" customHeight="1">
      <c r="C97" s="443"/>
      <c r="D97" s="634"/>
      <c r="E97" s="635"/>
      <c r="F97" s="635"/>
      <c r="G97" s="635"/>
      <c r="H97" s="635"/>
      <c r="I97" s="635"/>
      <c r="J97" s="636"/>
      <c r="K97" s="435"/>
      <c r="L97" s="435"/>
      <c r="M97" s="435"/>
      <c r="N97" s="435"/>
      <c r="O97" s="435"/>
      <c r="P97" s="435"/>
      <c r="Q97" s="435"/>
      <c r="R97" s="435"/>
      <c r="S97" s="435"/>
      <c r="T97" s="435"/>
      <c r="U97" s="435"/>
      <c r="V97" s="435"/>
      <c r="W97" s="435"/>
      <c r="X97" s="435"/>
      <c r="Y97" s="435"/>
      <c r="Z97" s="435"/>
      <c r="AA97" s="435"/>
      <c r="AB97" s="435"/>
      <c r="AC97" s="435"/>
      <c r="AD97" s="435"/>
      <c r="AE97" s="435"/>
      <c r="AF97" s="435"/>
      <c r="AG97" s="435"/>
      <c r="AH97" s="435"/>
      <c r="AI97" s="435"/>
      <c r="AJ97" s="637"/>
      <c r="AK97" s="637"/>
      <c r="AL97" s="637"/>
      <c r="AM97" s="637"/>
      <c r="AN97" s="637"/>
      <c r="AO97" s="637"/>
      <c r="AP97" s="637"/>
      <c r="AQ97" s="89"/>
    </row>
    <row r="98" spans="3:43" s="90" customFormat="1" ht="20.100000000000001" customHeight="1">
      <c r="C98" s="266"/>
      <c r="D98" s="540" t="str">
        <f>IF(入力①申請書項目!F129="","",入力①申請書項目!F129)</f>
        <v>ロ．（２）【製品・製造工程に関する事項】製品の設計、開発、製造及び販売の各工程を通じた費用の管理</v>
      </c>
      <c r="E98" s="541"/>
      <c r="F98" s="541"/>
      <c r="G98" s="541"/>
      <c r="H98" s="541"/>
      <c r="I98" s="541"/>
      <c r="J98" s="542"/>
      <c r="K98" s="593" t="str">
        <f>IF(入力①申請書項目!AB129="","",入力①申請書項目!AB129)</f>
        <v>・・・・・・・・・・・・・・・・・・・・・・・・・・・・・・・・・・・・・・・・・・・・・・・・・・・・・・・・・・・・・・
・・・・・・・・・・・・・・・・・・・・・・・・・
・・・・・・・・・・・・・・・・・・
・・・・・・・・・・・・・・・・・・・・
・・・・・・・・・・・・・・・・</v>
      </c>
      <c r="L98" s="593"/>
      <c r="M98" s="593"/>
      <c r="N98" s="593"/>
      <c r="O98" s="593"/>
      <c r="P98" s="593"/>
      <c r="Q98" s="593"/>
      <c r="R98" s="593"/>
      <c r="S98" s="593"/>
      <c r="T98" s="593"/>
      <c r="U98" s="593"/>
      <c r="V98" s="593"/>
      <c r="W98" s="593"/>
      <c r="X98" s="593"/>
      <c r="Y98" s="593"/>
      <c r="Z98" s="593"/>
      <c r="AA98" s="593"/>
      <c r="AB98" s="593"/>
      <c r="AC98" s="593"/>
      <c r="AD98" s="593"/>
      <c r="AE98" s="593"/>
      <c r="AF98" s="593"/>
      <c r="AG98" s="593"/>
      <c r="AH98" s="593"/>
      <c r="AI98" s="593"/>
      <c r="AJ98" s="591" t="s">
        <v>3482</v>
      </c>
      <c r="AK98" s="592"/>
      <c r="AL98" s="536" t="str">
        <f>IF(入力①申請書項目!AQ129=0,"",入力①申請書項目!AQ129)</f>
        <v>○</v>
      </c>
      <c r="AM98" s="536"/>
      <c r="AN98" s="536"/>
      <c r="AO98" s="536"/>
      <c r="AP98" s="537"/>
      <c r="AQ98" s="89"/>
    </row>
    <row r="99" spans="3:43" s="90" customFormat="1" ht="20.100000000000001" customHeight="1">
      <c r="C99" s="277" t="s">
        <v>3484</v>
      </c>
      <c r="D99" s="543"/>
      <c r="E99" s="544"/>
      <c r="F99" s="544"/>
      <c r="G99" s="544"/>
      <c r="H99" s="544"/>
      <c r="I99" s="544"/>
      <c r="J99" s="545"/>
      <c r="K99" s="594"/>
      <c r="L99" s="594"/>
      <c r="M99" s="594"/>
      <c r="N99" s="594"/>
      <c r="O99" s="594"/>
      <c r="P99" s="594"/>
      <c r="Q99" s="594"/>
      <c r="R99" s="594"/>
      <c r="S99" s="594"/>
      <c r="T99" s="594"/>
      <c r="U99" s="594"/>
      <c r="V99" s="594"/>
      <c r="W99" s="594"/>
      <c r="X99" s="594"/>
      <c r="Y99" s="594"/>
      <c r="Z99" s="594"/>
      <c r="AA99" s="594"/>
      <c r="AB99" s="594"/>
      <c r="AC99" s="594"/>
      <c r="AD99" s="594"/>
      <c r="AE99" s="594"/>
      <c r="AF99" s="594"/>
      <c r="AG99" s="594"/>
      <c r="AH99" s="594"/>
      <c r="AI99" s="594"/>
      <c r="AJ99" s="575" t="s">
        <v>3401</v>
      </c>
      <c r="AK99" s="576"/>
      <c r="AL99" s="587" t="str">
        <f>IF(AL98="○",入力①申請書項目!AT129,"")</f>
        <v>新役務の開発・提供</v>
      </c>
      <c r="AM99" s="587"/>
      <c r="AN99" s="587"/>
      <c r="AO99" s="587"/>
      <c r="AP99" s="588"/>
      <c r="AQ99" s="89"/>
    </row>
    <row r="100" spans="3:43" s="90" customFormat="1" ht="20.100000000000001" customHeight="1">
      <c r="C100" s="278"/>
      <c r="D100" s="546"/>
      <c r="E100" s="547"/>
      <c r="F100" s="547"/>
      <c r="G100" s="547"/>
      <c r="H100" s="547"/>
      <c r="I100" s="547"/>
      <c r="J100" s="548"/>
      <c r="K100" s="595"/>
      <c r="L100" s="595"/>
      <c r="M100" s="595"/>
      <c r="N100" s="595"/>
      <c r="O100" s="595"/>
      <c r="P100" s="595"/>
      <c r="Q100" s="595"/>
      <c r="R100" s="595"/>
      <c r="S100" s="595"/>
      <c r="T100" s="595"/>
      <c r="U100" s="595"/>
      <c r="V100" s="595"/>
      <c r="W100" s="595"/>
      <c r="X100" s="595"/>
      <c r="Y100" s="595"/>
      <c r="Z100" s="595"/>
      <c r="AA100" s="595"/>
      <c r="AB100" s="595"/>
      <c r="AC100" s="595"/>
      <c r="AD100" s="595"/>
      <c r="AE100" s="595"/>
      <c r="AF100" s="595"/>
      <c r="AG100" s="595"/>
      <c r="AH100" s="595"/>
      <c r="AI100" s="595"/>
      <c r="AJ100" s="577"/>
      <c r="AK100" s="508"/>
      <c r="AL100" s="589"/>
      <c r="AM100" s="589"/>
      <c r="AN100" s="589"/>
      <c r="AO100" s="589"/>
      <c r="AP100" s="590"/>
      <c r="AQ100" s="89"/>
    </row>
    <row r="101" spans="3:43" s="90" customFormat="1" ht="20.100000000000001" customHeight="1">
      <c r="C101" s="266"/>
      <c r="D101" s="540" t="str">
        <f>IF(入力①申請書項目!F130="","",入力①申請書項目!F130)</f>
        <v>ハ．（２）【標準化、知的財産権等に関する事項】暗黙知の形式知化</v>
      </c>
      <c r="E101" s="541"/>
      <c r="F101" s="541"/>
      <c r="G101" s="541"/>
      <c r="H101" s="541"/>
      <c r="I101" s="541"/>
      <c r="J101" s="542"/>
      <c r="K101" s="593" t="str">
        <f>IF(入力①申請書項目!AB130="","",入力①申請書項目!AB130)</f>
        <v>test②</v>
      </c>
      <c r="L101" s="593"/>
      <c r="M101" s="593"/>
      <c r="N101" s="593"/>
      <c r="O101" s="593"/>
      <c r="P101" s="593"/>
      <c r="Q101" s="593"/>
      <c r="R101" s="593"/>
      <c r="S101" s="593"/>
      <c r="T101" s="593"/>
      <c r="U101" s="593"/>
      <c r="V101" s="593"/>
      <c r="W101" s="593"/>
      <c r="X101" s="593"/>
      <c r="Y101" s="593"/>
      <c r="Z101" s="593"/>
      <c r="AA101" s="593"/>
      <c r="AB101" s="593"/>
      <c r="AC101" s="593"/>
      <c r="AD101" s="593"/>
      <c r="AE101" s="593"/>
      <c r="AF101" s="593"/>
      <c r="AG101" s="593"/>
      <c r="AH101" s="593"/>
      <c r="AI101" s="593"/>
      <c r="AJ101" s="591" t="s">
        <v>3482</v>
      </c>
      <c r="AK101" s="592"/>
      <c r="AL101" s="536" t="str">
        <f>IF(入力①申請書項目!AQ130=0,"",入力①申請書項目!AQ130)</f>
        <v>○</v>
      </c>
      <c r="AM101" s="536"/>
      <c r="AN101" s="536"/>
      <c r="AO101" s="536"/>
      <c r="AP101" s="537"/>
      <c r="AQ101" s="89"/>
    </row>
    <row r="102" spans="3:43" s="90" customFormat="1" ht="20.100000000000001" customHeight="1">
      <c r="C102" s="277" t="s">
        <v>3485</v>
      </c>
      <c r="D102" s="543"/>
      <c r="E102" s="544"/>
      <c r="F102" s="544"/>
      <c r="G102" s="544"/>
      <c r="H102" s="544"/>
      <c r="I102" s="544"/>
      <c r="J102" s="545"/>
      <c r="K102" s="594"/>
      <c r="L102" s="594"/>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75" t="s">
        <v>3401</v>
      </c>
      <c r="AK102" s="576"/>
      <c r="AL102" s="587" t="str">
        <f>IF(AL101="○",入力①申請書項目!AT130,"")</f>
        <v>商品の新たな生産方式の導入</v>
      </c>
      <c r="AM102" s="587"/>
      <c r="AN102" s="587"/>
      <c r="AO102" s="587"/>
      <c r="AP102" s="588"/>
      <c r="AQ102" s="89"/>
    </row>
    <row r="103" spans="3:43" s="90" customFormat="1" ht="20.100000000000001" customHeight="1">
      <c r="C103" s="278"/>
      <c r="D103" s="546"/>
      <c r="E103" s="547"/>
      <c r="F103" s="547"/>
      <c r="G103" s="547"/>
      <c r="H103" s="547"/>
      <c r="I103" s="547"/>
      <c r="J103" s="548"/>
      <c r="K103" s="595"/>
      <c r="L103" s="595"/>
      <c r="M103" s="595"/>
      <c r="N103" s="595"/>
      <c r="O103" s="595"/>
      <c r="P103" s="595"/>
      <c r="Q103" s="595"/>
      <c r="R103" s="595"/>
      <c r="S103" s="595"/>
      <c r="T103" s="595"/>
      <c r="U103" s="595"/>
      <c r="V103" s="595"/>
      <c r="W103" s="595"/>
      <c r="X103" s="595"/>
      <c r="Y103" s="595"/>
      <c r="Z103" s="595"/>
      <c r="AA103" s="595"/>
      <c r="AB103" s="595"/>
      <c r="AC103" s="595"/>
      <c r="AD103" s="595"/>
      <c r="AE103" s="595"/>
      <c r="AF103" s="595"/>
      <c r="AG103" s="595"/>
      <c r="AH103" s="595"/>
      <c r="AI103" s="595"/>
      <c r="AJ103" s="577"/>
      <c r="AK103" s="508"/>
      <c r="AL103" s="589"/>
      <c r="AM103" s="589"/>
      <c r="AN103" s="589"/>
      <c r="AO103" s="589"/>
      <c r="AP103" s="590"/>
      <c r="AQ103" s="89"/>
    </row>
    <row r="104" spans="3:43" s="90" customFormat="1" ht="20.100000000000001" customHeight="1">
      <c r="C104" s="266"/>
      <c r="D104" s="540" t="str">
        <f>IF(入力①申請書項目!F131="","",入力①申請書項目!F131)</f>
        <v>ホ．（２）【設備投資等に関する事項】ロボットの導入又は増設</v>
      </c>
      <c r="E104" s="541"/>
      <c r="F104" s="541"/>
      <c r="G104" s="541"/>
      <c r="H104" s="541"/>
      <c r="I104" s="541"/>
      <c r="J104" s="542"/>
      <c r="K104" s="593" t="str">
        <f>IF(入力①申請書項目!AB131="","",入力①申請書項目!AB131)</f>
        <v>test③</v>
      </c>
      <c r="L104" s="593"/>
      <c r="M104" s="593"/>
      <c r="N104" s="593"/>
      <c r="O104" s="593"/>
      <c r="P104" s="593"/>
      <c r="Q104" s="593"/>
      <c r="R104" s="593"/>
      <c r="S104" s="593"/>
      <c r="T104" s="593"/>
      <c r="U104" s="593"/>
      <c r="V104" s="593"/>
      <c r="W104" s="593"/>
      <c r="X104" s="593"/>
      <c r="Y104" s="593"/>
      <c r="Z104" s="593"/>
      <c r="AA104" s="593"/>
      <c r="AB104" s="593"/>
      <c r="AC104" s="593"/>
      <c r="AD104" s="593"/>
      <c r="AE104" s="593"/>
      <c r="AF104" s="593"/>
      <c r="AG104" s="593"/>
      <c r="AH104" s="593"/>
      <c r="AI104" s="593"/>
      <c r="AJ104" s="591" t="s">
        <v>3482</v>
      </c>
      <c r="AK104" s="592"/>
      <c r="AL104" s="536" t="str">
        <f>IF(入力①申請書項目!AQ131=0,"",入力①申請書項目!AQ131)</f>
        <v>－</v>
      </c>
      <c r="AM104" s="536"/>
      <c r="AN104" s="536"/>
      <c r="AO104" s="536"/>
      <c r="AP104" s="537"/>
      <c r="AQ104" s="89"/>
    </row>
    <row r="105" spans="3:43" s="90" customFormat="1" ht="20.100000000000001" customHeight="1">
      <c r="C105" s="277" t="s">
        <v>3486</v>
      </c>
      <c r="D105" s="543"/>
      <c r="E105" s="544"/>
      <c r="F105" s="544"/>
      <c r="G105" s="544"/>
      <c r="H105" s="544"/>
      <c r="I105" s="544"/>
      <c r="J105" s="545"/>
      <c r="K105" s="594"/>
      <c r="L105" s="594"/>
      <c r="M105" s="594"/>
      <c r="N105" s="594"/>
      <c r="O105" s="594"/>
      <c r="P105" s="594"/>
      <c r="Q105" s="594"/>
      <c r="R105" s="594"/>
      <c r="S105" s="594"/>
      <c r="T105" s="594"/>
      <c r="U105" s="594"/>
      <c r="V105" s="594"/>
      <c r="W105" s="594"/>
      <c r="X105" s="594"/>
      <c r="Y105" s="594"/>
      <c r="Z105" s="594"/>
      <c r="AA105" s="594"/>
      <c r="AB105" s="594"/>
      <c r="AC105" s="594"/>
      <c r="AD105" s="594"/>
      <c r="AE105" s="594"/>
      <c r="AF105" s="594"/>
      <c r="AG105" s="594"/>
      <c r="AH105" s="594"/>
      <c r="AI105" s="594"/>
      <c r="AJ105" s="575" t="s">
        <v>3401</v>
      </c>
      <c r="AK105" s="576"/>
      <c r="AL105" s="587" t="str">
        <f>IF(AL104="○",入力①申請書項目!AT131,"")</f>
        <v/>
      </c>
      <c r="AM105" s="587"/>
      <c r="AN105" s="587"/>
      <c r="AO105" s="587"/>
      <c r="AP105" s="588"/>
      <c r="AQ105" s="89"/>
    </row>
    <row r="106" spans="3:43" s="90" customFormat="1" ht="20.100000000000001" customHeight="1">
      <c r="C106" s="278"/>
      <c r="D106" s="546"/>
      <c r="E106" s="547"/>
      <c r="F106" s="547"/>
      <c r="G106" s="547"/>
      <c r="H106" s="547"/>
      <c r="I106" s="547"/>
      <c r="J106" s="548"/>
      <c r="K106" s="595"/>
      <c r="L106" s="595"/>
      <c r="M106" s="595"/>
      <c r="N106" s="595"/>
      <c r="O106" s="595"/>
      <c r="P106" s="595"/>
      <c r="Q106" s="595"/>
      <c r="R106" s="595"/>
      <c r="S106" s="595"/>
      <c r="T106" s="595"/>
      <c r="U106" s="595"/>
      <c r="V106" s="595"/>
      <c r="W106" s="595"/>
      <c r="X106" s="595"/>
      <c r="Y106" s="595"/>
      <c r="Z106" s="595"/>
      <c r="AA106" s="595"/>
      <c r="AB106" s="595"/>
      <c r="AC106" s="595"/>
      <c r="AD106" s="595"/>
      <c r="AE106" s="595"/>
      <c r="AF106" s="595"/>
      <c r="AG106" s="595"/>
      <c r="AH106" s="595"/>
      <c r="AI106" s="595"/>
      <c r="AJ106" s="577"/>
      <c r="AK106" s="508"/>
      <c r="AL106" s="589"/>
      <c r="AM106" s="589"/>
      <c r="AN106" s="589"/>
      <c r="AO106" s="589"/>
      <c r="AP106" s="590"/>
      <c r="AQ106" s="89"/>
    </row>
    <row r="107" spans="3:43" s="90" customFormat="1" ht="20.100000000000001" customHeight="1">
      <c r="C107" s="277"/>
      <c r="D107" s="543" t="str">
        <f>IF(入力①申請書項目!F132="","",入力①申請書項目!F132)</f>
        <v/>
      </c>
      <c r="E107" s="544"/>
      <c r="F107" s="544"/>
      <c r="G107" s="544"/>
      <c r="H107" s="544"/>
      <c r="I107" s="544"/>
      <c r="J107" s="545"/>
      <c r="K107" s="594" t="str">
        <f>IF(入力①申請書項目!AB132="","",入力①申請書項目!AB132)</f>
        <v/>
      </c>
      <c r="L107" s="594"/>
      <c r="M107" s="594"/>
      <c r="N107" s="594"/>
      <c r="O107" s="594"/>
      <c r="P107" s="594"/>
      <c r="Q107" s="594"/>
      <c r="R107" s="594"/>
      <c r="S107" s="594"/>
      <c r="T107" s="594"/>
      <c r="U107" s="594"/>
      <c r="V107" s="594"/>
      <c r="W107" s="594"/>
      <c r="X107" s="594"/>
      <c r="Y107" s="594"/>
      <c r="Z107" s="594"/>
      <c r="AA107" s="594"/>
      <c r="AB107" s="594"/>
      <c r="AC107" s="594"/>
      <c r="AD107" s="594"/>
      <c r="AE107" s="594"/>
      <c r="AF107" s="594"/>
      <c r="AG107" s="594"/>
      <c r="AH107" s="594"/>
      <c r="AI107" s="594"/>
      <c r="AJ107" s="535" t="s">
        <v>3482</v>
      </c>
      <c r="AK107" s="511"/>
      <c r="AL107" s="536" t="str">
        <f>IF(入力①申請書項目!AQ132=0,"",入力①申請書項目!AQ132)</f>
        <v/>
      </c>
      <c r="AM107" s="536"/>
      <c r="AN107" s="536"/>
      <c r="AO107" s="536"/>
      <c r="AP107" s="537"/>
      <c r="AQ107" s="89"/>
    </row>
    <row r="108" spans="3:43" s="90" customFormat="1" ht="20.100000000000001" customHeight="1">
      <c r="C108" s="277" t="s">
        <v>3487</v>
      </c>
      <c r="D108" s="543"/>
      <c r="E108" s="544"/>
      <c r="F108" s="544"/>
      <c r="G108" s="544"/>
      <c r="H108" s="544"/>
      <c r="I108" s="544"/>
      <c r="J108" s="545"/>
      <c r="K108" s="594"/>
      <c r="L108" s="594"/>
      <c r="M108" s="594"/>
      <c r="N108" s="594"/>
      <c r="O108" s="594"/>
      <c r="P108" s="594"/>
      <c r="Q108" s="594"/>
      <c r="R108" s="594"/>
      <c r="S108" s="594"/>
      <c r="T108" s="594"/>
      <c r="U108" s="594"/>
      <c r="V108" s="594"/>
      <c r="W108" s="594"/>
      <c r="X108" s="594"/>
      <c r="Y108" s="594"/>
      <c r="Z108" s="594"/>
      <c r="AA108" s="594"/>
      <c r="AB108" s="594"/>
      <c r="AC108" s="594"/>
      <c r="AD108" s="594"/>
      <c r="AE108" s="594"/>
      <c r="AF108" s="594"/>
      <c r="AG108" s="594"/>
      <c r="AH108" s="594"/>
      <c r="AI108" s="594"/>
      <c r="AJ108" s="575" t="s">
        <v>3401</v>
      </c>
      <c r="AK108" s="576"/>
      <c r="AL108" s="597" t="str">
        <f>IF(AL107="○",入力①申請書項目!AT132,"")</f>
        <v/>
      </c>
      <c r="AM108" s="597"/>
      <c r="AN108" s="597"/>
      <c r="AO108" s="597"/>
      <c r="AP108" s="598"/>
      <c r="AQ108" s="89"/>
    </row>
    <row r="109" spans="3:43" s="90" customFormat="1" ht="20.100000000000001" customHeight="1">
      <c r="C109" s="277"/>
      <c r="D109" s="543"/>
      <c r="E109" s="544"/>
      <c r="F109" s="544"/>
      <c r="G109" s="544"/>
      <c r="H109" s="544"/>
      <c r="I109" s="544"/>
      <c r="J109" s="545"/>
      <c r="K109" s="594"/>
      <c r="L109" s="594"/>
      <c r="M109" s="594"/>
      <c r="N109" s="594"/>
      <c r="O109" s="594"/>
      <c r="P109" s="594"/>
      <c r="Q109" s="594"/>
      <c r="R109" s="594"/>
      <c r="S109" s="594"/>
      <c r="T109" s="594"/>
      <c r="U109" s="594"/>
      <c r="V109" s="594"/>
      <c r="W109" s="594"/>
      <c r="X109" s="594"/>
      <c r="Y109" s="594"/>
      <c r="Z109" s="594"/>
      <c r="AA109" s="594"/>
      <c r="AB109" s="594"/>
      <c r="AC109" s="594"/>
      <c r="AD109" s="594"/>
      <c r="AE109" s="594"/>
      <c r="AF109" s="594"/>
      <c r="AG109" s="594"/>
      <c r="AH109" s="594"/>
      <c r="AI109" s="594"/>
      <c r="AJ109" s="575"/>
      <c r="AK109" s="576"/>
      <c r="AL109" s="587"/>
      <c r="AM109" s="587"/>
      <c r="AN109" s="587"/>
      <c r="AO109" s="587"/>
      <c r="AP109" s="588"/>
      <c r="AQ109" s="89"/>
    </row>
    <row r="110" spans="3:43" s="90" customFormat="1" ht="20.100000000000001" customHeight="1">
      <c r="C110" s="266"/>
      <c r="D110" s="540" t="str">
        <f>IF(入力①申請書項目!F133="","",入力①申請書項目!F133)</f>
        <v/>
      </c>
      <c r="E110" s="541"/>
      <c r="F110" s="541"/>
      <c r="G110" s="541"/>
      <c r="H110" s="541"/>
      <c r="I110" s="541"/>
      <c r="J110" s="542"/>
      <c r="K110" s="593" t="str">
        <f>IF(入力①申請書項目!AB133="","",入力①申請書項目!AB133)</f>
        <v/>
      </c>
      <c r="L110" s="593"/>
      <c r="M110" s="593"/>
      <c r="N110" s="593"/>
      <c r="O110" s="593"/>
      <c r="P110" s="593"/>
      <c r="Q110" s="593"/>
      <c r="R110" s="593"/>
      <c r="S110" s="593"/>
      <c r="T110" s="593"/>
      <c r="U110" s="593"/>
      <c r="V110" s="593"/>
      <c r="W110" s="593"/>
      <c r="X110" s="593"/>
      <c r="Y110" s="593"/>
      <c r="Z110" s="593"/>
      <c r="AA110" s="593"/>
      <c r="AB110" s="593"/>
      <c r="AC110" s="593"/>
      <c r="AD110" s="593"/>
      <c r="AE110" s="593"/>
      <c r="AF110" s="593"/>
      <c r="AG110" s="593"/>
      <c r="AH110" s="593"/>
      <c r="AI110" s="593"/>
      <c r="AJ110" s="535" t="s">
        <v>3482</v>
      </c>
      <c r="AK110" s="511"/>
      <c r="AL110" s="536" t="str">
        <f>IF(入力①申請書項目!AQ133=0,"",入力①申請書項目!AQ133)</f>
        <v/>
      </c>
      <c r="AM110" s="536"/>
      <c r="AN110" s="536"/>
      <c r="AO110" s="536"/>
      <c r="AP110" s="537"/>
      <c r="AQ110" s="89"/>
    </row>
    <row r="111" spans="3:43" s="90" customFormat="1" ht="20.100000000000001" customHeight="1">
      <c r="C111" s="277" t="s">
        <v>3488</v>
      </c>
      <c r="D111" s="543"/>
      <c r="E111" s="544"/>
      <c r="F111" s="544"/>
      <c r="G111" s="544"/>
      <c r="H111" s="544"/>
      <c r="I111" s="544"/>
      <c r="J111" s="545"/>
      <c r="K111" s="594"/>
      <c r="L111" s="594"/>
      <c r="M111" s="594"/>
      <c r="N111" s="594"/>
      <c r="O111" s="594"/>
      <c r="P111" s="594"/>
      <c r="Q111" s="594"/>
      <c r="R111" s="594"/>
      <c r="S111" s="594"/>
      <c r="T111" s="594"/>
      <c r="U111" s="594"/>
      <c r="V111" s="594"/>
      <c r="W111" s="594"/>
      <c r="X111" s="594"/>
      <c r="Y111" s="594"/>
      <c r="Z111" s="594"/>
      <c r="AA111" s="594"/>
      <c r="AB111" s="594"/>
      <c r="AC111" s="594"/>
      <c r="AD111" s="594"/>
      <c r="AE111" s="594"/>
      <c r="AF111" s="594"/>
      <c r="AG111" s="594"/>
      <c r="AH111" s="594"/>
      <c r="AI111" s="594"/>
      <c r="AJ111" s="575" t="s">
        <v>3401</v>
      </c>
      <c r="AK111" s="576"/>
      <c r="AL111" s="597" t="str">
        <f>IF(AL110="○",入力①申請書項目!AT133,"")</f>
        <v/>
      </c>
      <c r="AM111" s="597"/>
      <c r="AN111" s="597"/>
      <c r="AO111" s="597"/>
      <c r="AP111" s="598"/>
      <c r="AQ111" s="89"/>
    </row>
    <row r="112" spans="3:43" s="90" customFormat="1" ht="20.100000000000001" customHeight="1">
      <c r="C112" s="278"/>
      <c r="D112" s="546"/>
      <c r="E112" s="547"/>
      <c r="F112" s="547"/>
      <c r="G112" s="547"/>
      <c r="H112" s="547"/>
      <c r="I112" s="547"/>
      <c r="J112" s="548"/>
      <c r="K112" s="595"/>
      <c r="L112" s="595"/>
      <c r="M112" s="595"/>
      <c r="N112" s="595"/>
      <c r="O112" s="595"/>
      <c r="P112" s="595"/>
      <c r="Q112" s="595"/>
      <c r="R112" s="595"/>
      <c r="S112" s="595"/>
      <c r="T112" s="595"/>
      <c r="U112" s="595"/>
      <c r="V112" s="595"/>
      <c r="W112" s="595"/>
      <c r="X112" s="595"/>
      <c r="Y112" s="595"/>
      <c r="Z112" s="595"/>
      <c r="AA112" s="595"/>
      <c r="AB112" s="595"/>
      <c r="AC112" s="595"/>
      <c r="AD112" s="595"/>
      <c r="AE112" s="595"/>
      <c r="AF112" s="595"/>
      <c r="AG112" s="595"/>
      <c r="AH112" s="595"/>
      <c r="AI112" s="595"/>
      <c r="AJ112" s="577"/>
      <c r="AK112" s="508"/>
      <c r="AL112" s="589"/>
      <c r="AM112" s="589"/>
      <c r="AN112" s="589"/>
      <c r="AO112" s="589"/>
      <c r="AP112" s="590"/>
      <c r="AQ112" s="89"/>
    </row>
    <row r="113" spans="1:43" s="90" customFormat="1" ht="20.100000000000001" customHeight="1">
      <c r="C113" s="277"/>
      <c r="D113" s="543" t="str">
        <f>IF(入力①申請書項目!F134="","",入力①申請書項目!F134)</f>
        <v/>
      </c>
      <c r="E113" s="544"/>
      <c r="F113" s="544"/>
      <c r="G113" s="544"/>
      <c r="H113" s="544"/>
      <c r="I113" s="544"/>
      <c r="J113" s="545"/>
      <c r="K113" s="594" t="str">
        <f>IF(入力①申請書項目!AB134="","",入力①申請書項目!AB134)</f>
        <v/>
      </c>
      <c r="L113" s="594"/>
      <c r="M113" s="594"/>
      <c r="N113" s="594"/>
      <c r="O113" s="594"/>
      <c r="P113" s="594"/>
      <c r="Q113" s="594"/>
      <c r="R113" s="594"/>
      <c r="S113" s="594"/>
      <c r="T113" s="594"/>
      <c r="U113" s="594"/>
      <c r="V113" s="594"/>
      <c r="W113" s="594"/>
      <c r="X113" s="594"/>
      <c r="Y113" s="594"/>
      <c r="Z113" s="594"/>
      <c r="AA113" s="594"/>
      <c r="AB113" s="594"/>
      <c r="AC113" s="594"/>
      <c r="AD113" s="594"/>
      <c r="AE113" s="594"/>
      <c r="AF113" s="594"/>
      <c r="AG113" s="594"/>
      <c r="AH113" s="594"/>
      <c r="AI113" s="594"/>
      <c r="AJ113" s="535" t="s">
        <v>3482</v>
      </c>
      <c r="AK113" s="511"/>
      <c r="AL113" s="536" t="str">
        <f>IF(入力①申請書項目!AQ134=0,"",入力①申請書項目!AQ134)</f>
        <v/>
      </c>
      <c r="AM113" s="536"/>
      <c r="AN113" s="536"/>
      <c r="AO113" s="536"/>
      <c r="AP113" s="537"/>
      <c r="AQ113" s="89"/>
    </row>
    <row r="114" spans="1:43" s="90" customFormat="1" ht="20.100000000000001" customHeight="1">
      <c r="C114" s="277" t="s">
        <v>3489</v>
      </c>
      <c r="D114" s="543"/>
      <c r="E114" s="544"/>
      <c r="F114" s="544"/>
      <c r="G114" s="544"/>
      <c r="H114" s="544"/>
      <c r="I114" s="544"/>
      <c r="J114" s="545"/>
      <c r="K114" s="594"/>
      <c r="L114" s="594"/>
      <c r="M114" s="594"/>
      <c r="N114" s="594"/>
      <c r="O114" s="594"/>
      <c r="P114" s="594"/>
      <c r="Q114" s="594"/>
      <c r="R114" s="594"/>
      <c r="S114" s="594"/>
      <c r="T114" s="594"/>
      <c r="U114" s="594"/>
      <c r="V114" s="594"/>
      <c r="W114" s="594"/>
      <c r="X114" s="594"/>
      <c r="Y114" s="594"/>
      <c r="Z114" s="594"/>
      <c r="AA114" s="594"/>
      <c r="AB114" s="594"/>
      <c r="AC114" s="594"/>
      <c r="AD114" s="594"/>
      <c r="AE114" s="594"/>
      <c r="AF114" s="594"/>
      <c r="AG114" s="594"/>
      <c r="AH114" s="594"/>
      <c r="AI114" s="594"/>
      <c r="AJ114" s="575" t="s">
        <v>3401</v>
      </c>
      <c r="AK114" s="576"/>
      <c r="AL114" s="597" t="str">
        <f>IF(AL113="○",入力①申請書項目!AT134,"")</f>
        <v/>
      </c>
      <c r="AM114" s="597"/>
      <c r="AN114" s="597"/>
      <c r="AO114" s="597"/>
      <c r="AP114" s="598"/>
      <c r="AQ114" s="89"/>
    </row>
    <row r="115" spans="1:43" s="90" customFormat="1" ht="20.100000000000001" customHeight="1">
      <c r="C115" s="278"/>
      <c r="D115" s="546"/>
      <c r="E115" s="547"/>
      <c r="F115" s="547"/>
      <c r="G115" s="547"/>
      <c r="H115" s="547"/>
      <c r="I115" s="547"/>
      <c r="J115" s="548"/>
      <c r="K115" s="595"/>
      <c r="L115" s="595"/>
      <c r="M115" s="595"/>
      <c r="N115" s="595"/>
      <c r="O115" s="595"/>
      <c r="P115" s="595"/>
      <c r="Q115" s="595"/>
      <c r="R115" s="595"/>
      <c r="S115" s="595"/>
      <c r="T115" s="595"/>
      <c r="U115" s="595"/>
      <c r="V115" s="595"/>
      <c r="W115" s="595"/>
      <c r="X115" s="595"/>
      <c r="Y115" s="595"/>
      <c r="Z115" s="595"/>
      <c r="AA115" s="595"/>
      <c r="AB115" s="595"/>
      <c r="AC115" s="595"/>
      <c r="AD115" s="595"/>
      <c r="AE115" s="595"/>
      <c r="AF115" s="595"/>
      <c r="AG115" s="595"/>
      <c r="AH115" s="595"/>
      <c r="AI115" s="595"/>
      <c r="AJ115" s="577"/>
      <c r="AK115" s="508"/>
      <c r="AL115" s="589"/>
      <c r="AM115" s="589"/>
      <c r="AN115" s="589"/>
      <c r="AO115" s="589"/>
      <c r="AP115" s="590"/>
      <c r="AQ115" s="89"/>
    </row>
    <row r="116" spans="1:43" ht="9" customHeight="1">
      <c r="A116" s="89"/>
    </row>
    <row r="117" spans="1:43">
      <c r="A117" s="89"/>
      <c r="B117" s="90" t="s">
        <v>3515</v>
      </c>
      <c r="C117" s="90" t="s">
        <v>3516</v>
      </c>
    </row>
    <row r="118" spans="1:43" ht="19.5" customHeight="1">
      <c r="A118" s="89"/>
      <c r="C118" s="454" t="s">
        <v>4745</v>
      </c>
      <c r="D118" s="454"/>
      <c r="E118" s="443" t="s">
        <v>35</v>
      </c>
      <c r="F118" s="443"/>
      <c r="G118" s="443"/>
      <c r="H118" s="443"/>
      <c r="I118" s="443"/>
      <c r="J118" s="443"/>
      <c r="K118" s="443"/>
      <c r="L118" s="443"/>
      <c r="M118" s="443"/>
      <c r="N118" s="443"/>
      <c r="O118" s="443"/>
      <c r="P118" s="443"/>
      <c r="Q118" s="443"/>
      <c r="R118" s="443"/>
      <c r="S118" s="443"/>
      <c r="T118" s="443"/>
      <c r="U118" s="443"/>
      <c r="V118" s="443"/>
      <c r="W118" s="443"/>
      <c r="X118" s="443"/>
      <c r="Y118" s="443"/>
      <c r="Z118" s="443"/>
      <c r="AA118" s="443" t="s">
        <v>36</v>
      </c>
      <c r="AB118" s="443"/>
      <c r="AC118" s="443"/>
      <c r="AD118" s="443"/>
      <c r="AE118" s="443"/>
      <c r="AF118" s="443"/>
      <c r="AG118" s="443"/>
      <c r="AH118" s="443" t="s">
        <v>3519</v>
      </c>
      <c r="AI118" s="443"/>
      <c r="AJ118" s="443"/>
      <c r="AK118" s="443"/>
      <c r="AL118" s="443"/>
      <c r="AM118" s="443"/>
      <c r="AN118" s="443"/>
      <c r="AO118" s="443"/>
      <c r="AP118" s="443"/>
    </row>
    <row r="119" spans="1:43" ht="18" customHeight="1">
      <c r="A119" s="89"/>
      <c r="C119" s="534" t="str">
        <f>IF(入力①申請書項目!E144="","",入力①申請書項目!E144)</f>
        <v/>
      </c>
      <c r="D119" s="534"/>
      <c r="E119" s="552" t="str">
        <f>IF(入力①申請書項目!G144="","",入力①申請書項目!G144)</f>
        <v/>
      </c>
      <c r="F119" s="552"/>
      <c r="G119" s="552"/>
      <c r="H119" s="552"/>
      <c r="I119" s="552"/>
      <c r="J119" s="552"/>
      <c r="K119" s="552"/>
      <c r="L119" s="552"/>
      <c r="M119" s="552"/>
      <c r="N119" s="552"/>
      <c r="O119" s="552"/>
      <c r="P119" s="552"/>
      <c r="Q119" s="552"/>
      <c r="R119" s="552"/>
      <c r="S119" s="552"/>
      <c r="T119" s="552"/>
      <c r="U119" s="552"/>
      <c r="V119" s="552"/>
      <c r="W119" s="552"/>
      <c r="X119" s="552"/>
      <c r="Y119" s="552"/>
      <c r="Z119" s="552"/>
      <c r="AA119" s="584" t="str">
        <f>IF(入力①申請書項目!W144="","",入力①申請書項目!W144)</f>
        <v/>
      </c>
      <c r="AB119" s="585"/>
      <c r="AC119" s="585"/>
      <c r="AD119" s="585"/>
      <c r="AE119" s="585"/>
      <c r="AF119" s="585"/>
      <c r="AG119" s="586"/>
      <c r="AH119" s="539" t="str">
        <f>IF(入力①申請書項目!AG144="","",入力①申請書項目!AG144)</f>
        <v/>
      </c>
      <c r="AI119" s="539"/>
      <c r="AJ119" s="539"/>
      <c r="AK119" s="539"/>
      <c r="AL119" s="539"/>
      <c r="AM119" s="539"/>
      <c r="AN119" s="539"/>
      <c r="AO119" s="539"/>
      <c r="AP119" s="539"/>
    </row>
    <row r="120" spans="1:43" ht="18" customHeight="1">
      <c r="A120" s="89"/>
      <c r="C120" s="534" t="str">
        <f>IF(入力①申請書項目!E145="","",入力①申請書項目!E145)</f>
        <v/>
      </c>
      <c r="D120" s="534"/>
      <c r="E120" s="552" t="str">
        <f>IF(入力①申請書項目!G145="","",入力①申請書項目!G145)</f>
        <v/>
      </c>
      <c r="F120" s="552"/>
      <c r="G120" s="552"/>
      <c r="H120" s="552"/>
      <c r="I120" s="552"/>
      <c r="J120" s="552"/>
      <c r="K120" s="552"/>
      <c r="L120" s="552"/>
      <c r="M120" s="552"/>
      <c r="N120" s="552"/>
      <c r="O120" s="552"/>
      <c r="P120" s="552"/>
      <c r="Q120" s="552"/>
      <c r="R120" s="552"/>
      <c r="S120" s="552"/>
      <c r="T120" s="552"/>
      <c r="U120" s="552"/>
      <c r="V120" s="552"/>
      <c r="W120" s="552"/>
      <c r="X120" s="552"/>
      <c r="Y120" s="552"/>
      <c r="Z120" s="552"/>
      <c r="AA120" s="538" t="str">
        <f>IF(入力①申請書項目!W145="","",入力①申請書項目!W145)</f>
        <v/>
      </c>
      <c r="AB120" s="538"/>
      <c r="AC120" s="538"/>
      <c r="AD120" s="538"/>
      <c r="AE120" s="538"/>
      <c r="AF120" s="538"/>
      <c r="AG120" s="538"/>
      <c r="AH120" s="539" t="str">
        <f>IF(入力①申請書項目!AG145="","",入力①申請書項目!AG145)</f>
        <v/>
      </c>
      <c r="AI120" s="539"/>
      <c r="AJ120" s="539"/>
      <c r="AK120" s="539"/>
      <c r="AL120" s="539"/>
      <c r="AM120" s="539"/>
      <c r="AN120" s="539"/>
      <c r="AO120" s="539"/>
      <c r="AP120" s="539"/>
    </row>
    <row r="121" spans="1:43" ht="18" customHeight="1">
      <c r="A121" s="89"/>
      <c r="C121" s="534" t="str">
        <f>IF(入力①申請書項目!E146="","",入力①申請書項目!E146)</f>
        <v/>
      </c>
      <c r="D121" s="534"/>
      <c r="E121" s="552" t="str">
        <f>IF(入力①申請書項目!G146="","",入力①申請書項目!G146)</f>
        <v/>
      </c>
      <c r="F121" s="552"/>
      <c r="G121" s="552"/>
      <c r="H121" s="552"/>
      <c r="I121" s="552"/>
      <c r="J121" s="552"/>
      <c r="K121" s="552"/>
      <c r="L121" s="552"/>
      <c r="M121" s="552"/>
      <c r="N121" s="552"/>
      <c r="O121" s="552"/>
      <c r="P121" s="552"/>
      <c r="Q121" s="552"/>
      <c r="R121" s="552"/>
      <c r="S121" s="552"/>
      <c r="T121" s="552"/>
      <c r="U121" s="552"/>
      <c r="V121" s="552"/>
      <c r="W121" s="552"/>
      <c r="X121" s="552"/>
      <c r="Y121" s="552"/>
      <c r="Z121" s="552"/>
      <c r="AA121" s="538" t="str">
        <f>IF(入力①申請書項目!W146="","",入力①申請書項目!W146)</f>
        <v/>
      </c>
      <c r="AB121" s="538"/>
      <c r="AC121" s="538"/>
      <c r="AD121" s="538"/>
      <c r="AE121" s="538"/>
      <c r="AF121" s="538"/>
      <c r="AG121" s="538"/>
      <c r="AH121" s="539" t="str">
        <f>IF(入力①申請書項目!AG146="","",入力①申請書項目!AG146)</f>
        <v/>
      </c>
      <c r="AI121" s="539"/>
      <c r="AJ121" s="539"/>
      <c r="AK121" s="539"/>
      <c r="AL121" s="539"/>
      <c r="AM121" s="539"/>
      <c r="AN121" s="539"/>
      <c r="AO121" s="539"/>
      <c r="AP121" s="539"/>
    </row>
    <row r="122" spans="1:43" ht="18" customHeight="1">
      <c r="A122" s="89"/>
      <c r="C122" s="534" t="str">
        <f>IF(入力①申請書項目!E147="","",入力①申請書項目!E147)</f>
        <v/>
      </c>
      <c r="D122" s="534"/>
      <c r="E122" s="552" t="str">
        <f>IF(入力①申請書項目!G147="","",入力①申請書項目!G147)</f>
        <v/>
      </c>
      <c r="F122" s="552"/>
      <c r="G122" s="552"/>
      <c r="H122" s="552"/>
      <c r="I122" s="552"/>
      <c r="J122" s="552"/>
      <c r="K122" s="552"/>
      <c r="L122" s="552"/>
      <c r="M122" s="552"/>
      <c r="N122" s="552"/>
      <c r="O122" s="552"/>
      <c r="P122" s="552"/>
      <c r="Q122" s="552"/>
      <c r="R122" s="552"/>
      <c r="S122" s="552"/>
      <c r="T122" s="552"/>
      <c r="U122" s="552"/>
      <c r="V122" s="552"/>
      <c r="W122" s="552"/>
      <c r="X122" s="552"/>
      <c r="Y122" s="552"/>
      <c r="Z122" s="552"/>
      <c r="AA122" s="538" t="str">
        <f>IF(入力①申請書項目!W147="","",入力①申請書項目!W147)</f>
        <v/>
      </c>
      <c r="AB122" s="538"/>
      <c r="AC122" s="538"/>
      <c r="AD122" s="538"/>
      <c r="AE122" s="538"/>
      <c r="AF122" s="538"/>
      <c r="AG122" s="538"/>
      <c r="AH122" s="539" t="str">
        <f>IF(入力①申請書項目!AG147="","",入力①申請書項目!AG147)</f>
        <v/>
      </c>
      <c r="AI122" s="539"/>
      <c r="AJ122" s="539"/>
      <c r="AK122" s="539"/>
      <c r="AL122" s="539"/>
      <c r="AM122" s="539"/>
      <c r="AN122" s="539"/>
      <c r="AO122" s="539"/>
      <c r="AP122" s="539"/>
    </row>
    <row r="123" spans="1:43" ht="18" customHeight="1">
      <c r="A123" s="89"/>
      <c r="C123" s="534" t="str">
        <f>IF(入力①申請書項目!E148="","",入力①申請書項目!E148)</f>
        <v/>
      </c>
      <c r="D123" s="534"/>
      <c r="E123" s="552" t="str">
        <f>IF(入力①申請書項目!G148="","",入力①申請書項目!G148)</f>
        <v/>
      </c>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38" t="str">
        <f>IF(入力①申請書項目!W148="","",入力①申請書項目!W148)</f>
        <v/>
      </c>
      <c r="AB123" s="538"/>
      <c r="AC123" s="538"/>
      <c r="AD123" s="538"/>
      <c r="AE123" s="538"/>
      <c r="AF123" s="538"/>
      <c r="AG123" s="538"/>
      <c r="AH123" s="539" t="str">
        <f>IF(入力①申請書項目!AG148="","",入力①申請書項目!AG148)</f>
        <v/>
      </c>
      <c r="AI123" s="539"/>
      <c r="AJ123" s="539"/>
      <c r="AK123" s="539"/>
      <c r="AL123" s="539"/>
      <c r="AM123" s="539"/>
      <c r="AN123" s="539"/>
      <c r="AO123" s="539"/>
      <c r="AP123" s="539"/>
    </row>
    <row r="124" spans="1:43" ht="18" customHeight="1">
      <c r="A124" s="89"/>
      <c r="C124" s="534" t="str">
        <f>IF(入力①申請書項目!E149="","",入力①申請書項目!E149)</f>
        <v/>
      </c>
      <c r="D124" s="534"/>
      <c r="E124" s="552" t="str">
        <f>IF(入力①申請書項目!G149="","",入力①申請書項目!G149)</f>
        <v/>
      </c>
      <c r="F124" s="552"/>
      <c r="G124" s="552"/>
      <c r="H124" s="552"/>
      <c r="I124" s="552"/>
      <c r="J124" s="552"/>
      <c r="K124" s="552"/>
      <c r="L124" s="552"/>
      <c r="M124" s="552"/>
      <c r="N124" s="552"/>
      <c r="O124" s="552"/>
      <c r="P124" s="552"/>
      <c r="Q124" s="552"/>
      <c r="R124" s="552"/>
      <c r="S124" s="552"/>
      <c r="T124" s="552"/>
      <c r="U124" s="552"/>
      <c r="V124" s="552"/>
      <c r="W124" s="552"/>
      <c r="X124" s="552"/>
      <c r="Y124" s="552"/>
      <c r="Z124" s="552"/>
      <c r="AA124" s="538" t="str">
        <f>IF(入力①申請書項目!W149="","",入力①申請書項目!W149)</f>
        <v/>
      </c>
      <c r="AB124" s="538"/>
      <c r="AC124" s="538"/>
      <c r="AD124" s="538"/>
      <c r="AE124" s="538"/>
      <c r="AF124" s="538"/>
      <c r="AG124" s="538"/>
      <c r="AH124" s="539" t="str">
        <f>IF(入力①申請書項目!AG149="","",入力①申請書項目!AG149)</f>
        <v/>
      </c>
      <c r="AI124" s="539"/>
      <c r="AJ124" s="539"/>
      <c r="AK124" s="539"/>
      <c r="AL124" s="539"/>
      <c r="AM124" s="539"/>
      <c r="AN124" s="539"/>
      <c r="AO124" s="539"/>
      <c r="AP124" s="539"/>
    </row>
    <row r="125" spans="1:43" ht="9" customHeight="1"/>
    <row r="126" spans="1:43">
      <c r="B126" s="90" t="s">
        <v>3520</v>
      </c>
    </row>
    <row r="127" spans="1:43" ht="24" customHeight="1">
      <c r="C127" s="456" t="s">
        <v>3508</v>
      </c>
      <c r="D127" s="456"/>
      <c r="E127" s="457" t="s">
        <v>4640</v>
      </c>
      <c r="F127" s="458"/>
      <c r="G127" s="458"/>
      <c r="H127" s="459"/>
      <c r="I127" s="454" t="s">
        <v>4760</v>
      </c>
      <c r="J127" s="454"/>
      <c r="K127" s="454"/>
      <c r="L127" s="443" t="s">
        <v>37</v>
      </c>
      <c r="M127" s="443"/>
      <c r="N127" s="443"/>
      <c r="O127" s="443"/>
      <c r="P127" s="443"/>
      <c r="Q127" s="443"/>
      <c r="R127" s="443"/>
      <c r="S127" s="443"/>
      <c r="T127" s="443"/>
      <c r="U127" s="443"/>
      <c r="V127" s="443"/>
      <c r="W127" s="443" t="s">
        <v>4641</v>
      </c>
      <c r="X127" s="443"/>
      <c r="Y127" s="443"/>
      <c r="Z127" s="443"/>
      <c r="AA127" s="455" t="s">
        <v>4696</v>
      </c>
      <c r="AB127" s="455"/>
      <c r="AC127" s="455"/>
      <c r="AD127" s="455" t="s">
        <v>4697</v>
      </c>
      <c r="AE127" s="460"/>
      <c r="AF127" s="460"/>
      <c r="AG127" s="443" t="s">
        <v>38</v>
      </c>
      <c r="AH127" s="443"/>
      <c r="AI127" s="455" t="s">
        <v>4699</v>
      </c>
      <c r="AJ127" s="460"/>
      <c r="AK127" s="460"/>
      <c r="AL127" s="454" t="s">
        <v>5113</v>
      </c>
      <c r="AM127" s="454"/>
      <c r="AN127" s="454"/>
      <c r="AO127" s="454"/>
      <c r="AP127" s="454"/>
    </row>
    <row r="128" spans="1:43" ht="19.5" customHeight="1">
      <c r="C128" s="435" t="str">
        <f>IF(入力①申請書項目!E159="","",入力①申請書項目!E159)</f>
        <v/>
      </c>
      <c r="D128" s="435"/>
      <c r="E128" s="451" t="str">
        <f>IF(入力①申請書項目!G159="","","H"&amp;入力①申請書項目!G159&amp;"."&amp;入力①申請書項目!J159)</f>
        <v/>
      </c>
      <c r="F128" s="452"/>
      <c r="G128" s="452"/>
      <c r="H128" s="453"/>
      <c r="I128" s="437" t="str">
        <f>IF(入力①申請書項目!M159="","",VLOOKUP(入力①申請書項目!M159,PL①!$A$25:$B$29,2,FALSE))</f>
        <v/>
      </c>
      <c r="J128" s="437"/>
      <c r="K128" s="437"/>
      <c r="L128" s="440" t="str">
        <f>IF(入力①申請書項目!Q159="","",入力①申請書項目!Q159)</f>
        <v/>
      </c>
      <c r="M128" s="440"/>
      <c r="N128" s="440"/>
      <c r="O128" s="440"/>
      <c r="P128" s="440"/>
      <c r="Q128" s="440"/>
      <c r="R128" s="440"/>
      <c r="S128" s="440"/>
      <c r="T128" s="440"/>
      <c r="U128" s="440"/>
      <c r="V128" s="440"/>
      <c r="W128" s="436" t="str">
        <f>IF(入力①申請書項目!AA159="","",入力①申請書項目!AA159)&amp;IF(入力①申請書項目!AD159="","",入力①申請書項目!AD159)</f>
        <v/>
      </c>
      <c r="X128" s="436"/>
      <c r="Y128" s="436"/>
      <c r="Z128" s="436"/>
      <c r="AA128" s="436" t="str">
        <f>IF(入力①申請書項目!AG159="","",入力①申請書項目!AG159)</f>
        <v/>
      </c>
      <c r="AB128" s="436"/>
      <c r="AC128" s="436"/>
      <c r="AD128" s="438" t="str">
        <f>IF(入力①申請書項目!AK159="","",入力①申請書項目!AK159)</f>
        <v/>
      </c>
      <c r="AE128" s="438"/>
      <c r="AF128" s="438"/>
      <c r="AG128" s="439" t="str">
        <f>IF(入力①申請書項目!AN159="","",入力①申請書項目!AN159)</f>
        <v/>
      </c>
      <c r="AH128" s="439"/>
      <c r="AI128" s="438" t="str">
        <f>IF(入力①申請書項目!AP159=0,"",入力①申請書項目!AP159)</f>
        <v/>
      </c>
      <c r="AJ128" s="438"/>
      <c r="AK128" s="438"/>
      <c r="AL128" s="441" t="str">
        <f>IF(入力①申請書項目!AV159="","",入力①申請書項目!AV159)&amp;IF(入力①申請書項目!AZ159="","",","&amp;入力①申請書項目!AZ159)</f>
        <v/>
      </c>
      <c r="AM128" s="441"/>
      <c r="AN128" s="441"/>
      <c r="AO128" s="441"/>
      <c r="AP128" s="441"/>
    </row>
    <row r="129" spans="1:42" ht="20.100000000000001" customHeight="1">
      <c r="C129" s="435" t="str">
        <f>IF(入力①申請書項目!E160="","",入力①申請書項目!E160)</f>
        <v/>
      </c>
      <c r="D129" s="435"/>
      <c r="E129" s="451" t="str">
        <f>IF(入力①申請書項目!G160="","","H"&amp;入力①申請書項目!G160&amp;"."&amp;入力①申請書項目!J160)</f>
        <v/>
      </c>
      <c r="F129" s="452"/>
      <c r="G129" s="452"/>
      <c r="H129" s="453"/>
      <c r="I129" s="437" t="str">
        <f>IF(入力①申請書項目!M160="","",VLOOKUP(入力①申請書項目!M160,PL①!$A$25:$B$29,2,FALSE))</f>
        <v/>
      </c>
      <c r="J129" s="437"/>
      <c r="K129" s="437"/>
      <c r="L129" s="440" t="str">
        <f>IF(入力①申請書項目!Q160="","",入力①申請書項目!Q160)</f>
        <v/>
      </c>
      <c r="M129" s="440"/>
      <c r="N129" s="440"/>
      <c r="O129" s="440"/>
      <c r="P129" s="440"/>
      <c r="Q129" s="440"/>
      <c r="R129" s="440"/>
      <c r="S129" s="440"/>
      <c r="T129" s="440"/>
      <c r="U129" s="440"/>
      <c r="V129" s="440"/>
      <c r="W129" s="436" t="str">
        <f>IF(入力①申請書項目!AA160="","",入力①申請書項目!AA160)&amp;IF(入力①申請書項目!AD160="","",入力①申請書項目!AD160)</f>
        <v/>
      </c>
      <c r="X129" s="436"/>
      <c r="Y129" s="436"/>
      <c r="Z129" s="436"/>
      <c r="AA129" s="436" t="str">
        <f>IF(入力①申請書項目!AG160="","",入力①申請書項目!AG160)</f>
        <v/>
      </c>
      <c r="AB129" s="436"/>
      <c r="AC129" s="436"/>
      <c r="AD129" s="438" t="str">
        <f>IF(入力①申請書項目!AK160="","",入力①申請書項目!AK160)</f>
        <v/>
      </c>
      <c r="AE129" s="438"/>
      <c r="AF129" s="438"/>
      <c r="AG129" s="439" t="str">
        <f>IF(入力①申請書項目!AN160="","",入力①申請書項目!AN160)</f>
        <v/>
      </c>
      <c r="AH129" s="439"/>
      <c r="AI129" s="438" t="str">
        <f>IF(入力①申請書項目!AP160=0,"",入力①申請書項目!AP160)</f>
        <v/>
      </c>
      <c r="AJ129" s="438"/>
      <c r="AK129" s="438"/>
      <c r="AL129" s="441" t="str">
        <f>IF(入力①申請書項目!AV160="","",入力①申請書項目!AV160)&amp;IF(入力①申請書項目!AZ160="","",","&amp;入力①申請書項目!AZ160)</f>
        <v/>
      </c>
      <c r="AM129" s="441"/>
      <c r="AN129" s="441"/>
      <c r="AO129" s="441"/>
      <c r="AP129" s="441"/>
    </row>
    <row r="130" spans="1:42" ht="20.100000000000001" customHeight="1">
      <c r="C130" s="435" t="str">
        <f>IF(入力①申請書項目!E161="","",入力①申請書項目!E161)</f>
        <v/>
      </c>
      <c r="D130" s="435"/>
      <c r="E130" s="451" t="str">
        <f>IF(入力①申請書項目!G161="","","H"&amp;入力①申請書項目!G161&amp;"."&amp;入力①申請書項目!J161)</f>
        <v/>
      </c>
      <c r="F130" s="452"/>
      <c r="G130" s="452"/>
      <c r="H130" s="453"/>
      <c r="I130" s="437" t="str">
        <f>IF(入力①申請書項目!M161="","",VLOOKUP(入力①申請書項目!M161,PL①!$A$25:$B$29,2,FALSE))</f>
        <v/>
      </c>
      <c r="J130" s="437"/>
      <c r="K130" s="437"/>
      <c r="L130" s="440" t="str">
        <f>IF(入力①申請書項目!Q161="","",入力①申請書項目!Q161)</f>
        <v/>
      </c>
      <c r="M130" s="440"/>
      <c r="N130" s="440"/>
      <c r="O130" s="440"/>
      <c r="P130" s="440"/>
      <c r="Q130" s="440"/>
      <c r="R130" s="440"/>
      <c r="S130" s="440"/>
      <c r="T130" s="440"/>
      <c r="U130" s="440"/>
      <c r="V130" s="440"/>
      <c r="W130" s="436" t="str">
        <f>IF(入力①申請書項目!AA161="","",入力①申請書項目!AA161)&amp;IF(入力①申請書項目!AD161="","",入力①申請書項目!AD161)</f>
        <v/>
      </c>
      <c r="X130" s="436"/>
      <c r="Y130" s="436"/>
      <c r="Z130" s="436"/>
      <c r="AA130" s="436" t="str">
        <f>IF(入力①申請書項目!AG161="","",入力①申請書項目!AG161)</f>
        <v/>
      </c>
      <c r="AB130" s="436"/>
      <c r="AC130" s="436"/>
      <c r="AD130" s="438" t="str">
        <f>IF(入力①申請書項目!AK161="","",入力①申請書項目!AK161)</f>
        <v/>
      </c>
      <c r="AE130" s="438"/>
      <c r="AF130" s="438"/>
      <c r="AG130" s="439" t="str">
        <f>IF(入力①申請書項目!AN161="","",入力①申請書項目!AN161)</f>
        <v/>
      </c>
      <c r="AH130" s="439"/>
      <c r="AI130" s="438" t="str">
        <f>IF(入力①申請書項目!AP161=0,"",入力①申請書項目!AP161)</f>
        <v/>
      </c>
      <c r="AJ130" s="438"/>
      <c r="AK130" s="438"/>
      <c r="AL130" s="441" t="str">
        <f>IF(入力①申請書項目!AV161="","",入力①申請書項目!AV161)&amp;IF(入力①申請書項目!AZ161="","",","&amp;入力①申請書項目!AZ161)</f>
        <v/>
      </c>
      <c r="AM130" s="441"/>
      <c r="AN130" s="441"/>
      <c r="AO130" s="441"/>
      <c r="AP130" s="441"/>
    </row>
    <row r="131" spans="1:42" ht="20.100000000000001" customHeight="1">
      <c r="C131" s="435" t="str">
        <f>IF(入力①申請書項目!E162="","",入力①申請書項目!E162)</f>
        <v/>
      </c>
      <c r="D131" s="435"/>
      <c r="E131" s="451" t="str">
        <f>IF(入力①申請書項目!G162="","","H"&amp;入力①申請書項目!G162&amp;"."&amp;入力①申請書項目!J162)</f>
        <v/>
      </c>
      <c r="F131" s="452"/>
      <c r="G131" s="452"/>
      <c r="H131" s="453"/>
      <c r="I131" s="437" t="str">
        <f>IF(入力①申請書項目!M162="","",VLOOKUP(入力①申請書項目!M162,PL①!$A$25:$B$29,2,FALSE))</f>
        <v/>
      </c>
      <c r="J131" s="437"/>
      <c r="K131" s="437"/>
      <c r="L131" s="440" t="str">
        <f>IF(入力①申請書項目!Q162="","",入力①申請書項目!Q162)</f>
        <v/>
      </c>
      <c r="M131" s="440"/>
      <c r="N131" s="440"/>
      <c r="O131" s="440"/>
      <c r="P131" s="440"/>
      <c r="Q131" s="440"/>
      <c r="R131" s="440"/>
      <c r="S131" s="440"/>
      <c r="T131" s="440"/>
      <c r="U131" s="440"/>
      <c r="V131" s="440"/>
      <c r="W131" s="436" t="str">
        <f>IF(入力①申請書項目!AA162="","",入力①申請書項目!AA162)&amp;IF(入力①申請書項目!AD162="","",入力①申請書項目!AD162)</f>
        <v/>
      </c>
      <c r="X131" s="436"/>
      <c r="Y131" s="436"/>
      <c r="Z131" s="436"/>
      <c r="AA131" s="436" t="str">
        <f>IF(入力①申請書項目!AG162="","",入力①申請書項目!AG162)</f>
        <v/>
      </c>
      <c r="AB131" s="436"/>
      <c r="AC131" s="436"/>
      <c r="AD131" s="438" t="str">
        <f>IF(入力①申請書項目!AK162="","",入力①申請書項目!AK162)</f>
        <v/>
      </c>
      <c r="AE131" s="438"/>
      <c r="AF131" s="438"/>
      <c r="AG131" s="439" t="str">
        <f>IF(入力①申請書項目!AN162="","",入力①申請書項目!AN162)</f>
        <v/>
      </c>
      <c r="AH131" s="439"/>
      <c r="AI131" s="438" t="str">
        <f>IF(入力①申請書項目!AP162=0,"",入力①申請書項目!AP162)</f>
        <v/>
      </c>
      <c r="AJ131" s="438"/>
      <c r="AK131" s="438"/>
      <c r="AL131" s="441" t="str">
        <f>IF(入力①申請書項目!AV162="","",入力①申請書項目!AV162)&amp;IF(入力①申請書項目!AZ162="","",","&amp;入力①申請書項目!AZ162)</f>
        <v/>
      </c>
      <c r="AM131" s="441"/>
      <c r="AN131" s="441"/>
      <c r="AO131" s="441"/>
      <c r="AP131" s="441"/>
    </row>
    <row r="132" spans="1:42" ht="20.100000000000001" customHeight="1">
      <c r="C132" s="435" t="str">
        <f>IF(入力①申請書項目!E163="","",入力①申請書項目!E163)</f>
        <v/>
      </c>
      <c r="D132" s="435"/>
      <c r="E132" s="451" t="str">
        <f>IF(入力①申請書項目!G163="","","H"&amp;入力①申請書項目!G163&amp;"."&amp;入力①申請書項目!J163)</f>
        <v/>
      </c>
      <c r="F132" s="452"/>
      <c r="G132" s="452"/>
      <c r="H132" s="453"/>
      <c r="I132" s="437" t="str">
        <f>IF(入力①申請書項目!M163="","",VLOOKUP(入力①申請書項目!M163,PL①!$A$25:$B$29,2,FALSE))</f>
        <v/>
      </c>
      <c r="J132" s="437"/>
      <c r="K132" s="437"/>
      <c r="L132" s="440" t="str">
        <f>IF(入力①申請書項目!Q163="","",入力①申請書項目!Q163)</f>
        <v/>
      </c>
      <c r="M132" s="440"/>
      <c r="N132" s="440"/>
      <c r="O132" s="440"/>
      <c r="P132" s="440"/>
      <c r="Q132" s="440"/>
      <c r="R132" s="440"/>
      <c r="S132" s="440"/>
      <c r="T132" s="440"/>
      <c r="U132" s="440"/>
      <c r="V132" s="440"/>
      <c r="W132" s="436" t="str">
        <f>IF(入力①申請書項目!AA163="","",入力①申請書項目!AA163)&amp;IF(入力①申請書項目!AD163="","",入力①申請書項目!AD163)</f>
        <v/>
      </c>
      <c r="X132" s="436"/>
      <c r="Y132" s="436"/>
      <c r="Z132" s="436"/>
      <c r="AA132" s="436" t="str">
        <f>IF(入力①申請書項目!AG163="","",入力①申請書項目!AG163)</f>
        <v/>
      </c>
      <c r="AB132" s="436"/>
      <c r="AC132" s="436"/>
      <c r="AD132" s="438" t="str">
        <f>IF(入力①申請書項目!AK163="","",入力①申請書項目!AK163)</f>
        <v/>
      </c>
      <c r="AE132" s="438"/>
      <c r="AF132" s="438"/>
      <c r="AG132" s="439" t="str">
        <f>IF(入力①申請書項目!AN163="","",入力①申請書項目!AN163)</f>
        <v/>
      </c>
      <c r="AH132" s="439"/>
      <c r="AI132" s="438" t="str">
        <f>IF(入力①申請書項目!AP163=0,"",入力①申請書項目!AP163)</f>
        <v/>
      </c>
      <c r="AJ132" s="438"/>
      <c r="AK132" s="438"/>
      <c r="AL132" s="441" t="str">
        <f>IF(入力①申請書項目!AV163="","",入力①申請書項目!AV163)&amp;IF(入力①申請書項目!AZ163="","",","&amp;入力①申請書項目!AZ163)</f>
        <v/>
      </c>
      <c r="AM132" s="441"/>
      <c r="AN132" s="441"/>
      <c r="AO132" s="441"/>
      <c r="AP132" s="441"/>
    </row>
    <row r="133" spans="1:42" ht="20.100000000000001" customHeight="1">
      <c r="C133" s="435" t="str">
        <f>IF(入力①申請書項目!E164="","",入力①申請書項目!E164)</f>
        <v/>
      </c>
      <c r="D133" s="435"/>
      <c r="E133" s="451" t="str">
        <f>IF(入力①申請書項目!G164="","","H"&amp;入力①申請書項目!G164&amp;"."&amp;入力①申請書項目!J164)</f>
        <v/>
      </c>
      <c r="F133" s="452"/>
      <c r="G133" s="452"/>
      <c r="H133" s="453"/>
      <c r="I133" s="437" t="str">
        <f>IF(入力①申請書項目!M164="","",VLOOKUP(入力①申請書項目!M164,PL①!$A$25:$B$29,2,FALSE))</f>
        <v/>
      </c>
      <c r="J133" s="437"/>
      <c r="K133" s="437"/>
      <c r="L133" s="440" t="str">
        <f>IF(入力①申請書項目!Q164="","",入力①申請書項目!Q164)</f>
        <v/>
      </c>
      <c r="M133" s="440"/>
      <c r="N133" s="440"/>
      <c r="O133" s="440"/>
      <c r="P133" s="440"/>
      <c r="Q133" s="440"/>
      <c r="R133" s="440"/>
      <c r="S133" s="440"/>
      <c r="T133" s="440"/>
      <c r="U133" s="440"/>
      <c r="V133" s="440"/>
      <c r="W133" s="436" t="str">
        <f>IF(入力①申請書項目!AA164="","",入力①申請書項目!AA164)&amp;IF(入力①申請書項目!AD164="","",入力①申請書項目!AD164)</f>
        <v/>
      </c>
      <c r="X133" s="436"/>
      <c r="Y133" s="436"/>
      <c r="Z133" s="436"/>
      <c r="AA133" s="436" t="str">
        <f>IF(入力①申請書項目!AG164="","",入力①申請書項目!AG164)</f>
        <v/>
      </c>
      <c r="AB133" s="436"/>
      <c r="AC133" s="436"/>
      <c r="AD133" s="438" t="str">
        <f>IF(入力①申請書項目!AK164="","",入力①申請書項目!AK164)</f>
        <v/>
      </c>
      <c r="AE133" s="438"/>
      <c r="AF133" s="438"/>
      <c r="AG133" s="439" t="str">
        <f>IF(入力①申請書項目!AN164="","",入力①申請書項目!AN164)</f>
        <v/>
      </c>
      <c r="AH133" s="439"/>
      <c r="AI133" s="438" t="str">
        <f>IF(入力①申請書項目!AP164=0,"",入力①申請書項目!AP164)</f>
        <v/>
      </c>
      <c r="AJ133" s="438"/>
      <c r="AK133" s="438"/>
      <c r="AL133" s="441" t="str">
        <f>IF(入力①申請書項目!AV164="","",入力①申請書項目!AV164)&amp;IF(入力①申請書項目!AZ164="","",","&amp;入力①申請書項目!AZ164)</f>
        <v/>
      </c>
      <c r="AM133" s="441"/>
      <c r="AN133" s="441"/>
      <c r="AO133" s="441"/>
      <c r="AP133" s="441"/>
    </row>
    <row r="134" spans="1:42" ht="20.100000000000001" customHeight="1">
      <c r="C134" s="435" t="str">
        <f>IF(入力①申請書項目!E165="","",入力①申請書項目!E165)</f>
        <v/>
      </c>
      <c r="D134" s="435"/>
      <c r="E134" s="451" t="str">
        <f>IF(入力①申請書項目!G165="","","H"&amp;入力①申請書項目!G165&amp;"."&amp;入力①申請書項目!J165)</f>
        <v/>
      </c>
      <c r="F134" s="452"/>
      <c r="G134" s="452"/>
      <c r="H134" s="453"/>
      <c r="I134" s="437" t="str">
        <f>IF(入力①申請書項目!M165="","",VLOOKUP(入力①申請書項目!M165,PL①!$A$25:$B$29,2,FALSE))</f>
        <v/>
      </c>
      <c r="J134" s="437"/>
      <c r="K134" s="437"/>
      <c r="L134" s="440" t="str">
        <f>IF(入力①申請書項目!Q165="","",入力①申請書項目!Q165)</f>
        <v/>
      </c>
      <c r="M134" s="440"/>
      <c r="N134" s="440"/>
      <c r="O134" s="440"/>
      <c r="P134" s="440"/>
      <c r="Q134" s="440"/>
      <c r="R134" s="440"/>
      <c r="S134" s="440"/>
      <c r="T134" s="440"/>
      <c r="U134" s="440"/>
      <c r="V134" s="440"/>
      <c r="W134" s="436" t="str">
        <f>IF(入力①申請書項目!AA165="","",入力①申請書項目!AA165)&amp;IF(入力①申請書項目!AD165="","",入力①申請書項目!AD165)</f>
        <v/>
      </c>
      <c r="X134" s="436"/>
      <c r="Y134" s="436"/>
      <c r="Z134" s="436"/>
      <c r="AA134" s="436" t="str">
        <f>IF(入力①申請書項目!AG165="","",入力①申請書項目!AG165)</f>
        <v/>
      </c>
      <c r="AB134" s="436"/>
      <c r="AC134" s="436"/>
      <c r="AD134" s="438" t="str">
        <f>IF(入力①申請書項目!AK165="","",入力①申請書項目!AK165)</f>
        <v/>
      </c>
      <c r="AE134" s="438"/>
      <c r="AF134" s="438"/>
      <c r="AG134" s="439" t="str">
        <f>IF(入力①申請書項目!AN165="","",入力①申請書項目!AN165)</f>
        <v/>
      </c>
      <c r="AH134" s="439"/>
      <c r="AI134" s="438" t="str">
        <f>IF(入力①申請書項目!AP165=0,"",入力①申請書項目!AP165)</f>
        <v/>
      </c>
      <c r="AJ134" s="438"/>
      <c r="AK134" s="438"/>
      <c r="AL134" s="441" t="str">
        <f>IF(入力①申請書項目!AV165="","",入力①申請書項目!AV165)&amp;IF(入力①申請書項目!AZ165="","",","&amp;入力①申請書項目!AZ165)</f>
        <v/>
      </c>
      <c r="AM134" s="441"/>
      <c r="AN134" s="441"/>
      <c r="AO134" s="441"/>
      <c r="AP134" s="441"/>
    </row>
    <row r="135" spans="1:42" ht="20.100000000000001" customHeight="1">
      <c r="C135" s="435" t="str">
        <f>IF(入力①申請書項目!E166="","",入力①申請書項目!E166)</f>
        <v/>
      </c>
      <c r="D135" s="435"/>
      <c r="E135" s="451" t="str">
        <f>IF(入力①申請書項目!G166="","","H"&amp;入力①申請書項目!G166&amp;"."&amp;入力①申請書項目!J166)</f>
        <v/>
      </c>
      <c r="F135" s="452"/>
      <c r="G135" s="452"/>
      <c r="H135" s="453"/>
      <c r="I135" s="437" t="str">
        <f>IF(入力①申請書項目!M166="","",VLOOKUP(入力①申請書項目!M166,PL①!$A$25:$B$29,2,FALSE))</f>
        <v/>
      </c>
      <c r="J135" s="437"/>
      <c r="K135" s="437"/>
      <c r="L135" s="440" t="str">
        <f>IF(入力①申請書項目!Q166="","",入力①申請書項目!Q166)</f>
        <v/>
      </c>
      <c r="M135" s="440"/>
      <c r="N135" s="440"/>
      <c r="O135" s="440"/>
      <c r="P135" s="440"/>
      <c r="Q135" s="440"/>
      <c r="R135" s="440"/>
      <c r="S135" s="440"/>
      <c r="T135" s="440"/>
      <c r="U135" s="440"/>
      <c r="V135" s="440"/>
      <c r="W135" s="436" t="str">
        <f>IF(入力①申請書項目!AA166="","",入力①申請書項目!AA166)&amp;IF(入力①申請書項目!AD166="","",入力①申請書項目!AD166)</f>
        <v/>
      </c>
      <c r="X135" s="436"/>
      <c r="Y135" s="436"/>
      <c r="Z135" s="436"/>
      <c r="AA135" s="436" t="str">
        <f>IF(入力①申請書項目!AG166="","",入力①申請書項目!AG166)</f>
        <v/>
      </c>
      <c r="AB135" s="436"/>
      <c r="AC135" s="436"/>
      <c r="AD135" s="438" t="str">
        <f>IF(入力①申請書項目!AK166="","",入力①申請書項目!AK166)</f>
        <v/>
      </c>
      <c r="AE135" s="438"/>
      <c r="AF135" s="438"/>
      <c r="AG135" s="439" t="str">
        <f>IF(入力①申請書項目!AN166="","",入力①申請書項目!AN166)</f>
        <v/>
      </c>
      <c r="AH135" s="439"/>
      <c r="AI135" s="438" t="str">
        <f>IF(入力①申請書項目!AP166=0,"",入力①申請書項目!AP166)</f>
        <v/>
      </c>
      <c r="AJ135" s="438"/>
      <c r="AK135" s="438"/>
      <c r="AL135" s="441" t="str">
        <f>IF(入力①申請書項目!AV166="","",入力①申請書項目!AV166)&amp;IF(入力①申請書項目!AZ166="","",","&amp;入力①申請書項目!AZ166)</f>
        <v/>
      </c>
      <c r="AM135" s="441"/>
      <c r="AN135" s="441"/>
      <c r="AO135" s="441"/>
      <c r="AP135" s="441"/>
    </row>
    <row r="136" spans="1:42" ht="20.100000000000001" customHeight="1">
      <c r="C136" s="435" t="str">
        <f>IF(入力①申請書項目!E167="","",入力①申請書項目!E167)</f>
        <v/>
      </c>
      <c r="D136" s="435"/>
      <c r="E136" s="451" t="str">
        <f>IF(入力①申請書項目!G167="","","H"&amp;入力①申請書項目!G167&amp;"."&amp;入力①申請書項目!J167)</f>
        <v/>
      </c>
      <c r="F136" s="452"/>
      <c r="G136" s="452"/>
      <c r="H136" s="453"/>
      <c r="I136" s="437" t="str">
        <f>IF(入力①申請書項目!M167="","",VLOOKUP(入力①申請書項目!M167,PL①!$A$25:$B$29,2,FALSE))</f>
        <v/>
      </c>
      <c r="J136" s="437"/>
      <c r="K136" s="437"/>
      <c r="L136" s="440" t="str">
        <f>IF(入力①申請書項目!Q167="","",入力①申請書項目!Q167)</f>
        <v/>
      </c>
      <c r="M136" s="440"/>
      <c r="N136" s="440"/>
      <c r="O136" s="440"/>
      <c r="P136" s="440"/>
      <c r="Q136" s="440"/>
      <c r="R136" s="440"/>
      <c r="S136" s="440"/>
      <c r="T136" s="440"/>
      <c r="U136" s="440"/>
      <c r="V136" s="440"/>
      <c r="W136" s="436" t="str">
        <f>IF(入力①申請書項目!AA167="","",入力①申請書項目!AA167)&amp;IF(入力①申請書項目!AD167="","",入力①申請書項目!AD167)</f>
        <v/>
      </c>
      <c r="X136" s="436"/>
      <c r="Y136" s="436"/>
      <c r="Z136" s="436"/>
      <c r="AA136" s="436" t="str">
        <f>IF(入力①申請書項目!AG167="","",入力①申請書項目!AG167)</f>
        <v/>
      </c>
      <c r="AB136" s="436"/>
      <c r="AC136" s="436"/>
      <c r="AD136" s="438" t="str">
        <f>IF(入力①申請書項目!AK167="","",入力①申請書項目!AK167)</f>
        <v/>
      </c>
      <c r="AE136" s="438"/>
      <c r="AF136" s="438"/>
      <c r="AG136" s="439" t="str">
        <f>IF(入力①申請書項目!AN167="","",入力①申請書項目!AN167)</f>
        <v/>
      </c>
      <c r="AH136" s="439"/>
      <c r="AI136" s="438" t="str">
        <f>IF(入力①申請書項目!AP167=0,"",入力①申請書項目!AP167)</f>
        <v/>
      </c>
      <c r="AJ136" s="438"/>
      <c r="AK136" s="438"/>
      <c r="AL136" s="441" t="str">
        <f>IF(入力①申請書項目!AV167="","",入力①申請書項目!AV167)&amp;IF(入力①申請書項目!AZ167="","",","&amp;入力①申請書項目!AZ167)</f>
        <v/>
      </c>
      <c r="AM136" s="441"/>
      <c r="AN136" s="441"/>
      <c r="AO136" s="441"/>
      <c r="AP136" s="441"/>
    </row>
    <row r="137" spans="1:42" ht="9" customHeight="1">
      <c r="AF137" s="279"/>
      <c r="AG137" s="279"/>
      <c r="AH137" s="279"/>
      <c r="AI137" s="279"/>
      <c r="AJ137" s="280"/>
      <c r="AK137" s="280"/>
      <c r="AL137" s="280"/>
      <c r="AM137" s="280"/>
      <c r="AN137" s="280"/>
      <c r="AO137" s="280"/>
      <c r="AP137" s="280"/>
    </row>
    <row r="138" spans="1:42" ht="24" customHeight="1">
      <c r="C138" s="279"/>
      <c r="D138" s="279"/>
      <c r="E138" s="279"/>
      <c r="U138" s="279"/>
      <c r="V138" s="279"/>
      <c r="W138" s="534"/>
      <c r="X138" s="534"/>
      <c r="Y138" s="534"/>
      <c r="Z138" s="534"/>
      <c r="AA138" s="549" t="s">
        <v>4642</v>
      </c>
      <c r="AB138" s="550"/>
      <c r="AC138" s="551"/>
      <c r="AD138" s="534" t="s">
        <v>4707</v>
      </c>
      <c r="AE138" s="534"/>
      <c r="AF138" s="534"/>
      <c r="AG138" s="457" t="s">
        <v>38</v>
      </c>
      <c r="AH138" s="459"/>
      <c r="AI138" s="549" t="s">
        <v>4706</v>
      </c>
      <c r="AJ138" s="550"/>
      <c r="AK138" s="551"/>
      <c r="AN138" s="281"/>
      <c r="AO138" s="281"/>
      <c r="AP138" s="281"/>
    </row>
    <row r="139" spans="1:42" ht="20.100000000000001" customHeight="1">
      <c r="C139" s="265"/>
      <c r="D139" s="282"/>
      <c r="E139" s="282"/>
      <c r="U139" s="283"/>
      <c r="V139" s="280"/>
      <c r="W139" s="456" t="s">
        <v>4643</v>
      </c>
      <c r="X139" s="456"/>
      <c r="Y139" s="456"/>
      <c r="Z139" s="456"/>
      <c r="AA139" s="436" t="s">
        <v>4747</v>
      </c>
      <c r="AB139" s="436"/>
      <c r="AC139" s="436"/>
      <c r="AD139" s="764"/>
      <c r="AE139" s="765"/>
      <c r="AF139" s="766"/>
      <c r="AG139" s="436">
        <f ca="1">SUMIF(入力①申請書項目!$AG$159:$AJ$1168,AA139,入力①申請書項目!$AN$159:$AO$1168)</f>
        <v>0</v>
      </c>
      <c r="AH139" s="436"/>
      <c r="AI139" s="438">
        <f>SUMIF(入力①申請書項目!$AG$159:$AJ$1168,AA139,入力①申請書項目!$AP$159:$AS$1168)</f>
        <v>0</v>
      </c>
      <c r="AJ139" s="438"/>
      <c r="AK139" s="438"/>
      <c r="AN139" s="281"/>
      <c r="AO139" s="281"/>
      <c r="AP139" s="281"/>
    </row>
    <row r="140" spans="1:42" ht="20.100000000000001" customHeight="1">
      <c r="C140" s="282"/>
      <c r="D140" s="282"/>
      <c r="E140" s="282"/>
      <c r="U140" s="283"/>
      <c r="V140" s="280"/>
      <c r="W140" s="456"/>
      <c r="X140" s="456"/>
      <c r="Y140" s="456"/>
      <c r="Z140" s="456"/>
      <c r="AA140" s="436" t="s">
        <v>4748</v>
      </c>
      <c r="AB140" s="436"/>
      <c r="AC140" s="436"/>
      <c r="AD140" s="767"/>
      <c r="AE140" s="768"/>
      <c r="AF140" s="769"/>
      <c r="AG140" s="436">
        <f ca="1">SUMIF(入力①申請書項目!$AG$159:$AJ$1168,AA140,入力①申請書項目!$AN$159:$AO$1168)</f>
        <v>0</v>
      </c>
      <c r="AH140" s="436"/>
      <c r="AI140" s="438">
        <f>SUMIF(入力①申請書項目!$AG$159:$AJ$1168,AA140,入力①申請書項目!$AP$159:$AS$1168)</f>
        <v>0</v>
      </c>
      <c r="AJ140" s="438"/>
      <c r="AK140" s="438"/>
      <c r="AN140" s="281"/>
      <c r="AO140" s="281"/>
      <c r="AP140" s="281"/>
    </row>
    <row r="141" spans="1:42" ht="20.100000000000001" customHeight="1">
      <c r="C141" s="282"/>
      <c r="D141" s="282"/>
      <c r="E141" s="282"/>
      <c r="U141" s="283"/>
      <c r="V141" s="280"/>
      <c r="W141" s="456"/>
      <c r="X141" s="456"/>
      <c r="Y141" s="456"/>
      <c r="Z141" s="456"/>
      <c r="AA141" s="436" t="s">
        <v>4749</v>
      </c>
      <c r="AB141" s="436"/>
      <c r="AC141" s="436"/>
      <c r="AD141" s="767"/>
      <c r="AE141" s="768"/>
      <c r="AF141" s="769"/>
      <c r="AG141" s="436">
        <f ca="1">SUMIF(入力①申請書項目!$AG$159:$AJ$1168,AA141,入力①申請書項目!$AN$159:$AO$1168)</f>
        <v>0</v>
      </c>
      <c r="AH141" s="436"/>
      <c r="AI141" s="438">
        <f>SUMIF(入力①申請書項目!$AG$159:$AJ$1168,AA141,入力①申請書項目!$AP$159:$AS$1168)</f>
        <v>0</v>
      </c>
      <c r="AJ141" s="438"/>
      <c r="AK141" s="438"/>
      <c r="AN141" s="281"/>
      <c r="AO141" s="281"/>
      <c r="AP141" s="281"/>
    </row>
    <row r="142" spans="1:42" ht="20.100000000000001" customHeight="1">
      <c r="C142" s="282"/>
      <c r="D142" s="282"/>
      <c r="E142" s="282"/>
      <c r="U142" s="283"/>
      <c r="V142" s="280"/>
      <c r="W142" s="456"/>
      <c r="X142" s="456"/>
      <c r="Y142" s="456"/>
      <c r="Z142" s="456"/>
      <c r="AA142" s="436" t="s">
        <v>4750</v>
      </c>
      <c r="AB142" s="436"/>
      <c r="AC142" s="436"/>
      <c r="AD142" s="767"/>
      <c r="AE142" s="768"/>
      <c r="AF142" s="769"/>
      <c r="AG142" s="436">
        <f ca="1">SUMIF(入力①申請書項目!$AG$159:$AJ$1168,AA142,入力①申請書項目!$AN$159:$AO$1168)</f>
        <v>0</v>
      </c>
      <c r="AH142" s="436"/>
      <c r="AI142" s="438">
        <f>SUMIF(入力①申請書項目!$AG$159:$AJ$1168,AA142,入力①申請書項目!$AP$159:$AS$1168)</f>
        <v>0</v>
      </c>
      <c r="AJ142" s="438"/>
      <c r="AK142" s="438"/>
      <c r="AN142" s="281"/>
      <c r="AO142" s="281"/>
      <c r="AP142" s="281"/>
    </row>
    <row r="143" spans="1:42" ht="20.100000000000001" customHeight="1">
      <c r="C143" s="282"/>
      <c r="D143" s="282"/>
      <c r="E143" s="282"/>
      <c r="U143" s="283"/>
      <c r="V143" s="280"/>
      <c r="W143" s="456"/>
      <c r="X143" s="456"/>
      <c r="Y143" s="456"/>
      <c r="Z143" s="456"/>
      <c r="AA143" s="436" t="s">
        <v>4751</v>
      </c>
      <c r="AB143" s="436"/>
      <c r="AC143" s="436"/>
      <c r="AD143" s="770"/>
      <c r="AE143" s="771"/>
      <c r="AF143" s="772"/>
      <c r="AG143" s="436">
        <f ca="1">SUMIF(入力①申請書項目!$AG$159:$AJ$1168,AA143,入力①申請書項目!$AN$159:$AO$1168)</f>
        <v>0</v>
      </c>
      <c r="AH143" s="436"/>
      <c r="AI143" s="438">
        <f>SUMIF(入力①申請書項目!$AG$159:$AJ$1168,AA143,入力①申請書項目!$AP$159:$AS$1168)</f>
        <v>0</v>
      </c>
      <c r="AJ143" s="438"/>
      <c r="AK143" s="438"/>
      <c r="AN143" s="281"/>
      <c r="AO143" s="281"/>
      <c r="AP143" s="281"/>
    </row>
    <row r="144" spans="1:42" ht="15" customHeight="1">
      <c r="A144" s="275" t="str">
        <f ca="1">入力①申請書項目!CW2</f>
        <v xml:space="preserve">A B C </v>
      </c>
      <c r="C144" s="279"/>
      <c r="D144" s="279"/>
      <c r="E144" s="279"/>
      <c r="U144" s="283"/>
      <c r="V144" s="280"/>
      <c r="W144" s="652" t="s">
        <v>4705</v>
      </c>
      <c r="X144" s="652"/>
      <c r="Y144" s="652"/>
      <c r="Z144" s="652"/>
      <c r="AA144" s="652"/>
      <c r="AB144" s="652"/>
      <c r="AC144" s="652"/>
      <c r="AD144" s="652"/>
      <c r="AE144" s="652"/>
      <c r="AF144" s="652"/>
      <c r="AG144" s="436">
        <f ca="1">SUM(AG139:AH143)</f>
        <v>0</v>
      </c>
      <c r="AH144" s="436"/>
      <c r="AI144" s="438">
        <f>SUM(AI139:AK143)</f>
        <v>0</v>
      </c>
      <c r="AJ144" s="438"/>
      <c r="AK144" s="438"/>
      <c r="AN144" s="281"/>
      <c r="AO144" s="281"/>
      <c r="AP144" s="281"/>
    </row>
    <row r="145" spans="1:44" ht="6" customHeight="1"/>
    <row r="146" spans="1:44" ht="18.95" customHeight="1">
      <c r="A146" s="90" t="s">
        <v>3578</v>
      </c>
      <c r="AL146" s="457" t="str">
        <f>"変更"&amp;入力①申請書項目!$CV$37</f>
        <v>変更20170403</v>
      </c>
      <c r="AM146" s="458"/>
      <c r="AN146" s="458"/>
      <c r="AO146" s="458"/>
      <c r="AP146" s="458"/>
      <c r="AQ146" s="459"/>
      <c r="AR146" s="254"/>
    </row>
    <row r="147" spans="1:44" ht="18.95" customHeight="1">
      <c r="B147" s="90" t="s">
        <v>3524</v>
      </c>
    </row>
    <row r="148" spans="1:44" ht="15" customHeight="1">
      <c r="A148" s="89"/>
      <c r="B148" s="89"/>
      <c r="C148" s="448" t="str">
        <f>入力②ﾛｶﾍﾞﾝ!A13</f>
        <v>項目</v>
      </c>
      <c r="D148" s="449"/>
      <c r="E148" s="449"/>
      <c r="F148" s="449"/>
      <c r="G148" s="449"/>
      <c r="H148" s="449"/>
      <c r="I148" s="449"/>
      <c r="J148" s="449"/>
      <c r="K148" s="449"/>
      <c r="L148" s="449"/>
      <c r="M148" s="450"/>
      <c r="N148" s="464" t="str">
        <f>入力②ﾛｶﾍﾞﾝ!B13</f>
        <v>現状値
（直近決算値）</v>
      </c>
      <c r="O148" s="464"/>
      <c r="P148" s="464"/>
      <c r="Q148" s="464"/>
      <c r="R148" s="464"/>
      <c r="S148" s="464"/>
      <c r="T148" s="464"/>
      <c r="U148" s="464"/>
      <c r="V148" s="464"/>
      <c r="W148" s="464"/>
      <c r="X148" s="605" t="str">
        <f>入力②ﾛｶﾍﾞﾝ!C13</f>
        <v>目標値（計画終了時）
（計画終了直前決算）</v>
      </c>
      <c r="Y148" s="606"/>
      <c r="Z148" s="606"/>
      <c r="AA148" s="606"/>
      <c r="AB148" s="606"/>
      <c r="AC148" s="606"/>
      <c r="AD148" s="606"/>
      <c r="AE148" s="606"/>
      <c r="AF148" s="606"/>
      <c r="AG148" s="607"/>
      <c r="AH148" s="89"/>
      <c r="AI148" s="89"/>
      <c r="AJ148" s="89"/>
      <c r="AK148" s="89"/>
      <c r="AL148" s="89"/>
      <c r="AM148" s="89"/>
      <c r="AN148" s="89"/>
      <c r="AO148" s="89"/>
      <c r="AP148" s="89"/>
    </row>
    <row r="149" spans="1:44" ht="18" customHeight="1">
      <c r="A149" s="89"/>
      <c r="B149" s="89"/>
      <c r="C149" s="448" t="str">
        <f>入力②ﾛｶﾍﾞﾝ!A15</f>
        <v>売上高</v>
      </c>
      <c r="D149" s="449"/>
      <c r="E149" s="449"/>
      <c r="F149" s="449"/>
      <c r="G149" s="449"/>
      <c r="H149" s="449"/>
      <c r="I149" s="449"/>
      <c r="J149" s="449"/>
      <c r="K149" s="449"/>
      <c r="L149" s="449"/>
      <c r="M149" s="450"/>
      <c r="N149" s="444">
        <f>入力②ﾛｶﾍﾞﾝ!B15</f>
        <v>1000000</v>
      </c>
      <c r="O149" s="444"/>
      <c r="P149" s="444"/>
      <c r="Q149" s="444"/>
      <c r="R149" s="444"/>
      <c r="S149" s="444"/>
      <c r="T149" s="444"/>
      <c r="U149" s="444"/>
      <c r="V149" s="444"/>
      <c r="W149" s="444"/>
      <c r="X149" s="444">
        <f>入力②ﾛｶﾍﾞﾝ!C15</f>
        <v>1060000</v>
      </c>
      <c r="Y149" s="444"/>
      <c r="Z149" s="444"/>
      <c r="AA149" s="444"/>
      <c r="AB149" s="444"/>
      <c r="AC149" s="444"/>
      <c r="AD149" s="444"/>
      <c r="AE149" s="444"/>
      <c r="AF149" s="444"/>
      <c r="AG149" s="444"/>
      <c r="AH149" s="89"/>
      <c r="AI149" s="89"/>
      <c r="AJ149" s="89"/>
      <c r="AK149" s="89"/>
      <c r="AL149" s="89"/>
      <c r="AM149" s="89"/>
      <c r="AN149" s="89"/>
      <c r="AO149" s="89"/>
      <c r="AP149" s="89"/>
    </row>
    <row r="150" spans="1:44" ht="18" customHeight="1">
      <c r="A150" s="89"/>
      <c r="B150" s="89"/>
      <c r="C150" s="448" t="str">
        <f>入力②ﾛｶﾍﾞﾝ!A16</f>
        <v>前期売上高</v>
      </c>
      <c r="D150" s="449"/>
      <c r="E150" s="449"/>
      <c r="F150" s="449"/>
      <c r="G150" s="449"/>
      <c r="H150" s="449"/>
      <c r="I150" s="449"/>
      <c r="J150" s="449"/>
      <c r="K150" s="449"/>
      <c r="L150" s="449"/>
      <c r="M150" s="450"/>
      <c r="N150" s="444">
        <f>入力②ﾛｶﾍﾞﾝ!B16</f>
        <v>4756859</v>
      </c>
      <c r="O150" s="444"/>
      <c r="P150" s="444"/>
      <c r="Q150" s="444"/>
      <c r="R150" s="444"/>
      <c r="S150" s="444"/>
      <c r="T150" s="444"/>
      <c r="U150" s="444"/>
      <c r="V150" s="444"/>
      <c r="W150" s="444"/>
      <c r="X150" s="444">
        <f>入力②ﾛｶﾍﾞﾝ!C16</f>
        <v>1040000</v>
      </c>
      <c r="Y150" s="444"/>
      <c r="Z150" s="444"/>
      <c r="AA150" s="444"/>
      <c r="AB150" s="444"/>
      <c r="AC150" s="444"/>
      <c r="AD150" s="444"/>
      <c r="AE150" s="444"/>
      <c r="AF150" s="444"/>
      <c r="AG150" s="444"/>
      <c r="AH150" s="89"/>
      <c r="AI150" s="89"/>
      <c r="AJ150" s="89"/>
      <c r="AK150" s="89"/>
      <c r="AL150" s="89"/>
      <c r="AM150" s="89"/>
      <c r="AN150" s="89"/>
      <c r="AO150" s="89"/>
      <c r="AP150" s="89"/>
    </row>
    <row r="151" spans="1:44" ht="18" customHeight="1">
      <c r="A151" s="89"/>
      <c r="B151" s="89"/>
      <c r="C151" s="448" t="str">
        <f>入力②ﾛｶﾍﾞﾝ!A17</f>
        <v>資本金</v>
      </c>
      <c r="D151" s="449"/>
      <c r="E151" s="449"/>
      <c r="F151" s="449"/>
      <c r="G151" s="449"/>
      <c r="H151" s="449"/>
      <c r="I151" s="449"/>
      <c r="J151" s="449"/>
      <c r="K151" s="449"/>
      <c r="L151" s="449"/>
      <c r="M151" s="450"/>
      <c r="N151" s="444">
        <f>入力②ﾛｶﾍﾞﾝ!B17</f>
        <v>10000</v>
      </c>
      <c r="O151" s="444"/>
      <c r="P151" s="444"/>
      <c r="Q151" s="444"/>
      <c r="R151" s="444"/>
      <c r="S151" s="444"/>
      <c r="T151" s="444"/>
      <c r="U151" s="444"/>
      <c r="V151" s="444"/>
      <c r="W151" s="444"/>
      <c r="X151" s="444">
        <f>入力②ﾛｶﾍﾞﾝ!C17</f>
        <v>10000</v>
      </c>
      <c r="Y151" s="444"/>
      <c r="Z151" s="444"/>
      <c r="AA151" s="444"/>
      <c r="AB151" s="444"/>
      <c r="AC151" s="444"/>
      <c r="AD151" s="444"/>
      <c r="AE151" s="444"/>
      <c r="AF151" s="444"/>
      <c r="AG151" s="444"/>
      <c r="AH151" s="89"/>
      <c r="AI151" s="89"/>
      <c r="AJ151" s="89"/>
      <c r="AK151" s="89"/>
      <c r="AL151" s="89"/>
      <c r="AM151" s="89"/>
      <c r="AN151" s="89"/>
      <c r="AO151" s="89"/>
      <c r="AP151" s="89"/>
    </row>
    <row r="152" spans="1:44" ht="18" customHeight="1">
      <c r="A152" s="89"/>
      <c r="B152" s="89"/>
      <c r="C152" s="448" t="str">
        <f>入力②ﾛｶﾍﾞﾝ!A18</f>
        <v>営業利益</v>
      </c>
      <c r="D152" s="449"/>
      <c r="E152" s="449"/>
      <c r="F152" s="449"/>
      <c r="G152" s="449"/>
      <c r="H152" s="449"/>
      <c r="I152" s="449"/>
      <c r="J152" s="449"/>
      <c r="K152" s="449"/>
      <c r="L152" s="449"/>
      <c r="M152" s="450"/>
      <c r="N152" s="444">
        <f>入力②ﾛｶﾍﾞﾝ!B18</f>
        <v>100000</v>
      </c>
      <c r="O152" s="444"/>
      <c r="P152" s="444"/>
      <c r="Q152" s="444"/>
      <c r="R152" s="444"/>
      <c r="S152" s="444"/>
      <c r="T152" s="444"/>
      <c r="U152" s="444"/>
      <c r="V152" s="444"/>
      <c r="W152" s="444"/>
      <c r="X152" s="444">
        <f>入力②ﾛｶﾍﾞﾝ!C18</f>
        <v>150000</v>
      </c>
      <c r="Y152" s="444"/>
      <c r="Z152" s="444"/>
      <c r="AA152" s="444"/>
      <c r="AB152" s="444"/>
      <c r="AC152" s="444"/>
      <c r="AD152" s="444"/>
      <c r="AE152" s="444"/>
      <c r="AF152" s="444"/>
      <c r="AG152" s="444"/>
      <c r="AH152" s="89"/>
      <c r="AI152" s="89"/>
      <c r="AJ152" s="89"/>
      <c r="AK152" s="89"/>
      <c r="AL152" s="89"/>
      <c r="AM152" s="89"/>
      <c r="AN152" s="89"/>
      <c r="AO152" s="89"/>
      <c r="AP152" s="89"/>
    </row>
    <row r="153" spans="1:44" ht="18" customHeight="1">
      <c r="A153" s="89"/>
      <c r="B153" s="89"/>
      <c r="C153" s="448" t="str">
        <f>入力②ﾛｶﾍﾞﾝ!A19</f>
        <v>借入金</v>
      </c>
      <c r="D153" s="449"/>
      <c r="E153" s="449"/>
      <c r="F153" s="449"/>
      <c r="G153" s="449"/>
      <c r="H153" s="449"/>
      <c r="I153" s="449"/>
      <c r="J153" s="449"/>
      <c r="K153" s="449"/>
      <c r="L153" s="449"/>
      <c r="M153" s="450"/>
      <c r="N153" s="444">
        <f>入力②ﾛｶﾍﾞﾝ!B19</f>
        <v>660274</v>
      </c>
      <c r="O153" s="444"/>
      <c r="P153" s="444"/>
      <c r="Q153" s="444"/>
      <c r="R153" s="444"/>
      <c r="S153" s="444"/>
      <c r="T153" s="444"/>
      <c r="U153" s="444"/>
      <c r="V153" s="444"/>
      <c r="W153" s="444"/>
      <c r="X153" s="444">
        <f>入力②ﾛｶﾍﾞﾝ!C19</f>
        <v>600000</v>
      </c>
      <c r="Y153" s="444"/>
      <c r="Z153" s="444"/>
      <c r="AA153" s="444"/>
      <c r="AB153" s="444"/>
      <c r="AC153" s="444"/>
      <c r="AD153" s="444"/>
      <c r="AE153" s="444"/>
      <c r="AF153" s="444"/>
      <c r="AG153" s="444"/>
      <c r="AH153" s="89"/>
      <c r="AI153" s="89"/>
      <c r="AJ153" s="89"/>
      <c r="AK153" s="89"/>
      <c r="AL153" s="89"/>
      <c r="AM153" s="89"/>
      <c r="AN153" s="89"/>
      <c r="AO153" s="89"/>
      <c r="AP153" s="89"/>
    </row>
    <row r="154" spans="1:44" ht="18" customHeight="1">
      <c r="A154" s="89"/>
      <c r="B154" s="89"/>
      <c r="C154" s="448" t="str">
        <f>入力②ﾛｶﾍﾞﾝ!A20</f>
        <v>現金・預金</v>
      </c>
      <c r="D154" s="449"/>
      <c r="E154" s="449"/>
      <c r="F154" s="449"/>
      <c r="G154" s="449"/>
      <c r="H154" s="449"/>
      <c r="I154" s="449"/>
      <c r="J154" s="449"/>
      <c r="K154" s="449"/>
      <c r="L154" s="449"/>
      <c r="M154" s="450"/>
      <c r="N154" s="444">
        <f>入力②ﾛｶﾍﾞﾝ!B20</f>
        <v>474797</v>
      </c>
      <c r="O154" s="444"/>
      <c r="P154" s="444"/>
      <c r="Q154" s="444"/>
      <c r="R154" s="444"/>
      <c r="S154" s="444"/>
      <c r="T154" s="444"/>
      <c r="U154" s="444"/>
      <c r="V154" s="444"/>
      <c r="W154" s="444"/>
      <c r="X154" s="444">
        <f>入力②ﾛｶﾍﾞﾝ!C20</f>
        <v>1000000</v>
      </c>
      <c r="Y154" s="444"/>
      <c r="Z154" s="444"/>
      <c r="AA154" s="444"/>
      <c r="AB154" s="444"/>
      <c r="AC154" s="444"/>
      <c r="AD154" s="444"/>
      <c r="AE154" s="444"/>
      <c r="AF154" s="444"/>
      <c r="AG154" s="444"/>
      <c r="AH154" s="89"/>
      <c r="AI154" s="89"/>
      <c r="AJ154" s="89"/>
      <c r="AK154" s="89"/>
      <c r="AL154" s="89"/>
      <c r="AM154" s="89"/>
      <c r="AN154" s="89"/>
      <c r="AO154" s="89"/>
      <c r="AP154" s="89"/>
    </row>
    <row r="155" spans="1:44" ht="18" customHeight="1">
      <c r="A155" s="89"/>
      <c r="B155" s="89"/>
      <c r="C155" s="448" t="str">
        <f>入力②ﾛｶﾍﾞﾝ!A21</f>
        <v>減価償却費</v>
      </c>
      <c r="D155" s="449"/>
      <c r="E155" s="449"/>
      <c r="F155" s="449"/>
      <c r="G155" s="449"/>
      <c r="H155" s="449"/>
      <c r="I155" s="449"/>
      <c r="J155" s="449"/>
      <c r="K155" s="449"/>
      <c r="L155" s="449"/>
      <c r="M155" s="450"/>
      <c r="N155" s="444">
        <f>入力②ﾛｶﾍﾞﾝ!B21</f>
        <v>33243</v>
      </c>
      <c r="O155" s="444"/>
      <c r="P155" s="444"/>
      <c r="Q155" s="444"/>
      <c r="R155" s="444"/>
      <c r="S155" s="444"/>
      <c r="T155" s="444"/>
      <c r="U155" s="444"/>
      <c r="V155" s="444"/>
      <c r="W155" s="444"/>
      <c r="X155" s="444">
        <f>入力②ﾛｶﾍﾞﾝ!C21</f>
        <v>500000</v>
      </c>
      <c r="Y155" s="444"/>
      <c r="Z155" s="444"/>
      <c r="AA155" s="444"/>
      <c r="AB155" s="444"/>
      <c r="AC155" s="444"/>
      <c r="AD155" s="444"/>
      <c r="AE155" s="444"/>
      <c r="AF155" s="444"/>
      <c r="AG155" s="444"/>
      <c r="AH155" s="89"/>
      <c r="AI155" s="89"/>
      <c r="AJ155" s="89"/>
      <c r="AK155" s="89"/>
      <c r="AL155" s="89"/>
      <c r="AM155" s="89"/>
      <c r="AN155" s="89"/>
      <c r="AO155" s="89"/>
      <c r="AP155" s="89"/>
    </row>
    <row r="156" spans="1:44" ht="18" customHeight="1">
      <c r="A156" s="89"/>
      <c r="B156" s="89"/>
      <c r="C156" s="448" t="str">
        <f>入力②ﾛｶﾍﾞﾝ!A22</f>
        <v>純資産合計</v>
      </c>
      <c r="D156" s="449"/>
      <c r="E156" s="449"/>
      <c r="F156" s="449"/>
      <c r="G156" s="449"/>
      <c r="H156" s="449"/>
      <c r="I156" s="449"/>
      <c r="J156" s="449"/>
      <c r="K156" s="449"/>
      <c r="L156" s="449"/>
      <c r="M156" s="450"/>
      <c r="N156" s="444">
        <f>入力②ﾛｶﾍﾞﾝ!B22</f>
        <v>912793</v>
      </c>
      <c r="O156" s="444"/>
      <c r="P156" s="444"/>
      <c r="Q156" s="444"/>
      <c r="R156" s="444"/>
      <c r="S156" s="444"/>
      <c r="T156" s="444"/>
      <c r="U156" s="444"/>
      <c r="V156" s="444"/>
      <c r="W156" s="444"/>
      <c r="X156" s="444">
        <f>入力②ﾛｶﾍﾞﾝ!C22</f>
        <v>1000000</v>
      </c>
      <c r="Y156" s="444"/>
      <c r="Z156" s="444"/>
      <c r="AA156" s="444"/>
      <c r="AB156" s="444"/>
      <c r="AC156" s="444"/>
      <c r="AD156" s="444"/>
      <c r="AE156" s="444"/>
      <c r="AF156" s="444"/>
      <c r="AG156" s="444"/>
      <c r="AH156" s="89"/>
      <c r="AI156" s="89"/>
      <c r="AJ156" s="89"/>
      <c r="AK156" s="89"/>
      <c r="AL156" s="89"/>
      <c r="AM156" s="89"/>
      <c r="AN156" s="89"/>
      <c r="AO156" s="89"/>
      <c r="AP156" s="89"/>
    </row>
    <row r="157" spans="1:44" ht="18" customHeight="1">
      <c r="A157" s="89"/>
      <c r="B157" s="89"/>
      <c r="C157" s="448" t="str">
        <f>入力②ﾛｶﾍﾞﾝ!A23</f>
        <v>負債合計</v>
      </c>
      <c r="D157" s="449"/>
      <c r="E157" s="449"/>
      <c r="F157" s="449"/>
      <c r="G157" s="449"/>
      <c r="H157" s="449"/>
      <c r="I157" s="449"/>
      <c r="J157" s="449"/>
      <c r="K157" s="449"/>
      <c r="L157" s="449"/>
      <c r="M157" s="450"/>
      <c r="N157" s="444">
        <f>入力②ﾛｶﾍﾞﾝ!B23</f>
        <v>1668387</v>
      </c>
      <c r="O157" s="444"/>
      <c r="P157" s="444"/>
      <c r="Q157" s="444"/>
      <c r="R157" s="444"/>
      <c r="S157" s="444"/>
      <c r="T157" s="444"/>
      <c r="U157" s="444"/>
      <c r="V157" s="444"/>
      <c r="W157" s="444"/>
      <c r="X157" s="444">
        <f>入力②ﾛｶﾍﾞﾝ!C23</f>
        <v>1000000</v>
      </c>
      <c r="Y157" s="444"/>
      <c r="Z157" s="444"/>
      <c r="AA157" s="444"/>
      <c r="AB157" s="444"/>
      <c r="AC157" s="444"/>
      <c r="AD157" s="444"/>
      <c r="AE157" s="444"/>
      <c r="AF157" s="444"/>
      <c r="AG157" s="444"/>
      <c r="AH157" s="89"/>
      <c r="AI157" s="89"/>
      <c r="AJ157" s="89"/>
      <c r="AK157" s="89"/>
      <c r="AL157" s="89"/>
      <c r="AM157" s="89"/>
      <c r="AN157" s="89"/>
      <c r="AO157" s="89"/>
      <c r="AP157" s="89"/>
    </row>
    <row r="158" spans="1:44" ht="18" customHeight="1">
      <c r="A158" s="89"/>
      <c r="B158" s="89"/>
      <c r="C158" s="448" t="str">
        <f>入力②ﾛｶﾍﾞﾝ!A24</f>
        <v>売掛金</v>
      </c>
      <c r="D158" s="449"/>
      <c r="E158" s="449"/>
      <c r="F158" s="449"/>
      <c r="G158" s="449"/>
      <c r="H158" s="449"/>
      <c r="I158" s="449"/>
      <c r="J158" s="449"/>
      <c r="K158" s="449"/>
      <c r="L158" s="449"/>
      <c r="M158" s="450"/>
      <c r="N158" s="444">
        <f>入力②ﾛｶﾍﾞﾝ!B24</f>
        <v>671040</v>
      </c>
      <c r="O158" s="444"/>
      <c r="P158" s="444"/>
      <c r="Q158" s="444"/>
      <c r="R158" s="444"/>
      <c r="S158" s="444"/>
      <c r="T158" s="444"/>
      <c r="U158" s="444"/>
      <c r="V158" s="444"/>
      <c r="W158" s="444"/>
      <c r="X158" s="444">
        <f>入力②ﾛｶﾍﾞﾝ!C24</f>
        <v>500000</v>
      </c>
      <c r="Y158" s="444"/>
      <c r="Z158" s="444"/>
      <c r="AA158" s="444"/>
      <c r="AB158" s="444"/>
      <c r="AC158" s="444"/>
      <c r="AD158" s="444"/>
      <c r="AE158" s="444"/>
      <c r="AF158" s="444"/>
      <c r="AG158" s="444"/>
      <c r="AH158" s="89"/>
      <c r="AI158" s="89"/>
      <c r="AJ158" s="89"/>
      <c r="AK158" s="89"/>
      <c r="AL158" s="89"/>
      <c r="AM158" s="89"/>
      <c r="AN158" s="89"/>
      <c r="AO158" s="89"/>
      <c r="AP158" s="89"/>
    </row>
    <row r="159" spans="1:44" ht="18" customHeight="1">
      <c r="A159" s="89"/>
      <c r="B159" s="89"/>
      <c r="C159" s="448" t="str">
        <f>入力②ﾛｶﾍﾞﾝ!A25</f>
        <v>受取手形</v>
      </c>
      <c r="D159" s="449"/>
      <c r="E159" s="449"/>
      <c r="F159" s="449"/>
      <c r="G159" s="449"/>
      <c r="H159" s="449"/>
      <c r="I159" s="449"/>
      <c r="J159" s="449"/>
      <c r="K159" s="449"/>
      <c r="L159" s="449"/>
      <c r="M159" s="450"/>
      <c r="N159" s="444">
        <f>入力②ﾛｶﾍﾞﾝ!B25</f>
        <v>270760</v>
      </c>
      <c r="O159" s="444"/>
      <c r="P159" s="444"/>
      <c r="Q159" s="444"/>
      <c r="R159" s="444"/>
      <c r="S159" s="444"/>
      <c r="T159" s="444"/>
      <c r="U159" s="444"/>
      <c r="V159" s="444"/>
      <c r="W159" s="444"/>
      <c r="X159" s="444">
        <f>入力②ﾛｶﾍﾞﾝ!C25</f>
        <v>200000</v>
      </c>
      <c r="Y159" s="444"/>
      <c r="Z159" s="444"/>
      <c r="AA159" s="444"/>
      <c r="AB159" s="444"/>
      <c r="AC159" s="444"/>
      <c r="AD159" s="444"/>
      <c r="AE159" s="444"/>
      <c r="AF159" s="444"/>
      <c r="AG159" s="444"/>
      <c r="AH159" s="89"/>
      <c r="AI159" s="89"/>
      <c r="AJ159" s="89"/>
      <c r="AK159" s="89"/>
      <c r="AL159" s="89"/>
      <c r="AM159" s="89"/>
      <c r="AN159" s="89"/>
      <c r="AO159" s="89"/>
      <c r="AP159" s="89"/>
    </row>
    <row r="160" spans="1:44" ht="18" customHeight="1">
      <c r="A160" s="89"/>
      <c r="B160" s="89"/>
      <c r="C160" s="448" t="str">
        <f>入力②ﾛｶﾍﾞﾝ!A26</f>
        <v>棚卸資産</v>
      </c>
      <c r="D160" s="449"/>
      <c r="E160" s="449"/>
      <c r="F160" s="449"/>
      <c r="G160" s="449"/>
      <c r="H160" s="449"/>
      <c r="I160" s="449"/>
      <c r="J160" s="449"/>
      <c r="K160" s="449"/>
      <c r="L160" s="449"/>
      <c r="M160" s="450"/>
      <c r="N160" s="444">
        <f>入力②ﾛｶﾍﾞﾝ!B26</f>
        <v>439285</v>
      </c>
      <c r="O160" s="444"/>
      <c r="P160" s="444"/>
      <c r="Q160" s="444"/>
      <c r="R160" s="444"/>
      <c r="S160" s="444"/>
      <c r="T160" s="444"/>
      <c r="U160" s="444"/>
      <c r="V160" s="444"/>
      <c r="W160" s="444"/>
      <c r="X160" s="444">
        <f>入力②ﾛｶﾍﾞﾝ!C26</f>
        <v>600000</v>
      </c>
      <c r="Y160" s="444"/>
      <c r="Z160" s="444"/>
      <c r="AA160" s="444"/>
      <c r="AB160" s="444"/>
      <c r="AC160" s="444"/>
      <c r="AD160" s="444"/>
      <c r="AE160" s="444"/>
      <c r="AF160" s="444"/>
      <c r="AG160" s="444"/>
      <c r="AH160" s="89"/>
      <c r="AI160" s="89"/>
      <c r="AJ160" s="89"/>
      <c r="AK160" s="89"/>
      <c r="AL160" s="89"/>
      <c r="AM160" s="89"/>
      <c r="AN160" s="89"/>
      <c r="AO160" s="89"/>
      <c r="AP160" s="89"/>
    </row>
    <row r="161" spans="1:42" ht="18" customHeight="1">
      <c r="A161" s="89"/>
      <c r="B161" s="89"/>
      <c r="C161" s="448" t="str">
        <f>入力②ﾛｶﾍﾞﾝ!A27</f>
        <v>買掛金</v>
      </c>
      <c r="D161" s="449"/>
      <c r="E161" s="449"/>
      <c r="F161" s="449"/>
      <c r="G161" s="449"/>
      <c r="H161" s="449"/>
      <c r="I161" s="449"/>
      <c r="J161" s="449"/>
      <c r="K161" s="449"/>
      <c r="L161" s="449"/>
      <c r="M161" s="450"/>
      <c r="N161" s="444">
        <f>入力②ﾛｶﾍﾞﾝ!B27</f>
        <v>373206</v>
      </c>
      <c r="O161" s="444"/>
      <c r="P161" s="444"/>
      <c r="Q161" s="444"/>
      <c r="R161" s="444"/>
      <c r="S161" s="444"/>
      <c r="T161" s="444"/>
      <c r="U161" s="444"/>
      <c r="V161" s="444"/>
      <c r="W161" s="444"/>
      <c r="X161" s="444">
        <f>入力②ﾛｶﾍﾞﾝ!C27</f>
        <v>300000</v>
      </c>
      <c r="Y161" s="444"/>
      <c r="Z161" s="444"/>
      <c r="AA161" s="444"/>
      <c r="AB161" s="444"/>
      <c r="AC161" s="444"/>
      <c r="AD161" s="444"/>
      <c r="AE161" s="444"/>
      <c r="AF161" s="444"/>
      <c r="AG161" s="444"/>
      <c r="AH161" s="89"/>
      <c r="AI161" s="89"/>
      <c r="AJ161" s="89"/>
      <c r="AK161" s="89"/>
      <c r="AL161" s="89"/>
      <c r="AM161" s="89"/>
      <c r="AN161" s="89"/>
      <c r="AO161" s="89"/>
      <c r="AP161" s="89"/>
    </row>
    <row r="162" spans="1:42" ht="18" customHeight="1">
      <c r="A162" s="89"/>
      <c r="B162" s="89"/>
      <c r="C162" s="448" t="str">
        <f>入力②ﾛｶﾍﾞﾝ!A28</f>
        <v>支払手形</v>
      </c>
      <c r="D162" s="449"/>
      <c r="E162" s="449"/>
      <c r="F162" s="449"/>
      <c r="G162" s="449"/>
      <c r="H162" s="449"/>
      <c r="I162" s="449"/>
      <c r="J162" s="449"/>
      <c r="K162" s="449"/>
      <c r="L162" s="449"/>
      <c r="M162" s="450"/>
      <c r="N162" s="444">
        <f>入力②ﾛｶﾍﾞﾝ!B28</f>
        <v>463324</v>
      </c>
      <c r="O162" s="444"/>
      <c r="P162" s="444"/>
      <c r="Q162" s="444"/>
      <c r="R162" s="444"/>
      <c r="S162" s="444"/>
      <c r="T162" s="444"/>
      <c r="U162" s="444"/>
      <c r="V162" s="444"/>
      <c r="W162" s="444"/>
      <c r="X162" s="444">
        <f>入力②ﾛｶﾍﾞﾝ!C28</f>
        <v>400000</v>
      </c>
      <c r="Y162" s="444"/>
      <c r="Z162" s="444"/>
      <c r="AA162" s="444"/>
      <c r="AB162" s="444"/>
      <c r="AC162" s="444"/>
      <c r="AD162" s="444"/>
      <c r="AE162" s="444"/>
      <c r="AF162" s="444"/>
      <c r="AG162" s="444"/>
      <c r="AH162" s="89"/>
      <c r="AI162" s="89"/>
      <c r="AJ162" s="89"/>
      <c r="AK162" s="89"/>
      <c r="AL162" s="89"/>
      <c r="AM162" s="89"/>
      <c r="AN162" s="89"/>
      <c r="AO162" s="89"/>
      <c r="AP162" s="89"/>
    </row>
    <row r="163" spans="1:42" ht="15" customHeight="1">
      <c r="A163" s="89"/>
      <c r="B163" s="89"/>
      <c r="C163" s="279" t="str">
        <f>入力②ﾛｶﾍﾞﾝ!A29</f>
        <v>※金額の単位は千円</v>
      </c>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79"/>
      <c r="AE163" s="279"/>
      <c r="AF163" s="279"/>
      <c r="AG163" s="279"/>
      <c r="AH163" s="89"/>
      <c r="AI163" s="89"/>
      <c r="AJ163" s="89"/>
      <c r="AK163" s="89"/>
      <c r="AL163" s="89"/>
      <c r="AM163" s="89"/>
      <c r="AN163" s="89"/>
      <c r="AO163" s="89"/>
      <c r="AP163" s="89"/>
    </row>
    <row r="164" spans="1:42" ht="9" customHeight="1">
      <c r="A164" s="8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79"/>
      <c r="AE164" s="279"/>
      <c r="AF164" s="279"/>
      <c r="AG164" s="279"/>
      <c r="AO164" s="89"/>
      <c r="AP164" s="89"/>
    </row>
    <row r="165" spans="1:42" ht="18.75" hidden="1" customHeight="1">
      <c r="A165" s="89"/>
      <c r="AO165" s="89"/>
      <c r="AP165" s="89"/>
    </row>
    <row r="166" spans="1:42" ht="18.95" customHeight="1">
      <c r="A166" s="89"/>
      <c r="B166" s="90" t="s">
        <v>3525</v>
      </c>
      <c r="AO166" s="89"/>
      <c r="AP166" s="89"/>
    </row>
    <row r="167" spans="1:42" ht="10.5" hidden="1" customHeight="1">
      <c r="A167" s="89"/>
      <c r="AO167" s="89"/>
      <c r="AP167" s="89"/>
    </row>
    <row r="168" spans="1:42" ht="15.95" customHeight="1">
      <c r="A168" s="89"/>
      <c r="B168" s="445" t="str">
        <f>"現状値："&amp;入力③指標!E6&amp;"　　　　　　　（単位：千円）"</f>
        <v>現状値：平成28年 12 月期　　　　　　　（単位：千円）</v>
      </c>
      <c r="C168" s="446"/>
      <c r="D168" s="446"/>
      <c r="E168" s="446"/>
      <c r="F168" s="446"/>
      <c r="G168" s="446"/>
      <c r="H168" s="446"/>
      <c r="I168" s="446"/>
      <c r="J168" s="446"/>
      <c r="K168" s="446"/>
      <c r="L168" s="446"/>
      <c r="M168" s="446"/>
      <c r="N168" s="446"/>
      <c r="O168" s="446"/>
      <c r="P168" s="447"/>
      <c r="Q168" s="443">
        <v>0</v>
      </c>
      <c r="R168" s="443"/>
      <c r="S168" s="443"/>
      <c r="T168" s="443"/>
      <c r="U168" s="443">
        <v>1</v>
      </c>
      <c r="V168" s="443"/>
      <c r="W168" s="443"/>
      <c r="X168" s="443"/>
      <c r="Y168" s="443">
        <v>2</v>
      </c>
      <c r="Z168" s="443"/>
      <c r="AA168" s="443"/>
      <c r="AB168" s="443"/>
      <c r="AC168" s="443">
        <v>3</v>
      </c>
      <c r="AD168" s="443"/>
      <c r="AE168" s="443"/>
      <c r="AF168" s="443"/>
      <c r="AG168" s="443">
        <v>4</v>
      </c>
      <c r="AH168" s="443"/>
      <c r="AI168" s="443"/>
      <c r="AJ168" s="443"/>
      <c r="AK168" s="443">
        <v>5</v>
      </c>
      <c r="AL168" s="443"/>
      <c r="AM168" s="443"/>
      <c r="AN168" s="443"/>
      <c r="AO168" s="89"/>
      <c r="AP168" s="89"/>
    </row>
    <row r="169" spans="1:42" ht="15.95" customHeight="1">
      <c r="A169" s="89"/>
      <c r="B169" s="461" t="str">
        <f>入力③指標!C7</f>
        <v>売上高</v>
      </c>
      <c r="C169" s="462"/>
      <c r="D169" s="462"/>
      <c r="E169" s="462"/>
      <c r="F169" s="462"/>
      <c r="G169" s="462"/>
      <c r="H169" s="462"/>
      <c r="I169" s="461"/>
      <c r="J169" s="462"/>
      <c r="K169" s="462"/>
      <c r="L169" s="462"/>
      <c r="M169" s="462"/>
      <c r="N169" s="462"/>
      <c r="O169" s="462"/>
      <c r="P169" s="462"/>
      <c r="Q169" s="442">
        <f>入力③指標!E7</f>
        <v>1000000</v>
      </c>
      <c r="R169" s="442"/>
      <c r="S169" s="442"/>
      <c r="T169" s="442"/>
      <c r="U169" s="442">
        <f>入力③指標!F7</f>
        <v>1020000</v>
      </c>
      <c r="V169" s="442"/>
      <c r="W169" s="442"/>
      <c r="X169" s="442"/>
      <c r="Y169" s="442">
        <f>入力③指標!G7</f>
        <v>1040000</v>
      </c>
      <c r="Z169" s="442"/>
      <c r="AA169" s="442"/>
      <c r="AB169" s="442"/>
      <c r="AC169" s="442">
        <f>入力③指標!H7</f>
        <v>1060000</v>
      </c>
      <c r="AD169" s="442"/>
      <c r="AE169" s="442"/>
      <c r="AF169" s="442"/>
      <c r="AG169" s="442">
        <f>入力③指標!I7</f>
        <v>1080000</v>
      </c>
      <c r="AH169" s="442"/>
      <c r="AI169" s="442"/>
      <c r="AJ169" s="442"/>
      <c r="AK169" s="442">
        <f>入力③指標!J7</f>
        <v>1100000</v>
      </c>
      <c r="AL169" s="442"/>
      <c r="AM169" s="442"/>
      <c r="AN169" s="442"/>
      <c r="AO169" s="89"/>
      <c r="AP169" s="89"/>
    </row>
    <row r="170" spans="1:42" ht="15.95" customHeight="1">
      <c r="A170" s="89"/>
      <c r="B170" s="461" t="str">
        <f>入力③指標!C8</f>
        <v>売上原価</v>
      </c>
      <c r="C170" s="462"/>
      <c r="D170" s="462"/>
      <c r="E170" s="462"/>
      <c r="F170" s="462"/>
      <c r="G170" s="462"/>
      <c r="H170" s="462"/>
      <c r="I170" s="461" t="str">
        <f>入力③指標!D8</f>
        <v>（人件費・減価償却以外）</v>
      </c>
      <c r="J170" s="462"/>
      <c r="K170" s="462"/>
      <c r="L170" s="462"/>
      <c r="M170" s="462"/>
      <c r="N170" s="462"/>
      <c r="O170" s="462"/>
      <c r="P170" s="462"/>
      <c r="Q170" s="442">
        <f>入力③指標!E8</f>
        <v>200000</v>
      </c>
      <c r="R170" s="442"/>
      <c r="S170" s="442"/>
      <c r="T170" s="442"/>
      <c r="U170" s="442">
        <f>入力③指標!F8</f>
        <v>199000</v>
      </c>
      <c r="V170" s="442"/>
      <c r="W170" s="442"/>
      <c r="X170" s="442"/>
      <c r="Y170" s="442">
        <f>入力③指標!G8</f>
        <v>198000</v>
      </c>
      <c r="Z170" s="442"/>
      <c r="AA170" s="442"/>
      <c r="AB170" s="442"/>
      <c r="AC170" s="442">
        <f>入力③指標!H8</f>
        <v>197000</v>
      </c>
      <c r="AD170" s="442"/>
      <c r="AE170" s="442"/>
      <c r="AF170" s="442"/>
      <c r="AG170" s="442">
        <f>入力③指標!I8</f>
        <v>196000</v>
      </c>
      <c r="AH170" s="442"/>
      <c r="AI170" s="442"/>
      <c r="AJ170" s="442"/>
      <c r="AK170" s="442">
        <f>入力③指標!J8</f>
        <v>195000</v>
      </c>
      <c r="AL170" s="442"/>
      <c r="AM170" s="442"/>
      <c r="AN170" s="442"/>
      <c r="AO170" s="89"/>
      <c r="AP170" s="89"/>
    </row>
    <row r="171" spans="1:42" ht="15.95" customHeight="1">
      <c r="A171" s="89"/>
      <c r="B171" s="461"/>
      <c r="C171" s="462"/>
      <c r="D171" s="462"/>
      <c r="E171" s="462"/>
      <c r="F171" s="462"/>
      <c r="G171" s="462"/>
      <c r="H171" s="462"/>
      <c r="I171" s="461" t="str">
        <f>入力③指標!D9</f>
        <v>（人件費）</v>
      </c>
      <c r="J171" s="462"/>
      <c r="K171" s="462"/>
      <c r="L171" s="462"/>
      <c r="M171" s="462"/>
      <c r="N171" s="462"/>
      <c r="O171" s="462"/>
      <c r="P171" s="462"/>
      <c r="Q171" s="442">
        <f>入力③指標!E9</f>
        <v>200000</v>
      </c>
      <c r="R171" s="442"/>
      <c r="S171" s="442"/>
      <c r="T171" s="442"/>
      <c r="U171" s="442">
        <f>入力③指標!F9</f>
        <v>203000</v>
      </c>
      <c r="V171" s="442"/>
      <c r="W171" s="442"/>
      <c r="X171" s="442"/>
      <c r="Y171" s="442">
        <f>入力③指標!G9</f>
        <v>206000</v>
      </c>
      <c r="Z171" s="442"/>
      <c r="AA171" s="442"/>
      <c r="AB171" s="442"/>
      <c r="AC171" s="442">
        <f>入力③指標!H9</f>
        <v>209000</v>
      </c>
      <c r="AD171" s="442"/>
      <c r="AE171" s="442"/>
      <c r="AF171" s="442"/>
      <c r="AG171" s="442">
        <f>入力③指標!I9</f>
        <v>212000</v>
      </c>
      <c r="AH171" s="442"/>
      <c r="AI171" s="442"/>
      <c r="AJ171" s="442"/>
      <c r="AK171" s="442">
        <f>入力③指標!J9</f>
        <v>215000</v>
      </c>
      <c r="AL171" s="442"/>
      <c r="AM171" s="442"/>
      <c r="AN171" s="442"/>
      <c r="AO171" s="89"/>
      <c r="AP171" s="89"/>
    </row>
    <row r="172" spans="1:42" ht="15.95" customHeight="1">
      <c r="A172" s="89"/>
      <c r="B172" s="461"/>
      <c r="C172" s="462"/>
      <c r="D172" s="462"/>
      <c r="E172" s="462"/>
      <c r="F172" s="462"/>
      <c r="G172" s="462"/>
      <c r="H172" s="462"/>
      <c r="I172" s="461" t="str">
        <f>入力③指標!D10</f>
        <v>（減価償却費）</v>
      </c>
      <c r="J172" s="462"/>
      <c r="K172" s="462"/>
      <c r="L172" s="462"/>
      <c r="M172" s="462"/>
      <c r="N172" s="462"/>
      <c r="O172" s="462"/>
      <c r="P172" s="462"/>
      <c r="Q172" s="442">
        <f>入力③指標!E10</f>
        <v>100000</v>
      </c>
      <c r="R172" s="442"/>
      <c r="S172" s="442"/>
      <c r="T172" s="442"/>
      <c r="U172" s="442">
        <f>入力③指標!F10</f>
        <v>100000</v>
      </c>
      <c r="V172" s="442"/>
      <c r="W172" s="442"/>
      <c r="X172" s="442"/>
      <c r="Y172" s="442">
        <f>入力③指標!G10</f>
        <v>100000</v>
      </c>
      <c r="Z172" s="442"/>
      <c r="AA172" s="442"/>
      <c r="AB172" s="442"/>
      <c r="AC172" s="442">
        <f>入力③指標!H10</f>
        <v>100000</v>
      </c>
      <c r="AD172" s="442"/>
      <c r="AE172" s="442"/>
      <c r="AF172" s="442"/>
      <c r="AG172" s="442">
        <f>入力③指標!I10</f>
        <v>100000</v>
      </c>
      <c r="AH172" s="442"/>
      <c r="AI172" s="442"/>
      <c r="AJ172" s="442"/>
      <c r="AK172" s="442">
        <f>入力③指標!J10</f>
        <v>100000</v>
      </c>
      <c r="AL172" s="442"/>
      <c r="AM172" s="442"/>
      <c r="AN172" s="442"/>
      <c r="AO172" s="89"/>
      <c r="AP172" s="89"/>
    </row>
    <row r="173" spans="1:42" ht="15.95" customHeight="1">
      <c r="A173" s="89"/>
      <c r="B173" s="461" t="str">
        <f>入力③指標!C11</f>
        <v>売上総利益</v>
      </c>
      <c r="C173" s="462"/>
      <c r="D173" s="462"/>
      <c r="E173" s="462"/>
      <c r="F173" s="462"/>
      <c r="G173" s="462"/>
      <c r="H173" s="462"/>
      <c r="I173" s="461"/>
      <c r="J173" s="462"/>
      <c r="K173" s="462"/>
      <c r="L173" s="462"/>
      <c r="M173" s="462"/>
      <c r="N173" s="462"/>
      <c r="O173" s="462"/>
      <c r="P173" s="462"/>
      <c r="Q173" s="442">
        <f>入力③指標!E11</f>
        <v>500000</v>
      </c>
      <c r="R173" s="442"/>
      <c r="S173" s="442"/>
      <c r="T173" s="442"/>
      <c r="U173" s="442">
        <f>入力③指標!F11</f>
        <v>518000</v>
      </c>
      <c r="V173" s="442"/>
      <c r="W173" s="442"/>
      <c r="X173" s="442"/>
      <c r="Y173" s="442">
        <f>入力③指標!G11</f>
        <v>536000</v>
      </c>
      <c r="Z173" s="442"/>
      <c r="AA173" s="442"/>
      <c r="AB173" s="442"/>
      <c r="AC173" s="442">
        <f>入力③指標!H11</f>
        <v>554000</v>
      </c>
      <c r="AD173" s="442"/>
      <c r="AE173" s="442"/>
      <c r="AF173" s="442"/>
      <c r="AG173" s="442">
        <f>入力③指標!I11</f>
        <v>572000</v>
      </c>
      <c r="AH173" s="442"/>
      <c r="AI173" s="442"/>
      <c r="AJ173" s="442"/>
      <c r="AK173" s="442">
        <f>入力③指標!J11</f>
        <v>590000</v>
      </c>
      <c r="AL173" s="442"/>
      <c r="AM173" s="442"/>
      <c r="AN173" s="442"/>
      <c r="AO173" s="89"/>
      <c r="AP173" s="89"/>
    </row>
    <row r="174" spans="1:42" ht="15.95" customHeight="1">
      <c r="A174" s="89"/>
      <c r="B174" s="461" t="str">
        <f>入力③指標!C12</f>
        <v>販管費</v>
      </c>
      <c r="C174" s="462"/>
      <c r="D174" s="462"/>
      <c r="E174" s="462"/>
      <c r="F174" s="462"/>
      <c r="G174" s="462"/>
      <c r="H174" s="462"/>
      <c r="I174" s="461" t="str">
        <f>入力③指標!D12</f>
        <v>（人件費・減価償却以外）</v>
      </c>
      <c r="J174" s="462"/>
      <c r="K174" s="462"/>
      <c r="L174" s="462"/>
      <c r="M174" s="462"/>
      <c r="N174" s="462"/>
      <c r="O174" s="462"/>
      <c r="P174" s="462"/>
      <c r="Q174" s="442">
        <f>入力③指標!E12</f>
        <v>200000</v>
      </c>
      <c r="R174" s="442"/>
      <c r="S174" s="442"/>
      <c r="T174" s="442"/>
      <c r="U174" s="442">
        <f>入力③指標!F12</f>
        <v>198000</v>
      </c>
      <c r="V174" s="442"/>
      <c r="W174" s="442"/>
      <c r="X174" s="442"/>
      <c r="Y174" s="442">
        <f>入力③指標!G12</f>
        <v>196000</v>
      </c>
      <c r="Z174" s="442"/>
      <c r="AA174" s="442"/>
      <c r="AB174" s="442"/>
      <c r="AC174" s="442">
        <f>入力③指標!H12</f>
        <v>194000</v>
      </c>
      <c r="AD174" s="442"/>
      <c r="AE174" s="442"/>
      <c r="AF174" s="442"/>
      <c r="AG174" s="442">
        <f>入力③指標!I12</f>
        <v>192000</v>
      </c>
      <c r="AH174" s="442"/>
      <c r="AI174" s="442"/>
      <c r="AJ174" s="442"/>
      <c r="AK174" s="442">
        <f>入力③指標!J12</f>
        <v>190000</v>
      </c>
      <c r="AL174" s="442"/>
      <c r="AM174" s="442"/>
      <c r="AN174" s="442"/>
      <c r="AO174" s="89"/>
      <c r="AP174" s="89"/>
    </row>
    <row r="175" spans="1:42" ht="15.95" customHeight="1">
      <c r="A175" s="89"/>
      <c r="B175" s="461"/>
      <c r="C175" s="462"/>
      <c r="D175" s="462"/>
      <c r="E175" s="462"/>
      <c r="F175" s="462"/>
      <c r="G175" s="462"/>
      <c r="H175" s="462"/>
      <c r="I175" s="461" t="str">
        <f>入力③指標!D13</f>
        <v>（人件費）</v>
      </c>
      <c r="J175" s="462"/>
      <c r="K175" s="462"/>
      <c r="L175" s="462"/>
      <c r="M175" s="462"/>
      <c r="N175" s="462"/>
      <c r="O175" s="462"/>
      <c r="P175" s="462"/>
      <c r="Q175" s="442">
        <f>入力③指標!E13</f>
        <v>100000</v>
      </c>
      <c r="R175" s="442"/>
      <c r="S175" s="442"/>
      <c r="T175" s="442"/>
      <c r="U175" s="442">
        <f>入力③指標!F13</f>
        <v>100000</v>
      </c>
      <c r="V175" s="442"/>
      <c r="W175" s="442"/>
      <c r="X175" s="442"/>
      <c r="Y175" s="442">
        <f>入力③指標!G13</f>
        <v>110000</v>
      </c>
      <c r="Z175" s="442"/>
      <c r="AA175" s="442"/>
      <c r="AB175" s="442"/>
      <c r="AC175" s="442">
        <f>入力③指標!H13</f>
        <v>110000</v>
      </c>
      <c r="AD175" s="442"/>
      <c r="AE175" s="442"/>
      <c r="AF175" s="442"/>
      <c r="AG175" s="442">
        <f>入力③指標!I13</f>
        <v>120000</v>
      </c>
      <c r="AH175" s="442"/>
      <c r="AI175" s="442"/>
      <c r="AJ175" s="442"/>
      <c r="AK175" s="442">
        <f>入力③指標!J13</f>
        <v>120000</v>
      </c>
      <c r="AL175" s="442"/>
      <c r="AM175" s="442"/>
      <c r="AN175" s="442"/>
      <c r="AO175" s="89"/>
      <c r="AP175" s="89"/>
    </row>
    <row r="176" spans="1:42" ht="15.95" customHeight="1">
      <c r="A176" s="89"/>
      <c r="B176" s="461"/>
      <c r="C176" s="462"/>
      <c r="D176" s="462"/>
      <c r="E176" s="462"/>
      <c r="F176" s="462"/>
      <c r="G176" s="462"/>
      <c r="H176" s="462"/>
      <c r="I176" s="461" t="str">
        <f>入力③指標!D14</f>
        <v>（減価償却費）</v>
      </c>
      <c r="J176" s="462"/>
      <c r="K176" s="462"/>
      <c r="L176" s="462"/>
      <c r="M176" s="462"/>
      <c r="N176" s="462"/>
      <c r="O176" s="462"/>
      <c r="P176" s="462"/>
      <c r="Q176" s="442">
        <f>入力③指標!E14</f>
        <v>100000</v>
      </c>
      <c r="R176" s="442"/>
      <c r="S176" s="442"/>
      <c r="T176" s="442"/>
      <c r="U176" s="442">
        <f>入力③指標!F14</f>
        <v>100000</v>
      </c>
      <c r="V176" s="442"/>
      <c r="W176" s="442"/>
      <c r="X176" s="442"/>
      <c r="Y176" s="442">
        <f>入力③指標!G14</f>
        <v>100000</v>
      </c>
      <c r="Z176" s="442"/>
      <c r="AA176" s="442"/>
      <c r="AB176" s="442"/>
      <c r="AC176" s="442">
        <f>入力③指標!H14</f>
        <v>100000</v>
      </c>
      <c r="AD176" s="442"/>
      <c r="AE176" s="442"/>
      <c r="AF176" s="442"/>
      <c r="AG176" s="442">
        <f>入力③指標!I14</f>
        <v>100000</v>
      </c>
      <c r="AH176" s="442"/>
      <c r="AI176" s="442"/>
      <c r="AJ176" s="442"/>
      <c r="AK176" s="442">
        <f>入力③指標!J14</f>
        <v>100000</v>
      </c>
      <c r="AL176" s="442"/>
      <c r="AM176" s="442"/>
      <c r="AN176" s="442"/>
      <c r="AO176" s="89"/>
      <c r="AP176" s="89"/>
    </row>
    <row r="177" spans="1:43" ht="15.95" customHeight="1">
      <c r="A177" s="89"/>
      <c r="B177" s="461" t="str">
        <f>入力③指標!C15</f>
        <v>営業利益</v>
      </c>
      <c r="C177" s="462"/>
      <c r="D177" s="462"/>
      <c r="E177" s="462"/>
      <c r="F177" s="462"/>
      <c r="G177" s="462"/>
      <c r="H177" s="462"/>
      <c r="I177" s="461"/>
      <c r="J177" s="462"/>
      <c r="K177" s="462"/>
      <c r="L177" s="462"/>
      <c r="M177" s="462"/>
      <c r="N177" s="462"/>
      <c r="O177" s="462"/>
      <c r="P177" s="462"/>
      <c r="Q177" s="442">
        <f>入力③指標!E15</f>
        <v>100000</v>
      </c>
      <c r="R177" s="442"/>
      <c r="S177" s="442"/>
      <c r="T177" s="442"/>
      <c r="U177" s="442">
        <f>入力③指標!F15</f>
        <v>120000</v>
      </c>
      <c r="V177" s="442"/>
      <c r="W177" s="442"/>
      <c r="X177" s="442"/>
      <c r="Y177" s="442">
        <f>入力③指標!G15</f>
        <v>130000</v>
      </c>
      <c r="Z177" s="442"/>
      <c r="AA177" s="442"/>
      <c r="AB177" s="442"/>
      <c r="AC177" s="442">
        <f>入力③指標!H15</f>
        <v>150000</v>
      </c>
      <c r="AD177" s="442"/>
      <c r="AE177" s="442"/>
      <c r="AF177" s="442"/>
      <c r="AG177" s="442">
        <f>入力③指標!I15</f>
        <v>160000</v>
      </c>
      <c r="AH177" s="442"/>
      <c r="AI177" s="442"/>
      <c r="AJ177" s="442"/>
      <c r="AK177" s="442">
        <f>入力③指標!J15</f>
        <v>180000</v>
      </c>
      <c r="AL177" s="442"/>
      <c r="AM177" s="442"/>
      <c r="AN177" s="442"/>
      <c r="AO177" s="89"/>
      <c r="AP177" s="89"/>
    </row>
    <row r="178" spans="1:43" ht="15.95" customHeight="1">
      <c r="A178" s="89"/>
      <c r="B178" s="504" t="str">
        <f>入力③指標!C16</f>
        <v>営業外費用※2</v>
      </c>
      <c r="C178" s="505"/>
      <c r="D178" s="505"/>
      <c r="E178" s="505"/>
      <c r="F178" s="505"/>
      <c r="G178" s="505"/>
      <c r="H178" s="506"/>
      <c r="I178" s="461" t="str">
        <f>入力③指標!D16</f>
        <v>（支払利息、新株発行費等）</v>
      </c>
      <c r="J178" s="462"/>
      <c r="K178" s="462"/>
      <c r="L178" s="462"/>
      <c r="M178" s="462"/>
      <c r="N178" s="462"/>
      <c r="O178" s="462"/>
      <c r="P178" s="462"/>
      <c r="Q178" s="442">
        <f>入力③指標!E16</f>
        <v>50000</v>
      </c>
      <c r="R178" s="442"/>
      <c r="S178" s="442"/>
      <c r="T178" s="442"/>
      <c r="U178" s="442">
        <f>入力③指標!F16</f>
        <v>48000</v>
      </c>
      <c r="V178" s="442"/>
      <c r="W178" s="442"/>
      <c r="X178" s="442"/>
      <c r="Y178" s="442">
        <f>入力③指標!G16</f>
        <v>46000</v>
      </c>
      <c r="Z178" s="442"/>
      <c r="AA178" s="442"/>
      <c r="AB178" s="442"/>
      <c r="AC178" s="442">
        <f>入力③指標!H16</f>
        <v>44000</v>
      </c>
      <c r="AD178" s="442"/>
      <c r="AE178" s="442"/>
      <c r="AF178" s="442"/>
      <c r="AG178" s="442">
        <f>入力③指標!I16</f>
        <v>42000</v>
      </c>
      <c r="AH178" s="442"/>
      <c r="AI178" s="442"/>
      <c r="AJ178" s="442"/>
      <c r="AK178" s="442">
        <f>入力③指標!J16</f>
        <v>40000</v>
      </c>
      <c r="AL178" s="442"/>
      <c r="AM178" s="442"/>
      <c r="AN178" s="442"/>
      <c r="AO178" s="89"/>
      <c r="AP178" s="89"/>
    </row>
    <row r="179" spans="1:43" ht="15.95" customHeight="1">
      <c r="A179" s="89"/>
      <c r="B179" s="461" t="str">
        <f>入力③指標!C17</f>
        <v>経常利益※2</v>
      </c>
      <c r="C179" s="462"/>
      <c r="D179" s="462"/>
      <c r="E179" s="462"/>
      <c r="F179" s="462"/>
      <c r="G179" s="462"/>
      <c r="H179" s="462"/>
      <c r="I179" s="461"/>
      <c r="J179" s="462"/>
      <c r="K179" s="462"/>
      <c r="L179" s="462"/>
      <c r="M179" s="462"/>
      <c r="N179" s="462"/>
      <c r="O179" s="462"/>
      <c r="P179" s="462"/>
      <c r="Q179" s="442">
        <f>入力③指標!E17</f>
        <v>50000</v>
      </c>
      <c r="R179" s="442"/>
      <c r="S179" s="442"/>
      <c r="T179" s="442"/>
      <c r="U179" s="442">
        <f>入力③指標!F17</f>
        <v>72000</v>
      </c>
      <c r="V179" s="442"/>
      <c r="W179" s="442"/>
      <c r="X179" s="442"/>
      <c r="Y179" s="442">
        <f>入力③指標!G17</f>
        <v>84000</v>
      </c>
      <c r="Z179" s="442"/>
      <c r="AA179" s="442"/>
      <c r="AB179" s="442"/>
      <c r="AC179" s="442">
        <f>入力③指標!H17</f>
        <v>106000</v>
      </c>
      <c r="AD179" s="442"/>
      <c r="AE179" s="442"/>
      <c r="AF179" s="442"/>
      <c r="AG179" s="442">
        <f>入力③指標!I17</f>
        <v>118000</v>
      </c>
      <c r="AH179" s="442"/>
      <c r="AI179" s="442"/>
      <c r="AJ179" s="442"/>
      <c r="AK179" s="442">
        <f>入力③指標!J17</f>
        <v>140000</v>
      </c>
      <c r="AL179" s="442"/>
      <c r="AM179" s="442"/>
      <c r="AN179" s="442"/>
      <c r="AO179" s="89"/>
      <c r="AP179" s="89"/>
    </row>
    <row r="180" spans="1:43" ht="15.95" customHeight="1" thickBot="1">
      <c r="A180" s="89"/>
      <c r="B180" s="532" t="str">
        <f>入力③指標!C18</f>
        <v>人件費＋減価償却費</v>
      </c>
      <c r="C180" s="533"/>
      <c r="D180" s="533"/>
      <c r="E180" s="533"/>
      <c r="F180" s="533"/>
      <c r="G180" s="533"/>
      <c r="H180" s="533"/>
      <c r="I180" s="532"/>
      <c r="J180" s="533"/>
      <c r="K180" s="533"/>
      <c r="L180" s="533"/>
      <c r="M180" s="533"/>
      <c r="N180" s="533"/>
      <c r="O180" s="533"/>
      <c r="P180" s="533"/>
      <c r="Q180" s="596">
        <f>入力③指標!E18</f>
        <v>500000</v>
      </c>
      <c r="R180" s="596"/>
      <c r="S180" s="596"/>
      <c r="T180" s="596"/>
      <c r="U180" s="596">
        <f>入力③指標!F18</f>
        <v>503000</v>
      </c>
      <c r="V180" s="596"/>
      <c r="W180" s="596"/>
      <c r="X180" s="596"/>
      <c r="Y180" s="596">
        <f>入力③指標!G18</f>
        <v>516000</v>
      </c>
      <c r="Z180" s="596"/>
      <c r="AA180" s="596"/>
      <c r="AB180" s="596"/>
      <c r="AC180" s="596">
        <f>入力③指標!H18</f>
        <v>519000</v>
      </c>
      <c r="AD180" s="596"/>
      <c r="AE180" s="596"/>
      <c r="AF180" s="596"/>
      <c r="AG180" s="596">
        <f>入力③指標!I18</f>
        <v>532000</v>
      </c>
      <c r="AH180" s="596"/>
      <c r="AI180" s="596"/>
      <c r="AJ180" s="596"/>
      <c r="AK180" s="596">
        <f>入力③指標!J18</f>
        <v>535000</v>
      </c>
      <c r="AL180" s="596"/>
      <c r="AM180" s="596"/>
      <c r="AN180" s="596"/>
      <c r="AO180" s="89"/>
      <c r="AP180" s="89"/>
    </row>
    <row r="181" spans="1:43" ht="15.95" customHeight="1" thickTop="1" thickBot="1">
      <c r="A181" s="89"/>
      <c r="B181" s="529" t="str">
        <f>入力③指標!C19</f>
        <v>従業員数または年間総労働時間</v>
      </c>
      <c r="C181" s="530"/>
      <c r="D181" s="530"/>
      <c r="E181" s="530"/>
      <c r="F181" s="530"/>
      <c r="G181" s="530"/>
      <c r="H181" s="530"/>
      <c r="I181" s="530"/>
      <c r="J181" s="530"/>
      <c r="K181" s="530"/>
      <c r="L181" s="530"/>
      <c r="M181" s="530"/>
      <c r="N181" s="530"/>
      <c r="O181" s="530"/>
      <c r="P181" s="531"/>
      <c r="Q181" s="495">
        <f>入力③指標!E19</f>
        <v>10</v>
      </c>
      <c r="R181" s="495"/>
      <c r="S181" s="495"/>
      <c r="T181" s="495"/>
      <c r="U181" s="495">
        <f>入力③指標!F19</f>
        <v>10</v>
      </c>
      <c r="V181" s="495"/>
      <c r="W181" s="495"/>
      <c r="X181" s="495"/>
      <c r="Y181" s="495">
        <f>入力③指標!G19</f>
        <v>10</v>
      </c>
      <c r="Z181" s="495"/>
      <c r="AA181" s="495"/>
      <c r="AB181" s="495"/>
      <c r="AC181" s="495">
        <f>入力③指標!H19</f>
        <v>11</v>
      </c>
      <c r="AD181" s="495"/>
      <c r="AE181" s="495"/>
      <c r="AF181" s="495"/>
      <c r="AG181" s="495">
        <f>入力③指標!I19</f>
        <v>11</v>
      </c>
      <c r="AH181" s="495"/>
      <c r="AI181" s="495"/>
      <c r="AJ181" s="495"/>
      <c r="AK181" s="495">
        <f>入力③指標!J19</f>
        <v>11</v>
      </c>
      <c r="AL181" s="495"/>
      <c r="AM181" s="495"/>
      <c r="AN181" s="495"/>
      <c r="AO181" s="89"/>
      <c r="AP181" s="89"/>
    </row>
    <row r="182" spans="1:43" ht="15.95" customHeight="1" thickTop="1">
      <c r="A182" s="89"/>
      <c r="B182" s="507" t="str">
        <f>入力③指標!C20</f>
        <v>労働生産性</v>
      </c>
      <c r="C182" s="508"/>
      <c r="D182" s="508"/>
      <c r="E182" s="508"/>
      <c r="F182" s="508"/>
      <c r="G182" s="508"/>
      <c r="H182" s="508"/>
      <c r="I182" s="508"/>
      <c r="J182" s="508"/>
      <c r="K182" s="508"/>
      <c r="L182" s="508"/>
      <c r="M182" s="508"/>
      <c r="N182" s="508"/>
      <c r="O182" s="508"/>
      <c r="P182" s="509"/>
      <c r="Q182" s="515">
        <f>IF(ISERROR(入力③指標!E20),"",入力③指標!E20)</f>
        <v>60000</v>
      </c>
      <c r="R182" s="515"/>
      <c r="S182" s="515"/>
      <c r="T182" s="515"/>
      <c r="U182" s="515">
        <f>IF(ISERROR(入力③指標!F20),"",入力③指標!F20)</f>
        <v>62300</v>
      </c>
      <c r="V182" s="515"/>
      <c r="W182" s="515"/>
      <c r="X182" s="515"/>
      <c r="Y182" s="515">
        <f>IF(ISERROR(入力③指標!G20),"",入力③指標!G20)</f>
        <v>64600</v>
      </c>
      <c r="Z182" s="515"/>
      <c r="AA182" s="515"/>
      <c r="AB182" s="515"/>
      <c r="AC182" s="515">
        <f>IF(ISERROR(入力③指標!H20),"",入力③指標!H20)</f>
        <v>60818.181818181816</v>
      </c>
      <c r="AD182" s="515"/>
      <c r="AE182" s="515"/>
      <c r="AF182" s="515"/>
      <c r="AG182" s="515">
        <f>IF(ISERROR(入力③指標!I20),"",入力③指標!I20)</f>
        <v>62909.090909090912</v>
      </c>
      <c r="AH182" s="515"/>
      <c r="AI182" s="515"/>
      <c r="AJ182" s="515"/>
      <c r="AK182" s="515">
        <f>IF(ISERROR(入力③指標!J20),"",入力③指標!J20)</f>
        <v>65000</v>
      </c>
      <c r="AL182" s="515"/>
      <c r="AM182" s="515"/>
      <c r="AN182" s="515"/>
      <c r="AO182" s="89"/>
      <c r="AP182" s="89"/>
    </row>
    <row r="183" spans="1:43" ht="15.95" customHeight="1">
      <c r="A183" s="89"/>
      <c r="B183" s="510" t="str">
        <f>入力③指標!C21</f>
        <v>売上高経常利益率</v>
      </c>
      <c r="C183" s="511"/>
      <c r="D183" s="511"/>
      <c r="E183" s="511"/>
      <c r="F183" s="511"/>
      <c r="G183" s="511"/>
      <c r="H183" s="511"/>
      <c r="I183" s="511"/>
      <c r="J183" s="511"/>
      <c r="K183" s="511"/>
      <c r="L183" s="511"/>
      <c r="M183" s="511"/>
      <c r="N183" s="511"/>
      <c r="O183" s="511"/>
      <c r="P183" s="512"/>
      <c r="Q183" s="773">
        <f>IF(ISERROR(入力③指標!E21),"",入力③指標!E21)</f>
        <v>0.05</v>
      </c>
      <c r="R183" s="773"/>
      <c r="S183" s="773"/>
      <c r="T183" s="773"/>
      <c r="U183" s="773">
        <f>IF(ISERROR(入力③指標!F21),"",入力③指標!F21)</f>
        <v>7.0588235294117646E-2</v>
      </c>
      <c r="V183" s="773"/>
      <c r="W183" s="773"/>
      <c r="X183" s="773"/>
      <c r="Y183" s="773">
        <f>IF(ISERROR(入力③指標!G21),"",入力③指標!G21)</f>
        <v>8.0769230769230774E-2</v>
      </c>
      <c r="Z183" s="773"/>
      <c r="AA183" s="773"/>
      <c r="AB183" s="773"/>
      <c r="AC183" s="773">
        <f>IF(ISERROR(入力③指標!H21),"",入力③指標!H21)</f>
        <v>0.1</v>
      </c>
      <c r="AD183" s="773"/>
      <c r="AE183" s="773"/>
      <c r="AF183" s="773"/>
      <c r="AG183" s="773">
        <f>IF(ISERROR(入力③指標!I21),"",入力③指標!I21)</f>
        <v>0.10925925925925926</v>
      </c>
      <c r="AH183" s="773"/>
      <c r="AI183" s="773"/>
      <c r="AJ183" s="773"/>
      <c r="AK183" s="773">
        <f>IF(ISERROR(入力③指標!J21),"",入力③指標!J21)</f>
        <v>0.12727272727272726</v>
      </c>
      <c r="AL183" s="773"/>
      <c r="AM183" s="773"/>
      <c r="AN183" s="773"/>
      <c r="AO183" s="89"/>
      <c r="AP183" s="89"/>
    </row>
    <row r="184" spans="1:43" ht="15.95" customHeight="1">
      <c r="A184" s="89"/>
      <c r="B184" s="510" t="str">
        <f>入力③指標!C22</f>
        <v>付加価値額＝営業利益＋人件費＋減価償却費</v>
      </c>
      <c r="C184" s="511"/>
      <c r="D184" s="511"/>
      <c r="E184" s="511"/>
      <c r="F184" s="511"/>
      <c r="G184" s="511"/>
      <c r="H184" s="511"/>
      <c r="I184" s="511"/>
      <c r="J184" s="511"/>
      <c r="K184" s="511"/>
      <c r="L184" s="511"/>
      <c r="M184" s="511"/>
      <c r="N184" s="511"/>
      <c r="O184" s="511"/>
      <c r="P184" s="512"/>
      <c r="Q184" s="515">
        <f>IF(ISERROR(入力③指標!E22),"",入力③指標!E22)</f>
        <v>600000</v>
      </c>
      <c r="R184" s="515"/>
      <c r="S184" s="515"/>
      <c r="T184" s="515"/>
      <c r="U184" s="515">
        <f>IF(ISERROR(入力③指標!F22),"",入力③指標!F22)</f>
        <v>623000</v>
      </c>
      <c r="V184" s="515"/>
      <c r="W184" s="515"/>
      <c r="X184" s="515"/>
      <c r="Y184" s="515">
        <f>IF(ISERROR(入力③指標!G22),"",入力③指標!G22)</f>
        <v>646000</v>
      </c>
      <c r="Z184" s="515"/>
      <c r="AA184" s="515"/>
      <c r="AB184" s="515"/>
      <c r="AC184" s="515">
        <f>IF(ISERROR(入力③指標!H22),"",入力③指標!H22)</f>
        <v>669000</v>
      </c>
      <c r="AD184" s="515"/>
      <c r="AE184" s="515"/>
      <c r="AF184" s="515"/>
      <c r="AG184" s="515">
        <f>IF(ISERROR(入力③指標!I22),"",入力③指標!I22)</f>
        <v>692000</v>
      </c>
      <c r="AH184" s="515"/>
      <c r="AI184" s="515"/>
      <c r="AJ184" s="515"/>
      <c r="AK184" s="515">
        <f>IF(ISERROR(入力③指標!J22),"",入力③指標!J22)</f>
        <v>715000</v>
      </c>
      <c r="AL184" s="515"/>
      <c r="AM184" s="515"/>
      <c r="AN184" s="515"/>
      <c r="AO184" s="89"/>
      <c r="AP184" s="89"/>
    </row>
    <row r="185" spans="1:43" ht="13.5" customHeight="1">
      <c r="A185" s="89"/>
      <c r="Q185" s="284"/>
      <c r="R185" s="284"/>
      <c r="S185" s="284"/>
      <c r="T185" s="284"/>
      <c r="AO185" s="89"/>
      <c r="AP185" s="89"/>
    </row>
    <row r="186" spans="1:43" ht="18.95" customHeight="1">
      <c r="A186" s="89"/>
      <c r="B186" s="265" t="s">
        <v>4735</v>
      </c>
      <c r="C186" s="265"/>
      <c r="D186" s="265"/>
      <c r="E186" s="265"/>
      <c r="F186" s="265"/>
      <c r="G186" s="265"/>
      <c r="H186" s="265"/>
      <c r="I186" s="265"/>
      <c r="J186" s="265"/>
      <c r="K186" s="265"/>
      <c r="L186" s="265"/>
      <c r="M186" s="265"/>
      <c r="N186" s="265"/>
      <c r="O186" s="265"/>
      <c r="P186" s="265"/>
      <c r="Q186" s="279"/>
      <c r="R186" s="279"/>
      <c r="S186" s="279"/>
      <c r="T186" s="279"/>
      <c r="U186" s="265"/>
      <c r="V186" s="265"/>
      <c r="W186" s="265"/>
      <c r="X186" s="265"/>
      <c r="Y186" s="265"/>
      <c r="Z186" s="265"/>
      <c r="AA186" s="265"/>
      <c r="AB186" s="265"/>
      <c r="AC186" s="265"/>
      <c r="AD186" s="265"/>
      <c r="AE186" s="265"/>
      <c r="AF186" s="265"/>
      <c r="AG186" s="265"/>
      <c r="AH186" s="265"/>
      <c r="AI186" s="265"/>
      <c r="AJ186" s="265"/>
      <c r="AK186" s="265"/>
      <c r="AL186" s="265"/>
      <c r="AM186" s="265"/>
      <c r="AN186" s="265"/>
      <c r="AO186" s="285"/>
      <c r="AP186" s="285"/>
      <c r="AQ186" s="285"/>
    </row>
    <row r="187" spans="1:43" ht="15.95" customHeight="1">
      <c r="A187" s="89"/>
      <c r="B187" s="445" t="str">
        <f>"現状値："&amp;INDEX(入力④変更項目!N27:AS27,1,(1+入力④変更項目!N23-入力③指標!E3))&amp;"　　　　　　　（単位：千円）"</f>
        <v>現状値：　　　　　　　（単位：千円）</v>
      </c>
      <c r="C187" s="446"/>
      <c r="D187" s="446"/>
      <c r="E187" s="446"/>
      <c r="F187" s="446"/>
      <c r="G187" s="446"/>
      <c r="H187" s="446"/>
      <c r="I187" s="446"/>
      <c r="J187" s="446"/>
      <c r="K187" s="446"/>
      <c r="L187" s="446"/>
      <c r="M187" s="446"/>
      <c r="N187" s="446"/>
      <c r="O187" s="446"/>
      <c r="P187" s="447"/>
      <c r="Q187" s="443">
        <v>0</v>
      </c>
      <c r="R187" s="443"/>
      <c r="S187" s="443"/>
      <c r="T187" s="443"/>
      <c r="U187" s="443">
        <v>1</v>
      </c>
      <c r="V187" s="443"/>
      <c r="W187" s="443"/>
      <c r="X187" s="443"/>
      <c r="Y187" s="443">
        <v>2</v>
      </c>
      <c r="Z187" s="443"/>
      <c r="AA187" s="443"/>
      <c r="AB187" s="443"/>
      <c r="AC187" s="443">
        <v>3</v>
      </c>
      <c r="AD187" s="443"/>
      <c r="AE187" s="443"/>
      <c r="AF187" s="443"/>
      <c r="AG187" s="443">
        <v>4</v>
      </c>
      <c r="AH187" s="443"/>
      <c r="AI187" s="443"/>
      <c r="AJ187" s="443"/>
      <c r="AK187" s="443">
        <v>5</v>
      </c>
      <c r="AL187" s="443"/>
      <c r="AM187" s="443"/>
      <c r="AN187" s="443"/>
      <c r="AO187" s="287"/>
      <c r="AP187" s="287"/>
      <c r="AQ187" s="287"/>
    </row>
    <row r="188" spans="1:43" ht="15.95" customHeight="1">
      <c r="A188" s="89"/>
      <c r="B188" s="461" t="str">
        <f>入力③指標!C7</f>
        <v>売上高</v>
      </c>
      <c r="C188" s="462"/>
      <c r="D188" s="462"/>
      <c r="E188" s="462"/>
      <c r="F188" s="462"/>
      <c r="G188" s="462"/>
      <c r="H188" s="462"/>
      <c r="I188" s="461"/>
      <c r="J188" s="462"/>
      <c r="K188" s="462"/>
      <c r="L188" s="462"/>
      <c r="M188" s="462"/>
      <c r="N188" s="462"/>
      <c r="O188" s="462"/>
      <c r="P188" s="462"/>
      <c r="Q188" s="774">
        <f>入力④変更項目!T28</f>
        <v>1000000</v>
      </c>
      <c r="R188" s="775"/>
      <c r="S188" s="775"/>
      <c r="T188" s="776"/>
      <c r="U188" s="442">
        <f>入力④変更項目!Y28</f>
        <v>0</v>
      </c>
      <c r="V188" s="442"/>
      <c r="W188" s="442"/>
      <c r="X188" s="442"/>
      <c r="Y188" s="774">
        <f>入力④変更項目!AD28</f>
        <v>0</v>
      </c>
      <c r="Z188" s="775"/>
      <c r="AA188" s="775"/>
      <c r="AB188" s="776"/>
      <c r="AC188" s="774">
        <f>入力④変更項目!AI28</f>
        <v>0</v>
      </c>
      <c r="AD188" s="775"/>
      <c r="AE188" s="775"/>
      <c r="AF188" s="776"/>
      <c r="AG188" s="774">
        <f>入力④変更項目!AN28</f>
        <v>0</v>
      </c>
      <c r="AH188" s="775"/>
      <c r="AI188" s="775"/>
      <c r="AJ188" s="776"/>
      <c r="AK188" s="774">
        <f>入力④変更項目!AS28</f>
        <v>0</v>
      </c>
      <c r="AL188" s="775"/>
      <c r="AM188" s="775"/>
      <c r="AN188" s="776"/>
      <c r="AO188" s="292"/>
      <c r="AP188" s="292"/>
      <c r="AQ188" s="292"/>
    </row>
    <row r="189" spans="1:43" ht="15.95" customHeight="1">
      <c r="A189" s="89"/>
      <c r="B189" s="461" t="str">
        <f>入力③指標!C8</f>
        <v>売上原価</v>
      </c>
      <c r="C189" s="462"/>
      <c r="D189" s="462"/>
      <c r="E189" s="462"/>
      <c r="F189" s="462"/>
      <c r="G189" s="462"/>
      <c r="H189" s="462"/>
      <c r="I189" s="461" t="str">
        <f>入力③指標!D8</f>
        <v>（人件費・減価償却以外）</v>
      </c>
      <c r="J189" s="462"/>
      <c r="K189" s="462"/>
      <c r="L189" s="462"/>
      <c r="M189" s="462"/>
      <c r="N189" s="462"/>
      <c r="O189" s="462"/>
      <c r="P189" s="462"/>
      <c r="Q189" s="774">
        <f>入力④変更項目!T29</f>
        <v>200000</v>
      </c>
      <c r="R189" s="775"/>
      <c r="S189" s="775"/>
      <c r="T189" s="776"/>
      <c r="U189" s="442">
        <f>入力④変更項目!Y29</f>
        <v>0</v>
      </c>
      <c r="V189" s="442"/>
      <c r="W189" s="442"/>
      <c r="X189" s="442"/>
      <c r="Y189" s="774">
        <f>入力④変更項目!AD29</f>
        <v>0</v>
      </c>
      <c r="Z189" s="775"/>
      <c r="AA189" s="775"/>
      <c r="AB189" s="776"/>
      <c r="AC189" s="774">
        <f>入力④変更項目!AI29</f>
        <v>0</v>
      </c>
      <c r="AD189" s="775"/>
      <c r="AE189" s="775"/>
      <c r="AF189" s="776"/>
      <c r="AG189" s="774">
        <f>入力④変更項目!AN29</f>
        <v>0</v>
      </c>
      <c r="AH189" s="775"/>
      <c r="AI189" s="775"/>
      <c r="AJ189" s="776"/>
      <c r="AK189" s="774">
        <f>入力④変更項目!AS29</f>
        <v>0</v>
      </c>
      <c r="AL189" s="775"/>
      <c r="AM189" s="775"/>
      <c r="AN189" s="776"/>
      <c r="AO189" s="292"/>
      <c r="AP189" s="292"/>
      <c r="AQ189" s="292"/>
    </row>
    <row r="190" spans="1:43" ht="15.95" customHeight="1">
      <c r="A190" s="89"/>
      <c r="B190" s="461"/>
      <c r="C190" s="462"/>
      <c r="D190" s="462"/>
      <c r="E190" s="462"/>
      <c r="F190" s="462"/>
      <c r="G190" s="462"/>
      <c r="H190" s="462"/>
      <c r="I190" s="461" t="str">
        <f>入力③指標!D9</f>
        <v>（人件費）</v>
      </c>
      <c r="J190" s="462"/>
      <c r="K190" s="462"/>
      <c r="L190" s="462"/>
      <c r="M190" s="462"/>
      <c r="N190" s="462"/>
      <c r="O190" s="462"/>
      <c r="P190" s="462"/>
      <c r="Q190" s="774">
        <f>入力④変更項目!T30</f>
        <v>200000</v>
      </c>
      <c r="R190" s="775"/>
      <c r="S190" s="775"/>
      <c r="T190" s="776"/>
      <c r="U190" s="442">
        <f>入力④変更項目!Y30</f>
        <v>0</v>
      </c>
      <c r="V190" s="442"/>
      <c r="W190" s="442"/>
      <c r="X190" s="442"/>
      <c r="Y190" s="774">
        <f>入力④変更項目!AD30</f>
        <v>0</v>
      </c>
      <c r="Z190" s="775"/>
      <c r="AA190" s="775"/>
      <c r="AB190" s="776"/>
      <c r="AC190" s="774">
        <f>入力④変更項目!AI30</f>
        <v>0</v>
      </c>
      <c r="AD190" s="775"/>
      <c r="AE190" s="775"/>
      <c r="AF190" s="776"/>
      <c r="AG190" s="774">
        <f>入力④変更項目!AN30</f>
        <v>0</v>
      </c>
      <c r="AH190" s="775"/>
      <c r="AI190" s="775"/>
      <c r="AJ190" s="776"/>
      <c r="AK190" s="774">
        <f>入力④変更項目!AS30</f>
        <v>0</v>
      </c>
      <c r="AL190" s="775"/>
      <c r="AM190" s="775"/>
      <c r="AN190" s="776"/>
      <c r="AO190" s="292"/>
      <c r="AP190" s="292"/>
      <c r="AQ190" s="292"/>
    </row>
    <row r="191" spans="1:43" ht="15.95" customHeight="1">
      <c r="A191" s="89"/>
      <c r="B191" s="461"/>
      <c r="C191" s="462"/>
      <c r="D191" s="462"/>
      <c r="E191" s="462"/>
      <c r="F191" s="462"/>
      <c r="G191" s="462"/>
      <c r="H191" s="462"/>
      <c r="I191" s="461" t="str">
        <f>入力③指標!D10</f>
        <v>（減価償却費）</v>
      </c>
      <c r="J191" s="462"/>
      <c r="K191" s="462"/>
      <c r="L191" s="462"/>
      <c r="M191" s="462"/>
      <c r="N191" s="462"/>
      <c r="O191" s="462"/>
      <c r="P191" s="462"/>
      <c r="Q191" s="774">
        <f>入力④変更項目!T31</f>
        <v>100000</v>
      </c>
      <c r="R191" s="775"/>
      <c r="S191" s="775"/>
      <c r="T191" s="776"/>
      <c r="U191" s="442">
        <f>入力④変更項目!Y31</f>
        <v>0</v>
      </c>
      <c r="V191" s="442"/>
      <c r="W191" s="442"/>
      <c r="X191" s="442"/>
      <c r="Y191" s="774">
        <f>入力④変更項目!AD31</f>
        <v>0</v>
      </c>
      <c r="Z191" s="775"/>
      <c r="AA191" s="775"/>
      <c r="AB191" s="776"/>
      <c r="AC191" s="774">
        <f>入力④変更項目!AI31</f>
        <v>0</v>
      </c>
      <c r="AD191" s="775"/>
      <c r="AE191" s="775"/>
      <c r="AF191" s="776"/>
      <c r="AG191" s="774">
        <f>入力④変更項目!AN31</f>
        <v>0</v>
      </c>
      <c r="AH191" s="775"/>
      <c r="AI191" s="775"/>
      <c r="AJ191" s="776"/>
      <c r="AK191" s="774">
        <f>入力④変更項目!AS31</f>
        <v>0</v>
      </c>
      <c r="AL191" s="775"/>
      <c r="AM191" s="775"/>
      <c r="AN191" s="776"/>
      <c r="AO191" s="292"/>
      <c r="AP191" s="292"/>
      <c r="AQ191" s="292"/>
    </row>
    <row r="192" spans="1:43" ht="15.95" customHeight="1">
      <c r="A192" s="89"/>
      <c r="B192" s="461" t="str">
        <f>入力③指標!C11</f>
        <v>売上総利益</v>
      </c>
      <c r="C192" s="462"/>
      <c r="D192" s="462"/>
      <c r="E192" s="462"/>
      <c r="F192" s="462"/>
      <c r="G192" s="462"/>
      <c r="H192" s="462"/>
      <c r="I192" s="461"/>
      <c r="J192" s="462"/>
      <c r="K192" s="462"/>
      <c r="L192" s="462"/>
      <c r="M192" s="462"/>
      <c r="N192" s="462"/>
      <c r="O192" s="462"/>
      <c r="P192" s="462"/>
      <c r="Q192" s="774">
        <f>入力④変更項目!T32</f>
        <v>500000</v>
      </c>
      <c r="R192" s="775"/>
      <c r="S192" s="775"/>
      <c r="T192" s="776"/>
      <c r="U192" s="442">
        <f>入力④変更項目!Y32</f>
        <v>0</v>
      </c>
      <c r="V192" s="442"/>
      <c r="W192" s="442"/>
      <c r="X192" s="442"/>
      <c r="Y192" s="774">
        <f>入力④変更項目!AD32</f>
        <v>0</v>
      </c>
      <c r="Z192" s="775"/>
      <c r="AA192" s="775"/>
      <c r="AB192" s="776"/>
      <c r="AC192" s="774">
        <f>入力④変更項目!AI32</f>
        <v>0</v>
      </c>
      <c r="AD192" s="775"/>
      <c r="AE192" s="775"/>
      <c r="AF192" s="776"/>
      <c r="AG192" s="774">
        <f>入力④変更項目!AN32</f>
        <v>0</v>
      </c>
      <c r="AH192" s="775"/>
      <c r="AI192" s="775"/>
      <c r="AJ192" s="776"/>
      <c r="AK192" s="774">
        <f>入力④変更項目!AS32</f>
        <v>0</v>
      </c>
      <c r="AL192" s="775"/>
      <c r="AM192" s="775"/>
      <c r="AN192" s="776"/>
      <c r="AO192" s="292"/>
      <c r="AP192" s="292"/>
      <c r="AQ192" s="292"/>
    </row>
    <row r="193" spans="1:44" ht="15.95" customHeight="1">
      <c r="A193" s="89"/>
      <c r="B193" s="461" t="str">
        <f>入力③指標!C12</f>
        <v>販管費</v>
      </c>
      <c r="C193" s="462"/>
      <c r="D193" s="462"/>
      <c r="E193" s="462"/>
      <c r="F193" s="462"/>
      <c r="G193" s="462"/>
      <c r="H193" s="462"/>
      <c r="I193" s="461" t="str">
        <f>入力③指標!D12</f>
        <v>（人件費・減価償却以外）</v>
      </c>
      <c r="J193" s="462"/>
      <c r="K193" s="462"/>
      <c r="L193" s="462"/>
      <c r="M193" s="462"/>
      <c r="N193" s="462"/>
      <c r="O193" s="462"/>
      <c r="P193" s="462"/>
      <c r="Q193" s="774">
        <f>入力④変更項目!T33</f>
        <v>200000</v>
      </c>
      <c r="R193" s="775"/>
      <c r="S193" s="775"/>
      <c r="T193" s="776"/>
      <c r="U193" s="442">
        <f>入力④変更項目!Y33</f>
        <v>0</v>
      </c>
      <c r="V193" s="442"/>
      <c r="W193" s="442"/>
      <c r="X193" s="442"/>
      <c r="Y193" s="774">
        <f>入力④変更項目!AD33</f>
        <v>0</v>
      </c>
      <c r="Z193" s="775"/>
      <c r="AA193" s="775"/>
      <c r="AB193" s="776"/>
      <c r="AC193" s="774">
        <f>入力④変更項目!AI33</f>
        <v>0</v>
      </c>
      <c r="AD193" s="775"/>
      <c r="AE193" s="775"/>
      <c r="AF193" s="776"/>
      <c r="AG193" s="774">
        <f>入力④変更項目!AN33</f>
        <v>0</v>
      </c>
      <c r="AH193" s="775"/>
      <c r="AI193" s="775"/>
      <c r="AJ193" s="776"/>
      <c r="AK193" s="774">
        <f>入力④変更項目!AS33</f>
        <v>0</v>
      </c>
      <c r="AL193" s="775"/>
      <c r="AM193" s="775"/>
      <c r="AN193" s="776"/>
      <c r="AO193" s="292"/>
      <c r="AP193" s="292"/>
      <c r="AQ193" s="292"/>
    </row>
    <row r="194" spans="1:44" ht="15.95" customHeight="1">
      <c r="A194" s="89"/>
      <c r="B194" s="461"/>
      <c r="C194" s="462"/>
      <c r="D194" s="462"/>
      <c r="E194" s="462"/>
      <c r="F194" s="462"/>
      <c r="G194" s="462"/>
      <c r="H194" s="462"/>
      <c r="I194" s="461" t="str">
        <f>入力③指標!D13</f>
        <v>（人件費）</v>
      </c>
      <c r="J194" s="462"/>
      <c r="K194" s="462"/>
      <c r="L194" s="462"/>
      <c r="M194" s="462"/>
      <c r="N194" s="462"/>
      <c r="O194" s="462"/>
      <c r="P194" s="462"/>
      <c r="Q194" s="774">
        <f>入力④変更項目!T34</f>
        <v>100000</v>
      </c>
      <c r="R194" s="775"/>
      <c r="S194" s="775"/>
      <c r="T194" s="776"/>
      <c r="U194" s="442">
        <f>入力④変更項目!Y34</f>
        <v>0</v>
      </c>
      <c r="V194" s="442"/>
      <c r="W194" s="442"/>
      <c r="X194" s="442"/>
      <c r="Y194" s="774">
        <f>入力④変更項目!AD34</f>
        <v>0</v>
      </c>
      <c r="Z194" s="775"/>
      <c r="AA194" s="775"/>
      <c r="AB194" s="776"/>
      <c r="AC194" s="774">
        <f>入力④変更項目!AI34</f>
        <v>0</v>
      </c>
      <c r="AD194" s="775"/>
      <c r="AE194" s="775"/>
      <c r="AF194" s="776"/>
      <c r="AG194" s="774">
        <f>入力④変更項目!AN34</f>
        <v>0</v>
      </c>
      <c r="AH194" s="775"/>
      <c r="AI194" s="775"/>
      <c r="AJ194" s="776"/>
      <c r="AK194" s="774">
        <f>入力④変更項目!AS34</f>
        <v>0</v>
      </c>
      <c r="AL194" s="775"/>
      <c r="AM194" s="775"/>
      <c r="AN194" s="776"/>
      <c r="AO194" s="292"/>
      <c r="AP194" s="292"/>
      <c r="AQ194" s="292"/>
    </row>
    <row r="195" spans="1:44" ht="15.95" customHeight="1">
      <c r="A195" s="89"/>
      <c r="B195" s="461"/>
      <c r="C195" s="462"/>
      <c r="D195" s="462"/>
      <c r="E195" s="462"/>
      <c r="F195" s="462"/>
      <c r="G195" s="462"/>
      <c r="H195" s="462"/>
      <c r="I195" s="461" t="str">
        <f>入力③指標!D14</f>
        <v>（減価償却費）</v>
      </c>
      <c r="J195" s="462"/>
      <c r="K195" s="462"/>
      <c r="L195" s="462"/>
      <c r="M195" s="462"/>
      <c r="N195" s="462"/>
      <c r="O195" s="462"/>
      <c r="P195" s="462"/>
      <c r="Q195" s="774">
        <f>入力④変更項目!T35</f>
        <v>100000</v>
      </c>
      <c r="R195" s="775"/>
      <c r="S195" s="775"/>
      <c r="T195" s="776"/>
      <c r="U195" s="442">
        <f>入力④変更項目!Y35</f>
        <v>0</v>
      </c>
      <c r="V195" s="442"/>
      <c r="W195" s="442"/>
      <c r="X195" s="442"/>
      <c r="Y195" s="774">
        <f>入力④変更項目!AD35</f>
        <v>0</v>
      </c>
      <c r="Z195" s="775"/>
      <c r="AA195" s="775"/>
      <c r="AB195" s="776"/>
      <c r="AC195" s="774">
        <f>入力④変更項目!AI35</f>
        <v>0</v>
      </c>
      <c r="AD195" s="775"/>
      <c r="AE195" s="775"/>
      <c r="AF195" s="776"/>
      <c r="AG195" s="774">
        <f>入力④変更項目!AN35</f>
        <v>0</v>
      </c>
      <c r="AH195" s="775"/>
      <c r="AI195" s="775"/>
      <c r="AJ195" s="776"/>
      <c r="AK195" s="774">
        <f>入力④変更項目!AS35</f>
        <v>0</v>
      </c>
      <c r="AL195" s="775"/>
      <c r="AM195" s="775"/>
      <c r="AN195" s="776"/>
      <c r="AO195" s="292"/>
      <c r="AP195" s="292"/>
      <c r="AQ195" s="292"/>
    </row>
    <row r="196" spans="1:44" ht="15.95" customHeight="1">
      <c r="A196" s="89"/>
      <c r="B196" s="461" t="str">
        <f>入力③指標!C15</f>
        <v>営業利益</v>
      </c>
      <c r="C196" s="462"/>
      <c r="D196" s="462"/>
      <c r="E196" s="462"/>
      <c r="F196" s="462"/>
      <c r="G196" s="462"/>
      <c r="H196" s="462"/>
      <c r="I196" s="461"/>
      <c r="J196" s="462"/>
      <c r="K196" s="462"/>
      <c r="L196" s="462"/>
      <c r="M196" s="462"/>
      <c r="N196" s="462"/>
      <c r="O196" s="462"/>
      <c r="P196" s="462"/>
      <c r="Q196" s="774">
        <f>入力④変更項目!T36</f>
        <v>100000</v>
      </c>
      <c r="R196" s="775"/>
      <c r="S196" s="775"/>
      <c r="T196" s="776"/>
      <c r="U196" s="442">
        <f>入力④変更項目!Y36</f>
        <v>0</v>
      </c>
      <c r="V196" s="442"/>
      <c r="W196" s="442"/>
      <c r="X196" s="442"/>
      <c r="Y196" s="774">
        <f>入力④変更項目!AD36</f>
        <v>0</v>
      </c>
      <c r="Z196" s="775"/>
      <c r="AA196" s="775"/>
      <c r="AB196" s="776"/>
      <c r="AC196" s="774">
        <f>入力④変更項目!AI36</f>
        <v>0</v>
      </c>
      <c r="AD196" s="775"/>
      <c r="AE196" s="775"/>
      <c r="AF196" s="776"/>
      <c r="AG196" s="774">
        <f>入力④変更項目!AN36</f>
        <v>0</v>
      </c>
      <c r="AH196" s="775"/>
      <c r="AI196" s="775"/>
      <c r="AJ196" s="776"/>
      <c r="AK196" s="774">
        <f>入力④変更項目!AS36</f>
        <v>0</v>
      </c>
      <c r="AL196" s="775"/>
      <c r="AM196" s="775"/>
      <c r="AN196" s="776"/>
      <c r="AO196" s="292"/>
      <c r="AP196" s="292"/>
      <c r="AQ196" s="292"/>
    </row>
    <row r="197" spans="1:44" ht="15.95" customHeight="1">
      <c r="A197" s="89"/>
      <c r="B197" s="504" t="str">
        <f>入力③指標!C16</f>
        <v>営業外費用※2</v>
      </c>
      <c r="C197" s="505"/>
      <c r="D197" s="505"/>
      <c r="E197" s="505"/>
      <c r="F197" s="505"/>
      <c r="G197" s="505"/>
      <c r="H197" s="506"/>
      <c r="I197" s="461" t="str">
        <f>入力③指標!D16</f>
        <v>（支払利息、新株発行費等）</v>
      </c>
      <c r="J197" s="462"/>
      <c r="K197" s="462"/>
      <c r="L197" s="462"/>
      <c r="M197" s="462"/>
      <c r="N197" s="462"/>
      <c r="O197" s="462"/>
      <c r="P197" s="462"/>
      <c r="Q197" s="774">
        <f>入力④変更項目!T37</f>
        <v>50000</v>
      </c>
      <c r="R197" s="775"/>
      <c r="S197" s="775"/>
      <c r="T197" s="776"/>
      <c r="U197" s="442">
        <f>入力④変更項目!Y37</f>
        <v>0</v>
      </c>
      <c r="V197" s="442"/>
      <c r="W197" s="442"/>
      <c r="X197" s="442"/>
      <c r="Y197" s="774">
        <f>入力④変更項目!AD37</f>
        <v>0</v>
      </c>
      <c r="Z197" s="775"/>
      <c r="AA197" s="775"/>
      <c r="AB197" s="776"/>
      <c r="AC197" s="774">
        <f>入力④変更項目!AI37</f>
        <v>0</v>
      </c>
      <c r="AD197" s="775"/>
      <c r="AE197" s="775"/>
      <c r="AF197" s="776"/>
      <c r="AG197" s="774">
        <f>入力④変更項目!AN37</f>
        <v>0</v>
      </c>
      <c r="AH197" s="775"/>
      <c r="AI197" s="775"/>
      <c r="AJ197" s="776"/>
      <c r="AK197" s="774">
        <f>入力④変更項目!AS37</f>
        <v>0</v>
      </c>
      <c r="AL197" s="775"/>
      <c r="AM197" s="775"/>
      <c r="AN197" s="776"/>
      <c r="AO197" s="292"/>
      <c r="AP197" s="292"/>
      <c r="AQ197" s="292"/>
    </row>
    <row r="198" spans="1:44" ht="15.95" customHeight="1">
      <c r="A198" s="89"/>
      <c r="B198" s="461" t="str">
        <f>入力③指標!C17</f>
        <v>経常利益※2</v>
      </c>
      <c r="C198" s="462"/>
      <c r="D198" s="462"/>
      <c r="E198" s="462"/>
      <c r="F198" s="462"/>
      <c r="G198" s="462"/>
      <c r="H198" s="462"/>
      <c r="I198" s="461"/>
      <c r="J198" s="462"/>
      <c r="K198" s="462"/>
      <c r="L198" s="462"/>
      <c r="M198" s="462"/>
      <c r="N198" s="462"/>
      <c r="O198" s="462"/>
      <c r="P198" s="462"/>
      <c r="Q198" s="774">
        <f>入力④変更項目!T38</f>
        <v>50000</v>
      </c>
      <c r="R198" s="775"/>
      <c r="S198" s="775"/>
      <c r="T198" s="776"/>
      <c r="U198" s="442">
        <f>入力④変更項目!Y38</f>
        <v>0</v>
      </c>
      <c r="V198" s="442"/>
      <c r="W198" s="442"/>
      <c r="X198" s="442"/>
      <c r="Y198" s="774">
        <f>入力④変更項目!AD38</f>
        <v>0</v>
      </c>
      <c r="Z198" s="775"/>
      <c r="AA198" s="775"/>
      <c r="AB198" s="776"/>
      <c r="AC198" s="774">
        <f>入力④変更項目!AI38</f>
        <v>0</v>
      </c>
      <c r="AD198" s="775"/>
      <c r="AE198" s="775"/>
      <c r="AF198" s="776"/>
      <c r="AG198" s="774">
        <f>入力④変更項目!AN38</f>
        <v>0</v>
      </c>
      <c r="AH198" s="775"/>
      <c r="AI198" s="775"/>
      <c r="AJ198" s="776"/>
      <c r="AK198" s="774">
        <f>入力④変更項目!AS38</f>
        <v>0</v>
      </c>
      <c r="AL198" s="775"/>
      <c r="AM198" s="775"/>
      <c r="AN198" s="776"/>
      <c r="AO198" s="292"/>
      <c r="AP198" s="292"/>
      <c r="AQ198" s="292"/>
    </row>
    <row r="199" spans="1:44" ht="15.95" customHeight="1" thickBot="1">
      <c r="A199" s="89"/>
      <c r="B199" s="532" t="str">
        <f>入力③指標!C18</f>
        <v>人件費＋減価償却費</v>
      </c>
      <c r="C199" s="533"/>
      <c r="D199" s="533"/>
      <c r="E199" s="533"/>
      <c r="F199" s="533"/>
      <c r="G199" s="533"/>
      <c r="H199" s="533"/>
      <c r="I199" s="532"/>
      <c r="J199" s="533"/>
      <c r="K199" s="533"/>
      <c r="L199" s="533"/>
      <c r="M199" s="533"/>
      <c r="N199" s="533"/>
      <c r="O199" s="533"/>
      <c r="P199" s="533"/>
      <c r="Q199" s="801">
        <f>入力④変更項目!T39</f>
        <v>500000</v>
      </c>
      <c r="R199" s="802"/>
      <c r="S199" s="802"/>
      <c r="T199" s="803"/>
      <c r="U199" s="596">
        <f>入力④変更項目!Y39</f>
        <v>0</v>
      </c>
      <c r="V199" s="596"/>
      <c r="W199" s="596"/>
      <c r="X199" s="596"/>
      <c r="Y199" s="801">
        <f>入力④変更項目!AD39</f>
        <v>0</v>
      </c>
      <c r="Z199" s="802"/>
      <c r="AA199" s="802"/>
      <c r="AB199" s="803"/>
      <c r="AC199" s="801">
        <f>入力④変更項目!AI39</f>
        <v>0</v>
      </c>
      <c r="AD199" s="802"/>
      <c r="AE199" s="802"/>
      <c r="AF199" s="803"/>
      <c r="AG199" s="801">
        <f>入力④変更項目!AN39</f>
        <v>0</v>
      </c>
      <c r="AH199" s="802"/>
      <c r="AI199" s="802"/>
      <c r="AJ199" s="803"/>
      <c r="AK199" s="801">
        <f>入力④変更項目!AS39</f>
        <v>0</v>
      </c>
      <c r="AL199" s="802"/>
      <c r="AM199" s="802"/>
      <c r="AN199" s="803"/>
      <c r="AO199" s="292"/>
      <c r="AP199" s="292"/>
      <c r="AQ199" s="292"/>
    </row>
    <row r="200" spans="1:44" ht="15.95" customHeight="1" thickTop="1" thickBot="1">
      <c r="A200" s="89"/>
      <c r="B200" s="780" t="str">
        <f>入力③指標!C19</f>
        <v>従業員数または年間総労働時間</v>
      </c>
      <c r="C200" s="781"/>
      <c r="D200" s="781"/>
      <c r="E200" s="781"/>
      <c r="F200" s="781"/>
      <c r="G200" s="781"/>
      <c r="H200" s="781"/>
      <c r="I200" s="781"/>
      <c r="J200" s="781"/>
      <c r="K200" s="781"/>
      <c r="L200" s="781"/>
      <c r="M200" s="781"/>
      <c r="N200" s="781"/>
      <c r="O200" s="781"/>
      <c r="P200" s="782"/>
      <c r="Q200" s="783">
        <f>入力④変更項目!T40</f>
        <v>10</v>
      </c>
      <c r="R200" s="784"/>
      <c r="S200" s="784"/>
      <c r="T200" s="785"/>
      <c r="U200" s="786">
        <f>入力④変更項目!Y40</f>
        <v>0</v>
      </c>
      <c r="V200" s="786"/>
      <c r="W200" s="786"/>
      <c r="X200" s="786"/>
      <c r="Y200" s="783">
        <f>入力④変更項目!AD40</f>
        <v>0</v>
      </c>
      <c r="Z200" s="784"/>
      <c r="AA200" s="784"/>
      <c r="AB200" s="785"/>
      <c r="AC200" s="783">
        <f>入力④変更項目!AI40</f>
        <v>0</v>
      </c>
      <c r="AD200" s="784"/>
      <c r="AE200" s="784"/>
      <c r="AF200" s="785"/>
      <c r="AG200" s="783">
        <f>入力④変更項目!AN40</f>
        <v>0</v>
      </c>
      <c r="AH200" s="784"/>
      <c r="AI200" s="784"/>
      <c r="AJ200" s="785"/>
      <c r="AK200" s="783">
        <f>入力④変更項目!AS40</f>
        <v>0</v>
      </c>
      <c r="AL200" s="784"/>
      <c r="AM200" s="784"/>
      <c r="AN200" s="785"/>
      <c r="AO200" s="292"/>
      <c r="AP200" s="292"/>
      <c r="AQ200" s="292"/>
    </row>
    <row r="201" spans="1:44" ht="15.95" customHeight="1" thickTop="1">
      <c r="A201" s="89"/>
      <c r="B201" s="507" t="str">
        <f>入力③指標!C20</f>
        <v>労働生産性</v>
      </c>
      <c r="C201" s="508"/>
      <c r="D201" s="508"/>
      <c r="E201" s="508"/>
      <c r="F201" s="508"/>
      <c r="G201" s="508"/>
      <c r="H201" s="508"/>
      <c r="I201" s="508"/>
      <c r="J201" s="508"/>
      <c r="K201" s="508"/>
      <c r="L201" s="508"/>
      <c r="M201" s="508"/>
      <c r="N201" s="508"/>
      <c r="O201" s="508"/>
      <c r="P201" s="509"/>
      <c r="Q201" s="777">
        <f>IF(ISERROR(入力④変更項目!T41),"",入力④変更項目!T41)</f>
        <v>60000</v>
      </c>
      <c r="R201" s="778"/>
      <c r="S201" s="778"/>
      <c r="T201" s="779"/>
      <c r="U201" s="804" t="str">
        <f>IF(ISERROR(入力④変更項目!Y41),"",入力④変更項目!Y41)</f>
        <v/>
      </c>
      <c r="V201" s="804"/>
      <c r="W201" s="804"/>
      <c r="X201" s="804"/>
      <c r="Y201" s="777" t="str">
        <f>IF(ISERROR(入力④変更項目!AD41),"",入力④変更項目!AD41)</f>
        <v/>
      </c>
      <c r="Z201" s="778"/>
      <c r="AA201" s="778"/>
      <c r="AB201" s="779"/>
      <c r="AC201" s="777" t="str">
        <f>IF(ISERROR(入力④変更項目!AI41),"",入力④変更項目!AI41)</f>
        <v/>
      </c>
      <c r="AD201" s="778"/>
      <c r="AE201" s="778"/>
      <c r="AF201" s="779"/>
      <c r="AG201" s="777" t="str">
        <f>IF(ISERROR(入力④変更項目!AN41),"",入力④変更項目!AN41)</f>
        <v/>
      </c>
      <c r="AH201" s="778"/>
      <c r="AI201" s="778"/>
      <c r="AJ201" s="779"/>
      <c r="AK201" s="777" t="str">
        <f>IF(ISERROR(入力④変更項目!AS41),"",入力④変更項目!AS41)</f>
        <v/>
      </c>
      <c r="AL201" s="778"/>
      <c r="AM201" s="778"/>
      <c r="AN201" s="779"/>
      <c r="AO201" s="292"/>
      <c r="AP201" s="292"/>
      <c r="AQ201" s="292"/>
    </row>
    <row r="202" spans="1:44" ht="15.95" customHeight="1">
      <c r="A202" s="89"/>
      <c r="B202" s="510" t="str">
        <f>入力③指標!C21</f>
        <v>売上高経常利益率</v>
      </c>
      <c r="C202" s="511"/>
      <c r="D202" s="511"/>
      <c r="E202" s="511"/>
      <c r="F202" s="511"/>
      <c r="G202" s="511"/>
      <c r="H202" s="511"/>
      <c r="I202" s="511"/>
      <c r="J202" s="511"/>
      <c r="K202" s="511"/>
      <c r="L202" s="511"/>
      <c r="M202" s="511"/>
      <c r="N202" s="511"/>
      <c r="O202" s="511"/>
      <c r="P202" s="512"/>
      <c r="Q202" s="798">
        <f>IF(ISERROR(入力④変更項目!T42),"",入力④変更項目!T42)</f>
        <v>0.05</v>
      </c>
      <c r="R202" s="799"/>
      <c r="S202" s="799"/>
      <c r="T202" s="800"/>
      <c r="U202" s="773" t="str">
        <f>IF(ISERROR(入力④変更項目!Y42),"",入力④変更項目!Y42)</f>
        <v/>
      </c>
      <c r="V202" s="773"/>
      <c r="W202" s="773"/>
      <c r="X202" s="773"/>
      <c r="Y202" s="798" t="str">
        <f>IF(ISERROR(入力④変更項目!AD42),"",入力④変更項目!AD42)</f>
        <v/>
      </c>
      <c r="Z202" s="799"/>
      <c r="AA202" s="799"/>
      <c r="AB202" s="800"/>
      <c r="AC202" s="798" t="str">
        <f>IF(ISERROR(入力④変更項目!AI42),"",入力④変更項目!AI42)</f>
        <v/>
      </c>
      <c r="AD202" s="799"/>
      <c r="AE202" s="799"/>
      <c r="AF202" s="800"/>
      <c r="AG202" s="798" t="str">
        <f>IF(ISERROR(入力④変更項目!AN42),"",入力④変更項目!AN42)</f>
        <v/>
      </c>
      <c r="AH202" s="799"/>
      <c r="AI202" s="799"/>
      <c r="AJ202" s="800"/>
      <c r="AK202" s="798" t="str">
        <f>IF(ISERROR(入力④変更項目!AS42),"",入力④変更項目!AS42)</f>
        <v/>
      </c>
      <c r="AL202" s="799"/>
      <c r="AM202" s="799"/>
      <c r="AN202" s="800"/>
      <c r="AO202" s="292"/>
      <c r="AP202" s="292"/>
      <c r="AQ202" s="292"/>
    </row>
    <row r="203" spans="1:44" ht="15.95" customHeight="1">
      <c r="A203" s="89"/>
      <c r="B203" s="510" t="str">
        <f>入力③指標!C22</f>
        <v>付加価値額＝営業利益＋人件費＋減価償却費</v>
      </c>
      <c r="C203" s="511"/>
      <c r="D203" s="511"/>
      <c r="E203" s="511"/>
      <c r="F203" s="511"/>
      <c r="G203" s="511"/>
      <c r="H203" s="511"/>
      <c r="I203" s="511"/>
      <c r="J203" s="511"/>
      <c r="K203" s="511"/>
      <c r="L203" s="511"/>
      <c r="M203" s="511"/>
      <c r="N203" s="511"/>
      <c r="O203" s="511"/>
      <c r="P203" s="512"/>
      <c r="Q203" s="777">
        <f>IF(ISERROR(入力④変更項目!T43),"",入力④変更項目!T43)</f>
        <v>600000</v>
      </c>
      <c r="R203" s="778"/>
      <c r="S203" s="778"/>
      <c r="T203" s="779"/>
      <c r="U203" s="804">
        <f>IF(ISERROR(入力④変更項目!Y43),"",入力④変更項目!Y43)</f>
        <v>0</v>
      </c>
      <c r="V203" s="804"/>
      <c r="W203" s="804"/>
      <c r="X203" s="804"/>
      <c r="Y203" s="777">
        <f>IF(ISERROR(入力④変更項目!AD43),"",入力④変更項目!AD43)</f>
        <v>0</v>
      </c>
      <c r="Z203" s="778"/>
      <c r="AA203" s="778"/>
      <c r="AB203" s="779"/>
      <c r="AC203" s="777">
        <f>IF(ISERROR(入力④変更項目!AI43),"",入力④変更項目!AI43)</f>
        <v>0</v>
      </c>
      <c r="AD203" s="778"/>
      <c r="AE203" s="778"/>
      <c r="AF203" s="779"/>
      <c r="AG203" s="777">
        <f>IF(ISERROR(入力④変更項目!AN43),"",入力④変更項目!AN43)</f>
        <v>0</v>
      </c>
      <c r="AH203" s="778"/>
      <c r="AI203" s="778"/>
      <c r="AJ203" s="779"/>
      <c r="AK203" s="777">
        <f>IF(ISERROR(入力④変更項目!AS43),"",入力④変更項目!AS43)</f>
        <v>0</v>
      </c>
      <c r="AL203" s="778"/>
      <c r="AM203" s="778"/>
      <c r="AN203" s="779"/>
      <c r="AO203" s="292"/>
      <c r="AP203" s="292"/>
      <c r="AQ203" s="292"/>
    </row>
    <row r="204" spans="1:44" ht="6" customHeight="1">
      <c r="A204" s="89"/>
      <c r="AO204" s="89"/>
      <c r="AP204" s="89"/>
    </row>
    <row r="205" spans="1:44" ht="18" customHeight="1">
      <c r="A205" s="89"/>
      <c r="B205" s="90" t="s">
        <v>4193</v>
      </c>
      <c r="AL205" s="457" t="str">
        <f>"変更"&amp;入力①申請書項目!$CV$37</f>
        <v>変更20170403</v>
      </c>
      <c r="AM205" s="458"/>
      <c r="AN205" s="458"/>
      <c r="AO205" s="458"/>
      <c r="AP205" s="458"/>
      <c r="AQ205" s="459"/>
      <c r="AR205" s="254"/>
    </row>
    <row r="206" spans="1:44" ht="50.25" customHeight="1">
      <c r="A206" s="89"/>
      <c r="B206" s="528" t="s">
        <v>4740</v>
      </c>
      <c r="C206" s="528"/>
      <c r="D206" s="528"/>
      <c r="E206" s="528"/>
      <c r="F206" s="528"/>
      <c r="G206" s="528"/>
      <c r="H206" s="528"/>
      <c r="I206" s="528"/>
      <c r="J206" s="528"/>
      <c r="K206" s="528"/>
      <c r="L206" s="528"/>
      <c r="M206" s="528"/>
      <c r="N206" s="528"/>
      <c r="O206" s="528"/>
      <c r="P206" s="528"/>
      <c r="Q206" s="528"/>
      <c r="R206" s="528"/>
      <c r="S206" s="528"/>
      <c r="T206" s="528"/>
      <c r="U206" s="528"/>
      <c r="V206" s="528"/>
      <c r="W206" s="528"/>
      <c r="X206" s="528"/>
      <c r="Y206" s="528"/>
      <c r="Z206" s="528"/>
      <c r="AA206" s="528"/>
      <c r="AB206" s="528"/>
      <c r="AC206" s="528"/>
      <c r="AD206" s="528"/>
      <c r="AE206" s="528"/>
      <c r="AF206" s="528"/>
      <c r="AG206" s="528"/>
      <c r="AH206" s="528"/>
      <c r="AI206" s="528"/>
      <c r="AJ206" s="528"/>
      <c r="AK206" s="528"/>
      <c r="AL206" s="528"/>
      <c r="AM206" s="528"/>
      <c r="AN206" s="528"/>
      <c r="AO206" s="89"/>
      <c r="AP206" s="89"/>
    </row>
    <row r="207" spans="1:44" ht="50.25" customHeight="1">
      <c r="A207" s="89"/>
      <c r="B207" s="528"/>
      <c r="C207" s="528"/>
      <c r="D207" s="528"/>
      <c r="E207" s="528"/>
      <c r="F207" s="528"/>
      <c r="G207" s="528"/>
      <c r="H207" s="528"/>
      <c r="I207" s="528"/>
      <c r="J207" s="528"/>
      <c r="K207" s="528"/>
      <c r="L207" s="528"/>
      <c r="M207" s="528"/>
      <c r="N207" s="528"/>
      <c r="O207" s="528"/>
      <c r="P207" s="528"/>
      <c r="Q207" s="528"/>
      <c r="R207" s="528"/>
      <c r="S207" s="528"/>
      <c r="T207" s="528"/>
      <c r="U207" s="528"/>
      <c r="V207" s="528"/>
      <c r="W207" s="528"/>
      <c r="X207" s="528"/>
      <c r="Y207" s="528"/>
      <c r="Z207" s="528"/>
      <c r="AA207" s="528"/>
      <c r="AB207" s="528"/>
      <c r="AC207" s="528"/>
      <c r="AD207" s="528"/>
      <c r="AE207" s="528"/>
      <c r="AF207" s="528"/>
      <c r="AG207" s="528"/>
      <c r="AH207" s="528"/>
      <c r="AI207" s="528"/>
      <c r="AJ207" s="528"/>
      <c r="AK207" s="528"/>
      <c r="AL207" s="528"/>
      <c r="AM207" s="528"/>
      <c r="AN207" s="528"/>
      <c r="AO207" s="89"/>
      <c r="AP207" s="89"/>
    </row>
    <row r="208" spans="1:44" ht="50.25" customHeight="1">
      <c r="A208" s="89"/>
      <c r="B208" s="528"/>
      <c r="C208" s="528"/>
      <c r="D208" s="528"/>
      <c r="E208" s="528"/>
      <c r="F208" s="528"/>
      <c r="G208" s="528"/>
      <c r="H208" s="528"/>
      <c r="I208" s="528"/>
      <c r="J208" s="528"/>
      <c r="K208" s="528"/>
      <c r="L208" s="528"/>
      <c r="M208" s="528"/>
      <c r="N208" s="528"/>
      <c r="O208" s="528"/>
      <c r="P208" s="528"/>
      <c r="Q208" s="528"/>
      <c r="R208" s="528"/>
      <c r="S208" s="528"/>
      <c r="T208" s="528"/>
      <c r="U208" s="528"/>
      <c r="V208" s="528"/>
      <c r="W208" s="528"/>
      <c r="X208" s="528"/>
      <c r="Y208" s="528"/>
      <c r="Z208" s="528"/>
      <c r="AA208" s="528"/>
      <c r="AB208" s="528"/>
      <c r="AC208" s="528"/>
      <c r="AD208" s="528"/>
      <c r="AE208" s="528"/>
      <c r="AF208" s="528"/>
      <c r="AG208" s="528"/>
      <c r="AH208" s="528"/>
      <c r="AI208" s="528"/>
      <c r="AJ208" s="528"/>
      <c r="AK208" s="528"/>
      <c r="AL208" s="528"/>
      <c r="AM208" s="528"/>
      <c r="AN208" s="528"/>
      <c r="AO208" s="89"/>
      <c r="AP208" s="89"/>
    </row>
    <row r="209" spans="1:42" ht="50.25" customHeight="1">
      <c r="A209" s="89"/>
      <c r="B209" s="528"/>
      <c r="C209" s="528"/>
      <c r="D209" s="528"/>
      <c r="E209" s="528"/>
      <c r="F209" s="528"/>
      <c r="G209" s="528"/>
      <c r="H209" s="528"/>
      <c r="I209" s="528"/>
      <c r="J209" s="528"/>
      <c r="K209" s="528"/>
      <c r="L209" s="528"/>
      <c r="M209" s="528"/>
      <c r="N209" s="528"/>
      <c r="O209" s="528"/>
      <c r="P209" s="528"/>
      <c r="Q209" s="528"/>
      <c r="R209" s="528"/>
      <c r="S209" s="528"/>
      <c r="T209" s="528"/>
      <c r="U209" s="528"/>
      <c r="V209" s="528"/>
      <c r="W209" s="528"/>
      <c r="X209" s="528"/>
      <c r="Y209" s="528"/>
      <c r="Z209" s="528"/>
      <c r="AA209" s="528"/>
      <c r="AB209" s="528"/>
      <c r="AC209" s="528"/>
      <c r="AD209" s="528"/>
      <c r="AE209" s="528"/>
      <c r="AF209" s="528"/>
      <c r="AG209" s="528"/>
      <c r="AH209" s="528"/>
      <c r="AI209" s="528"/>
      <c r="AJ209" s="528"/>
      <c r="AK209" s="528"/>
      <c r="AL209" s="528"/>
      <c r="AM209" s="528"/>
      <c r="AN209" s="528"/>
      <c r="AO209" s="89"/>
      <c r="AP209" s="89"/>
    </row>
    <row r="210" spans="1:42" ht="50.25" customHeight="1">
      <c r="A210" s="89"/>
      <c r="B210" s="528"/>
      <c r="C210" s="528"/>
      <c r="D210" s="528"/>
      <c r="E210" s="528"/>
      <c r="F210" s="528"/>
      <c r="G210" s="528"/>
      <c r="H210" s="528"/>
      <c r="I210" s="528"/>
      <c r="J210" s="528"/>
      <c r="K210" s="528"/>
      <c r="L210" s="528"/>
      <c r="M210" s="528"/>
      <c r="N210" s="528"/>
      <c r="O210" s="528"/>
      <c r="P210" s="528"/>
      <c r="Q210" s="528"/>
      <c r="R210" s="528"/>
      <c r="S210" s="528"/>
      <c r="T210" s="528"/>
      <c r="U210" s="528"/>
      <c r="V210" s="528"/>
      <c r="W210" s="528"/>
      <c r="X210" s="528"/>
      <c r="Y210" s="528"/>
      <c r="Z210" s="528"/>
      <c r="AA210" s="528"/>
      <c r="AB210" s="528"/>
      <c r="AC210" s="528"/>
      <c r="AD210" s="528"/>
      <c r="AE210" s="528"/>
      <c r="AF210" s="528"/>
      <c r="AG210" s="528"/>
      <c r="AH210" s="528"/>
      <c r="AI210" s="528"/>
      <c r="AJ210" s="528"/>
      <c r="AK210" s="528"/>
      <c r="AL210" s="528"/>
      <c r="AM210" s="528"/>
      <c r="AN210" s="528"/>
      <c r="AO210" s="89"/>
      <c r="AP210" s="89"/>
    </row>
    <row r="211" spans="1:42" ht="50.25" customHeight="1">
      <c r="A211" s="89"/>
      <c r="B211" s="528"/>
      <c r="C211" s="528"/>
      <c r="D211" s="528"/>
      <c r="E211" s="528"/>
      <c r="F211" s="528"/>
      <c r="G211" s="528"/>
      <c r="H211" s="528"/>
      <c r="I211" s="528"/>
      <c r="J211" s="528"/>
      <c r="K211" s="528"/>
      <c r="L211" s="528"/>
      <c r="M211" s="528"/>
      <c r="N211" s="528"/>
      <c r="O211" s="528"/>
      <c r="P211" s="528"/>
      <c r="Q211" s="528"/>
      <c r="R211" s="528"/>
      <c r="S211" s="528"/>
      <c r="T211" s="528"/>
      <c r="U211" s="528"/>
      <c r="V211" s="528"/>
      <c r="W211" s="528"/>
      <c r="X211" s="528"/>
      <c r="Y211" s="528"/>
      <c r="Z211" s="528"/>
      <c r="AA211" s="528"/>
      <c r="AB211" s="528"/>
      <c r="AC211" s="528"/>
      <c r="AD211" s="528"/>
      <c r="AE211" s="528"/>
      <c r="AF211" s="528"/>
      <c r="AG211" s="528"/>
      <c r="AH211" s="528"/>
      <c r="AI211" s="528"/>
      <c r="AJ211" s="528"/>
      <c r="AK211" s="528"/>
      <c r="AL211" s="528"/>
      <c r="AM211" s="528"/>
      <c r="AN211" s="528"/>
      <c r="AO211" s="89"/>
      <c r="AP211" s="89"/>
    </row>
    <row r="212" spans="1:42" ht="50.25" customHeight="1">
      <c r="A212" s="89"/>
      <c r="B212" s="528"/>
      <c r="C212" s="528"/>
      <c r="D212" s="528"/>
      <c r="E212" s="528"/>
      <c r="F212" s="528"/>
      <c r="G212" s="528"/>
      <c r="H212" s="528"/>
      <c r="I212" s="528"/>
      <c r="J212" s="528"/>
      <c r="K212" s="528"/>
      <c r="L212" s="528"/>
      <c r="M212" s="528"/>
      <c r="N212" s="528"/>
      <c r="O212" s="528"/>
      <c r="P212" s="528"/>
      <c r="Q212" s="528"/>
      <c r="R212" s="528"/>
      <c r="S212" s="528"/>
      <c r="T212" s="528"/>
      <c r="U212" s="528"/>
      <c r="V212" s="528"/>
      <c r="W212" s="528"/>
      <c r="X212" s="528"/>
      <c r="Y212" s="528"/>
      <c r="Z212" s="528"/>
      <c r="AA212" s="528"/>
      <c r="AB212" s="528"/>
      <c r="AC212" s="528"/>
      <c r="AD212" s="528"/>
      <c r="AE212" s="528"/>
      <c r="AF212" s="528"/>
      <c r="AG212" s="528"/>
      <c r="AH212" s="528"/>
      <c r="AI212" s="528"/>
      <c r="AJ212" s="528"/>
      <c r="AK212" s="528"/>
      <c r="AL212" s="528"/>
      <c r="AM212" s="528"/>
      <c r="AN212" s="528"/>
      <c r="AO212" s="89"/>
      <c r="AP212" s="89"/>
    </row>
    <row r="213" spans="1:42" ht="50.25" customHeight="1">
      <c r="A213" s="89"/>
      <c r="B213" s="528"/>
      <c r="C213" s="528"/>
      <c r="D213" s="528"/>
      <c r="E213" s="528"/>
      <c r="F213" s="528"/>
      <c r="G213" s="528"/>
      <c r="H213" s="528"/>
      <c r="I213" s="528"/>
      <c r="J213" s="528"/>
      <c r="K213" s="528"/>
      <c r="L213" s="528"/>
      <c r="M213" s="528"/>
      <c r="N213" s="528"/>
      <c r="O213" s="528"/>
      <c r="P213" s="528"/>
      <c r="Q213" s="528"/>
      <c r="R213" s="528"/>
      <c r="S213" s="528"/>
      <c r="T213" s="528"/>
      <c r="U213" s="528"/>
      <c r="V213" s="528"/>
      <c r="W213" s="528"/>
      <c r="X213" s="528"/>
      <c r="Y213" s="528"/>
      <c r="Z213" s="528"/>
      <c r="AA213" s="528"/>
      <c r="AB213" s="528"/>
      <c r="AC213" s="528"/>
      <c r="AD213" s="528"/>
      <c r="AE213" s="528"/>
      <c r="AF213" s="528"/>
      <c r="AG213" s="528"/>
      <c r="AH213" s="528"/>
      <c r="AI213" s="528"/>
      <c r="AJ213" s="528"/>
      <c r="AK213" s="528"/>
      <c r="AL213" s="528"/>
      <c r="AM213" s="528"/>
      <c r="AN213" s="528"/>
      <c r="AO213" s="89"/>
      <c r="AP213" s="89"/>
    </row>
    <row r="214" spans="1:42" ht="50.25" customHeight="1">
      <c r="A214" s="89"/>
      <c r="B214" s="528"/>
      <c r="C214" s="528"/>
      <c r="D214" s="528"/>
      <c r="E214" s="528"/>
      <c r="F214" s="528"/>
      <c r="G214" s="528"/>
      <c r="H214" s="528"/>
      <c r="I214" s="528"/>
      <c r="J214" s="528"/>
      <c r="K214" s="528"/>
      <c r="L214" s="528"/>
      <c r="M214" s="528"/>
      <c r="N214" s="528"/>
      <c r="O214" s="528"/>
      <c r="P214" s="528"/>
      <c r="Q214" s="528"/>
      <c r="R214" s="528"/>
      <c r="S214" s="528"/>
      <c r="T214" s="528"/>
      <c r="U214" s="528"/>
      <c r="V214" s="528"/>
      <c r="W214" s="528"/>
      <c r="X214" s="528"/>
      <c r="Y214" s="528"/>
      <c r="Z214" s="528"/>
      <c r="AA214" s="528"/>
      <c r="AB214" s="528"/>
      <c r="AC214" s="528"/>
      <c r="AD214" s="528"/>
      <c r="AE214" s="528"/>
      <c r="AF214" s="528"/>
      <c r="AG214" s="528"/>
      <c r="AH214" s="528"/>
      <c r="AI214" s="528"/>
      <c r="AJ214" s="528"/>
      <c r="AK214" s="528"/>
      <c r="AL214" s="528"/>
      <c r="AM214" s="528"/>
      <c r="AN214" s="528"/>
      <c r="AO214" s="89"/>
      <c r="AP214" s="89"/>
    </row>
    <row r="215" spans="1:42" ht="50.25" customHeight="1">
      <c r="A215" s="89"/>
      <c r="B215" s="528"/>
      <c r="C215" s="528"/>
      <c r="D215" s="528"/>
      <c r="E215" s="528"/>
      <c r="F215" s="528"/>
      <c r="G215" s="528"/>
      <c r="H215" s="528"/>
      <c r="I215" s="528"/>
      <c r="J215" s="528"/>
      <c r="K215" s="528"/>
      <c r="L215" s="528"/>
      <c r="M215" s="528"/>
      <c r="N215" s="528"/>
      <c r="O215" s="528"/>
      <c r="P215" s="528"/>
      <c r="Q215" s="528"/>
      <c r="R215" s="528"/>
      <c r="S215" s="528"/>
      <c r="T215" s="528"/>
      <c r="U215" s="528"/>
      <c r="V215" s="528"/>
      <c r="W215" s="528"/>
      <c r="X215" s="528"/>
      <c r="Y215" s="528"/>
      <c r="Z215" s="528"/>
      <c r="AA215" s="528"/>
      <c r="AB215" s="528"/>
      <c r="AC215" s="528"/>
      <c r="AD215" s="528"/>
      <c r="AE215" s="528"/>
      <c r="AF215" s="528"/>
      <c r="AG215" s="528"/>
      <c r="AH215" s="528"/>
      <c r="AI215" s="528"/>
      <c r="AJ215" s="528"/>
      <c r="AK215" s="528"/>
      <c r="AL215" s="528"/>
      <c r="AM215" s="528"/>
      <c r="AN215" s="528"/>
      <c r="AO215" s="89"/>
      <c r="AP215" s="89"/>
    </row>
    <row r="216" spans="1:42" ht="50.25" customHeight="1">
      <c r="A216" s="89"/>
      <c r="B216" s="528"/>
      <c r="C216" s="528"/>
      <c r="D216" s="528"/>
      <c r="E216" s="528"/>
      <c r="F216" s="528"/>
      <c r="G216" s="528"/>
      <c r="H216" s="528"/>
      <c r="I216" s="528"/>
      <c r="J216" s="528"/>
      <c r="K216" s="528"/>
      <c r="L216" s="528"/>
      <c r="M216" s="528"/>
      <c r="N216" s="528"/>
      <c r="O216" s="528"/>
      <c r="P216" s="528"/>
      <c r="Q216" s="528"/>
      <c r="R216" s="528"/>
      <c r="S216" s="528"/>
      <c r="T216" s="528"/>
      <c r="U216" s="528"/>
      <c r="V216" s="528"/>
      <c r="W216" s="528"/>
      <c r="X216" s="528"/>
      <c r="Y216" s="528"/>
      <c r="Z216" s="528"/>
      <c r="AA216" s="528"/>
      <c r="AB216" s="528"/>
      <c r="AC216" s="528"/>
      <c r="AD216" s="528"/>
      <c r="AE216" s="528"/>
      <c r="AF216" s="528"/>
      <c r="AG216" s="528"/>
      <c r="AH216" s="528"/>
      <c r="AI216" s="528"/>
      <c r="AJ216" s="528"/>
      <c r="AK216" s="528"/>
      <c r="AL216" s="528"/>
      <c r="AM216" s="528"/>
      <c r="AN216" s="528"/>
      <c r="AO216" s="89"/>
      <c r="AP216" s="89"/>
    </row>
    <row r="217" spans="1:42" ht="50.25" customHeight="1">
      <c r="A217" s="89"/>
      <c r="B217" s="528"/>
      <c r="C217" s="528"/>
      <c r="D217" s="528"/>
      <c r="E217" s="528"/>
      <c r="F217" s="528"/>
      <c r="G217" s="528"/>
      <c r="H217" s="528"/>
      <c r="I217" s="528"/>
      <c r="J217" s="528"/>
      <c r="K217" s="528"/>
      <c r="L217" s="528"/>
      <c r="M217" s="528"/>
      <c r="N217" s="528"/>
      <c r="O217" s="528"/>
      <c r="P217" s="528"/>
      <c r="Q217" s="528"/>
      <c r="R217" s="528"/>
      <c r="S217" s="528"/>
      <c r="T217" s="528"/>
      <c r="U217" s="528"/>
      <c r="V217" s="528"/>
      <c r="W217" s="528"/>
      <c r="X217" s="528"/>
      <c r="Y217" s="528"/>
      <c r="Z217" s="528"/>
      <c r="AA217" s="528"/>
      <c r="AB217" s="528"/>
      <c r="AC217" s="528"/>
      <c r="AD217" s="528"/>
      <c r="AE217" s="528"/>
      <c r="AF217" s="528"/>
      <c r="AG217" s="528"/>
      <c r="AH217" s="528"/>
      <c r="AI217" s="528"/>
      <c r="AJ217" s="528"/>
      <c r="AK217" s="528"/>
      <c r="AL217" s="528"/>
      <c r="AM217" s="528"/>
      <c r="AN217" s="528"/>
      <c r="AO217" s="89"/>
      <c r="AP217" s="89"/>
    </row>
    <row r="218" spans="1:42" ht="50.25" customHeight="1">
      <c r="A218" s="89"/>
      <c r="B218" s="528"/>
      <c r="C218" s="528"/>
      <c r="D218" s="528"/>
      <c r="E218" s="528"/>
      <c r="F218" s="528"/>
      <c r="G218" s="528"/>
      <c r="H218" s="528"/>
      <c r="I218" s="528"/>
      <c r="J218" s="528"/>
      <c r="K218" s="528"/>
      <c r="L218" s="528"/>
      <c r="M218" s="528"/>
      <c r="N218" s="528"/>
      <c r="O218" s="528"/>
      <c r="P218" s="528"/>
      <c r="Q218" s="528"/>
      <c r="R218" s="528"/>
      <c r="S218" s="528"/>
      <c r="T218" s="528"/>
      <c r="U218" s="528"/>
      <c r="V218" s="528"/>
      <c r="W218" s="528"/>
      <c r="X218" s="528"/>
      <c r="Y218" s="528"/>
      <c r="Z218" s="528"/>
      <c r="AA218" s="528"/>
      <c r="AB218" s="528"/>
      <c r="AC218" s="528"/>
      <c r="AD218" s="528"/>
      <c r="AE218" s="528"/>
      <c r="AF218" s="528"/>
      <c r="AG218" s="528"/>
      <c r="AH218" s="528"/>
      <c r="AI218" s="528"/>
      <c r="AJ218" s="528"/>
      <c r="AK218" s="528"/>
      <c r="AL218" s="528"/>
      <c r="AM218" s="528"/>
      <c r="AN218" s="528"/>
      <c r="AO218" s="89"/>
      <c r="AP218" s="89"/>
    </row>
    <row r="219" spans="1:42" ht="50.25" customHeight="1">
      <c r="A219" s="89"/>
      <c r="B219" s="528"/>
      <c r="C219" s="528"/>
      <c r="D219" s="528"/>
      <c r="E219" s="528"/>
      <c r="F219" s="528"/>
      <c r="G219" s="528"/>
      <c r="H219" s="528"/>
      <c r="I219" s="528"/>
      <c r="J219" s="528"/>
      <c r="K219" s="528"/>
      <c r="L219" s="528"/>
      <c r="M219" s="528"/>
      <c r="N219" s="528"/>
      <c r="O219" s="528"/>
      <c r="P219" s="528"/>
      <c r="Q219" s="528"/>
      <c r="R219" s="528"/>
      <c r="S219" s="528"/>
      <c r="T219" s="528"/>
      <c r="U219" s="528"/>
      <c r="V219" s="528"/>
      <c r="W219" s="528"/>
      <c r="X219" s="528"/>
      <c r="Y219" s="528"/>
      <c r="Z219" s="528"/>
      <c r="AA219" s="528"/>
      <c r="AB219" s="528"/>
      <c r="AC219" s="528"/>
      <c r="AD219" s="528"/>
      <c r="AE219" s="528"/>
      <c r="AF219" s="528"/>
      <c r="AG219" s="528"/>
      <c r="AH219" s="528"/>
      <c r="AI219" s="528"/>
      <c r="AJ219" s="528"/>
      <c r="AK219" s="528"/>
      <c r="AL219" s="528"/>
      <c r="AM219" s="528"/>
      <c r="AN219" s="528"/>
    </row>
    <row r="220" spans="1:42" ht="50.25" customHeight="1">
      <c r="A220" s="89"/>
      <c r="B220" s="528"/>
      <c r="C220" s="528"/>
      <c r="D220" s="528"/>
      <c r="E220" s="528"/>
      <c r="F220" s="528"/>
      <c r="G220" s="528"/>
      <c r="H220" s="528"/>
      <c r="I220" s="528"/>
      <c r="J220" s="528"/>
      <c r="K220" s="528"/>
      <c r="L220" s="528"/>
      <c r="M220" s="528"/>
      <c r="N220" s="528"/>
      <c r="O220" s="528"/>
      <c r="P220" s="528"/>
      <c r="Q220" s="528"/>
      <c r="R220" s="528"/>
      <c r="S220" s="528"/>
      <c r="T220" s="528"/>
      <c r="U220" s="528"/>
      <c r="V220" s="528"/>
      <c r="W220" s="528"/>
      <c r="X220" s="528"/>
      <c r="Y220" s="528"/>
      <c r="Z220" s="528"/>
      <c r="AA220" s="528"/>
      <c r="AB220" s="528"/>
      <c r="AC220" s="528"/>
      <c r="AD220" s="528"/>
      <c r="AE220" s="528"/>
      <c r="AF220" s="528"/>
      <c r="AG220" s="528"/>
      <c r="AH220" s="528"/>
      <c r="AI220" s="528"/>
      <c r="AJ220" s="528"/>
      <c r="AK220" s="528"/>
      <c r="AL220" s="528"/>
      <c r="AM220" s="528"/>
      <c r="AN220" s="528"/>
    </row>
    <row r="221" spans="1:42" ht="67.5" customHeight="1">
      <c r="A221" s="89"/>
      <c r="B221" s="528"/>
      <c r="C221" s="528"/>
      <c r="D221" s="528"/>
      <c r="E221" s="528"/>
      <c r="F221" s="528"/>
      <c r="G221" s="528"/>
      <c r="H221" s="528"/>
      <c r="I221" s="528"/>
      <c r="J221" s="528"/>
      <c r="K221" s="528"/>
      <c r="L221" s="528"/>
      <c r="M221" s="528"/>
      <c r="N221" s="528"/>
      <c r="O221" s="528"/>
      <c r="P221" s="528"/>
      <c r="Q221" s="528"/>
      <c r="R221" s="528"/>
      <c r="S221" s="528"/>
      <c r="T221" s="528"/>
      <c r="U221" s="528"/>
      <c r="V221" s="528"/>
      <c r="W221" s="528"/>
      <c r="X221" s="528"/>
      <c r="Y221" s="528"/>
      <c r="Z221" s="528"/>
      <c r="AA221" s="528"/>
      <c r="AB221" s="528"/>
      <c r="AC221" s="528"/>
      <c r="AD221" s="528"/>
      <c r="AE221" s="528"/>
      <c r="AF221" s="528"/>
      <c r="AG221" s="528"/>
      <c r="AH221" s="528"/>
      <c r="AI221" s="528"/>
      <c r="AJ221" s="528"/>
      <c r="AK221" s="528"/>
      <c r="AL221" s="528"/>
      <c r="AM221" s="528"/>
      <c r="AN221" s="528"/>
    </row>
    <row r="222" spans="1:42" ht="10.5" customHeight="1">
      <c r="A222" s="89"/>
      <c r="AN222" s="405" t="s">
        <v>5183</v>
      </c>
    </row>
    <row r="223" spans="1:42">
      <c r="A223" s="89"/>
      <c r="B223" s="787" t="s">
        <v>4851</v>
      </c>
      <c r="C223" s="787"/>
      <c r="D223" s="787"/>
      <c r="E223" s="787"/>
      <c r="F223" s="787"/>
      <c r="G223" s="787"/>
      <c r="H223" s="787"/>
      <c r="I223" s="787"/>
      <c r="J223" s="787"/>
      <c r="K223" s="788"/>
      <c r="L223" s="788"/>
      <c r="M223" s="788"/>
      <c r="N223" s="788"/>
      <c r="O223" s="788"/>
      <c r="P223" s="788"/>
      <c r="Q223" s="788"/>
      <c r="R223" s="788"/>
      <c r="S223" s="788"/>
      <c r="T223" s="788"/>
      <c r="U223" s="788"/>
      <c r="V223" s="788"/>
      <c r="W223" s="788"/>
      <c r="X223" s="788"/>
      <c r="Y223" s="788"/>
      <c r="Z223" s="788"/>
      <c r="AA223" s="788"/>
      <c r="AB223" s="788"/>
      <c r="AC223" s="788"/>
      <c r="AD223" s="788"/>
      <c r="AE223" s="788"/>
      <c r="AF223" s="788"/>
      <c r="AG223" s="788"/>
      <c r="AH223" s="788"/>
      <c r="AI223" s="788"/>
      <c r="AJ223" s="788"/>
      <c r="AK223" s="788"/>
      <c r="AL223" s="788"/>
      <c r="AM223" s="788"/>
      <c r="AN223" s="788"/>
      <c r="AO223" s="788"/>
      <c r="AP223" s="788"/>
    </row>
    <row r="224" spans="1:42" ht="12.75" customHeight="1">
      <c r="A224" s="89"/>
      <c r="C224" s="789" t="s">
        <v>3561</v>
      </c>
      <c r="D224" s="789"/>
      <c r="E224" s="789"/>
      <c r="F224" s="789"/>
      <c r="G224" s="789"/>
      <c r="H224" s="789"/>
      <c r="I224" s="789"/>
      <c r="J224" s="790"/>
      <c r="K224" s="790"/>
      <c r="L224" s="790"/>
      <c r="M224" s="790"/>
      <c r="N224" s="790"/>
      <c r="O224" s="790"/>
      <c r="P224" s="790"/>
      <c r="Q224" s="790"/>
      <c r="R224" s="790"/>
      <c r="S224" s="790"/>
      <c r="T224" s="790"/>
      <c r="U224" s="790"/>
      <c r="V224" s="790"/>
      <c r="W224" s="790"/>
      <c r="X224" s="790"/>
      <c r="Y224" s="790"/>
      <c r="Z224" s="790"/>
      <c r="AA224" s="790"/>
      <c r="AB224" s="790"/>
      <c r="AC224" s="790"/>
      <c r="AD224" s="790"/>
      <c r="AE224" s="790"/>
      <c r="AF224" s="790"/>
      <c r="AG224" s="790"/>
      <c r="AH224" s="790"/>
      <c r="AI224" s="790"/>
      <c r="AJ224" s="790"/>
      <c r="AK224" s="790"/>
      <c r="AL224" s="790"/>
      <c r="AM224" s="790"/>
      <c r="AN224" s="790"/>
      <c r="AO224" s="790"/>
    </row>
    <row r="225" spans="1:42" ht="6.75" customHeight="1" thickBot="1">
      <c r="A225" s="89"/>
    </row>
    <row r="226" spans="1:42" ht="15.95" customHeight="1" thickBot="1">
      <c r="A226" s="89"/>
      <c r="B226" s="698" t="s">
        <v>3562</v>
      </c>
      <c r="C226" s="697"/>
      <c r="D226" s="697"/>
      <c r="E226" s="697"/>
      <c r="F226" s="697"/>
      <c r="G226" s="697"/>
      <c r="H226" s="697"/>
      <c r="I226" s="477" t="str">
        <f>入力①申請書項目!O42&amp;" "&amp;入力①申請書項目!O43&amp;"　"&amp;入力①申請書項目!O44</f>
        <v>株式会社●●●● 代表取締役　経産　太郎</v>
      </c>
      <c r="J226" s="478"/>
      <c r="K226" s="478"/>
      <c r="L226" s="478"/>
      <c r="M226" s="478"/>
      <c r="N226" s="478"/>
      <c r="O226" s="478"/>
      <c r="P226" s="478"/>
      <c r="Q226" s="478"/>
      <c r="R226" s="478"/>
      <c r="S226" s="478"/>
      <c r="T226" s="478"/>
      <c r="U226" s="478"/>
      <c r="V226" s="478"/>
      <c r="W226" s="478"/>
      <c r="X226" s="478"/>
      <c r="Y226" s="478"/>
      <c r="Z226" s="478"/>
      <c r="AA226" s="478"/>
      <c r="AB226" s="478"/>
      <c r="AC226" s="478"/>
      <c r="AD226" s="700" t="s">
        <v>3563</v>
      </c>
      <c r="AE226" s="701"/>
      <c r="AF226" s="701"/>
      <c r="AG226" s="702"/>
      <c r="AH226" s="521" t="str">
        <f>入力①申請書項目!O52&amp;"　(千円)"</f>
        <v>10000　(千円)</v>
      </c>
      <c r="AI226" s="522"/>
      <c r="AJ226" s="522"/>
      <c r="AK226" s="522"/>
      <c r="AL226" s="522"/>
      <c r="AM226" s="522"/>
      <c r="AN226" s="522"/>
      <c r="AO226" s="522"/>
      <c r="AP226" s="523"/>
    </row>
    <row r="227" spans="1:42" ht="15.95" customHeight="1" thickBot="1">
      <c r="A227" s="89"/>
      <c r="B227" s="696" t="s">
        <v>3564</v>
      </c>
      <c r="C227" s="697"/>
      <c r="D227" s="697"/>
      <c r="E227" s="697"/>
      <c r="F227" s="697"/>
      <c r="G227" s="697"/>
      <c r="H227" s="697"/>
      <c r="I227" s="477" t="str">
        <f>"〒"&amp;入力①申請書項目!O45&amp;"　"&amp;入力①申請書項目!O46</f>
        <v>〒12345　○○県○○市○○町○○○○○○</v>
      </c>
      <c r="J227" s="478"/>
      <c r="K227" s="478"/>
      <c r="L227" s="478"/>
      <c r="M227" s="478"/>
      <c r="N227" s="478"/>
      <c r="O227" s="478"/>
      <c r="P227" s="478"/>
      <c r="Q227" s="478"/>
      <c r="R227" s="478"/>
      <c r="S227" s="478"/>
      <c r="T227" s="478"/>
      <c r="U227" s="479"/>
      <c r="V227" s="479"/>
      <c r="W227" s="479"/>
      <c r="X227" s="479"/>
      <c r="Y227" s="479"/>
      <c r="Z227" s="479"/>
      <c r="AA227" s="479"/>
      <c r="AB227" s="479"/>
      <c r="AC227" s="479"/>
      <c r="AD227" s="705" t="s">
        <v>3565</v>
      </c>
      <c r="AE227" s="706"/>
      <c r="AF227" s="706"/>
      <c r="AG227" s="706"/>
      <c r="AH227" s="713" t="str">
        <f>入力①申請書項目!O55&amp;"名"</f>
        <v>30名</v>
      </c>
      <c r="AI227" s="714"/>
      <c r="AJ227" s="715"/>
      <c r="AK227" s="703" t="s">
        <v>3569</v>
      </c>
      <c r="AL227" s="704"/>
      <c r="AM227" s="704"/>
      <c r="AN227" s="713" t="str">
        <f>入力①申請書項目!O53&amp;"月"</f>
        <v>12月</v>
      </c>
      <c r="AO227" s="714"/>
      <c r="AP227" s="715"/>
    </row>
    <row r="228" spans="1:42" ht="15.95" customHeight="1" thickBot="1">
      <c r="A228" s="89"/>
      <c r="B228" s="698" t="s">
        <v>3566</v>
      </c>
      <c r="C228" s="697"/>
      <c r="D228" s="697"/>
      <c r="E228" s="697"/>
      <c r="F228" s="697"/>
      <c r="G228" s="697"/>
      <c r="H228" s="697"/>
      <c r="I228" s="418" t="str">
        <f>入力①申請書項目!O48</f>
        <v>経済　花子</v>
      </c>
      <c r="J228" s="419"/>
      <c r="K228" s="419"/>
      <c r="L228" s="419"/>
      <c r="M228" s="419"/>
      <c r="N228" s="419"/>
      <c r="O228" s="419"/>
      <c r="P228" s="419"/>
      <c r="Q228" s="700" t="s">
        <v>3579</v>
      </c>
      <c r="R228" s="701"/>
      <c r="S228" s="701"/>
      <c r="T228" s="702"/>
      <c r="U228" s="418" t="str">
        <f>入力①申請書項目!O51</f>
        <v>abcd@efgh.co.jp</v>
      </c>
      <c r="V228" s="419"/>
      <c r="W228" s="419"/>
      <c r="X228" s="419"/>
      <c r="Y228" s="419"/>
      <c r="Z228" s="419"/>
      <c r="AA228" s="419"/>
      <c r="AB228" s="419"/>
      <c r="AC228" s="419"/>
      <c r="AD228" s="419"/>
      <c r="AE228" s="419"/>
      <c r="AF228" s="419"/>
      <c r="AG228" s="419"/>
      <c r="AH228" s="419"/>
      <c r="AI228" s="419"/>
      <c r="AJ228" s="419"/>
      <c r="AK228" s="419"/>
      <c r="AL228" s="419"/>
      <c r="AM228" s="419"/>
      <c r="AN228" s="419"/>
      <c r="AO228" s="419"/>
      <c r="AP228" s="420"/>
    </row>
    <row r="229" spans="1:42" ht="24" customHeight="1" thickBot="1">
      <c r="A229" s="89"/>
      <c r="B229" s="698" t="s">
        <v>3567</v>
      </c>
      <c r="C229" s="697"/>
      <c r="D229" s="697"/>
      <c r="E229" s="697"/>
      <c r="F229" s="697"/>
      <c r="G229" s="697"/>
      <c r="H229" s="697"/>
      <c r="I229" s="418" t="str">
        <f>入力①申請書項目!O49</f>
        <v>0123456789</v>
      </c>
      <c r="J229" s="419"/>
      <c r="K229" s="419"/>
      <c r="L229" s="419"/>
      <c r="M229" s="419"/>
      <c r="N229" s="419"/>
      <c r="O229" s="419"/>
      <c r="P229" s="419"/>
      <c r="Q229" s="703" t="s">
        <v>3568</v>
      </c>
      <c r="R229" s="704"/>
      <c r="S229" s="704"/>
      <c r="T229" s="704"/>
      <c r="U229" s="418" t="str">
        <f>入力①申請書項目!O50</f>
        <v>0123456789</v>
      </c>
      <c r="V229" s="419"/>
      <c r="W229" s="419"/>
      <c r="X229" s="419"/>
      <c r="Y229" s="419"/>
      <c r="Z229" s="419"/>
      <c r="AA229" s="419"/>
      <c r="AB229" s="419"/>
      <c r="AC229" s="420"/>
      <c r="AD229" s="716" t="s">
        <v>5172</v>
      </c>
      <c r="AE229" s="717"/>
      <c r="AF229" s="717"/>
      <c r="AG229" s="717"/>
      <c r="AH229" s="717"/>
      <c r="AI229" s="717"/>
      <c r="AJ229" s="717"/>
      <c r="AK229" s="717"/>
      <c r="AL229" s="717"/>
      <c r="AM229" s="718"/>
      <c r="AN229" s="719" t="str">
        <f>IF(入力①申請書項目!O65="","",入力①申請書項目!O65)</f>
        <v/>
      </c>
      <c r="AO229" s="720"/>
      <c r="AP229" s="721"/>
    </row>
    <row r="230" spans="1:42" ht="15.95" customHeight="1" thickBot="1">
      <c r="A230" s="89"/>
      <c r="B230" s="698" t="s">
        <v>4852</v>
      </c>
      <c r="C230" s="697"/>
      <c r="D230" s="697"/>
      <c r="E230" s="697"/>
      <c r="F230" s="697"/>
      <c r="G230" s="697"/>
      <c r="H230" s="697"/>
      <c r="I230" s="418">
        <f>COUNTA(入力④変更項目!X8:AF17)</f>
        <v>0</v>
      </c>
      <c r="J230" s="419"/>
      <c r="K230" s="419"/>
      <c r="L230" s="419"/>
      <c r="M230" s="419"/>
      <c r="N230" s="419"/>
      <c r="O230" s="419"/>
      <c r="P230" s="419"/>
      <c r="Q230" s="700" t="s">
        <v>4853</v>
      </c>
      <c r="R230" s="701"/>
      <c r="S230" s="701"/>
      <c r="T230" s="702"/>
      <c r="U230" s="418" t="str">
        <f>IF(入力④変更項目!BW7=0,"",1988+入力④変更項目!BW7&amp;"年"&amp;入力④変更項目!BX7&amp;"月"&amp;入力④変更項目!BY7&amp;"日")</f>
        <v/>
      </c>
      <c r="V230" s="419"/>
      <c r="W230" s="419"/>
      <c r="X230" s="419"/>
      <c r="Y230" s="419"/>
      <c r="Z230" s="419"/>
      <c r="AA230" s="419"/>
      <c r="AB230" s="419"/>
      <c r="AC230" s="419"/>
      <c r="AD230" s="700" t="s">
        <v>4854</v>
      </c>
      <c r="AE230" s="701"/>
      <c r="AF230" s="701"/>
      <c r="AG230" s="701"/>
      <c r="AH230" s="418" t="str">
        <f>IF(入力④変更項目!BW8=0,"",1988+入力④変更項目!BW8&amp;"年"&amp;入力④変更項目!BX8&amp;"月"&amp;入力④変更項目!BY8&amp;"日")</f>
        <v/>
      </c>
      <c r="AI230" s="419"/>
      <c r="AJ230" s="419"/>
      <c r="AK230" s="419"/>
      <c r="AL230" s="419"/>
      <c r="AM230" s="419"/>
      <c r="AN230" s="419"/>
      <c r="AO230" s="419"/>
      <c r="AP230" s="420"/>
    </row>
    <row r="231" spans="1:42" ht="15.95" customHeight="1" thickBot="1">
      <c r="A231" s="89"/>
      <c r="B231" s="296" t="s">
        <v>3570</v>
      </c>
      <c r="AJ231" s="297"/>
      <c r="AP231" s="298"/>
    </row>
    <row r="232" spans="1:42" ht="18.95" customHeight="1" thickBot="1">
      <c r="A232" s="89"/>
      <c r="B232" s="500"/>
      <c r="C232" s="501"/>
      <c r="D232" s="501"/>
      <c r="E232" s="501"/>
      <c r="F232" s="501"/>
      <c r="G232" s="501"/>
      <c r="H232" s="501"/>
      <c r="I232" s="501"/>
      <c r="J232" s="501"/>
      <c r="K232" s="501"/>
      <c r="L232" s="501"/>
      <c r="M232" s="501"/>
      <c r="N232" s="501"/>
      <c r="O232" s="501"/>
      <c r="P232" s="501"/>
      <c r="Q232" s="501"/>
      <c r="R232" s="501"/>
      <c r="S232" s="501"/>
      <c r="T232" s="501"/>
      <c r="U232" s="501"/>
      <c r="V232" s="501"/>
      <c r="W232" s="501"/>
      <c r="X232" s="501"/>
      <c r="Y232" s="501"/>
      <c r="Z232" s="501"/>
      <c r="AA232" s="501"/>
      <c r="AB232" s="501"/>
      <c r="AC232" s="501"/>
      <c r="AD232" s="501"/>
      <c r="AE232" s="501"/>
      <c r="AF232" s="501"/>
      <c r="AG232" s="501"/>
      <c r="AH232" s="501"/>
      <c r="AI232" s="501"/>
      <c r="AJ232" s="501"/>
      <c r="AK232" s="480" t="s">
        <v>3581</v>
      </c>
      <c r="AL232" s="480"/>
      <c r="AM232" s="480"/>
      <c r="AN232" s="480" t="s">
        <v>3580</v>
      </c>
      <c r="AO232" s="480"/>
      <c r="AP232" s="480"/>
    </row>
    <row r="233" spans="1:42" ht="18" customHeight="1" thickBot="1">
      <c r="A233" s="89"/>
      <c r="B233" s="708" t="s">
        <v>3582</v>
      </c>
      <c r="C233" s="709"/>
      <c r="D233" s="709"/>
      <c r="E233" s="709"/>
      <c r="F233" s="709"/>
      <c r="G233" s="709"/>
      <c r="H233" s="709"/>
      <c r="I233" s="709"/>
      <c r="J233" s="709"/>
      <c r="K233" s="709"/>
      <c r="L233" s="709"/>
      <c r="M233" s="709"/>
      <c r="N233" s="709"/>
      <c r="O233" s="709"/>
      <c r="P233" s="709"/>
      <c r="Q233" s="709"/>
      <c r="R233" s="709"/>
      <c r="S233" s="709"/>
      <c r="T233" s="709"/>
      <c r="U233" s="709"/>
      <c r="V233" s="709"/>
      <c r="W233" s="709"/>
      <c r="X233" s="709"/>
      <c r="Y233" s="709"/>
      <c r="Z233" s="709"/>
      <c r="AA233" s="709"/>
      <c r="AB233" s="709"/>
      <c r="AC233" s="709"/>
      <c r="AD233" s="709"/>
      <c r="AE233" s="709"/>
      <c r="AF233" s="709"/>
      <c r="AG233" s="709"/>
      <c r="AH233" s="709"/>
      <c r="AI233" s="709"/>
      <c r="AJ233" s="709"/>
      <c r="AK233" s="709"/>
      <c r="AL233" s="709"/>
      <c r="AM233" s="709"/>
      <c r="AN233" s="709"/>
      <c r="AO233" s="709"/>
      <c r="AP233" s="710"/>
    </row>
    <row r="234" spans="1:42" ht="18" customHeight="1">
      <c r="A234" s="89"/>
      <c r="B234" s="496">
        <v>1</v>
      </c>
      <c r="C234" s="497"/>
      <c r="D234" s="483" t="s">
        <v>5061</v>
      </c>
      <c r="E234" s="484"/>
      <c r="F234" s="484"/>
      <c r="G234" s="484"/>
      <c r="H234" s="484"/>
      <c r="I234" s="484"/>
      <c r="J234" s="484"/>
      <c r="K234" s="484"/>
      <c r="L234" s="484"/>
      <c r="M234" s="484"/>
      <c r="N234" s="484"/>
      <c r="O234" s="484"/>
      <c r="P234" s="484"/>
      <c r="Q234" s="484"/>
      <c r="R234" s="484"/>
      <c r="S234" s="484"/>
      <c r="T234" s="484"/>
      <c r="U234" s="484"/>
      <c r="V234" s="484"/>
      <c r="W234" s="484"/>
      <c r="X234" s="484"/>
      <c r="Y234" s="484"/>
      <c r="Z234" s="484"/>
      <c r="AA234" s="484"/>
      <c r="AB234" s="484"/>
      <c r="AC234" s="484"/>
      <c r="AD234" s="484"/>
      <c r="AE234" s="484"/>
      <c r="AF234" s="484"/>
      <c r="AG234" s="484"/>
      <c r="AH234" s="484"/>
      <c r="AI234" s="484"/>
      <c r="AJ234" s="485"/>
      <c r="AK234" s="502"/>
      <c r="AL234" s="502"/>
      <c r="AM234" s="502"/>
      <c r="AN234" s="503"/>
      <c r="AO234" s="503"/>
      <c r="AP234" s="503"/>
    </row>
    <row r="235" spans="1:42" ht="18" customHeight="1">
      <c r="A235" s="89"/>
      <c r="B235" s="463">
        <v>2</v>
      </c>
      <c r="C235" s="464"/>
      <c r="D235" s="424" t="s">
        <v>5062</v>
      </c>
      <c r="E235" s="424"/>
      <c r="F235" s="424"/>
      <c r="G235" s="424"/>
      <c r="H235" s="424"/>
      <c r="I235" s="424"/>
      <c r="J235" s="424"/>
      <c r="K235" s="424"/>
      <c r="L235" s="424"/>
      <c r="M235" s="424"/>
      <c r="N235" s="424"/>
      <c r="O235" s="424"/>
      <c r="P235" s="424"/>
      <c r="Q235" s="424"/>
      <c r="R235" s="424"/>
      <c r="S235" s="424"/>
      <c r="T235" s="424"/>
      <c r="U235" s="424"/>
      <c r="V235" s="424"/>
      <c r="W235" s="424"/>
      <c r="X235" s="424"/>
      <c r="Y235" s="424"/>
      <c r="Z235" s="424"/>
      <c r="AA235" s="424"/>
      <c r="AB235" s="424"/>
      <c r="AC235" s="424"/>
      <c r="AD235" s="424"/>
      <c r="AE235" s="424"/>
      <c r="AF235" s="424"/>
      <c r="AG235" s="424"/>
      <c r="AH235" s="424"/>
      <c r="AI235" s="424"/>
      <c r="AJ235" s="425"/>
      <c r="AK235" s="426"/>
      <c r="AL235" s="426"/>
      <c r="AM235" s="426"/>
      <c r="AN235" s="421"/>
      <c r="AO235" s="421"/>
      <c r="AP235" s="421"/>
    </row>
    <row r="236" spans="1:42" ht="18" customHeight="1">
      <c r="A236" s="89"/>
      <c r="B236" s="463">
        <v>3</v>
      </c>
      <c r="C236" s="464"/>
      <c r="D236" s="424" t="s">
        <v>5063</v>
      </c>
      <c r="E236" s="424"/>
      <c r="F236" s="424"/>
      <c r="G236" s="424"/>
      <c r="H236" s="424"/>
      <c r="I236" s="424"/>
      <c r="J236" s="424"/>
      <c r="K236" s="424"/>
      <c r="L236" s="424"/>
      <c r="M236" s="424"/>
      <c r="N236" s="424"/>
      <c r="O236" s="424"/>
      <c r="P236" s="424"/>
      <c r="Q236" s="424"/>
      <c r="R236" s="424"/>
      <c r="S236" s="424"/>
      <c r="T236" s="424"/>
      <c r="U236" s="424"/>
      <c r="V236" s="424"/>
      <c r="W236" s="424"/>
      <c r="X236" s="424"/>
      <c r="Y236" s="424"/>
      <c r="Z236" s="424"/>
      <c r="AA236" s="424"/>
      <c r="AB236" s="424"/>
      <c r="AC236" s="424"/>
      <c r="AD236" s="424"/>
      <c r="AE236" s="424"/>
      <c r="AF236" s="424"/>
      <c r="AG236" s="424"/>
      <c r="AH236" s="424"/>
      <c r="AI236" s="424"/>
      <c r="AJ236" s="425"/>
      <c r="AK236" s="426"/>
      <c r="AL236" s="426"/>
      <c r="AM236" s="426"/>
      <c r="AN236" s="421"/>
      <c r="AO236" s="421"/>
      <c r="AP236" s="421"/>
    </row>
    <row r="237" spans="1:42" ht="18" customHeight="1">
      <c r="A237" s="89"/>
      <c r="B237" s="463">
        <v>4</v>
      </c>
      <c r="C237" s="464"/>
      <c r="D237" s="424" t="s">
        <v>5064</v>
      </c>
      <c r="E237" s="424"/>
      <c r="F237" s="424"/>
      <c r="G237" s="424"/>
      <c r="H237" s="424"/>
      <c r="I237" s="424"/>
      <c r="J237" s="424"/>
      <c r="K237" s="424"/>
      <c r="L237" s="424"/>
      <c r="M237" s="424"/>
      <c r="N237" s="424"/>
      <c r="O237" s="424"/>
      <c r="P237" s="424"/>
      <c r="Q237" s="424"/>
      <c r="R237" s="424"/>
      <c r="S237" s="424"/>
      <c r="T237" s="424"/>
      <c r="U237" s="424"/>
      <c r="V237" s="424"/>
      <c r="W237" s="424"/>
      <c r="X237" s="424"/>
      <c r="Y237" s="424"/>
      <c r="Z237" s="424"/>
      <c r="AA237" s="424"/>
      <c r="AB237" s="424"/>
      <c r="AC237" s="424"/>
      <c r="AD237" s="424"/>
      <c r="AE237" s="424"/>
      <c r="AF237" s="424"/>
      <c r="AG237" s="424"/>
      <c r="AH237" s="424"/>
      <c r="AI237" s="424"/>
      <c r="AJ237" s="425"/>
      <c r="AK237" s="426"/>
      <c r="AL237" s="426"/>
      <c r="AM237" s="426"/>
      <c r="AN237" s="744"/>
      <c r="AO237" s="744"/>
      <c r="AP237" s="744"/>
    </row>
    <row r="238" spans="1:42" ht="18" customHeight="1">
      <c r="A238" s="89"/>
      <c r="B238" s="750">
        <v>5</v>
      </c>
      <c r="C238" s="751"/>
      <c r="D238" s="424" t="s">
        <v>5065</v>
      </c>
      <c r="E238" s="424"/>
      <c r="F238" s="424"/>
      <c r="G238" s="424"/>
      <c r="H238" s="424"/>
      <c r="I238" s="424"/>
      <c r="J238" s="424"/>
      <c r="K238" s="424"/>
      <c r="L238" s="424"/>
      <c r="M238" s="424"/>
      <c r="N238" s="424"/>
      <c r="O238" s="424"/>
      <c r="P238" s="424"/>
      <c r="Q238" s="424"/>
      <c r="R238" s="424"/>
      <c r="S238" s="424"/>
      <c r="T238" s="424"/>
      <c r="U238" s="424"/>
      <c r="V238" s="424"/>
      <c r="W238" s="424"/>
      <c r="X238" s="424"/>
      <c r="Y238" s="424"/>
      <c r="Z238" s="424"/>
      <c r="AA238" s="424"/>
      <c r="AB238" s="424"/>
      <c r="AC238" s="424"/>
      <c r="AD238" s="424"/>
      <c r="AE238" s="424"/>
      <c r="AF238" s="424"/>
      <c r="AG238" s="424"/>
      <c r="AH238" s="424"/>
      <c r="AI238" s="424"/>
      <c r="AJ238" s="425"/>
      <c r="AK238" s="426"/>
      <c r="AL238" s="426"/>
      <c r="AM238" s="426"/>
      <c r="AN238" s="744"/>
      <c r="AO238" s="744"/>
      <c r="AP238" s="744"/>
    </row>
    <row r="239" spans="1:42" ht="18" customHeight="1" thickBot="1">
      <c r="A239" s="89"/>
      <c r="B239" s="745">
        <v>6</v>
      </c>
      <c r="C239" s="746"/>
      <c r="D239" s="747" t="s">
        <v>5066</v>
      </c>
      <c r="E239" s="747"/>
      <c r="F239" s="747"/>
      <c r="G239" s="747"/>
      <c r="H239" s="747"/>
      <c r="I239" s="747"/>
      <c r="J239" s="747"/>
      <c r="K239" s="747"/>
      <c r="L239" s="747"/>
      <c r="M239" s="747"/>
      <c r="N239" s="747"/>
      <c r="O239" s="747"/>
      <c r="P239" s="747"/>
      <c r="Q239" s="747"/>
      <c r="R239" s="747"/>
      <c r="S239" s="747"/>
      <c r="T239" s="747"/>
      <c r="U239" s="747"/>
      <c r="V239" s="747"/>
      <c r="W239" s="747"/>
      <c r="X239" s="747"/>
      <c r="Y239" s="747"/>
      <c r="Z239" s="747"/>
      <c r="AA239" s="747"/>
      <c r="AB239" s="747"/>
      <c r="AC239" s="747"/>
      <c r="AD239" s="747"/>
      <c r="AE239" s="747"/>
      <c r="AF239" s="747"/>
      <c r="AG239" s="747"/>
      <c r="AH239" s="747"/>
      <c r="AI239" s="747"/>
      <c r="AJ239" s="748"/>
      <c r="AK239" s="749"/>
      <c r="AL239" s="749"/>
      <c r="AM239" s="749"/>
      <c r="AN239" s="707"/>
      <c r="AO239" s="707"/>
      <c r="AP239" s="707"/>
    </row>
    <row r="240" spans="1:42" ht="18" customHeight="1" thickBot="1">
      <c r="A240" s="89"/>
      <c r="B240" s="708" t="s">
        <v>5067</v>
      </c>
      <c r="C240" s="709"/>
      <c r="D240" s="709"/>
      <c r="E240" s="709"/>
      <c r="F240" s="709"/>
      <c r="G240" s="709"/>
      <c r="H240" s="709"/>
      <c r="I240" s="709"/>
      <c r="J240" s="709"/>
      <c r="K240" s="709"/>
      <c r="L240" s="709"/>
      <c r="M240" s="709"/>
      <c r="N240" s="709"/>
      <c r="O240" s="709"/>
      <c r="P240" s="709"/>
      <c r="Q240" s="709"/>
      <c r="R240" s="709"/>
      <c r="S240" s="709"/>
      <c r="T240" s="709"/>
      <c r="U240" s="709"/>
      <c r="V240" s="709"/>
      <c r="W240" s="709"/>
      <c r="X240" s="709"/>
      <c r="Y240" s="709"/>
      <c r="Z240" s="709"/>
      <c r="AA240" s="709"/>
      <c r="AB240" s="709"/>
      <c r="AC240" s="709"/>
      <c r="AD240" s="709"/>
      <c r="AE240" s="709"/>
      <c r="AF240" s="709"/>
      <c r="AG240" s="709"/>
      <c r="AH240" s="709"/>
      <c r="AI240" s="709"/>
      <c r="AJ240" s="709"/>
      <c r="AK240" s="709"/>
      <c r="AL240" s="709"/>
      <c r="AM240" s="709"/>
      <c r="AN240" s="709"/>
      <c r="AO240" s="709"/>
      <c r="AP240" s="710"/>
    </row>
    <row r="241" spans="1:42" ht="15" customHeight="1">
      <c r="A241" s="89"/>
      <c r="B241" s="463">
        <v>1</v>
      </c>
      <c r="C241" s="464"/>
      <c r="D241" s="424" t="s">
        <v>5068</v>
      </c>
      <c r="E241" s="424"/>
      <c r="F241" s="424"/>
      <c r="G241" s="424"/>
      <c r="H241" s="424"/>
      <c r="I241" s="424"/>
      <c r="J241" s="424"/>
      <c r="K241" s="424"/>
      <c r="L241" s="424"/>
      <c r="M241" s="424"/>
      <c r="N241" s="424"/>
      <c r="O241" s="424"/>
      <c r="P241" s="424"/>
      <c r="Q241" s="424"/>
      <c r="R241" s="424"/>
      <c r="S241" s="424"/>
      <c r="T241" s="424"/>
      <c r="U241" s="424"/>
      <c r="V241" s="424"/>
      <c r="W241" s="424"/>
      <c r="X241" s="424"/>
      <c r="Y241" s="424"/>
      <c r="Z241" s="424"/>
      <c r="AA241" s="424"/>
      <c r="AB241" s="424"/>
      <c r="AC241" s="424"/>
      <c r="AD241" s="424"/>
      <c r="AE241" s="424"/>
      <c r="AF241" s="424"/>
      <c r="AG241" s="424"/>
      <c r="AH241" s="424"/>
      <c r="AI241" s="424"/>
      <c r="AJ241" s="425"/>
      <c r="AK241" s="426"/>
      <c r="AL241" s="426"/>
      <c r="AM241" s="426"/>
      <c r="AN241" s="421"/>
      <c r="AO241" s="421"/>
      <c r="AP241" s="421"/>
    </row>
    <row r="242" spans="1:42" ht="15" customHeight="1" thickBot="1">
      <c r="A242" s="89"/>
      <c r="B242" s="463">
        <v>2</v>
      </c>
      <c r="C242" s="464"/>
      <c r="D242" s="424" t="s">
        <v>5069</v>
      </c>
      <c r="E242" s="424"/>
      <c r="F242" s="424"/>
      <c r="G242" s="424"/>
      <c r="H242" s="424"/>
      <c r="I242" s="424"/>
      <c r="J242" s="424"/>
      <c r="K242" s="424"/>
      <c r="L242" s="424"/>
      <c r="M242" s="424"/>
      <c r="N242" s="424"/>
      <c r="O242" s="424"/>
      <c r="P242" s="424"/>
      <c r="Q242" s="424"/>
      <c r="R242" s="424"/>
      <c r="S242" s="424"/>
      <c r="T242" s="424"/>
      <c r="U242" s="424"/>
      <c r="V242" s="424"/>
      <c r="W242" s="424"/>
      <c r="X242" s="424"/>
      <c r="Y242" s="424"/>
      <c r="Z242" s="424"/>
      <c r="AA242" s="424"/>
      <c r="AB242" s="424"/>
      <c r="AC242" s="424"/>
      <c r="AD242" s="424"/>
      <c r="AE242" s="424"/>
      <c r="AF242" s="424"/>
      <c r="AG242" s="424"/>
      <c r="AH242" s="424"/>
      <c r="AI242" s="424"/>
      <c r="AJ242" s="425"/>
      <c r="AK242" s="486"/>
      <c r="AL242" s="487"/>
      <c r="AM242" s="488"/>
      <c r="AN242" s="421"/>
      <c r="AO242" s="421"/>
      <c r="AP242" s="421"/>
    </row>
    <row r="243" spans="1:42" ht="18.95" customHeight="1" thickBot="1">
      <c r="A243" s="89"/>
      <c r="B243" s="708" t="s">
        <v>5070</v>
      </c>
      <c r="C243" s="709"/>
      <c r="D243" s="709"/>
      <c r="E243" s="709"/>
      <c r="F243" s="709"/>
      <c r="G243" s="709"/>
      <c r="H243" s="709"/>
      <c r="I243" s="709"/>
      <c r="J243" s="709"/>
      <c r="K243" s="709"/>
      <c r="L243" s="709"/>
      <c r="M243" s="709"/>
      <c r="N243" s="709"/>
      <c r="O243" s="709"/>
      <c r="P243" s="709"/>
      <c r="Q243" s="709"/>
      <c r="R243" s="709"/>
      <c r="S243" s="709"/>
      <c r="T243" s="709"/>
      <c r="U243" s="709"/>
      <c r="V243" s="709"/>
      <c r="W243" s="709"/>
      <c r="X243" s="709"/>
      <c r="Y243" s="709"/>
      <c r="Z243" s="709"/>
      <c r="AA243" s="709"/>
      <c r="AB243" s="709"/>
      <c r="AC243" s="709"/>
      <c r="AD243" s="709"/>
      <c r="AE243" s="709"/>
      <c r="AF243" s="709"/>
      <c r="AG243" s="709"/>
      <c r="AH243" s="709"/>
      <c r="AI243" s="709"/>
      <c r="AJ243" s="709"/>
      <c r="AK243" s="709"/>
      <c r="AL243" s="709"/>
      <c r="AM243" s="709"/>
      <c r="AN243" s="709"/>
      <c r="AO243" s="709"/>
      <c r="AP243" s="710"/>
    </row>
    <row r="244" spans="1:42" ht="15" customHeight="1">
      <c r="A244" s="89"/>
      <c r="B244" s="463">
        <v>1</v>
      </c>
      <c r="C244" s="464"/>
      <c r="D244" s="424" t="s">
        <v>5071</v>
      </c>
      <c r="E244" s="424"/>
      <c r="F244" s="424"/>
      <c r="G244" s="424"/>
      <c r="H244" s="424"/>
      <c r="I244" s="424"/>
      <c r="J244" s="424"/>
      <c r="K244" s="424"/>
      <c r="L244" s="424"/>
      <c r="M244" s="424"/>
      <c r="N244" s="424"/>
      <c r="O244" s="424"/>
      <c r="P244" s="424"/>
      <c r="Q244" s="424"/>
      <c r="R244" s="424"/>
      <c r="S244" s="424"/>
      <c r="T244" s="424"/>
      <c r="U244" s="424"/>
      <c r="V244" s="424"/>
      <c r="W244" s="424"/>
      <c r="X244" s="424"/>
      <c r="Y244" s="424"/>
      <c r="Z244" s="424"/>
      <c r="AA244" s="424"/>
      <c r="AB244" s="424"/>
      <c r="AC244" s="424"/>
      <c r="AD244" s="424"/>
      <c r="AE244" s="424"/>
      <c r="AF244" s="424"/>
      <c r="AG244" s="424"/>
      <c r="AH244" s="424"/>
      <c r="AI244" s="424"/>
      <c r="AJ244" s="425"/>
      <c r="AK244" s="426"/>
      <c r="AL244" s="426"/>
      <c r="AM244" s="426"/>
      <c r="AN244" s="421"/>
      <c r="AO244" s="421"/>
      <c r="AP244" s="421"/>
    </row>
    <row r="245" spans="1:42" ht="15" customHeight="1" thickBot="1">
      <c r="A245" s="89"/>
      <c r="B245" s="463">
        <v>2</v>
      </c>
      <c r="C245" s="464"/>
      <c r="D245" s="424" t="s">
        <v>5072</v>
      </c>
      <c r="E245" s="424"/>
      <c r="F245" s="424"/>
      <c r="G245" s="424"/>
      <c r="H245" s="424"/>
      <c r="I245" s="424"/>
      <c r="J245" s="424"/>
      <c r="K245" s="424"/>
      <c r="L245" s="424"/>
      <c r="M245" s="424"/>
      <c r="N245" s="424"/>
      <c r="O245" s="424"/>
      <c r="P245" s="424"/>
      <c r="Q245" s="424"/>
      <c r="R245" s="424"/>
      <c r="S245" s="424"/>
      <c r="T245" s="424"/>
      <c r="U245" s="424"/>
      <c r="V245" s="424"/>
      <c r="W245" s="424"/>
      <c r="X245" s="424"/>
      <c r="Y245" s="424"/>
      <c r="Z245" s="424"/>
      <c r="AA245" s="424"/>
      <c r="AB245" s="424"/>
      <c r="AC245" s="424"/>
      <c r="AD245" s="424"/>
      <c r="AE245" s="424"/>
      <c r="AF245" s="424"/>
      <c r="AG245" s="424"/>
      <c r="AH245" s="424"/>
      <c r="AI245" s="424"/>
      <c r="AJ245" s="425"/>
      <c r="AK245" s="486"/>
      <c r="AL245" s="487"/>
      <c r="AM245" s="488"/>
      <c r="AN245" s="421"/>
      <c r="AO245" s="421"/>
      <c r="AP245" s="421"/>
    </row>
    <row r="246" spans="1:42" ht="18.95" customHeight="1" thickBot="1">
      <c r="A246" s="89"/>
      <c r="B246" s="708" t="s">
        <v>5074</v>
      </c>
      <c r="C246" s="709"/>
      <c r="D246" s="709"/>
      <c r="E246" s="709"/>
      <c r="F246" s="709"/>
      <c r="G246" s="709"/>
      <c r="H246" s="709"/>
      <c r="I246" s="709"/>
      <c r="J246" s="709"/>
      <c r="K246" s="709"/>
      <c r="L246" s="709"/>
      <c r="M246" s="709"/>
      <c r="N246" s="709"/>
      <c r="O246" s="709"/>
      <c r="P246" s="709"/>
      <c r="Q246" s="709"/>
      <c r="R246" s="709"/>
      <c r="S246" s="709"/>
      <c r="T246" s="709"/>
      <c r="U246" s="709"/>
      <c r="V246" s="709"/>
      <c r="W246" s="709"/>
      <c r="X246" s="709"/>
      <c r="Y246" s="709"/>
      <c r="Z246" s="709"/>
      <c r="AA246" s="709"/>
      <c r="AB246" s="709"/>
      <c r="AC246" s="709"/>
      <c r="AD246" s="709"/>
      <c r="AE246" s="709"/>
      <c r="AF246" s="709"/>
      <c r="AG246" s="709"/>
      <c r="AH246" s="709"/>
      <c r="AI246" s="709"/>
      <c r="AJ246" s="709"/>
      <c r="AK246" s="709"/>
      <c r="AL246" s="709"/>
      <c r="AM246" s="709"/>
      <c r="AN246" s="709"/>
      <c r="AO246" s="709"/>
      <c r="AP246" s="710"/>
    </row>
    <row r="247" spans="1:42" ht="18" customHeight="1">
      <c r="A247" s="89"/>
      <c r="B247" s="463">
        <v>1</v>
      </c>
      <c r="C247" s="464"/>
      <c r="D247" s="424" t="s">
        <v>5081</v>
      </c>
      <c r="E247" s="424"/>
      <c r="F247" s="424"/>
      <c r="G247" s="424"/>
      <c r="H247" s="424"/>
      <c r="I247" s="424"/>
      <c r="J247" s="424"/>
      <c r="K247" s="424"/>
      <c r="L247" s="424"/>
      <c r="M247" s="424"/>
      <c r="N247" s="424"/>
      <c r="O247" s="424"/>
      <c r="P247" s="424"/>
      <c r="Q247" s="424"/>
      <c r="R247" s="424"/>
      <c r="S247" s="424"/>
      <c r="T247" s="424"/>
      <c r="U247" s="424"/>
      <c r="V247" s="424"/>
      <c r="W247" s="424"/>
      <c r="X247" s="424"/>
      <c r="Y247" s="424"/>
      <c r="Z247" s="424"/>
      <c r="AA247" s="424"/>
      <c r="AB247" s="424"/>
      <c r="AC247" s="424"/>
      <c r="AD247" s="424"/>
      <c r="AE247" s="424"/>
      <c r="AF247" s="424"/>
      <c r="AG247" s="424"/>
      <c r="AH247" s="424"/>
      <c r="AI247" s="424"/>
      <c r="AJ247" s="425"/>
      <c r="AK247" s="426"/>
      <c r="AL247" s="426"/>
      <c r="AM247" s="426"/>
      <c r="AN247" s="421"/>
      <c r="AO247" s="421"/>
      <c r="AP247" s="421"/>
    </row>
    <row r="248" spans="1:42" ht="18" customHeight="1">
      <c r="A248" s="89"/>
      <c r="B248" s="463">
        <v>3</v>
      </c>
      <c r="C248" s="464"/>
      <c r="D248" s="424" t="s">
        <v>5082</v>
      </c>
      <c r="E248" s="424"/>
      <c r="F248" s="424"/>
      <c r="G248" s="424"/>
      <c r="H248" s="424"/>
      <c r="I248" s="424"/>
      <c r="J248" s="424"/>
      <c r="K248" s="424"/>
      <c r="L248" s="424"/>
      <c r="M248" s="424"/>
      <c r="N248" s="424"/>
      <c r="O248" s="424"/>
      <c r="P248" s="424"/>
      <c r="Q248" s="424"/>
      <c r="R248" s="424"/>
      <c r="S248" s="424"/>
      <c r="T248" s="424"/>
      <c r="U248" s="424"/>
      <c r="V248" s="424"/>
      <c r="W248" s="424"/>
      <c r="X248" s="424"/>
      <c r="Y248" s="424"/>
      <c r="Z248" s="424"/>
      <c r="AA248" s="424"/>
      <c r="AB248" s="424"/>
      <c r="AC248" s="424"/>
      <c r="AD248" s="424"/>
      <c r="AE248" s="424"/>
      <c r="AF248" s="424"/>
      <c r="AG248" s="424"/>
      <c r="AH248" s="424"/>
      <c r="AI248" s="424"/>
      <c r="AJ248" s="425"/>
      <c r="AK248" s="486"/>
      <c r="AL248" s="487"/>
      <c r="AM248" s="488"/>
      <c r="AN248" s="421"/>
      <c r="AO248" s="421"/>
      <c r="AP248" s="421"/>
    </row>
    <row r="249" spans="1:42" ht="18" customHeight="1">
      <c r="A249" s="89"/>
      <c r="B249" s="463">
        <v>5</v>
      </c>
      <c r="C249" s="464"/>
      <c r="D249" s="424" t="s">
        <v>5083</v>
      </c>
      <c r="E249" s="424"/>
      <c r="F249" s="424"/>
      <c r="G249" s="424"/>
      <c r="H249" s="424"/>
      <c r="I249" s="424"/>
      <c r="J249" s="424"/>
      <c r="K249" s="424"/>
      <c r="L249" s="424"/>
      <c r="M249" s="424"/>
      <c r="N249" s="424"/>
      <c r="O249" s="424"/>
      <c r="P249" s="424"/>
      <c r="Q249" s="424"/>
      <c r="R249" s="424"/>
      <c r="S249" s="424"/>
      <c r="T249" s="424"/>
      <c r="U249" s="424"/>
      <c r="V249" s="424"/>
      <c r="W249" s="424"/>
      <c r="X249" s="424"/>
      <c r="Y249" s="424"/>
      <c r="Z249" s="424"/>
      <c r="AA249" s="424"/>
      <c r="AB249" s="424"/>
      <c r="AC249" s="424"/>
      <c r="AD249" s="424"/>
      <c r="AE249" s="424"/>
      <c r="AF249" s="424"/>
      <c r="AG249" s="424"/>
      <c r="AH249" s="424"/>
      <c r="AI249" s="424"/>
      <c r="AJ249" s="425"/>
      <c r="AK249" s="426"/>
      <c r="AL249" s="426"/>
      <c r="AM249" s="426"/>
      <c r="AN249" s="421"/>
      <c r="AO249" s="421"/>
      <c r="AP249" s="421"/>
    </row>
    <row r="250" spans="1:42" ht="18" customHeight="1">
      <c r="A250" s="89"/>
      <c r="B250" s="797" t="s">
        <v>5075</v>
      </c>
      <c r="C250" s="743"/>
      <c r="D250" s="424" t="s">
        <v>5171</v>
      </c>
      <c r="E250" s="424"/>
      <c r="F250" s="424"/>
      <c r="G250" s="424"/>
      <c r="H250" s="424"/>
      <c r="I250" s="424"/>
      <c r="J250" s="424"/>
      <c r="K250" s="424"/>
      <c r="L250" s="424"/>
      <c r="M250" s="424"/>
      <c r="N250" s="424"/>
      <c r="O250" s="424"/>
      <c r="P250" s="424"/>
      <c r="Q250" s="424"/>
      <c r="R250" s="424"/>
      <c r="S250" s="424"/>
      <c r="T250" s="424"/>
      <c r="U250" s="424"/>
      <c r="V250" s="424"/>
      <c r="W250" s="424"/>
      <c r="X250" s="424"/>
      <c r="Y250" s="424"/>
      <c r="Z250" s="424"/>
      <c r="AA250" s="424"/>
      <c r="AB250" s="424"/>
      <c r="AC250" s="424"/>
      <c r="AD250" s="424"/>
      <c r="AE250" s="424"/>
      <c r="AF250" s="424"/>
      <c r="AG250" s="424"/>
      <c r="AH250" s="424"/>
      <c r="AI250" s="424"/>
      <c r="AJ250" s="425"/>
      <c r="AK250" s="486"/>
      <c r="AL250" s="487"/>
      <c r="AM250" s="488"/>
      <c r="AN250" s="421"/>
      <c r="AO250" s="421"/>
      <c r="AP250" s="421"/>
    </row>
    <row r="251" spans="1:42" ht="18" customHeight="1">
      <c r="A251" s="89"/>
      <c r="B251" s="797" t="s">
        <v>5076</v>
      </c>
      <c r="C251" s="743"/>
      <c r="D251" s="424" t="s">
        <v>5084</v>
      </c>
      <c r="E251" s="424"/>
      <c r="F251" s="424"/>
      <c r="G251" s="424"/>
      <c r="H251" s="424"/>
      <c r="I251" s="424"/>
      <c r="J251" s="424"/>
      <c r="K251" s="424"/>
      <c r="L251" s="424"/>
      <c r="M251" s="424"/>
      <c r="N251" s="424"/>
      <c r="O251" s="424"/>
      <c r="P251" s="424"/>
      <c r="Q251" s="424"/>
      <c r="R251" s="424"/>
      <c r="S251" s="424"/>
      <c r="T251" s="424"/>
      <c r="U251" s="424"/>
      <c r="V251" s="424"/>
      <c r="W251" s="424"/>
      <c r="X251" s="424"/>
      <c r="Y251" s="424"/>
      <c r="Z251" s="424"/>
      <c r="AA251" s="424"/>
      <c r="AB251" s="424"/>
      <c r="AC251" s="424"/>
      <c r="AD251" s="424"/>
      <c r="AE251" s="424"/>
      <c r="AF251" s="424"/>
      <c r="AG251" s="424"/>
      <c r="AH251" s="424"/>
      <c r="AI251" s="424"/>
      <c r="AJ251" s="425"/>
      <c r="AK251" s="426"/>
      <c r="AL251" s="426"/>
      <c r="AM251" s="426"/>
      <c r="AN251" s="421"/>
      <c r="AO251" s="421"/>
      <c r="AP251" s="421"/>
    </row>
    <row r="252" spans="1:42" ht="18" customHeight="1">
      <c r="A252" s="89"/>
      <c r="B252" s="742" t="s">
        <v>5077</v>
      </c>
      <c r="C252" s="743"/>
      <c r="D252" s="424" t="s">
        <v>5085</v>
      </c>
      <c r="E252" s="424"/>
      <c r="F252" s="424"/>
      <c r="G252" s="424"/>
      <c r="H252" s="424"/>
      <c r="I252" s="424"/>
      <c r="J252" s="424"/>
      <c r="K252" s="424"/>
      <c r="L252" s="424"/>
      <c r="M252" s="424"/>
      <c r="N252" s="424"/>
      <c r="O252" s="424"/>
      <c r="P252" s="424"/>
      <c r="Q252" s="424"/>
      <c r="R252" s="424"/>
      <c r="S252" s="424"/>
      <c r="T252" s="424"/>
      <c r="U252" s="424"/>
      <c r="V252" s="424"/>
      <c r="W252" s="424"/>
      <c r="X252" s="424"/>
      <c r="Y252" s="424"/>
      <c r="Z252" s="424"/>
      <c r="AA252" s="424"/>
      <c r="AB252" s="424"/>
      <c r="AC252" s="424"/>
      <c r="AD252" s="424"/>
      <c r="AE252" s="424"/>
      <c r="AF252" s="424"/>
      <c r="AG252" s="424"/>
      <c r="AH252" s="424"/>
      <c r="AI252" s="424"/>
      <c r="AJ252" s="425"/>
      <c r="AK252" s="426"/>
      <c r="AL252" s="426"/>
      <c r="AM252" s="426"/>
      <c r="AN252" s="421"/>
      <c r="AO252" s="421"/>
      <c r="AP252" s="421"/>
    </row>
    <row r="253" spans="1:42" ht="18" customHeight="1">
      <c r="A253" s="89"/>
      <c r="B253" s="742" t="s">
        <v>5078</v>
      </c>
      <c r="C253" s="743"/>
      <c r="D253" s="424" t="s">
        <v>5086</v>
      </c>
      <c r="E253" s="424"/>
      <c r="F253" s="424"/>
      <c r="G253" s="424"/>
      <c r="H253" s="424"/>
      <c r="I253" s="424"/>
      <c r="J253" s="424"/>
      <c r="K253" s="424"/>
      <c r="L253" s="424"/>
      <c r="M253" s="424"/>
      <c r="N253" s="424"/>
      <c r="O253" s="424"/>
      <c r="P253" s="424"/>
      <c r="Q253" s="424"/>
      <c r="R253" s="424"/>
      <c r="S253" s="424"/>
      <c r="T253" s="424"/>
      <c r="U253" s="424"/>
      <c r="V253" s="424"/>
      <c r="W253" s="424"/>
      <c r="X253" s="424"/>
      <c r="Y253" s="424"/>
      <c r="Z253" s="424"/>
      <c r="AA253" s="424"/>
      <c r="AB253" s="424"/>
      <c r="AC253" s="424"/>
      <c r="AD253" s="424"/>
      <c r="AE253" s="424"/>
      <c r="AF253" s="424"/>
      <c r="AG253" s="424"/>
      <c r="AH253" s="424"/>
      <c r="AI253" s="424"/>
      <c r="AJ253" s="425"/>
      <c r="AK253" s="486"/>
      <c r="AL253" s="487"/>
      <c r="AM253" s="488"/>
      <c r="AN253" s="421"/>
      <c r="AO253" s="421"/>
      <c r="AP253" s="421"/>
    </row>
    <row r="254" spans="1:42" ht="18" customHeight="1">
      <c r="A254" s="89"/>
      <c r="B254" s="742" t="s">
        <v>5079</v>
      </c>
      <c r="C254" s="743"/>
      <c r="D254" s="424" t="s">
        <v>5087</v>
      </c>
      <c r="E254" s="424"/>
      <c r="F254" s="424"/>
      <c r="G254" s="424"/>
      <c r="H254" s="424"/>
      <c r="I254" s="424"/>
      <c r="J254" s="424"/>
      <c r="K254" s="424"/>
      <c r="L254" s="424"/>
      <c r="M254" s="424"/>
      <c r="N254" s="424"/>
      <c r="O254" s="424"/>
      <c r="P254" s="424"/>
      <c r="Q254" s="424"/>
      <c r="R254" s="424"/>
      <c r="S254" s="424"/>
      <c r="T254" s="424"/>
      <c r="U254" s="424"/>
      <c r="V254" s="424"/>
      <c r="W254" s="424"/>
      <c r="X254" s="424"/>
      <c r="Y254" s="424"/>
      <c r="Z254" s="424"/>
      <c r="AA254" s="424"/>
      <c r="AB254" s="424"/>
      <c r="AC254" s="424"/>
      <c r="AD254" s="424"/>
      <c r="AE254" s="424"/>
      <c r="AF254" s="424"/>
      <c r="AG254" s="424"/>
      <c r="AH254" s="424"/>
      <c r="AI254" s="424"/>
      <c r="AJ254" s="425"/>
      <c r="AK254" s="426"/>
      <c r="AL254" s="426"/>
      <c r="AM254" s="426"/>
      <c r="AN254" s="421"/>
      <c r="AO254" s="421"/>
      <c r="AP254" s="421"/>
    </row>
    <row r="255" spans="1:42" ht="18" customHeight="1">
      <c r="A255" s="89"/>
      <c r="B255" s="742" t="s">
        <v>5080</v>
      </c>
      <c r="C255" s="743"/>
      <c r="D255" s="424" t="s">
        <v>5088</v>
      </c>
      <c r="E255" s="424"/>
      <c r="F255" s="424"/>
      <c r="G255" s="424"/>
      <c r="H255" s="424"/>
      <c r="I255" s="424"/>
      <c r="J255" s="424"/>
      <c r="K255" s="424"/>
      <c r="L255" s="424"/>
      <c r="M255" s="424"/>
      <c r="N255" s="424"/>
      <c r="O255" s="424"/>
      <c r="P255" s="424"/>
      <c r="Q255" s="424"/>
      <c r="R255" s="424"/>
      <c r="S255" s="424"/>
      <c r="T255" s="424"/>
      <c r="U255" s="424"/>
      <c r="V255" s="424"/>
      <c r="W255" s="424"/>
      <c r="X255" s="424"/>
      <c r="Y255" s="424"/>
      <c r="Z255" s="424"/>
      <c r="AA255" s="424"/>
      <c r="AB255" s="424"/>
      <c r="AC255" s="424"/>
      <c r="AD255" s="424"/>
      <c r="AE255" s="424"/>
      <c r="AF255" s="424"/>
      <c r="AG255" s="424"/>
      <c r="AH255" s="424"/>
      <c r="AI255" s="424"/>
      <c r="AJ255" s="425"/>
      <c r="AK255" s="486"/>
      <c r="AL255" s="487"/>
      <c r="AM255" s="488"/>
      <c r="AN255" s="421"/>
      <c r="AO255" s="421"/>
      <c r="AP255" s="421"/>
    </row>
    <row r="256" spans="1:42" ht="18" customHeight="1">
      <c r="A256" s="89"/>
      <c r="B256" s="742" t="s">
        <v>5089</v>
      </c>
      <c r="C256" s="743"/>
      <c r="D256" s="424" t="s">
        <v>5091</v>
      </c>
      <c r="E256" s="424"/>
      <c r="F256" s="424"/>
      <c r="G256" s="424"/>
      <c r="H256" s="424"/>
      <c r="I256" s="424"/>
      <c r="J256" s="424"/>
      <c r="K256" s="424"/>
      <c r="L256" s="424"/>
      <c r="M256" s="424"/>
      <c r="N256" s="424"/>
      <c r="O256" s="424"/>
      <c r="P256" s="424"/>
      <c r="Q256" s="424"/>
      <c r="R256" s="424"/>
      <c r="S256" s="424"/>
      <c r="T256" s="424"/>
      <c r="U256" s="424"/>
      <c r="V256" s="424"/>
      <c r="W256" s="424"/>
      <c r="X256" s="424"/>
      <c r="Y256" s="424"/>
      <c r="Z256" s="424"/>
      <c r="AA256" s="424"/>
      <c r="AB256" s="424"/>
      <c r="AC256" s="424"/>
      <c r="AD256" s="424"/>
      <c r="AE256" s="424"/>
      <c r="AF256" s="424"/>
      <c r="AG256" s="424"/>
      <c r="AH256" s="424"/>
      <c r="AI256" s="424"/>
      <c r="AJ256" s="425"/>
      <c r="AK256" s="426"/>
      <c r="AL256" s="426"/>
      <c r="AM256" s="426"/>
      <c r="AN256" s="421"/>
      <c r="AO256" s="421"/>
      <c r="AP256" s="421"/>
    </row>
    <row r="257" spans="1:42" ht="18" customHeight="1" thickBot="1">
      <c r="A257" s="89"/>
      <c r="B257" s="742" t="s">
        <v>5090</v>
      </c>
      <c r="C257" s="743"/>
      <c r="D257" s="470" t="s">
        <v>5092</v>
      </c>
      <c r="E257" s="471"/>
      <c r="F257" s="471"/>
      <c r="G257" s="471"/>
      <c r="H257" s="471"/>
      <c r="I257" s="471"/>
      <c r="J257" s="471"/>
      <c r="K257" s="471"/>
      <c r="L257" s="471"/>
      <c r="M257" s="471"/>
      <c r="N257" s="471"/>
      <c r="O257" s="471"/>
      <c r="P257" s="471"/>
      <c r="Q257" s="471"/>
      <c r="R257" s="471"/>
      <c r="S257" s="471"/>
      <c r="T257" s="471"/>
      <c r="U257" s="471"/>
      <c r="V257" s="471"/>
      <c r="W257" s="471"/>
      <c r="X257" s="471"/>
      <c r="Y257" s="471"/>
      <c r="Z257" s="471"/>
      <c r="AA257" s="471"/>
      <c r="AB257" s="471"/>
      <c r="AC257" s="471"/>
      <c r="AD257" s="471"/>
      <c r="AE257" s="471"/>
      <c r="AF257" s="471"/>
      <c r="AG257" s="471"/>
      <c r="AH257" s="472" t="s">
        <v>5178</v>
      </c>
      <c r="AI257" s="472"/>
      <c r="AJ257" s="473"/>
      <c r="AK257" s="486"/>
      <c r="AL257" s="487"/>
      <c r="AM257" s="488"/>
      <c r="AN257" s="707"/>
      <c r="AO257" s="707"/>
      <c r="AP257" s="707"/>
    </row>
    <row r="258" spans="1:42" ht="18.95" customHeight="1" thickBot="1">
      <c r="A258" s="89"/>
      <c r="B258" s="708" t="s">
        <v>5093</v>
      </c>
      <c r="C258" s="709"/>
      <c r="D258" s="709"/>
      <c r="E258" s="709"/>
      <c r="F258" s="709"/>
      <c r="G258" s="709"/>
      <c r="H258" s="709"/>
      <c r="I258" s="709"/>
      <c r="J258" s="709"/>
      <c r="K258" s="709"/>
      <c r="L258" s="709"/>
      <c r="M258" s="709"/>
      <c r="N258" s="709"/>
      <c r="O258" s="709"/>
      <c r="P258" s="709"/>
      <c r="Q258" s="709"/>
      <c r="R258" s="709"/>
      <c r="S258" s="709"/>
      <c r="T258" s="709"/>
      <c r="U258" s="709"/>
      <c r="V258" s="709"/>
      <c r="W258" s="709"/>
      <c r="X258" s="709"/>
      <c r="Y258" s="709"/>
      <c r="Z258" s="709"/>
      <c r="AA258" s="709"/>
      <c r="AB258" s="709"/>
      <c r="AC258" s="709"/>
      <c r="AD258" s="709"/>
      <c r="AE258" s="709"/>
      <c r="AF258" s="709"/>
      <c r="AG258" s="709"/>
      <c r="AH258" s="709"/>
      <c r="AI258" s="709"/>
      <c r="AJ258" s="709"/>
      <c r="AK258" s="709"/>
      <c r="AL258" s="709"/>
      <c r="AM258" s="709"/>
      <c r="AN258" s="709"/>
      <c r="AO258" s="709"/>
      <c r="AP258" s="710"/>
    </row>
    <row r="259" spans="1:42" ht="18" customHeight="1" thickBot="1">
      <c r="A259" s="89"/>
      <c r="B259" s="729" t="s">
        <v>5094</v>
      </c>
      <c r="C259" s="730"/>
      <c r="D259" s="730"/>
      <c r="E259" s="730"/>
      <c r="F259" s="730"/>
      <c r="G259" s="730"/>
      <c r="H259" s="730"/>
      <c r="I259" s="730"/>
      <c r="J259" s="730"/>
      <c r="K259" s="730"/>
      <c r="L259" s="730"/>
      <c r="M259" s="730"/>
      <c r="N259" s="730"/>
      <c r="O259" s="730"/>
      <c r="P259" s="730"/>
      <c r="Q259" s="730"/>
      <c r="R259" s="730"/>
      <c r="S259" s="730"/>
      <c r="T259" s="730"/>
      <c r="U259" s="730"/>
      <c r="V259" s="730"/>
      <c r="W259" s="730"/>
      <c r="X259" s="730"/>
      <c r="Y259" s="730"/>
      <c r="Z259" s="730"/>
      <c r="AA259" s="730"/>
      <c r="AB259" s="730"/>
      <c r="AC259" s="730"/>
      <c r="AD259" s="730"/>
      <c r="AE259" s="730"/>
      <c r="AF259" s="730"/>
      <c r="AG259" s="730"/>
      <c r="AH259" s="731" t="s">
        <v>5179</v>
      </c>
      <c r="AI259" s="731"/>
      <c r="AJ259" s="732"/>
      <c r="AK259" s="711"/>
      <c r="AL259" s="711"/>
      <c r="AM259" s="711"/>
      <c r="AN259" s="712"/>
      <c r="AO259" s="712"/>
      <c r="AP259" s="712"/>
    </row>
    <row r="260" spans="1:42" ht="18.95" customHeight="1" thickBot="1">
      <c r="A260" s="89"/>
      <c r="B260" s="708" t="s">
        <v>5073</v>
      </c>
      <c r="C260" s="709"/>
      <c r="D260" s="709"/>
      <c r="E260" s="709"/>
      <c r="F260" s="709"/>
      <c r="G260" s="709"/>
      <c r="H260" s="709"/>
      <c r="I260" s="709"/>
      <c r="J260" s="709"/>
      <c r="K260" s="709"/>
      <c r="L260" s="709"/>
      <c r="M260" s="709"/>
      <c r="N260" s="709"/>
      <c r="O260" s="709"/>
      <c r="P260" s="709"/>
      <c r="Q260" s="709"/>
      <c r="R260" s="709"/>
      <c r="S260" s="709"/>
      <c r="T260" s="709"/>
      <c r="U260" s="709"/>
      <c r="V260" s="709"/>
      <c r="W260" s="709"/>
      <c r="X260" s="709"/>
      <c r="Y260" s="709"/>
      <c r="Z260" s="709"/>
      <c r="AA260" s="709"/>
      <c r="AB260" s="709"/>
      <c r="AC260" s="709"/>
      <c r="AD260" s="709"/>
      <c r="AE260" s="709"/>
      <c r="AF260" s="709"/>
      <c r="AG260" s="709"/>
      <c r="AH260" s="709"/>
      <c r="AI260" s="709"/>
      <c r="AJ260" s="709"/>
      <c r="AK260" s="709"/>
      <c r="AL260" s="709"/>
      <c r="AM260" s="709"/>
      <c r="AN260" s="709"/>
      <c r="AO260" s="709"/>
      <c r="AP260" s="710"/>
    </row>
    <row r="261" spans="1:42" ht="15" customHeight="1" thickBot="1">
      <c r="A261" s="89"/>
      <c r="B261" s="727" t="s">
        <v>5177</v>
      </c>
      <c r="C261" s="728"/>
      <c r="D261" s="728"/>
      <c r="E261" s="728"/>
      <c r="F261" s="728"/>
      <c r="G261" s="728"/>
      <c r="H261" s="728"/>
      <c r="I261" s="728"/>
      <c r="J261" s="728"/>
      <c r="K261" s="728"/>
      <c r="L261" s="728"/>
      <c r="M261" s="728"/>
      <c r="N261" s="728"/>
      <c r="O261" s="728"/>
      <c r="P261" s="728"/>
      <c r="Q261" s="728"/>
      <c r="R261" s="728"/>
      <c r="S261" s="728"/>
      <c r="T261" s="728"/>
      <c r="U261" s="728"/>
      <c r="V261" s="728"/>
      <c r="W261" s="728"/>
      <c r="X261" s="728"/>
      <c r="Y261" s="728"/>
      <c r="Z261" s="728"/>
      <c r="AA261" s="728"/>
      <c r="AB261" s="728"/>
      <c r="AC261" s="728"/>
      <c r="AD261" s="728"/>
      <c r="AE261" s="728"/>
      <c r="AF261" s="728"/>
      <c r="AG261" s="728"/>
      <c r="AH261" s="468" t="s">
        <v>5179</v>
      </c>
      <c r="AI261" s="468"/>
      <c r="AJ261" s="469"/>
      <c r="AK261" s="662"/>
      <c r="AL261" s="662"/>
      <c r="AM261" s="662"/>
    </row>
    <row r="262" spans="1:42" ht="15" customHeight="1">
      <c r="A262" s="89"/>
      <c r="B262" s="663" t="s">
        <v>5096</v>
      </c>
      <c r="C262" s="664"/>
      <c r="D262" s="664"/>
      <c r="E262" s="664"/>
      <c r="F262" s="664"/>
      <c r="G262" s="664"/>
      <c r="H262" s="664"/>
      <c r="I262" s="664"/>
      <c r="J262" s="664"/>
      <c r="K262" s="664"/>
      <c r="L262" s="664"/>
      <c r="M262" s="664"/>
      <c r="N262" s="664"/>
      <c r="O262" s="664"/>
      <c r="P262" s="664"/>
      <c r="Q262" s="664"/>
      <c r="R262" s="664"/>
      <c r="S262" s="664"/>
      <c r="T262" s="664"/>
      <c r="U262" s="664"/>
      <c r="V262" s="664"/>
      <c r="W262" s="664"/>
      <c r="X262" s="664"/>
      <c r="Y262" s="664"/>
      <c r="Z262" s="664"/>
      <c r="AA262" s="664"/>
      <c r="AB262" s="664"/>
      <c r="AC262" s="664"/>
      <c r="AD262" s="664"/>
      <c r="AE262" s="664"/>
      <c r="AF262" s="664"/>
      <c r="AG262" s="664"/>
      <c r="AH262" s="664"/>
      <c r="AI262" s="664"/>
      <c r="AJ262" s="665"/>
      <c r="AK262" s="666" t="str">
        <f>IF(入力①申請書項目!O63="","",入力①申請書項目!O63)</f>
        <v/>
      </c>
      <c r="AL262" s="666"/>
      <c r="AM262" s="666"/>
    </row>
    <row r="263" spans="1:42" ht="15" customHeight="1" thickBot="1">
      <c r="A263" s="89"/>
      <c r="B263" s="684" t="s">
        <v>5097</v>
      </c>
      <c r="C263" s="685"/>
      <c r="D263" s="685"/>
      <c r="E263" s="685"/>
      <c r="F263" s="685"/>
      <c r="G263" s="685"/>
      <c r="H263" s="685"/>
      <c r="I263" s="685"/>
      <c r="J263" s="685"/>
      <c r="K263" s="685"/>
      <c r="L263" s="685"/>
      <c r="M263" s="685"/>
      <c r="N263" s="685"/>
      <c r="O263" s="685"/>
      <c r="P263" s="685"/>
      <c r="Q263" s="685"/>
      <c r="R263" s="685"/>
      <c r="S263" s="685"/>
      <c r="T263" s="685"/>
      <c r="U263" s="685"/>
      <c r="V263" s="685"/>
      <c r="W263" s="685"/>
      <c r="X263" s="685"/>
      <c r="Y263" s="685"/>
      <c r="Z263" s="685"/>
      <c r="AA263" s="685"/>
      <c r="AB263" s="685"/>
      <c r="AC263" s="685"/>
      <c r="AD263" s="685"/>
      <c r="AE263" s="685"/>
      <c r="AF263" s="685"/>
      <c r="AG263" s="685"/>
      <c r="AH263" s="685"/>
      <c r="AI263" s="685"/>
      <c r="AJ263" s="686"/>
      <c r="AK263" s="687" t="str">
        <f>IF(入力①申請書項目!O64="","",入力①申請書項目!O64)</f>
        <v/>
      </c>
      <c r="AL263" s="687"/>
      <c r="AM263" s="687"/>
    </row>
    <row r="264" spans="1:42" ht="14.1" customHeight="1">
      <c r="A264" s="89"/>
      <c r="B264" s="722" t="s">
        <v>5173</v>
      </c>
      <c r="C264" s="723"/>
      <c r="D264" s="723"/>
      <c r="E264" s="723"/>
      <c r="F264" s="723"/>
      <c r="G264" s="723"/>
      <c r="H264" s="723"/>
      <c r="I264" s="723"/>
      <c r="J264" s="723"/>
      <c r="K264" s="723"/>
      <c r="L264" s="723"/>
      <c r="M264" s="723"/>
      <c r="N264" s="724"/>
      <c r="O264" s="406"/>
      <c r="P264" s="406" t="s">
        <v>5174</v>
      </c>
      <c r="Q264" s="406"/>
      <c r="R264" s="406"/>
      <c r="S264" s="406"/>
      <c r="T264" s="406"/>
      <c r="U264" s="725"/>
      <c r="V264" s="725"/>
      <c r="W264" s="725"/>
      <c r="X264" s="725"/>
      <c r="Y264" s="725"/>
      <c r="Z264" s="725"/>
      <c r="AA264" s="725"/>
      <c r="AB264" s="725"/>
      <c r="AC264" s="725"/>
      <c r="AD264" s="725"/>
      <c r="AE264" s="725"/>
      <c r="AF264" s="725"/>
      <c r="AG264" s="725"/>
      <c r="AH264" s="725"/>
      <c r="AI264" s="406"/>
      <c r="AJ264" s="406"/>
      <c r="AK264" s="406"/>
      <c r="AL264" s="406"/>
      <c r="AM264" s="310"/>
    </row>
    <row r="265" spans="1:42" ht="14.1" customHeight="1" thickBot="1">
      <c r="A265" s="89"/>
      <c r="B265" s="693"/>
      <c r="C265" s="694"/>
      <c r="D265" s="694"/>
      <c r="E265" s="694"/>
      <c r="F265" s="694"/>
      <c r="G265" s="694"/>
      <c r="H265" s="694"/>
      <c r="I265" s="694"/>
      <c r="J265" s="694"/>
      <c r="K265" s="694"/>
      <c r="L265" s="694"/>
      <c r="M265" s="694"/>
      <c r="N265" s="695"/>
      <c r="O265" s="301"/>
      <c r="P265" s="301" t="s">
        <v>5175</v>
      </c>
      <c r="Q265" s="301"/>
      <c r="R265" s="301"/>
      <c r="S265" s="301"/>
      <c r="T265" s="726"/>
      <c r="U265" s="726"/>
      <c r="V265" s="726"/>
      <c r="W265" s="726"/>
      <c r="X265" s="726"/>
      <c r="Y265" s="726"/>
      <c r="Z265" s="726"/>
      <c r="AA265" s="726"/>
      <c r="AB265" s="301" t="s">
        <v>5176</v>
      </c>
      <c r="AC265" s="301"/>
      <c r="AD265" s="301"/>
      <c r="AE265" s="726"/>
      <c r="AF265" s="726"/>
      <c r="AG265" s="726"/>
      <c r="AH265" s="726"/>
      <c r="AI265" s="726"/>
      <c r="AJ265" s="726"/>
      <c r="AK265" s="726"/>
      <c r="AL265" s="726"/>
      <c r="AM265" s="313"/>
    </row>
    <row r="266" spans="1:42" ht="4.5" customHeight="1" thickBot="1">
      <c r="A266" s="89"/>
      <c r="B266" s="397"/>
      <c r="C266" s="397"/>
      <c r="D266" s="397"/>
      <c r="E266" s="397"/>
      <c r="F266" s="397"/>
      <c r="G266" s="397"/>
      <c r="H266" s="397"/>
      <c r="I266" s="397"/>
      <c r="J266" s="397"/>
      <c r="K266" s="397"/>
      <c r="L266" s="397"/>
      <c r="M266" s="397"/>
      <c r="N266" s="397"/>
      <c r="O266" s="299"/>
      <c r="P266" s="299"/>
      <c r="Q266" s="299"/>
      <c r="R266" s="299"/>
      <c r="S266" s="299"/>
      <c r="T266" s="407"/>
      <c r="U266" s="407"/>
      <c r="V266" s="407"/>
      <c r="W266" s="407"/>
      <c r="X266" s="407"/>
      <c r="Y266" s="407"/>
      <c r="Z266" s="407"/>
      <c r="AA266" s="407"/>
      <c r="AB266" s="299"/>
      <c r="AC266" s="299"/>
      <c r="AD266" s="299"/>
      <c r="AE266" s="407"/>
      <c r="AF266" s="407"/>
      <c r="AG266" s="407"/>
      <c r="AH266" s="407"/>
      <c r="AI266" s="407"/>
      <c r="AJ266" s="401"/>
      <c r="AK266" s="401"/>
      <c r="AL266" s="401"/>
      <c r="AM266" s="312"/>
    </row>
    <row r="267" spans="1:42" ht="11.25" customHeight="1" thickBot="1">
      <c r="A267" s="89"/>
      <c r="B267" s="303"/>
      <c r="C267" s="303"/>
      <c r="D267" s="303"/>
      <c r="E267" s="90" t="s">
        <v>4205</v>
      </c>
      <c r="AJ267" s="311"/>
      <c r="AK267" s="312"/>
      <c r="AL267" s="312"/>
      <c r="AM267" s="404" t="s">
        <v>5095</v>
      </c>
      <c r="AN267" s="305"/>
      <c r="AO267" s="305"/>
      <c r="AP267" s="307"/>
    </row>
    <row r="268" spans="1:42" ht="13.5" customHeight="1">
      <c r="A268" s="89"/>
      <c r="P268" s="90" t="s">
        <v>3</v>
      </c>
      <c r="AJ268" s="308"/>
      <c r="AK268" s="309"/>
      <c r="AL268" s="309"/>
      <c r="AM268" s="309"/>
      <c r="AN268" s="309"/>
      <c r="AO268" s="309"/>
      <c r="AP268" s="310"/>
    </row>
    <row r="269" spans="1:42" ht="30" customHeight="1" thickBot="1">
      <c r="A269" s="89"/>
      <c r="P269" s="668" t="str">
        <f>入力①申請書項目!O43&amp;"　"&amp;入力①申請書項目!O44</f>
        <v>代表取締役　経産　太郎</v>
      </c>
      <c r="Q269" s="668"/>
      <c r="R269" s="668"/>
      <c r="S269" s="668"/>
      <c r="T269" s="668"/>
      <c r="U269" s="668"/>
      <c r="V269" s="668"/>
      <c r="W269" s="668"/>
      <c r="X269" s="668"/>
      <c r="Y269" s="668"/>
      <c r="Z269" s="668"/>
      <c r="AA269" s="668"/>
      <c r="AB269" s="668"/>
      <c r="AC269" s="668"/>
      <c r="AD269" s="668"/>
      <c r="AE269" s="668"/>
      <c r="AF269" s="668"/>
      <c r="AG269" s="668"/>
      <c r="AH269" s="668"/>
      <c r="AJ269" s="311"/>
      <c r="AK269" s="312"/>
      <c r="AL269" s="312"/>
      <c r="AM269" s="312"/>
      <c r="AN269" s="312"/>
      <c r="AO269" s="312"/>
      <c r="AP269" s="313"/>
    </row>
    <row r="270" spans="1:42" ht="15" customHeight="1">
      <c r="A270" s="89"/>
      <c r="C270" s="408" t="s">
        <v>5170</v>
      </c>
    </row>
    <row r="271" spans="1:42" ht="15" customHeight="1">
      <c r="A271" s="89"/>
      <c r="C271" s="314"/>
      <c r="I271" s="699" t="str">
        <f>IF(入力①申請書項目!W57="","",入力①申請書項目!W57)</f>
        <v>銀行</v>
      </c>
      <c r="J271" s="699"/>
      <c r="K271" s="699"/>
      <c r="L271" s="699"/>
      <c r="M271" s="699"/>
      <c r="N271" s="699"/>
      <c r="O271" s="699"/>
      <c r="P271" s="699"/>
      <c r="Q271" s="699"/>
      <c r="R271" s="699"/>
      <c r="S271" s="699"/>
      <c r="T271" s="699"/>
    </row>
    <row r="272" spans="1:42" ht="24.75" customHeight="1" thickBot="1">
      <c r="A272" s="89"/>
      <c r="C272" s="806" t="s">
        <v>3597</v>
      </c>
      <c r="D272" s="807"/>
      <c r="E272" s="807"/>
      <c r="F272" s="807"/>
      <c r="G272" s="807"/>
      <c r="H272" s="807"/>
      <c r="I272" s="661" t="str">
        <f>IF(入力①申請書項目!O57="","",入力①申請書項目!O57)</f>
        <v>●●銀行</v>
      </c>
      <c r="J272" s="661"/>
      <c r="K272" s="661"/>
      <c r="L272" s="661"/>
      <c r="M272" s="661"/>
      <c r="N272" s="661"/>
      <c r="O272" s="661"/>
      <c r="P272" s="661"/>
      <c r="Q272" s="661"/>
      <c r="R272" s="661"/>
      <c r="S272" s="661"/>
      <c r="T272" s="661"/>
      <c r="U272" s="670" t="s">
        <v>3598</v>
      </c>
      <c r="V272" s="671"/>
      <c r="W272" s="671"/>
      <c r="X272" s="671"/>
      <c r="Y272" s="672"/>
      <c r="Z272" s="672"/>
      <c r="AA272" s="661" t="str">
        <f>入力①申請書項目!O58</f>
        <v>●●支店</v>
      </c>
      <c r="AB272" s="661"/>
      <c r="AC272" s="661"/>
      <c r="AD272" s="661"/>
      <c r="AE272" s="661"/>
      <c r="AF272" s="661"/>
      <c r="AG272" s="661"/>
      <c r="AH272" s="659" t="s">
        <v>3599</v>
      </c>
      <c r="AI272" s="660"/>
      <c r="AJ272" s="660"/>
      <c r="AK272" s="660"/>
      <c r="AL272" s="661" t="str">
        <f>入力①申請書項目!O59</f>
        <v>0123456789　担当●●</v>
      </c>
      <c r="AM272" s="661"/>
      <c r="AN272" s="661"/>
      <c r="AO272" s="661"/>
      <c r="AP272" s="661"/>
    </row>
    <row r="273" spans="1:43" ht="11.25" customHeight="1">
      <c r="A273" s="89"/>
      <c r="U273" s="315" t="s">
        <v>3600</v>
      </c>
    </row>
    <row r="274" spans="1:43" ht="16.5" customHeight="1" thickBot="1">
      <c r="A274" s="89"/>
      <c r="B274" s="673" t="s">
        <v>3571</v>
      </c>
      <c r="C274" s="673"/>
      <c r="D274" s="673"/>
      <c r="E274" s="673"/>
      <c r="F274" s="673"/>
      <c r="G274" s="674"/>
      <c r="H274" s="674"/>
      <c r="I274" s="674"/>
      <c r="J274" s="254"/>
      <c r="AA274" s="90" t="s">
        <v>3601</v>
      </c>
      <c r="AD274" s="316"/>
      <c r="AE274" s="316"/>
      <c r="AF274" s="316"/>
      <c r="AG274" s="316"/>
      <c r="AH274" s="316"/>
      <c r="AI274" s="316"/>
      <c r="AJ274" s="316"/>
      <c r="AK274" s="316"/>
      <c r="AL274" s="316"/>
      <c r="AM274" s="316"/>
      <c r="AN274" s="316"/>
      <c r="AO274" s="316"/>
      <c r="AP274" s="316"/>
    </row>
    <row r="275" spans="1:43">
      <c r="A275" s="89"/>
      <c r="B275" s="675" t="str">
        <f ca="1">入力①申請書項目!AE5</f>
        <v/>
      </c>
      <c r="C275" s="676"/>
      <c r="D275" s="676"/>
      <c r="E275" s="676"/>
      <c r="F275" s="676"/>
      <c r="G275" s="676"/>
      <c r="H275" s="676"/>
      <c r="I275" s="676"/>
      <c r="J275" s="676"/>
      <c r="K275" s="676"/>
      <c r="L275" s="676"/>
      <c r="M275" s="676"/>
      <c r="N275" s="676"/>
      <c r="O275" s="676"/>
      <c r="P275" s="676"/>
      <c r="Q275" s="676"/>
      <c r="R275" s="676"/>
      <c r="S275" s="676"/>
      <c r="T275" s="676"/>
      <c r="U275" s="676"/>
      <c r="V275" s="676"/>
      <c r="W275" s="676"/>
      <c r="X275" s="676"/>
      <c r="Y275" s="676"/>
      <c r="Z275" s="676"/>
      <c r="AA275" s="676"/>
      <c r="AB275" s="676"/>
      <c r="AC275" s="676"/>
      <c r="AD275" s="676"/>
      <c r="AE275" s="676"/>
      <c r="AF275" s="676"/>
      <c r="AG275" s="676"/>
      <c r="AH275" s="676"/>
      <c r="AI275" s="676"/>
      <c r="AJ275" s="676"/>
      <c r="AK275" s="676"/>
      <c r="AL275" s="676"/>
      <c r="AM275" s="676"/>
      <c r="AN275" s="676"/>
      <c r="AO275" s="676"/>
      <c r="AP275" s="677"/>
    </row>
    <row r="276" spans="1:43">
      <c r="A276" s="89"/>
      <c r="B276" s="678"/>
      <c r="C276" s="679"/>
      <c r="D276" s="679"/>
      <c r="E276" s="679"/>
      <c r="F276" s="679"/>
      <c r="G276" s="679"/>
      <c r="H276" s="679"/>
      <c r="I276" s="679"/>
      <c r="J276" s="679"/>
      <c r="K276" s="679"/>
      <c r="L276" s="679"/>
      <c r="M276" s="679"/>
      <c r="N276" s="679"/>
      <c r="O276" s="679"/>
      <c r="P276" s="679"/>
      <c r="Q276" s="679"/>
      <c r="R276" s="679"/>
      <c r="S276" s="679"/>
      <c r="T276" s="679"/>
      <c r="U276" s="679"/>
      <c r="V276" s="679"/>
      <c r="W276" s="679"/>
      <c r="X276" s="679"/>
      <c r="Y276" s="679"/>
      <c r="Z276" s="679"/>
      <c r="AA276" s="679"/>
      <c r="AB276" s="679"/>
      <c r="AC276" s="679"/>
      <c r="AD276" s="679"/>
      <c r="AE276" s="679"/>
      <c r="AF276" s="679"/>
      <c r="AG276" s="679"/>
      <c r="AH276" s="679"/>
      <c r="AI276" s="679"/>
      <c r="AJ276" s="679"/>
      <c r="AK276" s="679"/>
      <c r="AL276" s="679"/>
      <c r="AM276" s="679"/>
      <c r="AN276" s="679"/>
      <c r="AO276" s="679"/>
      <c r="AP276" s="680"/>
    </row>
    <row r="277" spans="1:43" ht="26.25" customHeight="1" thickBot="1">
      <c r="A277" s="89"/>
      <c r="B277" s="681"/>
      <c r="C277" s="682"/>
      <c r="D277" s="682"/>
      <c r="E277" s="682"/>
      <c r="F277" s="682"/>
      <c r="G277" s="682"/>
      <c r="H277" s="682"/>
      <c r="I277" s="682"/>
      <c r="J277" s="682"/>
      <c r="K277" s="682"/>
      <c r="L277" s="682"/>
      <c r="M277" s="682"/>
      <c r="N277" s="682"/>
      <c r="O277" s="682"/>
      <c r="P277" s="682"/>
      <c r="Q277" s="682"/>
      <c r="R277" s="682"/>
      <c r="S277" s="682"/>
      <c r="T277" s="682"/>
      <c r="U277" s="682"/>
      <c r="V277" s="682"/>
      <c r="W277" s="682"/>
      <c r="X277" s="682"/>
      <c r="Y277" s="682"/>
      <c r="Z277" s="682"/>
      <c r="AA277" s="682"/>
      <c r="AB277" s="682"/>
      <c r="AC277" s="682"/>
      <c r="AD277" s="682"/>
      <c r="AE277" s="682"/>
      <c r="AF277" s="682"/>
      <c r="AG277" s="682"/>
      <c r="AH277" s="682"/>
      <c r="AI277" s="682"/>
      <c r="AJ277" s="682"/>
      <c r="AK277" s="682"/>
      <c r="AL277" s="682"/>
      <c r="AM277" s="682"/>
      <c r="AN277" s="682"/>
      <c r="AO277" s="682"/>
      <c r="AP277" s="683"/>
    </row>
    <row r="278" spans="1:43" ht="6" hidden="1" customHeight="1"/>
    <row r="279" spans="1:43" ht="13.5" customHeight="1"/>
    <row r="280" spans="1:43">
      <c r="A280" s="737" t="s">
        <v>4709</v>
      </c>
      <c r="B280" s="737"/>
      <c r="C280" s="737"/>
      <c r="D280" s="737"/>
      <c r="E280" s="737"/>
      <c r="F280" s="737"/>
      <c r="G280" s="737"/>
      <c r="H280" s="737"/>
      <c r="I280" s="737"/>
      <c r="J280" s="737"/>
      <c r="K280" s="737"/>
      <c r="L280" s="737"/>
      <c r="M280" s="737"/>
      <c r="N280" s="737"/>
      <c r="O280" s="737"/>
      <c r="P280" s="737"/>
      <c r="Q280" s="737"/>
      <c r="R280" s="737"/>
      <c r="S280" s="737"/>
      <c r="T280" s="737"/>
      <c r="U280" s="737"/>
      <c r="V280" s="737"/>
      <c r="W280" s="737"/>
      <c r="X280" s="737"/>
      <c r="Y280" s="737"/>
      <c r="Z280" s="737"/>
      <c r="AA280" s="737"/>
      <c r="AB280" s="737"/>
      <c r="AC280" s="737"/>
      <c r="AD280" s="737"/>
      <c r="AE280" s="737"/>
      <c r="AF280" s="737"/>
      <c r="AG280" s="737"/>
      <c r="AH280" s="737"/>
      <c r="AI280" s="737"/>
      <c r="AJ280" s="737"/>
      <c r="AK280" s="737"/>
      <c r="AL280" s="737"/>
      <c r="AM280" s="737"/>
      <c r="AN280" s="737"/>
      <c r="AO280" s="737"/>
      <c r="AP280" s="737"/>
      <c r="AQ280" s="737"/>
    </row>
    <row r="283" spans="1:43">
      <c r="AB283" s="89" t="s">
        <v>4212</v>
      </c>
      <c r="AC283" s="89"/>
      <c r="AD283" s="89"/>
      <c r="AE283" s="648">
        <f>入力①申請書項目!O37</f>
        <v>29</v>
      </c>
      <c r="AF283" s="649"/>
      <c r="AG283" s="648" t="s">
        <v>3423</v>
      </c>
      <c r="AH283" s="649"/>
      <c r="AI283" s="648">
        <f>入力①申請書項目!O38</f>
        <v>4</v>
      </c>
      <c r="AJ283" s="649"/>
      <c r="AK283" s="648" t="s">
        <v>3466</v>
      </c>
      <c r="AL283" s="649"/>
      <c r="AM283" s="648">
        <f>入力①申請書項目!O39</f>
        <v>3</v>
      </c>
      <c r="AN283" s="649"/>
      <c r="AO283" s="648" t="s">
        <v>3530</v>
      </c>
      <c r="AP283" s="649"/>
    </row>
    <row r="286" spans="1:43">
      <c r="B286" s="252" t="s">
        <v>4710</v>
      </c>
    </row>
    <row r="287" spans="1:43">
      <c r="C287" s="581" t="s">
        <v>22</v>
      </c>
      <c r="D287" s="582"/>
      <c r="E287" s="582"/>
      <c r="F287" s="582"/>
      <c r="G287" s="582"/>
      <c r="H287" s="582"/>
      <c r="I287" s="582"/>
      <c r="J287" s="582"/>
      <c r="K287" s="582"/>
      <c r="L287" s="583"/>
      <c r="M287" s="460" t="s">
        <v>4711</v>
      </c>
      <c r="N287" s="460"/>
      <c r="O287" s="460"/>
      <c r="P287" s="460"/>
      <c r="Q287" s="460"/>
      <c r="R287" s="460"/>
      <c r="S287" s="460"/>
      <c r="T287" s="460"/>
      <c r="U287" s="460"/>
      <c r="V287" s="460"/>
      <c r="W287" s="321"/>
      <c r="X287" s="321"/>
      <c r="Y287" s="321"/>
      <c r="Z287" s="321"/>
      <c r="AA287" s="321"/>
      <c r="AB287" s="321"/>
      <c r="AC287" s="321"/>
      <c r="AD287" s="321"/>
      <c r="AE287" s="321"/>
      <c r="AF287" s="321"/>
    </row>
    <row r="288" spans="1:43">
      <c r="C288" s="535" t="str">
        <f>入力①申請書項目!O117</f>
        <v>労働生産性</v>
      </c>
      <c r="D288" s="511"/>
      <c r="E288" s="511"/>
      <c r="F288" s="511"/>
      <c r="G288" s="511"/>
      <c r="H288" s="511"/>
      <c r="I288" s="511"/>
      <c r="J288" s="511"/>
      <c r="K288" s="511"/>
      <c r="L288" s="512"/>
      <c r="M288" s="578">
        <f>VLOOKUP(入力④変更項目!F50,入力④変更項目!H41:AW43,13+5*(入力④変更項目!N23-入力③指標!E3),FALSE)*IF(入力④変更項目!F50="売上高経常利益率",100,1)</f>
        <v>60000</v>
      </c>
      <c r="N288" s="579"/>
      <c r="O288" s="579"/>
      <c r="P288" s="579"/>
      <c r="Q288" s="579"/>
      <c r="R288" s="579"/>
      <c r="S288" s="449" t="str">
        <f ca="1">入力①申請書項目!O121</f>
        <v>千円／人</v>
      </c>
      <c r="T288" s="449"/>
      <c r="U288" s="449"/>
      <c r="V288" s="450"/>
      <c r="W288" s="320"/>
      <c r="X288" s="320"/>
      <c r="Y288" s="320"/>
      <c r="Z288" s="320"/>
      <c r="AA288" s="320"/>
      <c r="AB288" s="320"/>
      <c r="AC288" s="321"/>
      <c r="AD288" s="321"/>
      <c r="AE288" s="321"/>
      <c r="AF288" s="321"/>
    </row>
    <row r="289" spans="1:43">
      <c r="C289" s="260" t="s">
        <v>4712</v>
      </c>
      <c r="D289" s="89"/>
    </row>
    <row r="290" spans="1:43" ht="9.9499999999999993" customHeight="1"/>
    <row r="291" spans="1:43" ht="9.9499999999999993" hidden="1" customHeight="1"/>
    <row r="292" spans="1:43">
      <c r="B292" s="246" t="s">
        <v>4713</v>
      </c>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row>
    <row r="293" spans="1:43" ht="18.75" customHeight="1">
      <c r="A293" s="89"/>
      <c r="B293" s="323"/>
      <c r="C293" s="805" t="s">
        <v>3508</v>
      </c>
      <c r="D293" s="805"/>
      <c r="E293" s="805"/>
      <c r="F293" s="805"/>
      <c r="G293" s="805"/>
      <c r="H293" s="805"/>
      <c r="I293" s="805"/>
      <c r="J293" s="805"/>
      <c r="K293" s="805"/>
      <c r="L293" s="805"/>
      <c r="M293" s="805"/>
      <c r="N293" s="805"/>
      <c r="O293" s="805"/>
      <c r="P293" s="805"/>
      <c r="Q293" s="805"/>
      <c r="R293" s="805"/>
      <c r="S293" s="805"/>
      <c r="T293" s="805"/>
      <c r="U293" s="805"/>
      <c r="V293" s="805"/>
      <c r="W293" s="738" t="s">
        <v>4686</v>
      </c>
      <c r="X293" s="738"/>
      <c r="Y293" s="738" t="s">
        <v>4687</v>
      </c>
      <c r="Z293" s="738"/>
      <c r="AA293" s="738"/>
      <c r="AB293" s="738"/>
      <c r="AC293" s="738"/>
      <c r="AD293" s="738"/>
      <c r="AE293" s="738"/>
      <c r="AF293" s="738"/>
      <c r="AG293" s="738"/>
      <c r="AH293" s="738"/>
      <c r="AI293" s="738"/>
      <c r="AJ293" s="738"/>
      <c r="AK293" s="738"/>
      <c r="AL293" s="738"/>
      <c r="AM293" s="738"/>
      <c r="AN293" s="738"/>
      <c r="AO293" s="738"/>
      <c r="AP293" s="738"/>
      <c r="AQ293" s="235"/>
    </row>
    <row r="294" spans="1:43" ht="60" customHeight="1">
      <c r="A294" s="89"/>
      <c r="B294" s="89"/>
      <c r="C294" s="324" t="s">
        <v>3484</v>
      </c>
      <c r="D294" s="794" t="str">
        <f>IF(入力①申請書項目!F129="","",入力①申請書項目!F129)</f>
        <v>ロ．（２）【製品・製造工程に関する事項】製品の設計、開発、製造及び販売の各工程を通じた費用の管理</v>
      </c>
      <c r="E294" s="794"/>
      <c r="F294" s="794"/>
      <c r="G294" s="794"/>
      <c r="H294" s="794"/>
      <c r="I294" s="794"/>
      <c r="J294" s="794"/>
      <c r="K294" s="796" t="str">
        <f>IF(入力①申請書項目!AB129="","",入力①申請書項目!AB129)</f>
        <v>・・・・・・・・・・・・・・・・・・・・・・・・・・・・・・・・・・・・・・・・・・・・・・・・・・・・・・・・・・・・・・
・・・・・・・・・・・・・・・・・・・・・・・・・
・・・・・・・・・・・・・・・・・・
・・・・・・・・・・・・・・・・・・・・
・・・・・・・・・・・・・・・・</v>
      </c>
      <c r="L294" s="796"/>
      <c r="M294" s="796"/>
      <c r="N294" s="796"/>
      <c r="O294" s="796"/>
      <c r="P294" s="796"/>
      <c r="Q294" s="796"/>
      <c r="R294" s="796"/>
      <c r="S294" s="796"/>
      <c r="T294" s="796"/>
      <c r="U294" s="796"/>
      <c r="V294" s="796"/>
      <c r="W294" s="795" t="str">
        <f>IF(入力④変更項目!AA54="","",入力④変更項目!AA54)</f>
        <v/>
      </c>
      <c r="X294" s="795"/>
      <c r="Y294" s="739" t="str">
        <f>IF(入力④変更項目!AC54="","",入力④変更項目!AC54)</f>
        <v/>
      </c>
      <c r="Z294" s="740"/>
      <c r="AA294" s="740"/>
      <c r="AB294" s="740"/>
      <c r="AC294" s="740"/>
      <c r="AD294" s="740"/>
      <c r="AE294" s="740"/>
      <c r="AF294" s="740"/>
      <c r="AG294" s="740"/>
      <c r="AH294" s="740"/>
      <c r="AI294" s="740"/>
      <c r="AJ294" s="740"/>
      <c r="AK294" s="740"/>
      <c r="AL294" s="740"/>
      <c r="AM294" s="740"/>
      <c r="AN294" s="740"/>
      <c r="AO294" s="740"/>
      <c r="AP294" s="741"/>
      <c r="AQ294" s="325"/>
    </row>
    <row r="295" spans="1:43" ht="60" customHeight="1">
      <c r="A295" s="89"/>
      <c r="B295" s="89"/>
      <c r="C295" s="324" t="s">
        <v>3485</v>
      </c>
      <c r="D295" s="794" t="str">
        <f>IF(入力①申請書項目!F130="","",入力①申請書項目!F130)</f>
        <v>ハ．（２）【標準化、知的財産権等に関する事項】暗黙知の形式知化</v>
      </c>
      <c r="E295" s="794"/>
      <c r="F295" s="794"/>
      <c r="G295" s="794"/>
      <c r="H295" s="794"/>
      <c r="I295" s="794"/>
      <c r="J295" s="794"/>
      <c r="K295" s="796" t="str">
        <f>IF(入力①申請書項目!AB130="","",入力①申請書項目!AB130)</f>
        <v>test②</v>
      </c>
      <c r="L295" s="796"/>
      <c r="M295" s="796"/>
      <c r="N295" s="796"/>
      <c r="O295" s="796"/>
      <c r="P295" s="796"/>
      <c r="Q295" s="796"/>
      <c r="R295" s="796"/>
      <c r="S295" s="796"/>
      <c r="T295" s="796"/>
      <c r="U295" s="796"/>
      <c r="V295" s="796"/>
      <c r="W295" s="795" t="str">
        <f>IF(入力④変更項目!AA55="","",入力④変更項目!AA55)</f>
        <v/>
      </c>
      <c r="X295" s="795"/>
      <c r="Y295" s="739" t="str">
        <f>IF(入力④変更項目!AC55="","",入力④変更項目!AC55)</f>
        <v/>
      </c>
      <c r="Z295" s="740"/>
      <c r="AA295" s="740"/>
      <c r="AB295" s="740"/>
      <c r="AC295" s="740"/>
      <c r="AD295" s="740"/>
      <c r="AE295" s="740"/>
      <c r="AF295" s="740"/>
      <c r="AG295" s="740"/>
      <c r="AH295" s="740"/>
      <c r="AI295" s="740"/>
      <c r="AJ295" s="740"/>
      <c r="AK295" s="740"/>
      <c r="AL295" s="740"/>
      <c r="AM295" s="740"/>
      <c r="AN295" s="740"/>
      <c r="AO295" s="740"/>
      <c r="AP295" s="741"/>
      <c r="AQ295" s="325"/>
    </row>
    <row r="296" spans="1:43" ht="60" customHeight="1">
      <c r="A296" s="89"/>
      <c r="B296" s="89"/>
      <c r="C296" s="324" t="s">
        <v>3486</v>
      </c>
      <c r="D296" s="794" t="str">
        <f>IF(入力①申請書項目!F131="","",入力①申請書項目!F131)</f>
        <v>ホ．（２）【設備投資等に関する事項】ロボットの導入又は増設</v>
      </c>
      <c r="E296" s="794"/>
      <c r="F296" s="794"/>
      <c r="G296" s="794"/>
      <c r="H296" s="794"/>
      <c r="I296" s="794"/>
      <c r="J296" s="794"/>
      <c r="K296" s="796" t="str">
        <f>IF(入力①申請書項目!AB131="","",入力①申請書項目!AB131)</f>
        <v>test③</v>
      </c>
      <c r="L296" s="796"/>
      <c r="M296" s="796"/>
      <c r="N296" s="796"/>
      <c r="O296" s="796"/>
      <c r="P296" s="796"/>
      <c r="Q296" s="796"/>
      <c r="R296" s="796"/>
      <c r="S296" s="796"/>
      <c r="T296" s="796"/>
      <c r="U296" s="796"/>
      <c r="V296" s="796"/>
      <c r="W296" s="795" t="str">
        <f>IF(入力④変更項目!AA56="","",入力④変更項目!AA56)</f>
        <v/>
      </c>
      <c r="X296" s="795"/>
      <c r="Y296" s="739" t="str">
        <f>IF(入力④変更項目!AC56="","",入力④変更項目!AC56)</f>
        <v/>
      </c>
      <c r="Z296" s="740"/>
      <c r="AA296" s="740"/>
      <c r="AB296" s="740"/>
      <c r="AC296" s="740"/>
      <c r="AD296" s="740"/>
      <c r="AE296" s="740"/>
      <c r="AF296" s="740"/>
      <c r="AG296" s="740"/>
      <c r="AH296" s="740"/>
      <c r="AI296" s="740"/>
      <c r="AJ296" s="740"/>
      <c r="AK296" s="740"/>
      <c r="AL296" s="740"/>
      <c r="AM296" s="740"/>
      <c r="AN296" s="740"/>
      <c r="AO296" s="740"/>
      <c r="AP296" s="741"/>
      <c r="AQ296" s="325"/>
    </row>
    <row r="297" spans="1:43" ht="60" customHeight="1">
      <c r="A297" s="89"/>
      <c r="B297" s="89"/>
      <c r="C297" s="324" t="s">
        <v>3487</v>
      </c>
      <c r="D297" s="794" t="str">
        <f>IF(入力①申請書項目!F132="","",入力①申請書項目!F132)</f>
        <v/>
      </c>
      <c r="E297" s="794"/>
      <c r="F297" s="794"/>
      <c r="G297" s="794"/>
      <c r="H297" s="794"/>
      <c r="I297" s="794"/>
      <c r="J297" s="794"/>
      <c r="K297" s="796" t="str">
        <f>IF(入力①申請書項目!AB132="","",入力①申請書項目!AB132)</f>
        <v/>
      </c>
      <c r="L297" s="796"/>
      <c r="M297" s="796"/>
      <c r="N297" s="796"/>
      <c r="O297" s="796"/>
      <c r="P297" s="796"/>
      <c r="Q297" s="796"/>
      <c r="R297" s="796"/>
      <c r="S297" s="796"/>
      <c r="T297" s="796"/>
      <c r="U297" s="796"/>
      <c r="V297" s="796"/>
      <c r="W297" s="795" t="str">
        <f>IF(入力④変更項目!AA57="","",入力④変更項目!AA57)</f>
        <v/>
      </c>
      <c r="X297" s="795"/>
      <c r="Y297" s="739" t="str">
        <f>IF(入力④変更項目!AC57="","",入力④変更項目!AC57)</f>
        <v/>
      </c>
      <c r="Z297" s="740"/>
      <c r="AA297" s="740"/>
      <c r="AB297" s="740"/>
      <c r="AC297" s="740"/>
      <c r="AD297" s="740"/>
      <c r="AE297" s="740"/>
      <c r="AF297" s="740"/>
      <c r="AG297" s="740"/>
      <c r="AH297" s="740"/>
      <c r="AI297" s="740"/>
      <c r="AJ297" s="740"/>
      <c r="AK297" s="740"/>
      <c r="AL297" s="740"/>
      <c r="AM297" s="740"/>
      <c r="AN297" s="740"/>
      <c r="AO297" s="740"/>
      <c r="AP297" s="741"/>
      <c r="AQ297" s="325"/>
    </row>
    <row r="298" spans="1:43" ht="60" customHeight="1">
      <c r="A298" s="89"/>
      <c r="B298" s="89"/>
      <c r="C298" s="324" t="s">
        <v>3488</v>
      </c>
      <c r="D298" s="794" t="str">
        <f>IF(入力①申請書項目!F133="","",入力①申請書項目!F133)</f>
        <v/>
      </c>
      <c r="E298" s="794"/>
      <c r="F298" s="794"/>
      <c r="G298" s="794"/>
      <c r="H298" s="794"/>
      <c r="I298" s="794"/>
      <c r="J298" s="794"/>
      <c r="K298" s="796" t="str">
        <f>IF(入力①申請書項目!AB133="","",入力①申請書項目!AB133)</f>
        <v/>
      </c>
      <c r="L298" s="796"/>
      <c r="M298" s="796"/>
      <c r="N298" s="796"/>
      <c r="O298" s="796"/>
      <c r="P298" s="796"/>
      <c r="Q298" s="796"/>
      <c r="R298" s="796"/>
      <c r="S298" s="796"/>
      <c r="T298" s="796"/>
      <c r="U298" s="796"/>
      <c r="V298" s="796"/>
      <c r="W298" s="795" t="str">
        <f>IF(入力④変更項目!AA58="","",入力④変更項目!AA58)</f>
        <v/>
      </c>
      <c r="X298" s="795"/>
      <c r="Y298" s="739" t="str">
        <f>IF(入力④変更項目!AC58="","",入力④変更項目!AC58)</f>
        <v/>
      </c>
      <c r="Z298" s="740"/>
      <c r="AA298" s="740"/>
      <c r="AB298" s="740"/>
      <c r="AC298" s="740"/>
      <c r="AD298" s="740"/>
      <c r="AE298" s="740"/>
      <c r="AF298" s="740"/>
      <c r="AG298" s="740"/>
      <c r="AH298" s="740"/>
      <c r="AI298" s="740"/>
      <c r="AJ298" s="740"/>
      <c r="AK298" s="740"/>
      <c r="AL298" s="740"/>
      <c r="AM298" s="740"/>
      <c r="AN298" s="740"/>
      <c r="AO298" s="740"/>
      <c r="AP298" s="741"/>
      <c r="AQ298" s="325"/>
    </row>
    <row r="299" spans="1:43" ht="60" customHeight="1">
      <c r="A299" s="89"/>
      <c r="B299" s="89"/>
      <c r="C299" s="324" t="s">
        <v>3489</v>
      </c>
      <c r="D299" s="794" t="str">
        <f>IF(入力①申請書項目!F134="","",入力①申請書項目!F134)</f>
        <v/>
      </c>
      <c r="E299" s="794"/>
      <c r="F299" s="794"/>
      <c r="G299" s="794"/>
      <c r="H299" s="794"/>
      <c r="I299" s="794"/>
      <c r="J299" s="794"/>
      <c r="K299" s="796" t="str">
        <f>IF(入力①申請書項目!AB134="","",入力①申請書項目!AB134)</f>
        <v/>
      </c>
      <c r="L299" s="796"/>
      <c r="M299" s="796"/>
      <c r="N299" s="796"/>
      <c r="O299" s="796"/>
      <c r="P299" s="796"/>
      <c r="Q299" s="796"/>
      <c r="R299" s="796"/>
      <c r="S299" s="796"/>
      <c r="T299" s="796"/>
      <c r="U299" s="796"/>
      <c r="V299" s="796"/>
      <c r="W299" s="795" t="str">
        <f>IF(入力④変更項目!AA59="","",入力④変更項目!AA59)</f>
        <v/>
      </c>
      <c r="X299" s="795"/>
      <c r="Y299" s="739" t="str">
        <f>IF(入力④変更項目!AC59="","",入力④変更項目!AC59)</f>
        <v/>
      </c>
      <c r="Z299" s="740"/>
      <c r="AA299" s="740"/>
      <c r="AB299" s="740"/>
      <c r="AC299" s="740"/>
      <c r="AD299" s="740"/>
      <c r="AE299" s="740"/>
      <c r="AF299" s="740"/>
      <c r="AG299" s="740"/>
      <c r="AH299" s="740"/>
      <c r="AI299" s="740"/>
      <c r="AJ299" s="740"/>
      <c r="AK299" s="740"/>
      <c r="AL299" s="740"/>
      <c r="AM299" s="740"/>
      <c r="AN299" s="740"/>
      <c r="AO299" s="740"/>
      <c r="AP299" s="741"/>
      <c r="AQ299" s="325"/>
    </row>
    <row r="300" spans="1:43" ht="9" customHeight="1"/>
    <row r="301" spans="1:43">
      <c r="C301" s="260" t="s">
        <v>4714</v>
      </c>
      <c r="D301" s="260"/>
      <c r="E301" s="260"/>
    </row>
    <row r="302" spans="1:43">
      <c r="C302" s="260"/>
      <c r="D302" s="260" t="s">
        <v>4715</v>
      </c>
      <c r="E302" s="260"/>
    </row>
    <row r="303" spans="1:43" ht="5.25" customHeight="1">
      <c r="D303" s="90" t="s">
        <v>4722</v>
      </c>
    </row>
    <row r="304" spans="1:43" ht="14.1" customHeight="1">
      <c r="C304" s="260" t="s">
        <v>4716</v>
      </c>
      <c r="E304" s="89"/>
    </row>
    <row r="305" spans="2:35" ht="14.1" customHeight="1">
      <c r="C305" s="90" t="s">
        <v>4722</v>
      </c>
      <c r="D305" s="260" t="s">
        <v>4717</v>
      </c>
      <c r="E305" s="89"/>
    </row>
    <row r="306" spans="2:35" ht="14.1" customHeight="1">
      <c r="D306" s="260" t="s">
        <v>4718</v>
      </c>
      <c r="E306" s="89"/>
    </row>
    <row r="307" spans="2:35" ht="14.1" customHeight="1">
      <c r="D307" s="260" t="s">
        <v>4719</v>
      </c>
      <c r="E307" s="89"/>
    </row>
    <row r="308" spans="2:35" ht="14.1" customHeight="1">
      <c r="D308" s="260" t="s">
        <v>4720</v>
      </c>
      <c r="E308" s="89"/>
    </row>
    <row r="309" spans="2:35" ht="14.1" customHeight="1">
      <c r="D309" s="326" t="s">
        <v>4721</v>
      </c>
      <c r="E309" s="89"/>
    </row>
    <row r="310" spans="2:35" ht="9.75" customHeight="1"/>
    <row r="311" spans="2:35">
      <c r="B311" s="90" t="s">
        <v>4723</v>
      </c>
    </row>
    <row r="312" spans="2:35" ht="15" customHeight="1">
      <c r="C312" s="793" t="s">
        <v>4670</v>
      </c>
      <c r="D312" s="793"/>
      <c r="E312" s="793"/>
      <c r="F312" s="793"/>
      <c r="G312" s="793"/>
      <c r="H312" s="793"/>
      <c r="I312" s="793"/>
      <c r="J312" s="793"/>
      <c r="K312" s="793"/>
      <c r="L312" s="793"/>
      <c r="M312" s="792" t="s">
        <v>3465</v>
      </c>
      <c r="N312" s="792"/>
      <c r="O312" s="791" t="str">
        <f>IF(入力④変更項目!N7="","",入力④変更項目!N7)</f>
        <v/>
      </c>
      <c r="P312" s="791"/>
      <c r="Q312" s="331" t="s">
        <v>3423</v>
      </c>
      <c r="R312" s="791" t="str">
        <f>IF(入力④変更項目!Q7="","",入力④変更項目!Q7)</f>
        <v/>
      </c>
      <c r="S312" s="791"/>
      <c r="T312" s="331" t="s">
        <v>3466</v>
      </c>
      <c r="U312" s="791" t="str">
        <f>IF(入力④変更項目!T7="","",入力④変更項目!T7)</f>
        <v/>
      </c>
      <c r="V312" s="791"/>
      <c r="W312" s="791" t="s">
        <v>4724</v>
      </c>
      <c r="X312" s="791"/>
      <c r="Y312" s="791" t="str">
        <f>IF(入力④変更項目!X7="","",入力④変更項目!X7)</f>
        <v/>
      </c>
      <c r="Z312" s="791"/>
      <c r="AA312" s="791"/>
      <c r="AB312" s="791"/>
      <c r="AC312" s="791"/>
      <c r="AD312" s="791"/>
      <c r="AE312" s="791"/>
      <c r="AF312" s="791"/>
      <c r="AG312" s="791"/>
      <c r="AH312" s="791"/>
      <c r="AI312" s="791"/>
    </row>
    <row r="313" spans="2:35" ht="15" customHeight="1">
      <c r="C313" s="793" t="s">
        <v>4671</v>
      </c>
      <c r="D313" s="793"/>
      <c r="E313" s="793"/>
      <c r="F313" s="793"/>
      <c r="G313" s="793"/>
      <c r="H313" s="793"/>
      <c r="I313" s="793"/>
      <c r="J313" s="793"/>
      <c r="K313" s="793"/>
      <c r="L313" s="793"/>
      <c r="M313" s="792" t="s">
        <v>3465</v>
      </c>
      <c r="N313" s="792"/>
      <c r="O313" s="791" t="str">
        <f>IF(入力④変更項目!N8="","",入力④変更項目!N8)</f>
        <v/>
      </c>
      <c r="P313" s="791"/>
      <c r="Q313" s="331" t="s">
        <v>3423</v>
      </c>
      <c r="R313" s="791" t="str">
        <f>IF(入力④変更項目!Q8="","",入力④変更項目!Q8)</f>
        <v/>
      </c>
      <c r="S313" s="791"/>
      <c r="T313" s="331" t="s">
        <v>3466</v>
      </c>
      <c r="U313" s="791" t="str">
        <f>IF(入力④変更項目!T8="","",入力④変更項目!T8)</f>
        <v/>
      </c>
      <c r="V313" s="791"/>
      <c r="W313" s="791" t="s">
        <v>4724</v>
      </c>
      <c r="X313" s="791"/>
      <c r="Y313" s="791" t="str">
        <f>IF(入力④変更項目!X8="","",入力④変更項目!X8)</f>
        <v/>
      </c>
      <c r="Z313" s="791"/>
      <c r="AA313" s="791"/>
      <c r="AB313" s="791"/>
      <c r="AC313" s="791"/>
      <c r="AD313" s="791"/>
      <c r="AE313" s="791"/>
      <c r="AF313" s="791"/>
      <c r="AG313" s="791"/>
      <c r="AH313" s="791"/>
      <c r="AI313" s="791"/>
    </row>
    <row r="314" spans="2:35" ht="15" customHeight="1">
      <c r="C314" s="793" t="s">
        <v>4672</v>
      </c>
      <c r="D314" s="793"/>
      <c r="E314" s="793"/>
      <c r="F314" s="793"/>
      <c r="G314" s="793"/>
      <c r="H314" s="793"/>
      <c r="I314" s="793"/>
      <c r="J314" s="793"/>
      <c r="K314" s="793"/>
      <c r="L314" s="793"/>
      <c r="M314" s="792" t="s">
        <v>3465</v>
      </c>
      <c r="N314" s="792"/>
      <c r="O314" s="791" t="str">
        <f>IF(入力④変更項目!N9="","",入力④変更項目!N9)</f>
        <v/>
      </c>
      <c r="P314" s="791"/>
      <c r="Q314" s="331" t="s">
        <v>3423</v>
      </c>
      <c r="R314" s="791" t="str">
        <f>IF(入力④変更項目!Q9="","",入力④変更項目!Q9)</f>
        <v/>
      </c>
      <c r="S314" s="791"/>
      <c r="T314" s="331" t="s">
        <v>3466</v>
      </c>
      <c r="U314" s="791" t="str">
        <f>IF(入力④変更項目!T9="","",入力④変更項目!T9)</f>
        <v/>
      </c>
      <c r="V314" s="791"/>
      <c r="W314" s="791" t="s">
        <v>4724</v>
      </c>
      <c r="X314" s="791"/>
      <c r="Y314" s="791" t="str">
        <f>IF(入力④変更項目!X9="","",入力④変更項目!X9)</f>
        <v/>
      </c>
      <c r="Z314" s="791"/>
      <c r="AA314" s="791"/>
      <c r="AB314" s="791"/>
      <c r="AC314" s="791"/>
      <c r="AD314" s="791"/>
      <c r="AE314" s="791"/>
      <c r="AF314" s="791"/>
      <c r="AG314" s="791"/>
      <c r="AH314" s="791"/>
      <c r="AI314" s="791"/>
    </row>
    <row r="315" spans="2:35" ht="15" customHeight="1">
      <c r="C315" s="793" t="s">
        <v>4673</v>
      </c>
      <c r="D315" s="793"/>
      <c r="E315" s="793"/>
      <c r="F315" s="793"/>
      <c r="G315" s="793"/>
      <c r="H315" s="793"/>
      <c r="I315" s="793"/>
      <c r="J315" s="793"/>
      <c r="K315" s="793"/>
      <c r="L315" s="793"/>
      <c r="M315" s="792" t="s">
        <v>3465</v>
      </c>
      <c r="N315" s="792"/>
      <c r="O315" s="791" t="str">
        <f>IF(入力④変更項目!N10="","",入力④変更項目!N10)</f>
        <v/>
      </c>
      <c r="P315" s="791"/>
      <c r="Q315" s="331" t="s">
        <v>3423</v>
      </c>
      <c r="R315" s="791" t="str">
        <f>IF(入力④変更項目!Q10="","",入力④変更項目!Q10)</f>
        <v/>
      </c>
      <c r="S315" s="791"/>
      <c r="T315" s="331" t="s">
        <v>3466</v>
      </c>
      <c r="U315" s="791" t="str">
        <f>IF(入力④変更項目!T10="","",入力④変更項目!T10)</f>
        <v/>
      </c>
      <c r="V315" s="791"/>
      <c r="W315" s="791" t="s">
        <v>4724</v>
      </c>
      <c r="X315" s="791"/>
      <c r="Y315" s="791" t="str">
        <f>IF(入力④変更項目!X10="","",入力④変更項目!X10)</f>
        <v/>
      </c>
      <c r="Z315" s="791"/>
      <c r="AA315" s="791"/>
      <c r="AB315" s="791"/>
      <c r="AC315" s="791"/>
      <c r="AD315" s="791"/>
      <c r="AE315" s="791"/>
      <c r="AF315" s="791"/>
      <c r="AG315" s="791"/>
      <c r="AH315" s="791"/>
      <c r="AI315" s="791"/>
    </row>
    <row r="316" spans="2:35" ht="15" customHeight="1">
      <c r="C316" s="793" t="s">
        <v>4674</v>
      </c>
      <c r="D316" s="793"/>
      <c r="E316" s="793"/>
      <c r="F316" s="793"/>
      <c r="G316" s="793"/>
      <c r="H316" s="793"/>
      <c r="I316" s="793"/>
      <c r="J316" s="793"/>
      <c r="K316" s="793"/>
      <c r="L316" s="793"/>
      <c r="M316" s="792" t="s">
        <v>3465</v>
      </c>
      <c r="N316" s="792"/>
      <c r="O316" s="791" t="str">
        <f>IF(入力④変更項目!N11="","",入力④変更項目!N11)</f>
        <v/>
      </c>
      <c r="P316" s="791"/>
      <c r="Q316" s="331" t="s">
        <v>3423</v>
      </c>
      <c r="R316" s="791" t="str">
        <f>IF(入力④変更項目!Q11="","",入力④変更項目!Q11)</f>
        <v/>
      </c>
      <c r="S316" s="791"/>
      <c r="T316" s="331" t="s">
        <v>3466</v>
      </c>
      <c r="U316" s="791" t="str">
        <f>IF(入力④変更項目!T11="","",入力④変更項目!T11)</f>
        <v/>
      </c>
      <c r="V316" s="791"/>
      <c r="W316" s="791" t="s">
        <v>4724</v>
      </c>
      <c r="X316" s="791"/>
      <c r="Y316" s="791" t="str">
        <f>IF(入力④変更項目!X11="","",入力④変更項目!X11)</f>
        <v/>
      </c>
      <c r="Z316" s="791"/>
      <c r="AA316" s="791"/>
      <c r="AB316" s="791"/>
      <c r="AC316" s="791"/>
      <c r="AD316" s="791"/>
      <c r="AE316" s="791"/>
      <c r="AF316" s="791"/>
      <c r="AG316" s="791"/>
      <c r="AH316" s="791"/>
      <c r="AI316" s="791"/>
    </row>
    <row r="317" spans="2:35" ht="15" customHeight="1">
      <c r="C317" s="793" t="s">
        <v>4675</v>
      </c>
      <c r="D317" s="793"/>
      <c r="E317" s="793"/>
      <c r="F317" s="793"/>
      <c r="G317" s="793"/>
      <c r="H317" s="793"/>
      <c r="I317" s="793"/>
      <c r="J317" s="793"/>
      <c r="K317" s="793"/>
      <c r="L317" s="793"/>
      <c r="M317" s="792" t="s">
        <v>3465</v>
      </c>
      <c r="N317" s="792"/>
      <c r="O317" s="791" t="str">
        <f>IF(入力④変更項目!N12="","",入力④変更項目!N12)</f>
        <v/>
      </c>
      <c r="P317" s="791"/>
      <c r="Q317" s="331" t="s">
        <v>3423</v>
      </c>
      <c r="R317" s="791" t="str">
        <f>IF(入力④変更項目!Q12="","",入力④変更項目!Q12)</f>
        <v/>
      </c>
      <c r="S317" s="791"/>
      <c r="T317" s="331" t="s">
        <v>3466</v>
      </c>
      <c r="U317" s="791" t="str">
        <f>IF(入力④変更項目!T12="","",入力④変更項目!T12)</f>
        <v/>
      </c>
      <c r="V317" s="791"/>
      <c r="W317" s="791" t="s">
        <v>4724</v>
      </c>
      <c r="X317" s="791"/>
      <c r="Y317" s="791" t="str">
        <f>IF(入力④変更項目!X12="","",入力④変更項目!X12)</f>
        <v/>
      </c>
      <c r="Z317" s="791"/>
      <c r="AA317" s="791"/>
      <c r="AB317" s="791"/>
      <c r="AC317" s="791"/>
      <c r="AD317" s="791"/>
      <c r="AE317" s="791"/>
      <c r="AF317" s="791"/>
      <c r="AG317" s="791"/>
      <c r="AH317" s="791"/>
      <c r="AI317" s="791"/>
    </row>
    <row r="318" spans="2:35" ht="15" customHeight="1">
      <c r="C318" s="793" t="s">
        <v>4676</v>
      </c>
      <c r="D318" s="793"/>
      <c r="E318" s="793"/>
      <c r="F318" s="793"/>
      <c r="G318" s="793"/>
      <c r="H318" s="793"/>
      <c r="I318" s="793"/>
      <c r="J318" s="793"/>
      <c r="K318" s="793"/>
      <c r="L318" s="793"/>
      <c r="M318" s="792" t="s">
        <v>3465</v>
      </c>
      <c r="N318" s="792"/>
      <c r="O318" s="791" t="str">
        <f>IF(入力④変更項目!N13="","",入力④変更項目!N13)</f>
        <v/>
      </c>
      <c r="P318" s="791"/>
      <c r="Q318" s="331" t="s">
        <v>3423</v>
      </c>
      <c r="R318" s="791" t="str">
        <f>IF(入力④変更項目!Q13="","",入力④変更項目!Q13)</f>
        <v/>
      </c>
      <c r="S318" s="791"/>
      <c r="T318" s="331" t="s">
        <v>3466</v>
      </c>
      <c r="U318" s="791" t="str">
        <f>IF(入力④変更項目!T13="","",入力④変更項目!T13)</f>
        <v/>
      </c>
      <c r="V318" s="791"/>
      <c r="W318" s="791" t="s">
        <v>4724</v>
      </c>
      <c r="X318" s="791"/>
      <c r="Y318" s="791" t="str">
        <f>IF(入力④変更項目!X13="","",入力④変更項目!X13)</f>
        <v/>
      </c>
      <c r="Z318" s="791"/>
      <c r="AA318" s="791"/>
      <c r="AB318" s="791"/>
      <c r="AC318" s="791"/>
      <c r="AD318" s="791"/>
      <c r="AE318" s="791"/>
      <c r="AF318" s="791"/>
      <c r="AG318" s="791"/>
      <c r="AH318" s="791"/>
      <c r="AI318" s="791"/>
    </row>
    <row r="319" spans="2:35" ht="15" customHeight="1">
      <c r="C319" s="793" t="s">
        <v>4677</v>
      </c>
      <c r="D319" s="793"/>
      <c r="E319" s="793"/>
      <c r="F319" s="793"/>
      <c r="G319" s="793"/>
      <c r="H319" s="793"/>
      <c r="I319" s="793"/>
      <c r="J319" s="793"/>
      <c r="K319" s="793"/>
      <c r="L319" s="793"/>
      <c r="M319" s="792" t="s">
        <v>3465</v>
      </c>
      <c r="N319" s="792"/>
      <c r="O319" s="791" t="str">
        <f>IF(入力④変更項目!N14="","",入力④変更項目!N14)</f>
        <v/>
      </c>
      <c r="P319" s="791"/>
      <c r="Q319" s="331" t="s">
        <v>3423</v>
      </c>
      <c r="R319" s="791" t="str">
        <f>IF(入力④変更項目!Q14="","",入力④変更項目!Q14)</f>
        <v/>
      </c>
      <c r="S319" s="791"/>
      <c r="T319" s="331" t="s">
        <v>3466</v>
      </c>
      <c r="U319" s="791" t="str">
        <f>IF(入力④変更項目!T14="","",入力④変更項目!T14)</f>
        <v/>
      </c>
      <c r="V319" s="791"/>
      <c r="W319" s="791" t="s">
        <v>4724</v>
      </c>
      <c r="X319" s="791"/>
      <c r="Y319" s="791" t="str">
        <f>IF(入力④変更項目!X14="","",入力④変更項目!X14)</f>
        <v/>
      </c>
      <c r="Z319" s="791"/>
      <c r="AA319" s="791"/>
      <c r="AB319" s="791"/>
      <c r="AC319" s="791"/>
      <c r="AD319" s="791"/>
      <c r="AE319" s="791"/>
      <c r="AF319" s="791"/>
      <c r="AG319" s="791"/>
      <c r="AH319" s="791"/>
      <c r="AI319" s="791"/>
    </row>
    <row r="320" spans="2:35" ht="15" customHeight="1">
      <c r="C320" s="793" t="s">
        <v>4678</v>
      </c>
      <c r="D320" s="793"/>
      <c r="E320" s="793"/>
      <c r="F320" s="793"/>
      <c r="G320" s="793"/>
      <c r="H320" s="793"/>
      <c r="I320" s="793"/>
      <c r="J320" s="793"/>
      <c r="K320" s="793"/>
      <c r="L320" s="793"/>
      <c r="M320" s="792" t="s">
        <v>3465</v>
      </c>
      <c r="N320" s="792"/>
      <c r="O320" s="791" t="str">
        <f>IF(入力④変更項目!N15="","",入力④変更項目!N15)</f>
        <v/>
      </c>
      <c r="P320" s="791"/>
      <c r="Q320" s="331" t="s">
        <v>3423</v>
      </c>
      <c r="R320" s="791" t="str">
        <f>IF(入力④変更項目!Q15="","",入力④変更項目!Q15)</f>
        <v/>
      </c>
      <c r="S320" s="791"/>
      <c r="T320" s="331" t="s">
        <v>3466</v>
      </c>
      <c r="U320" s="791" t="str">
        <f>IF(入力④変更項目!T15="","",入力④変更項目!T15)</f>
        <v/>
      </c>
      <c r="V320" s="791"/>
      <c r="W320" s="791" t="s">
        <v>4724</v>
      </c>
      <c r="X320" s="791"/>
      <c r="Y320" s="791" t="str">
        <f>IF(入力④変更項目!X15="","",入力④変更項目!X15)</f>
        <v/>
      </c>
      <c r="Z320" s="791"/>
      <c r="AA320" s="791"/>
      <c r="AB320" s="791"/>
      <c r="AC320" s="791"/>
      <c r="AD320" s="791"/>
      <c r="AE320" s="791"/>
      <c r="AF320" s="791"/>
      <c r="AG320" s="791"/>
      <c r="AH320" s="791"/>
      <c r="AI320" s="791"/>
    </row>
    <row r="321" spans="2:46" ht="15" customHeight="1">
      <c r="C321" s="793" t="s">
        <v>4679</v>
      </c>
      <c r="D321" s="793"/>
      <c r="E321" s="793"/>
      <c r="F321" s="793"/>
      <c r="G321" s="793"/>
      <c r="H321" s="793"/>
      <c r="I321" s="793"/>
      <c r="J321" s="793"/>
      <c r="K321" s="793"/>
      <c r="L321" s="793"/>
      <c r="M321" s="792" t="s">
        <v>3465</v>
      </c>
      <c r="N321" s="792"/>
      <c r="O321" s="791" t="str">
        <f>IF(入力④変更項目!N16="","",入力④変更項目!N16)</f>
        <v/>
      </c>
      <c r="P321" s="791"/>
      <c r="Q321" s="331" t="s">
        <v>3423</v>
      </c>
      <c r="R321" s="791" t="str">
        <f>IF(入力④変更項目!Q16="","",入力④変更項目!Q16)</f>
        <v/>
      </c>
      <c r="S321" s="791"/>
      <c r="T321" s="331" t="s">
        <v>3466</v>
      </c>
      <c r="U321" s="791" t="str">
        <f>IF(入力④変更項目!T16="","",入力④変更項目!T16)</f>
        <v/>
      </c>
      <c r="V321" s="791"/>
      <c r="W321" s="791" t="s">
        <v>4724</v>
      </c>
      <c r="X321" s="791"/>
      <c r="Y321" s="791" t="str">
        <f>IF(入力④変更項目!X16="","",入力④変更項目!X16)</f>
        <v/>
      </c>
      <c r="Z321" s="791"/>
      <c r="AA321" s="791"/>
      <c r="AB321" s="791"/>
      <c r="AC321" s="791"/>
      <c r="AD321" s="791"/>
      <c r="AE321" s="791"/>
      <c r="AF321" s="791"/>
      <c r="AG321" s="791"/>
      <c r="AH321" s="791"/>
      <c r="AI321" s="791"/>
    </row>
    <row r="322" spans="2:46" ht="15" customHeight="1">
      <c r="C322" s="793" t="s">
        <v>4680</v>
      </c>
      <c r="D322" s="793"/>
      <c r="E322" s="793"/>
      <c r="F322" s="793"/>
      <c r="G322" s="793"/>
      <c r="H322" s="793"/>
      <c r="I322" s="793"/>
      <c r="J322" s="793"/>
      <c r="K322" s="793"/>
      <c r="L322" s="793"/>
      <c r="M322" s="792" t="s">
        <v>3465</v>
      </c>
      <c r="N322" s="792"/>
      <c r="O322" s="791" t="str">
        <f>IF(入力④変更項目!N17="","",入力④変更項目!N17)</f>
        <v/>
      </c>
      <c r="P322" s="791"/>
      <c r="Q322" s="331" t="s">
        <v>3423</v>
      </c>
      <c r="R322" s="791" t="str">
        <f>IF(入力④変更項目!Q17="","",入力④変更項目!Q17)</f>
        <v/>
      </c>
      <c r="S322" s="791"/>
      <c r="T322" s="331" t="s">
        <v>3466</v>
      </c>
      <c r="U322" s="791" t="str">
        <f>IF(入力④変更項目!T17="","",入力④変更項目!T17)</f>
        <v/>
      </c>
      <c r="V322" s="791"/>
      <c r="W322" s="791" t="s">
        <v>4724</v>
      </c>
      <c r="X322" s="791"/>
      <c r="Y322" s="791" t="str">
        <f>IF(入力④変更項目!X17="","",入力④変更項目!X17)</f>
        <v/>
      </c>
      <c r="Z322" s="791"/>
      <c r="AA322" s="791"/>
      <c r="AB322" s="791"/>
      <c r="AC322" s="791"/>
      <c r="AD322" s="791"/>
      <c r="AE322" s="791"/>
      <c r="AF322" s="791"/>
      <c r="AG322" s="791"/>
      <c r="AH322" s="791"/>
      <c r="AI322" s="791"/>
    </row>
    <row r="323" spans="2:46" ht="6" customHeight="1">
      <c r="C323" s="327"/>
      <c r="D323" s="327"/>
      <c r="E323" s="327"/>
      <c r="F323" s="327"/>
      <c r="G323" s="327"/>
      <c r="H323" s="327"/>
      <c r="I323" s="327"/>
      <c r="J323" s="327"/>
      <c r="K323" s="328"/>
      <c r="L323" s="328"/>
      <c r="M323" s="329"/>
      <c r="N323" s="329"/>
      <c r="O323" s="330"/>
      <c r="P323" s="329"/>
      <c r="Q323" s="329"/>
      <c r="R323" s="330"/>
      <c r="S323" s="329"/>
      <c r="T323" s="329"/>
      <c r="U323" s="329"/>
      <c r="V323" s="329"/>
      <c r="W323" s="329"/>
      <c r="X323" s="329"/>
      <c r="Y323" s="329"/>
      <c r="Z323" s="329"/>
      <c r="AA323" s="329"/>
      <c r="AB323" s="329"/>
      <c r="AC323" s="329"/>
      <c r="AD323" s="329"/>
      <c r="AE323" s="329"/>
    </row>
    <row r="324" spans="2:46">
      <c r="B324" s="90" t="s">
        <v>5141</v>
      </c>
    </row>
    <row r="325" spans="2:46" ht="24" customHeight="1">
      <c r="C325" s="456" t="s">
        <v>3508</v>
      </c>
      <c r="D325" s="456"/>
      <c r="E325" s="457" t="s">
        <v>4640</v>
      </c>
      <c r="F325" s="458"/>
      <c r="G325" s="458"/>
      <c r="H325" s="459"/>
      <c r="I325" s="454" t="s">
        <v>4760</v>
      </c>
      <c r="J325" s="454"/>
      <c r="K325" s="454"/>
      <c r="L325" s="443" t="s">
        <v>37</v>
      </c>
      <c r="M325" s="443"/>
      <c r="N325" s="443"/>
      <c r="O325" s="443"/>
      <c r="P325" s="443"/>
      <c r="Q325" s="443"/>
      <c r="R325" s="443"/>
      <c r="S325" s="443"/>
      <c r="T325" s="443"/>
      <c r="U325" s="443"/>
      <c r="V325" s="443"/>
      <c r="W325" s="443" t="s">
        <v>4641</v>
      </c>
      <c r="X325" s="443"/>
      <c r="Y325" s="443"/>
      <c r="Z325" s="443"/>
      <c r="AA325" s="455" t="s">
        <v>4696</v>
      </c>
      <c r="AB325" s="455"/>
      <c r="AC325" s="455"/>
      <c r="AD325" s="455" t="s">
        <v>4697</v>
      </c>
      <c r="AE325" s="460"/>
      <c r="AF325" s="460"/>
      <c r="AG325" s="443" t="s">
        <v>38</v>
      </c>
      <c r="AH325" s="443"/>
      <c r="AI325" s="455" t="s">
        <v>4699</v>
      </c>
      <c r="AJ325" s="460"/>
      <c r="AK325" s="460"/>
      <c r="AL325" s="454" t="s">
        <v>5113</v>
      </c>
      <c r="AM325" s="454"/>
      <c r="AN325" s="454"/>
      <c r="AO325" s="454"/>
      <c r="AP325" s="454"/>
    </row>
    <row r="326" spans="2:46" ht="20.100000000000001" customHeight="1">
      <c r="C326" s="435" t="str">
        <f>IF(入力①申請書項目!E178="","",入力①申請書項目!E178)</f>
        <v/>
      </c>
      <c r="D326" s="435"/>
      <c r="E326" s="436" t="str">
        <f>IF(入力①申請書項目!G178="","","H"&amp;入力①申請書項目!G178&amp;"."&amp;入力①申請書項目!J178)</f>
        <v/>
      </c>
      <c r="F326" s="436"/>
      <c r="G326" s="436"/>
      <c r="H326" s="436"/>
      <c r="I326" s="437" t="str">
        <f>IF(入力①申請書項目!M178="","",VLOOKUP(入力①申請書項目!M178,PL①!$A$25:$B$29,2,FALSE))</f>
        <v/>
      </c>
      <c r="J326" s="437"/>
      <c r="K326" s="437"/>
      <c r="L326" s="440" t="str">
        <f>IF(入力①申請書項目!Q178="","",入力①申請書項目!Q178)</f>
        <v/>
      </c>
      <c r="M326" s="440"/>
      <c r="N326" s="440"/>
      <c r="O326" s="440"/>
      <c r="P326" s="440"/>
      <c r="Q326" s="440"/>
      <c r="R326" s="440"/>
      <c r="S326" s="440"/>
      <c r="T326" s="440"/>
      <c r="U326" s="440"/>
      <c r="V326" s="440"/>
      <c r="W326" s="436" t="str">
        <f>IF(入力①申請書項目!AA178="","",入力①申請書項目!AA178)&amp;IF(入力①申請書項目!AD178="","",入力①申請書項目!AD178)</f>
        <v/>
      </c>
      <c r="X326" s="436"/>
      <c r="Y326" s="436"/>
      <c r="Z326" s="436"/>
      <c r="AA326" s="436" t="str">
        <f>IF(入力①申請書項目!AG178="","",入力①申請書項目!AG178)</f>
        <v/>
      </c>
      <c r="AB326" s="436"/>
      <c r="AC326" s="436"/>
      <c r="AD326" s="438" t="str">
        <f>IF(入力①申請書項目!AK178="","",入力①申請書項目!AK178)</f>
        <v/>
      </c>
      <c r="AE326" s="438"/>
      <c r="AF326" s="438"/>
      <c r="AG326" s="439" t="str">
        <f>IF(入力①申請書項目!AN178="","",入力①申請書項目!AN178)</f>
        <v/>
      </c>
      <c r="AH326" s="439"/>
      <c r="AI326" s="438" t="str">
        <f>IF(入力①申請書項目!AP178=0,"",入力①申請書項目!AP178)</f>
        <v/>
      </c>
      <c r="AJ326" s="438"/>
      <c r="AK326" s="438"/>
      <c r="AL326" s="441" t="str">
        <f>IF(入力①申請書項目!AV178="","",入力①申請書項目!AV178)&amp;IF(入力①申請書項目!AZ178="","",","&amp;入力①申請書項目!AZ178)</f>
        <v/>
      </c>
      <c r="AM326" s="441"/>
      <c r="AN326" s="441"/>
      <c r="AO326" s="441"/>
      <c r="AP326" s="441"/>
      <c r="AT326" s="89">
        <f>IF(L326="",0,1)</f>
        <v>0</v>
      </c>
    </row>
    <row r="327" spans="2:46" ht="20.100000000000001" customHeight="1">
      <c r="C327" s="435" t="str">
        <f>IF(入力①申請書項目!E179="","",入力①申請書項目!E179)</f>
        <v/>
      </c>
      <c r="D327" s="435"/>
      <c r="E327" s="436" t="str">
        <f>IF(入力①申請書項目!G179="","","H"&amp;入力①申請書項目!G179&amp;"."&amp;入力①申請書項目!J179)</f>
        <v/>
      </c>
      <c r="F327" s="436"/>
      <c r="G327" s="436"/>
      <c r="H327" s="436"/>
      <c r="I327" s="437" t="str">
        <f>IF(入力①申請書項目!M179="","",VLOOKUP(入力①申請書項目!M179,PL①!$A$25:$B$29,2,FALSE))</f>
        <v/>
      </c>
      <c r="J327" s="437"/>
      <c r="K327" s="437"/>
      <c r="L327" s="440" t="str">
        <f>IF(入力①申請書項目!Q179="","",入力①申請書項目!Q179)</f>
        <v/>
      </c>
      <c r="M327" s="440"/>
      <c r="N327" s="440"/>
      <c r="O327" s="440"/>
      <c r="P327" s="440"/>
      <c r="Q327" s="440"/>
      <c r="R327" s="440"/>
      <c r="S327" s="440"/>
      <c r="T327" s="440"/>
      <c r="U327" s="440"/>
      <c r="V327" s="440"/>
      <c r="W327" s="436" t="str">
        <f>IF(入力①申請書項目!AA179="","",入力①申請書項目!AA179)&amp;IF(入力①申請書項目!AD179="","",入力①申請書項目!AD179)</f>
        <v/>
      </c>
      <c r="X327" s="436"/>
      <c r="Y327" s="436"/>
      <c r="Z327" s="436"/>
      <c r="AA327" s="436" t="str">
        <f>IF(入力①申請書項目!AG179="","",入力①申請書項目!AG179)</f>
        <v/>
      </c>
      <c r="AB327" s="436"/>
      <c r="AC327" s="436"/>
      <c r="AD327" s="438" t="str">
        <f>IF(入力①申請書項目!AK179="","",入力①申請書項目!AK179)</f>
        <v/>
      </c>
      <c r="AE327" s="438"/>
      <c r="AF327" s="438"/>
      <c r="AG327" s="439" t="str">
        <f>IF(入力①申請書項目!AN179="","",入力①申請書項目!AN179)</f>
        <v/>
      </c>
      <c r="AH327" s="439"/>
      <c r="AI327" s="438" t="str">
        <f>IF(入力①申請書項目!AP179=0,"",入力①申請書項目!AP179)</f>
        <v/>
      </c>
      <c r="AJ327" s="438"/>
      <c r="AK327" s="438"/>
      <c r="AL327" s="441" t="str">
        <f>IF(入力①申請書項目!AV179="","",入力①申請書項目!AV179)&amp;IF(入力①申請書項目!AZ179="","",","&amp;入力①申請書項目!AZ179)</f>
        <v/>
      </c>
      <c r="AM327" s="441"/>
      <c r="AN327" s="441"/>
      <c r="AO327" s="441"/>
      <c r="AP327" s="441"/>
    </row>
    <row r="328" spans="2:46" ht="20.100000000000001" customHeight="1">
      <c r="C328" s="435" t="str">
        <f>IF(入力①申請書項目!E180="","",入力①申請書項目!E180)</f>
        <v/>
      </c>
      <c r="D328" s="435"/>
      <c r="E328" s="436" t="str">
        <f>IF(入力①申請書項目!G180="","","H"&amp;入力①申請書項目!G180&amp;"."&amp;入力①申請書項目!J180)</f>
        <v/>
      </c>
      <c r="F328" s="436"/>
      <c r="G328" s="436"/>
      <c r="H328" s="436"/>
      <c r="I328" s="437" t="str">
        <f>IF(入力①申請書項目!M180="","",VLOOKUP(入力①申請書項目!M180,PL①!$A$25:$B$29,2,FALSE))</f>
        <v/>
      </c>
      <c r="J328" s="437"/>
      <c r="K328" s="437"/>
      <c r="L328" s="440" t="str">
        <f>IF(入力①申請書項目!Q180="","",入力①申請書項目!Q180)</f>
        <v/>
      </c>
      <c r="M328" s="440"/>
      <c r="N328" s="440"/>
      <c r="O328" s="440"/>
      <c r="P328" s="440"/>
      <c r="Q328" s="440"/>
      <c r="R328" s="440"/>
      <c r="S328" s="440"/>
      <c r="T328" s="440"/>
      <c r="U328" s="440"/>
      <c r="V328" s="440"/>
      <c r="W328" s="436" t="str">
        <f>IF(入力①申請書項目!AA180="","",入力①申請書項目!AA180)&amp;IF(入力①申請書項目!AD180="","",入力①申請書項目!AD180)</f>
        <v/>
      </c>
      <c r="X328" s="436"/>
      <c r="Y328" s="436"/>
      <c r="Z328" s="436"/>
      <c r="AA328" s="436" t="str">
        <f>IF(入力①申請書項目!AG180="","",入力①申請書項目!AG180)</f>
        <v/>
      </c>
      <c r="AB328" s="436"/>
      <c r="AC328" s="436"/>
      <c r="AD328" s="438" t="str">
        <f>IF(入力①申請書項目!AK180="","",入力①申請書項目!AK180)</f>
        <v/>
      </c>
      <c r="AE328" s="438"/>
      <c r="AF328" s="438"/>
      <c r="AG328" s="439" t="str">
        <f>IF(入力①申請書項目!AN180="","",入力①申請書項目!AN180)</f>
        <v/>
      </c>
      <c r="AH328" s="439"/>
      <c r="AI328" s="438" t="str">
        <f>IF(入力①申請書項目!AP180=0,"",入力①申請書項目!AP180)</f>
        <v/>
      </c>
      <c r="AJ328" s="438"/>
      <c r="AK328" s="438"/>
      <c r="AL328" s="441" t="str">
        <f>IF(入力①申請書項目!AV180="","",入力①申請書項目!AV180)&amp;IF(入力①申請書項目!AZ180="","",","&amp;入力①申請書項目!AZ180)</f>
        <v/>
      </c>
      <c r="AM328" s="441"/>
      <c r="AN328" s="441"/>
      <c r="AO328" s="441"/>
      <c r="AP328" s="441"/>
    </row>
    <row r="329" spans="2:46" ht="20.100000000000001" customHeight="1">
      <c r="C329" s="435" t="str">
        <f>IF(入力①申請書項目!E181="","",入力①申請書項目!E181)</f>
        <v/>
      </c>
      <c r="D329" s="435"/>
      <c r="E329" s="436" t="str">
        <f>IF(入力①申請書項目!G181="","","H"&amp;入力①申請書項目!G181&amp;"."&amp;入力①申請書項目!J181)</f>
        <v/>
      </c>
      <c r="F329" s="436"/>
      <c r="G329" s="436"/>
      <c r="H329" s="436"/>
      <c r="I329" s="437" t="str">
        <f>IF(入力①申請書項目!M181="","",VLOOKUP(入力①申請書項目!M181,PL①!$A$25:$B$29,2,FALSE))</f>
        <v/>
      </c>
      <c r="J329" s="437"/>
      <c r="K329" s="437"/>
      <c r="L329" s="440" t="str">
        <f>IF(入力①申請書項目!Q181="","",入力①申請書項目!Q181)</f>
        <v/>
      </c>
      <c r="M329" s="440"/>
      <c r="N329" s="440"/>
      <c r="O329" s="440"/>
      <c r="P329" s="440"/>
      <c r="Q329" s="440"/>
      <c r="R329" s="440"/>
      <c r="S329" s="440"/>
      <c r="T329" s="440"/>
      <c r="U329" s="440"/>
      <c r="V329" s="440"/>
      <c r="W329" s="436" t="str">
        <f>IF(入力①申請書項目!AA181="","",入力①申請書項目!AA181)&amp;IF(入力①申請書項目!AD181="","",入力①申請書項目!AD181)</f>
        <v/>
      </c>
      <c r="X329" s="436"/>
      <c r="Y329" s="436"/>
      <c r="Z329" s="436"/>
      <c r="AA329" s="436" t="str">
        <f>IF(入力①申請書項目!AG181="","",入力①申請書項目!AG181)</f>
        <v/>
      </c>
      <c r="AB329" s="436"/>
      <c r="AC329" s="436"/>
      <c r="AD329" s="438" t="str">
        <f>IF(入力①申請書項目!AK181="","",入力①申請書項目!AK181)</f>
        <v/>
      </c>
      <c r="AE329" s="438"/>
      <c r="AF329" s="438"/>
      <c r="AG329" s="439" t="str">
        <f>IF(入力①申請書項目!AN181="","",入力①申請書項目!AN181)</f>
        <v/>
      </c>
      <c r="AH329" s="439"/>
      <c r="AI329" s="438" t="str">
        <f>IF(入力①申請書項目!AP181=0,"",入力①申請書項目!AP181)</f>
        <v/>
      </c>
      <c r="AJ329" s="438"/>
      <c r="AK329" s="438"/>
      <c r="AL329" s="441" t="str">
        <f>IF(入力①申請書項目!AV181="","",入力①申請書項目!AV181)&amp;IF(入力①申請書項目!AZ181="","",","&amp;入力①申請書項目!AZ181)</f>
        <v/>
      </c>
      <c r="AM329" s="441"/>
      <c r="AN329" s="441"/>
      <c r="AO329" s="441"/>
      <c r="AP329" s="441"/>
    </row>
    <row r="330" spans="2:46" ht="20.100000000000001" customHeight="1">
      <c r="C330" s="435" t="str">
        <f>IF(入力①申請書項目!E182="","",入力①申請書項目!E182)</f>
        <v/>
      </c>
      <c r="D330" s="435"/>
      <c r="E330" s="436" t="str">
        <f>IF(入力①申請書項目!G182="","","H"&amp;入力①申請書項目!G182&amp;"."&amp;入力①申請書項目!J182)</f>
        <v/>
      </c>
      <c r="F330" s="436"/>
      <c r="G330" s="436"/>
      <c r="H330" s="436"/>
      <c r="I330" s="437" t="str">
        <f>IF(入力①申請書項目!M182="","",VLOOKUP(入力①申請書項目!M182,PL①!$A$25:$B$29,2,FALSE))</f>
        <v/>
      </c>
      <c r="J330" s="437"/>
      <c r="K330" s="437"/>
      <c r="L330" s="440" t="str">
        <f>IF(入力①申請書項目!Q182="","",入力①申請書項目!Q182)</f>
        <v/>
      </c>
      <c r="M330" s="440"/>
      <c r="N330" s="440"/>
      <c r="O330" s="440"/>
      <c r="P330" s="440"/>
      <c r="Q330" s="440"/>
      <c r="R330" s="440"/>
      <c r="S330" s="440"/>
      <c r="T330" s="440"/>
      <c r="U330" s="440"/>
      <c r="V330" s="440"/>
      <c r="W330" s="436" t="str">
        <f>IF(入力①申請書項目!AA182="","",入力①申請書項目!AA182)&amp;IF(入力①申請書項目!AD182="","",入力①申請書項目!AD182)</f>
        <v/>
      </c>
      <c r="X330" s="436"/>
      <c r="Y330" s="436"/>
      <c r="Z330" s="436"/>
      <c r="AA330" s="436" t="str">
        <f>IF(入力①申請書項目!AG182="","",入力①申請書項目!AG182)</f>
        <v/>
      </c>
      <c r="AB330" s="436"/>
      <c r="AC330" s="436"/>
      <c r="AD330" s="438" t="str">
        <f>IF(入力①申請書項目!AK182="","",入力①申請書項目!AK182)</f>
        <v/>
      </c>
      <c r="AE330" s="438"/>
      <c r="AF330" s="438"/>
      <c r="AG330" s="439" t="str">
        <f>IF(入力①申請書項目!AN182="","",入力①申請書項目!AN182)</f>
        <v/>
      </c>
      <c r="AH330" s="439"/>
      <c r="AI330" s="438" t="str">
        <f>IF(入力①申請書項目!AP182=0,"",入力①申請書項目!AP182)</f>
        <v/>
      </c>
      <c r="AJ330" s="438"/>
      <c r="AK330" s="438"/>
      <c r="AL330" s="441" t="str">
        <f>IF(入力①申請書項目!AV182="","",入力①申請書項目!AV182)&amp;IF(入力①申請書項目!AZ182="","",","&amp;入力①申請書項目!AZ182)</f>
        <v/>
      </c>
      <c r="AM330" s="441"/>
      <c r="AN330" s="441"/>
      <c r="AO330" s="441"/>
      <c r="AP330" s="441"/>
    </row>
    <row r="331" spans="2:46" ht="20.100000000000001" customHeight="1">
      <c r="C331" s="435" t="str">
        <f>IF(入力①申請書項目!E183="","",入力①申請書項目!E183)</f>
        <v/>
      </c>
      <c r="D331" s="435"/>
      <c r="E331" s="436" t="str">
        <f>IF(入力①申請書項目!G183="","","H"&amp;入力①申請書項目!G183&amp;"."&amp;入力①申請書項目!J183)</f>
        <v/>
      </c>
      <c r="F331" s="436"/>
      <c r="G331" s="436"/>
      <c r="H331" s="436"/>
      <c r="I331" s="437" t="str">
        <f>IF(入力①申請書項目!M183="","",VLOOKUP(入力①申請書項目!M183,PL①!$A$25:$B$29,2,FALSE))</f>
        <v/>
      </c>
      <c r="J331" s="437"/>
      <c r="K331" s="437"/>
      <c r="L331" s="440" t="str">
        <f>IF(入力①申請書項目!Q183="","",入力①申請書項目!Q183)</f>
        <v/>
      </c>
      <c r="M331" s="440"/>
      <c r="N331" s="440"/>
      <c r="O331" s="440"/>
      <c r="P331" s="440"/>
      <c r="Q331" s="440"/>
      <c r="R331" s="440"/>
      <c r="S331" s="440"/>
      <c r="T331" s="440"/>
      <c r="U331" s="440"/>
      <c r="V331" s="440"/>
      <c r="W331" s="436" t="str">
        <f>IF(入力①申請書項目!AA183="","",入力①申請書項目!AA183)&amp;IF(入力①申請書項目!AD183="","",入力①申請書項目!AD183)</f>
        <v/>
      </c>
      <c r="X331" s="436"/>
      <c r="Y331" s="436"/>
      <c r="Z331" s="436"/>
      <c r="AA331" s="436" t="str">
        <f>IF(入力①申請書項目!AG183="","",入力①申請書項目!AG183)</f>
        <v/>
      </c>
      <c r="AB331" s="436"/>
      <c r="AC331" s="436"/>
      <c r="AD331" s="438" t="str">
        <f>IF(入力①申請書項目!AK183="","",入力①申請書項目!AK183)</f>
        <v/>
      </c>
      <c r="AE331" s="438"/>
      <c r="AF331" s="438"/>
      <c r="AG331" s="439" t="str">
        <f>IF(入力①申請書項目!AN183="","",入力①申請書項目!AN183)</f>
        <v/>
      </c>
      <c r="AH331" s="439"/>
      <c r="AI331" s="438" t="str">
        <f>IF(入力①申請書項目!AP183=0,"",入力①申請書項目!AP183)</f>
        <v/>
      </c>
      <c r="AJ331" s="438"/>
      <c r="AK331" s="438"/>
      <c r="AL331" s="441" t="str">
        <f>IF(入力①申請書項目!AV183="","",入力①申請書項目!AV183)&amp;IF(入力①申請書項目!AZ183="","",","&amp;入力①申請書項目!AZ183)</f>
        <v/>
      </c>
      <c r="AM331" s="441"/>
      <c r="AN331" s="441"/>
      <c r="AO331" s="441"/>
      <c r="AP331" s="441"/>
    </row>
    <row r="332" spans="2:46" ht="20.100000000000001" customHeight="1">
      <c r="C332" s="435" t="str">
        <f>IF(入力①申請書項目!E184="","",入力①申請書項目!E184)</f>
        <v/>
      </c>
      <c r="D332" s="435"/>
      <c r="E332" s="436" t="str">
        <f>IF(入力①申請書項目!G184="","","H"&amp;入力①申請書項目!G184&amp;"."&amp;入力①申請書項目!J184)</f>
        <v/>
      </c>
      <c r="F332" s="436"/>
      <c r="G332" s="436"/>
      <c r="H332" s="436"/>
      <c r="I332" s="437" t="str">
        <f>IF(入力①申請書項目!M184="","",VLOOKUP(入力①申請書項目!M184,PL①!$A$25:$B$29,2,FALSE))</f>
        <v/>
      </c>
      <c r="J332" s="437"/>
      <c r="K332" s="437"/>
      <c r="L332" s="440" t="str">
        <f>IF(入力①申請書項目!Q184="","",入力①申請書項目!Q184)</f>
        <v/>
      </c>
      <c r="M332" s="440"/>
      <c r="N332" s="440"/>
      <c r="O332" s="440"/>
      <c r="P332" s="440"/>
      <c r="Q332" s="440"/>
      <c r="R332" s="440"/>
      <c r="S332" s="440"/>
      <c r="T332" s="440"/>
      <c r="U332" s="440"/>
      <c r="V332" s="440"/>
      <c r="W332" s="436" t="str">
        <f>IF(入力①申請書項目!AA184="","",入力①申請書項目!AA184)&amp;IF(入力①申請書項目!AD184="","",入力①申請書項目!AD184)</f>
        <v/>
      </c>
      <c r="X332" s="436"/>
      <c r="Y332" s="436"/>
      <c r="Z332" s="436"/>
      <c r="AA332" s="436" t="str">
        <f>IF(入力①申請書項目!AG184="","",入力①申請書項目!AG184)</f>
        <v/>
      </c>
      <c r="AB332" s="436"/>
      <c r="AC332" s="436"/>
      <c r="AD332" s="438" t="str">
        <f>IF(入力①申請書項目!AK184="","",入力①申請書項目!AK184)</f>
        <v/>
      </c>
      <c r="AE332" s="438"/>
      <c r="AF332" s="438"/>
      <c r="AG332" s="439" t="str">
        <f>IF(入力①申請書項目!AN184="","",入力①申請書項目!AN184)</f>
        <v/>
      </c>
      <c r="AH332" s="439"/>
      <c r="AI332" s="438" t="str">
        <f>IF(入力①申請書項目!AP184=0,"",入力①申請書項目!AP184)</f>
        <v/>
      </c>
      <c r="AJ332" s="438"/>
      <c r="AK332" s="438"/>
      <c r="AL332" s="441" t="str">
        <f>IF(入力①申請書項目!AV184="","",入力①申請書項目!AV184)&amp;IF(入力①申請書項目!AZ184="","",","&amp;入力①申請書項目!AZ184)</f>
        <v/>
      </c>
      <c r="AM332" s="441"/>
      <c r="AN332" s="441"/>
      <c r="AO332" s="441"/>
      <c r="AP332" s="441"/>
    </row>
    <row r="333" spans="2:46" ht="20.100000000000001" customHeight="1">
      <c r="C333" s="435" t="str">
        <f>IF(入力①申請書項目!E185="","",入力①申請書項目!E185)</f>
        <v/>
      </c>
      <c r="D333" s="435"/>
      <c r="E333" s="436" t="str">
        <f>IF(入力①申請書項目!G185="","","H"&amp;入力①申請書項目!G185&amp;"."&amp;入力①申請書項目!J185)</f>
        <v/>
      </c>
      <c r="F333" s="436"/>
      <c r="G333" s="436"/>
      <c r="H333" s="436"/>
      <c r="I333" s="437" t="str">
        <f>IF(入力①申請書項目!M185="","",VLOOKUP(入力①申請書項目!M185,PL①!$A$25:$B$29,2,FALSE))</f>
        <v/>
      </c>
      <c r="J333" s="437"/>
      <c r="K333" s="437"/>
      <c r="L333" s="440" t="str">
        <f>IF(入力①申請書項目!Q185="","",入力①申請書項目!Q185)</f>
        <v/>
      </c>
      <c r="M333" s="440"/>
      <c r="N333" s="440"/>
      <c r="O333" s="440"/>
      <c r="P333" s="440"/>
      <c r="Q333" s="440"/>
      <c r="R333" s="440"/>
      <c r="S333" s="440"/>
      <c r="T333" s="440"/>
      <c r="U333" s="440"/>
      <c r="V333" s="440"/>
      <c r="W333" s="436" t="str">
        <f>IF(入力①申請書項目!AA185="","",入力①申請書項目!AA185)&amp;IF(入力①申請書項目!AD185="","",入力①申請書項目!AD185)</f>
        <v/>
      </c>
      <c r="X333" s="436"/>
      <c r="Y333" s="436"/>
      <c r="Z333" s="436"/>
      <c r="AA333" s="436" t="str">
        <f>IF(入力①申請書項目!AG185="","",入力①申請書項目!AG185)</f>
        <v/>
      </c>
      <c r="AB333" s="436"/>
      <c r="AC333" s="436"/>
      <c r="AD333" s="438" t="str">
        <f>IF(入力①申請書項目!AK185="","",入力①申請書項目!AK185)</f>
        <v/>
      </c>
      <c r="AE333" s="438"/>
      <c r="AF333" s="438"/>
      <c r="AG333" s="439" t="str">
        <f>IF(入力①申請書項目!AN185="","",入力①申請書項目!AN185)</f>
        <v/>
      </c>
      <c r="AH333" s="439"/>
      <c r="AI333" s="438" t="str">
        <f>IF(入力①申請書項目!AP185=0,"",入力①申請書項目!AP185)</f>
        <v/>
      </c>
      <c r="AJ333" s="438"/>
      <c r="AK333" s="438"/>
      <c r="AL333" s="441" t="str">
        <f>IF(入力①申請書項目!AV185="","",入力①申請書項目!AV185)&amp;IF(入力①申請書項目!AZ185="","",","&amp;入力①申請書項目!AZ185)</f>
        <v/>
      </c>
      <c r="AM333" s="441"/>
      <c r="AN333" s="441"/>
      <c r="AO333" s="441"/>
      <c r="AP333" s="441"/>
    </row>
    <row r="334" spans="2:46" ht="20.100000000000001" customHeight="1">
      <c r="C334" s="435" t="str">
        <f>IF(入力①申請書項目!E186="","",入力①申請書項目!E186)</f>
        <v/>
      </c>
      <c r="D334" s="435"/>
      <c r="E334" s="436" t="str">
        <f>IF(入力①申請書項目!G186="","","H"&amp;入力①申請書項目!G186&amp;"."&amp;入力①申請書項目!J186)</f>
        <v/>
      </c>
      <c r="F334" s="436"/>
      <c r="G334" s="436"/>
      <c r="H334" s="436"/>
      <c r="I334" s="437" t="str">
        <f>IF(入力①申請書項目!M186="","",VLOOKUP(入力①申請書項目!M186,PL①!$A$25:$B$29,2,FALSE))</f>
        <v/>
      </c>
      <c r="J334" s="437"/>
      <c r="K334" s="437"/>
      <c r="L334" s="440" t="str">
        <f>IF(入力①申請書項目!Q186="","",入力①申請書項目!Q186)</f>
        <v/>
      </c>
      <c r="M334" s="440"/>
      <c r="N334" s="440"/>
      <c r="O334" s="440"/>
      <c r="P334" s="440"/>
      <c r="Q334" s="440"/>
      <c r="R334" s="440"/>
      <c r="S334" s="440"/>
      <c r="T334" s="440"/>
      <c r="U334" s="440"/>
      <c r="V334" s="440"/>
      <c r="W334" s="436" t="str">
        <f>IF(入力①申請書項目!AA186="","",入力①申請書項目!AA186)&amp;IF(入力①申請書項目!AD186="","",入力①申請書項目!AD186)</f>
        <v/>
      </c>
      <c r="X334" s="436"/>
      <c r="Y334" s="436"/>
      <c r="Z334" s="436"/>
      <c r="AA334" s="436" t="str">
        <f>IF(入力①申請書項目!AG186="","",入力①申請書項目!AG186)</f>
        <v/>
      </c>
      <c r="AB334" s="436"/>
      <c r="AC334" s="436"/>
      <c r="AD334" s="438" t="str">
        <f>IF(入力①申請書項目!AK186="","",入力①申請書項目!AK186)</f>
        <v/>
      </c>
      <c r="AE334" s="438"/>
      <c r="AF334" s="438"/>
      <c r="AG334" s="439" t="str">
        <f>IF(入力①申請書項目!AN186="","",入力①申請書項目!AN186)</f>
        <v/>
      </c>
      <c r="AH334" s="439"/>
      <c r="AI334" s="438" t="str">
        <f>IF(入力①申請書項目!AP186=0,"",入力①申請書項目!AP186)</f>
        <v/>
      </c>
      <c r="AJ334" s="438"/>
      <c r="AK334" s="438"/>
      <c r="AL334" s="441" t="str">
        <f>IF(入力①申請書項目!AV186="","",入力①申請書項目!AV186)&amp;IF(入力①申請書項目!AZ186="","",","&amp;入力①申請書項目!AZ186)</f>
        <v/>
      </c>
      <c r="AM334" s="441"/>
      <c r="AN334" s="441"/>
      <c r="AO334" s="441"/>
      <c r="AP334" s="441"/>
    </row>
    <row r="335" spans="2:46" ht="20.100000000000001" customHeight="1">
      <c r="C335" s="435" t="str">
        <f>IF(入力①申請書項目!E187="","",入力①申請書項目!E187)</f>
        <v/>
      </c>
      <c r="D335" s="435"/>
      <c r="E335" s="436" t="str">
        <f>IF(入力①申請書項目!G187="","","H"&amp;入力①申請書項目!G187&amp;"."&amp;入力①申請書項目!J187)</f>
        <v/>
      </c>
      <c r="F335" s="436"/>
      <c r="G335" s="436"/>
      <c r="H335" s="436"/>
      <c r="I335" s="437" t="str">
        <f>IF(入力①申請書項目!M187="","",VLOOKUP(入力①申請書項目!M187,PL①!$A$25:$B$29,2,FALSE))</f>
        <v/>
      </c>
      <c r="J335" s="437"/>
      <c r="K335" s="437"/>
      <c r="L335" s="440" t="str">
        <f>IF(入力①申請書項目!Q187="","",入力①申請書項目!Q187)</f>
        <v/>
      </c>
      <c r="M335" s="440"/>
      <c r="N335" s="440"/>
      <c r="O335" s="440"/>
      <c r="P335" s="440"/>
      <c r="Q335" s="440"/>
      <c r="R335" s="440"/>
      <c r="S335" s="440"/>
      <c r="T335" s="440"/>
      <c r="U335" s="440"/>
      <c r="V335" s="440"/>
      <c r="W335" s="436" t="str">
        <f>IF(入力①申請書項目!AA187="","",入力①申請書項目!AA187)&amp;IF(入力①申請書項目!AD187="","",入力①申請書項目!AD187)</f>
        <v/>
      </c>
      <c r="X335" s="436"/>
      <c r="Y335" s="436"/>
      <c r="Z335" s="436"/>
      <c r="AA335" s="436" t="str">
        <f>IF(入力①申請書項目!AG187="","",入力①申請書項目!AG187)</f>
        <v/>
      </c>
      <c r="AB335" s="436"/>
      <c r="AC335" s="436"/>
      <c r="AD335" s="438" t="str">
        <f>IF(入力①申請書項目!AK187="","",入力①申請書項目!AK187)</f>
        <v/>
      </c>
      <c r="AE335" s="438"/>
      <c r="AF335" s="438"/>
      <c r="AG335" s="439" t="str">
        <f>IF(入力①申請書項目!AN187="","",入力①申請書項目!AN187)</f>
        <v/>
      </c>
      <c r="AH335" s="439"/>
      <c r="AI335" s="438" t="str">
        <f>IF(入力①申請書項目!AP187=0,"",入力①申請書項目!AP187)</f>
        <v/>
      </c>
      <c r="AJ335" s="438"/>
      <c r="AK335" s="438"/>
      <c r="AL335" s="441" t="str">
        <f>IF(入力①申請書項目!AV187="","",入力①申請書項目!AV187)&amp;IF(入力①申請書項目!AZ187="","",","&amp;入力①申請書項目!AZ187)</f>
        <v/>
      </c>
      <c r="AM335" s="441"/>
      <c r="AN335" s="441"/>
      <c r="AO335" s="441"/>
      <c r="AP335" s="441"/>
    </row>
    <row r="336" spans="2:46" ht="20.100000000000001" customHeight="1">
      <c r="C336" s="435" t="str">
        <f>IF(入力①申請書項目!E188="","",入力①申請書項目!E188)</f>
        <v/>
      </c>
      <c r="D336" s="435"/>
      <c r="E336" s="436" t="str">
        <f>IF(入力①申請書項目!G188="","","H"&amp;入力①申請書項目!G188&amp;"."&amp;入力①申請書項目!J188)</f>
        <v/>
      </c>
      <c r="F336" s="436"/>
      <c r="G336" s="436"/>
      <c r="H336" s="436"/>
      <c r="I336" s="437" t="str">
        <f>IF(入力①申請書項目!M188="","",VLOOKUP(入力①申請書項目!M188,PL①!$A$25:$B$29,2,FALSE))</f>
        <v/>
      </c>
      <c r="J336" s="437"/>
      <c r="K336" s="437"/>
      <c r="L336" s="440" t="str">
        <f>IF(入力①申請書項目!Q188="","",入力①申請書項目!Q188)</f>
        <v/>
      </c>
      <c r="M336" s="440"/>
      <c r="N336" s="440"/>
      <c r="O336" s="440"/>
      <c r="P336" s="440"/>
      <c r="Q336" s="440"/>
      <c r="R336" s="440"/>
      <c r="S336" s="440"/>
      <c r="T336" s="440"/>
      <c r="U336" s="440"/>
      <c r="V336" s="440"/>
      <c r="W336" s="436" t="str">
        <f>IF(入力①申請書項目!AA188="","",入力①申請書項目!AA188)&amp;IF(入力①申請書項目!AD188="","",入力①申請書項目!AD188)</f>
        <v/>
      </c>
      <c r="X336" s="436"/>
      <c r="Y336" s="436"/>
      <c r="Z336" s="436"/>
      <c r="AA336" s="436" t="str">
        <f>IF(入力①申請書項目!AG188="","",入力①申請書項目!AG188)</f>
        <v/>
      </c>
      <c r="AB336" s="436"/>
      <c r="AC336" s="436"/>
      <c r="AD336" s="438" t="str">
        <f>IF(入力①申請書項目!AK188="","",入力①申請書項目!AK188)</f>
        <v/>
      </c>
      <c r="AE336" s="438"/>
      <c r="AF336" s="438"/>
      <c r="AG336" s="439" t="str">
        <f>IF(入力①申請書項目!AN188="","",入力①申請書項目!AN188)</f>
        <v/>
      </c>
      <c r="AH336" s="439"/>
      <c r="AI336" s="438" t="str">
        <f>IF(入力①申請書項目!AP188=0,"",入力①申請書項目!AP188)</f>
        <v/>
      </c>
      <c r="AJ336" s="438"/>
      <c r="AK336" s="438"/>
      <c r="AL336" s="441" t="str">
        <f>IF(入力①申請書項目!AV188="","",入力①申請書項目!AV188)&amp;IF(入力①申請書項目!AZ188="","",","&amp;入力①申請書項目!AZ188)</f>
        <v/>
      </c>
      <c r="AM336" s="441"/>
      <c r="AN336" s="441"/>
      <c r="AO336" s="441"/>
      <c r="AP336" s="441"/>
    </row>
    <row r="337" spans="3:42" ht="20.100000000000001" customHeight="1">
      <c r="C337" s="435" t="str">
        <f>IF(入力①申請書項目!E189="","",入力①申請書項目!E189)</f>
        <v/>
      </c>
      <c r="D337" s="435"/>
      <c r="E337" s="436" t="str">
        <f>IF(入力①申請書項目!G189="","","H"&amp;入力①申請書項目!G189&amp;"."&amp;入力①申請書項目!J189)</f>
        <v/>
      </c>
      <c r="F337" s="436"/>
      <c r="G337" s="436"/>
      <c r="H337" s="436"/>
      <c r="I337" s="437" t="str">
        <f>IF(入力①申請書項目!M189="","",VLOOKUP(入力①申請書項目!M189,PL①!$A$25:$B$29,2,FALSE))</f>
        <v/>
      </c>
      <c r="J337" s="437"/>
      <c r="K337" s="437"/>
      <c r="L337" s="440" t="str">
        <f>IF(入力①申請書項目!Q189="","",入力①申請書項目!Q189)</f>
        <v/>
      </c>
      <c r="M337" s="440"/>
      <c r="N337" s="440"/>
      <c r="O337" s="440"/>
      <c r="P337" s="440"/>
      <c r="Q337" s="440"/>
      <c r="R337" s="440"/>
      <c r="S337" s="440"/>
      <c r="T337" s="440"/>
      <c r="U337" s="440"/>
      <c r="V337" s="440"/>
      <c r="W337" s="436" t="str">
        <f>IF(入力①申請書項目!AA189="","",入力①申請書項目!AA189)&amp;IF(入力①申請書項目!AD189="","",入力①申請書項目!AD189)</f>
        <v/>
      </c>
      <c r="X337" s="436"/>
      <c r="Y337" s="436"/>
      <c r="Z337" s="436"/>
      <c r="AA337" s="436" t="str">
        <f>IF(入力①申請書項目!AG189="","",入力①申請書項目!AG189)</f>
        <v/>
      </c>
      <c r="AB337" s="436"/>
      <c r="AC337" s="436"/>
      <c r="AD337" s="438" t="str">
        <f>IF(入力①申請書項目!AK189="","",入力①申請書項目!AK189)</f>
        <v/>
      </c>
      <c r="AE337" s="438"/>
      <c r="AF337" s="438"/>
      <c r="AG337" s="439" t="str">
        <f>IF(入力①申請書項目!AN189="","",入力①申請書項目!AN189)</f>
        <v/>
      </c>
      <c r="AH337" s="439"/>
      <c r="AI337" s="438" t="str">
        <f>IF(入力①申請書項目!AP189=0,"",入力①申請書項目!AP189)</f>
        <v/>
      </c>
      <c r="AJ337" s="438"/>
      <c r="AK337" s="438"/>
      <c r="AL337" s="441" t="str">
        <f>IF(入力①申請書項目!AV189="","",入力①申請書項目!AV189)&amp;IF(入力①申請書項目!AZ189="","",","&amp;入力①申請書項目!AZ189)</f>
        <v/>
      </c>
      <c r="AM337" s="441"/>
      <c r="AN337" s="441"/>
      <c r="AO337" s="441"/>
      <c r="AP337" s="441"/>
    </row>
    <row r="338" spans="3:42" ht="20.100000000000001" customHeight="1">
      <c r="C338" s="435" t="str">
        <f>IF(入力①申請書項目!E190="","",入力①申請書項目!E190)</f>
        <v/>
      </c>
      <c r="D338" s="435"/>
      <c r="E338" s="436" t="str">
        <f>IF(入力①申請書項目!G190="","","H"&amp;入力①申請書項目!G190&amp;"."&amp;入力①申請書項目!J190)</f>
        <v/>
      </c>
      <c r="F338" s="436"/>
      <c r="G338" s="436"/>
      <c r="H338" s="436"/>
      <c r="I338" s="437" t="str">
        <f>IF(入力①申請書項目!M190="","",VLOOKUP(入力①申請書項目!M190,PL①!$A$25:$B$29,2,FALSE))</f>
        <v/>
      </c>
      <c r="J338" s="437"/>
      <c r="K338" s="437"/>
      <c r="L338" s="440" t="str">
        <f>IF(入力①申請書項目!Q190="","",入力①申請書項目!Q190)</f>
        <v/>
      </c>
      <c r="M338" s="440"/>
      <c r="N338" s="440"/>
      <c r="O338" s="440"/>
      <c r="P338" s="440"/>
      <c r="Q338" s="440"/>
      <c r="R338" s="440"/>
      <c r="S338" s="440"/>
      <c r="T338" s="440"/>
      <c r="U338" s="440"/>
      <c r="V338" s="440"/>
      <c r="W338" s="436" t="str">
        <f>IF(入力①申請書項目!AA190="","",入力①申請書項目!AA190)&amp;IF(入力①申請書項目!AD190="","",入力①申請書項目!AD190)</f>
        <v/>
      </c>
      <c r="X338" s="436"/>
      <c r="Y338" s="436"/>
      <c r="Z338" s="436"/>
      <c r="AA338" s="436" t="str">
        <f>IF(入力①申請書項目!AG190="","",入力①申請書項目!AG190)</f>
        <v/>
      </c>
      <c r="AB338" s="436"/>
      <c r="AC338" s="436"/>
      <c r="AD338" s="438" t="str">
        <f>IF(入力①申請書項目!AK190="","",入力①申請書項目!AK190)</f>
        <v/>
      </c>
      <c r="AE338" s="438"/>
      <c r="AF338" s="438"/>
      <c r="AG338" s="439" t="str">
        <f>IF(入力①申請書項目!AN190="","",入力①申請書項目!AN190)</f>
        <v/>
      </c>
      <c r="AH338" s="439"/>
      <c r="AI338" s="438" t="str">
        <f>IF(入力①申請書項目!AP190=0,"",入力①申請書項目!AP190)</f>
        <v/>
      </c>
      <c r="AJ338" s="438"/>
      <c r="AK338" s="438"/>
      <c r="AL338" s="441" t="str">
        <f>IF(入力①申請書項目!AV190="","",入力①申請書項目!AV190)&amp;IF(入力①申請書項目!AZ190="","",","&amp;入力①申請書項目!AZ190)</f>
        <v/>
      </c>
      <c r="AM338" s="441"/>
      <c r="AN338" s="441"/>
      <c r="AO338" s="441"/>
      <c r="AP338" s="441"/>
    </row>
    <row r="339" spans="3:42" ht="20.100000000000001" customHeight="1">
      <c r="C339" s="435" t="str">
        <f>IF(入力①申請書項目!E191="","",入力①申請書項目!E191)</f>
        <v/>
      </c>
      <c r="D339" s="435"/>
      <c r="E339" s="436" t="str">
        <f>IF(入力①申請書項目!G191="","","H"&amp;入力①申請書項目!G191&amp;"."&amp;入力①申請書項目!J191)</f>
        <v/>
      </c>
      <c r="F339" s="436"/>
      <c r="G339" s="436"/>
      <c r="H339" s="436"/>
      <c r="I339" s="437" t="str">
        <f>IF(入力①申請書項目!M191="","",VLOOKUP(入力①申請書項目!M191,PL①!$A$25:$B$29,2,FALSE))</f>
        <v/>
      </c>
      <c r="J339" s="437"/>
      <c r="K339" s="437"/>
      <c r="L339" s="440" t="str">
        <f>IF(入力①申請書項目!Q191="","",入力①申請書項目!Q191)</f>
        <v/>
      </c>
      <c r="M339" s="440"/>
      <c r="N339" s="440"/>
      <c r="O339" s="440"/>
      <c r="P339" s="440"/>
      <c r="Q339" s="440"/>
      <c r="R339" s="440"/>
      <c r="S339" s="440"/>
      <c r="T339" s="440"/>
      <c r="U339" s="440"/>
      <c r="V339" s="440"/>
      <c r="W339" s="436" t="str">
        <f>IF(入力①申請書項目!AA191="","",入力①申請書項目!AA191)&amp;IF(入力①申請書項目!AD191="","",入力①申請書項目!AD191)</f>
        <v/>
      </c>
      <c r="X339" s="436"/>
      <c r="Y339" s="436"/>
      <c r="Z339" s="436"/>
      <c r="AA339" s="436" t="str">
        <f>IF(入力①申請書項目!AG191="","",入力①申請書項目!AG191)</f>
        <v/>
      </c>
      <c r="AB339" s="436"/>
      <c r="AC339" s="436"/>
      <c r="AD339" s="438" t="str">
        <f>IF(入力①申請書項目!AK191="","",入力①申請書項目!AK191)</f>
        <v/>
      </c>
      <c r="AE339" s="438"/>
      <c r="AF339" s="438"/>
      <c r="AG339" s="439" t="str">
        <f>IF(入力①申請書項目!AN191="","",入力①申請書項目!AN191)</f>
        <v/>
      </c>
      <c r="AH339" s="439"/>
      <c r="AI339" s="438" t="str">
        <f>IF(入力①申請書項目!AP191=0,"",入力①申請書項目!AP191)</f>
        <v/>
      </c>
      <c r="AJ339" s="438"/>
      <c r="AK339" s="438"/>
      <c r="AL339" s="441" t="str">
        <f>IF(入力①申請書項目!AV191="","",入力①申請書項目!AV191)&amp;IF(入力①申請書項目!AZ191="","",","&amp;入力①申請書項目!AZ191)</f>
        <v/>
      </c>
      <c r="AM339" s="441"/>
      <c r="AN339" s="441"/>
      <c r="AO339" s="441"/>
      <c r="AP339" s="441"/>
    </row>
    <row r="340" spans="3:42" ht="20.100000000000001" customHeight="1">
      <c r="C340" s="435" t="str">
        <f>IF(入力①申請書項目!E192="","",入力①申請書項目!E192)</f>
        <v/>
      </c>
      <c r="D340" s="435"/>
      <c r="E340" s="436" t="str">
        <f>IF(入力①申請書項目!G192="","","H"&amp;入力①申請書項目!G192&amp;"."&amp;入力①申請書項目!J192)</f>
        <v/>
      </c>
      <c r="F340" s="436"/>
      <c r="G340" s="436"/>
      <c r="H340" s="436"/>
      <c r="I340" s="437" t="str">
        <f>IF(入力①申請書項目!M192="","",VLOOKUP(入力①申請書項目!M192,PL①!$A$25:$B$29,2,FALSE))</f>
        <v/>
      </c>
      <c r="J340" s="437"/>
      <c r="K340" s="437"/>
      <c r="L340" s="440" t="str">
        <f>IF(入力①申請書項目!Q192="","",入力①申請書項目!Q192)</f>
        <v/>
      </c>
      <c r="M340" s="440"/>
      <c r="N340" s="440"/>
      <c r="O340" s="440"/>
      <c r="P340" s="440"/>
      <c r="Q340" s="440"/>
      <c r="R340" s="440"/>
      <c r="S340" s="440"/>
      <c r="T340" s="440"/>
      <c r="U340" s="440"/>
      <c r="V340" s="440"/>
      <c r="W340" s="436" t="str">
        <f>IF(入力①申請書項目!AA192="","",入力①申請書項目!AA192)&amp;IF(入力①申請書項目!AD192="","",入力①申請書項目!AD192)</f>
        <v/>
      </c>
      <c r="X340" s="436"/>
      <c r="Y340" s="436"/>
      <c r="Z340" s="436"/>
      <c r="AA340" s="436" t="str">
        <f>IF(入力①申請書項目!AG192="","",入力①申請書項目!AG192)</f>
        <v/>
      </c>
      <c r="AB340" s="436"/>
      <c r="AC340" s="436"/>
      <c r="AD340" s="438" t="str">
        <f>IF(入力①申請書項目!AK192="","",入力①申請書項目!AK192)</f>
        <v/>
      </c>
      <c r="AE340" s="438"/>
      <c r="AF340" s="438"/>
      <c r="AG340" s="439" t="str">
        <f>IF(入力①申請書項目!AN192="","",入力①申請書項目!AN192)</f>
        <v/>
      </c>
      <c r="AH340" s="439"/>
      <c r="AI340" s="438" t="str">
        <f>IF(入力①申請書項目!AP192=0,"",入力①申請書項目!AP192)</f>
        <v/>
      </c>
      <c r="AJ340" s="438"/>
      <c r="AK340" s="438"/>
      <c r="AL340" s="441" t="str">
        <f>IF(入力①申請書項目!AV192="","",入力①申請書項目!AV192)&amp;IF(入力①申請書項目!AZ192="","",","&amp;入力①申請書項目!AZ192)</f>
        <v/>
      </c>
      <c r="AM340" s="441"/>
      <c r="AN340" s="441"/>
      <c r="AO340" s="441"/>
      <c r="AP340" s="441"/>
    </row>
    <row r="341" spans="3:42" ht="20.100000000000001" customHeight="1">
      <c r="C341" s="435" t="str">
        <f>IF(入力①申請書項目!E193="","",入力①申請書項目!E193)</f>
        <v/>
      </c>
      <c r="D341" s="435"/>
      <c r="E341" s="436" t="str">
        <f>IF(入力①申請書項目!G193="","","H"&amp;入力①申請書項目!G193&amp;"."&amp;入力①申請書項目!J193)</f>
        <v/>
      </c>
      <c r="F341" s="436"/>
      <c r="G341" s="436"/>
      <c r="H341" s="436"/>
      <c r="I341" s="437" t="str">
        <f>IF(入力①申請書項目!M193="","",VLOOKUP(入力①申請書項目!M193,PL①!$A$25:$B$29,2,FALSE))</f>
        <v/>
      </c>
      <c r="J341" s="437"/>
      <c r="K341" s="437"/>
      <c r="L341" s="440" t="str">
        <f>IF(入力①申請書項目!Q193="","",入力①申請書項目!Q193)</f>
        <v/>
      </c>
      <c r="M341" s="440"/>
      <c r="N341" s="440"/>
      <c r="O341" s="440"/>
      <c r="P341" s="440"/>
      <c r="Q341" s="440"/>
      <c r="R341" s="440"/>
      <c r="S341" s="440"/>
      <c r="T341" s="440"/>
      <c r="U341" s="440"/>
      <c r="V341" s="440"/>
      <c r="W341" s="436" t="str">
        <f>IF(入力①申請書項目!AA193="","",入力①申請書項目!AA193)&amp;IF(入力①申請書項目!AD193="","",入力①申請書項目!AD193)</f>
        <v/>
      </c>
      <c r="X341" s="436"/>
      <c r="Y341" s="436"/>
      <c r="Z341" s="436"/>
      <c r="AA341" s="436" t="str">
        <f>IF(入力①申請書項目!AG193="","",入力①申請書項目!AG193)</f>
        <v/>
      </c>
      <c r="AB341" s="436"/>
      <c r="AC341" s="436"/>
      <c r="AD341" s="438" t="str">
        <f>IF(入力①申請書項目!AK193="","",入力①申請書項目!AK193)</f>
        <v/>
      </c>
      <c r="AE341" s="438"/>
      <c r="AF341" s="438"/>
      <c r="AG341" s="439" t="str">
        <f>IF(入力①申請書項目!AN193="","",入力①申請書項目!AN193)</f>
        <v/>
      </c>
      <c r="AH341" s="439"/>
      <c r="AI341" s="438" t="str">
        <f>IF(入力①申請書項目!AP193=0,"",入力①申請書項目!AP193)</f>
        <v/>
      </c>
      <c r="AJ341" s="438"/>
      <c r="AK341" s="438"/>
      <c r="AL341" s="441" t="str">
        <f>IF(入力①申請書項目!AV193="","",入力①申請書項目!AV193)&amp;IF(入力①申請書項目!AZ193="","",","&amp;入力①申請書項目!AZ193)</f>
        <v/>
      </c>
      <c r="AM341" s="441"/>
      <c r="AN341" s="441"/>
      <c r="AO341" s="441"/>
      <c r="AP341" s="441"/>
    </row>
    <row r="342" spans="3:42" ht="20.100000000000001" customHeight="1">
      <c r="C342" s="435" t="str">
        <f>IF(入力①申請書項目!E194="","",入力①申請書項目!E194)</f>
        <v/>
      </c>
      <c r="D342" s="435"/>
      <c r="E342" s="436" t="str">
        <f>IF(入力①申請書項目!G194="","","H"&amp;入力①申請書項目!G194&amp;"."&amp;入力①申請書項目!J194)</f>
        <v/>
      </c>
      <c r="F342" s="436"/>
      <c r="G342" s="436"/>
      <c r="H342" s="436"/>
      <c r="I342" s="437" t="str">
        <f>IF(入力①申請書項目!M194="","",VLOOKUP(入力①申請書項目!M194,PL①!$A$25:$B$29,2,FALSE))</f>
        <v/>
      </c>
      <c r="J342" s="437"/>
      <c r="K342" s="437"/>
      <c r="L342" s="440" t="str">
        <f>IF(入力①申請書項目!Q194="","",入力①申請書項目!Q194)</f>
        <v/>
      </c>
      <c r="M342" s="440"/>
      <c r="N342" s="440"/>
      <c r="O342" s="440"/>
      <c r="P342" s="440"/>
      <c r="Q342" s="440"/>
      <c r="R342" s="440"/>
      <c r="S342" s="440"/>
      <c r="T342" s="440"/>
      <c r="U342" s="440"/>
      <c r="V342" s="440"/>
      <c r="W342" s="436" t="str">
        <f>IF(入力①申請書項目!AA194="","",入力①申請書項目!AA194)&amp;IF(入力①申請書項目!AD194="","",入力①申請書項目!AD194)</f>
        <v/>
      </c>
      <c r="X342" s="436"/>
      <c r="Y342" s="436"/>
      <c r="Z342" s="436"/>
      <c r="AA342" s="436" t="str">
        <f>IF(入力①申請書項目!AG194="","",入力①申請書項目!AG194)</f>
        <v/>
      </c>
      <c r="AB342" s="436"/>
      <c r="AC342" s="436"/>
      <c r="AD342" s="438" t="str">
        <f>IF(入力①申請書項目!AK194="","",入力①申請書項目!AK194)</f>
        <v/>
      </c>
      <c r="AE342" s="438"/>
      <c r="AF342" s="438"/>
      <c r="AG342" s="439" t="str">
        <f>IF(入力①申請書項目!AN194="","",入力①申請書項目!AN194)</f>
        <v/>
      </c>
      <c r="AH342" s="439"/>
      <c r="AI342" s="438" t="str">
        <f>IF(入力①申請書項目!AP194=0,"",入力①申請書項目!AP194)</f>
        <v/>
      </c>
      <c r="AJ342" s="438"/>
      <c r="AK342" s="438"/>
      <c r="AL342" s="441" t="str">
        <f>IF(入力①申請書項目!AV194="","",入力①申請書項目!AV194)&amp;IF(入力①申請書項目!AZ194="","",","&amp;入力①申請書項目!AZ194)</f>
        <v/>
      </c>
      <c r="AM342" s="441"/>
      <c r="AN342" s="441"/>
      <c r="AO342" s="441"/>
      <c r="AP342" s="441"/>
    </row>
    <row r="343" spans="3:42" ht="20.100000000000001" customHeight="1">
      <c r="C343" s="435" t="str">
        <f>IF(入力①申請書項目!E195="","",入力①申請書項目!E195)</f>
        <v/>
      </c>
      <c r="D343" s="435"/>
      <c r="E343" s="436" t="str">
        <f>IF(入力①申請書項目!G195="","","H"&amp;入力①申請書項目!G195&amp;"."&amp;入力①申請書項目!J195)</f>
        <v/>
      </c>
      <c r="F343" s="436"/>
      <c r="G343" s="436"/>
      <c r="H343" s="436"/>
      <c r="I343" s="437" t="str">
        <f>IF(入力①申請書項目!M195="","",VLOOKUP(入力①申請書項目!M195,PL①!$A$25:$B$29,2,FALSE))</f>
        <v/>
      </c>
      <c r="J343" s="437"/>
      <c r="K343" s="437"/>
      <c r="L343" s="440" t="str">
        <f>IF(入力①申請書項目!Q195="","",入力①申請書項目!Q195)</f>
        <v/>
      </c>
      <c r="M343" s="440"/>
      <c r="N343" s="440"/>
      <c r="O343" s="440"/>
      <c r="P343" s="440"/>
      <c r="Q343" s="440"/>
      <c r="R343" s="440"/>
      <c r="S343" s="440"/>
      <c r="T343" s="440"/>
      <c r="U343" s="440"/>
      <c r="V343" s="440"/>
      <c r="W343" s="436" t="str">
        <f>IF(入力①申請書項目!AA195="","",入力①申請書項目!AA195)&amp;IF(入力①申請書項目!AD195="","",入力①申請書項目!AD195)</f>
        <v/>
      </c>
      <c r="X343" s="436"/>
      <c r="Y343" s="436"/>
      <c r="Z343" s="436"/>
      <c r="AA343" s="436" t="str">
        <f>IF(入力①申請書項目!AG195="","",入力①申請書項目!AG195)</f>
        <v/>
      </c>
      <c r="AB343" s="436"/>
      <c r="AC343" s="436"/>
      <c r="AD343" s="438" t="str">
        <f>IF(入力①申請書項目!AK195="","",入力①申請書項目!AK195)</f>
        <v/>
      </c>
      <c r="AE343" s="438"/>
      <c r="AF343" s="438"/>
      <c r="AG343" s="439" t="str">
        <f>IF(入力①申請書項目!AN195="","",入力①申請書項目!AN195)</f>
        <v/>
      </c>
      <c r="AH343" s="439"/>
      <c r="AI343" s="438" t="str">
        <f>IF(入力①申請書項目!AP195=0,"",入力①申請書項目!AP195)</f>
        <v/>
      </c>
      <c r="AJ343" s="438"/>
      <c r="AK343" s="438"/>
      <c r="AL343" s="441" t="str">
        <f>IF(入力①申請書項目!AV195="","",入力①申請書項目!AV195)&amp;IF(入力①申請書項目!AZ195="","",","&amp;入力①申請書項目!AZ195)</f>
        <v/>
      </c>
      <c r="AM343" s="441"/>
      <c r="AN343" s="441"/>
      <c r="AO343" s="441"/>
      <c r="AP343" s="441"/>
    </row>
    <row r="344" spans="3:42" ht="20.100000000000001" customHeight="1">
      <c r="C344" s="435" t="str">
        <f>IF(入力①申請書項目!E196="","",入力①申請書項目!E196)</f>
        <v/>
      </c>
      <c r="D344" s="435"/>
      <c r="E344" s="436" t="str">
        <f>IF(入力①申請書項目!G196="","","H"&amp;入力①申請書項目!G196&amp;"."&amp;入力①申請書項目!J196)</f>
        <v/>
      </c>
      <c r="F344" s="436"/>
      <c r="G344" s="436"/>
      <c r="H344" s="436"/>
      <c r="I344" s="437" t="str">
        <f>IF(入力①申請書項目!M196="","",VLOOKUP(入力①申請書項目!M196,PL①!$A$25:$B$29,2,FALSE))</f>
        <v/>
      </c>
      <c r="J344" s="437"/>
      <c r="K344" s="437"/>
      <c r="L344" s="440" t="str">
        <f>IF(入力①申請書項目!Q196="","",入力①申請書項目!Q196)</f>
        <v/>
      </c>
      <c r="M344" s="440"/>
      <c r="N344" s="440"/>
      <c r="O344" s="440"/>
      <c r="P344" s="440"/>
      <c r="Q344" s="440"/>
      <c r="R344" s="440"/>
      <c r="S344" s="440"/>
      <c r="T344" s="440"/>
      <c r="U344" s="440"/>
      <c r="V344" s="440"/>
      <c r="W344" s="436" t="str">
        <f>IF(入力①申請書項目!AA196="","",入力①申請書項目!AA196)&amp;IF(入力①申請書項目!AD196="","",入力①申請書項目!AD196)</f>
        <v/>
      </c>
      <c r="X344" s="436"/>
      <c r="Y344" s="436"/>
      <c r="Z344" s="436"/>
      <c r="AA344" s="436" t="str">
        <f>IF(入力①申請書項目!AG196="","",入力①申請書項目!AG196)</f>
        <v/>
      </c>
      <c r="AB344" s="436"/>
      <c r="AC344" s="436"/>
      <c r="AD344" s="438" t="str">
        <f>IF(入力①申請書項目!AK196="","",入力①申請書項目!AK196)</f>
        <v/>
      </c>
      <c r="AE344" s="438"/>
      <c r="AF344" s="438"/>
      <c r="AG344" s="439" t="str">
        <f>IF(入力①申請書項目!AN196="","",入力①申請書項目!AN196)</f>
        <v/>
      </c>
      <c r="AH344" s="439"/>
      <c r="AI344" s="438" t="str">
        <f>IF(入力①申請書項目!AP196=0,"",入力①申請書項目!AP196)</f>
        <v/>
      </c>
      <c r="AJ344" s="438"/>
      <c r="AK344" s="438"/>
      <c r="AL344" s="441" t="str">
        <f>IF(入力①申請書項目!AV196="","",入力①申請書項目!AV196)&amp;IF(入力①申請書項目!AZ196="","",","&amp;入力①申請書項目!AZ196)</f>
        <v/>
      </c>
      <c r="AM344" s="441"/>
      <c r="AN344" s="441"/>
      <c r="AO344" s="441"/>
      <c r="AP344" s="441"/>
    </row>
    <row r="345" spans="3:42" ht="20.100000000000001" customHeight="1">
      <c r="C345" s="435" t="str">
        <f>IF(入力①申請書項目!E197="","",入力①申請書項目!E197)</f>
        <v/>
      </c>
      <c r="D345" s="435"/>
      <c r="E345" s="436" t="str">
        <f>IF(入力①申請書項目!G197="","","H"&amp;入力①申請書項目!G197&amp;"."&amp;入力①申請書項目!J197)</f>
        <v/>
      </c>
      <c r="F345" s="436"/>
      <c r="G345" s="436"/>
      <c r="H345" s="436"/>
      <c r="I345" s="437" t="str">
        <f>IF(入力①申請書項目!M197="","",VLOOKUP(入力①申請書項目!M197,PL①!$A$25:$B$29,2,FALSE))</f>
        <v/>
      </c>
      <c r="J345" s="437"/>
      <c r="K345" s="437"/>
      <c r="L345" s="440" t="str">
        <f>IF(入力①申請書項目!Q197="","",入力①申請書項目!Q197)</f>
        <v/>
      </c>
      <c r="M345" s="440"/>
      <c r="N345" s="440"/>
      <c r="O345" s="440"/>
      <c r="P345" s="440"/>
      <c r="Q345" s="440"/>
      <c r="R345" s="440"/>
      <c r="S345" s="440"/>
      <c r="T345" s="440"/>
      <c r="U345" s="440"/>
      <c r="V345" s="440"/>
      <c r="W345" s="436" t="str">
        <f>IF(入力①申請書項目!AA197="","",入力①申請書項目!AA197)&amp;IF(入力①申請書項目!AD197="","",入力①申請書項目!AD197)</f>
        <v/>
      </c>
      <c r="X345" s="436"/>
      <c r="Y345" s="436"/>
      <c r="Z345" s="436"/>
      <c r="AA345" s="436" t="str">
        <f>IF(入力①申請書項目!AG197="","",入力①申請書項目!AG197)</f>
        <v/>
      </c>
      <c r="AB345" s="436"/>
      <c r="AC345" s="436"/>
      <c r="AD345" s="438" t="str">
        <f>IF(入力①申請書項目!AK197="","",入力①申請書項目!AK197)</f>
        <v/>
      </c>
      <c r="AE345" s="438"/>
      <c r="AF345" s="438"/>
      <c r="AG345" s="439" t="str">
        <f>IF(入力①申請書項目!AN197="","",入力①申請書項目!AN197)</f>
        <v/>
      </c>
      <c r="AH345" s="439"/>
      <c r="AI345" s="438" t="str">
        <f>IF(入力①申請書項目!AP197=0,"",入力①申請書項目!AP197)</f>
        <v/>
      </c>
      <c r="AJ345" s="438"/>
      <c r="AK345" s="438"/>
      <c r="AL345" s="441" t="str">
        <f>IF(入力①申請書項目!AV197="","",入力①申請書項目!AV197)&amp;IF(入力①申請書項目!AZ197="","",","&amp;入力①申請書項目!AZ197)</f>
        <v/>
      </c>
      <c r="AM345" s="441"/>
      <c r="AN345" s="441"/>
      <c r="AO345" s="441"/>
      <c r="AP345" s="441"/>
    </row>
    <row r="346" spans="3:42" ht="20.100000000000001" customHeight="1">
      <c r="C346" s="435" t="str">
        <f>IF(入力①申請書項目!E198="","",入力①申請書項目!E198)</f>
        <v/>
      </c>
      <c r="D346" s="435"/>
      <c r="E346" s="436" t="str">
        <f>IF(入力①申請書項目!G198="","","H"&amp;入力①申請書項目!G198&amp;"."&amp;入力①申請書項目!J198)</f>
        <v/>
      </c>
      <c r="F346" s="436"/>
      <c r="G346" s="436"/>
      <c r="H346" s="436"/>
      <c r="I346" s="437" t="str">
        <f>IF(入力①申請書項目!M198="","",VLOOKUP(入力①申請書項目!M198,PL①!$A$25:$B$29,2,FALSE))</f>
        <v/>
      </c>
      <c r="J346" s="437"/>
      <c r="K346" s="437"/>
      <c r="L346" s="440" t="str">
        <f>IF(入力①申請書項目!Q198="","",入力①申請書項目!Q198)</f>
        <v/>
      </c>
      <c r="M346" s="440"/>
      <c r="N346" s="440"/>
      <c r="O346" s="440"/>
      <c r="P346" s="440"/>
      <c r="Q346" s="440"/>
      <c r="R346" s="440"/>
      <c r="S346" s="440"/>
      <c r="T346" s="440"/>
      <c r="U346" s="440"/>
      <c r="V346" s="440"/>
      <c r="W346" s="436" t="str">
        <f>IF(入力①申請書項目!AA198="","",入力①申請書項目!AA198)&amp;IF(入力①申請書項目!AD198="","",入力①申請書項目!AD198)</f>
        <v/>
      </c>
      <c r="X346" s="436"/>
      <c r="Y346" s="436"/>
      <c r="Z346" s="436"/>
      <c r="AA346" s="436" t="str">
        <f>IF(入力①申請書項目!AG198="","",入力①申請書項目!AG198)</f>
        <v/>
      </c>
      <c r="AB346" s="436"/>
      <c r="AC346" s="436"/>
      <c r="AD346" s="438" t="str">
        <f>IF(入力①申請書項目!AK198="","",入力①申請書項目!AK198)</f>
        <v/>
      </c>
      <c r="AE346" s="438"/>
      <c r="AF346" s="438"/>
      <c r="AG346" s="439" t="str">
        <f>IF(入力①申請書項目!AN198="","",入力①申請書項目!AN198)</f>
        <v/>
      </c>
      <c r="AH346" s="439"/>
      <c r="AI346" s="438" t="str">
        <f>IF(入力①申請書項目!AP198=0,"",入力①申請書項目!AP198)</f>
        <v/>
      </c>
      <c r="AJ346" s="438"/>
      <c r="AK346" s="438"/>
      <c r="AL346" s="441" t="str">
        <f>IF(入力①申請書項目!AV198="","",入力①申請書項目!AV198)&amp;IF(入力①申請書項目!AZ198="","",","&amp;入力①申請書項目!AZ198)</f>
        <v/>
      </c>
      <c r="AM346" s="441"/>
      <c r="AN346" s="441"/>
      <c r="AO346" s="441"/>
      <c r="AP346" s="441"/>
    </row>
    <row r="347" spans="3:42" ht="20.100000000000001" customHeight="1">
      <c r="C347" s="435" t="str">
        <f>IF(入力①申請書項目!E199="","",入力①申請書項目!E199)</f>
        <v/>
      </c>
      <c r="D347" s="435"/>
      <c r="E347" s="436" t="str">
        <f>IF(入力①申請書項目!G199="","","H"&amp;入力①申請書項目!G199&amp;"."&amp;入力①申請書項目!J199)</f>
        <v/>
      </c>
      <c r="F347" s="436"/>
      <c r="G347" s="436"/>
      <c r="H347" s="436"/>
      <c r="I347" s="437" t="str">
        <f>IF(入力①申請書項目!M199="","",VLOOKUP(入力①申請書項目!M199,PL①!$A$25:$B$29,2,FALSE))</f>
        <v/>
      </c>
      <c r="J347" s="437"/>
      <c r="K347" s="437"/>
      <c r="L347" s="440" t="str">
        <f>IF(入力①申請書項目!Q199="","",入力①申請書項目!Q199)</f>
        <v/>
      </c>
      <c r="M347" s="440"/>
      <c r="N347" s="440"/>
      <c r="O347" s="440"/>
      <c r="P347" s="440"/>
      <c r="Q347" s="440"/>
      <c r="R347" s="440"/>
      <c r="S347" s="440"/>
      <c r="T347" s="440"/>
      <c r="U347" s="440"/>
      <c r="V347" s="440"/>
      <c r="W347" s="436" t="str">
        <f>IF(入力①申請書項目!AA199="","",入力①申請書項目!AA199)&amp;IF(入力①申請書項目!AD199="","",入力①申請書項目!AD199)</f>
        <v/>
      </c>
      <c r="X347" s="436"/>
      <c r="Y347" s="436"/>
      <c r="Z347" s="436"/>
      <c r="AA347" s="436" t="str">
        <f>IF(入力①申請書項目!AG199="","",入力①申請書項目!AG199)</f>
        <v/>
      </c>
      <c r="AB347" s="436"/>
      <c r="AC347" s="436"/>
      <c r="AD347" s="438" t="str">
        <f>IF(入力①申請書項目!AK199="","",入力①申請書項目!AK199)</f>
        <v/>
      </c>
      <c r="AE347" s="438"/>
      <c r="AF347" s="438"/>
      <c r="AG347" s="439" t="str">
        <f>IF(入力①申請書項目!AN199="","",入力①申請書項目!AN199)</f>
        <v/>
      </c>
      <c r="AH347" s="439"/>
      <c r="AI347" s="438" t="str">
        <f>IF(入力①申請書項目!AP199=0,"",入力①申請書項目!AP199)</f>
        <v/>
      </c>
      <c r="AJ347" s="438"/>
      <c r="AK347" s="438"/>
      <c r="AL347" s="441" t="str">
        <f>IF(入力①申請書項目!AV199="","",入力①申請書項目!AV199)&amp;IF(入力①申請書項目!AZ199="","",","&amp;入力①申請書項目!AZ199)</f>
        <v/>
      </c>
      <c r="AM347" s="441"/>
      <c r="AN347" s="441"/>
      <c r="AO347" s="441"/>
      <c r="AP347" s="441"/>
    </row>
    <row r="348" spans="3:42" ht="20.100000000000001" customHeight="1">
      <c r="C348" s="435" t="str">
        <f>IF(入力①申請書項目!E200="","",入力①申請書項目!E200)</f>
        <v/>
      </c>
      <c r="D348" s="435"/>
      <c r="E348" s="436" t="str">
        <f>IF(入力①申請書項目!G200="","","H"&amp;入力①申請書項目!G200&amp;"."&amp;入力①申請書項目!J200)</f>
        <v/>
      </c>
      <c r="F348" s="436"/>
      <c r="G348" s="436"/>
      <c r="H348" s="436"/>
      <c r="I348" s="437" t="str">
        <f>IF(入力①申請書項目!M200="","",VLOOKUP(入力①申請書項目!M200,PL①!$A$25:$B$29,2,FALSE))</f>
        <v/>
      </c>
      <c r="J348" s="437"/>
      <c r="K348" s="437"/>
      <c r="L348" s="440" t="str">
        <f>IF(入力①申請書項目!Q200="","",入力①申請書項目!Q200)</f>
        <v/>
      </c>
      <c r="M348" s="440"/>
      <c r="N348" s="440"/>
      <c r="O348" s="440"/>
      <c r="P348" s="440"/>
      <c r="Q348" s="440"/>
      <c r="R348" s="440"/>
      <c r="S348" s="440"/>
      <c r="T348" s="440"/>
      <c r="U348" s="440"/>
      <c r="V348" s="440"/>
      <c r="W348" s="436" t="str">
        <f>IF(入力①申請書項目!AA200="","",入力①申請書項目!AA200)&amp;IF(入力①申請書項目!AD200="","",入力①申請書項目!AD200)</f>
        <v/>
      </c>
      <c r="X348" s="436"/>
      <c r="Y348" s="436"/>
      <c r="Z348" s="436"/>
      <c r="AA348" s="436" t="str">
        <f>IF(入力①申請書項目!AG200="","",入力①申請書項目!AG200)</f>
        <v/>
      </c>
      <c r="AB348" s="436"/>
      <c r="AC348" s="436"/>
      <c r="AD348" s="438" t="str">
        <f>IF(入力①申請書項目!AK200="","",入力①申請書項目!AK200)</f>
        <v/>
      </c>
      <c r="AE348" s="438"/>
      <c r="AF348" s="438"/>
      <c r="AG348" s="439" t="str">
        <f>IF(入力①申請書項目!AN200="","",入力①申請書項目!AN200)</f>
        <v/>
      </c>
      <c r="AH348" s="439"/>
      <c r="AI348" s="438" t="str">
        <f>IF(入力①申請書項目!AP200=0,"",入力①申請書項目!AP200)</f>
        <v/>
      </c>
      <c r="AJ348" s="438"/>
      <c r="AK348" s="438"/>
      <c r="AL348" s="441" t="str">
        <f>IF(入力①申請書項目!AV200="","",入力①申請書項目!AV200)&amp;IF(入力①申請書項目!AZ200="","",","&amp;入力①申請書項目!AZ200)</f>
        <v/>
      </c>
      <c r="AM348" s="441"/>
      <c r="AN348" s="441"/>
      <c r="AO348" s="441"/>
      <c r="AP348" s="441"/>
    </row>
    <row r="349" spans="3:42" ht="20.100000000000001" customHeight="1">
      <c r="C349" s="435" t="str">
        <f>IF(入力①申請書項目!E201="","",入力①申請書項目!E201)</f>
        <v/>
      </c>
      <c r="D349" s="435"/>
      <c r="E349" s="436" t="str">
        <f>IF(入力①申請書項目!G201="","","H"&amp;入力①申請書項目!G201&amp;"."&amp;入力①申請書項目!J201)</f>
        <v/>
      </c>
      <c r="F349" s="436"/>
      <c r="G349" s="436"/>
      <c r="H349" s="436"/>
      <c r="I349" s="437" t="str">
        <f>IF(入力①申請書項目!M201="","",VLOOKUP(入力①申請書項目!M201,PL①!$A$25:$B$29,2,FALSE))</f>
        <v/>
      </c>
      <c r="J349" s="437"/>
      <c r="K349" s="437"/>
      <c r="L349" s="440" t="str">
        <f>IF(入力①申請書項目!Q201="","",入力①申請書項目!Q201)</f>
        <v/>
      </c>
      <c r="M349" s="440"/>
      <c r="N349" s="440"/>
      <c r="O349" s="440"/>
      <c r="P349" s="440"/>
      <c r="Q349" s="440"/>
      <c r="R349" s="440"/>
      <c r="S349" s="440"/>
      <c r="T349" s="440"/>
      <c r="U349" s="440"/>
      <c r="V349" s="440"/>
      <c r="W349" s="436" t="str">
        <f>IF(入力①申請書項目!AA201="","",入力①申請書項目!AA201)&amp;IF(入力①申請書項目!AD201="","",入力①申請書項目!AD201)</f>
        <v/>
      </c>
      <c r="X349" s="436"/>
      <c r="Y349" s="436"/>
      <c r="Z349" s="436"/>
      <c r="AA349" s="436" t="str">
        <f>IF(入力①申請書項目!AG201="","",入力①申請書項目!AG201)</f>
        <v/>
      </c>
      <c r="AB349" s="436"/>
      <c r="AC349" s="436"/>
      <c r="AD349" s="438" t="str">
        <f>IF(入力①申請書項目!AK201="","",入力①申請書項目!AK201)</f>
        <v/>
      </c>
      <c r="AE349" s="438"/>
      <c r="AF349" s="438"/>
      <c r="AG349" s="439" t="str">
        <f>IF(入力①申請書項目!AN201="","",入力①申請書項目!AN201)</f>
        <v/>
      </c>
      <c r="AH349" s="439"/>
      <c r="AI349" s="438" t="str">
        <f>IF(入力①申請書項目!AP201=0,"",入力①申請書項目!AP201)</f>
        <v/>
      </c>
      <c r="AJ349" s="438"/>
      <c r="AK349" s="438"/>
      <c r="AL349" s="441" t="str">
        <f>IF(入力①申請書項目!AV201="","",入力①申請書項目!AV201)&amp;IF(入力①申請書項目!AZ201="","",","&amp;入力①申請書項目!AZ201)</f>
        <v/>
      </c>
      <c r="AM349" s="441"/>
      <c r="AN349" s="441"/>
      <c r="AO349" s="441"/>
      <c r="AP349" s="441"/>
    </row>
    <row r="350" spans="3:42" ht="20.100000000000001" customHeight="1">
      <c r="C350" s="435" t="str">
        <f>IF(入力①申請書項目!E202="","",入力①申請書項目!E202)</f>
        <v/>
      </c>
      <c r="D350" s="435"/>
      <c r="E350" s="436" t="str">
        <f>IF(入力①申請書項目!G202="","","H"&amp;入力①申請書項目!G202&amp;"."&amp;入力①申請書項目!J202)</f>
        <v/>
      </c>
      <c r="F350" s="436"/>
      <c r="G350" s="436"/>
      <c r="H350" s="436"/>
      <c r="I350" s="437" t="str">
        <f>IF(入力①申請書項目!M202="","",VLOOKUP(入力①申請書項目!M202,PL①!$A$25:$B$29,2,FALSE))</f>
        <v/>
      </c>
      <c r="J350" s="437"/>
      <c r="K350" s="437"/>
      <c r="L350" s="440" t="str">
        <f>IF(入力①申請書項目!Q202="","",入力①申請書項目!Q202)</f>
        <v/>
      </c>
      <c r="M350" s="440"/>
      <c r="N350" s="440"/>
      <c r="O350" s="440"/>
      <c r="P350" s="440"/>
      <c r="Q350" s="440"/>
      <c r="R350" s="440"/>
      <c r="S350" s="440"/>
      <c r="T350" s="440"/>
      <c r="U350" s="440"/>
      <c r="V350" s="440"/>
      <c r="W350" s="436" t="str">
        <f>IF(入力①申請書項目!AA202="","",入力①申請書項目!AA202)&amp;IF(入力①申請書項目!AD202="","",入力①申請書項目!AD202)</f>
        <v/>
      </c>
      <c r="X350" s="436"/>
      <c r="Y350" s="436"/>
      <c r="Z350" s="436"/>
      <c r="AA350" s="436" t="str">
        <f>IF(入力①申請書項目!AG202="","",入力①申請書項目!AG202)</f>
        <v/>
      </c>
      <c r="AB350" s="436"/>
      <c r="AC350" s="436"/>
      <c r="AD350" s="438" t="str">
        <f>IF(入力①申請書項目!AK202="","",入力①申請書項目!AK202)</f>
        <v/>
      </c>
      <c r="AE350" s="438"/>
      <c r="AF350" s="438"/>
      <c r="AG350" s="439" t="str">
        <f>IF(入力①申請書項目!AN202="","",入力①申請書項目!AN202)</f>
        <v/>
      </c>
      <c r="AH350" s="439"/>
      <c r="AI350" s="438" t="str">
        <f>IF(入力①申請書項目!AP202=0,"",入力①申請書項目!AP202)</f>
        <v/>
      </c>
      <c r="AJ350" s="438"/>
      <c r="AK350" s="438"/>
      <c r="AL350" s="441" t="str">
        <f>IF(入力①申請書項目!AV202="","",入力①申請書項目!AV202)&amp;IF(入力①申請書項目!AZ202="","",","&amp;入力①申請書項目!AZ202)</f>
        <v/>
      </c>
      <c r="AM350" s="441"/>
      <c r="AN350" s="441"/>
      <c r="AO350" s="441"/>
      <c r="AP350" s="441"/>
    </row>
    <row r="351" spans="3:42" ht="20.100000000000001" customHeight="1">
      <c r="C351" s="435" t="str">
        <f>IF(入力①申請書項目!E203="","",入力①申請書項目!E203)</f>
        <v/>
      </c>
      <c r="D351" s="435"/>
      <c r="E351" s="436" t="str">
        <f>IF(入力①申請書項目!G203="","","H"&amp;入力①申請書項目!G203&amp;"."&amp;入力①申請書項目!J203)</f>
        <v/>
      </c>
      <c r="F351" s="436"/>
      <c r="G351" s="436"/>
      <c r="H351" s="436"/>
      <c r="I351" s="437" t="str">
        <f>IF(入力①申請書項目!M203="","",VLOOKUP(入力①申請書項目!M203,PL①!$A$25:$B$29,2,FALSE))</f>
        <v/>
      </c>
      <c r="J351" s="437"/>
      <c r="K351" s="437"/>
      <c r="L351" s="440" t="str">
        <f>IF(入力①申請書項目!Q203="","",入力①申請書項目!Q203)</f>
        <v/>
      </c>
      <c r="M351" s="440"/>
      <c r="N351" s="440"/>
      <c r="O351" s="440"/>
      <c r="P351" s="440"/>
      <c r="Q351" s="440"/>
      <c r="R351" s="440"/>
      <c r="S351" s="440"/>
      <c r="T351" s="440"/>
      <c r="U351" s="440"/>
      <c r="V351" s="440"/>
      <c r="W351" s="436" t="str">
        <f>IF(入力①申請書項目!AA203="","",入力①申請書項目!AA203)&amp;IF(入力①申請書項目!AD203="","",入力①申請書項目!AD203)</f>
        <v/>
      </c>
      <c r="X351" s="436"/>
      <c r="Y351" s="436"/>
      <c r="Z351" s="436"/>
      <c r="AA351" s="436" t="str">
        <f>IF(入力①申請書項目!AG203="","",入力①申請書項目!AG203)</f>
        <v/>
      </c>
      <c r="AB351" s="436"/>
      <c r="AC351" s="436"/>
      <c r="AD351" s="438" t="str">
        <f>IF(入力①申請書項目!AK203="","",入力①申請書項目!AK203)</f>
        <v/>
      </c>
      <c r="AE351" s="438"/>
      <c r="AF351" s="438"/>
      <c r="AG351" s="439" t="str">
        <f>IF(入力①申請書項目!AN203="","",入力①申請書項目!AN203)</f>
        <v/>
      </c>
      <c r="AH351" s="439"/>
      <c r="AI351" s="438" t="str">
        <f>IF(入力①申請書項目!AP203=0,"",入力①申請書項目!AP203)</f>
        <v/>
      </c>
      <c r="AJ351" s="438"/>
      <c r="AK351" s="438"/>
      <c r="AL351" s="441" t="str">
        <f>IF(入力①申請書項目!AV203="","",入力①申請書項目!AV203)&amp;IF(入力①申請書項目!AZ203="","",","&amp;入力①申請書項目!AZ203)</f>
        <v/>
      </c>
      <c r="AM351" s="441"/>
      <c r="AN351" s="441"/>
      <c r="AO351" s="441"/>
      <c r="AP351" s="441"/>
    </row>
    <row r="352" spans="3:42" ht="20.100000000000001" customHeight="1">
      <c r="C352" s="435" t="str">
        <f>IF(入力①申請書項目!E204="","",入力①申請書項目!E204)</f>
        <v/>
      </c>
      <c r="D352" s="435"/>
      <c r="E352" s="436" t="str">
        <f>IF(入力①申請書項目!G204="","","H"&amp;入力①申請書項目!G204&amp;"."&amp;入力①申請書項目!J204)</f>
        <v/>
      </c>
      <c r="F352" s="436"/>
      <c r="G352" s="436"/>
      <c r="H352" s="436"/>
      <c r="I352" s="437" t="str">
        <f>IF(入力①申請書項目!M204="","",VLOOKUP(入力①申請書項目!M204,PL①!$A$25:$B$29,2,FALSE))</f>
        <v/>
      </c>
      <c r="J352" s="437"/>
      <c r="K352" s="437"/>
      <c r="L352" s="440" t="str">
        <f>IF(入力①申請書項目!Q204="","",入力①申請書項目!Q204)</f>
        <v/>
      </c>
      <c r="M352" s="440"/>
      <c r="N352" s="440"/>
      <c r="O352" s="440"/>
      <c r="P352" s="440"/>
      <c r="Q352" s="440"/>
      <c r="R352" s="440"/>
      <c r="S352" s="440"/>
      <c r="T352" s="440"/>
      <c r="U352" s="440"/>
      <c r="V352" s="440"/>
      <c r="W352" s="436" t="str">
        <f>IF(入力①申請書項目!AA204="","",入力①申請書項目!AA204)&amp;IF(入力①申請書項目!AD204="","",入力①申請書項目!AD204)</f>
        <v/>
      </c>
      <c r="X352" s="436"/>
      <c r="Y352" s="436"/>
      <c r="Z352" s="436"/>
      <c r="AA352" s="436" t="str">
        <f>IF(入力①申請書項目!AG204="","",入力①申請書項目!AG204)</f>
        <v/>
      </c>
      <c r="AB352" s="436"/>
      <c r="AC352" s="436"/>
      <c r="AD352" s="438" t="str">
        <f>IF(入力①申請書項目!AK204="","",入力①申請書項目!AK204)</f>
        <v/>
      </c>
      <c r="AE352" s="438"/>
      <c r="AF352" s="438"/>
      <c r="AG352" s="439" t="str">
        <f>IF(入力①申請書項目!AN204="","",入力①申請書項目!AN204)</f>
        <v/>
      </c>
      <c r="AH352" s="439"/>
      <c r="AI352" s="438" t="str">
        <f>IF(入力①申請書項目!AP204=0,"",入力①申請書項目!AP204)</f>
        <v/>
      </c>
      <c r="AJ352" s="438"/>
      <c r="AK352" s="438"/>
      <c r="AL352" s="441" t="str">
        <f>IF(入力①申請書項目!AV204="","",入力①申請書項目!AV204)&amp;IF(入力①申請書項目!AZ204="","",","&amp;入力①申請書項目!AZ204)</f>
        <v/>
      </c>
      <c r="AM352" s="441"/>
      <c r="AN352" s="441"/>
      <c r="AO352" s="441"/>
      <c r="AP352" s="441"/>
    </row>
    <row r="353" spans="3:42" ht="20.100000000000001" customHeight="1">
      <c r="C353" s="435" t="str">
        <f>IF(入力①申請書項目!E205="","",入力①申請書項目!E205)</f>
        <v/>
      </c>
      <c r="D353" s="435"/>
      <c r="E353" s="436" t="str">
        <f>IF(入力①申請書項目!G205="","","H"&amp;入力①申請書項目!G205&amp;"."&amp;入力①申請書項目!J205)</f>
        <v/>
      </c>
      <c r="F353" s="436"/>
      <c r="G353" s="436"/>
      <c r="H353" s="436"/>
      <c r="I353" s="437" t="str">
        <f>IF(入力①申請書項目!M205="","",VLOOKUP(入力①申請書項目!M205,PL①!$A$25:$B$29,2,FALSE))</f>
        <v/>
      </c>
      <c r="J353" s="437"/>
      <c r="K353" s="437"/>
      <c r="L353" s="440" t="str">
        <f>IF(入力①申請書項目!Q205="","",入力①申請書項目!Q205)</f>
        <v/>
      </c>
      <c r="M353" s="440"/>
      <c r="N353" s="440"/>
      <c r="O353" s="440"/>
      <c r="P353" s="440"/>
      <c r="Q353" s="440"/>
      <c r="R353" s="440"/>
      <c r="S353" s="440"/>
      <c r="T353" s="440"/>
      <c r="U353" s="440"/>
      <c r="V353" s="440"/>
      <c r="W353" s="436" t="str">
        <f>IF(入力①申請書項目!AA205="","",入力①申請書項目!AA205)&amp;IF(入力①申請書項目!AD205="","",入力①申請書項目!AD205)</f>
        <v/>
      </c>
      <c r="X353" s="436"/>
      <c r="Y353" s="436"/>
      <c r="Z353" s="436"/>
      <c r="AA353" s="436" t="str">
        <f>IF(入力①申請書項目!AG205="","",入力①申請書項目!AG205)</f>
        <v/>
      </c>
      <c r="AB353" s="436"/>
      <c r="AC353" s="436"/>
      <c r="AD353" s="438" t="str">
        <f>IF(入力①申請書項目!AK205="","",入力①申請書項目!AK205)</f>
        <v/>
      </c>
      <c r="AE353" s="438"/>
      <c r="AF353" s="438"/>
      <c r="AG353" s="439" t="str">
        <f>IF(入力①申請書項目!AN205="","",入力①申請書項目!AN205)</f>
        <v/>
      </c>
      <c r="AH353" s="439"/>
      <c r="AI353" s="438" t="str">
        <f>IF(入力①申請書項目!AP205=0,"",入力①申請書項目!AP205)</f>
        <v/>
      </c>
      <c r="AJ353" s="438"/>
      <c r="AK353" s="438"/>
      <c r="AL353" s="441" t="str">
        <f>IF(入力①申請書項目!AV205="","",入力①申請書項目!AV205)&amp;IF(入力①申請書項目!AZ205="","",","&amp;入力①申請書項目!AZ205)</f>
        <v/>
      </c>
      <c r="AM353" s="441"/>
      <c r="AN353" s="441"/>
      <c r="AO353" s="441"/>
      <c r="AP353" s="441"/>
    </row>
    <row r="354" spans="3:42" ht="20.100000000000001" customHeight="1">
      <c r="C354" s="435" t="str">
        <f>IF(入力①申請書項目!E206="","",入力①申請書項目!E206)</f>
        <v/>
      </c>
      <c r="D354" s="435"/>
      <c r="E354" s="436" t="str">
        <f>IF(入力①申請書項目!G206="","","H"&amp;入力①申請書項目!G206&amp;"."&amp;入力①申請書項目!J206)</f>
        <v/>
      </c>
      <c r="F354" s="436"/>
      <c r="G354" s="436"/>
      <c r="H354" s="436"/>
      <c r="I354" s="437" t="str">
        <f>IF(入力①申請書項目!M206="","",VLOOKUP(入力①申請書項目!M206,PL①!$A$25:$B$29,2,FALSE))</f>
        <v/>
      </c>
      <c r="J354" s="437"/>
      <c r="K354" s="437"/>
      <c r="L354" s="440" t="str">
        <f>IF(入力①申請書項目!Q206="","",入力①申請書項目!Q206)</f>
        <v/>
      </c>
      <c r="M354" s="440"/>
      <c r="N354" s="440"/>
      <c r="O354" s="440"/>
      <c r="P354" s="440"/>
      <c r="Q354" s="440"/>
      <c r="R354" s="440"/>
      <c r="S354" s="440"/>
      <c r="T354" s="440"/>
      <c r="U354" s="440"/>
      <c r="V354" s="440"/>
      <c r="W354" s="436" t="str">
        <f>IF(入力①申請書項目!AA206="","",入力①申請書項目!AA206)&amp;IF(入力①申請書項目!AD206="","",入力①申請書項目!AD206)</f>
        <v/>
      </c>
      <c r="X354" s="436"/>
      <c r="Y354" s="436"/>
      <c r="Z354" s="436"/>
      <c r="AA354" s="436" t="str">
        <f>IF(入力①申請書項目!AG206="","",入力①申請書項目!AG206)</f>
        <v/>
      </c>
      <c r="AB354" s="436"/>
      <c r="AC354" s="436"/>
      <c r="AD354" s="438" t="str">
        <f>IF(入力①申請書項目!AK206="","",入力①申請書項目!AK206)</f>
        <v/>
      </c>
      <c r="AE354" s="438"/>
      <c r="AF354" s="438"/>
      <c r="AG354" s="439" t="str">
        <f>IF(入力①申請書項目!AN206="","",入力①申請書項目!AN206)</f>
        <v/>
      </c>
      <c r="AH354" s="439"/>
      <c r="AI354" s="438" t="str">
        <f>IF(入力①申請書項目!AP206=0,"",入力①申請書項目!AP206)</f>
        <v/>
      </c>
      <c r="AJ354" s="438"/>
      <c r="AK354" s="438"/>
      <c r="AL354" s="441" t="str">
        <f>IF(入力①申請書項目!AV206="","",入力①申請書項目!AV206)&amp;IF(入力①申請書項目!AZ206="","",","&amp;入力①申請書項目!AZ206)</f>
        <v/>
      </c>
      <c r="AM354" s="441"/>
      <c r="AN354" s="441"/>
      <c r="AO354" s="441"/>
      <c r="AP354" s="441"/>
    </row>
    <row r="355" spans="3:42" ht="20.100000000000001" customHeight="1">
      <c r="C355" s="435" t="str">
        <f>IF(入力①申請書項目!E207="","",入力①申請書項目!E207)</f>
        <v/>
      </c>
      <c r="D355" s="435"/>
      <c r="E355" s="436" t="str">
        <f>IF(入力①申請書項目!G207="","","H"&amp;入力①申請書項目!G207&amp;"."&amp;入力①申請書項目!J207)</f>
        <v/>
      </c>
      <c r="F355" s="436"/>
      <c r="G355" s="436"/>
      <c r="H355" s="436"/>
      <c r="I355" s="437" t="str">
        <f>IF(入力①申請書項目!M207="","",VLOOKUP(入力①申請書項目!M207,PL①!$A$25:$B$29,2,FALSE))</f>
        <v/>
      </c>
      <c r="J355" s="437"/>
      <c r="K355" s="437"/>
      <c r="L355" s="440" t="str">
        <f>IF(入力①申請書項目!Q207="","",入力①申請書項目!Q207)</f>
        <v/>
      </c>
      <c r="M355" s="440"/>
      <c r="N355" s="440"/>
      <c r="O355" s="440"/>
      <c r="P355" s="440"/>
      <c r="Q355" s="440"/>
      <c r="R355" s="440"/>
      <c r="S355" s="440"/>
      <c r="T355" s="440"/>
      <c r="U355" s="440"/>
      <c r="V355" s="440"/>
      <c r="W355" s="436" t="str">
        <f>IF(入力①申請書項目!AA207="","",入力①申請書項目!AA207)&amp;IF(入力①申請書項目!AD207="","",入力①申請書項目!AD207)</f>
        <v/>
      </c>
      <c r="X355" s="436"/>
      <c r="Y355" s="436"/>
      <c r="Z355" s="436"/>
      <c r="AA355" s="436" t="str">
        <f>IF(入力①申請書項目!AG207="","",入力①申請書項目!AG207)</f>
        <v/>
      </c>
      <c r="AB355" s="436"/>
      <c r="AC355" s="436"/>
      <c r="AD355" s="438" t="str">
        <f>IF(入力①申請書項目!AK207="","",入力①申請書項目!AK207)</f>
        <v/>
      </c>
      <c r="AE355" s="438"/>
      <c r="AF355" s="438"/>
      <c r="AG355" s="439" t="str">
        <f>IF(入力①申請書項目!AN207="","",入力①申請書項目!AN207)</f>
        <v/>
      </c>
      <c r="AH355" s="439"/>
      <c r="AI355" s="438" t="str">
        <f>IF(入力①申請書項目!AP207=0,"",入力①申請書項目!AP207)</f>
        <v/>
      </c>
      <c r="AJ355" s="438"/>
      <c r="AK355" s="438"/>
      <c r="AL355" s="441" t="str">
        <f>IF(入力①申請書項目!AV207="","",入力①申請書項目!AV207)&amp;IF(入力①申請書項目!AZ207="","",","&amp;入力①申請書項目!AZ207)</f>
        <v/>
      </c>
      <c r="AM355" s="441"/>
      <c r="AN355" s="441"/>
      <c r="AO355" s="441"/>
      <c r="AP355" s="441"/>
    </row>
    <row r="356" spans="3:42" ht="20.100000000000001" customHeight="1">
      <c r="C356" s="435" t="str">
        <f>IF(入力①申請書項目!E208="","",入力①申請書項目!E208)</f>
        <v/>
      </c>
      <c r="D356" s="435"/>
      <c r="E356" s="436" t="str">
        <f>IF(入力①申請書項目!G208="","","H"&amp;入力①申請書項目!G208&amp;"."&amp;入力①申請書項目!J208)</f>
        <v/>
      </c>
      <c r="F356" s="436"/>
      <c r="G356" s="436"/>
      <c r="H356" s="436"/>
      <c r="I356" s="437" t="str">
        <f>IF(入力①申請書項目!M208="","",VLOOKUP(入力①申請書項目!M208,PL①!$A$25:$B$29,2,FALSE))</f>
        <v/>
      </c>
      <c r="J356" s="437"/>
      <c r="K356" s="437"/>
      <c r="L356" s="440" t="str">
        <f>IF(入力①申請書項目!Q208="","",入力①申請書項目!Q208)</f>
        <v/>
      </c>
      <c r="M356" s="440"/>
      <c r="N356" s="440"/>
      <c r="O356" s="440"/>
      <c r="P356" s="440"/>
      <c r="Q356" s="440"/>
      <c r="R356" s="440"/>
      <c r="S356" s="440"/>
      <c r="T356" s="440"/>
      <c r="U356" s="440"/>
      <c r="V356" s="440"/>
      <c r="W356" s="436" t="str">
        <f>IF(入力①申請書項目!AA208="","",入力①申請書項目!AA208)&amp;IF(入力①申請書項目!AD208="","",入力①申請書項目!AD208)</f>
        <v/>
      </c>
      <c r="X356" s="436"/>
      <c r="Y356" s="436"/>
      <c r="Z356" s="436"/>
      <c r="AA356" s="436" t="str">
        <f>IF(入力①申請書項目!AG208="","",入力①申請書項目!AG208)</f>
        <v/>
      </c>
      <c r="AB356" s="436"/>
      <c r="AC356" s="436"/>
      <c r="AD356" s="438" t="str">
        <f>IF(入力①申請書項目!AK208="","",入力①申請書項目!AK208)</f>
        <v/>
      </c>
      <c r="AE356" s="438"/>
      <c r="AF356" s="438"/>
      <c r="AG356" s="439" t="str">
        <f>IF(入力①申請書項目!AN208="","",入力①申請書項目!AN208)</f>
        <v/>
      </c>
      <c r="AH356" s="439"/>
      <c r="AI356" s="438" t="str">
        <f>IF(入力①申請書項目!AP208=0,"",入力①申請書項目!AP208)</f>
        <v/>
      </c>
      <c r="AJ356" s="438"/>
      <c r="AK356" s="438"/>
      <c r="AL356" s="441" t="str">
        <f>IF(入力①申請書項目!AV208="","",入力①申請書項目!AV208)&amp;IF(入力①申請書項目!AZ208="","",","&amp;入力①申請書項目!AZ208)</f>
        <v/>
      </c>
      <c r="AM356" s="441"/>
      <c r="AN356" s="441"/>
      <c r="AO356" s="441"/>
      <c r="AP356" s="441"/>
    </row>
    <row r="357" spans="3:42" ht="20.100000000000001" customHeight="1">
      <c r="C357" s="435" t="str">
        <f>IF(入力①申請書項目!E209="","",入力①申請書項目!E209)</f>
        <v/>
      </c>
      <c r="D357" s="435"/>
      <c r="E357" s="436" t="str">
        <f>IF(入力①申請書項目!G209="","","H"&amp;入力①申請書項目!G209&amp;"."&amp;入力①申請書項目!J209)</f>
        <v/>
      </c>
      <c r="F357" s="436"/>
      <c r="G357" s="436"/>
      <c r="H357" s="436"/>
      <c r="I357" s="437" t="str">
        <f>IF(入力①申請書項目!M209="","",VLOOKUP(入力①申請書項目!M209,PL①!$A$25:$B$29,2,FALSE))</f>
        <v/>
      </c>
      <c r="J357" s="437"/>
      <c r="K357" s="437"/>
      <c r="L357" s="440" t="str">
        <f>IF(入力①申請書項目!Q209="","",入力①申請書項目!Q209)</f>
        <v/>
      </c>
      <c r="M357" s="440"/>
      <c r="N357" s="440"/>
      <c r="O357" s="440"/>
      <c r="P357" s="440"/>
      <c r="Q357" s="440"/>
      <c r="R357" s="440"/>
      <c r="S357" s="440"/>
      <c r="T357" s="440"/>
      <c r="U357" s="440"/>
      <c r="V357" s="440"/>
      <c r="W357" s="436" t="str">
        <f>IF(入力①申請書項目!AA209="","",入力①申請書項目!AA209)&amp;IF(入力①申請書項目!AD209="","",入力①申請書項目!AD209)</f>
        <v/>
      </c>
      <c r="X357" s="436"/>
      <c r="Y357" s="436"/>
      <c r="Z357" s="436"/>
      <c r="AA357" s="436" t="str">
        <f>IF(入力①申請書項目!AG209="","",入力①申請書項目!AG209)</f>
        <v/>
      </c>
      <c r="AB357" s="436"/>
      <c r="AC357" s="436"/>
      <c r="AD357" s="438" t="str">
        <f>IF(入力①申請書項目!AK209="","",入力①申請書項目!AK209)</f>
        <v/>
      </c>
      <c r="AE357" s="438"/>
      <c r="AF357" s="438"/>
      <c r="AG357" s="439" t="str">
        <f>IF(入力①申請書項目!AN209="","",入力①申請書項目!AN209)</f>
        <v/>
      </c>
      <c r="AH357" s="439"/>
      <c r="AI357" s="438" t="str">
        <f>IF(入力①申請書項目!AP209=0,"",入力①申請書項目!AP209)</f>
        <v/>
      </c>
      <c r="AJ357" s="438"/>
      <c r="AK357" s="438"/>
      <c r="AL357" s="441" t="str">
        <f>IF(入力①申請書項目!AV209="","",入力①申請書項目!AV209)&amp;IF(入力①申請書項目!AZ209="","",","&amp;入力①申請書項目!AZ209)</f>
        <v/>
      </c>
      <c r="AM357" s="441"/>
      <c r="AN357" s="441"/>
      <c r="AO357" s="441"/>
      <c r="AP357" s="441"/>
    </row>
    <row r="358" spans="3:42" ht="20.100000000000001" customHeight="1">
      <c r="C358" s="435" t="str">
        <f>IF(入力①申請書項目!E210="","",入力①申請書項目!E210)</f>
        <v/>
      </c>
      <c r="D358" s="435"/>
      <c r="E358" s="436" t="str">
        <f>IF(入力①申請書項目!G210="","","H"&amp;入力①申請書項目!G210&amp;"."&amp;入力①申請書項目!J210)</f>
        <v/>
      </c>
      <c r="F358" s="436"/>
      <c r="G358" s="436"/>
      <c r="H358" s="436"/>
      <c r="I358" s="437" t="str">
        <f>IF(入力①申請書項目!M210="","",VLOOKUP(入力①申請書項目!M210,PL①!$A$25:$B$29,2,FALSE))</f>
        <v/>
      </c>
      <c r="J358" s="437"/>
      <c r="K358" s="437"/>
      <c r="L358" s="440" t="str">
        <f>IF(入力①申請書項目!Q210="","",入力①申請書項目!Q210)</f>
        <v/>
      </c>
      <c r="M358" s="440"/>
      <c r="N358" s="440"/>
      <c r="O358" s="440"/>
      <c r="P358" s="440"/>
      <c r="Q358" s="440"/>
      <c r="R358" s="440"/>
      <c r="S358" s="440"/>
      <c r="T358" s="440"/>
      <c r="U358" s="440"/>
      <c r="V358" s="440"/>
      <c r="W358" s="436" t="str">
        <f>IF(入力①申請書項目!AA210="","",入力①申請書項目!AA210)&amp;IF(入力①申請書項目!AD210="","",入力①申請書項目!AD210)</f>
        <v/>
      </c>
      <c r="X358" s="436"/>
      <c r="Y358" s="436"/>
      <c r="Z358" s="436"/>
      <c r="AA358" s="436" t="str">
        <f>IF(入力①申請書項目!AG210="","",入力①申請書項目!AG210)</f>
        <v/>
      </c>
      <c r="AB358" s="436"/>
      <c r="AC358" s="436"/>
      <c r="AD358" s="438" t="str">
        <f>IF(入力①申請書項目!AK210="","",入力①申請書項目!AK210)</f>
        <v/>
      </c>
      <c r="AE358" s="438"/>
      <c r="AF358" s="438"/>
      <c r="AG358" s="439" t="str">
        <f>IF(入力①申請書項目!AN210="","",入力①申請書項目!AN210)</f>
        <v/>
      </c>
      <c r="AH358" s="439"/>
      <c r="AI358" s="438" t="str">
        <f>IF(入力①申請書項目!AP210=0,"",入力①申請書項目!AP210)</f>
        <v/>
      </c>
      <c r="AJ358" s="438"/>
      <c r="AK358" s="438"/>
      <c r="AL358" s="441" t="str">
        <f>IF(入力①申請書項目!AV210="","",入力①申請書項目!AV210)&amp;IF(入力①申請書項目!AZ210="","",","&amp;入力①申請書項目!AZ210)</f>
        <v/>
      </c>
      <c r="AM358" s="441"/>
      <c r="AN358" s="441"/>
      <c r="AO358" s="441"/>
      <c r="AP358" s="441"/>
    </row>
    <row r="359" spans="3:42" ht="20.100000000000001" customHeight="1">
      <c r="C359" s="435" t="str">
        <f>IF(入力①申請書項目!E211="","",入力①申請書項目!E211)</f>
        <v/>
      </c>
      <c r="D359" s="435"/>
      <c r="E359" s="436" t="str">
        <f>IF(入力①申請書項目!G211="","","H"&amp;入力①申請書項目!G211&amp;"."&amp;入力①申請書項目!J211)</f>
        <v/>
      </c>
      <c r="F359" s="436"/>
      <c r="G359" s="436"/>
      <c r="H359" s="436"/>
      <c r="I359" s="437" t="str">
        <f>IF(入力①申請書項目!M211="","",VLOOKUP(入力①申請書項目!M211,PL①!$A$25:$B$29,2,FALSE))</f>
        <v/>
      </c>
      <c r="J359" s="437"/>
      <c r="K359" s="437"/>
      <c r="L359" s="440" t="str">
        <f>IF(入力①申請書項目!Q211="","",入力①申請書項目!Q211)</f>
        <v/>
      </c>
      <c r="M359" s="440"/>
      <c r="N359" s="440"/>
      <c r="O359" s="440"/>
      <c r="P359" s="440"/>
      <c r="Q359" s="440"/>
      <c r="R359" s="440"/>
      <c r="S359" s="440"/>
      <c r="T359" s="440"/>
      <c r="U359" s="440"/>
      <c r="V359" s="440"/>
      <c r="W359" s="436" t="str">
        <f>IF(入力①申請書項目!AA211="","",入力①申請書項目!AA211)&amp;IF(入力①申請書項目!AD211="","",入力①申請書項目!AD211)</f>
        <v/>
      </c>
      <c r="X359" s="436"/>
      <c r="Y359" s="436"/>
      <c r="Z359" s="436"/>
      <c r="AA359" s="436" t="str">
        <f>IF(入力①申請書項目!AG211="","",入力①申請書項目!AG211)</f>
        <v/>
      </c>
      <c r="AB359" s="436"/>
      <c r="AC359" s="436"/>
      <c r="AD359" s="438" t="str">
        <f>IF(入力①申請書項目!AK211="","",入力①申請書項目!AK211)</f>
        <v/>
      </c>
      <c r="AE359" s="438"/>
      <c r="AF359" s="438"/>
      <c r="AG359" s="439" t="str">
        <f>IF(入力①申請書項目!AN211="","",入力①申請書項目!AN211)</f>
        <v/>
      </c>
      <c r="AH359" s="439"/>
      <c r="AI359" s="438" t="str">
        <f>IF(入力①申請書項目!AP211=0,"",入力①申請書項目!AP211)</f>
        <v/>
      </c>
      <c r="AJ359" s="438"/>
      <c r="AK359" s="438"/>
      <c r="AL359" s="441" t="str">
        <f>IF(入力①申請書項目!AV211="","",入力①申請書項目!AV211)&amp;IF(入力①申請書項目!AZ211="","",","&amp;入力①申請書項目!AZ211)</f>
        <v/>
      </c>
      <c r="AM359" s="441"/>
      <c r="AN359" s="441"/>
      <c r="AO359" s="441"/>
      <c r="AP359" s="441"/>
    </row>
    <row r="360" spans="3:42" ht="20.100000000000001" customHeight="1">
      <c r="C360" s="435" t="str">
        <f>IF(入力①申請書項目!E212="","",入力①申請書項目!E212)</f>
        <v/>
      </c>
      <c r="D360" s="435"/>
      <c r="E360" s="436" t="str">
        <f>IF(入力①申請書項目!G212="","","H"&amp;入力①申請書項目!G212&amp;"."&amp;入力①申請書項目!J212)</f>
        <v/>
      </c>
      <c r="F360" s="436"/>
      <c r="G360" s="436"/>
      <c r="H360" s="436"/>
      <c r="I360" s="437" t="str">
        <f>IF(入力①申請書項目!M212="","",VLOOKUP(入力①申請書項目!M212,PL①!$A$25:$B$29,2,FALSE))</f>
        <v/>
      </c>
      <c r="J360" s="437"/>
      <c r="K360" s="437"/>
      <c r="L360" s="440" t="str">
        <f>IF(入力①申請書項目!Q212="","",入力①申請書項目!Q212)</f>
        <v/>
      </c>
      <c r="M360" s="440"/>
      <c r="N360" s="440"/>
      <c r="O360" s="440"/>
      <c r="P360" s="440"/>
      <c r="Q360" s="440"/>
      <c r="R360" s="440"/>
      <c r="S360" s="440"/>
      <c r="T360" s="440"/>
      <c r="U360" s="440"/>
      <c r="V360" s="440"/>
      <c r="W360" s="436" t="str">
        <f>IF(入力①申請書項目!AA212="","",入力①申請書項目!AA212)&amp;IF(入力①申請書項目!AD212="","",入力①申請書項目!AD212)</f>
        <v/>
      </c>
      <c r="X360" s="436"/>
      <c r="Y360" s="436"/>
      <c r="Z360" s="436"/>
      <c r="AA360" s="436" t="str">
        <f>IF(入力①申請書項目!AG212="","",入力①申請書項目!AG212)</f>
        <v/>
      </c>
      <c r="AB360" s="436"/>
      <c r="AC360" s="436"/>
      <c r="AD360" s="438" t="str">
        <f>IF(入力①申請書項目!AK212="","",入力①申請書項目!AK212)</f>
        <v/>
      </c>
      <c r="AE360" s="438"/>
      <c r="AF360" s="438"/>
      <c r="AG360" s="439" t="str">
        <f>IF(入力①申請書項目!AN212="","",入力①申請書項目!AN212)</f>
        <v/>
      </c>
      <c r="AH360" s="439"/>
      <c r="AI360" s="438" t="str">
        <f>IF(入力①申請書項目!AP212=0,"",入力①申請書項目!AP212)</f>
        <v/>
      </c>
      <c r="AJ360" s="438"/>
      <c r="AK360" s="438"/>
      <c r="AL360" s="441" t="str">
        <f>IF(入力①申請書項目!AV212="","",入力①申請書項目!AV212)&amp;IF(入力①申請書項目!AZ212="","",","&amp;入力①申請書項目!AZ212)</f>
        <v/>
      </c>
      <c r="AM360" s="441"/>
      <c r="AN360" s="441"/>
      <c r="AO360" s="441"/>
      <c r="AP360" s="441"/>
    </row>
    <row r="361" spans="3:42" ht="20.100000000000001" customHeight="1">
      <c r="C361" s="435" t="str">
        <f>IF(入力①申請書項目!E213="","",入力①申請書項目!E213)</f>
        <v/>
      </c>
      <c r="D361" s="435"/>
      <c r="E361" s="436" t="str">
        <f>IF(入力①申請書項目!G213="","","H"&amp;入力①申請書項目!G213&amp;"."&amp;入力①申請書項目!J213)</f>
        <v/>
      </c>
      <c r="F361" s="436"/>
      <c r="G361" s="436"/>
      <c r="H361" s="436"/>
      <c r="I361" s="437" t="str">
        <f>IF(入力①申請書項目!M213="","",VLOOKUP(入力①申請書項目!M213,PL①!$A$25:$B$29,2,FALSE))</f>
        <v/>
      </c>
      <c r="J361" s="437"/>
      <c r="K361" s="437"/>
      <c r="L361" s="440" t="str">
        <f>IF(入力①申請書項目!Q213="","",入力①申請書項目!Q213)</f>
        <v/>
      </c>
      <c r="M361" s="440"/>
      <c r="N361" s="440"/>
      <c r="O361" s="440"/>
      <c r="P361" s="440"/>
      <c r="Q361" s="440"/>
      <c r="R361" s="440"/>
      <c r="S361" s="440"/>
      <c r="T361" s="440"/>
      <c r="U361" s="440"/>
      <c r="V361" s="440"/>
      <c r="W361" s="436" t="str">
        <f>IF(入力①申請書項目!AA213="","",入力①申請書項目!AA213)&amp;IF(入力①申請書項目!AD213="","",入力①申請書項目!AD213)</f>
        <v/>
      </c>
      <c r="X361" s="436"/>
      <c r="Y361" s="436"/>
      <c r="Z361" s="436"/>
      <c r="AA361" s="436" t="str">
        <f>IF(入力①申請書項目!AG213="","",入力①申請書項目!AG213)</f>
        <v/>
      </c>
      <c r="AB361" s="436"/>
      <c r="AC361" s="436"/>
      <c r="AD361" s="438" t="str">
        <f>IF(入力①申請書項目!AK213="","",入力①申請書項目!AK213)</f>
        <v/>
      </c>
      <c r="AE361" s="438"/>
      <c r="AF361" s="438"/>
      <c r="AG361" s="439" t="str">
        <f>IF(入力①申請書項目!AN213="","",入力①申請書項目!AN213)</f>
        <v/>
      </c>
      <c r="AH361" s="439"/>
      <c r="AI361" s="438" t="str">
        <f>IF(入力①申請書項目!AP213=0,"",入力①申請書項目!AP213)</f>
        <v/>
      </c>
      <c r="AJ361" s="438"/>
      <c r="AK361" s="438"/>
      <c r="AL361" s="441" t="str">
        <f>IF(入力①申請書項目!AV213="","",入力①申請書項目!AV213)&amp;IF(入力①申請書項目!AZ213="","",","&amp;入力①申請書項目!AZ213)</f>
        <v/>
      </c>
      <c r="AM361" s="441"/>
      <c r="AN361" s="441"/>
      <c r="AO361" s="441"/>
      <c r="AP361" s="441"/>
    </row>
    <row r="362" spans="3:42" ht="20.100000000000001" customHeight="1">
      <c r="C362" s="435" t="str">
        <f>IF(入力①申請書項目!E214="","",入力①申請書項目!E214)</f>
        <v/>
      </c>
      <c r="D362" s="435"/>
      <c r="E362" s="436" t="str">
        <f>IF(入力①申請書項目!G214="","","H"&amp;入力①申請書項目!G214&amp;"."&amp;入力①申請書項目!J214)</f>
        <v/>
      </c>
      <c r="F362" s="436"/>
      <c r="G362" s="436"/>
      <c r="H362" s="436"/>
      <c r="I362" s="437" t="str">
        <f>IF(入力①申請書項目!M214="","",VLOOKUP(入力①申請書項目!M214,PL①!$A$25:$B$29,2,FALSE))</f>
        <v/>
      </c>
      <c r="J362" s="437"/>
      <c r="K362" s="437"/>
      <c r="L362" s="440" t="str">
        <f>IF(入力①申請書項目!Q214="","",入力①申請書項目!Q214)</f>
        <v/>
      </c>
      <c r="M362" s="440"/>
      <c r="N362" s="440"/>
      <c r="O362" s="440"/>
      <c r="P362" s="440"/>
      <c r="Q362" s="440"/>
      <c r="R362" s="440"/>
      <c r="S362" s="440"/>
      <c r="T362" s="440"/>
      <c r="U362" s="440"/>
      <c r="V362" s="440"/>
      <c r="W362" s="436" t="str">
        <f>IF(入力①申請書項目!AA214="","",入力①申請書項目!AA214)&amp;IF(入力①申請書項目!AD214="","",入力①申請書項目!AD214)</f>
        <v/>
      </c>
      <c r="X362" s="436"/>
      <c r="Y362" s="436"/>
      <c r="Z362" s="436"/>
      <c r="AA362" s="436" t="str">
        <f>IF(入力①申請書項目!AG214="","",入力①申請書項目!AG214)</f>
        <v/>
      </c>
      <c r="AB362" s="436"/>
      <c r="AC362" s="436"/>
      <c r="AD362" s="438" t="str">
        <f>IF(入力①申請書項目!AK214="","",入力①申請書項目!AK214)</f>
        <v/>
      </c>
      <c r="AE362" s="438"/>
      <c r="AF362" s="438"/>
      <c r="AG362" s="439" t="str">
        <f>IF(入力①申請書項目!AN214="","",入力①申請書項目!AN214)</f>
        <v/>
      </c>
      <c r="AH362" s="439"/>
      <c r="AI362" s="438" t="str">
        <f>IF(入力①申請書項目!AP214=0,"",入力①申請書項目!AP214)</f>
        <v/>
      </c>
      <c r="AJ362" s="438"/>
      <c r="AK362" s="438"/>
      <c r="AL362" s="441" t="str">
        <f>IF(入力①申請書項目!AV214="","",入力①申請書項目!AV214)&amp;IF(入力①申請書項目!AZ214="","",","&amp;入力①申請書項目!AZ214)</f>
        <v/>
      </c>
      <c r="AM362" s="441"/>
      <c r="AN362" s="441"/>
      <c r="AO362" s="441"/>
      <c r="AP362" s="441"/>
    </row>
    <row r="363" spans="3:42" ht="20.100000000000001" customHeight="1">
      <c r="C363" s="435" t="str">
        <f>IF(入力①申請書項目!E215="","",入力①申請書項目!E215)</f>
        <v/>
      </c>
      <c r="D363" s="435"/>
      <c r="E363" s="436" t="str">
        <f>IF(入力①申請書項目!G215="","","H"&amp;入力①申請書項目!G215&amp;"."&amp;入力①申請書項目!J215)</f>
        <v/>
      </c>
      <c r="F363" s="436"/>
      <c r="G363" s="436"/>
      <c r="H363" s="436"/>
      <c r="I363" s="437" t="str">
        <f>IF(入力①申請書項目!M215="","",VLOOKUP(入力①申請書項目!M215,PL①!$A$25:$B$29,2,FALSE))</f>
        <v/>
      </c>
      <c r="J363" s="437"/>
      <c r="K363" s="437"/>
      <c r="L363" s="440" t="str">
        <f>IF(入力①申請書項目!Q215="","",入力①申請書項目!Q215)</f>
        <v/>
      </c>
      <c r="M363" s="440"/>
      <c r="N363" s="440"/>
      <c r="O363" s="440"/>
      <c r="P363" s="440"/>
      <c r="Q363" s="440"/>
      <c r="R363" s="440"/>
      <c r="S363" s="440"/>
      <c r="T363" s="440"/>
      <c r="U363" s="440"/>
      <c r="V363" s="440"/>
      <c r="W363" s="436" t="str">
        <f>IF(入力①申請書項目!AA215="","",入力①申請書項目!AA215)&amp;IF(入力①申請書項目!AD215="","",入力①申請書項目!AD215)</f>
        <v/>
      </c>
      <c r="X363" s="436"/>
      <c r="Y363" s="436"/>
      <c r="Z363" s="436"/>
      <c r="AA363" s="436" t="str">
        <f>IF(入力①申請書項目!AG215="","",入力①申請書項目!AG215)</f>
        <v/>
      </c>
      <c r="AB363" s="436"/>
      <c r="AC363" s="436"/>
      <c r="AD363" s="438" t="str">
        <f>IF(入力①申請書項目!AK215="","",入力①申請書項目!AK215)</f>
        <v/>
      </c>
      <c r="AE363" s="438"/>
      <c r="AF363" s="438"/>
      <c r="AG363" s="439" t="str">
        <f>IF(入力①申請書項目!AN215="","",入力①申請書項目!AN215)</f>
        <v/>
      </c>
      <c r="AH363" s="439"/>
      <c r="AI363" s="438" t="str">
        <f>IF(入力①申請書項目!AP215=0,"",入力①申請書項目!AP215)</f>
        <v/>
      </c>
      <c r="AJ363" s="438"/>
      <c r="AK363" s="438"/>
      <c r="AL363" s="441" t="str">
        <f>IF(入力①申請書項目!AV215="","",入力①申請書項目!AV215)&amp;IF(入力①申請書項目!AZ215="","",","&amp;入力①申請書項目!AZ215)</f>
        <v/>
      </c>
      <c r="AM363" s="441"/>
      <c r="AN363" s="441"/>
      <c r="AO363" s="441"/>
      <c r="AP363" s="441"/>
    </row>
    <row r="364" spans="3:42" ht="20.100000000000001" customHeight="1">
      <c r="C364" s="435" t="str">
        <f>IF(入力①申請書項目!E216="","",入力①申請書項目!E216)</f>
        <v/>
      </c>
      <c r="D364" s="435"/>
      <c r="E364" s="436" t="str">
        <f>IF(入力①申請書項目!G216="","","H"&amp;入力①申請書項目!G216&amp;"."&amp;入力①申請書項目!J216)</f>
        <v/>
      </c>
      <c r="F364" s="436"/>
      <c r="G364" s="436"/>
      <c r="H364" s="436"/>
      <c r="I364" s="437" t="str">
        <f>IF(入力①申請書項目!M216="","",VLOOKUP(入力①申請書項目!M216,PL①!$A$25:$B$29,2,FALSE))</f>
        <v/>
      </c>
      <c r="J364" s="437"/>
      <c r="K364" s="437"/>
      <c r="L364" s="440" t="str">
        <f>IF(入力①申請書項目!Q216="","",入力①申請書項目!Q216)</f>
        <v/>
      </c>
      <c r="M364" s="440"/>
      <c r="N364" s="440"/>
      <c r="O364" s="440"/>
      <c r="P364" s="440"/>
      <c r="Q364" s="440"/>
      <c r="R364" s="440"/>
      <c r="S364" s="440"/>
      <c r="T364" s="440"/>
      <c r="U364" s="440"/>
      <c r="V364" s="440"/>
      <c r="W364" s="436" t="str">
        <f>IF(入力①申請書項目!AA216="","",入力①申請書項目!AA216)&amp;IF(入力①申請書項目!AD216="","",入力①申請書項目!AD216)</f>
        <v/>
      </c>
      <c r="X364" s="436"/>
      <c r="Y364" s="436"/>
      <c r="Z364" s="436"/>
      <c r="AA364" s="436" t="str">
        <f>IF(入力①申請書項目!AG216="","",入力①申請書項目!AG216)</f>
        <v/>
      </c>
      <c r="AB364" s="436"/>
      <c r="AC364" s="436"/>
      <c r="AD364" s="438" t="str">
        <f>IF(入力①申請書項目!AK216="","",入力①申請書項目!AK216)</f>
        <v/>
      </c>
      <c r="AE364" s="438"/>
      <c r="AF364" s="438"/>
      <c r="AG364" s="439" t="str">
        <f>IF(入力①申請書項目!AN216="","",入力①申請書項目!AN216)</f>
        <v/>
      </c>
      <c r="AH364" s="439"/>
      <c r="AI364" s="438" t="str">
        <f>IF(入力①申請書項目!AP216=0,"",入力①申請書項目!AP216)</f>
        <v/>
      </c>
      <c r="AJ364" s="438"/>
      <c r="AK364" s="438"/>
      <c r="AL364" s="441" t="str">
        <f>IF(入力①申請書項目!AV216="","",入力①申請書項目!AV216)&amp;IF(入力①申請書項目!AZ216="","",","&amp;入力①申請書項目!AZ216)</f>
        <v/>
      </c>
      <c r="AM364" s="441"/>
      <c r="AN364" s="441"/>
      <c r="AO364" s="441"/>
      <c r="AP364" s="441"/>
    </row>
    <row r="365" spans="3:42" ht="20.100000000000001" customHeight="1">
      <c r="C365" s="435" t="str">
        <f>IF(入力①申請書項目!E217="","",入力①申請書項目!E217)</f>
        <v/>
      </c>
      <c r="D365" s="435"/>
      <c r="E365" s="436" t="str">
        <f>IF(入力①申請書項目!G217="","","H"&amp;入力①申請書項目!G217&amp;"."&amp;入力①申請書項目!J217)</f>
        <v/>
      </c>
      <c r="F365" s="436"/>
      <c r="G365" s="436"/>
      <c r="H365" s="436"/>
      <c r="I365" s="437" t="str">
        <f>IF(入力①申請書項目!M217="","",VLOOKUP(入力①申請書項目!M217,PL①!$A$25:$B$29,2,FALSE))</f>
        <v/>
      </c>
      <c r="J365" s="437"/>
      <c r="K365" s="437"/>
      <c r="L365" s="440" t="str">
        <f>IF(入力①申請書項目!Q217="","",入力①申請書項目!Q217)</f>
        <v/>
      </c>
      <c r="M365" s="440"/>
      <c r="N365" s="440"/>
      <c r="O365" s="440"/>
      <c r="P365" s="440"/>
      <c r="Q365" s="440"/>
      <c r="R365" s="440"/>
      <c r="S365" s="440"/>
      <c r="T365" s="440"/>
      <c r="U365" s="440"/>
      <c r="V365" s="440"/>
      <c r="W365" s="436" t="str">
        <f>IF(入力①申請書項目!AA217="","",入力①申請書項目!AA217)&amp;IF(入力①申請書項目!AD217="","",入力①申請書項目!AD217)</f>
        <v/>
      </c>
      <c r="X365" s="436"/>
      <c r="Y365" s="436"/>
      <c r="Z365" s="436"/>
      <c r="AA365" s="436" t="str">
        <f>IF(入力①申請書項目!AG217="","",入力①申請書項目!AG217)</f>
        <v/>
      </c>
      <c r="AB365" s="436"/>
      <c r="AC365" s="436"/>
      <c r="AD365" s="438" t="str">
        <f>IF(入力①申請書項目!AK217="","",入力①申請書項目!AK217)</f>
        <v/>
      </c>
      <c r="AE365" s="438"/>
      <c r="AF365" s="438"/>
      <c r="AG365" s="439" t="str">
        <f>IF(入力①申請書項目!AN217="","",入力①申請書項目!AN217)</f>
        <v/>
      </c>
      <c r="AH365" s="439"/>
      <c r="AI365" s="438" t="str">
        <f>IF(入力①申請書項目!AP217=0,"",入力①申請書項目!AP217)</f>
        <v/>
      </c>
      <c r="AJ365" s="438"/>
      <c r="AK365" s="438"/>
      <c r="AL365" s="441" t="str">
        <f>IF(入力①申請書項目!AV217="","",入力①申請書項目!AV217)&amp;IF(入力①申請書項目!AZ217="","",","&amp;入力①申請書項目!AZ217)</f>
        <v/>
      </c>
      <c r="AM365" s="441"/>
      <c r="AN365" s="441"/>
      <c r="AO365" s="441"/>
      <c r="AP365" s="441"/>
    </row>
    <row r="366" spans="3:42" ht="20.100000000000001" customHeight="1">
      <c r="C366" s="435" t="str">
        <f>IF(入力①申請書項目!E218="","",入力①申請書項目!E218)</f>
        <v/>
      </c>
      <c r="D366" s="435"/>
      <c r="E366" s="436" t="str">
        <f>IF(入力①申請書項目!G218="","","H"&amp;入力①申請書項目!G218&amp;"."&amp;入力①申請書項目!J218)</f>
        <v/>
      </c>
      <c r="F366" s="436"/>
      <c r="G366" s="436"/>
      <c r="H366" s="436"/>
      <c r="I366" s="437" t="str">
        <f>IF(入力①申請書項目!M218="","",VLOOKUP(入力①申請書項目!M218,PL①!$A$25:$B$29,2,FALSE))</f>
        <v/>
      </c>
      <c r="J366" s="437"/>
      <c r="K366" s="437"/>
      <c r="L366" s="440" t="str">
        <f>IF(入力①申請書項目!Q218="","",入力①申請書項目!Q218)</f>
        <v/>
      </c>
      <c r="M366" s="440"/>
      <c r="N366" s="440"/>
      <c r="O366" s="440"/>
      <c r="P366" s="440"/>
      <c r="Q366" s="440"/>
      <c r="R366" s="440"/>
      <c r="S366" s="440"/>
      <c r="T366" s="440"/>
      <c r="U366" s="440"/>
      <c r="V366" s="440"/>
      <c r="W366" s="436" t="str">
        <f>IF(入力①申請書項目!AA218="","",入力①申請書項目!AA218)&amp;IF(入力①申請書項目!AD218="","",入力①申請書項目!AD218)</f>
        <v/>
      </c>
      <c r="X366" s="436"/>
      <c r="Y366" s="436"/>
      <c r="Z366" s="436"/>
      <c r="AA366" s="436" t="str">
        <f>IF(入力①申請書項目!AG218="","",入力①申請書項目!AG218)</f>
        <v/>
      </c>
      <c r="AB366" s="436"/>
      <c r="AC366" s="436"/>
      <c r="AD366" s="438" t="str">
        <f>IF(入力①申請書項目!AK218="","",入力①申請書項目!AK218)</f>
        <v/>
      </c>
      <c r="AE366" s="438"/>
      <c r="AF366" s="438"/>
      <c r="AG366" s="439" t="str">
        <f>IF(入力①申請書項目!AN218="","",入力①申請書項目!AN218)</f>
        <v/>
      </c>
      <c r="AH366" s="439"/>
      <c r="AI366" s="438" t="str">
        <f>IF(入力①申請書項目!AP218=0,"",入力①申請書項目!AP218)</f>
        <v/>
      </c>
      <c r="AJ366" s="438"/>
      <c r="AK366" s="438"/>
      <c r="AL366" s="441" t="str">
        <f>IF(入力①申請書項目!AV218="","",入力①申請書項目!AV218)&amp;IF(入力①申請書項目!AZ218="","",","&amp;入力①申請書項目!AZ218)</f>
        <v/>
      </c>
      <c r="AM366" s="441"/>
      <c r="AN366" s="441"/>
      <c r="AO366" s="441"/>
      <c r="AP366" s="441"/>
    </row>
    <row r="367" spans="3:42" ht="20.100000000000001" customHeight="1">
      <c r="C367" s="435" t="str">
        <f>IF(入力①申請書項目!E219="","",入力①申請書項目!E219)</f>
        <v/>
      </c>
      <c r="D367" s="435"/>
      <c r="E367" s="436" t="str">
        <f>IF(入力①申請書項目!G219="","","H"&amp;入力①申請書項目!G219&amp;"."&amp;入力①申請書項目!J219)</f>
        <v/>
      </c>
      <c r="F367" s="436"/>
      <c r="G367" s="436"/>
      <c r="H367" s="436"/>
      <c r="I367" s="437" t="str">
        <f>IF(入力①申請書項目!M219="","",VLOOKUP(入力①申請書項目!M219,PL①!$A$25:$B$29,2,FALSE))</f>
        <v/>
      </c>
      <c r="J367" s="437"/>
      <c r="K367" s="437"/>
      <c r="L367" s="440" t="str">
        <f>IF(入力①申請書項目!Q219="","",入力①申請書項目!Q219)</f>
        <v/>
      </c>
      <c r="M367" s="440"/>
      <c r="N367" s="440"/>
      <c r="O367" s="440"/>
      <c r="P367" s="440"/>
      <c r="Q367" s="440"/>
      <c r="R367" s="440"/>
      <c r="S367" s="440"/>
      <c r="T367" s="440"/>
      <c r="U367" s="440"/>
      <c r="V367" s="440"/>
      <c r="W367" s="436" t="str">
        <f>IF(入力①申請書項目!AA219="","",入力①申請書項目!AA219)&amp;IF(入力①申請書項目!AD219="","",入力①申請書項目!AD219)</f>
        <v/>
      </c>
      <c r="X367" s="436"/>
      <c r="Y367" s="436"/>
      <c r="Z367" s="436"/>
      <c r="AA367" s="436" t="str">
        <f>IF(入力①申請書項目!AG219="","",入力①申請書項目!AG219)</f>
        <v/>
      </c>
      <c r="AB367" s="436"/>
      <c r="AC367" s="436"/>
      <c r="AD367" s="438" t="str">
        <f>IF(入力①申請書項目!AK219="","",入力①申請書項目!AK219)</f>
        <v/>
      </c>
      <c r="AE367" s="438"/>
      <c r="AF367" s="438"/>
      <c r="AG367" s="439" t="str">
        <f>IF(入力①申請書項目!AN219="","",入力①申請書項目!AN219)</f>
        <v/>
      </c>
      <c r="AH367" s="439"/>
      <c r="AI367" s="438" t="str">
        <f>IF(入力①申請書項目!AP219=0,"",入力①申請書項目!AP219)</f>
        <v/>
      </c>
      <c r="AJ367" s="438"/>
      <c r="AK367" s="438"/>
      <c r="AL367" s="441" t="str">
        <f>IF(入力①申請書項目!AV219="","",入力①申請書項目!AV219)&amp;IF(入力①申請書項目!AZ219="","",","&amp;入力①申請書項目!AZ219)</f>
        <v/>
      </c>
      <c r="AM367" s="441"/>
      <c r="AN367" s="441"/>
      <c r="AO367" s="441"/>
      <c r="AP367" s="441"/>
    </row>
    <row r="368" spans="3:42" ht="20.100000000000001" customHeight="1">
      <c r="C368" s="435" t="str">
        <f>IF(入力①申請書項目!E220="","",入力①申請書項目!E220)</f>
        <v/>
      </c>
      <c r="D368" s="435"/>
      <c r="E368" s="436" t="str">
        <f>IF(入力①申請書項目!G220="","","H"&amp;入力①申請書項目!G220&amp;"."&amp;入力①申請書項目!J220)</f>
        <v/>
      </c>
      <c r="F368" s="436"/>
      <c r="G368" s="436"/>
      <c r="H368" s="436"/>
      <c r="I368" s="437" t="str">
        <f>IF(入力①申請書項目!M220="","",VLOOKUP(入力①申請書項目!M220,PL①!$A$25:$B$29,2,FALSE))</f>
        <v/>
      </c>
      <c r="J368" s="437"/>
      <c r="K368" s="437"/>
      <c r="L368" s="440" t="str">
        <f>IF(入力①申請書項目!Q220="","",入力①申請書項目!Q220)</f>
        <v/>
      </c>
      <c r="M368" s="440"/>
      <c r="N368" s="440"/>
      <c r="O368" s="440"/>
      <c r="P368" s="440"/>
      <c r="Q368" s="440"/>
      <c r="R368" s="440"/>
      <c r="S368" s="440"/>
      <c r="T368" s="440"/>
      <c r="U368" s="440"/>
      <c r="V368" s="440"/>
      <c r="W368" s="436" t="str">
        <f>IF(入力①申請書項目!AA220="","",入力①申請書項目!AA220)&amp;IF(入力①申請書項目!AD220="","",入力①申請書項目!AD220)</f>
        <v/>
      </c>
      <c r="X368" s="436"/>
      <c r="Y368" s="436"/>
      <c r="Z368" s="436"/>
      <c r="AA368" s="436" t="str">
        <f>IF(入力①申請書項目!AG220="","",入力①申請書項目!AG220)</f>
        <v/>
      </c>
      <c r="AB368" s="436"/>
      <c r="AC368" s="436"/>
      <c r="AD368" s="438" t="str">
        <f>IF(入力①申請書項目!AK220="","",入力①申請書項目!AK220)</f>
        <v/>
      </c>
      <c r="AE368" s="438"/>
      <c r="AF368" s="438"/>
      <c r="AG368" s="439" t="str">
        <f>IF(入力①申請書項目!AN220="","",入力①申請書項目!AN220)</f>
        <v/>
      </c>
      <c r="AH368" s="439"/>
      <c r="AI368" s="438" t="str">
        <f>IF(入力①申請書項目!AP220=0,"",入力①申請書項目!AP220)</f>
        <v/>
      </c>
      <c r="AJ368" s="438"/>
      <c r="AK368" s="438"/>
      <c r="AL368" s="441" t="str">
        <f>IF(入力①申請書項目!AV220="","",入力①申請書項目!AV220)&amp;IF(入力①申請書項目!AZ220="","",","&amp;入力①申請書項目!AZ220)</f>
        <v/>
      </c>
      <c r="AM368" s="441"/>
      <c r="AN368" s="441"/>
      <c r="AO368" s="441"/>
      <c r="AP368" s="441"/>
    </row>
    <row r="369" spans="1:46" ht="20.100000000000001" customHeight="1">
      <c r="C369" s="435" t="str">
        <f>IF(入力①申請書項目!E221="","",入力①申請書項目!E221)</f>
        <v/>
      </c>
      <c r="D369" s="435"/>
      <c r="E369" s="436" t="str">
        <f>IF(入力①申請書項目!G221="","","H"&amp;入力①申請書項目!G221&amp;"."&amp;入力①申請書項目!J221)</f>
        <v/>
      </c>
      <c r="F369" s="436"/>
      <c r="G369" s="436"/>
      <c r="H369" s="436"/>
      <c r="I369" s="437" t="str">
        <f>IF(入力①申請書項目!M221="","",VLOOKUP(入力①申請書項目!M221,PL①!$A$25:$B$29,2,FALSE))</f>
        <v/>
      </c>
      <c r="J369" s="437"/>
      <c r="K369" s="437"/>
      <c r="L369" s="440" t="str">
        <f>IF(入力①申請書項目!Q221="","",入力①申請書項目!Q221)</f>
        <v/>
      </c>
      <c r="M369" s="440"/>
      <c r="N369" s="440"/>
      <c r="O369" s="440"/>
      <c r="P369" s="440"/>
      <c r="Q369" s="440"/>
      <c r="R369" s="440"/>
      <c r="S369" s="440"/>
      <c r="T369" s="440"/>
      <c r="U369" s="440"/>
      <c r="V369" s="440"/>
      <c r="W369" s="436" t="str">
        <f>IF(入力①申請書項目!AA221="","",入力①申請書項目!AA221)&amp;IF(入力①申請書項目!AD221="","",入力①申請書項目!AD221)</f>
        <v/>
      </c>
      <c r="X369" s="436"/>
      <c r="Y369" s="436"/>
      <c r="Z369" s="436"/>
      <c r="AA369" s="436" t="str">
        <f>IF(入力①申請書項目!AG221="","",入力①申請書項目!AG221)</f>
        <v/>
      </c>
      <c r="AB369" s="436"/>
      <c r="AC369" s="436"/>
      <c r="AD369" s="438" t="str">
        <f>IF(入力①申請書項目!AK221="","",入力①申請書項目!AK221)</f>
        <v/>
      </c>
      <c r="AE369" s="438"/>
      <c r="AF369" s="438"/>
      <c r="AG369" s="439" t="str">
        <f>IF(入力①申請書項目!AN221="","",入力①申請書項目!AN221)</f>
        <v/>
      </c>
      <c r="AH369" s="439"/>
      <c r="AI369" s="438" t="str">
        <f>IF(入力①申請書項目!AP221=0,"",入力①申請書項目!AP221)</f>
        <v/>
      </c>
      <c r="AJ369" s="438"/>
      <c r="AK369" s="438"/>
      <c r="AL369" s="441" t="str">
        <f>IF(入力①申請書項目!AV221="","",入力①申請書項目!AV221)&amp;IF(入力①申請書項目!AZ221="","",","&amp;入力①申請書項目!AZ221)</f>
        <v/>
      </c>
      <c r="AM369" s="441"/>
      <c r="AN369" s="441"/>
      <c r="AO369" s="441"/>
      <c r="AP369" s="441"/>
    </row>
    <row r="370" spans="1:46" ht="20.100000000000001" customHeight="1">
      <c r="C370" s="429" t="str">
        <f>IF(入力①申請書項目!E222="","",入力①申請書項目!E222)</f>
        <v/>
      </c>
      <c r="D370" s="429"/>
      <c r="E370" s="430" t="str">
        <f>IF(入力①申請書項目!G222="","","H"&amp;入力①申請書項目!G222&amp;"."&amp;入力①申請書項目!J222)</f>
        <v/>
      </c>
      <c r="F370" s="430"/>
      <c r="G370" s="430"/>
      <c r="H370" s="430"/>
      <c r="I370" s="431" t="str">
        <f>IF(入力①申請書項目!M222="","",VLOOKUP(入力①申請書項目!M222,PL①!$A$25:$B$29,2,FALSE))</f>
        <v/>
      </c>
      <c r="J370" s="431"/>
      <c r="K370" s="431"/>
      <c r="L370" s="432" t="str">
        <f>IF(入力①申請書項目!Q222="","",入力①申請書項目!Q222)</f>
        <v/>
      </c>
      <c r="M370" s="432"/>
      <c r="N370" s="432"/>
      <c r="O370" s="432"/>
      <c r="P370" s="432"/>
      <c r="Q370" s="432"/>
      <c r="R370" s="432"/>
      <c r="S370" s="432"/>
      <c r="T370" s="432"/>
      <c r="U370" s="432"/>
      <c r="V370" s="432"/>
      <c r="W370" s="430" t="str">
        <f>IF(入力①申請書項目!AA222="","",入力①申請書項目!AA222)&amp;IF(入力①申請書項目!AD222="","",入力①申請書項目!AD222)</f>
        <v/>
      </c>
      <c r="X370" s="430"/>
      <c r="Y370" s="430"/>
      <c r="Z370" s="430"/>
      <c r="AA370" s="430" t="str">
        <f>IF(入力①申請書項目!AG222="","",入力①申請書項目!AG222)</f>
        <v/>
      </c>
      <c r="AB370" s="430"/>
      <c r="AC370" s="430"/>
      <c r="AD370" s="427" t="str">
        <f>IF(入力①申請書項目!AK222="","",入力①申請書項目!AK222)</f>
        <v/>
      </c>
      <c r="AE370" s="427"/>
      <c r="AF370" s="427"/>
      <c r="AG370" s="428" t="str">
        <f>IF(入力①申請書項目!AN222="","",入力①申請書項目!AN222)</f>
        <v/>
      </c>
      <c r="AH370" s="428"/>
      <c r="AI370" s="427" t="str">
        <f>IF(入力①申請書項目!AP222=0,"",入力①申請書項目!AP222)</f>
        <v/>
      </c>
      <c r="AJ370" s="427"/>
      <c r="AK370" s="427"/>
      <c r="AL370" s="433" t="str">
        <f>IF(入力①申請書項目!AV222="","",入力①申請書項目!AV222)&amp;IF(入力①申請書項目!AZ222="","",","&amp;入力①申請書項目!AZ222)</f>
        <v/>
      </c>
      <c r="AM370" s="433"/>
      <c r="AN370" s="433"/>
      <c r="AO370" s="433"/>
      <c r="AP370" s="433"/>
    </row>
    <row r="371" spans="1:46">
      <c r="A371" s="265"/>
      <c r="B371" s="265"/>
      <c r="C371" s="429" t="str">
        <f>IF(入力①申請書項目!E223="","",入力①申請書項目!E223)</f>
        <v/>
      </c>
      <c r="D371" s="429"/>
      <c r="E371" s="430" t="str">
        <f>IF(入力①申請書項目!G223="","","H"&amp;入力①申請書項目!G223&amp;"."&amp;入力①申請書項目!J223)</f>
        <v/>
      </c>
      <c r="F371" s="430"/>
      <c r="G371" s="430"/>
      <c r="H371" s="430"/>
      <c r="I371" s="431" t="str">
        <f>IF(入力①申請書項目!M223="","",VLOOKUP(入力①申請書項目!M223,PL①!$A$25:$B$29,2,FALSE))</f>
        <v/>
      </c>
      <c r="J371" s="431"/>
      <c r="K371" s="431"/>
      <c r="L371" s="432" t="str">
        <f>IF(入力①申請書項目!Q223="","",入力①申請書項目!Q223)</f>
        <v/>
      </c>
      <c r="M371" s="432"/>
      <c r="N371" s="432"/>
      <c r="O371" s="432"/>
      <c r="P371" s="432"/>
      <c r="Q371" s="432"/>
      <c r="R371" s="432"/>
      <c r="S371" s="432"/>
      <c r="T371" s="432"/>
      <c r="U371" s="432"/>
      <c r="V371" s="432"/>
      <c r="W371" s="430" t="str">
        <f>IF(入力①申請書項目!AA223="","",入力①申請書項目!AA223)&amp;IF(入力①申請書項目!AD223="","",入力①申請書項目!AD223)</f>
        <v/>
      </c>
      <c r="X371" s="430"/>
      <c r="Y371" s="430"/>
      <c r="Z371" s="430"/>
      <c r="AA371" s="430" t="str">
        <f>IF(入力①申請書項目!AG223="","",入力①申請書項目!AG223)</f>
        <v/>
      </c>
      <c r="AB371" s="430"/>
      <c r="AC371" s="430"/>
      <c r="AD371" s="427" t="str">
        <f>IF(入力①申請書項目!AK223="","",入力①申請書項目!AK223)</f>
        <v/>
      </c>
      <c r="AE371" s="427"/>
      <c r="AF371" s="427"/>
      <c r="AG371" s="428" t="str">
        <f>IF(入力①申請書項目!AN223="","",入力①申請書項目!AN223)</f>
        <v/>
      </c>
      <c r="AH371" s="428"/>
      <c r="AI371" s="427" t="str">
        <f>IF(入力①申請書項目!AP223=0,"",入力①申請書項目!AP223)</f>
        <v/>
      </c>
      <c r="AJ371" s="427"/>
      <c r="AK371" s="427"/>
      <c r="AL371" s="433" t="str">
        <f>IF(入力①申請書項目!AV223="","",入力①申請書項目!AV223)&amp;IF(入力①申請書項目!AZ223="","",","&amp;入力①申請書項目!AZ223)</f>
        <v/>
      </c>
      <c r="AM371" s="433"/>
      <c r="AN371" s="433"/>
      <c r="AO371" s="433"/>
      <c r="AP371" s="433"/>
      <c r="AQ371" s="285"/>
      <c r="AT371" s="89">
        <f>IF(L371="",0,1)</f>
        <v>0</v>
      </c>
    </row>
    <row r="372" spans="1:46" ht="24" customHeight="1">
      <c r="A372" s="265"/>
      <c r="B372" s="265"/>
      <c r="C372" s="429" t="str">
        <f>IF(入力①申請書項目!E224="","",入力①申請書項目!E224)</f>
        <v/>
      </c>
      <c r="D372" s="429"/>
      <c r="E372" s="430" t="str">
        <f>IF(入力①申請書項目!G224="","","H"&amp;入力①申請書項目!G224&amp;"."&amp;入力①申請書項目!J224)</f>
        <v/>
      </c>
      <c r="F372" s="430"/>
      <c r="G372" s="430"/>
      <c r="H372" s="430"/>
      <c r="I372" s="431" t="str">
        <f>IF(入力①申請書項目!M224="","",VLOOKUP(入力①申請書項目!M224,PL①!$A$25:$B$29,2,FALSE))</f>
        <v/>
      </c>
      <c r="J372" s="431"/>
      <c r="K372" s="431"/>
      <c r="L372" s="432" t="str">
        <f>IF(入力①申請書項目!Q224="","",入力①申請書項目!Q224)</f>
        <v/>
      </c>
      <c r="M372" s="432"/>
      <c r="N372" s="432"/>
      <c r="O372" s="432"/>
      <c r="P372" s="432"/>
      <c r="Q372" s="432"/>
      <c r="R372" s="432"/>
      <c r="S372" s="432"/>
      <c r="T372" s="432"/>
      <c r="U372" s="432"/>
      <c r="V372" s="432"/>
      <c r="W372" s="430" t="str">
        <f>IF(入力①申請書項目!AA224="","",入力①申請書項目!AA224)&amp;IF(入力①申請書項目!AD224="","",入力①申請書項目!AD224)</f>
        <v/>
      </c>
      <c r="X372" s="430"/>
      <c r="Y372" s="430"/>
      <c r="Z372" s="430"/>
      <c r="AA372" s="430" t="str">
        <f>IF(入力①申請書項目!AG224="","",入力①申請書項目!AG224)</f>
        <v/>
      </c>
      <c r="AB372" s="430"/>
      <c r="AC372" s="430"/>
      <c r="AD372" s="427" t="str">
        <f>IF(入力①申請書項目!AK224="","",入力①申請書項目!AK224)</f>
        <v/>
      </c>
      <c r="AE372" s="427"/>
      <c r="AF372" s="427"/>
      <c r="AG372" s="428" t="str">
        <f>IF(入力①申請書項目!AN224="","",入力①申請書項目!AN224)</f>
        <v/>
      </c>
      <c r="AH372" s="428"/>
      <c r="AI372" s="427" t="str">
        <f>IF(入力①申請書項目!AP224=0,"",入力①申請書項目!AP224)</f>
        <v/>
      </c>
      <c r="AJ372" s="427"/>
      <c r="AK372" s="427"/>
      <c r="AL372" s="433" t="str">
        <f>IF(入力①申請書項目!AV224="","",入力①申請書項目!AV224)&amp;IF(入力①申請書項目!AZ224="","",","&amp;入力①申請書項目!AZ224)</f>
        <v/>
      </c>
      <c r="AM372" s="433"/>
      <c r="AN372" s="433"/>
      <c r="AO372" s="433"/>
      <c r="AP372" s="433"/>
      <c r="AQ372" s="285"/>
    </row>
    <row r="373" spans="1:46" ht="20.100000000000001" customHeight="1">
      <c r="A373" s="265"/>
      <c r="B373" s="265"/>
      <c r="C373" s="429" t="str">
        <f>IF(入力①申請書項目!E225="","",入力①申請書項目!E225)</f>
        <v/>
      </c>
      <c r="D373" s="429"/>
      <c r="E373" s="430" t="str">
        <f>IF(入力①申請書項目!G225="","","H"&amp;入力①申請書項目!G225&amp;"."&amp;入力①申請書項目!J225)</f>
        <v/>
      </c>
      <c r="F373" s="430"/>
      <c r="G373" s="430"/>
      <c r="H373" s="430"/>
      <c r="I373" s="431" t="str">
        <f>IF(入力①申請書項目!M225="","",VLOOKUP(入力①申請書項目!M225,PL①!$A$25:$B$29,2,FALSE))</f>
        <v/>
      </c>
      <c r="J373" s="431"/>
      <c r="K373" s="431"/>
      <c r="L373" s="432" t="str">
        <f>IF(入力①申請書項目!Q225="","",入力①申請書項目!Q225)</f>
        <v/>
      </c>
      <c r="M373" s="432"/>
      <c r="N373" s="432"/>
      <c r="O373" s="432"/>
      <c r="P373" s="432"/>
      <c r="Q373" s="432"/>
      <c r="R373" s="432"/>
      <c r="S373" s="432"/>
      <c r="T373" s="432"/>
      <c r="U373" s="432"/>
      <c r="V373" s="432"/>
      <c r="W373" s="430" t="str">
        <f>IF(入力①申請書項目!AA225="","",入力①申請書項目!AA225)&amp;IF(入力①申請書項目!AD225="","",入力①申請書項目!AD225)</f>
        <v/>
      </c>
      <c r="X373" s="430"/>
      <c r="Y373" s="430"/>
      <c r="Z373" s="430"/>
      <c r="AA373" s="430" t="str">
        <f>IF(入力①申請書項目!AG225="","",入力①申請書項目!AG225)</f>
        <v/>
      </c>
      <c r="AB373" s="430"/>
      <c r="AC373" s="430"/>
      <c r="AD373" s="427" t="str">
        <f>IF(入力①申請書項目!AK225="","",入力①申請書項目!AK225)</f>
        <v/>
      </c>
      <c r="AE373" s="427"/>
      <c r="AF373" s="427"/>
      <c r="AG373" s="428" t="str">
        <f>IF(入力①申請書項目!AN225="","",入力①申請書項目!AN225)</f>
        <v/>
      </c>
      <c r="AH373" s="428"/>
      <c r="AI373" s="427" t="str">
        <f>IF(入力①申請書項目!AP225=0,"",入力①申請書項目!AP225)</f>
        <v/>
      </c>
      <c r="AJ373" s="427"/>
      <c r="AK373" s="427"/>
      <c r="AL373" s="433" t="str">
        <f>IF(入力①申請書項目!AV225="","",入力①申請書項目!AV225)&amp;IF(入力①申請書項目!AZ225="","",","&amp;入力①申請書項目!AZ225)</f>
        <v/>
      </c>
      <c r="AM373" s="433"/>
      <c r="AN373" s="433"/>
      <c r="AO373" s="433"/>
      <c r="AP373" s="433"/>
      <c r="AQ373" s="285"/>
    </row>
    <row r="374" spans="1:46" ht="20.100000000000001" customHeight="1">
      <c r="A374" s="265"/>
      <c r="B374" s="265"/>
      <c r="C374" s="429" t="str">
        <f>IF(入力①申請書項目!E226="","",入力①申請書項目!E226)</f>
        <v/>
      </c>
      <c r="D374" s="429"/>
      <c r="E374" s="430" t="str">
        <f>IF(入力①申請書項目!G226="","","H"&amp;入力①申請書項目!G226&amp;"."&amp;入力①申請書項目!J226)</f>
        <v/>
      </c>
      <c r="F374" s="430"/>
      <c r="G374" s="430"/>
      <c r="H374" s="430"/>
      <c r="I374" s="431" t="str">
        <f>IF(入力①申請書項目!M226="","",VLOOKUP(入力①申請書項目!M226,PL①!$A$25:$B$29,2,FALSE))</f>
        <v/>
      </c>
      <c r="J374" s="431"/>
      <c r="K374" s="431"/>
      <c r="L374" s="432" t="str">
        <f>IF(入力①申請書項目!Q226="","",入力①申請書項目!Q226)</f>
        <v/>
      </c>
      <c r="M374" s="432"/>
      <c r="N374" s="432"/>
      <c r="O374" s="432"/>
      <c r="P374" s="432"/>
      <c r="Q374" s="432"/>
      <c r="R374" s="432"/>
      <c r="S374" s="432"/>
      <c r="T374" s="432"/>
      <c r="U374" s="432"/>
      <c r="V374" s="432"/>
      <c r="W374" s="430" t="str">
        <f>IF(入力①申請書項目!AA226="","",入力①申請書項目!AA226)&amp;IF(入力①申請書項目!AD226="","",入力①申請書項目!AD226)</f>
        <v/>
      </c>
      <c r="X374" s="430"/>
      <c r="Y374" s="430"/>
      <c r="Z374" s="430"/>
      <c r="AA374" s="430" t="str">
        <f>IF(入力①申請書項目!AG226="","",入力①申請書項目!AG226)</f>
        <v/>
      </c>
      <c r="AB374" s="430"/>
      <c r="AC374" s="430"/>
      <c r="AD374" s="427" t="str">
        <f>IF(入力①申請書項目!AK226="","",入力①申請書項目!AK226)</f>
        <v/>
      </c>
      <c r="AE374" s="427"/>
      <c r="AF374" s="427"/>
      <c r="AG374" s="428" t="str">
        <f>IF(入力①申請書項目!AN226="","",入力①申請書項目!AN226)</f>
        <v/>
      </c>
      <c r="AH374" s="428"/>
      <c r="AI374" s="427" t="str">
        <f>IF(入力①申請書項目!AP226=0,"",入力①申請書項目!AP226)</f>
        <v/>
      </c>
      <c r="AJ374" s="427"/>
      <c r="AK374" s="427"/>
      <c r="AL374" s="433" t="str">
        <f>IF(入力①申請書項目!AV226="","",入力①申請書項目!AV226)&amp;IF(入力①申請書項目!AZ226="","",","&amp;入力①申請書項目!AZ226)</f>
        <v/>
      </c>
      <c r="AM374" s="433"/>
      <c r="AN374" s="433"/>
      <c r="AO374" s="433"/>
      <c r="AP374" s="433"/>
      <c r="AQ374" s="285"/>
    </row>
    <row r="375" spans="1:46" ht="20.100000000000001" customHeight="1">
      <c r="A375" s="265"/>
      <c r="B375" s="265"/>
      <c r="C375" s="429" t="str">
        <f>IF(入力①申請書項目!E227="","",入力①申請書項目!E227)</f>
        <v/>
      </c>
      <c r="D375" s="429"/>
      <c r="E375" s="430" t="str">
        <f>IF(入力①申請書項目!G227="","","H"&amp;入力①申請書項目!G227&amp;"."&amp;入力①申請書項目!J227)</f>
        <v/>
      </c>
      <c r="F375" s="430"/>
      <c r="G375" s="430"/>
      <c r="H375" s="430"/>
      <c r="I375" s="431" t="str">
        <f>IF(入力①申請書項目!M227="","",VLOOKUP(入力①申請書項目!M227,PL①!$A$25:$B$29,2,FALSE))</f>
        <v/>
      </c>
      <c r="J375" s="431"/>
      <c r="K375" s="431"/>
      <c r="L375" s="432" t="str">
        <f>IF(入力①申請書項目!Q227="","",入力①申請書項目!Q227)</f>
        <v/>
      </c>
      <c r="M375" s="432"/>
      <c r="N375" s="432"/>
      <c r="O375" s="432"/>
      <c r="P375" s="432"/>
      <c r="Q375" s="432"/>
      <c r="R375" s="432"/>
      <c r="S375" s="432"/>
      <c r="T375" s="432"/>
      <c r="U375" s="432"/>
      <c r="V375" s="432"/>
      <c r="W375" s="430" t="str">
        <f>IF(入力①申請書項目!AA227="","",入力①申請書項目!AA227)&amp;IF(入力①申請書項目!AD227="","",入力①申請書項目!AD227)</f>
        <v/>
      </c>
      <c r="X375" s="430"/>
      <c r="Y375" s="430"/>
      <c r="Z375" s="430"/>
      <c r="AA375" s="430" t="str">
        <f>IF(入力①申請書項目!AG227="","",入力①申請書項目!AG227)</f>
        <v/>
      </c>
      <c r="AB375" s="430"/>
      <c r="AC375" s="430"/>
      <c r="AD375" s="427" t="str">
        <f>IF(入力①申請書項目!AK227="","",入力①申請書項目!AK227)</f>
        <v/>
      </c>
      <c r="AE375" s="427"/>
      <c r="AF375" s="427"/>
      <c r="AG375" s="428" t="str">
        <f>IF(入力①申請書項目!AN227="","",入力①申請書項目!AN227)</f>
        <v/>
      </c>
      <c r="AH375" s="428"/>
      <c r="AI375" s="427" t="str">
        <f>IF(入力①申請書項目!AP227=0,"",入力①申請書項目!AP227)</f>
        <v/>
      </c>
      <c r="AJ375" s="427"/>
      <c r="AK375" s="427"/>
      <c r="AL375" s="433" t="str">
        <f>IF(入力①申請書項目!AV227="","",入力①申請書項目!AV227)&amp;IF(入力①申請書項目!AZ227="","",","&amp;入力①申請書項目!AZ227)</f>
        <v/>
      </c>
      <c r="AM375" s="433"/>
      <c r="AN375" s="433"/>
      <c r="AO375" s="433"/>
      <c r="AP375" s="433"/>
      <c r="AQ375" s="285"/>
    </row>
    <row r="376" spans="1:46" ht="20.100000000000001" customHeight="1">
      <c r="A376" s="265"/>
      <c r="B376" s="265"/>
      <c r="C376" s="429" t="str">
        <f>IF(入力①申請書項目!E228="","",入力①申請書項目!E228)</f>
        <v/>
      </c>
      <c r="D376" s="429"/>
      <c r="E376" s="430" t="str">
        <f>IF(入力①申請書項目!G228="","","H"&amp;入力①申請書項目!G228&amp;"."&amp;入力①申請書項目!J228)</f>
        <v/>
      </c>
      <c r="F376" s="430"/>
      <c r="G376" s="430"/>
      <c r="H376" s="430"/>
      <c r="I376" s="431" t="str">
        <f>IF(入力①申請書項目!M228="","",VLOOKUP(入力①申請書項目!M228,PL①!$A$25:$B$29,2,FALSE))</f>
        <v/>
      </c>
      <c r="J376" s="431"/>
      <c r="K376" s="431"/>
      <c r="L376" s="432" t="str">
        <f>IF(入力①申請書項目!Q228="","",入力①申請書項目!Q228)</f>
        <v/>
      </c>
      <c r="M376" s="432"/>
      <c r="N376" s="432"/>
      <c r="O376" s="432"/>
      <c r="P376" s="432"/>
      <c r="Q376" s="432"/>
      <c r="R376" s="432"/>
      <c r="S376" s="432"/>
      <c r="T376" s="432"/>
      <c r="U376" s="432"/>
      <c r="V376" s="432"/>
      <c r="W376" s="430" t="str">
        <f>IF(入力①申請書項目!AA228="","",入力①申請書項目!AA228)&amp;IF(入力①申請書項目!AD228="","",入力①申請書項目!AD228)</f>
        <v/>
      </c>
      <c r="X376" s="430"/>
      <c r="Y376" s="430"/>
      <c r="Z376" s="430"/>
      <c r="AA376" s="430" t="str">
        <f>IF(入力①申請書項目!AG228="","",入力①申請書項目!AG228)</f>
        <v/>
      </c>
      <c r="AB376" s="430"/>
      <c r="AC376" s="430"/>
      <c r="AD376" s="427" t="str">
        <f>IF(入力①申請書項目!AK228="","",入力①申請書項目!AK228)</f>
        <v/>
      </c>
      <c r="AE376" s="427"/>
      <c r="AF376" s="427"/>
      <c r="AG376" s="428" t="str">
        <f>IF(入力①申請書項目!AN228="","",入力①申請書項目!AN228)</f>
        <v/>
      </c>
      <c r="AH376" s="428"/>
      <c r="AI376" s="427" t="str">
        <f>IF(入力①申請書項目!AP228=0,"",入力①申請書項目!AP228)</f>
        <v/>
      </c>
      <c r="AJ376" s="427"/>
      <c r="AK376" s="427"/>
      <c r="AL376" s="433" t="str">
        <f>IF(入力①申請書項目!AV228="","",入力①申請書項目!AV228)&amp;IF(入力①申請書項目!AZ228="","",","&amp;入力①申請書項目!AZ228)</f>
        <v/>
      </c>
      <c r="AM376" s="433"/>
      <c r="AN376" s="433"/>
      <c r="AO376" s="433"/>
      <c r="AP376" s="433"/>
      <c r="AQ376" s="285"/>
    </row>
    <row r="377" spans="1:46" ht="20.100000000000001" customHeight="1">
      <c r="A377" s="265"/>
      <c r="B377" s="265"/>
      <c r="C377" s="429" t="str">
        <f>IF(入力①申請書項目!E229="","",入力①申請書項目!E229)</f>
        <v/>
      </c>
      <c r="D377" s="429"/>
      <c r="E377" s="430" t="str">
        <f>IF(入力①申請書項目!G229="","","H"&amp;入力①申請書項目!G229&amp;"."&amp;入力①申請書項目!J229)</f>
        <v/>
      </c>
      <c r="F377" s="430"/>
      <c r="G377" s="430"/>
      <c r="H377" s="430"/>
      <c r="I377" s="431" t="str">
        <f>IF(入力①申請書項目!M229="","",VLOOKUP(入力①申請書項目!M229,PL①!$A$25:$B$29,2,FALSE))</f>
        <v/>
      </c>
      <c r="J377" s="431"/>
      <c r="K377" s="431"/>
      <c r="L377" s="432" t="str">
        <f>IF(入力①申請書項目!Q229="","",入力①申請書項目!Q229)</f>
        <v/>
      </c>
      <c r="M377" s="432"/>
      <c r="N377" s="432"/>
      <c r="O377" s="432"/>
      <c r="P377" s="432"/>
      <c r="Q377" s="432"/>
      <c r="R377" s="432"/>
      <c r="S377" s="432"/>
      <c r="T377" s="432"/>
      <c r="U377" s="432"/>
      <c r="V377" s="432"/>
      <c r="W377" s="430" t="str">
        <f>IF(入力①申請書項目!AA229="","",入力①申請書項目!AA229)&amp;IF(入力①申請書項目!AD229="","",入力①申請書項目!AD229)</f>
        <v/>
      </c>
      <c r="X377" s="430"/>
      <c r="Y377" s="430"/>
      <c r="Z377" s="430"/>
      <c r="AA377" s="430" t="str">
        <f>IF(入力①申請書項目!AG229="","",入力①申請書項目!AG229)</f>
        <v/>
      </c>
      <c r="AB377" s="430"/>
      <c r="AC377" s="430"/>
      <c r="AD377" s="427" t="str">
        <f>IF(入力①申請書項目!AK229="","",入力①申請書項目!AK229)</f>
        <v/>
      </c>
      <c r="AE377" s="427"/>
      <c r="AF377" s="427"/>
      <c r="AG377" s="428" t="str">
        <f>IF(入力①申請書項目!AN229="","",入力①申請書項目!AN229)</f>
        <v/>
      </c>
      <c r="AH377" s="428"/>
      <c r="AI377" s="427" t="str">
        <f>IF(入力①申請書項目!AP229=0,"",入力①申請書項目!AP229)</f>
        <v/>
      </c>
      <c r="AJ377" s="427"/>
      <c r="AK377" s="427"/>
      <c r="AL377" s="433" t="str">
        <f>IF(入力①申請書項目!AV229="","",入力①申請書項目!AV229)&amp;IF(入力①申請書項目!AZ229="","",","&amp;入力①申請書項目!AZ229)</f>
        <v/>
      </c>
      <c r="AM377" s="433"/>
      <c r="AN377" s="433"/>
      <c r="AO377" s="433"/>
      <c r="AP377" s="433"/>
      <c r="AQ377" s="285"/>
    </row>
    <row r="378" spans="1:46" ht="20.100000000000001" customHeight="1">
      <c r="A378" s="265"/>
      <c r="B378" s="265"/>
      <c r="C378" s="429" t="str">
        <f>IF(入力①申請書項目!E230="","",入力①申請書項目!E230)</f>
        <v/>
      </c>
      <c r="D378" s="429"/>
      <c r="E378" s="430" t="str">
        <f>IF(入力①申請書項目!G230="","","H"&amp;入力①申請書項目!G230&amp;"."&amp;入力①申請書項目!J230)</f>
        <v/>
      </c>
      <c r="F378" s="430"/>
      <c r="G378" s="430"/>
      <c r="H378" s="430"/>
      <c r="I378" s="431" t="str">
        <f>IF(入力①申請書項目!M230="","",VLOOKUP(入力①申請書項目!M230,PL①!$A$25:$B$29,2,FALSE))</f>
        <v/>
      </c>
      <c r="J378" s="431"/>
      <c r="K378" s="431"/>
      <c r="L378" s="432" t="str">
        <f>IF(入力①申請書項目!Q230="","",入力①申請書項目!Q230)</f>
        <v/>
      </c>
      <c r="M378" s="432"/>
      <c r="N378" s="432"/>
      <c r="O378" s="432"/>
      <c r="P378" s="432"/>
      <c r="Q378" s="432"/>
      <c r="R378" s="432"/>
      <c r="S378" s="432"/>
      <c r="T378" s="432"/>
      <c r="U378" s="432"/>
      <c r="V378" s="432"/>
      <c r="W378" s="430" t="str">
        <f>IF(入力①申請書項目!AA230="","",入力①申請書項目!AA230)&amp;IF(入力①申請書項目!AD230="","",入力①申請書項目!AD230)</f>
        <v/>
      </c>
      <c r="X378" s="430"/>
      <c r="Y378" s="430"/>
      <c r="Z378" s="430"/>
      <c r="AA378" s="430" t="str">
        <f>IF(入力①申請書項目!AG230="","",入力①申請書項目!AG230)</f>
        <v/>
      </c>
      <c r="AB378" s="430"/>
      <c r="AC378" s="430"/>
      <c r="AD378" s="427" t="str">
        <f>IF(入力①申請書項目!AK230="","",入力①申請書項目!AK230)</f>
        <v/>
      </c>
      <c r="AE378" s="427"/>
      <c r="AF378" s="427"/>
      <c r="AG378" s="428" t="str">
        <f>IF(入力①申請書項目!AN230="","",入力①申請書項目!AN230)</f>
        <v/>
      </c>
      <c r="AH378" s="428"/>
      <c r="AI378" s="427" t="str">
        <f>IF(入力①申請書項目!AP230=0,"",入力①申請書項目!AP230)</f>
        <v/>
      </c>
      <c r="AJ378" s="427"/>
      <c r="AK378" s="427"/>
      <c r="AL378" s="433" t="str">
        <f>IF(入力①申請書項目!AV230="","",入力①申請書項目!AV230)&amp;IF(入力①申請書項目!AZ230="","",","&amp;入力①申請書項目!AZ230)</f>
        <v/>
      </c>
      <c r="AM378" s="433"/>
      <c r="AN378" s="433"/>
      <c r="AO378" s="433"/>
      <c r="AP378" s="433"/>
      <c r="AQ378" s="285"/>
    </row>
    <row r="379" spans="1:46" ht="20.100000000000001" customHeight="1">
      <c r="A379" s="265"/>
      <c r="B379" s="265"/>
      <c r="C379" s="429" t="str">
        <f>IF(入力①申請書項目!E231="","",入力①申請書項目!E231)</f>
        <v/>
      </c>
      <c r="D379" s="429"/>
      <c r="E379" s="430" t="str">
        <f>IF(入力①申請書項目!G231="","","H"&amp;入力①申請書項目!G231&amp;"."&amp;入力①申請書項目!J231)</f>
        <v/>
      </c>
      <c r="F379" s="430"/>
      <c r="G379" s="430"/>
      <c r="H379" s="430"/>
      <c r="I379" s="431" t="str">
        <f>IF(入力①申請書項目!M231="","",VLOOKUP(入力①申請書項目!M231,PL①!$A$25:$B$29,2,FALSE))</f>
        <v/>
      </c>
      <c r="J379" s="431"/>
      <c r="K379" s="431"/>
      <c r="L379" s="432" t="str">
        <f>IF(入力①申請書項目!Q231="","",入力①申請書項目!Q231)</f>
        <v/>
      </c>
      <c r="M379" s="432"/>
      <c r="N379" s="432"/>
      <c r="O379" s="432"/>
      <c r="P379" s="432"/>
      <c r="Q379" s="432"/>
      <c r="R379" s="432"/>
      <c r="S379" s="432"/>
      <c r="T379" s="432"/>
      <c r="U379" s="432"/>
      <c r="V379" s="432"/>
      <c r="W379" s="430" t="str">
        <f>IF(入力①申請書項目!AA231="","",入力①申請書項目!AA231)&amp;IF(入力①申請書項目!AD231="","",入力①申請書項目!AD231)</f>
        <v/>
      </c>
      <c r="X379" s="430"/>
      <c r="Y379" s="430"/>
      <c r="Z379" s="430"/>
      <c r="AA379" s="430" t="str">
        <f>IF(入力①申請書項目!AG231="","",入力①申請書項目!AG231)</f>
        <v/>
      </c>
      <c r="AB379" s="430"/>
      <c r="AC379" s="430"/>
      <c r="AD379" s="427" t="str">
        <f>IF(入力①申請書項目!AK231="","",入力①申請書項目!AK231)</f>
        <v/>
      </c>
      <c r="AE379" s="427"/>
      <c r="AF379" s="427"/>
      <c r="AG379" s="428" t="str">
        <f>IF(入力①申請書項目!AN231="","",入力①申請書項目!AN231)</f>
        <v/>
      </c>
      <c r="AH379" s="428"/>
      <c r="AI379" s="427" t="str">
        <f>IF(入力①申請書項目!AP231=0,"",入力①申請書項目!AP231)</f>
        <v/>
      </c>
      <c r="AJ379" s="427"/>
      <c r="AK379" s="427"/>
      <c r="AL379" s="433" t="str">
        <f>IF(入力①申請書項目!AV231="","",入力①申請書項目!AV231)&amp;IF(入力①申請書項目!AZ231="","",","&amp;入力①申請書項目!AZ231)</f>
        <v/>
      </c>
      <c r="AM379" s="433"/>
      <c r="AN379" s="433"/>
      <c r="AO379" s="433"/>
      <c r="AP379" s="433"/>
      <c r="AQ379" s="285"/>
    </row>
    <row r="380" spans="1:46" ht="20.100000000000001" customHeight="1">
      <c r="A380" s="265"/>
      <c r="B380" s="265"/>
      <c r="C380" s="429" t="str">
        <f>IF(入力①申請書項目!E232="","",入力①申請書項目!E232)</f>
        <v/>
      </c>
      <c r="D380" s="429"/>
      <c r="E380" s="430" t="str">
        <f>IF(入力①申請書項目!G232="","","H"&amp;入力①申請書項目!G232&amp;"."&amp;入力①申請書項目!J232)</f>
        <v/>
      </c>
      <c r="F380" s="430"/>
      <c r="G380" s="430"/>
      <c r="H380" s="430"/>
      <c r="I380" s="431" t="str">
        <f>IF(入力①申請書項目!M232="","",VLOOKUP(入力①申請書項目!M232,PL①!$A$25:$B$29,2,FALSE))</f>
        <v/>
      </c>
      <c r="J380" s="431"/>
      <c r="K380" s="431"/>
      <c r="L380" s="432" t="str">
        <f>IF(入力①申請書項目!Q232="","",入力①申請書項目!Q232)</f>
        <v/>
      </c>
      <c r="M380" s="432"/>
      <c r="N380" s="432"/>
      <c r="O380" s="432"/>
      <c r="P380" s="432"/>
      <c r="Q380" s="432"/>
      <c r="R380" s="432"/>
      <c r="S380" s="432"/>
      <c r="T380" s="432"/>
      <c r="U380" s="432"/>
      <c r="V380" s="432"/>
      <c r="W380" s="430" t="str">
        <f>IF(入力①申請書項目!AA232="","",入力①申請書項目!AA232)&amp;IF(入力①申請書項目!AD232="","",入力①申請書項目!AD232)</f>
        <v/>
      </c>
      <c r="X380" s="430"/>
      <c r="Y380" s="430"/>
      <c r="Z380" s="430"/>
      <c r="AA380" s="430" t="str">
        <f>IF(入力①申請書項目!AG232="","",入力①申請書項目!AG232)</f>
        <v/>
      </c>
      <c r="AB380" s="430"/>
      <c r="AC380" s="430"/>
      <c r="AD380" s="427" t="str">
        <f>IF(入力①申請書項目!AK232="","",入力①申請書項目!AK232)</f>
        <v/>
      </c>
      <c r="AE380" s="427"/>
      <c r="AF380" s="427"/>
      <c r="AG380" s="428" t="str">
        <f>IF(入力①申請書項目!AN232="","",入力①申請書項目!AN232)</f>
        <v/>
      </c>
      <c r="AH380" s="428"/>
      <c r="AI380" s="427" t="str">
        <f>IF(入力①申請書項目!AP232=0,"",入力①申請書項目!AP232)</f>
        <v/>
      </c>
      <c r="AJ380" s="427"/>
      <c r="AK380" s="427"/>
      <c r="AL380" s="433" t="str">
        <f>IF(入力①申請書項目!AV232="","",入力①申請書項目!AV232)&amp;IF(入力①申請書項目!AZ232="","",","&amp;入力①申請書項目!AZ232)</f>
        <v/>
      </c>
      <c r="AM380" s="433"/>
      <c r="AN380" s="433"/>
      <c r="AO380" s="433"/>
      <c r="AP380" s="433"/>
      <c r="AQ380" s="285"/>
    </row>
    <row r="381" spans="1:46" ht="20.100000000000001" customHeight="1">
      <c r="A381" s="265"/>
      <c r="B381" s="265"/>
      <c r="C381" s="429" t="str">
        <f>IF(入力①申請書項目!E233="","",入力①申請書項目!E233)</f>
        <v/>
      </c>
      <c r="D381" s="429"/>
      <c r="E381" s="430" t="str">
        <f>IF(入力①申請書項目!G233="","","H"&amp;入力①申請書項目!G233&amp;"."&amp;入力①申請書項目!J233)</f>
        <v/>
      </c>
      <c r="F381" s="430"/>
      <c r="G381" s="430"/>
      <c r="H381" s="430"/>
      <c r="I381" s="431" t="str">
        <f>IF(入力①申請書項目!M233="","",VLOOKUP(入力①申請書項目!M233,PL①!$A$25:$B$29,2,FALSE))</f>
        <v/>
      </c>
      <c r="J381" s="431"/>
      <c r="K381" s="431"/>
      <c r="L381" s="432" t="str">
        <f>IF(入力①申請書項目!Q233="","",入力①申請書項目!Q233)</f>
        <v/>
      </c>
      <c r="M381" s="432"/>
      <c r="N381" s="432"/>
      <c r="O381" s="432"/>
      <c r="P381" s="432"/>
      <c r="Q381" s="432"/>
      <c r="R381" s="432"/>
      <c r="S381" s="432"/>
      <c r="T381" s="432"/>
      <c r="U381" s="432"/>
      <c r="V381" s="432"/>
      <c r="W381" s="430" t="str">
        <f>IF(入力①申請書項目!AA233="","",入力①申請書項目!AA233)&amp;IF(入力①申請書項目!AD233="","",入力①申請書項目!AD233)</f>
        <v/>
      </c>
      <c r="X381" s="430"/>
      <c r="Y381" s="430"/>
      <c r="Z381" s="430"/>
      <c r="AA381" s="430" t="str">
        <f>IF(入力①申請書項目!AG233="","",入力①申請書項目!AG233)</f>
        <v/>
      </c>
      <c r="AB381" s="430"/>
      <c r="AC381" s="430"/>
      <c r="AD381" s="427" t="str">
        <f>IF(入力①申請書項目!AK233="","",入力①申請書項目!AK233)</f>
        <v/>
      </c>
      <c r="AE381" s="427"/>
      <c r="AF381" s="427"/>
      <c r="AG381" s="428" t="str">
        <f>IF(入力①申請書項目!AN233="","",入力①申請書項目!AN233)</f>
        <v/>
      </c>
      <c r="AH381" s="428"/>
      <c r="AI381" s="427" t="str">
        <f>IF(入力①申請書項目!AP233=0,"",入力①申請書項目!AP233)</f>
        <v/>
      </c>
      <c r="AJ381" s="427"/>
      <c r="AK381" s="427"/>
      <c r="AL381" s="433" t="str">
        <f>IF(入力①申請書項目!AV233="","",入力①申請書項目!AV233)&amp;IF(入力①申請書項目!AZ233="","",","&amp;入力①申請書項目!AZ233)</f>
        <v/>
      </c>
      <c r="AM381" s="433"/>
      <c r="AN381" s="433"/>
      <c r="AO381" s="433"/>
      <c r="AP381" s="433"/>
      <c r="AQ381" s="285"/>
    </row>
    <row r="382" spans="1:46" ht="20.100000000000001" customHeight="1">
      <c r="A382" s="265"/>
      <c r="B382" s="265"/>
      <c r="C382" s="429" t="str">
        <f>IF(入力①申請書項目!E234="","",入力①申請書項目!E234)</f>
        <v/>
      </c>
      <c r="D382" s="429"/>
      <c r="E382" s="430" t="str">
        <f>IF(入力①申請書項目!G234="","","H"&amp;入力①申請書項目!G234&amp;"."&amp;入力①申請書項目!J234)</f>
        <v/>
      </c>
      <c r="F382" s="430"/>
      <c r="G382" s="430"/>
      <c r="H382" s="430"/>
      <c r="I382" s="431" t="str">
        <f>IF(入力①申請書項目!M234="","",VLOOKUP(入力①申請書項目!M234,PL①!$A$25:$B$29,2,FALSE))</f>
        <v/>
      </c>
      <c r="J382" s="431"/>
      <c r="K382" s="431"/>
      <c r="L382" s="432" t="str">
        <f>IF(入力①申請書項目!Q234="","",入力①申請書項目!Q234)</f>
        <v/>
      </c>
      <c r="M382" s="432"/>
      <c r="N382" s="432"/>
      <c r="O382" s="432"/>
      <c r="P382" s="432"/>
      <c r="Q382" s="432"/>
      <c r="R382" s="432"/>
      <c r="S382" s="432"/>
      <c r="T382" s="432"/>
      <c r="U382" s="432"/>
      <c r="V382" s="432"/>
      <c r="W382" s="430" t="str">
        <f>IF(入力①申請書項目!AA234="","",入力①申請書項目!AA234)&amp;IF(入力①申請書項目!AD234="","",入力①申請書項目!AD234)</f>
        <v/>
      </c>
      <c r="X382" s="430"/>
      <c r="Y382" s="430"/>
      <c r="Z382" s="430"/>
      <c r="AA382" s="430" t="str">
        <f>IF(入力①申請書項目!AG234="","",入力①申請書項目!AG234)</f>
        <v/>
      </c>
      <c r="AB382" s="430"/>
      <c r="AC382" s="430"/>
      <c r="AD382" s="427" t="str">
        <f>IF(入力①申請書項目!AK234="","",入力①申請書項目!AK234)</f>
        <v/>
      </c>
      <c r="AE382" s="427"/>
      <c r="AF382" s="427"/>
      <c r="AG382" s="428" t="str">
        <f>IF(入力①申請書項目!AN234="","",入力①申請書項目!AN234)</f>
        <v/>
      </c>
      <c r="AH382" s="428"/>
      <c r="AI382" s="427" t="str">
        <f>IF(入力①申請書項目!AP234=0,"",入力①申請書項目!AP234)</f>
        <v/>
      </c>
      <c r="AJ382" s="427"/>
      <c r="AK382" s="427"/>
      <c r="AL382" s="433" t="str">
        <f>IF(入力①申請書項目!AV234="","",入力①申請書項目!AV234)&amp;IF(入力①申請書項目!AZ234="","",","&amp;入力①申請書項目!AZ234)</f>
        <v/>
      </c>
      <c r="AM382" s="433"/>
      <c r="AN382" s="433"/>
      <c r="AO382" s="433"/>
      <c r="AP382" s="433"/>
      <c r="AQ382" s="285"/>
    </row>
    <row r="383" spans="1:46" ht="20.100000000000001" customHeight="1">
      <c r="A383" s="265"/>
      <c r="B383" s="265"/>
      <c r="C383" s="429" t="str">
        <f>IF(入力①申請書項目!E235="","",入力①申請書項目!E235)</f>
        <v/>
      </c>
      <c r="D383" s="429"/>
      <c r="E383" s="430" t="str">
        <f>IF(入力①申請書項目!G235="","","H"&amp;入力①申請書項目!G235&amp;"."&amp;入力①申請書項目!J235)</f>
        <v/>
      </c>
      <c r="F383" s="430"/>
      <c r="G383" s="430"/>
      <c r="H383" s="430"/>
      <c r="I383" s="431" t="str">
        <f>IF(入力①申請書項目!M235="","",VLOOKUP(入力①申請書項目!M235,PL①!$A$25:$B$29,2,FALSE))</f>
        <v/>
      </c>
      <c r="J383" s="431"/>
      <c r="K383" s="431"/>
      <c r="L383" s="432" t="str">
        <f>IF(入力①申請書項目!Q235="","",入力①申請書項目!Q235)</f>
        <v/>
      </c>
      <c r="M383" s="432"/>
      <c r="N383" s="432"/>
      <c r="O383" s="432"/>
      <c r="P383" s="432"/>
      <c r="Q383" s="432"/>
      <c r="R383" s="432"/>
      <c r="S383" s="432"/>
      <c r="T383" s="432"/>
      <c r="U383" s="432"/>
      <c r="V383" s="432"/>
      <c r="W383" s="430" t="str">
        <f>IF(入力①申請書項目!AA235="","",入力①申請書項目!AA235)&amp;IF(入力①申請書項目!AD235="","",入力①申請書項目!AD235)</f>
        <v/>
      </c>
      <c r="X383" s="430"/>
      <c r="Y383" s="430"/>
      <c r="Z383" s="430"/>
      <c r="AA383" s="430" t="str">
        <f>IF(入力①申請書項目!AG235="","",入力①申請書項目!AG235)</f>
        <v/>
      </c>
      <c r="AB383" s="430"/>
      <c r="AC383" s="430"/>
      <c r="AD383" s="427" t="str">
        <f>IF(入力①申請書項目!AK235="","",入力①申請書項目!AK235)</f>
        <v/>
      </c>
      <c r="AE383" s="427"/>
      <c r="AF383" s="427"/>
      <c r="AG383" s="428" t="str">
        <f>IF(入力①申請書項目!AN235="","",入力①申請書項目!AN235)</f>
        <v/>
      </c>
      <c r="AH383" s="428"/>
      <c r="AI383" s="427" t="str">
        <f>IF(入力①申請書項目!AP235=0,"",入力①申請書項目!AP235)</f>
        <v/>
      </c>
      <c r="AJ383" s="427"/>
      <c r="AK383" s="427"/>
      <c r="AL383" s="433" t="str">
        <f>IF(入力①申請書項目!AV235="","",入力①申請書項目!AV235)&amp;IF(入力①申請書項目!AZ235="","",","&amp;入力①申請書項目!AZ235)</f>
        <v/>
      </c>
      <c r="AM383" s="433"/>
      <c r="AN383" s="433"/>
      <c r="AO383" s="433"/>
      <c r="AP383" s="433"/>
      <c r="AQ383" s="285"/>
    </row>
    <row r="384" spans="1:46" ht="20.100000000000001" customHeight="1">
      <c r="A384" s="265"/>
      <c r="B384" s="265"/>
      <c r="C384" s="429" t="str">
        <f>IF(入力①申請書項目!E236="","",入力①申請書項目!E236)</f>
        <v/>
      </c>
      <c r="D384" s="429"/>
      <c r="E384" s="430" t="str">
        <f>IF(入力①申請書項目!G236="","","H"&amp;入力①申請書項目!G236&amp;"."&amp;入力①申請書項目!J236)</f>
        <v/>
      </c>
      <c r="F384" s="430"/>
      <c r="G384" s="430"/>
      <c r="H384" s="430"/>
      <c r="I384" s="431" t="str">
        <f>IF(入力①申請書項目!M236="","",VLOOKUP(入力①申請書項目!M236,PL①!$A$25:$B$29,2,FALSE))</f>
        <v/>
      </c>
      <c r="J384" s="431"/>
      <c r="K384" s="431"/>
      <c r="L384" s="432" t="str">
        <f>IF(入力①申請書項目!Q236="","",入力①申請書項目!Q236)</f>
        <v/>
      </c>
      <c r="M384" s="432"/>
      <c r="N384" s="432"/>
      <c r="O384" s="432"/>
      <c r="P384" s="432"/>
      <c r="Q384" s="432"/>
      <c r="R384" s="432"/>
      <c r="S384" s="432"/>
      <c r="T384" s="432"/>
      <c r="U384" s="432"/>
      <c r="V384" s="432"/>
      <c r="W384" s="430" t="str">
        <f>IF(入力①申請書項目!AA236="","",入力①申請書項目!AA236)&amp;IF(入力①申請書項目!AD236="","",入力①申請書項目!AD236)</f>
        <v/>
      </c>
      <c r="X384" s="430"/>
      <c r="Y384" s="430"/>
      <c r="Z384" s="430"/>
      <c r="AA384" s="430" t="str">
        <f>IF(入力①申請書項目!AG236="","",入力①申請書項目!AG236)</f>
        <v/>
      </c>
      <c r="AB384" s="430"/>
      <c r="AC384" s="430"/>
      <c r="AD384" s="427" t="str">
        <f>IF(入力①申請書項目!AK236="","",入力①申請書項目!AK236)</f>
        <v/>
      </c>
      <c r="AE384" s="427"/>
      <c r="AF384" s="427"/>
      <c r="AG384" s="428" t="str">
        <f>IF(入力①申請書項目!AN236="","",入力①申請書項目!AN236)</f>
        <v/>
      </c>
      <c r="AH384" s="428"/>
      <c r="AI384" s="427" t="str">
        <f>IF(入力①申請書項目!AP236=0,"",入力①申請書項目!AP236)</f>
        <v/>
      </c>
      <c r="AJ384" s="427"/>
      <c r="AK384" s="427"/>
      <c r="AL384" s="433" t="str">
        <f>IF(入力①申請書項目!AV236="","",入力①申請書項目!AV236)&amp;IF(入力①申請書項目!AZ236="","",","&amp;入力①申請書項目!AZ236)</f>
        <v/>
      </c>
      <c r="AM384" s="433"/>
      <c r="AN384" s="433"/>
      <c r="AO384" s="433"/>
      <c r="AP384" s="433"/>
      <c r="AQ384" s="285"/>
    </row>
    <row r="385" spans="1:43" ht="20.100000000000001" customHeight="1">
      <c r="A385" s="265"/>
      <c r="B385" s="265"/>
      <c r="C385" s="429" t="str">
        <f>IF(入力①申請書項目!E237="","",入力①申請書項目!E237)</f>
        <v/>
      </c>
      <c r="D385" s="429"/>
      <c r="E385" s="430" t="str">
        <f>IF(入力①申請書項目!G237="","","H"&amp;入力①申請書項目!G237&amp;"."&amp;入力①申請書項目!J237)</f>
        <v/>
      </c>
      <c r="F385" s="430"/>
      <c r="G385" s="430"/>
      <c r="H385" s="430"/>
      <c r="I385" s="431" t="str">
        <f>IF(入力①申請書項目!M237="","",VLOOKUP(入力①申請書項目!M237,PL①!$A$25:$B$29,2,FALSE))</f>
        <v/>
      </c>
      <c r="J385" s="431"/>
      <c r="K385" s="431"/>
      <c r="L385" s="432" t="str">
        <f>IF(入力①申請書項目!Q237="","",入力①申請書項目!Q237)</f>
        <v/>
      </c>
      <c r="M385" s="432"/>
      <c r="N385" s="432"/>
      <c r="O385" s="432"/>
      <c r="P385" s="432"/>
      <c r="Q385" s="432"/>
      <c r="R385" s="432"/>
      <c r="S385" s="432"/>
      <c r="T385" s="432"/>
      <c r="U385" s="432"/>
      <c r="V385" s="432"/>
      <c r="W385" s="430" t="str">
        <f>IF(入力①申請書項目!AA237="","",入力①申請書項目!AA237)&amp;IF(入力①申請書項目!AD237="","",入力①申請書項目!AD237)</f>
        <v/>
      </c>
      <c r="X385" s="430"/>
      <c r="Y385" s="430"/>
      <c r="Z385" s="430"/>
      <c r="AA385" s="430" t="str">
        <f>IF(入力①申請書項目!AG237="","",入力①申請書項目!AG237)</f>
        <v/>
      </c>
      <c r="AB385" s="430"/>
      <c r="AC385" s="430"/>
      <c r="AD385" s="427" t="str">
        <f>IF(入力①申請書項目!AK237="","",入力①申請書項目!AK237)</f>
        <v/>
      </c>
      <c r="AE385" s="427"/>
      <c r="AF385" s="427"/>
      <c r="AG385" s="428" t="str">
        <f>IF(入力①申請書項目!AN237="","",入力①申請書項目!AN237)</f>
        <v/>
      </c>
      <c r="AH385" s="428"/>
      <c r="AI385" s="427" t="str">
        <f>IF(入力①申請書項目!AP237=0,"",入力①申請書項目!AP237)</f>
        <v/>
      </c>
      <c r="AJ385" s="427"/>
      <c r="AK385" s="427"/>
      <c r="AL385" s="433" t="str">
        <f>IF(入力①申請書項目!AV237="","",入力①申請書項目!AV237)&amp;IF(入力①申請書項目!AZ237="","",","&amp;入力①申請書項目!AZ237)</f>
        <v/>
      </c>
      <c r="AM385" s="433"/>
      <c r="AN385" s="433"/>
      <c r="AO385" s="433"/>
      <c r="AP385" s="433"/>
      <c r="AQ385" s="285"/>
    </row>
    <row r="386" spans="1:43" ht="20.100000000000001" customHeight="1">
      <c r="A386" s="265"/>
      <c r="B386" s="265"/>
      <c r="C386" s="429" t="str">
        <f>IF(入力①申請書項目!E238="","",入力①申請書項目!E238)</f>
        <v/>
      </c>
      <c r="D386" s="429"/>
      <c r="E386" s="430" t="str">
        <f>IF(入力①申請書項目!G238="","","H"&amp;入力①申請書項目!G238&amp;"."&amp;入力①申請書項目!J238)</f>
        <v/>
      </c>
      <c r="F386" s="430"/>
      <c r="G386" s="430"/>
      <c r="H386" s="430"/>
      <c r="I386" s="431" t="str">
        <f>IF(入力①申請書項目!M238="","",VLOOKUP(入力①申請書項目!M238,PL①!$A$25:$B$29,2,FALSE))</f>
        <v/>
      </c>
      <c r="J386" s="431"/>
      <c r="K386" s="431"/>
      <c r="L386" s="432" t="str">
        <f>IF(入力①申請書項目!Q238="","",入力①申請書項目!Q238)</f>
        <v/>
      </c>
      <c r="M386" s="432"/>
      <c r="N386" s="432"/>
      <c r="O386" s="432"/>
      <c r="P386" s="432"/>
      <c r="Q386" s="432"/>
      <c r="R386" s="432"/>
      <c r="S386" s="432"/>
      <c r="T386" s="432"/>
      <c r="U386" s="432"/>
      <c r="V386" s="432"/>
      <c r="W386" s="430" t="str">
        <f>IF(入力①申請書項目!AA238="","",入力①申請書項目!AA238)&amp;IF(入力①申請書項目!AD238="","",入力①申請書項目!AD238)</f>
        <v/>
      </c>
      <c r="X386" s="430"/>
      <c r="Y386" s="430"/>
      <c r="Z386" s="430"/>
      <c r="AA386" s="430" t="str">
        <f>IF(入力①申請書項目!AG238="","",入力①申請書項目!AG238)</f>
        <v/>
      </c>
      <c r="AB386" s="430"/>
      <c r="AC386" s="430"/>
      <c r="AD386" s="427" t="str">
        <f>IF(入力①申請書項目!AK238="","",入力①申請書項目!AK238)</f>
        <v/>
      </c>
      <c r="AE386" s="427"/>
      <c r="AF386" s="427"/>
      <c r="AG386" s="428" t="str">
        <f>IF(入力①申請書項目!AN238="","",入力①申請書項目!AN238)</f>
        <v/>
      </c>
      <c r="AH386" s="428"/>
      <c r="AI386" s="427" t="str">
        <f>IF(入力①申請書項目!AP238=0,"",入力①申請書項目!AP238)</f>
        <v/>
      </c>
      <c r="AJ386" s="427"/>
      <c r="AK386" s="427"/>
      <c r="AL386" s="433" t="str">
        <f>IF(入力①申請書項目!AV238="","",入力①申請書項目!AV238)&amp;IF(入力①申請書項目!AZ238="","",","&amp;入力①申請書項目!AZ238)</f>
        <v/>
      </c>
      <c r="AM386" s="433"/>
      <c r="AN386" s="433"/>
      <c r="AO386" s="433"/>
      <c r="AP386" s="433"/>
      <c r="AQ386" s="285"/>
    </row>
    <row r="387" spans="1:43" ht="20.100000000000001" customHeight="1">
      <c r="A387" s="265"/>
      <c r="B387" s="265"/>
      <c r="C387" s="429" t="str">
        <f>IF(入力①申請書項目!E239="","",入力①申請書項目!E239)</f>
        <v/>
      </c>
      <c r="D387" s="429"/>
      <c r="E387" s="430" t="str">
        <f>IF(入力①申請書項目!G239="","","H"&amp;入力①申請書項目!G239&amp;"."&amp;入力①申請書項目!J239)</f>
        <v/>
      </c>
      <c r="F387" s="430"/>
      <c r="G387" s="430"/>
      <c r="H387" s="430"/>
      <c r="I387" s="431" t="str">
        <f>IF(入力①申請書項目!M239="","",VLOOKUP(入力①申請書項目!M239,PL①!$A$25:$B$29,2,FALSE))</f>
        <v/>
      </c>
      <c r="J387" s="431"/>
      <c r="K387" s="431"/>
      <c r="L387" s="432" t="str">
        <f>IF(入力①申請書項目!Q239="","",入力①申請書項目!Q239)</f>
        <v/>
      </c>
      <c r="M387" s="432"/>
      <c r="N387" s="432"/>
      <c r="O387" s="432"/>
      <c r="P387" s="432"/>
      <c r="Q387" s="432"/>
      <c r="R387" s="432"/>
      <c r="S387" s="432"/>
      <c r="T387" s="432"/>
      <c r="U387" s="432"/>
      <c r="V387" s="432"/>
      <c r="W387" s="430" t="str">
        <f>IF(入力①申請書項目!AA239="","",入力①申請書項目!AA239)&amp;IF(入力①申請書項目!AD239="","",入力①申請書項目!AD239)</f>
        <v/>
      </c>
      <c r="X387" s="430"/>
      <c r="Y387" s="430"/>
      <c r="Z387" s="430"/>
      <c r="AA387" s="430" t="str">
        <f>IF(入力①申請書項目!AG239="","",入力①申請書項目!AG239)</f>
        <v/>
      </c>
      <c r="AB387" s="430"/>
      <c r="AC387" s="430"/>
      <c r="AD387" s="427" t="str">
        <f>IF(入力①申請書項目!AK239="","",入力①申請書項目!AK239)</f>
        <v/>
      </c>
      <c r="AE387" s="427"/>
      <c r="AF387" s="427"/>
      <c r="AG387" s="428" t="str">
        <f>IF(入力①申請書項目!AN239="","",入力①申請書項目!AN239)</f>
        <v/>
      </c>
      <c r="AH387" s="428"/>
      <c r="AI387" s="427" t="str">
        <f>IF(入力①申請書項目!AP239=0,"",入力①申請書項目!AP239)</f>
        <v/>
      </c>
      <c r="AJ387" s="427"/>
      <c r="AK387" s="427"/>
      <c r="AL387" s="433" t="str">
        <f>IF(入力①申請書項目!AV239="","",入力①申請書項目!AV239)&amp;IF(入力①申請書項目!AZ239="","",","&amp;入力①申請書項目!AZ239)</f>
        <v/>
      </c>
      <c r="AM387" s="433"/>
      <c r="AN387" s="433"/>
      <c r="AO387" s="433"/>
      <c r="AP387" s="433"/>
      <c r="AQ387" s="285"/>
    </row>
    <row r="388" spans="1:43" ht="20.100000000000001" customHeight="1">
      <c r="A388" s="265"/>
      <c r="B388" s="265"/>
      <c r="C388" s="429" t="str">
        <f>IF(入力①申請書項目!E240="","",入力①申請書項目!E240)</f>
        <v/>
      </c>
      <c r="D388" s="429"/>
      <c r="E388" s="430" t="str">
        <f>IF(入力①申請書項目!G240="","","H"&amp;入力①申請書項目!G240&amp;"."&amp;入力①申請書項目!J240)</f>
        <v/>
      </c>
      <c r="F388" s="430"/>
      <c r="G388" s="430"/>
      <c r="H388" s="430"/>
      <c r="I388" s="431" t="str">
        <f>IF(入力①申請書項目!M240="","",VLOOKUP(入力①申請書項目!M240,PL①!$A$25:$B$29,2,FALSE))</f>
        <v/>
      </c>
      <c r="J388" s="431"/>
      <c r="K388" s="431"/>
      <c r="L388" s="432" t="str">
        <f>IF(入力①申請書項目!Q240="","",入力①申請書項目!Q240)</f>
        <v/>
      </c>
      <c r="M388" s="432"/>
      <c r="N388" s="432"/>
      <c r="O388" s="432"/>
      <c r="P388" s="432"/>
      <c r="Q388" s="432"/>
      <c r="R388" s="432"/>
      <c r="S388" s="432"/>
      <c r="T388" s="432"/>
      <c r="U388" s="432"/>
      <c r="V388" s="432"/>
      <c r="W388" s="430" t="str">
        <f>IF(入力①申請書項目!AA240="","",入力①申請書項目!AA240)&amp;IF(入力①申請書項目!AD240="","",入力①申請書項目!AD240)</f>
        <v/>
      </c>
      <c r="X388" s="430"/>
      <c r="Y388" s="430"/>
      <c r="Z388" s="430"/>
      <c r="AA388" s="430" t="str">
        <f>IF(入力①申請書項目!AG240="","",入力①申請書項目!AG240)</f>
        <v/>
      </c>
      <c r="AB388" s="430"/>
      <c r="AC388" s="430"/>
      <c r="AD388" s="427" t="str">
        <f>IF(入力①申請書項目!AK240="","",入力①申請書項目!AK240)</f>
        <v/>
      </c>
      <c r="AE388" s="427"/>
      <c r="AF388" s="427"/>
      <c r="AG388" s="428" t="str">
        <f>IF(入力①申請書項目!AN240="","",入力①申請書項目!AN240)</f>
        <v/>
      </c>
      <c r="AH388" s="428"/>
      <c r="AI388" s="427" t="str">
        <f>IF(入力①申請書項目!AP240=0,"",入力①申請書項目!AP240)</f>
        <v/>
      </c>
      <c r="AJ388" s="427"/>
      <c r="AK388" s="427"/>
      <c r="AL388" s="433" t="str">
        <f>IF(入力①申請書項目!AV240="","",入力①申請書項目!AV240)&amp;IF(入力①申請書項目!AZ240="","",","&amp;入力①申請書項目!AZ240)</f>
        <v/>
      </c>
      <c r="AM388" s="433"/>
      <c r="AN388" s="433"/>
      <c r="AO388" s="433"/>
      <c r="AP388" s="433"/>
      <c r="AQ388" s="285"/>
    </row>
    <row r="389" spans="1:43" ht="20.100000000000001" customHeight="1">
      <c r="A389" s="265"/>
      <c r="B389" s="265"/>
      <c r="C389" s="429" t="str">
        <f>IF(入力①申請書項目!E241="","",入力①申請書項目!E241)</f>
        <v/>
      </c>
      <c r="D389" s="429"/>
      <c r="E389" s="430" t="str">
        <f>IF(入力①申請書項目!G241="","","H"&amp;入力①申請書項目!G241&amp;"."&amp;入力①申請書項目!J241)</f>
        <v/>
      </c>
      <c r="F389" s="430"/>
      <c r="G389" s="430"/>
      <c r="H389" s="430"/>
      <c r="I389" s="431" t="str">
        <f>IF(入力①申請書項目!M241="","",VLOOKUP(入力①申請書項目!M241,PL①!$A$25:$B$29,2,FALSE))</f>
        <v/>
      </c>
      <c r="J389" s="431"/>
      <c r="K389" s="431"/>
      <c r="L389" s="432" t="str">
        <f>IF(入力①申請書項目!Q241="","",入力①申請書項目!Q241)</f>
        <v/>
      </c>
      <c r="M389" s="432"/>
      <c r="N389" s="432"/>
      <c r="O389" s="432"/>
      <c r="P389" s="432"/>
      <c r="Q389" s="432"/>
      <c r="R389" s="432"/>
      <c r="S389" s="432"/>
      <c r="T389" s="432"/>
      <c r="U389" s="432"/>
      <c r="V389" s="432"/>
      <c r="W389" s="430" t="str">
        <f>IF(入力①申請書項目!AA241="","",入力①申請書項目!AA241)&amp;IF(入力①申請書項目!AD241="","",入力①申請書項目!AD241)</f>
        <v/>
      </c>
      <c r="X389" s="430"/>
      <c r="Y389" s="430"/>
      <c r="Z389" s="430"/>
      <c r="AA389" s="430" t="str">
        <f>IF(入力①申請書項目!AG241="","",入力①申請書項目!AG241)</f>
        <v/>
      </c>
      <c r="AB389" s="430"/>
      <c r="AC389" s="430"/>
      <c r="AD389" s="427" t="str">
        <f>IF(入力①申請書項目!AK241="","",入力①申請書項目!AK241)</f>
        <v/>
      </c>
      <c r="AE389" s="427"/>
      <c r="AF389" s="427"/>
      <c r="AG389" s="428" t="str">
        <f>IF(入力①申請書項目!AN241="","",入力①申請書項目!AN241)</f>
        <v/>
      </c>
      <c r="AH389" s="428"/>
      <c r="AI389" s="427" t="str">
        <f>IF(入力①申請書項目!AP241=0,"",入力①申請書項目!AP241)</f>
        <v/>
      </c>
      <c r="AJ389" s="427"/>
      <c r="AK389" s="427"/>
      <c r="AL389" s="433" t="str">
        <f>IF(入力①申請書項目!AV241="","",入力①申請書項目!AV241)&amp;IF(入力①申請書項目!AZ241="","",","&amp;入力①申請書項目!AZ241)</f>
        <v/>
      </c>
      <c r="AM389" s="433"/>
      <c r="AN389" s="433"/>
      <c r="AO389" s="433"/>
      <c r="AP389" s="433"/>
      <c r="AQ389" s="285"/>
    </row>
    <row r="390" spans="1:43" ht="20.100000000000001" customHeight="1">
      <c r="A390" s="265"/>
      <c r="B390" s="265"/>
      <c r="C390" s="429" t="str">
        <f>IF(入力①申請書項目!E242="","",入力①申請書項目!E242)</f>
        <v/>
      </c>
      <c r="D390" s="429"/>
      <c r="E390" s="430" t="str">
        <f>IF(入力①申請書項目!G242="","","H"&amp;入力①申請書項目!G242&amp;"."&amp;入力①申請書項目!J242)</f>
        <v/>
      </c>
      <c r="F390" s="430"/>
      <c r="G390" s="430"/>
      <c r="H390" s="430"/>
      <c r="I390" s="431" t="str">
        <f>IF(入力①申請書項目!M242="","",VLOOKUP(入力①申請書項目!M242,PL①!$A$25:$B$29,2,FALSE))</f>
        <v/>
      </c>
      <c r="J390" s="431"/>
      <c r="K390" s="431"/>
      <c r="L390" s="432" t="str">
        <f>IF(入力①申請書項目!Q242="","",入力①申請書項目!Q242)</f>
        <v/>
      </c>
      <c r="M390" s="432"/>
      <c r="N390" s="432"/>
      <c r="O390" s="432"/>
      <c r="P390" s="432"/>
      <c r="Q390" s="432"/>
      <c r="R390" s="432"/>
      <c r="S390" s="432"/>
      <c r="T390" s="432"/>
      <c r="U390" s="432"/>
      <c r="V390" s="432"/>
      <c r="W390" s="430" t="str">
        <f>IF(入力①申請書項目!AA242="","",入力①申請書項目!AA242)&amp;IF(入力①申請書項目!AD242="","",入力①申請書項目!AD242)</f>
        <v/>
      </c>
      <c r="X390" s="430"/>
      <c r="Y390" s="430"/>
      <c r="Z390" s="430"/>
      <c r="AA390" s="430" t="str">
        <f>IF(入力①申請書項目!AG242="","",入力①申請書項目!AG242)</f>
        <v/>
      </c>
      <c r="AB390" s="430"/>
      <c r="AC390" s="430"/>
      <c r="AD390" s="427" t="str">
        <f>IF(入力①申請書項目!AK242="","",入力①申請書項目!AK242)</f>
        <v/>
      </c>
      <c r="AE390" s="427"/>
      <c r="AF390" s="427"/>
      <c r="AG390" s="428" t="str">
        <f>IF(入力①申請書項目!AN242="","",入力①申請書項目!AN242)</f>
        <v/>
      </c>
      <c r="AH390" s="428"/>
      <c r="AI390" s="427" t="str">
        <f>IF(入力①申請書項目!AP242=0,"",入力①申請書項目!AP242)</f>
        <v/>
      </c>
      <c r="AJ390" s="427"/>
      <c r="AK390" s="427"/>
      <c r="AL390" s="433" t="str">
        <f>IF(入力①申請書項目!AV242="","",入力①申請書項目!AV242)&amp;IF(入力①申請書項目!AZ242="","",","&amp;入力①申請書項目!AZ242)</f>
        <v/>
      </c>
      <c r="AM390" s="433"/>
      <c r="AN390" s="433"/>
      <c r="AO390" s="433"/>
      <c r="AP390" s="433"/>
      <c r="AQ390" s="285"/>
    </row>
    <row r="391" spans="1:43" ht="20.100000000000001" customHeight="1">
      <c r="A391" s="265"/>
      <c r="B391" s="265"/>
      <c r="C391" s="429" t="str">
        <f>IF(入力①申請書項目!E243="","",入力①申請書項目!E243)</f>
        <v/>
      </c>
      <c r="D391" s="429"/>
      <c r="E391" s="430" t="str">
        <f>IF(入力①申請書項目!G243="","","H"&amp;入力①申請書項目!G243&amp;"."&amp;入力①申請書項目!J243)</f>
        <v/>
      </c>
      <c r="F391" s="430"/>
      <c r="G391" s="430"/>
      <c r="H391" s="430"/>
      <c r="I391" s="431" t="str">
        <f>IF(入力①申請書項目!M243="","",VLOOKUP(入力①申請書項目!M243,PL①!$A$25:$B$29,2,FALSE))</f>
        <v/>
      </c>
      <c r="J391" s="431"/>
      <c r="K391" s="431"/>
      <c r="L391" s="432" t="str">
        <f>IF(入力①申請書項目!Q243="","",入力①申請書項目!Q243)</f>
        <v/>
      </c>
      <c r="M391" s="432"/>
      <c r="N391" s="432"/>
      <c r="O391" s="432"/>
      <c r="P391" s="432"/>
      <c r="Q391" s="432"/>
      <c r="R391" s="432"/>
      <c r="S391" s="432"/>
      <c r="T391" s="432"/>
      <c r="U391" s="432"/>
      <c r="V391" s="432"/>
      <c r="W391" s="430" t="str">
        <f>IF(入力①申請書項目!AA243="","",入力①申請書項目!AA243)&amp;IF(入力①申請書項目!AD243="","",入力①申請書項目!AD243)</f>
        <v/>
      </c>
      <c r="X391" s="430"/>
      <c r="Y391" s="430"/>
      <c r="Z391" s="430"/>
      <c r="AA391" s="430" t="str">
        <f>IF(入力①申請書項目!AG243="","",入力①申請書項目!AG243)</f>
        <v/>
      </c>
      <c r="AB391" s="430"/>
      <c r="AC391" s="430"/>
      <c r="AD391" s="427" t="str">
        <f>IF(入力①申請書項目!AK243="","",入力①申請書項目!AK243)</f>
        <v/>
      </c>
      <c r="AE391" s="427"/>
      <c r="AF391" s="427"/>
      <c r="AG391" s="428" t="str">
        <f>IF(入力①申請書項目!AN243="","",入力①申請書項目!AN243)</f>
        <v/>
      </c>
      <c r="AH391" s="428"/>
      <c r="AI391" s="427" t="str">
        <f>IF(入力①申請書項目!AP243=0,"",入力①申請書項目!AP243)</f>
        <v/>
      </c>
      <c r="AJ391" s="427"/>
      <c r="AK391" s="427"/>
      <c r="AL391" s="433" t="str">
        <f>IF(入力①申請書項目!AV243="","",入力①申請書項目!AV243)&amp;IF(入力①申請書項目!AZ243="","",","&amp;入力①申請書項目!AZ243)</f>
        <v/>
      </c>
      <c r="AM391" s="433"/>
      <c r="AN391" s="433"/>
      <c r="AO391" s="433"/>
      <c r="AP391" s="433"/>
      <c r="AQ391" s="285"/>
    </row>
    <row r="392" spans="1:43" ht="20.100000000000001" customHeight="1">
      <c r="A392" s="265"/>
      <c r="B392" s="265"/>
      <c r="C392" s="429" t="str">
        <f>IF(入力①申請書項目!E244="","",入力①申請書項目!E244)</f>
        <v/>
      </c>
      <c r="D392" s="429"/>
      <c r="E392" s="430" t="str">
        <f>IF(入力①申請書項目!G244="","","H"&amp;入力①申請書項目!G244&amp;"."&amp;入力①申請書項目!J244)</f>
        <v/>
      </c>
      <c r="F392" s="430"/>
      <c r="G392" s="430"/>
      <c r="H392" s="430"/>
      <c r="I392" s="431" t="str">
        <f>IF(入力①申請書項目!M244="","",VLOOKUP(入力①申請書項目!M244,PL①!$A$25:$B$29,2,FALSE))</f>
        <v/>
      </c>
      <c r="J392" s="431"/>
      <c r="K392" s="431"/>
      <c r="L392" s="432" t="str">
        <f>IF(入力①申請書項目!Q244="","",入力①申請書項目!Q244)</f>
        <v/>
      </c>
      <c r="M392" s="432"/>
      <c r="N392" s="432"/>
      <c r="O392" s="432"/>
      <c r="P392" s="432"/>
      <c r="Q392" s="432"/>
      <c r="R392" s="432"/>
      <c r="S392" s="432"/>
      <c r="T392" s="432"/>
      <c r="U392" s="432"/>
      <c r="V392" s="432"/>
      <c r="W392" s="430" t="str">
        <f>IF(入力①申請書項目!AA244="","",入力①申請書項目!AA244)&amp;IF(入力①申請書項目!AD244="","",入力①申請書項目!AD244)</f>
        <v/>
      </c>
      <c r="X392" s="430"/>
      <c r="Y392" s="430"/>
      <c r="Z392" s="430"/>
      <c r="AA392" s="430" t="str">
        <f>IF(入力①申請書項目!AG244="","",入力①申請書項目!AG244)</f>
        <v/>
      </c>
      <c r="AB392" s="430"/>
      <c r="AC392" s="430"/>
      <c r="AD392" s="427" t="str">
        <f>IF(入力①申請書項目!AK244="","",入力①申請書項目!AK244)</f>
        <v/>
      </c>
      <c r="AE392" s="427"/>
      <c r="AF392" s="427"/>
      <c r="AG392" s="428" t="str">
        <f>IF(入力①申請書項目!AN244="","",入力①申請書項目!AN244)</f>
        <v/>
      </c>
      <c r="AH392" s="428"/>
      <c r="AI392" s="427" t="str">
        <f>IF(入力①申請書項目!AP244=0,"",入力①申請書項目!AP244)</f>
        <v/>
      </c>
      <c r="AJ392" s="427"/>
      <c r="AK392" s="427"/>
      <c r="AL392" s="433" t="str">
        <f>IF(入力①申請書項目!AV244="","",入力①申請書項目!AV244)&amp;IF(入力①申請書項目!AZ244="","",","&amp;入力①申請書項目!AZ244)</f>
        <v/>
      </c>
      <c r="AM392" s="433"/>
      <c r="AN392" s="433"/>
      <c r="AO392" s="433"/>
      <c r="AP392" s="433"/>
      <c r="AQ392" s="285"/>
    </row>
    <row r="393" spans="1:43" ht="20.100000000000001" customHeight="1">
      <c r="A393" s="265"/>
      <c r="B393" s="265"/>
      <c r="C393" s="429" t="str">
        <f>IF(入力①申請書項目!E245="","",入力①申請書項目!E245)</f>
        <v/>
      </c>
      <c r="D393" s="429"/>
      <c r="E393" s="430" t="str">
        <f>IF(入力①申請書項目!G245="","","H"&amp;入力①申請書項目!G245&amp;"."&amp;入力①申請書項目!J245)</f>
        <v/>
      </c>
      <c r="F393" s="430"/>
      <c r="G393" s="430"/>
      <c r="H393" s="430"/>
      <c r="I393" s="431" t="str">
        <f>IF(入力①申請書項目!M245="","",VLOOKUP(入力①申請書項目!M245,PL①!$A$25:$B$29,2,FALSE))</f>
        <v/>
      </c>
      <c r="J393" s="431"/>
      <c r="K393" s="431"/>
      <c r="L393" s="432" t="str">
        <f>IF(入力①申請書項目!Q245="","",入力①申請書項目!Q245)</f>
        <v/>
      </c>
      <c r="M393" s="432"/>
      <c r="N393" s="432"/>
      <c r="O393" s="432"/>
      <c r="P393" s="432"/>
      <c r="Q393" s="432"/>
      <c r="R393" s="432"/>
      <c r="S393" s="432"/>
      <c r="T393" s="432"/>
      <c r="U393" s="432"/>
      <c r="V393" s="432"/>
      <c r="W393" s="430" t="str">
        <f>IF(入力①申請書項目!AA245="","",入力①申請書項目!AA245)&amp;IF(入力①申請書項目!AD245="","",入力①申請書項目!AD245)</f>
        <v/>
      </c>
      <c r="X393" s="430"/>
      <c r="Y393" s="430"/>
      <c r="Z393" s="430"/>
      <c r="AA393" s="430" t="str">
        <f>IF(入力①申請書項目!AG245="","",入力①申請書項目!AG245)</f>
        <v/>
      </c>
      <c r="AB393" s="430"/>
      <c r="AC393" s="430"/>
      <c r="AD393" s="427" t="str">
        <f>IF(入力①申請書項目!AK245="","",入力①申請書項目!AK245)</f>
        <v/>
      </c>
      <c r="AE393" s="427"/>
      <c r="AF393" s="427"/>
      <c r="AG393" s="428" t="str">
        <f>IF(入力①申請書項目!AN245="","",入力①申請書項目!AN245)</f>
        <v/>
      </c>
      <c r="AH393" s="428"/>
      <c r="AI393" s="427" t="str">
        <f>IF(入力①申請書項目!AP245=0,"",入力①申請書項目!AP245)</f>
        <v/>
      </c>
      <c r="AJ393" s="427"/>
      <c r="AK393" s="427"/>
      <c r="AL393" s="433" t="str">
        <f>IF(入力①申請書項目!AV245="","",入力①申請書項目!AV245)&amp;IF(入力①申請書項目!AZ245="","",","&amp;入力①申請書項目!AZ245)</f>
        <v/>
      </c>
      <c r="AM393" s="433"/>
      <c r="AN393" s="433"/>
      <c r="AO393" s="433"/>
      <c r="AP393" s="433"/>
      <c r="AQ393" s="285"/>
    </row>
    <row r="394" spans="1:43" ht="20.100000000000001" customHeight="1">
      <c r="A394" s="265"/>
      <c r="B394" s="265"/>
      <c r="C394" s="429" t="str">
        <f>IF(入力①申請書項目!E246="","",入力①申請書項目!E246)</f>
        <v/>
      </c>
      <c r="D394" s="429"/>
      <c r="E394" s="430" t="str">
        <f>IF(入力①申請書項目!G246="","","H"&amp;入力①申請書項目!G246&amp;"."&amp;入力①申請書項目!J246)</f>
        <v/>
      </c>
      <c r="F394" s="430"/>
      <c r="G394" s="430"/>
      <c r="H394" s="430"/>
      <c r="I394" s="431" t="str">
        <f>IF(入力①申請書項目!M246="","",VLOOKUP(入力①申請書項目!M246,PL①!$A$25:$B$29,2,FALSE))</f>
        <v/>
      </c>
      <c r="J394" s="431"/>
      <c r="K394" s="431"/>
      <c r="L394" s="432" t="str">
        <f>IF(入力①申請書項目!Q246="","",入力①申請書項目!Q246)</f>
        <v/>
      </c>
      <c r="M394" s="432"/>
      <c r="N394" s="432"/>
      <c r="O394" s="432"/>
      <c r="P394" s="432"/>
      <c r="Q394" s="432"/>
      <c r="R394" s="432"/>
      <c r="S394" s="432"/>
      <c r="T394" s="432"/>
      <c r="U394" s="432"/>
      <c r="V394" s="432"/>
      <c r="W394" s="430" t="str">
        <f>IF(入力①申請書項目!AA246="","",入力①申請書項目!AA246)&amp;IF(入力①申請書項目!AD246="","",入力①申請書項目!AD246)</f>
        <v/>
      </c>
      <c r="X394" s="430"/>
      <c r="Y394" s="430"/>
      <c r="Z394" s="430"/>
      <c r="AA394" s="430" t="str">
        <f>IF(入力①申請書項目!AG246="","",入力①申請書項目!AG246)</f>
        <v/>
      </c>
      <c r="AB394" s="430"/>
      <c r="AC394" s="430"/>
      <c r="AD394" s="427" t="str">
        <f>IF(入力①申請書項目!AK246="","",入力①申請書項目!AK246)</f>
        <v/>
      </c>
      <c r="AE394" s="427"/>
      <c r="AF394" s="427"/>
      <c r="AG394" s="428" t="str">
        <f>IF(入力①申請書項目!AN246="","",入力①申請書項目!AN246)</f>
        <v/>
      </c>
      <c r="AH394" s="428"/>
      <c r="AI394" s="427" t="str">
        <f>IF(入力①申請書項目!AP246=0,"",入力①申請書項目!AP246)</f>
        <v/>
      </c>
      <c r="AJ394" s="427"/>
      <c r="AK394" s="427"/>
      <c r="AL394" s="433" t="str">
        <f>IF(入力①申請書項目!AV246="","",入力①申請書項目!AV246)&amp;IF(入力①申請書項目!AZ246="","",","&amp;入力①申請書項目!AZ246)</f>
        <v/>
      </c>
      <c r="AM394" s="433"/>
      <c r="AN394" s="433"/>
      <c r="AO394" s="433"/>
      <c r="AP394" s="433"/>
      <c r="AQ394" s="285"/>
    </row>
    <row r="395" spans="1:43" ht="20.100000000000001" customHeight="1">
      <c r="A395" s="265"/>
      <c r="B395" s="265"/>
      <c r="C395" s="429" t="str">
        <f>IF(入力①申請書項目!E247="","",入力①申請書項目!E247)</f>
        <v/>
      </c>
      <c r="D395" s="429"/>
      <c r="E395" s="430" t="str">
        <f>IF(入力①申請書項目!G247="","","H"&amp;入力①申請書項目!G247&amp;"."&amp;入力①申請書項目!J247)</f>
        <v/>
      </c>
      <c r="F395" s="430"/>
      <c r="G395" s="430"/>
      <c r="H395" s="430"/>
      <c r="I395" s="431" t="str">
        <f>IF(入力①申請書項目!M247="","",VLOOKUP(入力①申請書項目!M247,PL①!$A$25:$B$29,2,FALSE))</f>
        <v/>
      </c>
      <c r="J395" s="431"/>
      <c r="K395" s="431"/>
      <c r="L395" s="432" t="str">
        <f>IF(入力①申請書項目!Q247="","",入力①申請書項目!Q247)</f>
        <v/>
      </c>
      <c r="M395" s="432"/>
      <c r="N395" s="432"/>
      <c r="O395" s="432"/>
      <c r="P395" s="432"/>
      <c r="Q395" s="432"/>
      <c r="R395" s="432"/>
      <c r="S395" s="432"/>
      <c r="T395" s="432"/>
      <c r="U395" s="432"/>
      <c r="V395" s="432"/>
      <c r="W395" s="430" t="str">
        <f>IF(入力①申請書項目!AA247="","",入力①申請書項目!AA247)&amp;IF(入力①申請書項目!AD247="","",入力①申請書項目!AD247)</f>
        <v/>
      </c>
      <c r="X395" s="430"/>
      <c r="Y395" s="430"/>
      <c r="Z395" s="430"/>
      <c r="AA395" s="430" t="str">
        <f>IF(入力①申請書項目!AG247="","",入力①申請書項目!AG247)</f>
        <v/>
      </c>
      <c r="AB395" s="430"/>
      <c r="AC395" s="430"/>
      <c r="AD395" s="427" t="str">
        <f>IF(入力①申請書項目!AK247="","",入力①申請書項目!AK247)</f>
        <v/>
      </c>
      <c r="AE395" s="427"/>
      <c r="AF395" s="427"/>
      <c r="AG395" s="428" t="str">
        <f>IF(入力①申請書項目!AN247="","",入力①申請書項目!AN247)</f>
        <v/>
      </c>
      <c r="AH395" s="428"/>
      <c r="AI395" s="427" t="str">
        <f>IF(入力①申請書項目!AP247=0,"",入力①申請書項目!AP247)</f>
        <v/>
      </c>
      <c r="AJ395" s="427"/>
      <c r="AK395" s="427"/>
      <c r="AL395" s="433" t="str">
        <f>IF(入力①申請書項目!AV247="","",入力①申請書項目!AV247)&amp;IF(入力①申請書項目!AZ247="","",","&amp;入力①申請書項目!AZ247)</f>
        <v/>
      </c>
      <c r="AM395" s="433"/>
      <c r="AN395" s="433"/>
      <c r="AO395" s="433"/>
      <c r="AP395" s="433"/>
      <c r="AQ395" s="285"/>
    </row>
    <row r="396" spans="1:43" ht="20.100000000000001" customHeight="1">
      <c r="A396" s="265"/>
      <c r="B396" s="265"/>
      <c r="C396" s="429" t="str">
        <f>IF(入力①申請書項目!E248="","",入力①申請書項目!E248)</f>
        <v/>
      </c>
      <c r="D396" s="429"/>
      <c r="E396" s="430" t="str">
        <f>IF(入力①申請書項目!G248="","","H"&amp;入力①申請書項目!G248&amp;"."&amp;入力①申請書項目!J248)</f>
        <v/>
      </c>
      <c r="F396" s="430"/>
      <c r="G396" s="430"/>
      <c r="H396" s="430"/>
      <c r="I396" s="431" t="str">
        <f>IF(入力①申請書項目!M248="","",VLOOKUP(入力①申請書項目!M248,PL①!$A$25:$B$29,2,FALSE))</f>
        <v/>
      </c>
      <c r="J396" s="431"/>
      <c r="K396" s="431"/>
      <c r="L396" s="432" t="str">
        <f>IF(入力①申請書項目!Q248="","",入力①申請書項目!Q248)</f>
        <v/>
      </c>
      <c r="M396" s="432"/>
      <c r="N396" s="432"/>
      <c r="O396" s="432"/>
      <c r="P396" s="432"/>
      <c r="Q396" s="432"/>
      <c r="R396" s="432"/>
      <c r="S396" s="432"/>
      <c r="T396" s="432"/>
      <c r="U396" s="432"/>
      <c r="V396" s="432"/>
      <c r="W396" s="430" t="str">
        <f>IF(入力①申請書項目!AA248="","",入力①申請書項目!AA248)&amp;IF(入力①申請書項目!AD248="","",入力①申請書項目!AD248)</f>
        <v/>
      </c>
      <c r="X396" s="430"/>
      <c r="Y396" s="430"/>
      <c r="Z396" s="430"/>
      <c r="AA396" s="430" t="str">
        <f>IF(入力①申請書項目!AG248="","",入力①申請書項目!AG248)</f>
        <v/>
      </c>
      <c r="AB396" s="430"/>
      <c r="AC396" s="430"/>
      <c r="AD396" s="427" t="str">
        <f>IF(入力①申請書項目!AK248="","",入力①申請書項目!AK248)</f>
        <v/>
      </c>
      <c r="AE396" s="427"/>
      <c r="AF396" s="427"/>
      <c r="AG396" s="428" t="str">
        <f>IF(入力①申請書項目!AN248="","",入力①申請書項目!AN248)</f>
        <v/>
      </c>
      <c r="AH396" s="428"/>
      <c r="AI396" s="427" t="str">
        <f>IF(入力①申請書項目!AP248=0,"",入力①申請書項目!AP248)</f>
        <v/>
      </c>
      <c r="AJ396" s="427"/>
      <c r="AK396" s="427"/>
      <c r="AL396" s="433" t="str">
        <f>IF(入力①申請書項目!AV248="","",入力①申請書項目!AV248)&amp;IF(入力①申請書項目!AZ248="","",","&amp;入力①申請書項目!AZ248)</f>
        <v/>
      </c>
      <c r="AM396" s="433"/>
      <c r="AN396" s="433"/>
      <c r="AO396" s="433"/>
      <c r="AP396" s="433"/>
      <c r="AQ396" s="285"/>
    </row>
    <row r="397" spans="1:43" ht="20.100000000000001" customHeight="1">
      <c r="A397" s="265"/>
      <c r="B397" s="265"/>
      <c r="C397" s="429" t="str">
        <f>IF(入力①申請書項目!E249="","",入力①申請書項目!E249)</f>
        <v/>
      </c>
      <c r="D397" s="429"/>
      <c r="E397" s="430" t="str">
        <f>IF(入力①申請書項目!G249="","","H"&amp;入力①申請書項目!G249&amp;"."&amp;入力①申請書項目!J249)</f>
        <v/>
      </c>
      <c r="F397" s="430"/>
      <c r="G397" s="430"/>
      <c r="H397" s="430"/>
      <c r="I397" s="431" t="str">
        <f>IF(入力①申請書項目!M249="","",VLOOKUP(入力①申請書項目!M249,PL①!$A$25:$B$29,2,FALSE))</f>
        <v/>
      </c>
      <c r="J397" s="431"/>
      <c r="K397" s="431"/>
      <c r="L397" s="432" t="str">
        <f>IF(入力①申請書項目!Q249="","",入力①申請書項目!Q249)</f>
        <v/>
      </c>
      <c r="M397" s="432"/>
      <c r="N397" s="432"/>
      <c r="O397" s="432"/>
      <c r="P397" s="432"/>
      <c r="Q397" s="432"/>
      <c r="R397" s="432"/>
      <c r="S397" s="432"/>
      <c r="T397" s="432"/>
      <c r="U397" s="432"/>
      <c r="V397" s="432"/>
      <c r="W397" s="430" t="str">
        <f>IF(入力①申請書項目!AA249="","",入力①申請書項目!AA249)&amp;IF(入力①申請書項目!AD249="","",入力①申請書項目!AD249)</f>
        <v/>
      </c>
      <c r="X397" s="430"/>
      <c r="Y397" s="430"/>
      <c r="Z397" s="430"/>
      <c r="AA397" s="430" t="str">
        <f>IF(入力①申請書項目!AG249="","",入力①申請書項目!AG249)</f>
        <v/>
      </c>
      <c r="AB397" s="430"/>
      <c r="AC397" s="430"/>
      <c r="AD397" s="427" t="str">
        <f>IF(入力①申請書項目!AK249="","",入力①申請書項目!AK249)</f>
        <v/>
      </c>
      <c r="AE397" s="427"/>
      <c r="AF397" s="427"/>
      <c r="AG397" s="428" t="str">
        <f>IF(入力①申請書項目!AN249="","",入力①申請書項目!AN249)</f>
        <v/>
      </c>
      <c r="AH397" s="428"/>
      <c r="AI397" s="427" t="str">
        <f>IF(入力①申請書項目!AP249=0,"",入力①申請書項目!AP249)</f>
        <v/>
      </c>
      <c r="AJ397" s="427"/>
      <c r="AK397" s="427"/>
      <c r="AL397" s="433" t="str">
        <f>IF(入力①申請書項目!AV249="","",入力①申請書項目!AV249)&amp;IF(入力①申請書項目!AZ249="","",","&amp;入力①申請書項目!AZ249)</f>
        <v/>
      </c>
      <c r="AM397" s="433"/>
      <c r="AN397" s="433"/>
      <c r="AO397" s="433"/>
      <c r="AP397" s="433"/>
      <c r="AQ397" s="285"/>
    </row>
    <row r="398" spans="1:43" ht="20.100000000000001" customHeight="1">
      <c r="A398" s="265"/>
      <c r="B398" s="265"/>
      <c r="C398" s="429" t="str">
        <f>IF(入力①申請書項目!E250="","",入力①申請書項目!E250)</f>
        <v/>
      </c>
      <c r="D398" s="429"/>
      <c r="E398" s="430" t="str">
        <f>IF(入力①申請書項目!G250="","","H"&amp;入力①申請書項目!G250&amp;"."&amp;入力①申請書項目!J250)</f>
        <v/>
      </c>
      <c r="F398" s="430"/>
      <c r="G398" s="430"/>
      <c r="H398" s="430"/>
      <c r="I398" s="431" t="str">
        <f>IF(入力①申請書項目!M250="","",VLOOKUP(入力①申請書項目!M250,PL①!$A$25:$B$29,2,FALSE))</f>
        <v/>
      </c>
      <c r="J398" s="431"/>
      <c r="K398" s="431"/>
      <c r="L398" s="432" t="str">
        <f>IF(入力①申請書項目!Q250="","",入力①申請書項目!Q250)</f>
        <v/>
      </c>
      <c r="M398" s="432"/>
      <c r="N398" s="432"/>
      <c r="O398" s="432"/>
      <c r="P398" s="432"/>
      <c r="Q398" s="432"/>
      <c r="R398" s="432"/>
      <c r="S398" s="432"/>
      <c r="T398" s="432"/>
      <c r="U398" s="432"/>
      <c r="V398" s="432"/>
      <c r="W398" s="430" t="str">
        <f>IF(入力①申請書項目!AA250="","",入力①申請書項目!AA250)&amp;IF(入力①申請書項目!AD250="","",入力①申請書項目!AD250)</f>
        <v/>
      </c>
      <c r="X398" s="430"/>
      <c r="Y398" s="430"/>
      <c r="Z398" s="430"/>
      <c r="AA398" s="430" t="str">
        <f>IF(入力①申請書項目!AG250="","",入力①申請書項目!AG250)</f>
        <v/>
      </c>
      <c r="AB398" s="430"/>
      <c r="AC398" s="430"/>
      <c r="AD398" s="427" t="str">
        <f>IF(入力①申請書項目!AK250="","",入力①申請書項目!AK250)</f>
        <v/>
      </c>
      <c r="AE398" s="427"/>
      <c r="AF398" s="427"/>
      <c r="AG398" s="428" t="str">
        <f>IF(入力①申請書項目!AN250="","",入力①申請書項目!AN250)</f>
        <v/>
      </c>
      <c r="AH398" s="428"/>
      <c r="AI398" s="427" t="str">
        <f>IF(入力①申請書項目!AP250=0,"",入力①申請書項目!AP250)</f>
        <v/>
      </c>
      <c r="AJ398" s="427"/>
      <c r="AK398" s="427"/>
      <c r="AL398" s="433" t="str">
        <f>IF(入力①申請書項目!AV250="","",入力①申請書項目!AV250)&amp;IF(入力①申請書項目!AZ250="","",","&amp;入力①申請書項目!AZ250)</f>
        <v/>
      </c>
      <c r="AM398" s="433"/>
      <c r="AN398" s="433"/>
      <c r="AO398" s="433"/>
      <c r="AP398" s="433"/>
      <c r="AQ398" s="285"/>
    </row>
    <row r="399" spans="1:43" ht="20.100000000000001" customHeight="1">
      <c r="A399" s="265"/>
      <c r="B399" s="265"/>
      <c r="C399" s="429" t="str">
        <f>IF(入力①申請書項目!E251="","",入力①申請書項目!E251)</f>
        <v/>
      </c>
      <c r="D399" s="429"/>
      <c r="E399" s="430" t="str">
        <f>IF(入力①申請書項目!G251="","","H"&amp;入力①申請書項目!G251&amp;"."&amp;入力①申請書項目!J251)</f>
        <v/>
      </c>
      <c r="F399" s="430"/>
      <c r="G399" s="430"/>
      <c r="H399" s="430"/>
      <c r="I399" s="431" t="str">
        <f>IF(入力①申請書項目!M251="","",VLOOKUP(入力①申請書項目!M251,PL①!$A$25:$B$29,2,FALSE))</f>
        <v/>
      </c>
      <c r="J399" s="431"/>
      <c r="K399" s="431"/>
      <c r="L399" s="432" t="str">
        <f>IF(入力①申請書項目!Q251="","",入力①申請書項目!Q251)</f>
        <v/>
      </c>
      <c r="M399" s="432"/>
      <c r="N399" s="432"/>
      <c r="O399" s="432"/>
      <c r="P399" s="432"/>
      <c r="Q399" s="432"/>
      <c r="R399" s="432"/>
      <c r="S399" s="432"/>
      <c r="T399" s="432"/>
      <c r="U399" s="432"/>
      <c r="V399" s="432"/>
      <c r="W399" s="430" t="str">
        <f>IF(入力①申請書項目!AA251="","",入力①申請書項目!AA251)&amp;IF(入力①申請書項目!AD251="","",入力①申請書項目!AD251)</f>
        <v/>
      </c>
      <c r="X399" s="430"/>
      <c r="Y399" s="430"/>
      <c r="Z399" s="430"/>
      <c r="AA399" s="430" t="str">
        <f>IF(入力①申請書項目!AG251="","",入力①申請書項目!AG251)</f>
        <v/>
      </c>
      <c r="AB399" s="430"/>
      <c r="AC399" s="430"/>
      <c r="AD399" s="427" t="str">
        <f>IF(入力①申請書項目!AK251="","",入力①申請書項目!AK251)</f>
        <v/>
      </c>
      <c r="AE399" s="427"/>
      <c r="AF399" s="427"/>
      <c r="AG399" s="428" t="str">
        <f>IF(入力①申請書項目!AN251="","",入力①申請書項目!AN251)</f>
        <v/>
      </c>
      <c r="AH399" s="428"/>
      <c r="AI399" s="427" t="str">
        <f>IF(入力①申請書項目!AP251=0,"",入力①申請書項目!AP251)</f>
        <v/>
      </c>
      <c r="AJ399" s="427"/>
      <c r="AK399" s="427"/>
      <c r="AL399" s="433" t="str">
        <f>IF(入力①申請書項目!AV251="","",入力①申請書項目!AV251)&amp;IF(入力①申請書項目!AZ251="","",","&amp;入力①申請書項目!AZ251)</f>
        <v/>
      </c>
      <c r="AM399" s="433"/>
      <c r="AN399" s="433"/>
      <c r="AO399" s="433"/>
      <c r="AP399" s="433"/>
      <c r="AQ399" s="285"/>
    </row>
    <row r="400" spans="1:43" ht="20.100000000000001" customHeight="1">
      <c r="A400" s="265"/>
      <c r="B400" s="265"/>
      <c r="C400" s="429" t="str">
        <f>IF(入力①申請書項目!E252="","",入力①申請書項目!E252)</f>
        <v/>
      </c>
      <c r="D400" s="429"/>
      <c r="E400" s="430" t="str">
        <f>IF(入力①申請書項目!G252="","","H"&amp;入力①申請書項目!G252&amp;"."&amp;入力①申請書項目!J252)</f>
        <v/>
      </c>
      <c r="F400" s="430"/>
      <c r="G400" s="430"/>
      <c r="H400" s="430"/>
      <c r="I400" s="431" t="str">
        <f>IF(入力①申請書項目!M252="","",VLOOKUP(入力①申請書項目!M252,PL①!$A$25:$B$29,2,FALSE))</f>
        <v/>
      </c>
      <c r="J400" s="431"/>
      <c r="K400" s="431"/>
      <c r="L400" s="432" t="str">
        <f>IF(入力①申請書項目!Q252="","",入力①申請書項目!Q252)</f>
        <v/>
      </c>
      <c r="M400" s="432"/>
      <c r="N400" s="432"/>
      <c r="O400" s="432"/>
      <c r="P400" s="432"/>
      <c r="Q400" s="432"/>
      <c r="R400" s="432"/>
      <c r="S400" s="432"/>
      <c r="T400" s="432"/>
      <c r="U400" s="432"/>
      <c r="V400" s="432"/>
      <c r="W400" s="430" t="str">
        <f>IF(入力①申請書項目!AA252="","",入力①申請書項目!AA252)&amp;IF(入力①申請書項目!AD252="","",入力①申請書項目!AD252)</f>
        <v/>
      </c>
      <c r="X400" s="430"/>
      <c r="Y400" s="430"/>
      <c r="Z400" s="430"/>
      <c r="AA400" s="430" t="str">
        <f>IF(入力①申請書項目!AG252="","",入力①申請書項目!AG252)</f>
        <v/>
      </c>
      <c r="AB400" s="430"/>
      <c r="AC400" s="430"/>
      <c r="AD400" s="427" t="str">
        <f>IF(入力①申請書項目!AK252="","",入力①申請書項目!AK252)</f>
        <v/>
      </c>
      <c r="AE400" s="427"/>
      <c r="AF400" s="427"/>
      <c r="AG400" s="428" t="str">
        <f>IF(入力①申請書項目!AN252="","",入力①申請書項目!AN252)</f>
        <v/>
      </c>
      <c r="AH400" s="428"/>
      <c r="AI400" s="427" t="str">
        <f>IF(入力①申請書項目!AP252=0,"",入力①申請書項目!AP252)</f>
        <v/>
      </c>
      <c r="AJ400" s="427"/>
      <c r="AK400" s="427"/>
      <c r="AL400" s="433" t="str">
        <f>IF(入力①申請書項目!AV252="","",入力①申請書項目!AV252)&amp;IF(入力①申請書項目!AZ252="","",","&amp;入力①申請書項目!AZ252)</f>
        <v/>
      </c>
      <c r="AM400" s="433"/>
      <c r="AN400" s="433"/>
      <c r="AO400" s="433"/>
      <c r="AP400" s="433"/>
      <c r="AQ400" s="285"/>
    </row>
    <row r="401" spans="1:46" ht="20.100000000000001" customHeight="1">
      <c r="A401" s="265"/>
      <c r="B401" s="265"/>
      <c r="C401" s="429" t="str">
        <f>IF(入力①申請書項目!E253="","",入力①申請書項目!E253)</f>
        <v/>
      </c>
      <c r="D401" s="429"/>
      <c r="E401" s="430" t="str">
        <f>IF(入力①申請書項目!G253="","","H"&amp;入力①申請書項目!G253&amp;"."&amp;入力①申請書項目!J253)</f>
        <v/>
      </c>
      <c r="F401" s="430"/>
      <c r="G401" s="430"/>
      <c r="H401" s="430"/>
      <c r="I401" s="431" t="str">
        <f>IF(入力①申請書項目!M253="","",VLOOKUP(入力①申請書項目!M253,PL①!$A$25:$B$29,2,FALSE))</f>
        <v/>
      </c>
      <c r="J401" s="431"/>
      <c r="K401" s="431"/>
      <c r="L401" s="432" t="str">
        <f>IF(入力①申請書項目!Q253="","",入力①申請書項目!Q253)</f>
        <v/>
      </c>
      <c r="M401" s="432"/>
      <c r="N401" s="432"/>
      <c r="O401" s="432"/>
      <c r="P401" s="432"/>
      <c r="Q401" s="432"/>
      <c r="R401" s="432"/>
      <c r="S401" s="432"/>
      <c r="T401" s="432"/>
      <c r="U401" s="432"/>
      <c r="V401" s="432"/>
      <c r="W401" s="430" t="str">
        <f>IF(入力①申請書項目!AA253="","",入力①申請書項目!AA253)&amp;IF(入力①申請書項目!AD253="","",入力①申請書項目!AD253)</f>
        <v/>
      </c>
      <c r="X401" s="430"/>
      <c r="Y401" s="430"/>
      <c r="Z401" s="430"/>
      <c r="AA401" s="430" t="str">
        <f>IF(入力①申請書項目!AG253="","",入力①申請書項目!AG253)</f>
        <v/>
      </c>
      <c r="AB401" s="430"/>
      <c r="AC401" s="430"/>
      <c r="AD401" s="427" t="str">
        <f>IF(入力①申請書項目!AK253="","",入力①申請書項目!AK253)</f>
        <v/>
      </c>
      <c r="AE401" s="427"/>
      <c r="AF401" s="427"/>
      <c r="AG401" s="428" t="str">
        <f>IF(入力①申請書項目!AN253="","",入力①申請書項目!AN253)</f>
        <v/>
      </c>
      <c r="AH401" s="428"/>
      <c r="AI401" s="427" t="str">
        <f>IF(入力①申請書項目!AP253=0,"",入力①申請書項目!AP253)</f>
        <v/>
      </c>
      <c r="AJ401" s="427"/>
      <c r="AK401" s="427"/>
      <c r="AL401" s="433" t="str">
        <f>IF(入力①申請書項目!AV253="","",入力①申請書項目!AV253)&amp;IF(入力①申請書項目!AZ253="","",","&amp;入力①申請書項目!AZ253)</f>
        <v/>
      </c>
      <c r="AM401" s="433"/>
      <c r="AN401" s="433"/>
      <c r="AO401" s="433"/>
      <c r="AP401" s="433"/>
      <c r="AQ401" s="285"/>
    </row>
    <row r="402" spans="1:46" ht="20.100000000000001" customHeight="1">
      <c r="A402" s="265"/>
      <c r="B402" s="265"/>
      <c r="C402" s="429" t="str">
        <f>IF(入力①申請書項目!E254="","",入力①申請書項目!E254)</f>
        <v/>
      </c>
      <c r="D402" s="429"/>
      <c r="E402" s="430" t="str">
        <f>IF(入力①申請書項目!G254="","","H"&amp;入力①申請書項目!G254&amp;"."&amp;入力①申請書項目!J254)</f>
        <v/>
      </c>
      <c r="F402" s="430"/>
      <c r="G402" s="430"/>
      <c r="H402" s="430"/>
      <c r="I402" s="431" t="str">
        <f>IF(入力①申請書項目!M254="","",VLOOKUP(入力①申請書項目!M254,PL①!$A$25:$B$29,2,FALSE))</f>
        <v/>
      </c>
      <c r="J402" s="431"/>
      <c r="K402" s="431"/>
      <c r="L402" s="432" t="str">
        <f>IF(入力①申請書項目!Q254="","",入力①申請書項目!Q254)</f>
        <v/>
      </c>
      <c r="M402" s="432"/>
      <c r="N402" s="432"/>
      <c r="O402" s="432"/>
      <c r="P402" s="432"/>
      <c r="Q402" s="432"/>
      <c r="R402" s="432"/>
      <c r="S402" s="432"/>
      <c r="T402" s="432"/>
      <c r="U402" s="432"/>
      <c r="V402" s="432"/>
      <c r="W402" s="430" t="str">
        <f>IF(入力①申請書項目!AA254="","",入力①申請書項目!AA254)&amp;IF(入力①申請書項目!AD254="","",入力①申請書項目!AD254)</f>
        <v/>
      </c>
      <c r="X402" s="430"/>
      <c r="Y402" s="430"/>
      <c r="Z402" s="430"/>
      <c r="AA402" s="430" t="str">
        <f>IF(入力①申請書項目!AG254="","",入力①申請書項目!AG254)</f>
        <v/>
      </c>
      <c r="AB402" s="430"/>
      <c r="AC402" s="430"/>
      <c r="AD402" s="427" t="str">
        <f>IF(入力①申請書項目!AK254="","",入力①申請書項目!AK254)</f>
        <v/>
      </c>
      <c r="AE402" s="427"/>
      <c r="AF402" s="427"/>
      <c r="AG402" s="428" t="str">
        <f>IF(入力①申請書項目!AN254="","",入力①申請書項目!AN254)</f>
        <v/>
      </c>
      <c r="AH402" s="428"/>
      <c r="AI402" s="427" t="str">
        <f>IF(入力①申請書項目!AP254=0,"",入力①申請書項目!AP254)</f>
        <v/>
      </c>
      <c r="AJ402" s="427"/>
      <c r="AK402" s="427"/>
      <c r="AL402" s="433" t="str">
        <f>IF(入力①申請書項目!AV254="","",入力①申請書項目!AV254)&amp;IF(入力①申請書項目!AZ254="","",","&amp;入力①申請書項目!AZ254)</f>
        <v/>
      </c>
      <c r="AM402" s="433"/>
      <c r="AN402" s="433"/>
      <c r="AO402" s="433"/>
      <c r="AP402" s="433"/>
      <c r="AQ402" s="285"/>
    </row>
    <row r="403" spans="1:46" ht="20.100000000000001" customHeight="1">
      <c r="A403" s="265"/>
      <c r="B403" s="265"/>
      <c r="C403" s="429" t="str">
        <f>IF(入力①申請書項目!E255="","",入力①申請書項目!E255)</f>
        <v/>
      </c>
      <c r="D403" s="429"/>
      <c r="E403" s="430" t="str">
        <f>IF(入力①申請書項目!G255="","","H"&amp;入力①申請書項目!G255&amp;"."&amp;入力①申請書項目!J255)</f>
        <v/>
      </c>
      <c r="F403" s="430"/>
      <c r="G403" s="430"/>
      <c r="H403" s="430"/>
      <c r="I403" s="431" t="str">
        <f>IF(入力①申請書項目!M255="","",VLOOKUP(入力①申請書項目!M255,PL①!$A$25:$B$29,2,FALSE))</f>
        <v/>
      </c>
      <c r="J403" s="431"/>
      <c r="K403" s="431"/>
      <c r="L403" s="432" t="str">
        <f>IF(入力①申請書項目!Q255="","",入力①申請書項目!Q255)</f>
        <v/>
      </c>
      <c r="M403" s="432"/>
      <c r="N403" s="432"/>
      <c r="O403" s="432"/>
      <c r="P403" s="432"/>
      <c r="Q403" s="432"/>
      <c r="R403" s="432"/>
      <c r="S403" s="432"/>
      <c r="T403" s="432"/>
      <c r="U403" s="432"/>
      <c r="V403" s="432"/>
      <c r="W403" s="430" t="str">
        <f>IF(入力①申請書項目!AA255="","",入力①申請書項目!AA255)&amp;IF(入力①申請書項目!AD255="","",入力①申請書項目!AD255)</f>
        <v/>
      </c>
      <c r="X403" s="430"/>
      <c r="Y403" s="430"/>
      <c r="Z403" s="430"/>
      <c r="AA403" s="430" t="str">
        <f>IF(入力①申請書項目!AG255="","",入力①申請書項目!AG255)</f>
        <v/>
      </c>
      <c r="AB403" s="430"/>
      <c r="AC403" s="430"/>
      <c r="AD403" s="427" t="str">
        <f>IF(入力①申請書項目!AK255="","",入力①申請書項目!AK255)</f>
        <v/>
      </c>
      <c r="AE403" s="427"/>
      <c r="AF403" s="427"/>
      <c r="AG403" s="428" t="str">
        <f>IF(入力①申請書項目!AN255="","",入力①申請書項目!AN255)</f>
        <v/>
      </c>
      <c r="AH403" s="428"/>
      <c r="AI403" s="427" t="str">
        <f>IF(入力①申請書項目!AP255=0,"",入力①申請書項目!AP255)</f>
        <v/>
      </c>
      <c r="AJ403" s="427"/>
      <c r="AK403" s="427"/>
      <c r="AL403" s="433" t="str">
        <f>IF(入力①申請書項目!AV255="","",入力①申請書項目!AV255)&amp;IF(入力①申請書項目!AZ255="","",","&amp;入力①申請書項目!AZ255)</f>
        <v/>
      </c>
      <c r="AM403" s="433"/>
      <c r="AN403" s="433"/>
      <c r="AO403" s="433"/>
      <c r="AP403" s="433"/>
      <c r="AQ403" s="285"/>
    </row>
    <row r="404" spans="1:46" ht="20.100000000000001" customHeight="1">
      <c r="A404" s="265"/>
      <c r="B404" s="265"/>
      <c r="C404" s="429" t="str">
        <f>IF(入力①申請書項目!E256="","",入力①申請書項目!E256)</f>
        <v/>
      </c>
      <c r="D404" s="429"/>
      <c r="E404" s="430" t="str">
        <f>IF(入力①申請書項目!G256="","","H"&amp;入力①申請書項目!G256&amp;"."&amp;入力①申請書項目!J256)</f>
        <v/>
      </c>
      <c r="F404" s="430"/>
      <c r="G404" s="430"/>
      <c r="H404" s="430"/>
      <c r="I404" s="431" t="str">
        <f>IF(入力①申請書項目!M256="","",VLOOKUP(入力①申請書項目!M256,PL①!$A$25:$B$29,2,FALSE))</f>
        <v/>
      </c>
      <c r="J404" s="431"/>
      <c r="K404" s="431"/>
      <c r="L404" s="432" t="str">
        <f>IF(入力①申請書項目!Q256="","",入力①申請書項目!Q256)</f>
        <v/>
      </c>
      <c r="M404" s="432"/>
      <c r="N404" s="432"/>
      <c r="O404" s="432"/>
      <c r="P404" s="432"/>
      <c r="Q404" s="432"/>
      <c r="R404" s="432"/>
      <c r="S404" s="432"/>
      <c r="T404" s="432"/>
      <c r="U404" s="432"/>
      <c r="V404" s="432"/>
      <c r="W404" s="430" t="str">
        <f>IF(入力①申請書項目!AA256="","",入力①申請書項目!AA256)&amp;IF(入力①申請書項目!AD256="","",入力①申請書項目!AD256)</f>
        <v/>
      </c>
      <c r="X404" s="430"/>
      <c r="Y404" s="430"/>
      <c r="Z404" s="430"/>
      <c r="AA404" s="430" t="str">
        <f>IF(入力①申請書項目!AG256="","",入力①申請書項目!AG256)</f>
        <v/>
      </c>
      <c r="AB404" s="430"/>
      <c r="AC404" s="430"/>
      <c r="AD404" s="427" t="str">
        <f>IF(入力①申請書項目!AK256="","",入力①申請書項目!AK256)</f>
        <v/>
      </c>
      <c r="AE404" s="427"/>
      <c r="AF404" s="427"/>
      <c r="AG404" s="428" t="str">
        <f>IF(入力①申請書項目!AN256="","",入力①申請書項目!AN256)</f>
        <v/>
      </c>
      <c r="AH404" s="428"/>
      <c r="AI404" s="427" t="str">
        <f>IF(入力①申請書項目!AP256=0,"",入力①申請書項目!AP256)</f>
        <v/>
      </c>
      <c r="AJ404" s="427"/>
      <c r="AK404" s="427"/>
      <c r="AL404" s="433" t="str">
        <f>IF(入力①申請書項目!AV256="","",入力①申請書項目!AV256)&amp;IF(入力①申請書項目!AZ256="","",","&amp;入力①申請書項目!AZ256)</f>
        <v/>
      </c>
      <c r="AM404" s="433"/>
      <c r="AN404" s="433"/>
      <c r="AO404" s="433"/>
      <c r="AP404" s="433"/>
      <c r="AQ404" s="285"/>
    </row>
    <row r="405" spans="1:46" ht="20.100000000000001" customHeight="1">
      <c r="A405" s="265"/>
      <c r="B405" s="265"/>
      <c r="C405" s="429" t="str">
        <f>IF(入力①申請書項目!E257="","",入力①申請書項目!E257)</f>
        <v/>
      </c>
      <c r="D405" s="429"/>
      <c r="E405" s="430" t="str">
        <f>IF(入力①申請書項目!G257="","","H"&amp;入力①申請書項目!G257&amp;"."&amp;入力①申請書項目!J257)</f>
        <v/>
      </c>
      <c r="F405" s="430"/>
      <c r="G405" s="430"/>
      <c r="H405" s="430"/>
      <c r="I405" s="431" t="str">
        <f>IF(入力①申請書項目!M257="","",VLOOKUP(入力①申請書項目!M257,PL①!$A$25:$B$29,2,FALSE))</f>
        <v/>
      </c>
      <c r="J405" s="431"/>
      <c r="K405" s="431"/>
      <c r="L405" s="432" t="str">
        <f>IF(入力①申請書項目!Q257="","",入力①申請書項目!Q257)</f>
        <v/>
      </c>
      <c r="M405" s="432"/>
      <c r="N405" s="432"/>
      <c r="O405" s="432"/>
      <c r="P405" s="432"/>
      <c r="Q405" s="432"/>
      <c r="R405" s="432"/>
      <c r="S405" s="432"/>
      <c r="T405" s="432"/>
      <c r="U405" s="432"/>
      <c r="V405" s="432"/>
      <c r="W405" s="430" t="str">
        <f>IF(入力①申請書項目!AA257="","",入力①申請書項目!AA257)&amp;IF(入力①申請書項目!AD257="","",入力①申請書項目!AD257)</f>
        <v/>
      </c>
      <c r="X405" s="430"/>
      <c r="Y405" s="430"/>
      <c r="Z405" s="430"/>
      <c r="AA405" s="430" t="str">
        <f>IF(入力①申請書項目!AG257="","",入力①申請書項目!AG257)</f>
        <v/>
      </c>
      <c r="AB405" s="430"/>
      <c r="AC405" s="430"/>
      <c r="AD405" s="427" t="str">
        <f>IF(入力①申請書項目!AK257="","",入力①申請書項目!AK257)</f>
        <v/>
      </c>
      <c r="AE405" s="427"/>
      <c r="AF405" s="427"/>
      <c r="AG405" s="428" t="str">
        <f>IF(入力①申請書項目!AN257="","",入力①申請書項目!AN257)</f>
        <v/>
      </c>
      <c r="AH405" s="428"/>
      <c r="AI405" s="427" t="str">
        <f>IF(入力①申請書項目!AP257=0,"",入力①申請書項目!AP257)</f>
        <v/>
      </c>
      <c r="AJ405" s="427"/>
      <c r="AK405" s="427"/>
      <c r="AL405" s="433" t="str">
        <f>IF(入力①申請書項目!AV257="","",入力①申請書項目!AV257)&amp;IF(入力①申請書項目!AZ257="","",","&amp;入力①申請書項目!AZ257)</f>
        <v/>
      </c>
      <c r="AM405" s="433"/>
      <c r="AN405" s="433"/>
      <c r="AO405" s="433"/>
      <c r="AP405" s="433"/>
      <c r="AQ405" s="285"/>
    </row>
    <row r="406" spans="1:46" ht="20.100000000000001" customHeight="1">
      <c r="A406" s="265"/>
      <c r="B406" s="265"/>
      <c r="C406" s="429" t="str">
        <f>IF(入力①申請書項目!E258="","",入力①申請書項目!E258)</f>
        <v/>
      </c>
      <c r="D406" s="429"/>
      <c r="E406" s="430" t="str">
        <f>IF(入力①申請書項目!G258="","","H"&amp;入力①申請書項目!G258&amp;"."&amp;入力①申請書項目!J258)</f>
        <v/>
      </c>
      <c r="F406" s="430"/>
      <c r="G406" s="430"/>
      <c r="H406" s="430"/>
      <c r="I406" s="431" t="str">
        <f>IF(入力①申請書項目!M258="","",VLOOKUP(入力①申請書項目!M258,PL①!$A$25:$B$29,2,FALSE))</f>
        <v/>
      </c>
      <c r="J406" s="431"/>
      <c r="K406" s="431"/>
      <c r="L406" s="432" t="str">
        <f>IF(入力①申請書項目!Q258="","",入力①申請書項目!Q258)</f>
        <v/>
      </c>
      <c r="M406" s="432"/>
      <c r="N406" s="432"/>
      <c r="O406" s="432"/>
      <c r="P406" s="432"/>
      <c r="Q406" s="432"/>
      <c r="R406" s="432"/>
      <c r="S406" s="432"/>
      <c r="T406" s="432"/>
      <c r="U406" s="432"/>
      <c r="V406" s="432"/>
      <c r="W406" s="430" t="str">
        <f>IF(入力①申請書項目!AA258="","",入力①申請書項目!AA258)&amp;IF(入力①申請書項目!AD258="","",入力①申請書項目!AD258)</f>
        <v/>
      </c>
      <c r="X406" s="430"/>
      <c r="Y406" s="430"/>
      <c r="Z406" s="430"/>
      <c r="AA406" s="430" t="str">
        <f>IF(入力①申請書項目!AG258="","",入力①申請書項目!AG258)</f>
        <v/>
      </c>
      <c r="AB406" s="430"/>
      <c r="AC406" s="430"/>
      <c r="AD406" s="427" t="str">
        <f>IF(入力①申請書項目!AK258="","",入力①申請書項目!AK258)</f>
        <v/>
      </c>
      <c r="AE406" s="427"/>
      <c r="AF406" s="427"/>
      <c r="AG406" s="428" t="str">
        <f>IF(入力①申請書項目!AN258="","",入力①申請書項目!AN258)</f>
        <v/>
      </c>
      <c r="AH406" s="428"/>
      <c r="AI406" s="427" t="str">
        <f>IF(入力①申請書項目!AP258=0,"",入力①申請書項目!AP258)</f>
        <v/>
      </c>
      <c r="AJ406" s="427"/>
      <c r="AK406" s="427"/>
      <c r="AL406" s="433" t="str">
        <f>IF(入力①申請書項目!AV258="","",入力①申請書項目!AV258)&amp;IF(入力①申請書項目!AZ258="","",","&amp;入力①申請書項目!AZ258)</f>
        <v/>
      </c>
      <c r="AM406" s="433"/>
      <c r="AN406" s="433"/>
      <c r="AO406" s="433"/>
      <c r="AP406" s="433"/>
      <c r="AQ406" s="285"/>
    </row>
    <row r="407" spans="1:46" ht="20.100000000000001" customHeight="1">
      <c r="A407" s="265"/>
      <c r="B407" s="265"/>
      <c r="C407" s="429" t="str">
        <f>IF(入力①申請書項目!E259="","",入力①申請書項目!E259)</f>
        <v/>
      </c>
      <c r="D407" s="429"/>
      <c r="E407" s="430" t="str">
        <f>IF(入力①申請書項目!G259="","","H"&amp;入力①申請書項目!G259&amp;"."&amp;入力①申請書項目!J259)</f>
        <v/>
      </c>
      <c r="F407" s="430"/>
      <c r="G407" s="430"/>
      <c r="H407" s="430"/>
      <c r="I407" s="431" t="str">
        <f>IF(入力①申請書項目!M259="","",VLOOKUP(入力①申請書項目!M259,PL①!$A$25:$B$29,2,FALSE))</f>
        <v/>
      </c>
      <c r="J407" s="431"/>
      <c r="K407" s="431"/>
      <c r="L407" s="432" t="str">
        <f>IF(入力①申請書項目!Q259="","",入力①申請書項目!Q259)</f>
        <v/>
      </c>
      <c r="M407" s="432"/>
      <c r="N407" s="432"/>
      <c r="O407" s="432"/>
      <c r="P407" s="432"/>
      <c r="Q407" s="432"/>
      <c r="R407" s="432"/>
      <c r="S407" s="432"/>
      <c r="T407" s="432"/>
      <c r="U407" s="432"/>
      <c r="V407" s="432"/>
      <c r="W407" s="430" t="str">
        <f>IF(入力①申請書項目!AA259="","",入力①申請書項目!AA259)&amp;IF(入力①申請書項目!AD259="","",入力①申請書項目!AD259)</f>
        <v/>
      </c>
      <c r="X407" s="430"/>
      <c r="Y407" s="430"/>
      <c r="Z407" s="430"/>
      <c r="AA407" s="430" t="str">
        <f>IF(入力①申請書項目!AG259="","",入力①申請書項目!AG259)</f>
        <v/>
      </c>
      <c r="AB407" s="430"/>
      <c r="AC407" s="430"/>
      <c r="AD407" s="427" t="str">
        <f>IF(入力①申請書項目!AK259="","",入力①申請書項目!AK259)</f>
        <v/>
      </c>
      <c r="AE407" s="427"/>
      <c r="AF407" s="427"/>
      <c r="AG407" s="428" t="str">
        <f>IF(入力①申請書項目!AN259="","",入力①申請書項目!AN259)</f>
        <v/>
      </c>
      <c r="AH407" s="428"/>
      <c r="AI407" s="427" t="str">
        <f>IF(入力①申請書項目!AP259=0,"",入力①申請書項目!AP259)</f>
        <v/>
      </c>
      <c r="AJ407" s="427"/>
      <c r="AK407" s="427"/>
      <c r="AL407" s="433" t="str">
        <f>IF(入力①申請書項目!AV259="","",入力①申請書項目!AV259)&amp;IF(入力①申請書項目!AZ259="","",","&amp;入力①申請書項目!AZ259)</f>
        <v/>
      </c>
      <c r="AM407" s="433"/>
      <c r="AN407" s="433"/>
      <c r="AO407" s="433"/>
      <c r="AP407" s="433"/>
      <c r="AQ407" s="285"/>
    </row>
    <row r="408" spans="1:46" ht="20.100000000000001" customHeight="1">
      <c r="A408" s="265"/>
      <c r="B408" s="265"/>
      <c r="C408" s="429" t="str">
        <f>IF(入力①申請書項目!E260="","",入力①申請書項目!E260)</f>
        <v/>
      </c>
      <c r="D408" s="429"/>
      <c r="E408" s="430" t="str">
        <f>IF(入力①申請書項目!G260="","","H"&amp;入力①申請書項目!G260&amp;"."&amp;入力①申請書項目!J260)</f>
        <v/>
      </c>
      <c r="F408" s="430"/>
      <c r="G408" s="430"/>
      <c r="H408" s="430"/>
      <c r="I408" s="431" t="str">
        <f>IF(入力①申請書項目!M260="","",VLOOKUP(入力①申請書項目!M260,PL①!$A$25:$B$29,2,FALSE))</f>
        <v/>
      </c>
      <c r="J408" s="431"/>
      <c r="K408" s="431"/>
      <c r="L408" s="432" t="str">
        <f>IF(入力①申請書項目!Q260="","",入力①申請書項目!Q260)</f>
        <v/>
      </c>
      <c r="M408" s="432"/>
      <c r="N408" s="432"/>
      <c r="O408" s="432"/>
      <c r="P408" s="432"/>
      <c r="Q408" s="432"/>
      <c r="R408" s="432"/>
      <c r="S408" s="432"/>
      <c r="T408" s="432"/>
      <c r="U408" s="432"/>
      <c r="V408" s="432"/>
      <c r="W408" s="430" t="str">
        <f>IF(入力①申請書項目!AA260="","",入力①申請書項目!AA260)&amp;IF(入力①申請書項目!AD260="","",入力①申請書項目!AD260)</f>
        <v/>
      </c>
      <c r="X408" s="430"/>
      <c r="Y408" s="430"/>
      <c r="Z408" s="430"/>
      <c r="AA408" s="430" t="str">
        <f>IF(入力①申請書項目!AG260="","",入力①申請書項目!AG260)</f>
        <v/>
      </c>
      <c r="AB408" s="430"/>
      <c r="AC408" s="430"/>
      <c r="AD408" s="427" t="str">
        <f>IF(入力①申請書項目!AK260="","",入力①申請書項目!AK260)</f>
        <v/>
      </c>
      <c r="AE408" s="427"/>
      <c r="AF408" s="427"/>
      <c r="AG408" s="428" t="str">
        <f>IF(入力①申請書項目!AN260="","",入力①申請書項目!AN260)</f>
        <v/>
      </c>
      <c r="AH408" s="428"/>
      <c r="AI408" s="427" t="str">
        <f>IF(入力①申請書項目!AP260=0,"",入力①申請書項目!AP260)</f>
        <v/>
      </c>
      <c r="AJ408" s="427"/>
      <c r="AK408" s="427"/>
      <c r="AL408" s="433" t="str">
        <f>IF(入力①申請書項目!AV260="","",入力①申請書項目!AV260)&amp;IF(入力①申請書項目!AZ260="","",","&amp;入力①申請書項目!AZ260)</f>
        <v/>
      </c>
      <c r="AM408" s="433"/>
      <c r="AN408" s="433"/>
      <c r="AO408" s="433"/>
      <c r="AP408" s="433"/>
      <c r="AQ408" s="285"/>
    </row>
    <row r="409" spans="1:46" ht="20.100000000000001" customHeight="1">
      <c r="A409" s="265"/>
      <c r="B409" s="265"/>
      <c r="C409" s="429" t="str">
        <f>IF(入力①申請書項目!E261="","",入力①申請書項目!E261)</f>
        <v/>
      </c>
      <c r="D409" s="429"/>
      <c r="E409" s="430" t="str">
        <f>IF(入力①申請書項目!G261="","","H"&amp;入力①申請書項目!G261&amp;"."&amp;入力①申請書項目!J261)</f>
        <v/>
      </c>
      <c r="F409" s="430"/>
      <c r="G409" s="430"/>
      <c r="H409" s="430"/>
      <c r="I409" s="431" t="str">
        <f>IF(入力①申請書項目!M261="","",VLOOKUP(入力①申請書項目!M261,PL①!$A$25:$B$29,2,FALSE))</f>
        <v/>
      </c>
      <c r="J409" s="431"/>
      <c r="K409" s="431"/>
      <c r="L409" s="432" t="str">
        <f>IF(入力①申請書項目!Q261="","",入力①申請書項目!Q261)</f>
        <v/>
      </c>
      <c r="M409" s="432"/>
      <c r="N409" s="432"/>
      <c r="O409" s="432"/>
      <c r="P409" s="432"/>
      <c r="Q409" s="432"/>
      <c r="R409" s="432"/>
      <c r="S409" s="432"/>
      <c r="T409" s="432"/>
      <c r="U409" s="432"/>
      <c r="V409" s="432"/>
      <c r="W409" s="430" t="str">
        <f>IF(入力①申請書項目!AA261="","",入力①申請書項目!AA261)&amp;IF(入力①申請書項目!AD261="","",入力①申請書項目!AD261)</f>
        <v/>
      </c>
      <c r="X409" s="430"/>
      <c r="Y409" s="430"/>
      <c r="Z409" s="430"/>
      <c r="AA409" s="430" t="str">
        <f>IF(入力①申請書項目!AG261="","",入力①申請書項目!AG261)</f>
        <v/>
      </c>
      <c r="AB409" s="430"/>
      <c r="AC409" s="430"/>
      <c r="AD409" s="427" t="str">
        <f>IF(入力①申請書項目!AK261="","",入力①申請書項目!AK261)</f>
        <v/>
      </c>
      <c r="AE409" s="427"/>
      <c r="AF409" s="427"/>
      <c r="AG409" s="428" t="str">
        <f>IF(入力①申請書項目!AN261="","",入力①申請書項目!AN261)</f>
        <v/>
      </c>
      <c r="AH409" s="428"/>
      <c r="AI409" s="427" t="str">
        <f>IF(入力①申請書項目!AP261=0,"",入力①申請書項目!AP261)</f>
        <v/>
      </c>
      <c r="AJ409" s="427"/>
      <c r="AK409" s="427"/>
      <c r="AL409" s="433" t="str">
        <f>IF(入力①申請書項目!AV261="","",入力①申請書項目!AV261)&amp;IF(入力①申請書項目!AZ261="","",","&amp;入力①申請書項目!AZ261)</f>
        <v/>
      </c>
      <c r="AM409" s="433"/>
      <c r="AN409" s="433"/>
      <c r="AO409" s="433"/>
      <c r="AP409" s="433"/>
      <c r="AQ409" s="285"/>
    </row>
    <row r="410" spans="1:46" ht="20.100000000000001" customHeight="1">
      <c r="A410" s="265"/>
      <c r="B410" s="265"/>
      <c r="C410" s="429" t="str">
        <f>IF(入力①申請書項目!E262="","",入力①申請書項目!E262)</f>
        <v/>
      </c>
      <c r="D410" s="429"/>
      <c r="E410" s="430" t="str">
        <f>IF(入力①申請書項目!G262="","","H"&amp;入力①申請書項目!G262&amp;"."&amp;入力①申請書項目!J262)</f>
        <v/>
      </c>
      <c r="F410" s="430"/>
      <c r="G410" s="430"/>
      <c r="H410" s="430"/>
      <c r="I410" s="431" t="str">
        <f>IF(入力①申請書項目!M262="","",VLOOKUP(入力①申請書項目!M262,PL①!$A$25:$B$29,2,FALSE))</f>
        <v/>
      </c>
      <c r="J410" s="431"/>
      <c r="K410" s="431"/>
      <c r="L410" s="432" t="str">
        <f>IF(入力①申請書項目!Q262="","",入力①申請書項目!Q262)</f>
        <v/>
      </c>
      <c r="M410" s="432"/>
      <c r="N410" s="432"/>
      <c r="O410" s="432"/>
      <c r="P410" s="432"/>
      <c r="Q410" s="432"/>
      <c r="R410" s="432"/>
      <c r="S410" s="432"/>
      <c r="T410" s="432"/>
      <c r="U410" s="432"/>
      <c r="V410" s="432"/>
      <c r="W410" s="430" t="str">
        <f>IF(入力①申請書項目!AA262="","",入力①申請書項目!AA262)&amp;IF(入力①申請書項目!AD262="","",入力①申請書項目!AD262)</f>
        <v/>
      </c>
      <c r="X410" s="430"/>
      <c r="Y410" s="430"/>
      <c r="Z410" s="430"/>
      <c r="AA410" s="430" t="str">
        <f>IF(入力①申請書項目!AG262="","",入力①申請書項目!AG262)</f>
        <v/>
      </c>
      <c r="AB410" s="430"/>
      <c r="AC410" s="430"/>
      <c r="AD410" s="427" t="str">
        <f>IF(入力①申請書項目!AK262="","",入力①申請書項目!AK262)</f>
        <v/>
      </c>
      <c r="AE410" s="427"/>
      <c r="AF410" s="427"/>
      <c r="AG410" s="428" t="str">
        <f>IF(入力①申請書項目!AN262="","",入力①申請書項目!AN262)</f>
        <v/>
      </c>
      <c r="AH410" s="428"/>
      <c r="AI410" s="427" t="str">
        <f>IF(入力①申請書項目!AP262=0,"",入力①申請書項目!AP262)</f>
        <v/>
      </c>
      <c r="AJ410" s="427"/>
      <c r="AK410" s="427"/>
      <c r="AL410" s="433" t="str">
        <f>IF(入力①申請書項目!AV262="","",入力①申請書項目!AV262)&amp;IF(入力①申請書項目!AZ262="","",","&amp;入力①申請書項目!AZ262)</f>
        <v/>
      </c>
      <c r="AM410" s="433"/>
      <c r="AN410" s="433"/>
      <c r="AO410" s="433"/>
      <c r="AP410" s="433"/>
      <c r="AQ410" s="285"/>
    </row>
    <row r="411" spans="1:46" ht="20.100000000000001" customHeight="1">
      <c r="A411" s="265"/>
      <c r="B411" s="265"/>
      <c r="C411" s="429" t="str">
        <f>IF(入力①申請書項目!E263="","",入力①申請書項目!E263)</f>
        <v/>
      </c>
      <c r="D411" s="429"/>
      <c r="E411" s="430" t="str">
        <f>IF(入力①申請書項目!G263="","","H"&amp;入力①申請書項目!G263&amp;"."&amp;入力①申請書項目!J263)</f>
        <v/>
      </c>
      <c r="F411" s="430"/>
      <c r="G411" s="430"/>
      <c r="H411" s="430"/>
      <c r="I411" s="431" t="str">
        <f>IF(入力①申請書項目!M263="","",VLOOKUP(入力①申請書項目!M263,PL①!$A$25:$B$29,2,FALSE))</f>
        <v/>
      </c>
      <c r="J411" s="431"/>
      <c r="K411" s="431"/>
      <c r="L411" s="432" t="str">
        <f>IF(入力①申請書項目!Q263="","",入力①申請書項目!Q263)</f>
        <v/>
      </c>
      <c r="M411" s="432"/>
      <c r="N411" s="432"/>
      <c r="O411" s="432"/>
      <c r="P411" s="432"/>
      <c r="Q411" s="432"/>
      <c r="R411" s="432"/>
      <c r="S411" s="432"/>
      <c r="T411" s="432"/>
      <c r="U411" s="432"/>
      <c r="V411" s="432"/>
      <c r="W411" s="430" t="str">
        <f>IF(入力①申請書項目!AA263="","",入力①申請書項目!AA263)&amp;IF(入力①申請書項目!AD263="","",入力①申請書項目!AD263)</f>
        <v/>
      </c>
      <c r="X411" s="430"/>
      <c r="Y411" s="430"/>
      <c r="Z411" s="430"/>
      <c r="AA411" s="430" t="str">
        <f>IF(入力①申請書項目!AG263="","",入力①申請書項目!AG263)</f>
        <v/>
      </c>
      <c r="AB411" s="430"/>
      <c r="AC411" s="430"/>
      <c r="AD411" s="427" t="str">
        <f>IF(入力①申請書項目!AK263="","",入力①申請書項目!AK263)</f>
        <v/>
      </c>
      <c r="AE411" s="427"/>
      <c r="AF411" s="427"/>
      <c r="AG411" s="428" t="str">
        <f>IF(入力①申請書項目!AN263="","",入力①申請書項目!AN263)</f>
        <v/>
      </c>
      <c r="AH411" s="428"/>
      <c r="AI411" s="427" t="str">
        <f>IF(入力①申請書項目!AP263=0,"",入力①申請書項目!AP263)</f>
        <v/>
      </c>
      <c r="AJ411" s="427"/>
      <c r="AK411" s="427"/>
      <c r="AL411" s="433" t="str">
        <f>IF(入力①申請書項目!AV263="","",入力①申請書項目!AV263)&amp;IF(入力①申請書項目!AZ263="","",","&amp;入力①申請書項目!AZ263)</f>
        <v/>
      </c>
      <c r="AM411" s="433"/>
      <c r="AN411" s="433"/>
      <c r="AO411" s="433"/>
      <c r="AP411" s="433"/>
      <c r="AQ411" s="285"/>
    </row>
    <row r="412" spans="1:46" ht="20.100000000000001" customHeight="1">
      <c r="A412" s="265"/>
      <c r="B412" s="265"/>
      <c r="C412" s="429" t="str">
        <f>IF(入力①申請書項目!E264="","",入力①申請書項目!E264)</f>
        <v/>
      </c>
      <c r="D412" s="429"/>
      <c r="E412" s="430" t="str">
        <f>IF(入力①申請書項目!G264="","","H"&amp;入力①申請書項目!G264&amp;"."&amp;入力①申請書項目!J264)</f>
        <v/>
      </c>
      <c r="F412" s="430"/>
      <c r="G412" s="430"/>
      <c r="H412" s="430"/>
      <c r="I412" s="431" t="str">
        <f>IF(入力①申請書項目!M264="","",VLOOKUP(入力①申請書項目!M264,PL①!$A$25:$B$29,2,FALSE))</f>
        <v/>
      </c>
      <c r="J412" s="431"/>
      <c r="K412" s="431"/>
      <c r="L412" s="432" t="str">
        <f>IF(入力①申請書項目!Q264="","",入力①申請書項目!Q264)</f>
        <v/>
      </c>
      <c r="M412" s="432"/>
      <c r="N412" s="432"/>
      <c r="O412" s="432"/>
      <c r="P412" s="432"/>
      <c r="Q412" s="432"/>
      <c r="R412" s="432"/>
      <c r="S412" s="432"/>
      <c r="T412" s="432"/>
      <c r="U412" s="432"/>
      <c r="V412" s="432"/>
      <c r="W412" s="430" t="str">
        <f>IF(入力①申請書項目!AA264="","",入力①申請書項目!AA264)&amp;IF(入力①申請書項目!AD264="","",入力①申請書項目!AD264)</f>
        <v/>
      </c>
      <c r="X412" s="430"/>
      <c r="Y412" s="430"/>
      <c r="Z412" s="430"/>
      <c r="AA412" s="430" t="str">
        <f>IF(入力①申請書項目!AG264="","",入力①申請書項目!AG264)</f>
        <v/>
      </c>
      <c r="AB412" s="430"/>
      <c r="AC412" s="430"/>
      <c r="AD412" s="427" t="str">
        <f>IF(入力①申請書項目!AK264="","",入力①申請書項目!AK264)</f>
        <v/>
      </c>
      <c r="AE412" s="427"/>
      <c r="AF412" s="427"/>
      <c r="AG412" s="428" t="str">
        <f>IF(入力①申請書項目!AN264="","",入力①申請書項目!AN264)</f>
        <v/>
      </c>
      <c r="AH412" s="428"/>
      <c r="AI412" s="427" t="str">
        <f>IF(入力①申請書項目!AP264=0,"",入力①申請書項目!AP264)</f>
        <v/>
      </c>
      <c r="AJ412" s="427"/>
      <c r="AK412" s="427"/>
      <c r="AL412" s="433" t="str">
        <f>IF(入力①申請書項目!AV264="","",入力①申請書項目!AV264)&amp;IF(入力①申請書項目!AZ264="","",","&amp;入力①申請書項目!AZ264)</f>
        <v/>
      </c>
      <c r="AM412" s="433"/>
      <c r="AN412" s="433"/>
      <c r="AO412" s="433"/>
      <c r="AP412" s="433"/>
      <c r="AQ412" s="285"/>
    </row>
    <row r="413" spans="1:46" ht="20.100000000000001" customHeight="1">
      <c r="A413" s="265"/>
      <c r="B413" s="265"/>
      <c r="C413" s="429" t="str">
        <f>IF(入力①申請書項目!E265="","",入力①申請書項目!E265)</f>
        <v/>
      </c>
      <c r="D413" s="429"/>
      <c r="E413" s="430" t="str">
        <f>IF(入力①申請書項目!G265="","","H"&amp;入力①申請書項目!G265&amp;"."&amp;入力①申請書項目!J265)</f>
        <v/>
      </c>
      <c r="F413" s="430"/>
      <c r="G413" s="430"/>
      <c r="H413" s="430"/>
      <c r="I413" s="431" t="str">
        <f>IF(入力①申請書項目!M265="","",VLOOKUP(入力①申請書項目!M265,PL①!$A$25:$B$29,2,FALSE))</f>
        <v/>
      </c>
      <c r="J413" s="431"/>
      <c r="K413" s="431"/>
      <c r="L413" s="432" t="str">
        <f>IF(入力①申請書項目!Q265="","",入力①申請書項目!Q265)</f>
        <v/>
      </c>
      <c r="M413" s="432"/>
      <c r="N413" s="432"/>
      <c r="O413" s="432"/>
      <c r="P413" s="432"/>
      <c r="Q413" s="432"/>
      <c r="R413" s="432"/>
      <c r="S413" s="432"/>
      <c r="T413" s="432"/>
      <c r="U413" s="432"/>
      <c r="V413" s="432"/>
      <c r="W413" s="430" t="str">
        <f>IF(入力①申請書項目!AA265="","",入力①申請書項目!AA265)&amp;IF(入力①申請書項目!AD265="","",入力①申請書項目!AD265)</f>
        <v/>
      </c>
      <c r="X413" s="430"/>
      <c r="Y413" s="430"/>
      <c r="Z413" s="430"/>
      <c r="AA413" s="430" t="str">
        <f>IF(入力①申請書項目!AG265="","",入力①申請書項目!AG265)</f>
        <v/>
      </c>
      <c r="AB413" s="430"/>
      <c r="AC413" s="430"/>
      <c r="AD413" s="427" t="str">
        <f>IF(入力①申請書項目!AK265="","",入力①申請書項目!AK265)</f>
        <v/>
      </c>
      <c r="AE413" s="427"/>
      <c r="AF413" s="427"/>
      <c r="AG413" s="428" t="str">
        <f>IF(入力①申請書項目!AN265="","",入力①申請書項目!AN265)</f>
        <v/>
      </c>
      <c r="AH413" s="428"/>
      <c r="AI413" s="427" t="str">
        <f>IF(入力①申請書項目!AP265=0,"",入力①申請書項目!AP265)</f>
        <v/>
      </c>
      <c r="AJ413" s="427"/>
      <c r="AK413" s="427"/>
      <c r="AL413" s="433" t="str">
        <f>IF(入力①申請書項目!AV265="","",入力①申請書項目!AV265)&amp;IF(入力①申請書項目!AZ265="","",","&amp;入力①申請書項目!AZ265)</f>
        <v/>
      </c>
      <c r="AM413" s="433"/>
      <c r="AN413" s="433"/>
      <c r="AO413" s="433"/>
      <c r="AP413" s="433"/>
      <c r="AQ413" s="285"/>
    </row>
    <row r="414" spans="1:46" ht="18.75" customHeight="1">
      <c r="A414" s="265"/>
      <c r="B414" s="265"/>
      <c r="C414" s="429" t="str">
        <f>IF(入力①申請書項目!E266="","",入力①申請書項目!E266)</f>
        <v/>
      </c>
      <c r="D414" s="429"/>
      <c r="E414" s="430" t="str">
        <f>IF(入力①申請書項目!G266="","","H"&amp;入力①申請書項目!G266&amp;"."&amp;入力①申請書項目!J266)</f>
        <v/>
      </c>
      <c r="F414" s="430"/>
      <c r="G414" s="430"/>
      <c r="H414" s="430"/>
      <c r="I414" s="431" t="str">
        <f>IF(入力①申請書項目!M266="","",VLOOKUP(入力①申請書項目!M266,PL①!$A$25:$B$29,2,FALSE))</f>
        <v/>
      </c>
      <c r="J414" s="431"/>
      <c r="K414" s="431"/>
      <c r="L414" s="432" t="str">
        <f>IF(入力①申請書項目!Q266="","",入力①申請書項目!Q266)</f>
        <v/>
      </c>
      <c r="M414" s="432"/>
      <c r="N414" s="432"/>
      <c r="O414" s="432"/>
      <c r="P414" s="432"/>
      <c r="Q414" s="432"/>
      <c r="R414" s="432"/>
      <c r="S414" s="432"/>
      <c r="T414" s="432"/>
      <c r="U414" s="432"/>
      <c r="V414" s="432"/>
      <c r="W414" s="430" t="str">
        <f>IF(入力①申請書項目!AA266="","",入力①申請書項目!AA266)&amp;IF(入力①申請書項目!AD266="","",入力①申請書項目!AD266)</f>
        <v/>
      </c>
      <c r="X414" s="430"/>
      <c r="Y414" s="430"/>
      <c r="Z414" s="430"/>
      <c r="AA414" s="430" t="str">
        <f>IF(入力①申請書項目!AG266="","",入力①申請書項目!AG266)</f>
        <v/>
      </c>
      <c r="AB414" s="430"/>
      <c r="AC414" s="430"/>
      <c r="AD414" s="427" t="str">
        <f>IF(入力①申請書項目!AK266="","",入力①申請書項目!AK266)</f>
        <v/>
      </c>
      <c r="AE414" s="427"/>
      <c r="AF414" s="427"/>
      <c r="AG414" s="428" t="str">
        <f>IF(入力①申請書項目!AN266="","",入力①申請書項目!AN266)</f>
        <v/>
      </c>
      <c r="AH414" s="428"/>
      <c r="AI414" s="427" t="str">
        <f>IF(入力①申請書項目!AP266=0,"",入力①申請書項目!AP266)</f>
        <v/>
      </c>
      <c r="AJ414" s="427"/>
      <c r="AK414" s="427"/>
      <c r="AL414" s="433" t="str">
        <f>IF(入力①申請書項目!AV266="","",入力①申請書項目!AV266)&amp;IF(入力①申請書項目!AZ266="","",","&amp;入力①申請書項目!AZ266)</f>
        <v/>
      </c>
      <c r="AM414" s="433"/>
      <c r="AN414" s="433"/>
      <c r="AO414" s="433"/>
      <c r="AP414" s="433"/>
      <c r="AQ414" s="285"/>
    </row>
    <row r="415" spans="1:46" ht="18.75" customHeight="1">
      <c r="A415" s="265"/>
      <c r="B415" s="265"/>
      <c r="C415" s="435" t="str">
        <f>IF(入力①申請書項目!E267="","",入力①申請書項目!E267)</f>
        <v/>
      </c>
      <c r="D415" s="435"/>
      <c r="E415" s="436" t="str">
        <f>IF(入力①申請書項目!G267="","","H"&amp;入力①申請書項目!G267&amp;"."&amp;入力①申請書項目!J267)</f>
        <v/>
      </c>
      <c r="F415" s="436"/>
      <c r="G415" s="436"/>
      <c r="H415" s="436"/>
      <c r="I415" s="437" t="str">
        <f>IF(入力①申請書項目!M267="","",VLOOKUP(入力①申請書項目!M267,PL①!$A$25:$B$29,2,FALSE))</f>
        <v/>
      </c>
      <c r="J415" s="437"/>
      <c r="K415" s="437"/>
      <c r="L415" s="440" t="str">
        <f>IF(入力①申請書項目!Q267="","",入力①申請書項目!Q267)</f>
        <v/>
      </c>
      <c r="M415" s="440"/>
      <c r="N415" s="440"/>
      <c r="O415" s="440"/>
      <c r="P415" s="440"/>
      <c r="Q415" s="440"/>
      <c r="R415" s="440"/>
      <c r="S415" s="440"/>
      <c r="T415" s="440"/>
      <c r="U415" s="440"/>
      <c r="V415" s="440"/>
      <c r="W415" s="436" t="str">
        <f>IF(入力①申請書項目!AA267="","",入力①申請書項目!AA267)&amp;IF(入力①申請書項目!AD267="","",入力①申請書項目!AD267)</f>
        <v/>
      </c>
      <c r="X415" s="436"/>
      <c r="Y415" s="436"/>
      <c r="Z415" s="436"/>
      <c r="AA415" s="436" t="str">
        <f>IF(入力①申請書項目!AG267="","",入力①申請書項目!AG267)</f>
        <v/>
      </c>
      <c r="AB415" s="436"/>
      <c r="AC415" s="436"/>
      <c r="AD415" s="438" t="str">
        <f>IF(入力①申請書項目!AK267="","",入力①申請書項目!AK267)</f>
        <v/>
      </c>
      <c r="AE415" s="438"/>
      <c r="AF415" s="438"/>
      <c r="AG415" s="439" t="str">
        <f>IF(入力①申請書項目!AN267="","",入力①申請書項目!AN267)</f>
        <v/>
      </c>
      <c r="AH415" s="439"/>
      <c r="AI415" s="438" t="str">
        <f>IF(入力①申請書項目!AP267=0,"",入力①申請書項目!AP267)</f>
        <v/>
      </c>
      <c r="AJ415" s="438"/>
      <c r="AK415" s="438"/>
      <c r="AL415" s="441" t="str">
        <f>IF(入力①申請書項目!AV267="","",入力①申請書項目!AV267)&amp;IF(入力①申請書項目!AZ267="","",","&amp;入力①申請書項目!AZ267)</f>
        <v/>
      </c>
      <c r="AM415" s="441"/>
      <c r="AN415" s="441"/>
      <c r="AO415" s="441"/>
      <c r="AP415" s="441"/>
      <c r="AQ415" s="285"/>
    </row>
    <row r="416" spans="1:46" ht="18.75" customHeight="1">
      <c r="A416" s="265"/>
      <c r="B416" s="265"/>
      <c r="C416" s="808" t="str">
        <f>IF(入力①申請書項目!E268="","",入力①申請書項目!E268)</f>
        <v/>
      </c>
      <c r="D416" s="808"/>
      <c r="E416" s="809" t="str">
        <f>IF(入力①申請書項目!G268="","","H"&amp;入力①申請書項目!G268&amp;"."&amp;入力①申請書項目!J268)</f>
        <v/>
      </c>
      <c r="F416" s="809"/>
      <c r="G416" s="809"/>
      <c r="H416" s="809"/>
      <c r="I416" s="810" t="str">
        <f>IF(入力①申請書項目!M268="","",VLOOKUP(入力①申請書項目!M268,PL①!$A$25:$B$29,2,FALSE))</f>
        <v/>
      </c>
      <c r="J416" s="810"/>
      <c r="K416" s="810"/>
      <c r="L416" s="811" t="str">
        <f>IF(入力①申請書項目!Q268="","",入力①申請書項目!Q268)</f>
        <v/>
      </c>
      <c r="M416" s="811"/>
      <c r="N416" s="811"/>
      <c r="O416" s="811"/>
      <c r="P416" s="811"/>
      <c r="Q416" s="811"/>
      <c r="R416" s="811"/>
      <c r="S416" s="811"/>
      <c r="T416" s="811"/>
      <c r="U416" s="811"/>
      <c r="V416" s="811"/>
      <c r="W416" s="809" t="str">
        <f>IF(入力①申請書項目!AA268="","",入力①申請書項目!AA268)&amp;IF(入力①申請書項目!AD268="","",入力①申請書項目!AD268)</f>
        <v/>
      </c>
      <c r="X416" s="809"/>
      <c r="Y416" s="809"/>
      <c r="Z416" s="809"/>
      <c r="AA416" s="809" t="str">
        <f>IF(入力①申請書項目!AG268="","",入力①申請書項目!AG268)</f>
        <v/>
      </c>
      <c r="AB416" s="809"/>
      <c r="AC416" s="809"/>
      <c r="AD416" s="812" t="str">
        <f>IF(入力①申請書項目!AK268="","",入力①申請書項目!AK268)</f>
        <v/>
      </c>
      <c r="AE416" s="812"/>
      <c r="AF416" s="812"/>
      <c r="AG416" s="813" t="str">
        <f>IF(入力①申請書項目!AN268="","",入力①申請書項目!AN268)</f>
        <v/>
      </c>
      <c r="AH416" s="813"/>
      <c r="AI416" s="812" t="str">
        <f>IF(入力①申請書項目!AP268=0,"",入力①申請書項目!AP268)</f>
        <v/>
      </c>
      <c r="AJ416" s="812"/>
      <c r="AK416" s="812"/>
      <c r="AL416" s="814" t="str">
        <f>IF(入力①申請書項目!AV268="","",入力①申請書項目!AV268)&amp;IF(入力①申請書項目!AZ268="","",","&amp;入力①申請書項目!AZ268)</f>
        <v/>
      </c>
      <c r="AM416" s="814"/>
      <c r="AN416" s="814"/>
      <c r="AO416" s="814"/>
      <c r="AP416" s="814"/>
      <c r="AQ416" s="396"/>
      <c r="AT416" s="89">
        <f>IF(L416="",0,1)</f>
        <v>0</v>
      </c>
    </row>
    <row r="417" spans="1:43" ht="18.75" customHeight="1">
      <c r="A417" s="265"/>
      <c r="B417" s="265"/>
      <c r="C417" s="808" t="str">
        <f>IF(入力①申請書項目!E269="","",入力①申請書項目!E269)</f>
        <v/>
      </c>
      <c r="D417" s="808"/>
      <c r="E417" s="809" t="str">
        <f>IF(入力①申請書項目!G269="","","H"&amp;入力①申請書項目!G269&amp;"."&amp;入力①申請書項目!J269)</f>
        <v/>
      </c>
      <c r="F417" s="809"/>
      <c r="G417" s="809"/>
      <c r="H417" s="809"/>
      <c r="I417" s="810" t="str">
        <f>IF(入力①申請書項目!M269="","",VLOOKUP(入力①申請書項目!M269,PL①!$A$25:$B$29,2,FALSE))</f>
        <v/>
      </c>
      <c r="J417" s="810"/>
      <c r="K417" s="810"/>
      <c r="L417" s="811" t="str">
        <f>IF(入力①申請書項目!Q269="","",入力①申請書項目!Q269)</f>
        <v/>
      </c>
      <c r="M417" s="811"/>
      <c r="N417" s="811"/>
      <c r="O417" s="811"/>
      <c r="P417" s="811"/>
      <c r="Q417" s="811"/>
      <c r="R417" s="811"/>
      <c r="S417" s="811"/>
      <c r="T417" s="811"/>
      <c r="U417" s="811"/>
      <c r="V417" s="811"/>
      <c r="W417" s="809" t="str">
        <f>IF(入力①申請書項目!AA269="","",入力①申請書項目!AA269)&amp;IF(入力①申請書項目!AD269="","",入力①申請書項目!AD269)</f>
        <v/>
      </c>
      <c r="X417" s="809"/>
      <c r="Y417" s="809"/>
      <c r="Z417" s="809"/>
      <c r="AA417" s="809" t="str">
        <f>IF(入力①申請書項目!AG269="","",入力①申請書項目!AG269)</f>
        <v/>
      </c>
      <c r="AB417" s="809"/>
      <c r="AC417" s="809"/>
      <c r="AD417" s="812" t="str">
        <f>IF(入力①申請書項目!AK269="","",入力①申請書項目!AK269)</f>
        <v/>
      </c>
      <c r="AE417" s="812"/>
      <c r="AF417" s="812"/>
      <c r="AG417" s="813" t="str">
        <f>IF(入力①申請書項目!AN269="","",入力①申請書項目!AN269)</f>
        <v/>
      </c>
      <c r="AH417" s="813"/>
      <c r="AI417" s="812" t="str">
        <f>IF(入力①申請書項目!AP269=0,"",入力①申請書項目!AP269)</f>
        <v/>
      </c>
      <c r="AJ417" s="812"/>
      <c r="AK417" s="812"/>
      <c r="AL417" s="814" t="str">
        <f>IF(入力①申請書項目!AV269="","",入力①申請書項目!AV269)&amp;IF(入力①申請書項目!AZ269="","",","&amp;入力①申請書項目!AZ269)</f>
        <v/>
      </c>
      <c r="AM417" s="814"/>
      <c r="AN417" s="814"/>
      <c r="AO417" s="814"/>
      <c r="AP417" s="814"/>
      <c r="AQ417" s="396"/>
    </row>
    <row r="418" spans="1:43">
      <c r="A418" s="265"/>
      <c r="B418" s="265"/>
      <c r="C418" s="808" t="str">
        <f>IF(入力①申請書項目!E270="","",入力①申請書項目!E270)</f>
        <v/>
      </c>
      <c r="D418" s="808"/>
      <c r="E418" s="809" t="str">
        <f>IF(入力①申請書項目!G270="","","H"&amp;入力①申請書項目!G270&amp;"."&amp;入力①申請書項目!J270)</f>
        <v/>
      </c>
      <c r="F418" s="809"/>
      <c r="G418" s="809"/>
      <c r="H418" s="809"/>
      <c r="I418" s="810" t="str">
        <f>IF(入力①申請書項目!M270="","",VLOOKUP(入力①申請書項目!M270,PL①!$A$25:$B$29,2,FALSE))</f>
        <v/>
      </c>
      <c r="J418" s="810"/>
      <c r="K418" s="810"/>
      <c r="L418" s="811" t="str">
        <f>IF(入力①申請書項目!Q270="","",入力①申請書項目!Q270)</f>
        <v/>
      </c>
      <c r="M418" s="811"/>
      <c r="N418" s="811"/>
      <c r="O418" s="811"/>
      <c r="P418" s="811"/>
      <c r="Q418" s="811"/>
      <c r="R418" s="811"/>
      <c r="S418" s="811"/>
      <c r="T418" s="811"/>
      <c r="U418" s="811"/>
      <c r="V418" s="811"/>
      <c r="W418" s="809" t="str">
        <f>IF(入力①申請書項目!AA270="","",入力①申請書項目!AA270)&amp;IF(入力①申請書項目!AD270="","",入力①申請書項目!AD270)</f>
        <v/>
      </c>
      <c r="X418" s="809"/>
      <c r="Y418" s="809"/>
      <c r="Z418" s="809"/>
      <c r="AA418" s="809" t="str">
        <f>IF(入力①申請書項目!AG270="","",入力①申請書項目!AG270)</f>
        <v/>
      </c>
      <c r="AB418" s="809"/>
      <c r="AC418" s="809"/>
      <c r="AD418" s="812" t="str">
        <f>IF(入力①申請書項目!AK270="","",入力①申請書項目!AK270)</f>
        <v/>
      </c>
      <c r="AE418" s="812"/>
      <c r="AF418" s="812"/>
      <c r="AG418" s="813" t="str">
        <f>IF(入力①申請書項目!AN270="","",入力①申請書項目!AN270)</f>
        <v/>
      </c>
      <c r="AH418" s="813"/>
      <c r="AI418" s="812" t="str">
        <f>IF(入力①申請書項目!AP270=0,"",入力①申請書項目!AP270)</f>
        <v/>
      </c>
      <c r="AJ418" s="812"/>
      <c r="AK418" s="812"/>
      <c r="AL418" s="814" t="str">
        <f>IF(入力①申請書項目!AV270="","",入力①申請書項目!AV270)&amp;IF(入力①申請書項目!AZ270="","",","&amp;入力①申請書項目!AZ270)</f>
        <v/>
      </c>
      <c r="AM418" s="814"/>
      <c r="AN418" s="814"/>
      <c r="AO418" s="814"/>
      <c r="AP418" s="814"/>
      <c r="AQ418" s="396"/>
    </row>
    <row r="419" spans="1:43">
      <c r="A419" s="265"/>
      <c r="B419" s="265"/>
      <c r="C419" s="808" t="str">
        <f>IF(入力①申請書項目!E271="","",入力①申請書項目!E271)</f>
        <v/>
      </c>
      <c r="D419" s="808"/>
      <c r="E419" s="809" t="str">
        <f>IF(入力①申請書項目!G271="","","H"&amp;入力①申請書項目!G271&amp;"."&amp;入力①申請書項目!J271)</f>
        <v/>
      </c>
      <c r="F419" s="809"/>
      <c r="G419" s="809"/>
      <c r="H419" s="809"/>
      <c r="I419" s="810" t="str">
        <f>IF(入力①申請書項目!M271="","",VLOOKUP(入力①申請書項目!M271,PL①!$A$25:$B$29,2,FALSE))</f>
        <v/>
      </c>
      <c r="J419" s="810"/>
      <c r="K419" s="810"/>
      <c r="L419" s="811" t="str">
        <f>IF(入力①申請書項目!Q271="","",入力①申請書項目!Q271)</f>
        <v/>
      </c>
      <c r="M419" s="811"/>
      <c r="N419" s="811"/>
      <c r="O419" s="811"/>
      <c r="P419" s="811"/>
      <c r="Q419" s="811"/>
      <c r="R419" s="811"/>
      <c r="S419" s="811"/>
      <c r="T419" s="811"/>
      <c r="U419" s="811"/>
      <c r="V419" s="811"/>
      <c r="W419" s="809" t="str">
        <f>IF(入力①申請書項目!AA271="","",入力①申請書項目!AA271)&amp;IF(入力①申請書項目!AD271="","",入力①申請書項目!AD271)</f>
        <v/>
      </c>
      <c r="X419" s="809"/>
      <c r="Y419" s="809"/>
      <c r="Z419" s="809"/>
      <c r="AA419" s="809" t="str">
        <f>IF(入力①申請書項目!AG271="","",入力①申請書項目!AG271)</f>
        <v/>
      </c>
      <c r="AB419" s="809"/>
      <c r="AC419" s="809"/>
      <c r="AD419" s="812" t="str">
        <f>IF(入力①申請書項目!AK271="","",入力①申請書項目!AK271)</f>
        <v/>
      </c>
      <c r="AE419" s="812"/>
      <c r="AF419" s="812"/>
      <c r="AG419" s="813" t="str">
        <f>IF(入力①申請書項目!AN271="","",入力①申請書項目!AN271)</f>
        <v/>
      </c>
      <c r="AH419" s="813"/>
      <c r="AI419" s="812" t="str">
        <f>IF(入力①申請書項目!AP271=0,"",入力①申請書項目!AP271)</f>
        <v/>
      </c>
      <c r="AJ419" s="812"/>
      <c r="AK419" s="812"/>
      <c r="AL419" s="814" t="str">
        <f>IF(入力①申請書項目!AV271="","",入力①申請書項目!AV271)&amp;IF(入力①申請書項目!AZ271="","",","&amp;入力①申請書項目!AZ271)</f>
        <v/>
      </c>
      <c r="AM419" s="814"/>
      <c r="AN419" s="814"/>
      <c r="AO419" s="814"/>
      <c r="AP419" s="814"/>
      <c r="AQ419" s="396"/>
    </row>
    <row r="420" spans="1:43">
      <c r="A420" s="265"/>
      <c r="B420" s="265"/>
      <c r="C420" s="808" t="str">
        <f>IF(入力①申請書項目!E272="","",入力①申請書項目!E272)</f>
        <v/>
      </c>
      <c r="D420" s="808"/>
      <c r="E420" s="809" t="str">
        <f>IF(入力①申請書項目!G272="","","H"&amp;入力①申請書項目!G272&amp;"."&amp;入力①申請書項目!J272)</f>
        <v/>
      </c>
      <c r="F420" s="809"/>
      <c r="G420" s="809"/>
      <c r="H420" s="809"/>
      <c r="I420" s="810" t="str">
        <f>IF(入力①申請書項目!M272="","",VLOOKUP(入力①申請書項目!M272,PL①!$A$25:$B$29,2,FALSE))</f>
        <v/>
      </c>
      <c r="J420" s="810"/>
      <c r="K420" s="810"/>
      <c r="L420" s="811" t="str">
        <f>IF(入力①申請書項目!Q272="","",入力①申請書項目!Q272)</f>
        <v/>
      </c>
      <c r="M420" s="811"/>
      <c r="N420" s="811"/>
      <c r="O420" s="811"/>
      <c r="P420" s="811"/>
      <c r="Q420" s="811"/>
      <c r="R420" s="811"/>
      <c r="S420" s="811"/>
      <c r="T420" s="811"/>
      <c r="U420" s="811"/>
      <c r="V420" s="811"/>
      <c r="W420" s="809" t="str">
        <f>IF(入力①申請書項目!AA272="","",入力①申請書項目!AA272)&amp;IF(入力①申請書項目!AD272="","",入力①申請書項目!AD272)</f>
        <v/>
      </c>
      <c r="X420" s="809"/>
      <c r="Y420" s="809"/>
      <c r="Z420" s="809"/>
      <c r="AA420" s="809" t="str">
        <f>IF(入力①申請書項目!AG272="","",入力①申請書項目!AG272)</f>
        <v/>
      </c>
      <c r="AB420" s="809"/>
      <c r="AC420" s="809"/>
      <c r="AD420" s="812" t="str">
        <f>IF(入力①申請書項目!AK272="","",入力①申請書項目!AK272)</f>
        <v/>
      </c>
      <c r="AE420" s="812"/>
      <c r="AF420" s="812"/>
      <c r="AG420" s="813" t="str">
        <f>IF(入力①申請書項目!AN272="","",入力①申請書項目!AN272)</f>
        <v/>
      </c>
      <c r="AH420" s="813"/>
      <c r="AI420" s="812" t="str">
        <f>IF(入力①申請書項目!AP272=0,"",入力①申請書項目!AP272)</f>
        <v/>
      </c>
      <c r="AJ420" s="812"/>
      <c r="AK420" s="812"/>
      <c r="AL420" s="814" t="str">
        <f>IF(入力①申請書項目!AV272="","",入力①申請書項目!AV272)&amp;IF(入力①申請書項目!AZ272="","",","&amp;入力①申請書項目!AZ272)</f>
        <v/>
      </c>
      <c r="AM420" s="814"/>
      <c r="AN420" s="814"/>
      <c r="AO420" s="814"/>
      <c r="AP420" s="814"/>
      <c r="AQ420" s="396"/>
    </row>
    <row r="421" spans="1:43">
      <c r="A421" s="265"/>
      <c r="B421" s="265"/>
      <c r="C421" s="808" t="str">
        <f>IF(入力①申請書項目!E273="","",入力①申請書項目!E273)</f>
        <v/>
      </c>
      <c r="D421" s="808"/>
      <c r="E421" s="809" t="str">
        <f>IF(入力①申請書項目!G273="","","H"&amp;入力①申請書項目!G273&amp;"."&amp;入力①申請書項目!J273)</f>
        <v/>
      </c>
      <c r="F421" s="809"/>
      <c r="G421" s="809"/>
      <c r="H421" s="809"/>
      <c r="I421" s="810" t="str">
        <f>IF(入力①申請書項目!M273="","",VLOOKUP(入力①申請書項目!M273,PL①!$A$25:$B$29,2,FALSE))</f>
        <v/>
      </c>
      <c r="J421" s="810"/>
      <c r="K421" s="810"/>
      <c r="L421" s="811" t="str">
        <f>IF(入力①申請書項目!Q273="","",入力①申請書項目!Q273)</f>
        <v/>
      </c>
      <c r="M421" s="811"/>
      <c r="N421" s="811"/>
      <c r="O421" s="811"/>
      <c r="P421" s="811"/>
      <c r="Q421" s="811"/>
      <c r="R421" s="811"/>
      <c r="S421" s="811"/>
      <c r="T421" s="811"/>
      <c r="U421" s="811"/>
      <c r="V421" s="811"/>
      <c r="W421" s="809" t="str">
        <f>IF(入力①申請書項目!AA273="","",入力①申請書項目!AA273)&amp;IF(入力①申請書項目!AD273="","",入力①申請書項目!AD273)</f>
        <v/>
      </c>
      <c r="X421" s="809"/>
      <c r="Y421" s="809"/>
      <c r="Z421" s="809"/>
      <c r="AA421" s="809" t="str">
        <f>IF(入力①申請書項目!AG273="","",入力①申請書項目!AG273)</f>
        <v/>
      </c>
      <c r="AB421" s="809"/>
      <c r="AC421" s="809"/>
      <c r="AD421" s="812" t="str">
        <f>IF(入力①申請書項目!AK273="","",入力①申請書項目!AK273)</f>
        <v/>
      </c>
      <c r="AE421" s="812"/>
      <c r="AF421" s="812"/>
      <c r="AG421" s="813" t="str">
        <f>IF(入力①申請書項目!AN273="","",入力①申請書項目!AN273)</f>
        <v/>
      </c>
      <c r="AH421" s="813"/>
      <c r="AI421" s="812" t="str">
        <f>IF(入力①申請書項目!AP273=0,"",入力①申請書項目!AP273)</f>
        <v/>
      </c>
      <c r="AJ421" s="812"/>
      <c r="AK421" s="812"/>
      <c r="AL421" s="814" t="str">
        <f>IF(入力①申請書項目!AV273="","",入力①申請書項目!AV273)&amp;IF(入力①申請書項目!AZ273="","",","&amp;入力①申請書項目!AZ273)</f>
        <v/>
      </c>
      <c r="AM421" s="814"/>
      <c r="AN421" s="814"/>
      <c r="AO421" s="814"/>
      <c r="AP421" s="814"/>
      <c r="AQ421" s="396"/>
    </row>
    <row r="422" spans="1:43">
      <c r="A422" s="265"/>
      <c r="B422" s="265"/>
      <c r="C422" s="808" t="str">
        <f>IF(入力①申請書項目!E274="","",入力①申請書項目!E274)</f>
        <v/>
      </c>
      <c r="D422" s="808"/>
      <c r="E422" s="809" t="str">
        <f>IF(入力①申請書項目!G274="","","H"&amp;入力①申請書項目!G274&amp;"."&amp;入力①申請書項目!J274)</f>
        <v/>
      </c>
      <c r="F422" s="809"/>
      <c r="G422" s="809"/>
      <c r="H422" s="809"/>
      <c r="I422" s="810" t="str">
        <f>IF(入力①申請書項目!M274="","",VLOOKUP(入力①申請書項目!M274,PL①!$A$25:$B$29,2,FALSE))</f>
        <v/>
      </c>
      <c r="J422" s="810"/>
      <c r="K422" s="810"/>
      <c r="L422" s="811" t="str">
        <f>IF(入力①申請書項目!Q274="","",入力①申請書項目!Q274)</f>
        <v/>
      </c>
      <c r="M422" s="811"/>
      <c r="N422" s="811"/>
      <c r="O422" s="811"/>
      <c r="P422" s="811"/>
      <c r="Q422" s="811"/>
      <c r="R422" s="811"/>
      <c r="S422" s="811"/>
      <c r="T422" s="811"/>
      <c r="U422" s="811"/>
      <c r="V422" s="811"/>
      <c r="W422" s="809" t="str">
        <f>IF(入力①申請書項目!AA274="","",入力①申請書項目!AA274)&amp;IF(入力①申請書項目!AD274="","",入力①申請書項目!AD274)</f>
        <v/>
      </c>
      <c r="X422" s="809"/>
      <c r="Y422" s="809"/>
      <c r="Z422" s="809"/>
      <c r="AA422" s="809" t="str">
        <f>IF(入力①申請書項目!AG274="","",入力①申請書項目!AG274)</f>
        <v/>
      </c>
      <c r="AB422" s="809"/>
      <c r="AC422" s="809"/>
      <c r="AD422" s="812" t="str">
        <f>IF(入力①申請書項目!AK274="","",入力①申請書項目!AK274)</f>
        <v/>
      </c>
      <c r="AE422" s="812"/>
      <c r="AF422" s="812"/>
      <c r="AG422" s="813" t="str">
        <f>IF(入力①申請書項目!AN274="","",入力①申請書項目!AN274)</f>
        <v/>
      </c>
      <c r="AH422" s="813"/>
      <c r="AI422" s="812" t="str">
        <f>IF(入力①申請書項目!AP274=0,"",入力①申請書項目!AP274)</f>
        <v/>
      </c>
      <c r="AJ422" s="812"/>
      <c r="AK422" s="812"/>
      <c r="AL422" s="814" t="str">
        <f>IF(入力①申請書項目!AV274="","",入力①申請書項目!AV274)&amp;IF(入力①申請書項目!AZ274="","",","&amp;入力①申請書項目!AZ274)</f>
        <v/>
      </c>
      <c r="AM422" s="814"/>
      <c r="AN422" s="814"/>
      <c r="AO422" s="814"/>
      <c r="AP422" s="814"/>
      <c r="AQ422" s="396"/>
    </row>
    <row r="423" spans="1:43">
      <c r="A423" s="265"/>
      <c r="B423" s="265"/>
      <c r="C423" s="808" t="str">
        <f>IF(入力①申請書項目!E275="","",入力①申請書項目!E275)</f>
        <v/>
      </c>
      <c r="D423" s="808"/>
      <c r="E423" s="809" t="str">
        <f>IF(入力①申請書項目!G275="","","H"&amp;入力①申請書項目!G275&amp;"."&amp;入力①申請書項目!J275)</f>
        <v/>
      </c>
      <c r="F423" s="809"/>
      <c r="G423" s="809"/>
      <c r="H423" s="809"/>
      <c r="I423" s="810" t="str">
        <f>IF(入力①申請書項目!M275="","",VLOOKUP(入力①申請書項目!M275,PL①!$A$25:$B$29,2,FALSE))</f>
        <v/>
      </c>
      <c r="J423" s="810"/>
      <c r="K423" s="810"/>
      <c r="L423" s="811" t="str">
        <f>IF(入力①申請書項目!Q275="","",入力①申請書項目!Q275)</f>
        <v/>
      </c>
      <c r="M423" s="811"/>
      <c r="N423" s="811"/>
      <c r="O423" s="811"/>
      <c r="P423" s="811"/>
      <c r="Q423" s="811"/>
      <c r="R423" s="811"/>
      <c r="S423" s="811"/>
      <c r="T423" s="811"/>
      <c r="U423" s="811"/>
      <c r="V423" s="811"/>
      <c r="W423" s="809" t="str">
        <f>IF(入力①申請書項目!AA275="","",入力①申請書項目!AA275)&amp;IF(入力①申請書項目!AD275="","",入力①申請書項目!AD275)</f>
        <v/>
      </c>
      <c r="X423" s="809"/>
      <c r="Y423" s="809"/>
      <c r="Z423" s="809"/>
      <c r="AA423" s="809" t="str">
        <f>IF(入力①申請書項目!AG275="","",入力①申請書項目!AG275)</f>
        <v/>
      </c>
      <c r="AB423" s="809"/>
      <c r="AC423" s="809"/>
      <c r="AD423" s="812" t="str">
        <f>IF(入力①申請書項目!AK275="","",入力①申請書項目!AK275)</f>
        <v/>
      </c>
      <c r="AE423" s="812"/>
      <c r="AF423" s="812"/>
      <c r="AG423" s="813" t="str">
        <f>IF(入力①申請書項目!AN275="","",入力①申請書項目!AN275)</f>
        <v/>
      </c>
      <c r="AH423" s="813"/>
      <c r="AI423" s="812" t="str">
        <f>IF(入力①申請書項目!AP275=0,"",入力①申請書項目!AP275)</f>
        <v/>
      </c>
      <c r="AJ423" s="812"/>
      <c r="AK423" s="812"/>
      <c r="AL423" s="814" t="str">
        <f>IF(入力①申請書項目!AV275="","",入力①申請書項目!AV275)&amp;IF(入力①申請書項目!AZ275="","",","&amp;入力①申請書項目!AZ275)</f>
        <v/>
      </c>
      <c r="AM423" s="814"/>
      <c r="AN423" s="814"/>
      <c r="AO423" s="814"/>
      <c r="AP423" s="814"/>
      <c r="AQ423" s="396"/>
    </row>
    <row r="424" spans="1:43">
      <c r="A424" s="265"/>
      <c r="B424" s="265"/>
      <c r="C424" s="808" t="str">
        <f>IF(入力①申請書項目!E276="","",入力①申請書項目!E276)</f>
        <v/>
      </c>
      <c r="D424" s="808"/>
      <c r="E424" s="809" t="str">
        <f>IF(入力①申請書項目!G276="","","H"&amp;入力①申請書項目!G276&amp;"."&amp;入力①申請書項目!J276)</f>
        <v/>
      </c>
      <c r="F424" s="809"/>
      <c r="G424" s="809"/>
      <c r="H424" s="809"/>
      <c r="I424" s="810" t="str">
        <f>IF(入力①申請書項目!M276="","",VLOOKUP(入力①申請書項目!M276,PL①!$A$25:$B$29,2,FALSE))</f>
        <v/>
      </c>
      <c r="J424" s="810"/>
      <c r="K424" s="810"/>
      <c r="L424" s="811" t="str">
        <f>IF(入力①申請書項目!Q276="","",入力①申請書項目!Q276)</f>
        <v/>
      </c>
      <c r="M424" s="811"/>
      <c r="N424" s="811"/>
      <c r="O424" s="811"/>
      <c r="P424" s="811"/>
      <c r="Q424" s="811"/>
      <c r="R424" s="811"/>
      <c r="S424" s="811"/>
      <c r="T424" s="811"/>
      <c r="U424" s="811"/>
      <c r="V424" s="811"/>
      <c r="W424" s="809" t="str">
        <f>IF(入力①申請書項目!AA276="","",入力①申請書項目!AA276)&amp;IF(入力①申請書項目!AD276="","",入力①申請書項目!AD276)</f>
        <v/>
      </c>
      <c r="X424" s="809"/>
      <c r="Y424" s="809"/>
      <c r="Z424" s="809"/>
      <c r="AA424" s="809" t="str">
        <f>IF(入力①申請書項目!AG276="","",入力①申請書項目!AG276)</f>
        <v/>
      </c>
      <c r="AB424" s="809"/>
      <c r="AC424" s="809"/>
      <c r="AD424" s="812" t="str">
        <f>IF(入力①申請書項目!AK276="","",入力①申請書項目!AK276)</f>
        <v/>
      </c>
      <c r="AE424" s="812"/>
      <c r="AF424" s="812"/>
      <c r="AG424" s="813" t="str">
        <f>IF(入力①申請書項目!AN276="","",入力①申請書項目!AN276)</f>
        <v/>
      </c>
      <c r="AH424" s="813"/>
      <c r="AI424" s="812" t="str">
        <f>IF(入力①申請書項目!AP276=0,"",入力①申請書項目!AP276)</f>
        <v/>
      </c>
      <c r="AJ424" s="812"/>
      <c r="AK424" s="812"/>
      <c r="AL424" s="814" t="str">
        <f>IF(入力①申請書項目!AV276="","",入力①申請書項目!AV276)&amp;IF(入力①申請書項目!AZ276="","",","&amp;入力①申請書項目!AZ276)</f>
        <v/>
      </c>
      <c r="AM424" s="814"/>
      <c r="AN424" s="814"/>
      <c r="AO424" s="814"/>
      <c r="AP424" s="814"/>
      <c r="AQ424" s="396"/>
    </row>
    <row r="425" spans="1:43">
      <c r="A425" s="265"/>
      <c r="B425" s="265"/>
      <c r="C425" s="808" t="str">
        <f>IF(入力①申請書項目!E277="","",入力①申請書項目!E277)</f>
        <v/>
      </c>
      <c r="D425" s="808"/>
      <c r="E425" s="809" t="str">
        <f>IF(入力①申請書項目!G277="","","H"&amp;入力①申請書項目!G277&amp;"."&amp;入力①申請書項目!J277)</f>
        <v/>
      </c>
      <c r="F425" s="809"/>
      <c r="G425" s="809"/>
      <c r="H425" s="809"/>
      <c r="I425" s="810" t="str">
        <f>IF(入力①申請書項目!M277="","",VLOOKUP(入力①申請書項目!M277,PL①!$A$25:$B$29,2,FALSE))</f>
        <v/>
      </c>
      <c r="J425" s="810"/>
      <c r="K425" s="810"/>
      <c r="L425" s="811" t="str">
        <f>IF(入力①申請書項目!Q277="","",入力①申請書項目!Q277)</f>
        <v/>
      </c>
      <c r="M425" s="811"/>
      <c r="N425" s="811"/>
      <c r="O425" s="811"/>
      <c r="P425" s="811"/>
      <c r="Q425" s="811"/>
      <c r="R425" s="811"/>
      <c r="S425" s="811"/>
      <c r="T425" s="811"/>
      <c r="U425" s="811"/>
      <c r="V425" s="811"/>
      <c r="W425" s="809" t="str">
        <f>IF(入力①申請書項目!AA277="","",入力①申請書項目!AA277)&amp;IF(入力①申請書項目!AD277="","",入力①申請書項目!AD277)</f>
        <v/>
      </c>
      <c r="X425" s="809"/>
      <c r="Y425" s="809"/>
      <c r="Z425" s="809"/>
      <c r="AA425" s="809" t="str">
        <f>IF(入力①申請書項目!AG277="","",入力①申請書項目!AG277)</f>
        <v/>
      </c>
      <c r="AB425" s="809"/>
      <c r="AC425" s="809"/>
      <c r="AD425" s="812" t="str">
        <f>IF(入力①申請書項目!AK277="","",入力①申請書項目!AK277)</f>
        <v/>
      </c>
      <c r="AE425" s="812"/>
      <c r="AF425" s="812"/>
      <c r="AG425" s="813" t="str">
        <f>IF(入力①申請書項目!AN277="","",入力①申請書項目!AN277)</f>
        <v/>
      </c>
      <c r="AH425" s="813"/>
      <c r="AI425" s="812" t="str">
        <f>IF(入力①申請書項目!AP277=0,"",入力①申請書項目!AP277)</f>
        <v/>
      </c>
      <c r="AJ425" s="812"/>
      <c r="AK425" s="812"/>
      <c r="AL425" s="814" t="str">
        <f>IF(入力①申請書項目!AV277="","",入力①申請書項目!AV277)&amp;IF(入力①申請書項目!AZ277="","",","&amp;入力①申請書項目!AZ277)</f>
        <v/>
      </c>
      <c r="AM425" s="814"/>
      <c r="AN425" s="814"/>
      <c r="AO425" s="814"/>
      <c r="AP425" s="814"/>
      <c r="AQ425" s="396"/>
    </row>
    <row r="426" spans="1:43">
      <c r="A426" s="265"/>
      <c r="B426" s="265"/>
      <c r="C426" s="808" t="str">
        <f>IF(入力①申請書項目!E278="","",入力①申請書項目!E278)</f>
        <v/>
      </c>
      <c r="D426" s="808"/>
      <c r="E426" s="809" t="str">
        <f>IF(入力①申請書項目!G278="","","H"&amp;入力①申請書項目!G278&amp;"."&amp;入力①申請書項目!J278)</f>
        <v/>
      </c>
      <c r="F426" s="809"/>
      <c r="G426" s="809"/>
      <c r="H426" s="809"/>
      <c r="I426" s="810" t="str">
        <f>IF(入力①申請書項目!M278="","",VLOOKUP(入力①申請書項目!M278,PL①!$A$25:$B$29,2,FALSE))</f>
        <v/>
      </c>
      <c r="J426" s="810"/>
      <c r="K426" s="810"/>
      <c r="L426" s="811" t="str">
        <f>IF(入力①申請書項目!Q278="","",入力①申請書項目!Q278)</f>
        <v/>
      </c>
      <c r="M426" s="811"/>
      <c r="N426" s="811"/>
      <c r="O426" s="811"/>
      <c r="P426" s="811"/>
      <c r="Q426" s="811"/>
      <c r="R426" s="811"/>
      <c r="S426" s="811"/>
      <c r="T426" s="811"/>
      <c r="U426" s="811"/>
      <c r="V426" s="811"/>
      <c r="W426" s="809" t="str">
        <f>IF(入力①申請書項目!AA278="","",入力①申請書項目!AA278)&amp;IF(入力①申請書項目!AD278="","",入力①申請書項目!AD278)</f>
        <v/>
      </c>
      <c r="X426" s="809"/>
      <c r="Y426" s="809"/>
      <c r="Z426" s="809"/>
      <c r="AA426" s="809" t="str">
        <f>IF(入力①申請書項目!AG278="","",入力①申請書項目!AG278)</f>
        <v/>
      </c>
      <c r="AB426" s="809"/>
      <c r="AC426" s="809"/>
      <c r="AD426" s="812" t="str">
        <f>IF(入力①申請書項目!AK278="","",入力①申請書項目!AK278)</f>
        <v/>
      </c>
      <c r="AE426" s="812"/>
      <c r="AF426" s="812"/>
      <c r="AG426" s="813" t="str">
        <f>IF(入力①申請書項目!AN278="","",入力①申請書項目!AN278)</f>
        <v/>
      </c>
      <c r="AH426" s="813"/>
      <c r="AI426" s="812" t="str">
        <f>IF(入力①申請書項目!AP278=0,"",入力①申請書項目!AP278)</f>
        <v/>
      </c>
      <c r="AJ426" s="812"/>
      <c r="AK426" s="812"/>
      <c r="AL426" s="814" t="str">
        <f>IF(入力①申請書項目!AV278="","",入力①申請書項目!AV278)&amp;IF(入力①申請書項目!AZ278="","",","&amp;入力①申請書項目!AZ278)</f>
        <v/>
      </c>
      <c r="AM426" s="814"/>
      <c r="AN426" s="814"/>
      <c r="AO426" s="814"/>
      <c r="AP426" s="814"/>
      <c r="AQ426" s="396"/>
    </row>
    <row r="427" spans="1:43">
      <c r="A427" s="265"/>
      <c r="B427" s="265"/>
      <c r="C427" s="808" t="str">
        <f>IF(入力①申請書項目!E279="","",入力①申請書項目!E279)</f>
        <v/>
      </c>
      <c r="D427" s="808"/>
      <c r="E427" s="809" t="str">
        <f>IF(入力①申請書項目!G279="","","H"&amp;入力①申請書項目!G279&amp;"."&amp;入力①申請書項目!J279)</f>
        <v/>
      </c>
      <c r="F427" s="809"/>
      <c r="G427" s="809"/>
      <c r="H427" s="809"/>
      <c r="I427" s="810" t="str">
        <f>IF(入力①申請書項目!M279="","",VLOOKUP(入力①申請書項目!M279,PL①!$A$25:$B$29,2,FALSE))</f>
        <v/>
      </c>
      <c r="J427" s="810"/>
      <c r="K427" s="810"/>
      <c r="L427" s="811" t="str">
        <f>IF(入力①申請書項目!Q279="","",入力①申請書項目!Q279)</f>
        <v/>
      </c>
      <c r="M427" s="811"/>
      <c r="N427" s="811"/>
      <c r="O427" s="811"/>
      <c r="P427" s="811"/>
      <c r="Q427" s="811"/>
      <c r="R427" s="811"/>
      <c r="S427" s="811"/>
      <c r="T427" s="811"/>
      <c r="U427" s="811"/>
      <c r="V427" s="811"/>
      <c r="W427" s="809" t="str">
        <f>IF(入力①申請書項目!AA279="","",入力①申請書項目!AA279)&amp;IF(入力①申請書項目!AD279="","",入力①申請書項目!AD279)</f>
        <v/>
      </c>
      <c r="X427" s="809"/>
      <c r="Y427" s="809"/>
      <c r="Z427" s="809"/>
      <c r="AA427" s="809" t="str">
        <f>IF(入力①申請書項目!AG279="","",入力①申請書項目!AG279)</f>
        <v/>
      </c>
      <c r="AB427" s="809"/>
      <c r="AC427" s="809"/>
      <c r="AD427" s="812" t="str">
        <f>IF(入力①申請書項目!AK279="","",入力①申請書項目!AK279)</f>
        <v/>
      </c>
      <c r="AE427" s="812"/>
      <c r="AF427" s="812"/>
      <c r="AG427" s="813" t="str">
        <f>IF(入力①申請書項目!AN279="","",入力①申請書項目!AN279)</f>
        <v/>
      </c>
      <c r="AH427" s="813"/>
      <c r="AI427" s="812" t="str">
        <f>IF(入力①申請書項目!AP279=0,"",入力①申請書項目!AP279)</f>
        <v/>
      </c>
      <c r="AJ427" s="812"/>
      <c r="AK427" s="812"/>
      <c r="AL427" s="814" t="str">
        <f>IF(入力①申請書項目!AV279="","",入力①申請書項目!AV279)&amp;IF(入力①申請書項目!AZ279="","",","&amp;入力①申請書項目!AZ279)</f>
        <v/>
      </c>
      <c r="AM427" s="814"/>
      <c r="AN427" s="814"/>
      <c r="AO427" s="814"/>
      <c r="AP427" s="814"/>
      <c r="AQ427" s="396"/>
    </row>
    <row r="428" spans="1:43">
      <c r="A428" s="265"/>
      <c r="B428" s="265"/>
      <c r="C428" s="808" t="str">
        <f>IF(入力①申請書項目!E280="","",入力①申請書項目!E280)</f>
        <v/>
      </c>
      <c r="D428" s="808"/>
      <c r="E428" s="809" t="str">
        <f>IF(入力①申請書項目!G280="","","H"&amp;入力①申請書項目!G280&amp;"."&amp;入力①申請書項目!J280)</f>
        <v/>
      </c>
      <c r="F428" s="809"/>
      <c r="G428" s="809"/>
      <c r="H428" s="809"/>
      <c r="I428" s="810" t="str">
        <f>IF(入力①申請書項目!M280="","",VLOOKUP(入力①申請書項目!M280,PL①!$A$25:$B$29,2,FALSE))</f>
        <v/>
      </c>
      <c r="J428" s="810"/>
      <c r="K428" s="810"/>
      <c r="L428" s="811" t="str">
        <f>IF(入力①申請書項目!Q280="","",入力①申請書項目!Q280)</f>
        <v/>
      </c>
      <c r="M428" s="811"/>
      <c r="N428" s="811"/>
      <c r="O428" s="811"/>
      <c r="P428" s="811"/>
      <c r="Q428" s="811"/>
      <c r="R428" s="811"/>
      <c r="S428" s="811"/>
      <c r="T428" s="811"/>
      <c r="U428" s="811"/>
      <c r="V428" s="811"/>
      <c r="W428" s="809" t="str">
        <f>IF(入力①申請書項目!AA280="","",入力①申請書項目!AA280)&amp;IF(入力①申請書項目!AD280="","",入力①申請書項目!AD280)</f>
        <v/>
      </c>
      <c r="X428" s="809"/>
      <c r="Y428" s="809"/>
      <c r="Z428" s="809"/>
      <c r="AA428" s="809" t="str">
        <f>IF(入力①申請書項目!AG280="","",入力①申請書項目!AG280)</f>
        <v/>
      </c>
      <c r="AB428" s="809"/>
      <c r="AC428" s="809"/>
      <c r="AD428" s="812" t="str">
        <f>IF(入力①申請書項目!AK280="","",入力①申請書項目!AK280)</f>
        <v/>
      </c>
      <c r="AE428" s="812"/>
      <c r="AF428" s="812"/>
      <c r="AG428" s="813" t="str">
        <f>IF(入力①申請書項目!AN280="","",入力①申請書項目!AN280)</f>
        <v/>
      </c>
      <c r="AH428" s="813"/>
      <c r="AI428" s="812" t="str">
        <f>IF(入力①申請書項目!AP280=0,"",入力①申請書項目!AP280)</f>
        <v/>
      </c>
      <c r="AJ428" s="812"/>
      <c r="AK428" s="812"/>
      <c r="AL428" s="814" t="str">
        <f>IF(入力①申請書項目!AV280="","",入力①申請書項目!AV280)&amp;IF(入力①申請書項目!AZ280="","",","&amp;入力①申請書項目!AZ280)</f>
        <v/>
      </c>
      <c r="AM428" s="814"/>
      <c r="AN428" s="814"/>
      <c r="AO428" s="814"/>
      <c r="AP428" s="814"/>
      <c r="AQ428" s="396"/>
    </row>
    <row r="429" spans="1:43">
      <c r="A429" s="265"/>
      <c r="B429" s="265"/>
      <c r="C429" s="808" t="str">
        <f>IF(入力①申請書項目!E281="","",入力①申請書項目!E281)</f>
        <v/>
      </c>
      <c r="D429" s="808"/>
      <c r="E429" s="809" t="str">
        <f>IF(入力①申請書項目!G281="","","H"&amp;入力①申請書項目!G281&amp;"."&amp;入力①申請書項目!J281)</f>
        <v/>
      </c>
      <c r="F429" s="809"/>
      <c r="G429" s="809"/>
      <c r="H429" s="809"/>
      <c r="I429" s="810" t="str">
        <f>IF(入力①申請書項目!M281="","",VLOOKUP(入力①申請書項目!M281,PL①!$A$25:$B$29,2,FALSE))</f>
        <v/>
      </c>
      <c r="J429" s="810"/>
      <c r="K429" s="810"/>
      <c r="L429" s="811" t="str">
        <f>IF(入力①申請書項目!Q281="","",入力①申請書項目!Q281)</f>
        <v/>
      </c>
      <c r="M429" s="811"/>
      <c r="N429" s="811"/>
      <c r="O429" s="811"/>
      <c r="P429" s="811"/>
      <c r="Q429" s="811"/>
      <c r="R429" s="811"/>
      <c r="S429" s="811"/>
      <c r="T429" s="811"/>
      <c r="U429" s="811"/>
      <c r="V429" s="811"/>
      <c r="W429" s="809" t="str">
        <f>IF(入力①申請書項目!AA281="","",入力①申請書項目!AA281)&amp;IF(入力①申請書項目!AD281="","",入力①申請書項目!AD281)</f>
        <v/>
      </c>
      <c r="X429" s="809"/>
      <c r="Y429" s="809"/>
      <c r="Z429" s="809"/>
      <c r="AA429" s="809" t="str">
        <f>IF(入力①申請書項目!AG281="","",入力①申請書項目!AG281)</f>
        <v/>
      </c>
      <c r="AB429" s="809"/>
      <c r="AC429" s="809"/>
      <c r="AD429" s="812" t="str">
        <f>IF(入力①申請書項目!AK281="","",入力①申請書項目!AK281)</f>
        <v/>
      </c>
      <c r="AE429" s="812"/>
      <c r="AF429" s="812"/>
      <c r="AG429" s="813" t="str">
        <f>IF(入力①申請書項目!AN281="","",入力①申請書項目!AN281)</f>
        <v/>
      </c>
      <c r="AH429" s="813"/>
      <c r="AI429" s="812" t="str">
        <f>IF(入力①申請書項目!AP281=0,"",入力①申請書項目!AP281)</f>
        <v/>
      </c>
      <c r="AJ429" s="812"/>
      <c r="AK429" s="812"/>
      <c r="AL429" s="814" t="str">
        <f>IF(入力①申請書項目!AV281="","",入力①申請書項目!AV281)&amp;IF(入力①申請書項目!AZ281="","",","&amp;入力①申請書項目!AZ281)</f>
        <v/>
      </c>
      <c r="AM429" s="814"/>
      <c r="AN429" s="814"/>
      <c r="AO429" s="814"/>
      <c r="AP429" s="814"/>
      <c r="AQ429" s="396"/>
    </row>
    <row r="430" spans="1:43">
      <c r="A430" s="265"/>
      <c r="B430" s="265"/>
      <c r="C430" s="808" t="str">
        <f>IF(入力①申請書項目!E282="","",入力①申請書項目!E282)</f>
        <v/>
      </c>
      <c r="D430" s="808"/>
      <c r="E430" s="809" t="str">
        <f>IF(入力①申請書項目!G282="","","H"&amp;入力①申請書項目!G282&amp;"."&amp;入力①申請書項目!J282)</f>
        <v/>
      </c>
      <c r="F430" s="809"/>
      <c r="G430" s="809"/>
      <c r="H430" s="809"/>
      <c r="I430" s="810" t="str">
        <f>IF(入力①申請書項目!M282="","",VLOOKUP(入力①申請書項目!M282,PL①!$A$25:$B$29,2,FALSE))</f>
        <v/>
      </c>
      <c r="J430" s="810"/>
      <c r="K430" s="810"/>
      <c r="L430" s="811" t="str">
        <f>IF(入力①申請書項目!Q282="","",入力①申請書項目!Q282)</f>
        <v/>
      </c>
      <c r="M430" s="811"/>
      <c r="N430" s="811"/>
      <c r="O430" s="811"/>
      <c r="P430" s="811"/>
      <c r="Q430" s="811"/>
      <c r="R430" s="811"/>
      <c r="S430" s="811"/>
      <c r="T430" s="811"/>
      <c r="U430" s="811"/>
      <c r="V430" s="811"/>
      <c r="W430" s="809" t="str">
        <f>IF(入力①申請書項目!AA282="","",入力①申請書項目!AA282)&amp;IF(入力①申請書項目!AD282="","",入力①申請書項目!AD282)</f>
        <v/>
      </c>
      <c r="X430" s="809"/>
      <c r="Y430" s="809"/>
      <c r="Z430" s="809"/>
      <c r="AA430" s="809" t="str">
        <f>IF(入力①申請書項目!AG282="","",入力①申請書項目!AG282)</f>
        <v/>
      </c>
      <c r="AB430" s="809"/>
      <c r="AC430" s="809"/>
      <c r="AD430" s="812" t="str">
        <f>IF(入力①申請書項目!AK282="","",入力①申請書項目!AK282)</f>
        <v/>
      </c>
      <c r="AE430" s="812"/>
      <c r="AF430" s="812"/>
      <c r="AG430" s="813" t="str">
        <f>IF(入力①申請書項目!AN282="","",入力①申請書項目!AN282)</f>
        <v/>
      </c>
      <c r="AH430" s="813"/>
      <c r="AI430" s="812" t="str">
        <f>IF(入力①申請書項目!AP282=0,"",入力①申請書項目!AP282)</f>
        <v/>
      </c>
      <c r="AJ430" s="812"/>
      <c r="AK430" s="812"/>
      <c r="AL430" s="814" t="str">
        <f>IF(入力①申請書項目!AV282="","",入力①申請書項目!AV282)&amp;IF(入力①申請書項目!AZ282="","",","&amp;入力①申請書項目!AZ282)</f>
        <v/>
      </c>
      <c r="AM430" s="814"/>
      <c r="AN430" s="814"/>
      <c r="AO430" s="814"/>
      <c r="AP430" s="814"/>
      <c r="AQ430" s="396"/>
    </row>
    <row r="431" spans="1:43">
      <c r="A431" s="265"/>
      <c r="B431" s="265"/>
      <c r="C431" s="808" t="str">
        <f>IF(入力①申請書項目!E283="","",入力①申請書項目!E283)</f>
        <v/>
      </c>
      <c r="D431" s="808"/>
      <c r="E431" s="809" t="str">
        <f>IF(入力①申請書項目!G283="","","H"&amp;入力①申請書項目!G283&amp;"."&amp;入力①申請書項目!J283)</f>
        <v/>
      </c>
      <c r="F431" s="809"/>
      <c r="G431" s="809"/>
      <c r="H431" s="809"/>
      <c r="I431" s="810" t="str">
        <f>IF(入力①申請書項目!M283="","",VLOOKUP(入力①申請書項目!M283,PL①!$A$25:$B$29,2,FALSE))</f>
        <v/>
      </c>
      <c r="J431" s="810"/>
      <c r="K431" s="810"/>
      <c r="L431" s="811" t="str">
        <f>IF(入力①申請書項目!Q283="","",入力①申請書項目!Q283)</f>
        <v/>
      </c>
      <c r="M431" s="811"/>
      <c r="N431" s="811"/>
      <c r="O431" s="811"/>
      <c r="P431" s="811"/>
      <c r="Q431" s="811"/>
      <c r="R431" s="811"/>
      <c r="S431" s="811"/>
      <c r="T431" s="811"/>
      <c r="U431" s="811"/>
      <c r="V431" s="811"/>
      <c r="W431" s="809" t="str">
        <f>IF(入力①申請書項目!AA283="","",入力①申請書項目!AA283)&amp;IF(入力①申請書項目!AD283="","",入力①申請書項目!AD283)</f>
        <v/>
      </c>
      <c r="X431" s="809"/>
      <c r="Y431" s="809"/>
      <c r="Z431" s="809"/>
      <c r="AA431" s="809" t="str">
        <f>IF(入力①申請書項目!AG283="","",入力①申請書項目!AG283)</f>
        <v/>
      </c>
      <c r="AB431" s="809"/>
      <c r="AC431" s="809"/>
      <c r="AD431" s="812" t="str">
        <f>IF(入力①申請書項目!AK283="","",入力①申請書項目!AK283)</f>
        <v/>
      </c>
      <c r="AE431" s="812"/>
      <c r="AF431" s="812"/>
      <c r="AG431" s="813" t="str">
        <f>IF(入力①申請書項目!AN283="","",入力①申請書項目!AN283)</f>
        <v/>
      </c>
      <c r="AH431" s="813"/>
      <c r="AI431" s="812" t="str">
        <f>IF(入力①申請書項目!AP283=0,"",入力①申請書項目!AP283)</f>
        <v/>
      </c>
      <c r="AJ431" s="812"/>
      <c r="AK431" s="812"/>
      <c r="AL431" s="814" t="str">
        <f>IF(入力①申請書項目!AV283="","",入力①申請書項目!AV283)&amp;IF(入力①申請書項目!AZ283="","",","&amp;入力①申請書項目!AZ283)</f>
        <v/>
      </c>
      <c r="AM431" s="814"/>
      <c r="AN431" s="814"/>
      <c r="AO431" s="814"/>
      <c r="AP431" s="814"/>
      <c r="AQ431" s="396"/>
    </row>
    <row r="432" spans="1:43">
      <c r="A432" s="265"/>
      <c r="B432" s="265"/>
      <c r="C432" s="808" t="str">
        <f>IF(入力①申請書項目!E284="","",入力①申請書項目!E284)</f>
        <v/>
      </c>
      <c r="D432" s="808"/>
      <c r="E432" s="809" t="str">
        <f>IF(入力①申請書項目!G284="","","H"&amp;入力①申請書項目!G284&amp;"."&amp;入力①申請書項目!J284)</f>
        <v/>
      </c>
      <c r="F432" s="809"/>
      <c r="G432" s="809"/>
      <c r="H432" s="809"/>
      <c r="I432" s="810" t="str">
        <f>IF(入力①申請書項目!M284="","",VLOOKUP(入力①申請書項目!M284,PL①!$A$25:$B$29,2,FALSE))</f>
        <v/>
      </c>
      <c r="J432" s="810"/>
      <c r="K432" s="810"/>
      <c r="L432" s="811" t="str">
        <f>IF(入力①申請書項目!Q284="","",入力①申請書項目!Q284)</f>
        <v/>
      </c>
      <c r="M432" s="811"/>
      <c r="N432" s="811"/>
      <c r="O432" s="811"/>
      <c r="P432" s="811"/>
      <c r="Q432" s="811"/>
      <c r="R432" s="811"/>
      <c r="S432" s="811"/>
      <c r="T432" s="811"/>
      <c r="U432" s="811"/>
      <c r="V432" s="811"/>
      <c r="W432" s="809" t="str">
        <f>IF(入力①申請書項目!AA284="","",入力①申請書項目!AA284)&amp;IF(入力①申請書項目!AD284="","",入力①申請書項目!AD284)</f>
        <v/>
      </c>
      <c r="X432" s="809"/>
      <c r="Y432" s="809"/>
      <c r="Z432" s="809"/>
      <c r="AA432" s="809" t="str">
        <f>IF(入力①申請書項目!AG284="","",入力①申請書項目!AG284)</f>
        <v/>
      </c>
      <c r="AB432" s="809"/>
      <c r="AC432" s="809"/>
      <c r="AD432" s="812" t="str">
        <f>IF(入力①申請書項目!AK284="","",入力①申請書項目!AK284)</f>
        <v/>
      </c>
      <c r="AE432" s="812"/>
      <c r="AF432" s="812"/>
      <c r="AG432" s="813" t="str">
        <f>IF(入力①申請書項目!AN284="","",入力①申請書項目!AN284)</f>
        <v/>
      </c>
      <c r="AH432" s="813"/>
      <c r="AI432" s="812" t="str">
        <f>IF(入力①申請書項目!AP284=0,"",入力①申請書項目!AP284)</f>
        <v/>
      </c>
      <c r="AJ432" s="812"/>
      <c r="AK432" s="812"/>
      <c r="AL432" s="814" t="str">
        <f>IF(入力①申請書項目!AV284="","",入力①申請書項目!AV284)&amp;IF(入力①申請書項目!AZ284="","",","&amp;入力①申請書項目!AZ284)</f>
        <v/>
      </c>
      <c r="AM432" s="814"/>
      <c r="AN432" s="814"/>
      <c r="AO432" s="814"/>
      <c r="AP432" s="814"/>
      <c r="AQ432" s="396"/>
    </row>
    <row r="433" spans="1:43">
      <c r="A433" s="265"/>
      <c r="B433" s="265"/>
      <c r="C433" s="808" t="str">
        <f>IF(入力①申請書項目!E285="","",入力①申請書項目!E285)</f>
        <v/>
      </c>
      <c r="D433" s="808"/>
      <c r="E433" s="809" t="str">
        <f>IF(入力①申請書項目!G285="","","H"&amp;入力①申請書項目!G285&amp;"."&amp;入力①申請書項目!J285)</f>
        <v/>
      </c>
      <c r="F433" s="809"/>
      <c r="G433" s="809"/>
      <c r="H433" s="809"/>
      <c r="I433" s="810" t="str">
        <f>IF(入力①申請書項目!M285="","",VLOOKUP(入力①申請書項目!M285,PL①!$A$25:$B$29,2,FALSE))</f>
        <v/>
      </c>
      <c r="J433" s="810"/>
      <c r="K433" s="810"/>
      <c r="L433" s="811" t="str">
        <f>IF(入力①申請書項目!Q285="","",入力①申請書項目!Q285)</f>
        <v/>
      </c>
      <c r="M433" s="811"/>
      <c r="N433" s="811"/>
      <c r="O433" s="811"/>
      <c r="P433" s="811"/>
      <c r="Q433" s="811"/>
      <c r="R433" s="811"/>
      <c r="S433" s="811"/>
      <c r="T433" s="811"/>
      <c r="U433" s="811"/>
      <c r="V433" s="811"/>
      <c r="W433" s="809" t="str">
        <f>IF(入力①申請書項目!AA285="","",入力①申請書項目!AA285)&amp;IF(入力①申請書項目!AD285="","",入力①申請書項目!AD285)</f>
        <v/>
      </c>
      <c r="X433" s="809"/>
      <c r="Y433" s="809"/>
      <c r="Z433" s="809"/>
      <c r="AA433" s="809" t="str">
        <f>IF(入力①申請書項目!AG285="","",入力①申請書項目!AG285)</f>
        <v/>
      </c>
      <c r="AB433" s="809"/>
      <c r="AC433" s="809"/>
      <c r="AD433" s="812" t="str">
        <f>IF(入力①申請書項目!AK285="","",入力①申請書項目!AK285)</f>
        <v/>
      </c>
      <c r="AE433" s="812"/>
      <c r="AF433" s="812"/>
      <c r="AG433" s="813" t="str">
        <f>IF(入力①申請書項目!AN285="","",入力①申請書項目!AN285)</f>
        <v/>
      </c>
      <c r="AH433" s="813"/>
      <c r="AI433" s="812" t="str">
        <f>IF(入力①申請書項目!AP285=0,"",入力①申請書項目!AP285)</f>
        <v/>
      </c>
      <c r="AJ433" s="812"/>
      <c r="AK433" s="812"/>
      <c r="AL433" s="814" t="str">
        <f>IF(入力①申請書項目!AV285="","",入力①申請書項目!AV285)&amp;IF(入力①申請書項目!AZ285="","",","&amp;入力①申請書項目!AZ285)</f>
        <v/>
      </c>
      <c r="AM433" s="814"/>
      <c r="AN433" s="814"/>
      <c r="AO433" s="814"/>
      <c r="AP433" s="814"/>
      <c r="AQ433" s="396"/>
    </row>
    <row r="434" spans="1:43">
      <c r="A434" s="265"/>
      <c r="B434" s="265"/>
      <c r="C434" s="808" t="str">
        <f>IF(入力①申請書項目!E286="","",入力①申請書項目!E286)</f>
        <v/>
      </c>
      <c r="D434" s="808"/>
      <c r="E434" s="809" t="str">
        <f>IF(入力①申請書項目!G286="","","H"&amp;入力①申請書項目!G286&amp;"."&amp;入力①申請書項目!J286)</f>
        <v/>
      </c>
      <c r="F434" s="809"/>
      <c r="G434" s="809"/>
      <c r="H434" s="809"/>
      <c r="I434" s="810" t="str">
        <f>IF(入力①申請書項目!M286="","",VLOOKUP(入力①申請書項目!M286,PL①!$A$25:$B$29,2,FALSE))</f>
        <v/>
      </c>
      <c r="J434" s="810"/>
      <c r="K434" s="810"/>
      <c r="L434" s="811" t="str">
        <f>IF(入力①申請書項目!Q286="","",入力①申請書項目!Q286)</f>
        <v/>
      </c>
      <c r="M434" s="811"/>
      <c r="N434" s="811"/>
      <c r="O434" s="811"/>
      <c r="P434" s="811"/>
      <c r="Q434" s="811"/>
      <c r="R434" s="811"/>
      <c r="S434" s="811"/>
      <c r="T434" s="811"/>
      <c r="U434" s="811"/>
      <c r="V434" s="811"/>
      <c r="W434" s="809" t="str">
        <f>IF(入力①申請書項目!AA286="","",入力①申請書項目!AA286)&amp;IF(入力①申請書項目!AD286="","",入力①申請書項目!AD286)</f>
        <v/>
      </c>
      <c r="X434" s="809"/>
      <c r="Y434" s="809"/>
      <c r="Z434" s="809"/>
      <c r="AA434" s="809" t="str">
        <f>IF(入力①申請書項目!AG286="","",入力①申請書項目!AG286)</f>
        <v/>
      </c>
      <c r="AB434" s="809"/>
      <c r="AC434" s="809"/>
      <c r="AD434" s="812" t="str">
        <f>IF(入力①申請書項目!AK286="","",入力①申請書項目!AK286)</f>
        <v/>
      </c>
      <c r="AE434" s="812"/>
      <c r="AF434" s="812"/>
      <c r="AG434" s="813" t="str">
        <f>IF(入力①申請書項目!AN286="","",入力①申請書項目!AN286)</f>
        <v/>
      </c>
      <c r="AH434" s="813"/>
      <c r="AI434" s="812" t="str">
        <f>IF(入力①申請書項目!AP286=0,"",入力①申請書項目!AP286)</f>
        <v/>
      </c>
      <c r="AJ434" s="812"/>
      <c r="AK434" s="812"/>
      <c r="AL434" s="814" t="str">
        <f>IF(入力①申請書項目!AV286="","",入力①申請書項目!AV286)&amp;IF(入力①申請書項目!AZ286="","",","&amp;入力①申請書項目!AZ286)</f>
        <v/>
      </c>
      <c r="AM434" s="814"/>
      <c r="AN434" s="814"/>
      <c r="AO434" s="814"/>
      <c r="AP434" s="814"/>
      <c r="AQ434" s="396"/>
    </row>
    <row r="435" spans="1:43">
      <c r="A435" s="265"/>
      <c r="B435" s="265"/>
      <c r="C435" s="808" t="str">
        <f>IF(入力①申請書項目!E287="","",入力①申請書項目!E287)</f>
        <v/>
      </c>
      <c r="D435" s="808"/>
      <c r="E435" s="809" t="str">
        <f>IF(入力①申請書項目!G287="","","H"&amp;入力①申請書項目!G287&amp;"."&amp;入力①申請書項目!J287)</f>
        <v/>
      </c>
      <c r="F435" s="809"/>
      <c r="G435" s="809"/>
      <c r="H435" s="809"/>
      <c r="I435" s="810" t="str">
        <f>IF(入力①申請書項目!M287="","",VLOOKUP(入力①申請書項目!M287,PL①!$A$25:$B$29,2,FALSE))</f>
        <v/>
      </c>
      <c r="J435" s="810"/>
      <c r="K435" s="810"/>
      <c r="L435" s="811" t="str">
        <f>IF(入力①申請書項目!Q287="","",入力①申請書項目!Q287)</f>
        <v/>
      </c>
      <c r="M435" s="811"/>
      <c r="N435" s="811"/>
      <c r="O435" s="811"/>
      <c r="P435" s="811"/>
      <c r="Q435" s="811"/>
      <c r="R435" s="811"/>
      <c r="S435" s="811"/>
      <c r="T435" s="811"/>
      <c r="U435" s="811"/>
      <c r="V435" s="811"/>
      <c r="W435" s="809" t="str">
        <f>IF(入力①申請書項目!AA287="","",入力①申請書項目!AA287)&amp;IF(入力①申請書項目!AD287="","",入力①申請書項目!AD287)</f>
        <v/>
      </c>
      <c r="X435" s="809"/>
      <c r="Y435" s="809"/>
      <c r="Z435" s="809"/>
      <c r="AA435" s="809" t="str">
        <f>IF(入力①申請書項目!AG287="","",入力①申請書項目!AG287)</f>
        <v/>
      </c>
      <c r="AB435" s="809"/>
      <c r="AC435" s="809"/>
      <c r="AD435" s="812" t="str">
        <f>IF(入力①申請書項目!AK287="","",入力①申請書項目!AK287)</f>
        <v/>
      </c>
      <c r="AE435" s="812"/>
      <c r="AF435" s="812"/>
      <c r="AG435" s="813" t="str">
        <f>IF(入力①申請書項目!AN287="","",入力①申請書項目!AN287)</f>
        <v/>
      </c>
      <c r="AH435" s="813"/>
      <c r="AI435" s="812" t="str">
        <f>IF(入力①申請書項目!AP287=0,"",入力①申請書項目!AP287)</f>
        <v/>
      </c>
      <c r="AJ435" s="812"/>
      <c r="AK435" s="812"/>
      <c r="AL435" s="814" t="str">
        <f>IF(入力①申請書項目!AV287="","",入力①申請書項目!AV287)&amp;IF(入力①申請書項目!AZ287="","",","&amp;入力①申請書項目!AZ287)</f>
        <v/>
      </c>
      <c r="AM435" s="814"/>
      <c r="AN435" s="814"/>
      <c r="AO435" s="814"/>
      <c r="AP435" s="814"/>
      <c r="AQ435" s="396"/>
    </row>
    <row r="436" spans="1:43">
      <c r="A436" s="265"/>
      <c r="B436" s="265"/>
      <c r="C436" s="808" t="str">
        <f>IF(入力①申請書項目!E288="","",入力①申請書項目!E288)</f>
        <v/>
      </c>
      <c r="D436" s="808"/>
      <c r="E436" s="809" t="str">
        <f>IF(入力①申請書項目!G288="","","H"&amp;入力①申請書項目!G288&amp;"."&amp;入力①申請書項目!J288)</f>
        <v/>
      </c>
      <c r="F436" s="809"/>
      <c r="G436" s="809"/>
      <c r="H436" s="809"/>
      <c r="I436" s="810" t="str">
        <f>IF(入力①申請書項目!M288="","",VLOOKUP(入力①申請書項目!M288,PL①!$A$25:$B$29,2,FALSE))</f>
        <v/>
      </c>
      <c r="J436" s="810"/>
      <c r="K436" s="810"/>
      <c r="L436" s="811" t="str">
        <f>IF(入力①申請書項目!Q288="","",入力①申請書項目!Q288)</f>
        <v/>
      </c>
      <c r="M436" s="811"/>
      <c r="N436" s="811"/>
      <c r="O436" s="811"/>
      <c r="P436" s="811"/>
      <c r="Q436" s="811"/>
      <c r="R436" s="811"/>
      <c r="S436" s="811"/>
      <c r="T436" s="811"/>
      <c r="U436" s="811"/>
      <c r="V436" s="811"/>
      <c r="W436" s="809" t="str">
        <f>IF(入力①申請書項目!AA288="","",入力①申請書項目!AA288)&amp;IF(入力①申請書項目!AD288="","",入力①申請書項目!AD288)</f>
        <v/>
      </c>
      <c r="X436" s="809"/>
      <c r="Y436" s="809"/>
      <c r="Z436" s="809"/>
      <c r="AA436" s="809" t="str">
        <f>IF(入力①申請書項目!AG288="","",入力①申請書項目!AG288)</f>
        <v/>
      </c>
      <c r="AB436" s="809"/>
      <c r="AC436" s="809"/>
      <c r="AD436" s="812" t="str">
        <f>IF(入力①申請書項目!AK288="","",入力①申請書項目!AK288)</f>
        <v/>
      </c>
      <c r="AE436" s="812"/>
      <c r="AF436" s="812"/>
      <c r="AG436" s="813" t="str">
        <f>IF(入力①申請書項目!AN288="","",入力①申請書項目!AN288)</f>
        <v/>
      </c>
      <c r="AH436" s="813"/>
      <c r="AI436" s="812" t="str">
        <f>IF(入力①申請書項目!AP288=0,"",入力①申請書項目!AP288)</f>
        <v/>
      </c>
      <c r="AJ436" s="812"/>
      <c r="AK436" s="812"/>
      <c r="AL436" s="814" t="str">
        <f>IF(入力①申請書項目!AV288="","",入力①申請書項目!AV288)&amp;IF(入力①申請書項目!AZ288="","",","&amp;入力①申請書項目!AZ288)</f>
        <v/>
      </c>
      <c r="AM436" s="814"/>
      <c r="AN436" s="814"/>
      <c r="AO436" s="814"/>
      <c r="AP436" s="814"/>
      <c r="AQ436" s="396"/>
    </row>
    <row r="437" spans="1:43">
      <c r="A437" s="265"/>
      <c r="B437" s="265"/>
      <c r="C437" s="808" t="str">
        <f>IF(入力①申請書項目!E289="","",入力①申請書項目!E289)</f>
        <v/>
      </c>
      <c r="D437" s="808"/>
      <c r="E437" s="809" t="str">
        <f>IF(入力①申請書項目!G289="","","H"&amp;入力①申請書項目!G289&amp;"."&amp;入力①申請書項目!J289)</f>
        <v/>
      </c>
      <c r="F437" s="809"/>
      <c r="G437" s="809"/>
      <c r="H437" s="809"/>
      <c r="I437" s="810" t="str">
        <f>IF(入力①申請書項目!M289="","",VLOOKUP(入力①申請書項目!M289,PL①!$A$25:$B$29,2,FALSE))</f>
        <v/>
      </c>
      <c r="J437" s="810"/>
      <c r="K437" s="810"/>
      <c r="L437" s="811" t="str">
        <f>IF(入力①申請書項目!Q289="","",入力①申請書項目!Q289)</f>
        <v/>
      </c>
      <c r="M437" s="811"/>
      <c r="N437" s="811"/>
      <c r="O437" s="811"/>
      <c r="P437" s="811"/>
      <c r="Q437" s="811"/>
      <c r="R437" s="811"/>
      <c r="S437" s="811"/>
      <c r="T437" s="811"/>
      <c r="U437" s="811"/>
      <c r="V437" s="811"/>
      <c r="W437" s="809" t="str">
        <f>IF(入力①申請書項目!AA289="","",入力①申請書項目!AA289)&amp;IF(入力①申請書項目!AD289="","",入力①申請書項目!AD289)</f>
        <v/>
      </c>
      <c r="X437" s="809"/>
      <c r="Y437" s="809"/>
      <c r="Z437" s="809"/>
      <c r="AA437" s="809" t="str">
        <f>IF(入力①申請書項目!AG289="","",入力①申請書項目!AG289)</f>
        <v/>
      </c>
      <c r="AB437" s="809"/>
      <c r="AC437" s="809"/>
      <c r="AD437" s="812" t="str">
        <f>IF(入力①申請書項目!AK289="","",入力①申請書項目!AK289)</f>
        <v/>
      </c>
      <c r="AE437" s="812"/>
      <c r="AF437" s="812"/>
      <c r="AG437" s="813" t="str">
        <f>IF(入力①申請書項目!AN289="","",入力①申請書項目!AN289)</f>
        <v/>
      </c>
      <c r="AH437" s="813"/>
      <c r="AI437" s="812" t="str">
        <f>IF(入力①申請書項目!AP289=0,"",入力①申請書項目!AP289)</f>
        <v/>
      </c>
      <c r="AJ437" s="812"/>
      <c r="AK437" s="812"/>
      <c r="AL437" s="814" t="str">
        <f>IF(入力①申請書項目!AV289="","",入力①申請書項目!AV289)&amp;IF(入力①申請書項目!AZ289="","",","&amp;入力①申請書項目!AZ289)</f>
        <v/>
      </c>
      <c r="AM437" s="814"/>
      <c r="AN437" s="814"/>
      <c r="AO437" s="814"/>
      <c r="AP437" s="814"/>
      <c r="AQ437" s="396"/>
    </row>
    <row r="438" spans="1:43">
      <c r="A438" s="265"/>
      <c r="B438" s="265"/>
      <c r="C438" s="808" t="str">
        <f>IF(入力①申請書項目!E290="","",入力①申請書項目!E290)</f>
        <v/>
      </c>
      <c r="D438" s="808"/>
      <c r="E438" s="809" t="str">
        <f>IF(入力①申請書項目!G290="","","H"&amp;入力①申請書項目!G290&amp;"."&amp;入力①申請書項目!J290)</f>
        <v/>
      </c>
      <c r="F438" s="809"/>
      <c r="G438" s="809"/>
      <c r="H438" s="809"/>
      <c r="I438" s="810" t="str">
        <f>IF(入力①申請書項目!M290="","",VLOOKUP(入力①申請書項目!M290,PL①!$A$25:$B$29,2,FALSE))</f>
        <v/>
      </c>
      <c r="J438" s="810"/>
      <c r="K438" s="810"/>
      <c r="L438" s="811" t="str">
        <f>IF(入力①申請書項目!Q290="","",入力①申請書項目!Q290)</f>
        <v/>
      </c>
      <c r="M438" s="811"/>
      <c r="N438" s="811"/>
      <c r="O438" s="811"/>
      <c r="P438" s="811"/>
      <c r="Q438" s="811"/>
      <c r="R438" s="811"/>
      <c r="S438" s="811"/>
      <c r="T438" s="811"/>
      <c r="U438" s="811"/>
      <c r="V438" s="811"/>
      <c r="W438" s="809" t="str">
        <f>IF(入力①申請書項目!AA290="","",入力①申請書項目!AA290)&amp;IF(入力①申請書項目!AD290="","",入力①申請書項目!AD290)</f>
        <v/>
      </c>
      <c r="X438" s="809"/>
      <c r="Y438" s="809"/>
      <c r="Z438" s="809"/>
      <c r="AA438" s="809" t="str">
        <f>IF(入力①申請書項目!AG290="","",入力①申請書項目!AG290)</f>
        <v/>
      </c>
      <c r="AB438" s="809"/>
      <c r="AC438" s="809"/>
      <c r="AD438" s="812" t="str">
        <f>IF(入力①申請書項目!AK290="","",入力①申請書項目!AK290)</f>
        <v/>
      </c>
      <c r="AE438" s="812"/>
      <c r="AF438" s="812"/>
      <c r="AG438" s="813" t="str">
        <f>IF(入力①申請書項目!AN290="","",入力①申請書項目!AN290)</f>
        <v/>
      </c>
      <c r="AH438" s="813"/>
      <c r="AI438" s="812" t="str">
        <f>IF(入力①申請書項目!AP290=0,"",入力①申請書項目!AP290)</f>
        <v/>
      </c>
      <c r="AJ438" s="812"/>
      <c r="AK438" s="812"/>
      <c r="AL438" s="814" t="str">
        <f>IF(入力①申請書項目!AV290="","",入力①申請書項目!AV290)&amp;IF(入力①申請書項目!AZ290="","",","&amp;入力①申請書項目!AZ290)</f>
        <v/>
      </c>
      <c r="AM438" s="814"/>
      <c r="AN438" s="814"/>
      <c r="AO438" s="814"/>
      <c r="AP438" s="814"/>
      <c r="AQ438" s="396"/>
    </row>
    <row r="439" spans="1:43">
      <c r="A439" s="265"/>
      <c r="B439" s="265"/>
      <c r="C439" s="808" t="str">
        <f>IF(入力①申請書項目!E291="","",入力①申請書項目!E291)</f>
        <v/>
      </c>
      <c r="D439" s="808"/>
      <c r="E439" s="809" t="str">
        <f>IF(入力①申請書項目!G291="","","H"&amp;入力①申請書項目!G291&amp;"."&amp;入力①申請書項目!J291)</f>
        <v/>
      </c>
      <c r="F439" s="809"/>
      <c r="G439" s="809"/>
      <c r="H439" s="809"/>
      <c r="I439" s="810" t="str">
        <f>IF(入力①申請書項目!M291="","",VLOOKUP(入力①申請書項目!M291,PL①!$A$25:$B$29,2,FALSE))</f>
        <v/>
      </c>
      <c r="J439" s="810"/>
      <c r="K439" s="810"/>
      <c r="L439" s="811" t="str">
        <f>IF(入力①申請書項目!Q291="","",入力①申請書項目!Q291)</f>
        <v/>
      </c>
      <c r="M439" s="811"/>
      <c r="N439" s="811"/>
      <c r="O439" s="811"/>
      <c r="P439" s="811"/>
      <c r="Q439" s="811"/>
      <c r="R439" s="811"/>
      <c r="S439" s="811"/>
      <c r="T439" s="811"/>
      <c r="U439" s="811"/>
      <c r="V439" s="811"/>
      <c r="W439" s="809" t="str">
        <f>IF(入力①申請書項目!AA291="","",入力①申請書項目!AA291)&amp;IF(入力①申請書項目!AD291="","",入力①申請書項目!AD291)</f>
        <v/>
      </c>
      <c r="X439" s="809"/>
      <c r="Y439" s="809"/>
      <c r="Z439" s="809"/>
      <c r="AA439" s="809" t="str">
        <f>IF(入力①申請書項目!AG291="","",入力①申請書項目!AG291)</f>
        <v/>
      </c>
      <c r="AB439" s="809"/>
      <c r="AC439" s="809"/>
      <c r="AD439" s="812" t="str">
        <f>IF(入力①申請書項目!AK291="","",入力①申請書項目!AK291)</f>
        <v/>
      </c>
      <c r="AE439" s="812"/>
      <c r="AF439" s="812"/>
      <c r="AG439" s="813" t="str">
        <f>IF(入力①申請書項目!AN291="","",入力①申請書項目!AN291)</f>
        <v/>
      </c>
      <c r="AH439" s="813"/>
      <c r="AI439" s="812" t="str">
        <f>IF(入力①申請書項目!AP291=0,"",入力①申請書項目!AP291)</f>
        <v/>
      </c>
      <c r="AJ439" s="812"/>
      <c r="AK439" s="812"/>
      <c r="AL439" s="814" t="str">
        <f>IF(入力①申請書項目!AV291="","",入力①申請書項目!AV291)&amp;IF(入力①申請書項目!AZ291="","",","&amp;入力①申請書項目!AZ291)</f>
        <v/>
      </c>
      <c r="AM439" s="814"/>
      <c r="AN439" s="814"/>
      <c r="AO439" s="814"/>
      <c r="AP439" s="814"/>
      <c r="AQ439" s="396"/>
    </row>
    <row r="440" spans="1:43">
      <c r="A440" s="265"/>
      <c r="B440" s="265"/>
      <c r="C440" s="808" t="str">
        <f>IF(入力①申請書項目!E292="","",入力①申請書項目!E292)</f>
        <v/>
      </c>
      <c r="D440" s="808"/>
      <c r="E440" s="809" t="str">
        <f>IF(入力①申請書項目!G292="","","H"&amp;入力①申請書項目!G292&amp;"."&amp;入力①申請書項目!J292)</f>
        <v/>
      </c>
      <c r="F440" s="809"/>
      <c r="G440" s="809"/>
      <c r="H440" s="809"/>
      <c r="I440" s="810" t="str">
        <f>IF(入力①申請書項目!M292="","",VLOOKUP(入力①申請書項目!M292,PL①!$A$25:$B$29,2,FALSE))</f>
        <v/>
      </c>
      <c r="J440" s="810"/>
      <c r="K440" s="810"/>
      <c r="L440" s="811" t="str">
        <f>IF(入力①申請書項目!Q292="","",入力①申請書項目!Q292)</f>
        <v/>
      </c>
      <c r="M440" s="811"/>
      <c r="N440" s="811"/>
      <c r="O440" s="811"/>
      <c r="P440" s="811"/>
      <c r="Q440" s="811"/>
      <c r="R440" s="811"/>
      <c r="S440" s="811"/>
      <c r="T440" s="811"/>
      <c r="U440" s="811"/>
      <c r="V440" s="811"/>
      <c r="W440" s="809" t="str">
        <f>IF(入力①申請書項目!AA292="","",入力①申請書項目!AA292)&amp;IF(入力①申請書項目!AD292="","",入力①申請書項目!AD292)</f>
        <v/>
      </c>
      <c r="X440" s="809"/>
      <c r="Y440" s="809"/>
      <c r="Z440" s="809"/>
      <c r="AA440" s="809" t="str">
        <f>IF(入力①申請書項目!AG292="","",入力①申請書項目!AG292)</f>
        <v/>
      </c>
      <c r="AB440" s="809"/>
      <c r="AC440" s="809"/>
      <c r="AD440" s="812" t="str">
        <f>IF(入力①申請書項目!AK292="","",入力①申請書項目!AK292)</f>
        <v/>
      </c>
      <c r="AE440" s="812"/>
      <c r="AF440" s="812"/>
      <c r="AG440" s="813" t="str">
        <f>IF(入力①申請書項目!AN292="","",入力①申請書項目!AN292)</f>
        <v/>
      </c>
      <c r="AH440" s="813"/>
      <c r="AI440" s="812" t="str">
        <f>IF(入力①申請書項目!AP292=0,"",入力①申請書項目!AP292)</f>
        <v/>
      </c>
      <c r="AJ440" s="812"/>
      <c r="AK440" s="812"/>
      <c r="AL440" s="814" t="str">
        <f>IF(入力①申請書項目!AV292="","",入力①申請書項目!AV292)&amp;IF(入力①申請書項目!AZ292="","",","&amp;入力①申請書項目!AZ292)</f>
        <v/>
      </c>
      <c r="AM440" s="814"/>
      <c r="AN440" s="814"/>
      <c r="AO440" s="814"/>
      <c r="AP440" s="814"/>
      <c r="AQ440" s="396"/>
    </row>
    <row r="441" spans="1:43">
      <c r="A441" s="265"/>
      <c r="B441" s="265"/>
      <c r="C441" s="808" t="str">
        <f>IF(入力①申請書項目!E293="","",入力①申請書項目!E293)</f>
        <v/>
      </c>
      <c r="D441" s="808"/>
      <c r="E441" s="809" t="str">
        <f>IF(入力①申請書項目!G293="","","H"&amp;入力①申請書項目!G293&amp;"."&amp;入力①申請書項目!J293)</f>
        <v/>
      </c>
      <c r="F441" s="809"/>
      <c r="G441" s="809"/>
      <c r="H441" s="809"/>
      <c r="I441" s="810" t="str">
        <f>IF(入力①申請書項目!M293="","",VLOOKUP(入力①申請書項目!M293,PL①!$A$25:$B$29,2,FALSE))</f>
        <v/>
      </c>
      <c r="J441" s="810"/>
      <c r="K441" s="810"/>
      <c r="L441" s="811" t="str">
        <f>IF(入力①申請書項目!Q293="","",入力①申請書項目!Q293)</f>
        <v/>
      </c>
      <c r="M441" s="811"/>
      <c r="N441" s="811"/>
      <c r="O441" s="811"/>
      <c r="P441" s="811"/>
      <c r="Q441" s="811"/>
      <c r="R441" s="811"/>
      <c r="S441" s="811"/>
      <c r="T441" s="811"/>
      <c r="U441" s="811"/>
      <c r="V441" s="811"/>
      <c r="W441" s="809" t="str">
        <f>IF(入力①申請書項目!AA293="","",入力①申請書項目!AA293)&amp;IF(入力①申請書項目!AD293="","",入力①申請書項目!AD293)</f>
        <v/>
      </c>
      <c r="X441" s="809"/>
      <c r="Y441" s="809"/>
      <c r="Z441" s="809"/>
      <c r="AA441" s="809" t="str">
        <f>IF(入力①申請書項目!AG293="","",入力①申請書項目!AG293)</f>
        <v/>
      </c>
      <c r="AB441" s="809"/>
      <c r="AC441" s="809"/>
      <c r="AD441" s="812" t="str">
        <f>IF(入力①申請書項目!AK293="","",入力①申請書項目!AK293)</f>
        <v/>
      </c>
      <c r="AE441" s="812"/>
      <c r="AF441" s="812"/>
      <c r="AG441" s="813" t="str">
        <f>IF(入力①申請書項目!AN293="","",入力①申請書項目!AN293)</f>
        <v/>
      </c>
      <c r="AH441" s="813"/>
      <c r="AI441" s="812" t="str">
        <f>IF(入力①申請書項目!AP293=0,"",入力①申請書項目!AP293)</f>
        <v/>
      </c>
      <c r="AJ441" s="812"/>
      <c r="AK441" s="812"/>
      <c r="AL441" s="814" t="str">
        <f>IF(入力①申請書項目!AV293="","",入力①申請書項目!AV293)&amp;IF(入力①申請書項目!AZ293="","",","&amp;入力①申請書項目!AZ293)</f>
        <v/>
      </c>
      <c r="AM441" s="814"/>
      <c r="AN441" s="814"/>
      <c r="AO441" s="814"/>
      <c r="AP441" s="814"/>
      <c r="AQ441" s="396"/>
    </row>
    <row r="442" spans="1:43">
      <c r="A442" s="265"/>
      <c r="B442" s="265"/>
      <c r="C442" s="808" t="str">
        <f>IF(入力①申請書項目!E294="","",入力①申請書項目!E294)</f>
        <v/>
      </c>
      <c r="D442" s="808"/>
      <c r="E442" s="809" t="str">
        <f>IF(入力①申請書項目!G294="","","H"&amp;入力①申請書項目!G294&amp;"."&amp;入力①申請書項目!J294)</f>
        <v/>
      </c>
      <c r="F442" s="809"/>
      <c r="G442" s="809"/>
      <c r="H442" s="809"/>
      <c r="I442" s="810" t="str">
        <f>IF(入力①申請書項目!M294="","",VLOOKUP(入力①申請書項目!M294,PL①!$A$25:$B$29,2,FALSE))</f>
        <v/>
      </c>
      <c r="J442" s="810"/>
      <c r="K442" s="810"/>
      <c r="L442" s="811" t="str">
        <f>IF(入力①申請書項目!Q294="","",入力①申請書項目!Q294)</f>
        <v/>
      </c>
      <c r="M442" s="811"/>
      <c r="N442" s="811"/>
      <c r="O442" s="811"/>
      <c r="P442" s="811"/>
      <c r="Q442" s="811"/>
      <c r="R442" s="811"/>
      <c r="S442" s="811"/>
      <c r="T442" s="811"/>
      <c r="U442" s="811"/>
      <c r="V442" s="811"/>
      <c r="W442" s="809" t="str">
        <f>IF(入力①申請書項目!AA294="","",入力①申請書項目!AA294)&amp;IF(入力①申請書項目!AD294="","",入力①申請書項目!AD294)</f>
        <v/>
      </c>
      <c r="X442" s="809"/>
      <c r="Y442" s="809"/>
      <c r="Z442" s="809"/>
      <c r="AA442" s="809" t="str">
        <f>IF(入力①申請書項目!AG294="","",入力①申請書項目!AG294)</f>
        <v/>
      </c>
      <c r="AB442" s="809"/>
      <c r="AC442" s="809"/>
      <c r="AD442" s="812" t="str">
        <f>IF(入力①申請書項目!AK294="","",入力①申請書項目!AK294)</f>
        <v/>
      </c>
      <c r="AE442" s="812"/>
      <c r="AF442" s="812"/>
      <c r="AG442" s="813" t="str">
        <f>IF(入力①申請書項目!AN294="","",入力①申請書項目!AN294)</f>
        <v/>
      </c>
      <c r="AH442" s="813"/>
      <c r="AI442" s="812" t="str">
        <f>IF(入力①申請書項目!AP294=0,"",入力①申請書項目!AP294)</f>
        <v/>
      </c>
      <c r="AJ442" s="812"/>
      <c r="AK442" s="812"/>
      <c r="AL442" s="814" t="str">
        <f>IF(入力①申請書項目!AV294="","",入力①申請書項目!AV294)&amp;IF(入力①申請書項目!AZ294="","",","&amp;入力①申請書項目!AZ294)</f>
        <v/>
      </c>
      <c r="AM442" s="814"/>
      <c r="AN442" s="814"/>
      <c r="AO442" s="814"/>
      <c r="AP442" s="814"/>
      <c r="AQ442" s="396"/>
    </row>
    <row r="443" spans="1:43">
      <c r="A443" s="265"/>
      <c r="B443" s="265"/>
      <c r="C443" s="808" t="str">
        <f>IF(入力①申請書項目!E295="","",入力①申請書項目!E295)</f>
        <v/>
      </c>
      <c r="D443" s="808"/>
      <c r="E443" s="809" t="str">
        <f>IF(入力①申請書項目!G295="","","H"&amp;入力①申請書項目!G295&amp;"."&amp;入力①申請書項目!J295)</f>
        <v/>
      </c>
      <c r="F443" s="809"/>
      <c r="G443" s="809"/>
      <c r="H443" s="809"/>
      <c r="I443" s="810" t="str">
        <f>IF(入力①申請書項目!M295="","",VLOOKUP(入力①申請書項目!M295,PL①!$A$25:$B$29,2,FALSE))</f>
        <v/>
      </c>
      <c r="J443" s="810"/>
      <c r="K443" s="810"/>
      <c r="L443" s="811" t="str">
        <f>IF(入力①申請書項目!Q295="","",入力①申請書項目!Q295)</f>
        <v/>
      </c>
      <c r="M443" s="811"/>
      <c r="N443" s="811"/>
      <c r="O443" s="811"/>
      <c r="P443" s="811"/>
      <c r="Q443" s="811"/>
      <c r="R443" s="811"/>
      <c r="S443" s="811"/>
      <c r="T443" s="811"/>
      <c r="U443" s="811"/>
      <c r="V443" s="811"/>
      <c r="W443" s="809" t="str">
        <f>IF(入力①申請書項目!AA295="","",入力①申請書項目!AA295)&amp;IF(入力①申請書項目!AD295="","",入力①申請書項目!AD295)</f>
        <v/>
      </c>
      <c r="X443" s="809"/>
      <c r="Y443" s="809"/>
      <c r="Z443" s="809"/>
      <c r="AA443" s="809" t="str">
        <f>IF(入力①申請書項目!AG295="","",入力①申請書項目!AG295)</f>
        <v/>
      </c>
      <c r="AB443" s="809"/>
      <c r="AC443" s="809"/>
      <c r="AD443" s="812" t="str">
        <f>IF(入力①申請書項目!AK295="","",入力①申請書項目!AK295)</f>
        <v/>
      </c>
      <c r="AE443" s="812"/>
      <c r="AF443" s="812"/>
      <c r="AG443" s="813" t="str">
        <f>IF(入力①申請書項目!AN295="","",入力①申請書項目!AN295)</f>
        <v/>
      </c>
      <c r="AH443" s="813"/>
      <c r="AI443" s="812" t="str">
        <f>IF(入力①申請書項目!AP295=0,"",入力①申請書項目!AP295)</f>
        <v/>
      </c>
      <c r="AJ443" s="812"/>
      <c r="AK443" s="812"/>
      <c r="AL443" s="814" t="str">
        <f>IF(入力①申請書項目!AV295="","",入力①申請書項目!AV295)&amp;IF(入力①申請書項目!AZ295="","",","&amp;入力①申請書項目!AZ295)</f>
        <v/>
      </c>
      <c r="AM443" s="814"/>
      <c r="AN443" s="814"/>
      <c r="AO443" s="814"/>
      <c r="AP443" s="814"/>
      <c r="AQ443" s="396"/>
    </row>
    <row r="444" spans="1:43">
      <c r="A444" s="265"/>
      <c r="B444" s="265"/>
      <c r="C444" s="808" t="str">
        <f>IF(入力①申請書項目!E296="","",入力①申請書項目!E296)</f>
        <v/>
      </c>
      <c r="D444" s="808"/>
      <c r="E444" s="809" t="str">
        <f>IF(入力①申請書項目!G296="","","H"&amp;入力①申請書項目!G296&amp;"."&amp;入力①申請書項目!J296)</f>
        <v/>
      </c>
      <c r="F444" s="809"/>
      <c r="G444" s="809"/>
      <c r="H444" s="809"/>
      <c r="I444" s="810" t="str">
        <f>IF(入力①申請書項目!M296="","",VLOOKUP(入力①申請書項目!M296,PL①!$A$25:$B$29,2,FALSE))</f>
        <v/>
      </c>
      <c r="J444" s="810"/>
      <c r="K444" s="810"/>
      <c r="L444" s="811" t="str">
        <f>IF(入力①申請書項目!Q296="","",入力①申請書項目!Q296)</f>
        <v/>
      </c>
      <c r="M444" s="811"/>
      <c r="N444" s="811"/>
      <c r="O444" s="811"/>
      <c r="P444" s="811"/>
      <c r="Q444" s="811"/>
      <c r="R444" s="811"/>
      <c r="S444" s="811"/>
      <c r="T444" s="811"/>
      <c r="U444" s="811"/>
      <c r="V444" s="811"/>
      <c r="W444" s="809" t="str">
        <f>IF(入力①申請書項目!AA296="","",入力①申請書項目!AA296)&amp;IF(入力①申請書項目!AD296="","",入力①申請書項目!AD296)</f>
        <v/>
      </c>
      <c r="X444" s="809"/>
      <c r="Y444" s="809"/>
      <c r="Z444" s="809"/>
      <c r="AA444" s="809" t="str">
        <f>IF(入力①申請書項目!AG296="","",入力①申請書項目!AG296)</f>
        <v/>
      </c>
      <c r="AB444" s="809"/>
      <c r="AC444" s="809"/>
      <c r="AD444" s="812" t="str">
        <f>IF(入力①申請書項目!AK296="","",入力①申請書項目!AK296)</f>
        <v/>
      </c>
      <c r="AE444" s="812"/>
      <c r="AF444" s="812"/>
      <c r="AG444" s="813" t="str">
        <f>IF(入力①申請書項目!AN296="","",入力①申請書項目!AN296)</f>
        <v/>
      </c>
      <c r="AH444" s="813"/>
      <c r="AI444" s="812" t="str">
        <f>IF(入力①申請書項目!AP296=0,"",入力①申請書項目!AP296)</f>
        <v/>
      </c>
      <c r="AJ444" s="812"/>
      <c r="AK444" s="812"/>
      <c r="AL444" s="814" t="str">
        <f>IF(入力①申請書項目!AV296="","",入力①申請書項目!AV296)&amp;IF(入力①申請書項目!AZ296="","",","&amp;入力①申請書項目!AZ296)</f>
        <v/>
      </c>
      <c r="AM444" s="814"/>
      <c r="AN444" s="814"/>
      <c r="AO444" s="814"/>
      <c r="AP444" s="814"/>
      <c r="AQ444" s="396"/>
    </row>
    <row r="445" spans="1:43">
      <c r="A445" s="265"/>
      <c r="B445" s="265"/>
      <c r="C445" s="808" t="str">
        <f>IF(入力①申請書項目!E297="","",入力①申請書項目!E297)</f>
        <v/>
      </c>
      <c r="D445" s="808"/>
      <c r="E445" s="809" t="str">
        <f>IF(入力①申請書項目!G297="","","H"&amp;入力①申請書項目!G297&amp;"."&amp;入力①申請書項目!J297)</f>
        <v/>
      </c>
      <c r="F445" s="809"/>
      <c r="G445" s="809"/>
      <c r="H445" s="809"/>
      <c r="I445" s="810" t="str">
        <f>IF(入力①申請書項目!M297="","",VLOOKUP(入力①申請書項目!M297,PL①!$A$25:$B$29,2,FALSE))</f>
        <v/>
      </c>
      <c r="J445" s="810"/>
      <c r="K445" s="810"/>
      <c r="L445" s="811" t="str">
        <f>IF(入力①申請書項目!Q297="","",入力①申請書項目!Q297)</f>
        <v/>
      </c>
      <c r="M445" s="811"/>
      <c r="N445" s="811"/>
      <c r="O445" s="811"/>
      <c r="P445" s="811"/>
      <c r="Q445" s="811"/>
      <c r="R445" s="811"/>
      <c r="S445" s="811"/>
      <c r="T445" s="811"/>
      <c r="U445" s="811"/>
      <c r="V445" s="811"/>
      <c r="W445" s="809" t="str">
        <f>IF(入力①申請書項目!AA297="","",入力①申請書項目!AA297)&amp;IF(入力①申請書項目!AD297="","",入力①申請書項目!AD297)</f>
        <v/>
      </c>
      <c r="X445" s="809"/>
      <c r="Y445" s="809"/>
      <c r="Z445" s="809"/>
      <c r="AA445" s="809" t="str">
        <f>IF(入力①申請書項目!AG297="","",入力①申請書項目!AG297)</f>
        <v/>
      </c>
      <c r="AB445" s="809"/>
      <c r="AC445" s="809"/>
      <c r="AD445" s="812" t="str">
        <f>IF(入力①申請書項目!AK297="","",入力①申請書項目!AK297)</f>
        <v/>
      </c>
      <c r="AE445" s="812"/>
      <c r="AF445" s="812"/>
      <c r="AG445" s="813" t="str">
        <f>IF(入力①申請書項目!AN297="","",入力①申請書項目!AN297)</f>
        <v/>
      </c>
      <c r="AH445" s="813"/>
      <c r="AI445" s="812" t="str">
        <f>IF(入力①申請書項目!AP297=0,"",入力①申請書項目!AP297)</f>
        <v/>
      </c>
      <c r="AJ445" s="812"/>
      <c r="AK445" s="812"/>
      <c r="AL445" s="814" t="str">
        <f>IF(入力①申請書項目!AV297="","",入力①申請書項目!AV297)&amp;IF(入力①申請書項目!AZ297="","",","&amp;入力①申請書項目!AZ297)</f>
        <v/>
      </c>
      <c r="AM445" s="814"/>
      <c r="AN445" s="814"/>
      <c r="AO445" s="814"/>
      <c r="AP445" s="814"/>
      <c r="AQ445" s="396"/>
    </row>
    <row r="446" spans="1:43">
      <c r="A446" s="265"/>
      <c r="B446" s="265"/>
      <c r="C446" s="808" t="str">
        <f>IF(入力①申請書項目!E298="","",入力①申請書項目!E298)</f>
        <v/>
      </c>
      <c r="D446" s="808"/>
      <c r="E446" s="809" t="str">
        <f>IF(入力①申請書項目!G298="","","H"&amp;入力①申請書項目!G298&amp;"."&amp;入力①申請書項目!J298)</f>
        <v/>
      </c>
      <c r="F446" s="809"/>
      <c r="G446" s="809"/>
      <c r="H446" s="809"/>
      <c r="I446" s="810" t="str">
        <f>IF(入力①申請書項目!M298="","",VLOOKUP(入力①申請書項目!M298,PL①!$A$25:$B$29,2,FALSE))</f>
        <v/>
      </c>
      <c r="J446" s="810"/>
      <c r="K446" s="810"/>
      <c r="L446" s="811" t="str">
        <f>IF(入力①申請書項目!Q298="","",入力①申請書項目!Q298)</f>
        <v/>
      </c>
      <c r="M446" s="811"/>
      <c r="N446" s="811"/>
      <c r="O446" s="811"/>
      <c r="P446" s="811"/>
      <c r="Q446" s="811"/>
      <c r="R446" s="811"/>
      <c r="S446" s="811"/>
      <c r="T446" s="811"/>
      <c r="U446" s="811"/>
      <c r="V446" s="811"/>
      <c r="W446" s="809" t="str">
        <f>IF(入力①申請書項目!AA298="","",入力①申請書項目!AA298)&amp;IF(入力①申請書項目!AD298="","",入力①申請書項目!AD298)</f>
        <v/>
      </c>
      <c r="X446" s="809"/>
      <c r="Y446" s="809"/>
      <c r="Z446" s="809"/>
      <c r="AA446" s="809" t="str">
        <f>IF(入力①申請書項目!AG298="","",入力①申請書項目!AG298)</f>
        <v/>
      </c>
      <c r="AB446" s="809"/>
      <c r="AC446" s="809"/>
      <c r="AD446" s="812" t="str">
        <f>IF(入力①申請書項目!AK298="","",入力①申請書項目!AK298)</f>
        <v/>
      </c>
      <c r="AE446" s="812"/>
      <c r="AF446" s="812"/>
      <c r="AG446" s="813" t="str">
        <f>IF(入力①申請書項目!AN298="","",入力①申請書項目!AN298)</f>
        <v/>
      </c>
      <c r="AH446" s="813"/>
      <c r="AI446" s="812" t="str">
        <f>IF(入力①申請書項目!AP298=0,"",入力①申請書項目!AP298)</f>
        <v/>
      </c>
      <c r="AJ446" s="812"/>
      <c r="AK446" s="812"/>
      <c r="AL446" s="814" t="str">
        <f>IF(入力①申請書項目!AV298="","",入力①申請書項目!AV298)&amp;IF(入力①申請書項目!AZ298="","",","&amp;入力①申請書項目!AZ298)</f>
        <v/>
      </c>
      <c r="AM446" s="814"/>
      <c r="AN446" s="814"/>
      <c r="AO446" s="814"/>
      <c r="AP446" s="814"/>
      <c r="AQ446" s="396"/>
    </row>
    <row r="447" spans="1:43">
      <c r="A447" s="265"/>
      <c r="B447" s="265"/>
      <c r="C447" s="808" t="str">
        <f>IF(入力①申請書項目!E299="","",入力①申請書項目!E299)</f>
        <v/>
      </c>
      <c r="D447" s="808"/>
      <c r="E447" s="809" t="str">
        <f>IF(入力①申請書項目!G299="","","H"&amp;入力①申請書項目!G299&amp;"."&amp;入力①申請書項目!J299)</f>
        <v/>
      </c>
      <c r="F447" s="809"/>
      <c r="G447" s="809"/>
      <c r="H447" s="809"/>
      <c r="I447" s="810" t="str">
        <f>IF(入力①申請書項目!M299="","",VLOOKUP(入力①申請書項目!M299,PL①!$A$25:$B$29,2,FALSE))</f>
        <v/>
      </c>
      <c r="J447" s="810"/>
      <c r="K447" s="810"/>
      <c r="L447" s="811" t="str">
        <f>IF(入力①申請書項目!Q299="","",入力①申請書項目!Q299)</f>
        <v/>
      </c>
      <c r="M447" s="811"/>
      <c r="N447" s="811"/>
      <c r="O447" s="811"/>
      <c r="P447" s="811"/>
      <c r="Q447" s="811"/>
      <c r="R447" s="811"/>
      <c r="S447" s="811"/>
      <c r="T447" s="811"/>
      <c r="U447" s="811"/>
      <c r="V447" s="811"/>
      <c r="W447" s="809" t="str">
        <f>IF(入力①申請書項目!AA299="","",入力①申請書項目!AA299)&amp;IF(入力①申請書項目!AD299="","",入力①申請書項目!AD299)</f>
        <v/>
      </c>
      <c r="X447" s="809"/>
      <c r="Y447" s="809"/>
      <c r="Z447" s="809"/>
      <c r="AA447" s="809" t="str">
        <f>IF(入力①申請書項目!AG299="","",入力①申請書項目!AG299)</f>
        <v/>
      </c>
      <c r="AB447" s="809"/>
      <c r="AC447" s="809"/>
      <c r="AD447" s="812" t="str">
        <f>IF(入力①申請書項目!AK299="","",入力①申請書項目!AK299)</f>
        <v/>
      </c>
      <c r="AE447" s="812"/>
      <c r="AF447" s="812"/>
      <c r="AG447" s="813" t="str">
        <f>IF(入力①申請書項目!AN299="","",入力①申請書項目!AN299)</f>
        <v/>
      </c>
      <c r="AH447" s="813"/>
      <c r="AI447" s="812" t="str">
        <f>IF(入力①申請書項目!AP299=0,"",入力①申請書項目!AP299)</f>
        <v/>
      </c>
      <c r="AJ447" s="812"/>
      <c r="AK447" s="812"/>
      <c r="AL447" s="814" t="str">
        <f>IF(入力①申請書項目!AV299="","",入力①申請書項目!AV299)&amp;IF(入力①申請書項目!AZ299="","",","&amp;入力①申請書項目!AZ299)</f>
        <v/>
      </c>
      <c r="AM447" s="814"/>
      <c r="AN447" s="814"/>
      <c r="AO447" s="814"/>
      <c r="AP447" s="814"/>
      <c r="AQ447" s="396"/>
    </row>
    <row r="448" spans="1:43">
      <c r="A448" s="265"/>
      <c r="B448" s="265"/>
      <c r="C448" s="808" t="str">
        <f>IF(入力①申請書項目!E300="","",入力①申請書項目!E300)</f>
        <v/>
      </c>
      <c r="D448" s="808"/>
      <c r="E448" s="809" t="str">
        <f>IF(入力①申請書項目!G300="","","H"&amp;入力①申請書項目!G300&amp;"."&amp;入力①申請書項目!J300)</f>
        <v/>
      </c>
      <c r="F448" s="809"/>
      <c r="G448" s="809"/>
      <c r="H448" s="809"/>
      <c r="I448" s="810" t="str">
        <f>IF(入力①申請書項目!M300="","",VLOOKUP(入力①申請書項目!M300,PL①!$A$25:$B$29,2,FALSE))</f>
        <v/>
      </c>
      <c r="J448" s="810"/>
      <c r="K448" s="810"/>
      <c r="L448" s="811" t="str">
        <f>IF(入力①申請書項目!Q300="","",入力①申請書項目!Q300)</f>
        <v/>
      </c>
      <c r="M448" s="811"/>
      <c r="N448" s="811"/>
      <c r="O448" s="811"/>
      <c r="P448" s="811"/>
      <c r="Q448" s="811"/>
      <c r="R448" s="811"/>
      <c r="S448" s="811"/>
      <c r="T448" s="811"/>
      <c r="U448" s="811"/>
      <c r="V448" s="811"/>
      <c r="W448" s="809" t="str">
        <f>IF(入力①申請書項目!AA300="","",入力①申請書項目!AA300)&amp;IF(入力①申請書項目!AD300="","",入力①申請書項目!AD300)</f>
        <v/>
      </c>
      <c r="X448" s="809"/>
      <c r="Y448" s="809"/>
      <c r="Z448" s="809"/>
      <c r="AA448" s="809" t="str">
        <f>IF(入力①申請書項目!AG300="","",入力①申請書項目!AG300)</f>
        <v/>
      </c>
      <c r="AB448" s="809"/>
      <c r="AC448" s="809"/>
      <c r="AD448" s="812" t="str">
        <f>IF(入力①申請書項目!AK300="","",入力①申請書項目!AK300)</f>
        <v/>
      </c>
      <c r="AE448" s="812"/>
      <c r="AF448" s="812"/>
      <c r="AG448" s="813" t="str">
        <f>IF(入力①申請書項目!AN300="","",入力①申請書項目!AN300)</f>
        <v/>
      </c>
      <c r="AH448" s="813"/>
      <c r="AI448" s="812" t="str">
        <f>IF(入力①申請書項目!AP300=0,"",入力①申請書項目!AP300)</f>
        <v/>
      </c>
      <c r="AJ448" s="812"/>
      <c r="AK448" s="812"/>
      <c r="AL448" s="814" t="str">
        <f>IF(入力①申請書項目!AV300="","",入力①申請書項目!AV300)&amp;IF(入力①申請書項目!AZ300="","",","&amp;入力①申請書項目!AZ300)</f>
        <v/>
      </c>
      <c r="AM448" s="814"/>
      <c r="AN448" s="814"/>
      <c r="AO448" s="814"/>
      <c r="AP448" s="814"/>
      <c r="AQ448" s="396"/>
    </row>
    <row r="449" spans="1:46">
      <c r="A449" s="265"/>
      <c r="B449" s="265"/>
      <c r="C449" s="808" t="str">
        <f>IF(入力①申請書項目!E301="","",入力①申請書項目!E301)</f>
        <v/>
      </c>
      <c r="D449" s="808"/>
      <c r="E449" s="809" t="str">
        <f>IF(入力①申請書項目!G301="","","H"&amp;入力①申請書項目!G301&amp;"."&amp;入力①申請書項目!J301)</f>
        <v/>
      </c>
      <c r="F449" s="809"/>
      <c r="G449" s="809"/>
      <c r="H449" s="809"/>
      <c r="I449" s="810" t="str">
        <f>IF(入力①申請書項目!M301="","",VLOOKUP(入力①申請書項目!M301,PL①!$A$25:$B$29,2,FALSE))</f>
        <v/>
      </c>
      <c r="J449" s="810"/>
      <c r="K449" s="810"/>
      <c r="L449" s="811" t="str">
        <f>IF(入力①申請書項目!Q301="","",入力①申請書項目!Q301)</f>
        <v/>
      </c>
      <c r="M449" s="811"/>
      <c r="N449" s="811"/>
      <c r="O449" s="811"/>
      <c r="P449" s="811"/>
      <c r="Q449" s="811"/>
      <c r="R449" s="811"/>
      <c r="S449" s="811"/>
      <c r="T449" s="811"/>
      <c r="U449" s="811"/>
      <c r="V449" s="811"/>
      <c r="W449" s="809" t="str">
        <f>IF(入力①申請書項目!AA301="","",入力①申請書項目!AA301)&amp;IF(入力①申請書項目!AD301="","",入力①申請書項目!AD301)</f>
        <v/>
      </c>
      <c r="X449" s="809"/>
      <c r="Y449" s="809"/>
      <c r="Z449" s="809"/>
      <c r="AA449" s="809" t="str">
        <f>IF(入力①申請書項目!AG301="","",入力①申請書項目!AG301)</f>
        <v/>
      </c>
      <c r="AB449" s="809"/>
      <c r="AC449" s="809"/>
      <c r="AD449" s="812" t="str">
        <f>IF(入力①申請書項目!AK301="","",入力①申請書項目!AK301)</f>
        <v/>
      </c>
      <c r="AE449" s="812"/>
      <c r="AF449" s="812"/>
      <c r="AG449" s="813" t="str">
        <f>IF(入力①申請書項目!AN301="","",入力①申請書項目!AN301)</f>
        <v/>
      </c>
      <c r="AH449" s="813"/>
      <c r="AI449" s="812" t="str">
        <f>IF(入力①申請書項目!AP301=0,"",入力①申請書項目!AP301)</f>
        <v/>
      </c>
      <c r="AJ449" s="812"/>
      <c r="AK449" s="812"/>
      <c r="AL449" s="814" t="str">
        <f>IF(入力①申請書項目!AV301="","",入力①申請書項目!AV301)&amp;IF(入力①申請書項目!AZ301="","",","&amp;入力①申請書項目!AZ301)</f>
        <v/>
      </c>
      <c r="AM449" s="814"/>
      <c r="AN449" s="814"/>
      <c r="AO449" s="814"/>
      <c r="AP449" s="814"/>
      <c r="AQ449" s="396"/>
    </row>
    <row r="450" spans="1:46">
      <c r="A450" s="265"/>
      <c r="B450" s="265"/>
      <c r="C450" s="808" t="str">
        <f>IF(入力①申請書項目!E302="","",入力①申請書項目!E302)</f>
        <v/>
      </c>
      <c r="D450" s="808"/>
      <c r="E450" s="809" t="str">
        <f>IF(入力①申請書項目!G302="","","H"&amp;入力①申請書項目!G302&amp;"."&amp;入力①申請書項目!J302)</f>
        <v/>
      </c>
      <c r="F450" s="809"/>
      <c r="G450" s="809"/>
      <c r="H450" s="809"/>
      <c r="I450" s="810" t="str">
        <f>IF(入力①申請書項目!M302="","",VLOOKUP(入力①申請書項目!M302,PL①!$A$25:$B$29,2,FALSE))</f>
        <v/>
      </c>
      <c r="J450" s="810"/>
      <c r="K450" s="810"/>
      <c r="L450" s="811" t="str">
        <f>IF(入力①申請書項目!Q302="","",入力①申請書項目!Q302)</f>
        <v/>
      </c>
      <c r="M450" s="811"/>
      <c r="N450" s="811"/>
      <c r="O450" s="811"/>
      <c r="P450" s="811"/>
      <c r="Q450" s="811"/>
      <c r="R450" s="811"/>
      <c r="S450" s="811"/>
      <c r="T450" s="811"/>
      <c r="U450" s="811"/>
      <c r="V450" s="811"/>
      <c r="W450" s="809" t="str">
        <f>IF(入力①申請書項目!AA302="","",入力①申請書項目!AA302)&amp;IF(入力①申請書項目!AD302="","",入力①申請書項目!AD302)</f>
        <v/>
      </c>
      <c r="X450" s="809"/>
      <c r="Y450" s="809"/>
      <c r="Z450" s="809"/>
      <c r="AA450" s="809" t="str">
        <f>IF(入力①申請書項目!AG302="","",入力①申請書項目!AG302)</f>
        <v/>
      </c>
      <c r="AB450" s="809"/>
      <c r="AC450" s="809"/>
      <c r="AD450" s="812" t="str">
        <f>IF(入力①申請書項目!AK302="","",入力①申請書項目!AK302)</f>
        <v/>
      </c>
      <c r="AE450" s="812"/>
      <c r="AF450" s="812"/>
      <c r="AG450" s="813" t="str">
        <f>IF(入力①申請書項目!AN302="","",入力①申請書項目!AN302)</f>
        <v/>
      </c>
      <c r="AH450" s="813"/>
      <c r="AI450" s="812" t="str">
        <f>IF(入力①申請書項目!AP302=0,"",入力①申請書項目!AP302)</f>
        <v/>
      </c>
      <c r="AJ450" s="812"/>
      <c r="AK450" s="812"/>
      <c r="AL450" s="814" t="str">
        <f>IF(入力①申請書項目!AV302="","",入力①申請書項目!AV302)&amp;IF(入力①申請書項目!AZ302="","",","&amp;入力①申請書項目!AZ302)</f>
        <v/>
      </c>
      <c r="AM450" s="814"/>
      <c r="AN450" s="814"/>
      <c r="AO450" s="814"/>
      <c r="AP450" s="814"/>
      <c r="AQ450" s="396"/>
    </row>
    <row r="451" spans="1:46">
      <c r="A451" s="265"/>
      <c r="B451" s="265"/>
      <c r="C451" s="808" t="str">
        <f>IF(入力①申請書項目!E303="","",入力①申請書項目!E303)</f>
        <v/>
      </c>
      <c r="D451" s="808"/>
      <c r="E451" s="809" t="str">
        <f>IF(入力①申請書項目!G303="","","H"&amp;入力①申請書項目!G303&amp;"."&amp;入力①申請書項目!J303)</f>
        <v/>
      </c>
      <c r="F451" s="809"/>
      <c r="G451" s="809"/>
      <c r="H451" s="809"/>
      <c r="I451" s="810" t="str">
        <f>IF(入力①申請書項目!M303="","",VLOOKUP(入力①申請書項目!M303,PL①!$A$25:$B$29,2,FALSE))</f>
        <v/>
      </c>
      <c r="J451" s="810"/>
      <c r="K451" s="810"/>
      <c r="L451" s="811" t="str">
        <f>IF(入力①申請書項目!Q303="","",入力①申請書項目!Q303)</f>
        <v/>
      </c>
      <c r="M451" s="811"/>
      <c r="N451" s="811"/>
      <c r="O451" s="811"/>
      <c r="P451" s="811"/>
      <c r="Q451" s="811"/>
      <c r="R451" s="811"/>
      <c r="S451" s="811"/>
      <c r="T451" s="811"/>
      <c r="U451" s="811"/>
      <c r="V451" s="811"/>
      <c r="W451" s="809" t="str">
        <f>IF(入力①申請書項目!AA303="","",入力①申請書項目!AA303)&amp;IF(入力①申請書項目!AD303="","",入力①申請書項目!AD303)</f>
        <v/>
      </c>
      <c r="X451" s="809"/>
      <c r="Y451" s="809"/>
      <c r="Z451" s="809"/>
      <c r="AA451" s="809" t="str">
        <f>IF(入力①申請書項目!AG303="","",入力①申請書項目!AG303)</f>
        <v/>
      </c>
      <c r="AB451" s="809"/>
      <c r="AC451" s="809"/>
      <c r="AD451" s="812" t="str">
        <f>IF(入力①申請書項目!AK303="","",入力①申請書項目!AK303)</f>
        <v/>
      </c>
      <c r="AE451" s="812"/>
      <c r="AF451" s="812"/>
      <c r="AG451" s="813" t="str">
        <f>IF(入力①申請書項目!AN303="","",入力①申請書項目!AN303)</f>
        <v/>
      </c>
      <c r="AH451" s="813"/>
      <c r="AI451" s="812" t="str">
        <f>IF(入力①申請書項目!AP303=0,"",入力①申請書項目!AP303)</f>
        <v/>
      </c>
      <c r="AJ451" s="812"/>
      <c r="AK451" s="812"/>
      <c r="AL451" s="814" t="str">
        <f>IF(入力①申請書項目!AV303="","",入力①申請書項目!AV303)&amp;IF(入力①申請書項目!AZ303="","",","&amp;入力①申請書項目!AZ303)</f>
        <v/>
      </c>
      <c r="AM451" s="814"/>
      <c r="AN451" s="814"/>
      <c r="AO451" s="814"/>
      <c r="AP451" s="814"/>
      <c r="AQ451" s="396"/>
    </row>
    <row r="452" spans="1:46">
      <c r="A452" s="265"/>
      <c r="B452" s="265"/>
      <c r="C452" s="808" t="str">
        <f>IF(入力①申請書項目!E304="","",入力①申請書項目!E304)</f>
        <v/>
      </c>
      <c r="D452" s="808"/>
      <c r="E452" s="809" t="str">
        <f>IF(入力①申請書項目!G304="","","H"&amp;入力①申請書項目!G304&amp;"."&amp;入力①申請書項目!J304)</f>
        <v/>
      </c>
      <c r="F452" s="809"/>
      <c r="G452" s="809"/>
      <c r="H452" s="809"/>
      <c r="I452" s="810" t="str">
        <f>IF(入力①申請書項目!M304="","",VLOOKUP(入力①申請書項目!M304,PL①!$A$25:$B$29,2,FALSE))</f>
        <v/>
      </c>
      <c r="J452" s="810"/>
      <c r="K452" s="810"/>
      <c r="L452" s="811" t="str">
        <f>IF(入力①申請書項目!Q304="","",入力①申請書項目!Q304)</f>
        <v/>
      </c>
      <c r="M452" s="811"/>
      <c r="N452" s="811"/>
      <c r="O452" s="811"/>
      <c r="P452" s="811"/>
      <c r="Q452" s="811"/>
      <c r="R452" s="811"/>
      <c r="S452" s="811"/>
      <c r="T452" s="811"/>
      <c r="U452" s="811"/>
      <c r="V452" s="811"/>
      <c r="W452" s="809" t="str">
        <f>IF(入力①申請書項目!AA304="","",入力①申請書項目!AA304)&amp;IF(入力①申請書項目!AD304="","",入力①申請書項目!AD304)</f>
        <v/>
      </c>
      <c r="X452" s="809"/>
      <c r="Y452" s="809"/>
      <c r="Z452" s="809"/>
      <c r="AA452" s="809" t="str">
        <f>IF(入力①申請書項目!AG304="","",入力①申請書項目!AG304)</f>
        <v/>
      </c>
      <c r="AB452" s="809"/>
      <c r="AC452" s="809"/>
      <c r="AD452" s="812" t="str">
        <f>IF(入力①申請書項目!AK304="","",入力①申請書項目!AK304)</f>
        <v/>
      </c>
      <c r="AE452" s="812"/>
      <c r="AF452" s="812"/>
      <c r="AG452" s="813" t="str">
        <f>IF(入力①申請書項目!AN304="","",入力①申請書項目!AN304)</f>
        <v/>
      </c>
      <c r="AH452" s="813"/>
      <c r="AI452" s="812" t="str">
        <f>IF(入力①申請書項目!AP304=0,"",入力①申請書項目!AP304)</f>
        <v/>
      </c>
      <c r="AJ452" s="812"/>
      <c r="AK452" s="812"/>
      <c r="AL452" s="814" t="str">
        <f>IF(入力①申請書項目!AV304="","",入力①申請書項目!AV304)&amp;IF(入力①申請書項目!AZ304="","",","&amp;入力①申請書項目!AZ304)</f>
        <v/>
      </c>
      <c r="AM452" s="814"/>
      <c r="AN452" s="814"/>
      <c r="AO452" s="814"/>
      <c r="AP452" s="814"/>
      <c r="AQ452" s="396"/>
    </row>
    <row r="453" spans="1:46">
      <c r="A453" s="265"/>
      <c r="B453" s="265"/>
      <c r="C453" s="808" t="str">
        <f>IF(入力①申請書項目!E305="","",入力①申請書項目!E305)</f>
        <v/>
      </c>
      <c r="D453" s="808"/>
      <c r="E453" s="809" t="str">
        <f>IF(入力①申請書項目!G305="","","H"&amp;入力①申請書項目!G305&amp;"."&amp;入力①申請書項目!J305)</f>
        <v/>
      </c>
      <c r="F453" s="809"/>
      <c r="G453" s="809"/>
      <c r="H453" s="809"/>
      <c r="I453" s="810" t="str">
        <f>IF(入力①申請書項目!M305="","",VLOOKUP(入力①申請書項目!M305,PL①!$A$25:$B$29,2,FALSE))</f>
        <v/>
      </c>
      <c r="J453" s="810"/>
      <c r="K453" s="810"/>
      <c r="L453" s="811" t="str">
        <f>IF(入力①申請書項目!Q305="","",入力①申請書項目!Q305)</f>
        <v/>
      </c>
      <c r="M453" s="811"/>
      <c r="N453" s="811"/>
      <c r="O453" s="811"/>
      <c r="P453" s="811"/>
      <c r="Q453" s="811"/>
      <c r="R453" s="811"/>
      <c r="S453" s="811"/>
      <c r="T453" s="811"/>
      <c r="U453" s="811"/>
      <c r="V453" s="811"/>
      <c r="W453" s="809" t="str">
        <f>IF(入力①申請書項目!AA305="","",入力①申請書項目!AA305)&amp;IF(入力①申請書項目!AD305="","",入力①申請書項目!AD305)</f>
        <v/>
      </c>
      <c r="X453" s="809"/>
      <c r="Y453" s="809"/>
      <c r="Z453" s="809"/>
      <c r="AA453" s="809" t="str">
        <f>IF(入力①申請書項目!AG305="","",入力①申請書項目!AG305)</f>
        <v/>
      </c>
      <c r="AB453" s="809"/>
      <c r="AC453" s="809"/>
      <c r="AD453" s="812" t="str">
        <f>IF(入力①申請書項目!AK305="","",入力①申請書項目!AK305)</f>
        <v/>
      </c>
      <c r="AE453" s="812"/>
      <c r="AF453" s="812"/>
      <c r="AG453" s="813" t="str">
        <f>IF(入力①申請書項目!AN305="","",入力①申請書項目!AN305)</f>
        <v/>
      </c>
      <c r="AH453" s="813"/>
      <c r="AI453" s="812" t="str">
        <f>IF(入力①申請書項目!AP305=0,"",入力①申請書項目!AP305)</f>
        <v/>
      </c>
      <c r="AJ453" s="812"/>
      <c r="AK453" s="812"/>
      <c r="AL453" s="814" t="str">
        <f>IF(入力①申請書項目!AV305="","",入力①申請書項目!AV305)&amp;IF(入力①申請書項目!AZ305="","",","&amp;入力①申請書項目!AZ305)</f>
        <v/>
      </c>
      <c r="AM453" s="814"/>
      <c r="AN453" s="814"/>
      <c r="AO453" s="814"/>
      <c r="AP453" s="814"/>
      <c r="AQ453" s="396"/>
    </row>
    <row r="454" spans="1:46">
      <c r="A454" s="265"/>
      <c r="B454" s="265"/>
      <c r="C454" s="808" t="str">
        <f>IF(入力①申請書項目!E306="","",入力①申請書項目!E306)</f>
        <v/>
      </c>
      <c r="D454" s="808"/>
      <c r="E454" s="809" t="str">
        <f>IF(入力①申請書項目!G306="","","H"&amp;入力①申請書項目!G306&amp;"."&amp;入力①申請書項目!J306)</f>
        <v/>
      </c>
      <c r="F454" s="809"/>
      <c r="G454" s="809"/>
      <c r="H454" s="809"/>
      <c r="I454" s="810" t="str">
        <f>IF(入力①申請書項目!M306="","",VLOOKUP(入力①申請書項目!M306,PL①!$A$25:$B$29,2,FALSE))</f>
        <v/>
      </c>
      <c r="J454" s="810"/>
      <c r="K454" s="810"/>
      <c r="L454" s="811" t="str">
        <f>IF(入力①申請書項目!Q306="","",入力①申請書項目!Q306)</f>
        <v/>
      </c>
      <c r="M454" s="811"/>
      <c r="N454" s="811"/>
      <c r="O454" s="811"/>
      <c r="P454" s="811"/>
      <c r="Q454" s="811"/>
      <c r="R454" s="811"/>
      <c r="S454" s="811"/>
      <c r="T454" s="811"/>
      <c r="U454" s="811"/>
      <c r="V454" s="811"/>
      <c r="W454" s="809" t="str">
        <f>IF(入力①申請書項目!AA306="","",入力①申請書項目!AA306)&amp;IF(入力①申請書項目!AD306="","",入力①申請書項目!AD306)</f>
        <v/>
      </c>
      <c r="X454" s="809"/>
      <c r="Y454" s="809"/>
      <c r="Z454" s="809"/>
      <c r="AA454" s="809" t="str">
        <f>IF(入力①申請書項目!AG306="","",入力①申請書項目!AG306)</f>
        <v/>
      </c>
      <c r="AB454" s="809"/>
      <c r="AC454" s="809"/>
      <c r="AD454" s="812" t="str">
        <f>IF(入力①申請書項目!AK306="","",入力①申請書項目!AK306)</f>
        <v/>
      </c>
      <c r="AE454" s="812"/>
      <c r="AF454" s="812"/>
      <c r="AG454" s="813" t="str">
        <f>IF(入力①申請書項目!AN306="","",入力①申請書項目!AN306)</f>
        <v/>
      </c>
      <c r="AH454" s="813"/>
      <c r="AI454" s="812" t="str">
        <f>IF(入力①申請書項目!AP306=0,"",入力①申請書項目!AP306)</f>
        <v/>
      </c>
      <c r="AJ454" s="812"/>
      <c r="AK454" s="812"/>
      <c r="AL454" s="814" t="str">
        <f>IF(入力①申請書項目!AV306="","",入力①申請書項目!AV306)&amp;IF(入力①申請書項目!AZ306="","",","&amp;入力①申請書項目!AZ306)</f>
        <v/>
      </c>
      <c r="AM454" s="814"/>
      <c r="AN454" s="814"/>
      <c r="AO454" s="814"/>
      <c r="AP454" s="814"/>
      <c r="AQ454" s="396"/>
    </row>
    <row r="455" spans="1:46">
      <c r="A455" s="265"/>
      <c r="B455" s="265"/>
      <c r="C455" s="808" t="str">
        <f>IF(入力①申請書項目!E307="","",入力①申請書項目!E307)</f>
        <v/>
      </c>
      <c r="D455" s="808"/>
      <c r="E455" s="809" t="str">
        <f>IF(入力①申請書項目!G307="","","H"&amp;入力①申請書項目!G307&amp;"."&amp;入力①申請書項目!J307)</f>
        <v/>
      </c>
      <c r="F455" s="809"/>
      <c r="G455" s="809"/>
      <c r="H455" s="809"/>
      <c r="I455" s="810" t="str">
        <f>IF(入力①申請書項目!M307="","",VLOOKUP(入力①申請書項目!M307,PL①!$A$25:$B$29,2,FALSE))</f>
        <v/>
      </c>
      <c r="J455" s="810"/>
      <c r="K455" s="810"/>
      <c r="L455" s="811" t="str">
        <f>IF(入力①申請書項目!Q307="","",入力①申請書項目!Q307)</f>
        <v/>
      </c>
      <c r="M455" s="811"/>
      <c r="N455" s="811"/>
      <c r="O455" s="811"/>
      <c r="P455" s="811"/>
      <c r="Q455" s="811"/>
      <c r="R455" s="811"/>
      <c r="S455" s="811"/>
      <c r="T455" s="811"/>
      <c r="U455" s="811"/>
      <c r="V455" s="811"/>
      <c r="W455" s="809" t="str">
        <f>IF(入力①申請書項目!AA307="","",入力①申請書項目!AA307)&amp;IF(入力①申請書項目!AD307="","",入力①申請書項目!AD307)</f>
        <v/>
      </c>
      <c r="X455" s="809"/>
      <c r="Y455" s="809"/>
      <c r="Z455" s="809"/>
      <c r="AA455" s="809" t="str">
        <f>IF(入力①申請書項目!AG307="","",入力①申請書項目!AG307)</f>
        <v/>
      </c>
      <c r="AB455" s="809"/>
      <c r="AC455" s="809"/>
      <c r="AD455" s="812" t="str">
        <f>IF(入力①申請書項目!AK307="","",入力①申請書項目!AK307)</f>
        <v/>
      </c>
      <c r="AE455" s="812"/>
      <c r="AF455" s="812"/>
      <c r="AG455" s="813" t="str">
        <f>IF(入力①申請書項目!AN307="","",入力①申請書項目!AN307)</f>
        <v/>
      </c>
      <c r="AH455" s="813"/>
      <c r="AI455" s="812" t="str">
        <f>IF(入力①申請書項目!AP307=0,"",入力①申請書項目!AP307)</f>
        <v/>
      </c>
      <c r="AJ455" s="812"/>
      <c r="AK455" s="812"/>
      <c r="AL455" s="814" t="str">
        <f>IF(入力①申請書項目!AV307="","",入力①申請書項目!AV307)&amp;IF(入力①申請書項目!AZ307="","",","&amp;入力①申請書項目!AZ307)</f>
        <v/>
      </c>
      <c r="AM455" s="814"/>
      <c r="AN455" s="814"/>
      <c r="AO455" s="814"/>
      <c r="AP455" s="814"/>
      <c r="AQ455" s="396"/>
    </row>
    <row r="456" spans="1:46">
      <c r="A456" s="265"/>
      <c r="B456" s="265"/>
      <c r="C456" s="808" t="str">
        <f>IF(入力①申請書項目!E308="","",入力①申請書項目!E308)</f>
        <v/>
      </c>
      <c r="D456" s="808"/>
      <c r="E456" s="809" t="str">
        <f>IF(入力①申請書項目!G308="","","H"&amp;入力①申請書項目!G308&amp;"."&amp;入力①申請書項目!J308)</f>
        <v/>
      </c>
      <c r="F456" s="809"/>
      <c r="G456" s="809"/>
      <c r="H456" s="809"/>
      <c r="I456" s="810" t="str">
        <f>IF(入力①申請書項目!M308="","",VLOOKUP(入力①申請書項目!M308,PL①!$A$25:$B$29,2,FALSE))</f>
        <v/>
      </c>
      <c r="J456" s="810"/>
      <c r="K456" s="810"/>
      <c r="L456" s="811" t="str">
        <f>IF(入力①申請書項目!Q308="","",入力①申請書項目!Q308)</f>
        <v/>
      </c>
      <c r="M456" s="811"/>
      <c r="N456" s="811"/>
      <c r="O456" s="811"/>
      <c r="P456" s="811"/>
      <c r="Q456" s="811"/>
      <c r="R456" s="811"/>
      <c r="S456" s="811"/>
      <c r="T456" s="811"/>
      <c r="U456" s="811"/>
      <c r="V456" s="811"/>
      <c r="W456" s="809" t="str">
        <f>IF(入力①申請書項目!AA308="","",入力①申請書項目!AA308)&amp;IF(入力①申請書項目!AD308="","",入力①申請書項目!AD308)</f>
        <v/>
      </c>
      <c r="X456" s="809"/>
      <c r="Y456" s="809"/>
      <c r="Z456" s="809"/>
      <c r="AA456" s="809" t="str">
        <f>IF(入力①申請書項目!AG308="","",入力①申請書項目!AG308)</f>
        <v/>
      </c>
      <c r="AB456" s="809"/>
      <c r="AC456" s="809"/>
      <c r="AD456" s="812" t="str">
        <f>IF(入力①申請書項目!AK308="","",入力①申請書項目!AK308)</f>
        <v/>
      </c>
      <c r="AE456" s="812"/>
      <c r="AF456" s="812"/>
      <c r="AG456" s="813" t="str">
        <f>IF(入力①申請書項目!AN308="","",入力①申請書項目!AN308)</f>
        <v/>
      </c>
      <c r="AH456" s="813"/>
      <c r="AI456" s="812" t="str">
        <f>IF(入力①申請書項目!AP308=0,"",入力①申請書項目!AP308)</f>
        <v/>
      </c>
      <c r="AJ456" s="812"/>
      <c r="AK456" s="812"/>
      <c r="AL456" s="814" t="str">
        <f>IF(入力①申請書項目!AV308="","",入力①申請書項目!AV308)&amp;IF(入力①申請書項目!AZ308="","",","&amp;入力①申請書項目!AZ308)</f>
        <v/>
      </c>
      <c r="AM456" s="814"/>
      <c r="AN456" s="814"/>
      <c r="AO456" s="814"/>
      <c r="AP456" s="814"/>
      <c r="AQ456" s="396"/>
    </row>
    <row r="457" spans="1:46">
      <c r="A457" s="265"/>
      <c r="B457" s="265"/>
      <c r="C457" s="808" t="str">
        <f>IF(入力①申請書項目!E309="","",入力①申請書項目!E309)</f>
        <v/>
      </c>
      <c r="D457" s="808"/>
      <c r="E457" s="809" t="str">
        <f>IF(入力①申請書項目!G309="","","H"&amp;入力①申請書項目!G309&amp;"."&amp;入力①申請書項目!J309)</f>
        <v/>
      </c>
      <c r="F457" s="809"/>
      <c r="G457" s="809"/>
      <c r="H457" s="809"/>
      <c r="I457" s="810" t="str">
        <f>IF(入力①申請書項目!M309="","",VLOOKUP(入力①申請書項目!M309,PL①!$A$25:$B$29,2,FALSE))</f>
        <v/>
      </c>
      <c r="J457" s="810"/>
      <c r="K457" s="810"/>
      <c r="L457" s="811" t="str">
        <f>IF(入力①申請書項目!Q309="","",入力①申請書項目!Q309)</f>
        <v/>
      </c>
      <c r="M457" s="811"/>
      <c r="N457" s="811"/>
      <c r="O457" s="811"/>
      <c r="P457" s="811"/>
      <c r="Q457" s="811"/>
      <c r="R457" s="811"/>
      <c r="S457" s="811"/>
      <c r="T457" s="811"/>
      <c r="U457" s="811"/>
      <c r="V457" s="811"/>
      <c r="W457" s="809" t="str">
        <f>IF(入力①申請書項目!AA309="","",入力①申請書項目!AA309)&amp;IF(入力①申請書項目!AD309="","",入力①申請書項目!AD309)</f>
        <v/>
      </c>
      <c r="X457" s="809"/>
      <c r="Y457" s="809"/>
      <c r="Z457" s="809"/>
      <c r="AA457" s="809" t="str">
        <f>IF(入力①申請書項目!AG309="","",入力①申請書項目!AG309)</f>
        <v/>
      </c>
      <c r="AB457" s="809"/>
      <c r="AC457" s="809"/>
      <c r="AD457" s="812" t="str">
        <f>IF(入力①申請書項目!AK309="","",入力①申請書項目!AK309)</f>
        <v/>
      </c>
      <c r="AE457" s="812"/>
      <c r="AF457" s="812"/>
      <c r="AG457" s="813" t="str">
        <f>IF(入力①申請書項目!AN309="","",入力①申請書項目!AN309)</f>
        <v/>
      </c>
      <c r="AH457" s="813"/>
      <c r="AI457" s="812" t="str">
        <f>IF(入力①申請書項目!AP309=0,"",入力①申請書項目!AP309)</f>
        <v/>
      </c>
      <c r="AJ457" s="812"/>
      <c r="AK457" s="812"/>
      <c r="AL457" s="814" t="str">
        <f>IF(入力①申請書項目!AV309="","",入力①申請書項目!AV309)&amp;IF(入力①申請書項目!AZ309="","",","&amp;入力①申請書項目!AZ309)</f>
        <v/>
      </c>
      <c r="AM457" s="814"/>
      <c r="AN457" s="814"/>
      <c r="AO457" s="814"/>
      <c r="AP457" s="814"/>
      <c r="AQ457" s="396"/>
    </row>
    <row r="458" spans="1:46">
      <c r="A458" s="265"/>
      <c r="B458" s="265"/>
      <c r="C458" s="808" t="str">
        <f>IF(入力①申請書項目!E310="","",入力①申請書項目!E310)</f>
        <v/>
      </c>
      <c r="D458" s="808"/>
      <c r="E458" s="809" t="str">
        <f>IF(入力①申請書項目!G310="","","H"&amp;入力①申請書項目!G310&amp;"."&amp;入力①申請書項目!J310)</f>
        <v/>
      </c>
      <c r="F458" s="809"/>
      <c r="G458" s="809"/>
      <c r="H458" s="809"/>
      <c r="I458" s="810" t="str">
        <f>IF(入力①申請書項目!M310="","",VLOOKUP(入力①申請書項目!M310,PL①!$A$25:$B$29,2,FALSE))</f>
        <v/>
      </c>
      <c r="J458" s="810"/>
      <c r="K458" s="810"/>
      <c r="L458" s="811" t="str">
        <f>IF(入力①申請書項目!Q310="","",入力①申請書項目!Q310)</f>
        <v/>
      </c>
      <c r="M458" s="811"/>
      <c r="N458" s="811"/>
      <c r="O458" s="811"/>
      <c r="P458" s="811"/>
      <c r="Q458" s="811"/>
      <c r="R458" s="811"/>
      <c r="S458" s="811"/>
      <c r="T458" s="811"/>
      <c r="U458" s="811"/>
      <c r="V458" s="811"/>
      <c r="W458" s="809" t="str">
        <f>IF(入力①申請書項目!AA310="","",入力①申請書項目!AA310)&amp;IF(入力①申請書項目!AD310="","",入力①申請書項目!AD310)</f>
        <v/>
      </c>
      <c r="X458" s="809"/>
      <c r="Y458" s="809"/>
      <c r="Z458" s="809"/>
      <c r="AA458" s="809" t="str">
        <f>IF(入力①申請書項目!AG310="","",入力①申請書項目!AG310)</f>
        <v/>
      </c>
      <c r="AB458" s="809"/>
      <c r="AC458" s="809"/>
      <c r="AD458" s="812" t="str">
        <f>IF(入力①申請書項目!AK310="","",入力①申請書項目!AK310)</f>
        <v/>
      </c>
      <c r="AE458" s="812"/>
      <c r="AF458" s="812"/>
      <c r="AG458" s="813" t="str">
        <f>IF(入力①申請書項目!AN310="","",入力①申請書項目!AN310)</f>
        <v/>
      </c>
      <c r="AH458" s="813"/>
      <c r="AI458" s="812" t="str">
        <f>IF(入力①申請書項目!AP310=0,"",入力①申請書項目!AP310)</f>
        <v/>
      </c>
      <c r="AJ458" s="812"/>
      <c r="AK458" s="812"/>
      <c r="AL458" s="814" t="str">
        <f>IF(入力①申請書項目!AV310="","",入力①申請書項目!AV310)&amp;IF(入力①申請書項目!AZ310="","",","&amp;入力①申請書項目!AZ310)</f>
        <v/>
      </c>
      <c r="AM458" s="814"/>
      <c r="AN458" s="814"/>
      <c r="AO458" s="814"/>
      <c r="AP458" s="814"/>
      <c r="AQ458" s="396"/>
    </row>
    <row r="459" spans="1:46">
      <c r="A459" s="265"/>
      <c r="B459" s="265"/>
      <c r="C459" s="808" t="str">
        <f>IF(入力①申請書項目!E311="","",入力①申請書項目!E311)</f>
        <v/>
      </c>
      <c r="D459" s="808"/>
      <c r="E459" s="809" t="str">
        <f>IF(入力①申請書項目!G311="","","H"&amp;入力①申請書項目!G311&amp;"."&amp;入力①申請書項目!J311)</f>
        <v/>
      </c>
      <c r="F459" s="809"/>
      <c r="G459" s="809"/>
      <c r="H459" s="809"/>
      <c r="I459" s="810" t="str">
        <f>IF(入力①申請書項目!M311="","",VLOOKUP(入力①申請書項目!M311,PL①!$A$25:$B$29,2,FALSE))</f>
        <v/>
      </c>
      <c r="J459" s="810"/>
      <c r="K459" s="810"/>
      <c r="L459" s="811" t="str">
        <f>IF(入力①申請書項目!Q311="","",入力①申請書項目!Q311)</f>
        <v/>
      </c>
      <c r="M459" s="811"/>
      <c r="N459" s="811"/>
      <c r="O459" s="811"/>
      <c r="P459" s="811"/>
      <c r="Q459" s="811"/>
      <c r="R459" s="811"/>
      <c r="S459" s="811"/>
      <c r="T459" s="811"/>
      <c r="U459" s="811"/>
      <c r="V459" s="811"/>
      <c r="W459" s="809" t="str">
        <f>IF(入力①申請書項目!AA311="","",入力①申請書項目!AA311)&amp;IF(入力①申請書項目!AD311="","",入力①申請書項目!AD311)</f>
        <v/>
      </c>
      <c r="X459" s="809"/>
      <c r="Y459" s="809"/>
      <c r="Z459" s="809"/>
      <c r="AA459" s="809" t="str">
        <f>IF(入力①申請書項目!AG311="","",入力①申請書項目!AG311)</f>
        <v/>
      </c>
      <c r="AB459" s="809"/>
      <c r="AC459" s="809"/>
      <c r="AD459" s="812" t="str">
        <f>IF(入力①申請書項目!AK311="","",入力①申請書項目!AK311)</f>
        <v/>
      </c>
      <c r="AE459" s="812"/>
      <c r="AF459" s="812"/>
      <c r="AG459" s="813" t="str">
        <f>IF(入力①申請書項目!AN311="","",入力①申請書項目!AN311)</f>
        <v/>
      </c>
      <c r="AH459" s="813"/>
      <c r="AI459" s="812" t="str">
        <f>IF(入力①申請書項目!AP311=0,"",入力①申請書項目!AP311)</f>
        <v/>
      </c>
      <c r="AJ459" s="812"/>
      <c r="AK459" s="812"/>
      <c r="AL459" s="814" t="str">
        <f>IF(入力①申請書項目!AV311="","",入力①申請書項目!AV311)&amp;IF(入力①申請書項目!AZ311="","",","&amp;入力①申請書項目!AZ311)</f>
        <v/>
      </c>
      <c r="AM459" s="814"/>
      <c r="AN459" s="814"/>
      <c r="AO459" s="814"/>
      <c r="AP459" s="814"/>
      <c r="AQ459" s="396"/>
    </row>
    <row r="460" spans="1:46">
      <c r="A460" s="265"/>
      <c r="B460" s="265"/>
      <c r="C460" s="808" t="str">
        <f>IF(入力①申請書項目!E312="","",入力①申請書項目!E312)</f>
        <v/>
      </c>
      <c r="D460" s="808"/>
      <c r="E460" s="809" t="str">
        <f>IF(入力①申請書項目!G312="","","H"&amp;入力①申請書項目!G312&amp;"."&amp;入力①申請書項目!J312)</f>
        <v/>
      </c>
      <c r="F460" s="809"/>
      <c r="G460" s="809"/>
      <c r="H460" s="809"/>
      <c r="I460" s="810" t="str">
        <f>IF(入力①申請書項目!M312="","",VLOOKUP(入力①申請書項目!M312,PL①!$A$25:$B$29,2,FALSE))</f>
        <v/>
      </c>
      <c r="J460" s="810"/>
      <c r="K460" s="810"/>
      <c r="L460" s="811" t="str">
        <f>IF(入力①申請書項目!Q312="","",入力①申請書項目!Q312)</f>
        <v/>
      </c>
      <c r="M460" s="811"/>
      <c r="N460" s="811"/>
      <c r="O460" s="811"/>
      <c r="P460" s="811"/>
      <c r="Q460" s="811"/>
      <c r="R460" s="811"/>
      <c r="S460" s="811"/>
      <c r="T460" s="811"/>
      <c r="U460" s="811"/>
      <c r="V460" s="811"/>
      <c r="W460" s="809" t="str">
        <f>IF(入力①申請書項目!AA312="","",入力①申請書項目!AA312)&amp;IF(入力①申請書項目!AD312="","",入力①申請書項目!AD312)</f>
        <v/>
      </c>
      <c r="X460" s="809"/>
      <c r="Y460" s="809"/>
      <c r="Z460" s="809"/>
      <c r="AA460" s="809" t="str">
        <f>IF(入力①申請書項目!AG312="","",入力①申請書項目!AG312)</f>
        <v/>
      </c>
      <c r="AB460" s="809"/>
      <c r="AC460" s="809"/>
      <c r="AD460" s="812" t="str">
        <f>IF(入力①申請書項目!AK312="","",入力①申請書項目!AK312)</f>
        <v/>
      </c>
      <c r="AE460" s="812"/>
      <c r="AF460" s="812"/>
      <c r="AG460" s="813" t="str">
        <f>IF(入力①申請書項目!AN312="","",入力①申請書項目!AN312)</f>
        <v/>
      </c>
      <c r="AH460" s="813"/>
      <c r="AI460" s="812" t="str">
        <f>IF(入力①申請書項目!AP312=0,"",入力①申請書項目!AP312)</f>
        <v/>
      </c>
      <c r="AJ460" s="812"/>
      <c r="AK460" s="812"/>
      <c r="AL460" s="814" t="str">
        <f>IF(入力①申請書項目!AV312="","",入力①申請書項目!AV312)&amp;IF(入力①申請書項目!AZ312="","",","&amp;入力①申請書項目!AZ312)</f>
        <v/>
      </c>
      <c r="AM460" s="814"/>
      <c r="AN460" s="814"/>
      <c r="AO460" s="814"/>
      <c r="AP460" s="814"/>
      <c r="AQ460" s="396"/>
    </row>
    <row r="461" spans="1:46">
      <c r="A461" s="265"/>
      <c r="B461" s="265"/>
      <c r="C461" s="808" t="str">
        <f>IF(入力①申請書項目!E313="","",入力①申請書項目!E313)</f>
        <v/>
      </c>
      <c r="D461" s="808"/>
      <c r="E461" s="809" t="str">
        <f>IF(入力①申請書項目!G313="","","H"&amp;入力①申請書項目!G313&amp;"."&amp;入力①申請書項目!J313)</f>
        <v/>
      </c>
      <c r="F461" s="809"/>
      <c r="G461" s="809"/>
      <c r="H461" s="809"/>
      <c r="I461" s="810" t="str">
        <f>IF(入力①申請書項目!M313="","",VLOOKUP(入力①申請書項目!M313,PL①!$A$25:$B$29,2,FALSE))</f>
        <v/>
      </c>
      <c r="J461" s="810"/>
      <c r="K461" s="810"/>
      <c r="L461" s="811" t="str">
        <f>IF(入力①申請書項目!Q313="","",入力①申請書項目!Q313)</f>
        <v/>
      </c>
      <c r="M461" s="811"/>
      <c r="N461" s="811"/>
      <c r="O461" s="811"/>
      <c r="P461" s="811"/>
      <c r="Q461" s="811"/>
      <c r="R461" s="811"/>
      <c r="S461" s="811"/>
      <c r="T461" s="811"/>
      <c r="U461" s="811"/>
      <c r="V461" s="811"/>
      <c r="W461" s="809" t="str">
        <f>IF(入力①申請書項目!AA313="","",入力①申請書項目!AA313)&amp;IF(入力①申請書項目!AD313="","",入力①申請書項目!AD313)</f>
        <v/>
      </c>
      <c r="X461" s="809"/>
      <c r="Y461" s="809"/>
      <c r="Z461" s="809"/>
      <c r="AA461" s="809" t="str">
        <f>IF(入力①申請書項目!AG313="","",入力①申請書項目!AG313)</f>
        <v/>
      </c>
      <c r="AB461" s="809"/>
      <c r="AC461" s="809"/>
      <c r="AD461" s="812" t="str">
        <f>IF(入力①申請書項目!AK313="","",入力①申請書項目!AK313)</f>
        <v/>
      </c>
      <c r="AE461" s="812"/>
      <c r="AF461" s="812"/>
      <c r="AG461" s="813" t="str">
        <f>IF(入力①申請書項目!AN313="","",入力①申請書項目!AN313)</f>
        <v/>
      </c>
      <c r="AH461" s="813"/>
      <c r="AI461" s="812" t="str">
        <f>IF(入力①申請書項目!AP313=0,"",入力①申請書項目!AP313)</f>
        <v/>
      </c>
      <c r="AJ461" s="812"/>
      <c r="AK461" s="812"/>
      <c r="AL461" s="814" t="str">
        <f>IF(入力①申請書項目!AV313="","",入力①申請書項目!AV313)&amp;IF(入力①申請書項目!AZ313="","",","&amp;入力①申請書項目!AZ313)</f>
        <v/>
      </c>
      <c r="AM461" s="814"/>
      <c r="AN461" s="814"/>
      <c r="AO461" s="814"/>
      <c r="AP461" s="814"/>
      <c r="AQ461" s="396"/>
      <c r="AT461" s="89">
        <f>IF(L461="",0,1)</f>
        <v>0</v>
      </c>
    </row>
    <row r="462" spans="1:46">
      <c r="A462" s="265"/>
      <c r="B462" s="265"/>
      <c r="C462" s="808" t="str">
        <f>IF(入力①申請書項目!E314="","",入力①申請書項目!E314)</f>
        <v/>
      </c>
      <c r="D462" s="808"/>
      <c r="E462" s="809" t="str">
        <f>IF(入力①申請書項目!G314="","","H"&amp;入力①申請書項目!G314&amp;"."&amp;入力①申請書項目!J314)</f>
        <v/>
      </c>
      <c r="F462" s="809"/>
      <c r="G462" s="809"/>
      <c r="H462" s="809"/>
      <c r="I462" s="810" t="str">
        <f>IF(入力①申請書項目!M314="","",VLOOKUP(入力①申請書項目!M314,PL①!$A$25:$B$29,2,FALSE))</f>
        <v/>
      </c>
      <c r="J462" s="810"/>
      <c r="K462" s="810"/>
      <c r="L462" s="811" t="str">
        <f>IF(入力①申請書項目!Q314="","",入力①申請書項目!Q314)</f>
        <v/>
      </c>
      <c r="M462" s="811"/>
      <c r="N462" s="811"/>
      <c r="O462" s="811"/>
      <c r="P462" s="811"/>
      <c r="Q462" s="811"/>
      <c r="R462" s="811"/>
      <c r="S462" s="811"/>
      <c r="T462" s="811"/>
      <c r="U462" s="811"/>
      <c r="V462" s="811"/>
      <c r="W462" s="809" t="str">
        <f>IF(入力①申請書項目!AA314="","",入力①申請書項目!AA314)&amp;IF(入力①申請書項目!AD314="","",入力①申請書項目!AD314)</f>
        <v/>
      </c>
      <c r="X462" s="809"/>
      <c r="Y462" s="809"/>
      <c r="Z462" s="809"/>
      <c r="AA462" s="809" t="str">
        <f>IF(入力①申請書項目!AG314="","",入力①申請書項目!AG314)</f>
        <v/>
      </c>
      <c r="AB462" s="809"/>
      <c r="AC462" s="809"/>
      <c r="AD462" s="812" t="str">
        <f>IF(入力①申請書項目!AK314="","",入力①申請書項目!AK314)</f>
        <v/>
      </c>
      <c r="AE462" s="812"/>
      <c r="AF462" s="812"/>
      <c r="AG462" s="813" t="str">
        <f>IF(入力①申請書項目!AN314="","",入力①申請書項目!AN314)</f>
        <v/>
      </c>
      <c r="AH462" s="813"/>
      <c r="AI462" s="812" t="str">
        <f>IF(入力①申請書項目!AP314=0,"",入力①申請書項目!AP314)</f>
        <v/>
      </c>
      <c r="AJ462" s="812"/>
      <c r="AK462" s="812"/>
      <c r="AL462" s="814" t="str">
        <f>IF(入力①申請書項目!AV314="","",入力①申請書項目!AV314)&amp;IF(入力①申請書項目!AZ314="","",","&amp;入力①申請書項目!AZ314)</f>
        <v/>
      </c>
      <c r="AM462" s="814"/>
      <c r="AN462" s="814"/>
      <c r="AO462" s="814"/>
      <c r="AP462" s="814"/>
      <c r="AQ462" s="396"/>
    </row>
    <row r="463" spans="1:46">
      <c r="A463" s="265"/>
      <c r="B463" s="265"/>
      <c r="C463" s="808" t="str">
        <f>IF(入力①申請書項目!E315="","",入力①申請書項目!E315)</f>
        <v/>
      </c>
      <c r="D463" s="808"/>
      <c r="E463" s="809" t="str">
        <f>IF(入力①申請書項目!G315="","","H"&amp;入力①申請書項目!G315&amp;"."&amp;入力①申請書項目!J315)</f>
        <v/>
      </c>
      <c r="F463" s="809"/>
      <c r="G463" s="809"/>
      <c r="H463" s="809"/>
      <c r="I463" s="810" t="str">
        <f>IF(入力①申請書項目!M315="","",VLOOKUP(入力①申請書項目!M315,PL①!$A$25:$B$29,2,FALSE))</f>
        <v/>
      </c>
      <c r="J463" s="810"/>
      <c r="K463" s="810"/>
      <c r="L463" s="811" t="str">
        <f>IF(入力①申請書項目!Q315="","",入力①申請書項目!Q315)</f>
        <v/>
      </c>
      <c r="M463" s="811"/>
      <c r="N463" s="811"/>
      <c r="O463" s="811"/>
      <c r="P463" s="811"/>
      <c r="Q463" s="811"/>
      <c r="R463" s="811"/>
      <c r="S463" s="811"/>
      <c r="T463" s="811"/>
      <c r="U463" s="811"/>
      <c r="V463" s="811"/>
      <c r="W463" s="809" t="str">
        <f>IF(入力①申請書項目!AA315="","",入力①申請書項目!AA315)&amp;IF(入力①申請書項目!AD315="","",入力①申請書項目!AD315)</f>
        <v/>
      </c>
      <c r="X463" s="809"/>
      <c r="Y463" s="809"/>
      <c r="Z463" s="809"/>
      <c r="AA463" s="809" t="str">
        <f>IF(入力①申請書項目!AG315="","",入力①申請書項目!AG315)</f>
        <v/>
      </c>
      <c r="AB463" s="809"/>
      <c r="AC463" s="809"/>
      <c r="AD463" s="812" t="str">
        <f>IF(入力①申請書項目!AK315="","",入力①申請書項目!AK315)</f>
        <v/>
      </c>
      <c r="AE463" s="812"/>
      <c r="AF463" s="812"/>
      <c r="AG463" s="813" t="str">
        <f>IF(入力①申請書項目!AN315="","",入力①申請書項目!AN315)</f>
        <v/>
      </c>
      <c r="AH463" s="813"/>
      <c r="AI463" s="812" t="str">
        <f>IF(入力①申請書項目!AP315=0,"",入力①申請書項目!AP315)</f>
        <v/>
      </c>
      <c r="AJ463" s="812"/>
      <c r="AK463" s="812"/>
      <c r="AL463" s="814" t="str">
        <f>IF(入力①申請書項目!AV315="","",入力①申請書項目!AV315)&amp;IF(入力①申請書項目!AZ315="","",","&amp;入力①申請書項目!AZ315)</f>
        <v/>
      </c>
      <c r="AM463" s="814"/>
      <c r="AN463" s="814"/>
      <c r="AO463" s="814"/>
      <c r="AP463" s="814"/>
      <c r="AQ463" s="396"/>
    </row>
    <row r="464" spans="1:46">
      <c r="A464" s="265"/>
      <c r="B464" s="265"/>
      <c r="C464" s="808" t="str">
        <f>IF(入力①申請書項目!E316="","",入力①申請書項目!E316)</f>
        <v/>
      </c>
      <c r="D464" s="808"/>
      <c r="E464" s="809" t="str">
        <f>IF(入力①申請書項目!G316="","","H"&amp;入力①申請書項目!G316&amp;"."&amp;入力①申請書項目!J316)</f>
        <v/>
      </c>
      <c r="F464" s="809"/>
      <c r="G464" s="809"/>
      <c r="H464" s="809"/>
      <c r="I464" s="810" t="str">
        <f>IF(入力①申請書項目!M316="","",VLOOKUP(入力①申請書項目!M316,PL①!$A$25:$B$29,2,FALSE))</f>
        <v/>
      </c>
      <c r="J464" s="810"/>
      <c r="K464" s="810"/>
      <c r="L464" s="811" t="str">
        <f>IF(入力①申請書項目!Q316="","",入力①申請書項目!Q316)</f>
        <v/>
      </c>
      <c r="M464" s="811"/>
      <c r="N464" s="811"/>
      <c r="O464" s="811"/>
      <c r="P464" s="811"/>
      <c r="Q464" s="811"/>
      <c r="R464" s="811"/>
      <c r="S464" s="811"/>
      <c r="T464" s="811"/>
      <c r="U464" s="811"/>
      <c r="V464" s="811"/>
      <c r="W464" s="809" t="str">
        <f>IF(入力①申請書項目!AA316="","",入力①申請書項目!AA316)&amp;IF(入力①申請書項目!AD316="","",入力①申請書項目!AD316)</f>
        <v/>
      </c>
      <c r="X464" s="809"/>
      <c r="Y464" s="809"/>
      <c r="Z464" s="809"/>
      <c r="AA464" s="809" t="str">
        <f>IF(入力①申請書項目!AG316="","",入力①申請書項目!AG316)</f>
        <v/>
      </c>
      <c r="AB464" s="809"/>
      <c r="AC464" s="809"/>
      <c r="AD464" s="812" t="str">
        <f>IF(入力①申請書項目!AK316="","",入力①申請書項目!AK316)</f>
        <v/>
      </c>
      <c r="AE464" s="812"/>
      <c r="AF464" s="812"/>
      <c r="AG464" s="813" t="str">
        <f>IF(入力①申請書項目!AN316="","",入力①申請書項目!AN316)</f>
        <v/>
      </c>
      <c r="AH464" s="813"/>
      <c r="AI464" s="812" t="str">
        <f>IF(入力①申請書項目!AP316=0,"",入力①申請書項目!AP316)</f>
        <v/>
      </c>
      <c r="AJ464" s="812"/>
      <c r="AK464" s="812"/>
      <c r="AL464" s="814" t="str">
        <f>IF(入力①申請書項目!AV316="","",入力①申請書項目!AV316)&amp;IF(入力①申請書項目!AZ316="","",","&amp;入力①申請書項目!AZ316)</f>
        <v/>
      </c>
      <c r="AM464" s="814"/>
      <c r="AN464" s="814"/>
      <c r="AO464" s="814"/>
      <c r="AP464" s="814"/>
      <c r="AQ464" s="396"/>
    </row>
    <row r="465" spans="1:43">
      <c r="A465" s="265"/>
      <c r="B465" s="265"/>
      <c r="C465" s="808" t="str">
        <f>IF(入力①申請書項目!E317="","",入力①申請書項目!E317)</f>
        <v/>
      </c>
      <c r="D465" s="808"/>
      <c r="E465" s="809" t="str">
        <f>IF(入力①申請書項目!G317="","","H"&amp;入力①申請書項目!G317&amp;"."&amp;入力①申請書項目!J317)</f>
        <v/>
      </c>
      <c r="F465" s="809"/>
      <c r="G465" s="809"/>
      <c r="H465" s="809"/>
      <c r="I465" s="810" t="str">
        <f>IF(入力①申請書項目!M317="","",VLOOKUP(入力①申請書項目!M317,PL①!$A$25:$B$29,2,FALSE))</f>
        <v/>
      </c>
      <c r="J465" s="810"/>
      <c r="K465" s="810"/>
      <c r="L465" s="811" t="str">
        <f>IF(入力①申請書項目!Q317="","",入力①申請書項目!Q317)</f>
        <v/>
      </c>
      <c r="M465" s="811"/>
      <c r="N465" s="811"/>
      <c r="O465" s="811"/>
      <c r="P465" s="811"/>
      <c r="Q465" s="811"/>
      <c r="R465" s="811"/>
      <c r="S465" s="811"/>
      <c r="T465" s="811"/>
      <c r="U465" s="811"/>
      <c r="V465" s="811"/>
      <c r="W465" s="809" t="str">
        <f>IF(入力①申請書項目!AA317="","",入力①申請書項目!AA317)&amp;IF(入力①申請書項目!AD317="","",入力①申請書項目!AD317)</f>
        <v/>
      </c>
      <c r="X465" s="809"/>
      <c r="Y465" s="809"/>
      <c r="Z465" s="809"/>
      <c r="AA465" s="809" t="str">
        <f>IF(入力①申請書項目!AG317="","",入力①申請書項目!AG317)</f>
        <v/>
      </c>
      <c r="AB465" s="809"/>
      <c r="AC465" s="809"/>
      <c r="AD465" s="812" t="str">
        <f>IF(入力①申請書項目!AK317="","",入力①申請書項目!AK317)</f>
        <v/>
      </c>
      <c r="AE465" s="812"/>
      <c r="AF465" s="812"/>
      <c r="AG465" s="813" t="str">
        <f>IF(入力①申請書項目!AN317="","",入力①申請書項目!AN317)</f>
        <v/>
      </c>
      <c r="AH465" s="813"/>
      <c r="AI465" s="812" t="str">
        <f>IF(入力①申請書項目!AP317=0,"",入力①申請書項目!AP317)</f>
        <v/>
      </c>
      <c r="AJ465" s="812"/>
      <c r="AK465" s="812"/>
      <c r="AL465" s="814" t="str">
        <f>IF(入力①申請書項目!AV317="","",入力①申請書項目!AV317)&amp;IF(入力①申請書項目!AZ317="","",","&amp;入力①申請書項目!AZ317)</f>
        <v/>
      </c>
      <c r="AM465" s="814"/>
      <c r="AN465" s="814"/>
      <c r="AO465" s="814"/>
      <c r="AP465" s="814"/>
      <c r="AQ465" s="396"/>
    </row>
    <row r="466" spans="1:43">
      <c r="A466" s="265"/>
      <c r="B466" s="265"/>
      <c r="C466" s="808" t="str">
        <f>IF(入力①申請書項目!E318="","",入力①申請書項目!E318)</f>
        <v/>
      </c>
      <c r="D466" s="808"/>
      <c r="E466" s="809" t="str">
        <f>IF(入力①申請書項目!G318="","","H"&amp;入力①申請書項目!G318&amp;"."&amp;入力①申請書項目!J318)</f>
        <v/>
      </c>
      <c r="F466" s="809"/>
      <c r="G466" s="809"/>
      <c r="H466" s="809"/>
      <c r="I466" s="810" t="str">
        <f>IF(入力①申請書項目!M318="","",VLOOKUP(入力①申請書項目!M318,PL①!$A$25:$B$29,2,FALSE))</f>
        <v/>
      </c>
      <c r="J466" s="810"/>
      <c r="K466" s="810"/>
      <c r="L466" s="811" t="str">
        <f>IF(入力①申請書項目!Q318="","",入力①申請書項目!Q318)</f>
        <v/>
      </c>
      <c r="M466" s="811"/>
      <c r="N466" s="811"/>
      <c r="O466" s="811"/>
      <c r="P466" s="811"/>
      <c r="Q466" s="811"/>
      <c r="R466" s="811"/>
      <c r="S466" s="811"/>
      <c r="T466" s="811"/>
      <c r="U466" s="811"/>
      <c r="V466" s="811"/>
      <c r="W466" s="809" t="str">
        <f>IF(入力①申請書項目!AA318="","",入力①申請書項目!AA318)&amp;IF(入力①申請書項目!AD318="","",入力①申請書項目!AD318)</f>
        <v/>
      </c>
      <c r="X466" s="809"/>
      <c r="Y466" s="809"/>
      <c r="Z466" s="809"/>
      <c r="AA466" s="809" t="str">
        <f>IF(入力①申請書項目!AG318="","",入力①申請書項目!AG318)</f>
        <v/>
      </c>
      <c r="AB466" s="809"/>
      <c r="AC466" s="809"/>
      <c r="AD466" s="812" t="str">
        <f>IF(入力①申請書項目!AK318="","",入力①申請書項目!AK318)</f>
        <v/>
      </c>
      <c r="AE466" s="812"/>
      <c r="AF466" s="812"/>
      <c r="AG466" s="813" t="str">
        <f>IF(入力①申請書項目!AN318="","",入力①申請書項目!AN318)</f>
        <v/>
      </c>
      <c r="AH466" s="813"/>
      <c r="AI466" s="812" t="str">
        <f>IF(入力①申請書項目!AP318=0,"",入力①申請書項目!AP318)</f>
        <v/>
      </c>
      <c r="AJ466" s="812"/>
      <c r="AK466" s="812"/>
      <c r="AL466" s="814" t="str">
        <f>IF(入力①申請書項目!AV318="","",入力①申請書項目!AV318)&amp;IF(入力①申請書項目!AZ318="","",","&amp;入力①申請書項目!AZ318)</f>
        <v/>
      </c>
      <c r="AM466" s="814"/>
      <c r="AN466" s="814"/>
      <c r="AO466" s="814"/>
      <c r="AP466" s="814"/>
      <c r="AQ466" s="396"/>
    </row>
    <row r="467" spans="1:43">
      <c r="A467" s="265"/>
      <c r="B467" s="265"/>
      <c r="C467" s="808" t="str">
        <f>IF(入力①申請書項目!E319="","",入力①申請書項目!E319)</f>
        <v/>
      </c>
      <c r="D467" s="808"/>
      <c r="E467" s="809" t="str">
        <f>IF(入力①申請書項目!G319="","","H"&amp;入力①申請書項目!G319&amp;"."&amp;入力①申請書項目!J319)</f>
        <v/>
      </c>
      <c r="F467" s="809"/>
      <c r="G467" s="809"/>
      <c r="H467" s="809"/>
      <c r="I467" s="810" t="str">
        <f>IF(入力①申請書項目!M319="","",VLOOKUP(入力①申請書項目!M319,PL①!$A$25:$B$29,2,FALSE))</f>
        <v/>
      </c>
      <c r="J467" s="810"/>
      <c r="K467" s="810"/>
      <c r="L467" s="811" t="str">
        <f>IF(入力①申請書項目!Q319="","",入力①申請書項目!Q319)</f>
        <v/>
      </c>
      <c r="M467" s="811"/>
      <c r="N467" s="811"/>
      <c r="O467" s="811"/>
      <c r="P467" s="811"/>
      <c r="Q467" s="811"/>
      <c r="R467" s="811"/>
      <c r="S467" s="811"/>
      <c r="T467" s="811"/>
      <c r="U467" s="811"/>
      <c r="V467" s="811"/>
      <c r="W467" s="809" t="str">
        <f>IF(入力①申請書項目!AA319="","",入力①申請書項目!AA319)&amp;IF(入力①申請書項目!AD319="","",入力①申請書項目!AD319)</f>
        <v/>
      </c>
      <c r="X467" s="809"/>
      <c r="Y467" s="809"/>
      <c r="Z467" s="809"/>
      <c r="AA467" s="809" t="str">
        <f>IF(入力①申請書項目!AG319="","",入力①申請書項目!AG319)</f>
        <v/>
      </c>
      <c r="AB467" s="809"/>
      <c r="AC467" s="809"/>
      <c r="AD467" s="812" t="str">
        <f>IF(入力①申請書項目!AK319="","",入力①申請書項目!AK319)</f>
        <v/>
      </c>
      <c r="AE467" s="812"/>
      <c r="AF467" s="812"/>
      <c r="AG467" s="813" t="str">
        <f>IF(入力①申請書項目!AN319="","",入力①申請書項目!AN319)</f>
        <v/>
      </c>
      <c r="AH467" s="813"/>
      <c r="AI467" s="812" t="str">
        <f>IF(入力①申請書項目!AP319=0,"",入力①申請書項目!AP319)</f>
        <v/>
      </c>
      <c r="AJ467" s="812"/>
      <c r="AK467" s="812"/>
      <c r="AL467" s="814" t="str">
        <f>IF(入力①申請書項目!AV319="","",入力①申請書項目!AV319)&amp;IF(入力①申請書項目!AZ319="","",","&amp;入力①申請書項目!AZ319)</f>
        <v/>
      </c>
      <c r="AM467" s="814"/>
      <c r="AN467" s="814"/>
      <c r="AO467" s="814"/>
      <c r="AP467" s="814"/>
      <c r="AQ467" s="396"/>
    </row>
    <row r="468" spans="1:43">
      <c r="A468" s="265"/>
      <c r="B468" s="265"/>
      <c r="C468" s="808" t="str">
        <f>IF(入力①申請書項目!E320="","",入力①申請書項目!E320)</f>
        <v/>
      </c>
      <c r="D468" s="808"/>
      <c r="E468" s="809" t="str">
        <f>IF(入力①申請書項目!G320="","","H"&amp;入力①申請書項目!G320&amp;"."&amp;入力①申請書項目!J320)</f>
        <v/>
      </c>
      <c r="F468" s="809"/>
      <c r="G468" s="809"/>
      <c r="H468" s="809"/>
      <c r="I468" s="810" t="str">
        <f>IF(入力①申請書項目!M320="","",VLOOKUP(入力①申請書項目!M320,PL①!$A$25:$B$29,2,FALSE))</f>
        <v/>
      </c>
      <c r="J468" s="810"/>
      <c r="K468" s="810"/>
      <c r="L468" s="811" t="str">
        <f>IF(入力①申請書項目!Q320="","",入力①申請書項目!Q320)</f>
        <v/>
      </c>
      <c r="M468" s="811"/>
      <c r="N468" s="811"/>
      <c r="O468" s="811"/>
      <c r="P468" s="811"/>
      <c r="Q468" s="811"/>
      <c r="R468" s="811"/>
      <c r="S468" s="811"/>
      <c r="T468" s="811"/>
      <c r="U468" s="811"/>
      <c r="V468" s="811"/>
      <c r="W468" s="809" t="str">
        <f>IF(入力①申請書項目!AA320="","",入力①申請書項目!AA320)&amp;IF(入力①申請書項目!AD320="","",入力①申請書項目!AD320)</f>
        <v/>
      </c>
      <c r="X468" s="809"/>
      <c r="Y468" s="809"/>
      <c r="Z468" s="809"/>
      <c r="AA468" s="809" t="str">
        <f>IF(入力①申請書項目!AG320="","",入力①申請書項目!AG320)</f>
        <v/>
      </c>
      <c r="AB468" s="809"/>
      <c r="AC468" s="809"/>
      <c r="AD468" s="812" t="str">
        <f>IF(入力①申請書項目!AK320="","",入力①申請書項目!AK320)</f>
        <v/>
      </c>
      <c r="AE468" s="812"/>
      <c r="AF468" s="812"/>
      <c r="AG468" s="813" t="str">
        <f>IF(入力①申請書項目!AN320="","",入力①申請書項目!AN320)</f>
        <v/>
      </c>
      <c r="AH468" s="813"/>
      <c r="AI468" s="812" t="str">
        <f>IF(入力①申請書項目!AP320=0,"",入力①申請書項目!AP320)</f>
        <v/>
      </c>
      <c r="AJ468" s="812"/>
      <c r="AK468" s="812"/>
      <c r="AL468" s="814" t="str">
        <f>IF(入力①申請書項目!AV320="","",入力①申請書項目!AV320)&amp;IF(入力①申請書項目!AZ320="","",","&amp;入力①申請書項目!AZ320)</f>
        <v/>
      </c>
      <c r="AM468" s="814"/>
      <c r="AN468" s="814"/>
      <c r="AO468" s="814"/>
      <c r="AP468" s="814"/>
      <c r="AQ468" s="396"/>
    </row>
    <row r="469" spans="1:43">
      <c r="A469" s="265"/>
      <c r="B469" s="265"/>
      <c r="C469" s="808" t="str">
        <f>IF(入力①申請書項目!E321="","",入力①申請書項目!E321)</f>
        <v/>
      </c>
      <c r="D469" s="808"/>
      <c r="E469" s="809" t="str">
        <f>IF(入力①申請書項目!G321="","","H"&amp;入力①申請書項目!G321&amp;"."&amp;入力①申請書項目!J321)</f>
        <v/>
      </c>
      <c r="F469" s="809"/>
      <c r="G469" s="809"/>
      <c r="H469" s="809"/>
      <c r="I469" s="810" t="str">
        <f>IF(入力①申請書項目!M321="","",VLOOKUP(入力①申請書項目!M321,PL①!$A$25:$B$29,2,FALSE))</f>
        <v/>
      </c>
      <c r="J469" s="810"/>
      <c r="K469" s="810"/>
      <c r="L469" s="811" t="str">
        <f>IF(入力①申請書項目!Q321="","",入力①申請書項目!Q321)</f>
        <v/>
      </c>
      <c r="M469" s="811"/>
      <c r="N469" s="811"/>
      <c r="O469" s="811"/>
      <c r="P469" s="811"/>
      <c r="Q469" s="811"/>
      <c r="R469" s="811"/>
      <c r="S469" s="811"/>
      <c r="T469" s="811"/>
      <c r="U469" s="811"/>
      <c r="V469" s="811"/>
      <c r="W469" s="809" t="str">
        <f>IF(入力①申請書項目!AA321="","",入力①申請書項目!AA321)&amp;IF(入力①申請書項目!AD321="","",入力①申請書項目!AD321)</f>
        <v/>
      </c>
      <c r="X469" s="809"/>
      <c r="Y469" s="809"/>
      <c r="Z469" s="809"/>
      <c r="AA469" s="809" t="str">
        <f>IF(入力①申請書項目!AG321="","",入力①申請書項目!AG321)</f>
        <v/>
      </c>
      <c r="AB469" s="809"/>
      <c r="AC469" s="809"/>
      <c r="AD469" s="812" t="str">
        <f>IF(入力①申請書項目!AK321="","",入力①申請書項目!AK321)</f>
        <v/>
      </c>
      <c r="AE469" s="812"/>
      <c r="AF469" s="812"/>
      <c r="AG469" s="813" t="str">
        <f>IF(入力①申請書項目!AN321="","",入力①申請書項目!AN321)</f>
        <v/>
      </c>
      <c r="AH469" s="813"/>
      <c r="AI469" s="812" t="str">
        <f>IF(入力①申請書項目!AP321=0,"",入力①申請書項目!AP321)</f>
        <v/>
      </c>
      <c r="AJ469" s="812"/>
      <c r="AK469" s="812"/>
      <c r="AL469" s="814" t="str">
        <f>IF(入力①申請書項目!AV321="","",入力①申請書項目!AV321)&amp;IF(入力①申請書項目!AZ321="","",","&amp;入力①申請書項目!AZ321)</f>
        <v/>
      </c>
      <c r="AM469" s="814"/>
      <c r="AN469" s="814"/>
      <c r="AO469" s="814"/>
      <c r="AP469" s="814"/>
      <c r="AQ469" s="396"/>
    </row>
    <row r="470" spans="1:43">
      <c r="A470" s="265"/>
      <c r="B470" s="265"/>
      <c r="C470" s="808" t="str">
        <f>IF(入力①申請書項目!E322="","",入力①申請書項目!E322)</f>
        <v/>
      </c>
      <c r="D470" s="808"/>
      <c r="E470" s="809" t="str">
        <f>IF(入力①申請書項目!G322="","","H"&amp;入力①申請書項目!G322&amp;"."&amp;入力①申請書項目!J322)</f>
        <v/>
      </c>
      <c r="F470" s="809"/>
      <c r="G470" s="809"/>
      <c r="H470" s="809"/>
      <c r="I470" s="810" t="str">
        <f>IF(入力①申請書項目!M322="","",VLOOKUP(入力①申請書項目!M322,PL①!$A$25:$B$29,2,FALSE))</f>
        <v/>
      </c>
      <c r="J470" s="810"/>
      <c r="K470" s="810"/>
      <c r="L470" s="811" t="str">
        <f>IF(入力①申請書項目!Q322="","",入力①申請書項目!Q322)</f>
        <v/>
      </c>
      <c r="M470" s="811"/>
      <c r="N470" s="811"/>
      <c r="O470" s="811"/>
      <c r="P470" s="811"/>
      <c r="Q470" s="811"/>
      <c r="R470" s="811"/>
      <c r="S470" s="811"/>
      <c r="T470" s="811"/>
      <c r="U470" s="811"/>
      <c r="V470" s="811"/>
      <c r="W470" s="809" t="str">
        <f>IF(入力①申請書項目!AA322="","",入力①申請書項目!AA322)&amp;IF(入力①申請書項目!AD322="","",入力①申請書項目!AD322)</f>
        <v/>
      </c>
      <c r="X470" s="809"/>
      <c r="Y470" s="809"/>
      <c r="Z470" s="809"/>
      <c r="AA470" s="809" t="str">
        <f>IF(入力①申請書項目!AG322="","",入力①申請書項目!AG322)</f>
        <v/>
      </c>
      <c r="AB470" s="809"/>
      <c r="AC470" s="809"/>
      <c r="AD470" s="812" t="str">
        <f>IF(入力①申請書項目!AK322="","",入力①申請書項目!AK322)</f>
        <v/>
      </c>
      <c r="AE470" s="812"/>
      <c r="AF470" s="812"/>
      <c r="AG470" s="813" t="str">
        <f>IF(入力①申請書項目!AN322="","",入力①申請書項目!AN322)</f>
        <v/>
      </c>
      <c r="AH470" s="813"/>
      <c r="AI470" s="812" t="str">
        <f>IF(入力①申請書項目!AP322=0,"",入力①申請書項目!AP322)</f>
        <v/>
      </c>
      <c r="AJ470" s="812"/>
      <c r="AK470" s="812"/>
      <c r="AL470" s="814" t="str">
        <f>IF(入力①申請書項目!AV322="","",入力①申請書項目!AV322)&amp;IF(入力①申請書項目!AZ322="","",","&amp;入力①申請書項目!AZ322)</f>
        <v/>
      </c>
      <c r="AM470" s="814"/>
      <c r="AN470" s="814"/>
      <c r="AO470" s="814"/>
      <c r="AP470" s="814"/>
      <c r="AQ470" s="396"/>
    </row>
    <row r="471" spans="1:43">
      <c r="A471" s="265"/>
      <c r="B471" s="265"/>
      <c r="C471" s="808" t="str">
        <f>IF(入力①申請書項目!E323="","",入力①申請書項目!E323)</f>
        <v/>
      </c>
      <c r="D471" s="808"/>
      <c r="E471" s="809" t="str">
        <f>IF(入力①申請書項目!G323="","","H"&amp;入力①申請書項目!G323&amp;"."&amp;入力①申請書項目!J323)</f>
        <v/>
      </c>
      <c r="F471" s="809"/>
      <c r="G471" s="809"/>
      <c r="H471" s="809"/>
      <c r="I471" s="810" t="str">
        <f>IF(入力①申請書項目!M323="","",VLOOKUP(入力①申請書項目!M323,PL①!$A$25:$B$29,2,FALSE))</f>
        <v/>
      </c>
      <c r="J471" s="810"/>
      <c r="K471" s="810"/>
      <c r="L471" s="811" t="str">
        <f>IF(入力①申請書項目!Q323="","",入力①申請書項目!Q323)</f>
        <v/>
      </c>
      <c r="M471" s="811"/>
      <c r="N471" s="811"/>
      <c r="O471" s="811"/>
      <c r="P471" s="811"/>
      <c r="Q471" s="811"/>
      <c r="R471" s="811"/>
      <c r="S471" s="811"/>
      <c r="T471" s="811"/>
      <c r="U471" s="811"/>
      <c r="V471" s="811"/>
      <c r="W471" s="809" t="str">
        <f>IF(入力①申請書項目!AA323="","",入力①申請書項目!AA323)&amp;IF(入力①申請書項目!AD323="","",入力①申請書項目!AD323)</f>
        <v/>
      </c>
      <c r="X471" s="809"/>
      <c r="Y471" s="809"/>
      <c r="Z471" s="809"/>
      <c r="AA471" s="809" t="str">
        <f>IF(入力①申請書項目!AG323="","",入力①申請書項目!AG323)</f>
        <v/>
      </c>
      <c r="AB471" s="809"/>
      <c r="AC471" s="809"/>
      <c r="AD471" s="812" t="str">
        <f>IF(入力①申請書項目!AK323="","",入力①申請書項目!AK323)</f>
        <v/>
      </c>
      <c r="AE471" s="812"/>
      <c r="AF471" s="812"/>
      <c r="AG471" s="813" t="str">
        <f>IF(入力①申請書項目!AN323="","",入力①申請書項目!AN323)</f>
        <v/>
      </c>
      <c r="AH471" s="813"/>
      <c r="AI471" s="812" t="str">
        <f>IF(入力①申請書項目!AP323=0,"",入力①申請書項目!AP323)</f>
        <v/>
      </c>
      <c r="AJ471" s="812"/>
      <c r="AK471" s="812"/>
      <c r="AL471" s="814" t="str">
        <f>IF(入力①申請書項目!AV323="","",入力①申請書項目!AV323)&amp;IF(入力①申請書項目!AZ323="","",","&amp;入力①申請書項目!AZ323)</f>
        <v/>
      </c>
      <c r="AM471" s="814"/>
      <c r="AN471" s="814"/>
      <c r="AO471" s="814"/>
      <c r="AP471" s="814"/>
      <c r="AQ471" s="396"/>
    </row>
    <row r="472" spans="1:43">
      <c r="A472" s="265"/>
      <c r="B472" s="265"/>
      <c r="C472" s="808" t="str">
        <f>IF(入力①申請書項目!E324="","",入力①申請書項目!E324)</f>
        <v/>
      </c>
      <c r="D472" s="808"/>
      <c r="E472" s="809" t="str">
        <f>IF(入力①申請書項目!G324="","","H"&amp;入力①申請書項目!G324&amp;"."&amp;入力①申請書項目!J324)</f>
        <v/>
      </c>
      <c r="F472" s="809"/>
      <c r="G472" s="809"/>
      <c r="H472" s="809"/>
      <c r="I472" s="810" t="str">
        <f>IF(入力①申請書項目!M324="","",VLOOKUP(入力①申請書項目!M324,PL①!$A$25:$B$29,2,FALSE))</f>
        <v/>
      </c>
      <c r="J472" s="810"/>
      <c r="K472" s="810"/>
      <c r="L472" s="811" t="str">
        <f>IF(入力①申請書項目!Q324="","",入力①申請書項目!Q324)</f>
        <v/>
      </c>
      <c r="M472" s="811"/>
      <c r="N472" s="811"/>
      <c r="O472" s="811"/>
      <c r="P472" s="811"/>
      <c r="Q472" s="811"/>
      <c r="R472" s="811"/>
      <c r="S472" s="811"/>
      <c r="T472" s="811"/>
      <c r="U472" s="811"/>
      <c r="V472" s="811"/>
      <c r="W472" s="809" t="str">
        <f>IF(入力①申請書項目!AA324="","",入力①申請書項目!AA324)&amp;IF(入力①申請書項目!AD324="","",入力①申請書項目!AD324)</f>
        <v/>
      </c>
      <c r="X472" s="809"/>
      <c r="Y472" s="809"/>
      <c r="Z472" s="809"/>
      <c r="AA472" s="809" t="str">
        <f>IF(入力①申請書項目!AG324="","",入力①申請書項目!AG324)</f>
        <v/>
      </c>
      <c r="AB472" s="809"/>
      <c r="AC472" s="809"/>
      <c r="AD472" s="812" t="str">
        <f>IF(入力①申請書項目!AK324="","",入力①申請書項目!AK324)</f>
        <v/>
      </c>
      <c r="AE472" s="812"/>
      <c r="AF472" s="812"/>
      <c r="AG472" s="813" t="str">
        <f>IF(入力①申請書項目!AN324="","",入力①申請書項目!AN324)</f>
        <v/>
      </c>
      <c r="AH472" s="813"/>
      <c r="AI472" s="812" t="str">
        <f>IF(入力①申請書項目!AP324=0,"",入力①申請書項目!AP324)</f>
        <v/>
      </c>
      <c r="AJ472" s="812"/>
      <c r="AK472" s="812"/>
      <c r="AL472" s="814" t="str">
        <f>IF(入力①申請書項目!AV324="","",入力①申請書項目!AV324)&amp;IF(入力①申請書項目!AZ324="","",","&amp;入力①申請書項目!AZ324)</f>
        <v/>
      </c>
      <c r="AM472" s="814"/>
      <c r="AN472" s="814"/>
      <c r="AO472" s="814"/>
      <c r="AP472" s="814"/>
      <c r="AQ472" s="396"/>
    </row>
    <row r="473" spans="1:43">
      <c r="A473" s="265"/>
      <c r="B473" s="265"/>
      <c r="C473" s="808" t="str">
        <f>IF(入力①申請書項目!E325="","",入力①申請書項目!E325)</f>
        <v/>
      </c>
      <c r="D473" s="808"/>
      <c r="E473" s="809" t="str">
        <f>IF(入力①申請書項目!G325="","","H"&amp;入力①申請書項目!G325&amp;"."&amp;入力①申請書項目!J325)</f>
        <v/>
      </c>
      <c r="F473" s="809"/>
      <c r="G473" s="809"/>
      <c r="H473" s="809"/>
      <c r="I473" s="810" t="str">
        <f>IF(入力①申請書項目!M325="","",VLOOKUP(入力①申請書項目!M325,PL①!$A$25:$B$29,2,FALSE))</f>
        <v/>
      </c>
      <c r="J473" s="810"/>
      <c r="K473" s="810"/>
      <c r="L473" s="811" t="str">
        <f>IF(入力①申請書項目!Q325="","",入力①申請書項目!Q325)</f>
        <v/>
      </c>
      <c r="M473" s="811"/>
      <c r="N473" s="811"/>
      <c r="O473" s="811"/>
      <c r="P473" s="811"/>
      <c r="Q473" s="811"/>
      <c r="R473" s="811"/>
      <c r="S473" s="811"/>
      <c r="T473" s="811"/>
      <c r="U473" s="811"/>
      <c r="V473" s="811"/>
      <c r="W473" s="809" t="str">
        <f>IF(入力①申請書項目!AA325="","",入力①申請書項目!AA325)&amp;IF(入力①申請書項目!AD325="","",入力①申請書項目!AD325)</f>
        <v/>
      </c>
      <c r="X473" s="809"/>
      <c r="Y473" s="809"/>
      <c r="Z473" s="809"/>
      <c r="AA473" s="809" t="str">
        <f>IF(入力①申請書項目!AG325="","",入力①申請書項目!AG325)</f>
        <v/>
      </c>
      <c r="AB473" s="809"/>
      <c r="AC473" s="809"/>
      <c r="AD473" s="812" t="str">
        <f>IF(入力①申請書項目!AK325="","",入力①申請書項目!AK325)</f>
        <v/>
      </c>
      <c r="AE473" s="812"/>
      <c r="AF473" s="812"/>
      <c r="AG473" s="813" t="str">
        <f>IF(入力①申請書項目!AN325="","",入力①申請書項目!AN325)</f>
        <v/>
      </c>
      <c r="AH473" s="813"/>
      <c r="AI473" s="812" t="str">
        <f>IF(入力①申請書項目!AP325=0,"",入力①申請書項目!AP325)</f>
        <v/>
      </c>
      <c r="AJ473" s="812"/>
      <c r="AK473" s="812"/>
      <c r="AL473" s="814" t="str">
        <f>IF(入力①申請書項目!AV325="","",入力①申請書項目!AV325)&amp;IF(入力①申請書項目!AZ325="","",","&amp;入力①申請書項目!AZ325)</f>
        <v/>
      </c>
      <c r="AM473" s="814"/>
      <c r="AN473" s="814"/>
      <c r="AO473" s="814"/>
      <c r="AP473" s="814"/>
      <c r="AQ473" s="396"/>
    </row>
    <row r="474" spans="1:43">
      <c r="A474" s="265"/>
      <c r="B474" s="265"/>
      <c r="C474" s="808" t="str">
        <f>IF(入力①申請書項目!E326="","",入力①申請書項目!E326)</f>
        <v/>
      </c>
      <c r="D474" s="808"/>
      <c r="E474" s="809" t="str">
        <f>IF(入力①申請書項目!G326="","","H"&amp;入力①申請書項目!G326&amp;"."&amp;入力①申請書項目!J326)</f>
        <v/>
      </c>
      <c r="F474" s="809"/>
      <c r="G474" s="809"/>
      <c r="H474" s="809"/>
      <c r="I474" s="810" t="str">
        <f>IF(入力①申請書項目!M326="","",VLOOKUP(入力①申請書項目!M326,PL①!$A$25:$B$29,2,FALSE))</f>
        <v/>
      </c>
      <c r="J474" s="810"/>
      <c r="K474" s="810"/>
      <c r="L474" s="811" t="str">
        <f>IF(入力①申請書項目!Q326="","",入力①申請書項目!Q326)</f>
        <v/>
      </c>
      <c r="M474" s="811"/>
      <c r="N474" s="811"/>
      <c r="O474" s="811"/>
      <c r="P474" s="811"/>
      <c r="Q474" s="811"/>
      <c r="R474" s="811"/>
      <c r="S474" s="811"/>
      <c r="T474" s="811"/>
      <c r="U474" s="811"/>
      <c r="V474" s="811"/>
      <c r="W474" s="809" t="str">
        <f>IF(入力①申請書項目!AA326="","",入力①申請書項目!AA326)&amp;IF(入力①申請書項目!AD326="","",入力①申請書項目!AD326)</f>
        <v/>
      </c>
      <c r="X474" s="809"/>
      <c r="Y474" s="809"/>
      <c r="Z474" s="809"/>
      <c r="AA474" s="809" t="str">
        <f>IF(入力①申請書項目!AG326="","",入力①申請書項目!AG326)</f>
        <v/>
      </c>
      <c r="AB474" s="809"/>
      <c r="AC474" s="809"/>
      <c r="AD474" s="812" t="str">
        <f>IF(入力①申請書項目!AK326="","",入力①申請書項目!AK326)</f>
        <v/>
      </c>
      <c r="AE474" s="812"/>
      <c r="AF474" s="812"/>
      <c r="AG474" s="813" t="str">
        <f>IF(入力①申請書項目!AN326="","",入力①申請書項目!AN326)</f>
        <v/>
      </c>
      <c r="AH474" s="813"/>
      <c r="AI474" s="812" t="str">
        <f>IF(入力①申請書項目!AP326=0,"",入力①申請書項目!AP326)</f>
        <v/>
      </c>
      <c r="AJ474" s="812"/>
      <c r="AK474" s="812"/>
      <c r="AL474" s="814" t="str">
        <f>IF(入力①申請書項目!AV326="","",入力①申請書項目!AV326)&amp;IF(入力①申請書項目!AZ326="","",","&amp;入力①申請書項目!AZ326)</f>
        <v/>
      </c>
      <c r="AM474" s="814"/>
      <c r="AN474" s="814"/>
      <c r="AO474" s="814"/>
      <c r="AP474" s="814"/>
      <c r="AQ474" s="396"/>
    </row>
    <row r="475" spans="1:43">
      <c r="A475" s="265"/>
      <c r="B475" s="265"/>
      <c r="C475" s="808" t="str">
        <f>IF(入力①申請書項目!E327="","",入力①申請書項目!E327)</f>
        <v/>
      </c>
      <c r="D475" s="808"/>
      <c r="E475" s="809" t="str">
        <f>IF(入力①申請書項目!G327="","","H"&amp;入力①申請書項目!G327&amp;"."&amp;入力①申請書項目!J327)</f>
        <v/>
      </c>
      <c r="F475" s="809"/>
      <c r="G475" s="809"/>
      <c r="H475" s="809"/>
      <c r="I475" s="810" t="str">
        <f>IF(入力①申請書項目!M327="","",VLOOKUP(入力①申請書項目!M327,PL①!$A$25:$B$29,2,FALSE))</f>
        <v/>
      </c>
      <c r="J475" s="810"/>
      <c r="K475" s="810"/>
      <c r="L475" s="811" t="str">
        <f>IF(入力①申請書項目!Q327="","",入力①申請書項目!Q327)</f>
        <v/>
      </c>
      <c r="M475" s="811"/>
      <c r="N475" s="811"/>
      <c r="O475" s="811"/>
      <c r="P475" s="811"/>
      <c r="Q475" s="811"/>
      <c r="R475" s="811"/>
      <c r="S475" s="811"/>
      <c r="T475" s="811"/>
      <c r="U475" s="811"/>
      <c r="V475" s="811"/>
      <c r="W475" s="809" t="str">
        <f>IF(入力①申請書項目!AA327="","",入力①申請書項目!AA327)&amp;IF(入力①申請書項目!AD327="","",入力①申請書項目!AD327)</f>
        <v/>
      </c>
      <c r="X475" s="809"/>
      <c r="Y475" s="809"/>
      <c r="Z475" s="809"/>
      <c r="AA475" s="809" t="str">
        <f>IF(入力①申請書項目!AG327="","",入力①申請書項目!AG327)</f>
        <v/>
      </c>
      <c r="AB475" s="809"/>
      <c r="AC475" s="809"/>
      <c r="AD475" s="812" t="str">
        <f>IF(入力①申請書項目!AK327="","",入力①申請書項目!AK327)</f>
        <v/>
      </c>
      <c r="AE475" s="812"/>
      <c r="AF475" s="812"/>
      <c r="AG475" s="813" t="str">
        <f>IF(入力①申請書項目!AN327="","",入力①申請書項目!AN327)</f>
        <v/>
      </c>
      <c r="AH475" s="813"/>
      <c r="AI475" s="812" t="str">
        <f>IF(入力①申請書項目!AP327=0,"",入力①申請書項目!AP327)</f>
        <v/>
      </c>
      <c r="AJ475" s="812"/>
      <c r="AK475" s="812"/>
      <c r="AL475" s="814" t="str">
        <f>IF(入力①申請書項目!AV327="","",入力①申請書項目!AV327)&amp;IF(入力①申請書項目!AZ327="","",","&amp;入力①申請書項目!AZ327)</f>
        <v/>
      </c>
      <c r="AM475" s="814"/>
      <c r="AN475" s="814"/>
      <c r="AO475" s="814"/>
      <c r="AP475" s="814"/>
      <c r="AQ475" s="396"/>
    </row>
    <row r="476" spans="1:43">
      <c r="A476" s="265"/>
      <c r="B476" s="265"/>
      <c r="C476" s="808" t="str">
        <f>IF(入力①申請書項目!E328="","",入力①申請書項目!E328)</f>
        <v/>
      </c>
      <c r="D476" s="808"/>
      <c r="E476" s="809" t="str">
        <f>IF(入力①申請書項目!G328="","","H"&amp;入力①申請書項目!G328&amp;"."&amp;入力①申請書項目!J328)</f>
        <v/>
      </c>
      <c r="F476" s="809"/>
      <c r="G476" s="809"/>
      <c r="H476" s="809"/>
      <c r="I476" s="810" t="str">
        <f>IF(入力①申請書項目!M328="","",VLOOKUP(入力①申請書項目!M328,PL①!$A$25:$B$29,2,FALSE))</f>
        <v/>
      </c>
      <c r="J476" s="810"/>
      <c r="K476" s="810"/>
      <c r="L476" s="811" t="str">
        <f>IF(入力①申請書項目!Q328="","",入力①申請書項目!Q328)</f>
        <v/>
      </c>
      <c r="M476" s="811"/>
      <c r="N476" s="811"/>
      <c r="O476" s="811"/>
      <c r="P476" s="811"/>
      <c r="Q476" s="811"/>
      <c r="R476" s="811"/>
      <c r="S476" s="811"/>
      <c r="T476" s="811"/>
      <c r="U476" s="811"/>
      <c r="V476" s="811"/>
      <c r="W476" s="809" t="str">
        <f>IF(入力①申請書項目!AA328="","",入力①申請書項目!AA328)&amp;IF(入力①申請書項目!AD328="","",入力①申請書項目!AD328)</f>
        <v/>
      </c>
      <c r="X476" s="809"/>
      <c r="Y476" s="809"/>
      <c r="Z476" s="809"/>
      <c r="AA476" s="809" t="str">
        <f>IF(入力①申請書項目!AG328="","",入力①申請書項目!AG328)</f>
        <v/>
      </c>
      <c r="AB476" s="809"/>
      <c r="AC476" s="809"/>
      <c r="AD476" s="812" t="str">
        <f>IF(入力①申請書項目!AK328="","",入力①申請書項目!AK328)</f>
        <v/>
      </c>
      <c r="AE476" s="812"/>
      <c r="AF476" s="812"/>
      <c r="AG476" s="813" t="str">
        <f>IF(入力①申請書項目!AN328="","",入力①申請書項目!AN328)</f>
        <v/>
      </c>
      <c r="AH476" s="813"/>
      <c r="AI476" s="812" t="str">
        <f>IF(入力①申請書項目!AP328=0,"",入力①申請書項目!AP328)</f>
        <v/>
      </c>
      <c r="AJ476" s="812"/>
      <c r="AK476" s="812"/>
      <c r="AL476" s="814" t="str">
        <f>IF(入力①申請書項目!AV328="","",入力①申請書項目!AV328)&amp;IF(入力①申請書項目!AZ328="","",","&amp;入力①申請書項目!AZ328)</f>
        <v/>
      </c>
      <c r="AM476" s="814"/>
      <c r="AN476" s="814"/>
      <c r="AO476" s="814"/>
      <c r="AP476" s="814"/>
      <c r="AQ476" s="396"/>
    </row>
    <row r="477" spans="1:43">
      <c r="A477" s="265"/>
      <c r="B477" s="265"/>
      <c r="C477" s="808" t="str">
        <f>IF(入力①申請書項目!E329="","",入力①申請書項目!E329)</f>
        <v/>
      </c>
      <c r="D477" s="808"/>
      <c r="E477" s="809" t="str">
        <f>IF(入力①申請書項目!G329="","","H"&amp;入力①申請書項目!G329&amp;"."&amp;入力①申請書項目!J329)</f>
        <v/>
      </c>
      <c r="F477" s="809"/>
      <c r="G477" s="809"/>
      <c r="H477" s="809"/>
      <c r="I477" s="810" t="str">
        <f>IF(入力①申請書項目!M329="","",VLOOKUP(入力①申請書項目!M329,PL①!$A$25:$B$29,2,FALSE))</f>
        <v/>
      </c>
      <c r="J477" s="810"/>
      <c r="K477" s="810"/>
      <c r="L477" s="811" t="str">
        <f>IF(入力①申請書項目!Q329="","",入力①申請書項目!Q329)</f>
        <v/>
      </c>
      <c r="M477" s="811"/>
      <c r="N477" s="811"/>
      <c r="O477" s="811"/>
      <c r="P477" s="811"/>
      <c r="Q477" s="811"/>
      <c r="R477" s="811"/>
      <c r="S477" s="811"/>
      <c r="T477" s="811"/>
      <c r="U477" s="811"/>
      <c r="V477" s="811"/>
      <c r="W477" s="809" t="str">
        <f>IF(入力①申請書項目!AA329="","",入力①申請書項目!AA329)&amp;IF(入力①申請書項目!AD329="","",入力①申請書項目!AD329)</f>
        <v/>
      </c>
      <c r="X477" s="809"/>
      <c r="Y477" s="809"/>
      <c r="Z477" s="809"/>
      <c r="AA477" s="809" t="str">
        <f>IF(入力①申請書項目!AG329="","",入力①申請書項目!AG329)</f>
        <v/>
      </c>
      <c r="AB477" s="809"/>
      <c r="AC477" s="809"/>
      <c r="AD477" s="812" t="str">
        <f>IF(入力①申請書項目!AK329="","",入力①申請書項目!AK329)</f>
        <v/>
      </c>
      <c r="AE477" s="812"/>
      <c r="AF477" s="812"/>
      <c r="AG477" s="813" t="str">
        <f>IF(入力①申請書項目!AN329="","",入力①申請書項目!AN329)</f>
        <v/>
      </c>
      <c r="AH477" s="813"/>
      <c r="AI477" s="812" t="str">
        <f>IF(入力①申請書項目!AP329=0,"",入力①申請書項目!AP329)</f>
        <v/>
      </c>
      <c r="AJ477" s="812"/>
      <c r="AK477" s="812"/>
      <c r="AL477" s="814" t="str">
        <f>IF(入力①申請書項目!AV329="","",入力①申請書項目!AV329)&amp;IF(入力①申請書項目!AZ329="","",","&amp;入力①申請書項目!AZ329)</f>
        <v/>
      </c>
      <c r="AM477" s="814"/>
      <c r="AN477" s="814"/>
      <c r="AO477" s="814"/>
      <c r="AP477" s="814"/>
      <c r="AQ477" s="396"/>
    </row>
    <row r="478" spans="1:43">
      <c r="A478" s="265"/>
      <c r="B478" s="265"/>
      <c r="C478" s="808" t="str">
        <f>IF(入力①申請書項目!E330="","",入力①申請書項目!E330)</f>
        <v/>
      </c>
      <c r="D478" s="808"/>
      <c r="E478" s="809" t="str">
        <f>IF(入力①申請書項目!G330="","","H"&amp;入力①申請書項目!G330&amp;"."&amp;入力①申請書項目!J330)</f>
        <v/>
      </c>
      <c r="F478" s="809"/>
      <c r="G478" s="809"/>
      <c r="H478" s="809"/>
      <c r="I478" s="810" t="str">
        <f>IF(入力①申請書項目!M330="","",VLOOKUP(入力①申請書項目!M330,PL①!$A$25:$B$29,2,FALSE))</f>
        <v/>
      </c>
      <c r="J478" s="810"/>
      <c r="K478" s="810"/>
      <c r="L478" s="811" t="str">
        <f>IF(入力①申請書項目!Q330="","",入力①申請書項目!Q330)</f>
        <v/>
      </c>
      <c r="M478" s="811"/>
      <c r="N478" s="811"/>
      <c r="O478" s="811"/>
      <c r="P478" s="811"/>
      <c r="Q478" s="811"/>
      <c r="R478" s="811"/>
      <c r="S478" s="811"/>
      <c r="T478" s="811"/>
      <c r="U478" s="811"/>
      <c r="V478" s="811"/>
      <c r="W478" s="809" t="str">
        <f>IF(入力①申請書項目!AA330="","",入力①申請書項目!AA330)&amp;IF(入力①申請書項目!AD330="","",入力①申請書項目!AD330)</f>
        <v/>
      </c>
      <c r="X478" s="809"/>
      <c r="Y478" s="809"/>
      <c r="Z478" s="809"/>
      <c r="AA478" s="809" t="str">
        <f>IF(入力①申請書項目!AG330="","",入力①申請書項目!AG330)</f>
        <v/>
      </c>
      <c r="AB478" s="809"/>
      <c r="AC478" s="809"/>
      <c r="AD478" s="812" t="str">
        <f>IF(入力①申請書項目!AK330="","",入力①申請書項目!AK330)</f>
        <v/>
      </c>
      <c r="AE478" s="812"/>
      <c r="AF478" s="812"/>
      <c r="AG478" s="813" t="str">
        <f>IF(入力①申請書項目!AN330="","",入力①申請書項目!AN330)</f>
        <v/>
      </c>
      <c r="AH478" s="813"/>
      <c r="AI478" s="812" t="str">
        <f>IF(入力①申請書項目!AP330=0,"",入力①申請書項目!AP330)</f>
        <v/>
      </c>
      <c r="AJ478" s="812"/>
      <c r="AK478" s="812"/>
      <c r="AL478" s="814" t="str">
        <f>IF(入力①申請書項目!AV330="","",入力①申請書項目!AV330)&amp;IF(入力①申請書項目!AZ330="","",","&amp;入力①申請書項目!AZ330)</f>
        <v/>
      </c>
      <c r="AM478" s="814"/>
      <c r="AN478" s="814"/>
      <c r="AO478" s="814"/>
      <c r="AP478" s="814"/>
      <c r="AQ478" s="396"/>
    </row>
    <row r="479" spans="1:43">
      <c r="A479" s="265"/>
      <c r="B479" s="265"/>
      <c r="C479" s="808" t="str">
        <f>IF(入力①申請書項目!E331="","",入力①申請書項目!E331)</f>
        <v/>
      </c>
      <c r="D479" s="808"/>
      <c r="E479" s="809" t="str">
        <f>IF(入力①申請書項目!G331="","","H"&amp;入力①申請書項目!G331&amp;"."&amp;入力①申請書項目!J331)</f>
        <v/>
      </c>
      <c r="F479" s="809"/>
      <c r="G479" s="809"/>
      <c r="H479" s="809"/>
      <c r="I479" s="810" t="str">
        <f>IF(入力①申請書項目!M331="","",VLOOKUP(入力①申請書項目!M331,PL①!$A$25:$B$29,2,FALSE))</f>
        <v/>
      </c>
      <c r="J479" s="810"/>
      <c r="K479" s="810"/>
      <c r="L479" s="811" t="str">
        <f>IF(入力①申請書項目!Q331="","",入力①申請書項目!Q331)</f>
        <v/>
      </c>
      <c r="M479" s="811"/>
      <c r="N479" s="811"/>
      <c r="O479" s="811"/>
      <c r="P479" s="811"/>
      <c r="Q479" s="811"/>
      <c r="R479" s="811"/>
      <c r="S479" s="811"/>
      <c r="T479" s="811"/>
      <c r="U479" s="811"/>
      <c r="V479" s="811"/>
      <c r="W479" s="809" t="str">
        <f>IF(入力①申請書項目!AA331="","",入力①申請書項目!AA331)&amp;IF(入力①申請書項目!AD331="","",入力①申請書項目!AD331)</f>
        <v/>
      </c>
      <c r="X479" s="809"/>
      <c r="Y479" s="809"/>
      <c r="Z479" s="809"/>
      <c r="AA479" s="809" t="str">
        <f>IF(入力①申請書項目!AG331="","",入力①申請書項目!AG331)</f>
        <v/>
      </c>
      <c r="AB479" s="809"/>
      <c r="AC479" s="809"/>
      <c r="AD479" s="812" t="str">
        <f>IF(入力①申請書項目!AK331="","",入力①申請書項目!AK331)</f>
        <v/>
      </c>
      <c r="AE479" s="812"/>
      <c r="AF479" s="812"/>
      <c r="AG479" s="813" t="str">
        <f>IF(入力①申請書項目!AN331="","",入力①申請書項目!AN331)</f>
        <v/>
      </c>
      <c r="AH479" s="813"/>
      <c r="AI479" s="812" t="str">
        <f>IF(入力①申請書項目!AP331=0,"",入力①申請書項目!AP331)</f>
        <v/>
      </c>
      <c r="AJ479" s="812"/>
      <c r="AK479" s="812"/>
      <c r="AL479" s="814" t="str">
        <f>IF(入力①申請書項目!AV331="","",入力①申請書項目!AV331)&amp;IF(入力①申請書項目!AZ331="","",","&amp;入力①申請書項目!AZ331)</f>
        <v/>
      </c>
      <c r="AM479" s="814"/>
      <c r="AN479" s="814"/>
      <c r="AO479" s="814"/>
      <c r="AP479" s="814"/>
      <c r="AQ479" s="396"/>
    </row>
    <row r="480" spans="1:43">
      <c r="A480" s="265"/>
      <c r="B480" s="265"/>
      <c r="C480" s="808" t="str">
        <f>IF(入力①申請書項目!E332="","",入力①申請書項目!E332)</f>
        <v/>
      </c>
      <c r="D480" s="808"/>
      <c r="E480" s="809" t="str">
        <f>IF(入力①申請書項目!G332="","","H"&amp;入力①申請書項目!G332&amp;"."&amp;入力①申請書項目!J332)</f>
        <v/>
      </c>
      <c r="F480" s="809"/>
      <c r="G480" s="809"/>
      <c r="H480" s="809"/>
      <c r="I480" s="810" t="str">
        <f>IF(入力①申請書項目!M332="","",VLOOKUP(入力①申請書項目!M332,PL①!$A$25:$B$29,2,FALSE))</f>
        <v/>
      </c>
      <c r="J480" s="810"/>
      <c r="K480" s="810"/>
      <c r="L480" s="811" t="str">
        <f>IF(入力①申請書項目!Q332="","",入力①申請書項目!Q332)</f>
        <v/>
      </c>
      <c r="M480" s="811"/>
      <c r="N480" s="811"/>
      <c r="O480" s="811"/>
      <c r="P480" s="811"/>
      <c r="Q480" s="811"/>
      <c r="R480" s="811"/>
      <c r="S480" s="811"/>
      <c r="T480" s="811"/>
      <c r="U480" s="811"/>
      <c r="V480" s="811"/>
      <c r="W480" s="809" t="str">
        <f>IF(入力①申請書項目!AA332="","",入力①申請書項目!AA332)&amp;IF(入力①申請書項目!AD332="","",入力①申請書項目!AD332)</f>
        <v/>
      </c>
      <c r="X480" s="809"/>
      <c r="Y480" s="809"/>
      <c r="Z480" s="809"/>
      <c r="AA480" s="809" t="str">
        <f>IF(入力①申請書項目!AG332="","",入力①申請書項目!AG332)</f>
        <v/>
      </c>
      <c r="AB480" s="809"/>
      <c r="AC480" s="809"/>
      <c r="AD480" s="812" t="str">
        <f>IF(入力①申請書項目!AK332="","",入力①申請書項目!AK332)</f>
        <v/>
      </c>
      <c r="AE480" s="812"/>
      <c r="AF480" s="812"/>
      <c r="AG480" s="813" t="str">
        <f>IF(入力①申請書項目!AN332="","",入力①申請書項目!AN332)</f>
        <v/>
      </c>
      <c r="AH480" s="813"/>
      <c r="AI480" s="812" t="str">
        <f>IF(入力①申請書項目!AP332=0,"",入力①申請書項目!AP332)</f>
        <v/>
      </c>
      <c r="AJ480" s="812"/>
      <c r="AK480" s="812"/>
      <c r="AL480" s="814" t="str">
        <f>IF(入力①申請書項目!AV332="","",入力①申請書項目!AV332)&amp;IF(入力①申請書項目!AZ332="","",","&amp;入力①申請書項目!AZ332)</f>
        <v/>
      </c>
      <c r="AM480" s="814"/>
      <c r="AN480" s="814"/>
      <c r="AO480" s="814"/>
      <c r="AP480" s="814"/>
      <c r="AQ480" s="396"/>
    </row>
    <row r="481" spans="1:43">
      <c r="A481" s="265"/>
      <c r="B481" s="265"/>
      <c r="C481" s="808" t="str">
        <f>IF(入力①申請書項目!E333="","",入力①申請書項目!E333)</f>
        <v/>
      </c>
      <c r="D481" s="808"/>
      <c r="E481" s="809" t="str">
        <f>IF(入力①申請書項目!G333="","","H"&amp;入力①申請書項目!G333&amp;"."&amp;入力①申請書項目!J333)</f>
        <v/>
      </c>
      <c r="F481" s="809"/>
      <c r="G481" s="809"/>
      <c r="H481" s="809"/>
      <c r="I481" s="810" t="str">
        <f>IF(入力①申請書項目!M333="","",VLOOKUP(入力①申請書項目!M333,PL①!$A$25:$B$29,2,FALSE))</f>
        <v/>
      </c>
      <c r="J481" s="810"/>
      <c r="K481" s="810"/>
      <c r="L481" s="811" t="str">
        <f>IF(入力①申請書項目!Q333="","",入力①申請書項目!Q333)</f>
        <v/>
      </c>
      <c r="M481" s="811"/>
      <c r="N481" s="811"/>
      <c r="O481" s="811"/>
      <c r="P481" s="811"/>
      <c r="Q481" s="811"/>
      <c r="R481" s="811"/>
      <c r="S481" s="811"/>
      <c r="T481" s="811"/>
      <c r="U481" s="811"/>
      <c r="V481" s="811"/>
      <c r="W481" s="809" t="str">
        <f>IF(入力①申請書項目!AA333="","",入力①申請書項目!AA333)&amp;IF(入力①申請書項目!AD333="","",入力①申請書項目!AD333)</f>
        <v/>
      </c>
      <c r="X481" s="809"/>
      <c r="Y481" s="809"/>
      <c r="Z481" s="809"/>
      <c r="AA481" s="809" t="str">
        <f>IF(入力①申請書項目!AG333="","",入力①申請書項目!AG333)</f>
        <v/>
      </c>
      <c r="AB481" s="809"/>
      <c r="AC481" s="809"/>
      <c r="AD481" s="812" t="str">
        <f>IF(入力①申請書項目!AK333="","",入力①申請書項目!AK333)</f>
        <v/>
      </c>
      <c r="AE481" s="812"/>
      <c r="AF481" s="812"/>
      <c r="AG481" s="813" t="str">
        <f>IF(入力①申請書項目!AN333="","",入力①申請書項目!AN333)</f>
        <v/>
      </c>
      <c r="AH481" s="813"/>
      <c r="AI481" s="812" t="str">
        <f>IF(入力①申請書項目!AP333=0,"",入力①申請書項目!AP333)</f>
        <v/>
      </c>
      <c r="AJ481" s="812"/>
      <c r="AK481" s="812"/>
      <c r="AL481" s="814" t="str">
        <f>IF(入力①申請書項目!AV333="","",入力①申請書項目!AV333)&amp;IF(入力①申請書項目!AZ333="","",","&amp;入力①申請書項目!AZ333)</f>
        <v/>
      </c>
      <c r="AM481" s="814"/>
      <c r="AN481" s="814"/>
      <c r="AO481" s="814"/>
      <c r="AP481" s="814"/>
      <c r="AQ481" s="396"/>
    </row>
    <row r="482" spans="1:43">
      <c r="A482" s="265"/>
      <c r="B482" s="265"/>
      <c r="C482" s="808" t="str">
        <f>IF(入力①申請書項目!E334="","",入力①申請書項目!E334)</f>
        <v/>
      </c>
      <c r="D482" s="808"/>
      <c r="E482" s="809" t="str">
        <f>IF(入力①申請書項目!G334="","","H"&amp;入力①申請書項目!G334&amp;"."&amp;入力①申請書項目!J334)</f>
        <v/>
      </c>
      <c r="F482" s="809"/>
      <c r="G482" s="809"/>
      <c r="H482" s="809"/>
      <c r="I482" s="810" t="str">
        <f>IF(入力①申請書項目!M334="","",VLOOKUP(入力①申請書項目!M334,PL①!$A$25:$B$29,2,FALSE))</f>
        <v/>
      </c>
      <c r="J482" s="810"/>
      <c r="K482" s="810"/>
      <c r="L482" s="811" t="str">
        <f>IF(入力①申請書項目!Q334="","",入力①申請書項目!Q334)</f>
        <v/>
      </c>
      <c r="M482" s="811"/>
      <c r="N482" s="811"/>
      <c r="O482" s="811"/>
      <c r="P482" s="811"/>
      <c r="Q482" s="811"/>
      <c r="R482" s="811"/>
      <c r="S482" s="811"/>
      <c r="T482" s="811"/>
      <c r="U482" s="811"/>
      <c r="V482" s="811"/>
      <c r="W482" s="809" t="str">
        <f>IF(入力①申請書項目!AA334="","",入力①申請書項目!AA334)&amp;IF(入力①申請書項目!AD334="","",入力①申請書項目!AD334)</f>
        <v/>
      </c>
      <c r="X482" s="809"/>
      <c r="Y482" s="809"/>
      <c r="Z482" s="809"/>
      <c r="AA482" s="809" t="str">
        <f>IF(入力①申請書項目!AG334="","",入力①申請書項目!AG334)</f>
        <v/>
      </c>
      <c r="AB482" s="809"/>
      <c r="AC482" s="809"/>
      <c r="AD482" s="812" t="str">
        <f>IF(入力①申請書項目!AK334="","",入力①申請書項目!AK334)</f>
        <v/>
      </c>
      <c r="AE482" s="812"/>
      <c r="AF482" s="812"/>
      <c r="AG482" s="813" t="str">
        <f>IF(入力①申請書項目!AN334="","",入力①申請書項目!AN334)</f>
        <v/>
      </c>
      <c r="AH482" s="813"/>
      <c r="AI482" s="812" t="str">
        <f>IF(入力①申請書項目!AP334=0,"",入力①申請書項目!AP334)</f>
        <v/>
      </c>
      <c r="AJ482" s="812"/>
      <c r="AK482" s="812"/>
      <c r="AL482" s="814" t="str">
        <f>IF(入力①申請書項目!AV334="","",入力①申請書項目!AV334)&amp;IF(入力①申請書項目!AZ334="","",","&amp;入力①申請書項目!AZ334)</f>
        <v/>
      </c>
      <c r="AM482" s="814"/>
      <c r="AN482" s="814"/>
      <c r="AO482" s="814"/>
      <c r="AP482" s="814"/>
      <c r="AQ482" s="396"/>
    </row>
    <row r="483" spans="1:43">
      <c r="A483" s="265"/>
      <c r="B483" s="265"/>
      <c r="C483" s="808" t="str">
        <f>IF(入力①申請書項目!E335="","",入力①申請書項目!E335)</f>
        <v/>
      </c>
      <c r="D483" s="808"/>
      <c r="E483" s="809" t="str">
        <f>IF(入力①申請書項目!G335="","","H"&amp;入力①申請書項目!G335&amp;"."&amp;入力①申請書項目!J335)</f>
        <v/>
      </c>
      <c r="F483" s="809"/>
      <c r="G483" s="809"/>
      <c r="H483" s="809"/>
      <c r="I483" s="810" t="str">
        <f>IF(入力①申請書項目!M335="","",VLOOKUP(入力①申請書項目!M335,PL①!$A$25:$B$29,2,FALSE))</f>
        <v/>
      </c>
      <c r="J483" s="810"/>
      <c r="K483" s="810"/>
      <c r="L483" s="811" t="str">
        <f>IF(入力①申請書項目!Q335="","",入力①申請書項目!Q335)</f>
        <v/>
      </c>
      <c r="M483" s="811"/>
      <c r="N483" s="811"/>
      <c r="O483" s="811"/>
      <c r="P483" s="811"/>
      <c r="Q483" s="811"/>
      <c r="R483" s="811"/>
      <c r="S483" s="811"/>
      <c r="T483" s="811"/>
      <c r="U483" s="811"/>
      <c r="V483" s="811"/>
      <c r="W483" s="809" t="str">
        <f>IF(入力①申請書項目!AA335="","",入力①申請書項目!AA335)&amp;IF(入力①申請書項目!AD335="","",入力①申請書項目!AD335)</f>
        <v/>
      </c>
      <c r="X483" s="809"/>
      <c r="Y483" s="809"/>
      <c r="Z483" s="809"/>
      <c r="AA483" s="809" t="str">
        <f>IF(入力①申請書項目!AG335="","",入力①申請書項目!AG335)</f>
        <v/>
      </c>
      <c r="AB483" s="809"/>
      <c r="AC483" s="809"/>
      <c r="AD483" s="812" t="str">
        <f>IF(入力①申請書項目!AK335="","",入力①申請書項目!AK335)</f>
        <v/>
      </c>
      <c r="AE483" s="812"/>
      <c r="AF483" s="812"/>
      <c r="AG483" s="813" t="str">
        <f>IF(入力①申請書項目!AN335="","",入力①申請書項目!AN335)</f>
        <v/>
      </c>
      <c r="AH483" s="813"/>
      <c r="AI483" s="812" t="str">
        <f>IF(入力①申請書項目!AP335=0,"",入力①申請書項目!AP335)</f>
        <v/>
      </c>
      <c r="AJ483" s="812"/>
      <c r="AK483" s="812"/>
      <c r="AL483" s="814" t="str">
        <f>IF(入力①申請書項目!AV335="","",入力①申請書項目!AV335)&amp;IF(入力①申請書項目!AZ335="","",","&amp;入力①申請書項目!AZ335)</f>
        <v/>
      </c>
      <c r="AM483" s="814"/>
      <c r="AN483" s="814"/>
      <c r="AO483" s="814"/>
      <c r="AP483" s="814"/>
      <c r="AQ483" s="396"/>
    </row>
    <row r="484" spans="1:43">
      <c r="A484" s="265"/>
      <c r="B484" s="265"/>
      <c r="C484" s="808" t="str">
        <f>IF(入力①申請書項目!E336="","",入力①申請書項目!E336)</f>
        <v/>
      </c>
      <c r="D484" s="808"/>
      <c r="E484" s="809" t="str">
        <f>IF(入力①申請書項目!G336="","","H"&amp;入力①申請書項目!G336&amp;"."&amp;入力①申請書項目!J336)</f>
        <v/>
      </c>
      <c r="F484" s="809"/>
      <c r="G484" s="809"/>
      <c r="H484" s="809"/>
      <c r="I484" s="810" t="str">
        <f>IF(入力①申請書項目!M336="","",VLOOKUP(入力①申請書項目!M336,PL①!$A$25:$B$29,2,FALSE))</f>
        <v/>
      </c>
      <c r="J484" s="810"/>
      <c r="K484" s="810"/>
      <c r="L484" s="811" t="str">
        <f>IF(入力①申請書項目!Q336="","",入力①申請書項目!Q336)</f>
        <v/>
      </c>
      <c r="M484" s="811"/>
      <c r="N484" s="811"/>
      <c r="O484" s="811"/>
      <c r="P484" s="811"/>
      <c r="Q484" s="811"/>
      <c r="R484" s="811"/>
      <c r="S484" s="811"/>
      <c r="T484" s="811"/>
      <c r="U484" s="811"/>
      <c r="V484" s="811"/>
      <c r="W484" s="809" t="str">
        <f>IF(入力①申請書項目!AA336="","",入力①申請書項目!AA336)&amp;IF(入力①申請書項目!AD336="","",入力①申請書項目!AD336)</f>
        <v/>
      </c>
      <c r="X484" s="809"/>
      <c r="Y484" s="809"/>
      <c r="Z484" s="809"/>
      <c r="AA484" s="809" t="str">
        <f>IF(入力①申請書項目!AG336="","",入力①申請書項目!AG336)</f>
        <v/>
      </c>
      <c r="AB484" s="809"/>
      <c r="AC484" s="809"/>
      <c r="AD484" s="812" t="str">
        <f>IF(入力①申請書項目!AK336="","",入力①申請書項目!AK336)</f>
        <v/>
      </c>
      <c r="AE484" s="812"/>
      <c r="AF484" s="812"/>
      <c r="AG484" s="813" t="str">
        <f>IF(入力①申請書項目!AN336="","",入力①申請書項目!AN336)</f>
        <v/>
      </c>
      <c r="AH484" s="813"/>
      <c r="AI484" s="812" t="str">
        <f>IF(入力①申請書項目!AP336=0,"",入力①申請書項目!AP336)</f>
        <v/>
      </c>
      <c r="AJ484" s="812"/>
      <c r="AK484" s="812"/>
      <c r="AL484" s="814" t="str">
        <f>IF(入力①申請書項目!AV336="","",入力①申請書項目!AV336)&amp;IF(入力①申請書項目!AZ336="","",","&amp;入力①申請書項目!AZ336)</f>
        <v/>
      </c>
      <c r="AM484" s="814"/>
      <c r="AN484" s="814"/>
      <c r="AO484" s="814"/>
      <c r="AP484" s="814"/>
      <c r="AQ484" s="396"/>
    </row>
    <row r="485" spans="1:43">
      <c r="A485" s="265"/>
      <c r="B485" s="265"/>
      <c r="C485" s="808" t="str">
        <f>IF(入力①申請書項目!E337="","",入力①申請書項目!E337)</f>
        <v/>
      </c>
      <c r="D485" s="808"/>
      <c r="E485" s="809" t="str">
        <f>IF(入力①申請書項目!G337="","","H"&amp;入力①申請書項目!G337&amp;"."&amp;入力①申請書項目!J337)</f>
        <v/>
      </c>
      <c r="F485" s="809"/>
      <c r="G485" s="809"/>
      <c r="H485" s="809"/>
      <c r="I485" s="810" t="str">
        <f>IF(入力①申請書項目!M337="","",VLOOKUP(入力①申請書項目!M337,PL①!$A$25:$B$29,2,FALSE))</f>
        <v/>
      </c>
      <c r="J485" s="810"/>
      <c r="K485" s="810"/>
      <c r="L485" s="811" t="str">
        <f>IF(入力①申請書項目!Q337="","",入力①申請書項目!Q337)</f>
        <v/>
      </c>
      <c r="M485" s="811"/>
      <c r="N485" s="811"/>
      <c r="O485" s="811"/>
      <c r="P485" s="811"/>
      <c r="Q485" s="811"/>
      <c r="R485" s="811"/>
      <c r="S485" s="811"/>
      <c r="T485" s="811"/>
      <c r="U485" s="811"/>
      <c r="V485" s="811"/>
      <c r="W485" s="809" t="str">
        <f>IF(入力①申請書項目!AA337="","",入力①申請書項目!AA337)&amp;IF(入力①申請書項目!AD337="","",入力①申請書項目!AD337)</f>
        <v/>
      </c>
      <c r="X485" s="809"/>
      <c r="Y485" s="809"/>
      <c r="Z485" s="809"/>
      <c r="AA485" s="809" t="str">
        <f>IF(入力①申請書項目!AG337="","",入力①申請書項目!AG337)</f>
        <v/>
      </c>
      <c r="AB485" s="809"/>
      <c r="AC485" s="809"/>
      <c r="AD485" s="812" t="str">
        <f>IF(入力①申請書項目!AK337="","",入力①申請書項目!AK337)</f>
        <v/>
      </c>
      <c r="AE485" s="812"/>
      <c r="AF485" s="812"/>
      <c r="AG485" s="813" t="str">
        <f>IF(入力①申請書項目!AN337="","",入力①申請書項目!AN337)</f>
        <v/>
      </c>
      <c r="AH485" s="813"/>
      <c r="AI485" s="812" t="str">
        <f>IF(入力①申請書項目!AP337=0,"",入力①申請書項目!AP337)</f>
        <v/>
      </c>
      <c r="AJ485" s="812"/>
      <c r="AK485" s="812"/>
      <c r="AL485" s="814" t="str">
        <f>IF(入力①申請書項目!AV337="","",入力①申請書項目!AV337)&amp;IF(入力①申請書項目!AZ337="","",","&amp;入力①申請書項目!AZ337)</f>
        <v/>
      </c>
      <c r="AM485" s="814"/>
      <c r="AN485" s="814"/>
      <c r="AO485" s="814"/>
      <c r="AP485" s="814"/>
      <c r="AQ485" s="396"/>
    </row>
    <row r="486" spans="1:43">
      <c r="A486" s="265"/>
      <c r="B486" s="265"/>
      <c r="C486" s="808" t="str">
        <f>IF(入力①申請書項目!E338="","",入力①申請書項目!E338)</f>
        <v/>
      </c>
      <c r="D486" s="808"/>
      <c r="E486" s="809" t="str">
        <f>IF(入力①申請書項目!G338="","","H"&amp;入力①申請書項目!G338&amp;"."&amp;入力①申請書項目!J338)</f>
        <v/>
      </c>
      <c r="F486" s="809"/>
      <c r="G486" s="809"/>
      <c r="H486" s="809"/>
      <c r="I486" s="810" t="str">
        <f>IF(入力①申請書項目!M338="","",VLOOKUP(入力①申請書項目!M338,PL①!$A$25:$B$29,2,FALSE))</f>
        <v/>
      </c>
      <c r="J486" s="810"/>
      <c r="K486" s="810"/>
      <c r="L486" s="811" t="str">
        <f>IF(入力①申請書項目!Q338="","",入力①申請書項目!Q338)</f>
        <v/>
      </c>
      <c r="M486" s="811"/>
      <c r="N486" s="811"/>
      <c r="O486" s="811"/>
      <c r="P486" s="811"/>
      <c r="Q486" s="811"/>
      <c r="R486" s="811"/>
      <c r="S486" s="811"/>
      <c r="T486" s="811"/>
      <c r="U486" s="811"/>
      <c r="V486" s="811"/>
      <c r="W486" s="809" t="str">
        <f>IF(入力①申請書項目!AA338="","",入力①申請書項目!AA338)&amp;IF(入力①申請書項目!AD338="","",入力①申請書項目!AD338)</f>
        <v/>
      </c>
      <c r="X486" s="809"/>
      <c r="Y486" s="809"/>
      <c r="Z486" s="809"/>
      <c r="AA486" s="809" t="str">
        <f>IF(入力①申請書項目!AG338="","",入力①申請書項目!AG338)</f>
        <v/>
      </c>
      <c r="AB486" s="809"/>
      <c r="AC486" s="809"/>
      <c r="AD486" s="812" t="str">
        <f>IF(入力①申請書項目!AK338="","",入力①申請書項目!AK338)</f>
        <v/>
      </c>
      <c r="AE486" s="812"/>
      <c r="AF486" s="812"/>
      <c r="AG486" s="813" t="str">
        <f>IF(入力①申請書項目!AN338="","",入力①申請書項目!AN338)</f>
        <v/>
      </c>
      <c r="AH486" s="813"/>
      <c r="AI486" s="812" t="str">
        <f>IF(入力①申請書項目!AP338=0,"",入力①申請書項目!AP338)</f>
        <v/>
      </c>
      <c r="AJ486" s="812"/>
      <c r="AK486" s="812"/>
      <c r="AL486" s="814" t="str">
        <f>IF(入力①申請書項目!AV338="","",入力①申請書項目!AV338)&amp;IF(入力①申請書項目!AZ338="","",","&amp;入力①申請書項目!AZ338)</f>
        <v/>
      </c>
      <c r="AM486" s="814"/>
      <c r="AN486" s="814"/>
      <c r="AO486" s="814"/>
      <c r="AP486" s="814"/>
      <c r="AQ486" s="396"/>
    </row>
    <row r="487" spans="1:43">
      <c r="A487" s="265"/>
      <c r="B487" s="265"/>
      <c r="C487" s="808" t="str">
        <f>IF(入力①申請書項目!E339="","",入力①申請書項目!E339)</f>
        <v/>
      </c>
      <c r="D487" s="808"/>
      <c r="E487" s="809" t="str">
        <f>IF(入力①申請書項目!G339="","","H"&amp;入力①申請書項目!G339&amp;"."&amp;入力①申請書項目!J339)</f>
        <v/>
      </c>
      <c r="F487" s="809"/>
      <c r="G487" s="809"/>
      <c r="H487" s="809"/>
      <c r="I487" s="810" t="str">
        <f>IF(入力①申請書項目!M339="","",VLOOKUP(入力①申請書項目!M339,PL①!$A$25:$B$29,2,FALSE))</f>
        <v/>
      </c>
      <c r="J487" s="810"/>
      <c r="K487" s="810"/>
      <c r="L487" s="811" t="str">
        <f>IF(入力①申請書項目!Q339="","",入力①申請書項目!Q339)</f>
        <v/>
      </c>
      <c r="M487" s="811"/>
      <c r="N487" s="811"/>
      <c r="O487" s="811"/>
      <c r="P487" s="811"/>
      <c r="Q487" s="811"/>
      <c r="R487" s="811"/>
      <c r="S487" s="811"/>
      <c r="T487" s="811"/>
      <c r="U487" s="811"/>
      <c r="V487" s="811"/>
      <c r="W487" s="809" t="str">
        <f>IF(入力①申請書項目!AA339="","",入力①申請書項目!AA339)&amp;IF(入力①申請書項目!AD339="","",入力①申請書項目!AD339)</f>
        <v/>
      </c>
      <c r="X487" s="809"/>
      <c r="Y487" s="809"/>
      <c r="Z487" s="809"/>
      <c r="AA487" s="809" t="str">
        <f>IF(入力①申請書項目!AG339="","",入力①申請書項目!AG339)</f>
        <v/>
      </c>
      <c r="AB487" s="809"/>
      <c r="AC487" s="809"/>
      <c r="AD487" s="812" t="str">
        <f>IF(入力①申請書項目!AK339="","",入力①申請書項目!AK339)</f>
        <v/>
      </c>
      <c r="AE487" s="812"/>
      <c r="AF487" s="812"/>
      <c r="AG487" s="813" t="str">
        <f>IF(入力①申請書項目!AN339="","",入力①申請書項目!AN339)</f>
        <v/>
      </c>
      <c r="AH487" s="813"/>
      <c r="AI487" s="812" t="str">
        <f>IF(入力①申請書項目!AP339=0,"",入力①申請書項目!AP339)</f>
        <v/>
      </c>
      <c r="AJ487" s="812"/>
      <c r="AK487" s="812"/>
      <c r="AL487" s="814" t="str">
        <f>IF(入力①申請書項目!AV339="","",入力①申請書項目!AV339)&amp;IF(入力①申請書項目!AZ339="","",","&amp;入力①申請書項目!AZ339)</f>
        <v/>
      </c>
      <c r="AM487" s="814"/>
      <c r="AN487" s="814"/>
      <c r="AO487" s="814"/>
      <c r="AP487" s="814"/>
      <c r="AQ487" s="396"/>
    </row>
    <row r="488" spans="1:43">
      <c r="A488" s="265"/>
      <c r="B488" s="265"/>
      <c r="C488" s="808" t="str">
        <f>IF(入力①申請書項目!E340="","",入力①申請書項目!E340)</f>
        <v/>
      </c>
      <c r="D488" s="808"/>
      <c r="E488" s="809" t="str">
        <f>IF(入力①申請書項目!G340="","","H"&amp;入力①申請書項目!G340&amp;"."&amp;入力①申請書項目!J340)</f>
        <v/>
      </c>
      <c r="F488" s="809"/>
      <c r="G488" s="809"/>
      <c r="H488" s="809"/>
      <c r="I488" s="810" t="str">
        <f>IF(入力①申請書項目!M340="","",VLOOKUP(入力①申請書項目!M340,PL①!$A$25:$B$29,2,FALSE))</f>
        <v/>
      </c>
      <c r="J488" s="810"/>
      <c r="K488" s="810"/>
      <c r="L488" s="811" t="str">
        <f>IF(入力①申請書項目!Q340="","",入力①申請書項目!Q340)</f>
        <v/>
      </c>
      <c r="M488" s="811"/>
      <c r="N488" s="811"/>
      <c r="O488" s="811"/>
      <c r="P488" s="811"/>
      <c r="Q488" s="811"/>
      <c r="R488" s="811"/>
      <c r="S488" s="811"/>
      <c r="T488" s="811"/>
      <c r="U488" s="811"/>
      <c r="V488" s="811"/>
      <c r="W488" s="809" t="str">
        <f>IF(入力①申請書項目!AA340="","",入力①申請書項目!AA340)&amp;IF(入力①申請書項目!AD340="","",入力①申請書項目!AD340)</f>
        <v/>
      </c>
      <c r="X488" s="809"/>
      <c r="Y488" s="809"/>
      <c r="Z488" s="809"/>
      <c r="AA488" s="809" t="str">
        <f>IF(入力①申請書項目!AG340="","",入力①申請書項目!AG340)</f>
        <v/>
      </c>
      <c r="AB488" s="809"/>
      <c r="AC488" s="809"/>
      <c r="AD488" s="812" t="str">
        <f>IF(入力①申請書項目!AK340="","",入力①申請書項目!AK340)</f>
        <v/>
      </c>
      <c r="AE488" s="812"/>
      <c r="AF488" s="812"/>
      <c r="AG488" s="813" t="str">
        <f>IF(入力①申請書項目!AN340="","",入力①申請書項目!AN340)</f>
        <v/>
      </c>
      <c r="AH488" s="813"/>
      <c r="AI488" s="812" t="str">
        <f>IF(入力①申請書項目!AP340=0,"",入力①申請書項目!AP340)</f>
        <v/>
      </c>
      <c r="AJ488" s="812"/>
      <c r="AK488" s="812"/>
      <c r="AL488" s="814" t="str">
        <f>IF(入力①申請書項目!AV340="","",入力①申請書項目!AV340)&amp;IF(入力①申請書項目!AZ340="","",","&amp;入力①申請書項目!AZ340)</f>
        <v/>
      </c>
      <c r="AM488" s="814"/>
      <c r="AN488" s="814"/>
      <c r="AO488" s="814"/>
      <c r="AP488" s="814"/>
      <c r="AQ488" s="396"/>
    </row>
    <row r="489" spans="1:43">
      <c r="A489" s="265"/>
      <c r="B489" s="265"/>
      <c r="C489" s="808" t="str">
        <f>IF(入力①申請書項目!E341="","",入力①申請書項目!E341)</f>
        <v/>
      </c>
      <c r="D489" s="808"/>
      <c r="E489" s="809" t="str">
        <f>IF(入力①申請書項目!G341="","","H"&amp;入力①申請書項目!G341&amp;"."&amp;入力①申請書項目!J341)</f>
        <v/>
      </c>
      <c r="F489" s="809"/>
      <c r="G489" s="809"/>
      <c r="H489" s="809"/>
      <c r="I489" s="810" t="str">
        <f>IF(入力①申請書項目!M341="","",VLOOKUP(入力①申請書項目!M341,PL①!$A$25:$B$29,2,FALSE))</f>
        <v/>
      </c>
      <c r="J489" s="810"/>
      <c r="K489" s="810"/>
      <c r="L489" s="811" t="str">
        <f>IF(入力①申請書項目!Q341="","",入力①申請書項目!Q341)</f>
        <v/>
      </c>
      <c r="M489" s="811"/>
      <c r="N489" s="811"/>
      <c r="O489" s="811"/>
      <c r="P489" s="811"/>
      <c r="Q489" s="811"/>
      <c r="R489" s="811"/>
      <c r="S489" s="811"/>
      <c r="T489" s="811"/>
      <c r="U489" s="811"/>
      <c r="V489" s="811"/>
      <c r="W489" s="809" t="str">
        <f>IF(入力①申請書項目!AA341="","",入力①申請書項目!AA341)&amp;IF(入力①申請書項目!AD341="","",入力①申請書項目!AD341)</f>
        <v/>
      </c>
      <c r="X489" s="809"/>
      <c r="Y489" s="809"/>
      <c r="Z489" s="809"/>
      <c r="AA489" s="809" t="str">
        <f>IF(入力①申請書項目!AG341="","",入力①申請書項目!AG341)</f>
        <v/>
      </c>
      <c r="AB489" s="809"/>
      <c r="AC489" s="809"/>
      <c r="AD489" s="812" t="str">
        <f>IF(入力①申請書項目!AK341="","",入力①申請書項目!AK341)</f>
        <v/>
      </c>
      <c r="AE489" s="812"/>
      <c r="AF489" s="812"/>
      <c r="AG489" s="813" t="str">
        <f>IF(入力①申請書項目!AN341="","",入力①申請書項目!AN341)</f>
        <v/>
      </c>
      <c r="AH489" s="813"/>
      <c r="AI489" s="812" t="str">
        <f>IF(入力①申請書項目!AP341=0,"",入力①申請書項目!AP341)</f>
        <v/>
      </c>
      <c r="AJ489" s="812"/>
      <c r="AK489" s="812"/>
      <c r="AL489" s="814" t="str">
        <f>IF(入力①申請書項目!AV341="","",入力①申請書項目!AV341)&amp;IF(入力①申請書項目!AZ341="","",","&amp;入力①申請書項目!AZ341)</f>
        <v/>
      </c>
      <c r="AM489" s="814"/>
      <c r="AN489" s="814"/>
      <c r="AO489" s="814"/>
      <c r="AP489" s="814"/>
      <c r="AQ489" s="396"/>
    </row>
    <row r="490" spans="1:43">
      <c r="A490" s="265"/>
      <c r="B490" s="265"/>
      <c r="C490" s="808" t="str">
        <f>IF(入力①申請書項目!E342="","",入力①申請書項目!E342)</f>
        <v/>
      </c>
      <c r="D490" s="808"/>
      <c r="E490" s="809" t="str">
        <f>IF(入力①申請書項目!G342="","","H"&amp;入力①申請書項目!G342&amp;"."&amp;入力①申請書項目!J342)</f>
        <v/>
      </c>
      <c r="F490" s="809"/>
      <c r="G490" s="809"/>
      <c r="H490" s="809"/>
      <c r="I490" s="810" t="str">
        <f>IF(入力①申請書項目!M342="","",VLOOKUP(入力①申請書項目!M342,PL①!$A$25:$B$29,2,FALSE))</f>
        <v/>
      </c>
      <c r="J490" s="810"/>
      <c r="K490" s="810"/>
      <c r="L490" s="811" t="str">
        <f>IF(入力①申請書項目!Q342="","",入力①申請書項目!Q342)</f>
        <v/>
      </c>
      <c r="M490" s="811"/>
      <c r="N490" s="811"/>
      <c r="O490" s="811"/>
      <c r="P490" s="811"/>
      <c r="Q490" s="811"/>
      <c r="R490" s="811"/>
      <c r="S490" s="811"/>
      <c r="T490" s="811"/>
      <c r="U490" s="811"/>
      <c r="V490" s="811"/>
      <c r="W490" s="809" t="str">
        <f>IF(入力①申請書項目!AA342="","",入力①申請書項目!AA342)&amp;IF(入力①申請書項目!AD342="","",入力①申請書項目!AD342)</f>
        <v/>
      </c>
      <c r="X490" s="809"/>
      <c r="Y490" s="809"/>
      <c r="Z490" s="809"/>
      <c r="AA490" s="809" t="str">
        <f>IF(入力①申請書項目!AG342="","",入力①申請書項目!AG342)</f>
        <v/>
      </c>
      <c r="AB490" s="809"/>
      <c r="AC490" s="809"/>
      <c r="AD490" s="812" t="str">
        <f>IF(入力①申請書項目!AK342="","",入力①申請書項目!AK342)</f>
        <v/>
      </c>
      <c r="AE490" s="812"/>
      <c r="AF490" s="812"/>
      <c r="AG490" s="813" t="str">
        <f>IF(入力①申請書項目!AN342="","",入力①申請書項目!AN342)</f>
        <v/>
      </c>
      <c r="AH490" s="813"/>
      <c r="AI490" s="812" t="str">
        <f>IF(入力①申請書項目!AP342=0,"",入力①申請書項目!AP342)</f>
        <v/>
      </c>
      <c r="AJ490" s="812"/>
      <c r="AK490" s="812"/>
      <c r="AL490" s="814" t="str">
        <f>IF(入力①申請書項目!AV342="","",入力①申請書項目!AV342)&amp;IF(入力①申請書項目!AZ342="","",","&amp;入力①申請書項目!AZ342)</f>
        <v/>
      </c>
      <c r="AM490" s="814"/>
      <c r="AN490" s="814"/>
      <c r="AO490" s="814"/>
      <c r="AP490" s="814"/>
      <c r="AQ490" s="396"/>
    </row>
    <row r="491" spans="1:43">
      <c r="A491" s="265"/>
      <c r="B491" s="265"/>
      <c r="C491" s="808" t="str">
        <f>IF(入力①申請書項目!E343="","",入力①申請書項目!E343)</f>
        <v/>
      </c>
      <c r="D491" s="808"/>
      <c r="E491" s="809" t="str">
        <f>IF(入力①申請書項目!G343="","","H"&amp;入力①申請書項目!G343&amp;"."&amp;入力①申請書項目!J343)</f>
        <v/>
      </c>
      <c r="F491" s="809"/>
      <c r="G491" s="809"/>
      <c r="H491" s="809"/>
      <c r="I491" s="810" t="str">
        <f>IF(入力①申請書項目!M343="","",VLOOKUP(入力①申請書項目!M343,PL①!$A$25:$B$29,2,FALSE))</f>
        <v/>
      </c>
      <c r="J491" s="810"/>
      <c r="K491" s="810"/>
      <c r="L491" s="811" t="str">
        <f>IF(入力①申請書項目!Q343="","",入力①申請書項目!Q343)</f>
        <v/>
      </c>
      <c r="M491" s="811"/>
      <c r="N491" s="811"/>
      <c r="O491" s="811"/>
      <c r="P491" s="811"/>
      <c r="Q491" s="811"/>
      <c r="R491" s="811"/>
      <c r="S491" s="811"/>
      <c r="T491" s="811"/>
      <c r="U491" s="811"/>
      <c r="V491" s="811"/>
      <c r="W491" s="809" t="str">
        <f>IF(入力①申請書項目!AA343="","",入力①申請書項目!AA343)&amp;IF(入力①申請書項目!AD343="","",入力①申請書項目!AD343)</f>
        <v/>
      </c>
      <c r="X491" s="809"/>
      <c r="Y491" s="809"/>
      <c r="Z491" s="809"/>
      <c r="AA491" s="809" t="str">
        <f>IF(入力①申請書項目!AG343="","",入力①申請書項目!AG343)</f>
        <v/>
      </c>
      <c r="AB491" s="809"/>
      <c r="AC491" s="809"/>
      <c r="AD491" s="812" t="str">
        <f>IF(入力①申請書項目!AK343="","",入力①申請書項目!AK343)</f>
        <v/>
      </c>
      <c r="AE491" s="812"/>
      <c r="AF491" s="812"/>
      <c r="AG491" s="813" t="str">
        <f>IF(入力①申請書項目!AN343="","",入力①申請書項目!AN343)</f>
        <v/>
      </c>
      <c r="AH491" s="813"/>
      <c r="AI491" s="812" t="str">
        <f>IF(入力①申請書項目!AP343=0,"",入力①申請書項目!AP343)</f>
        <v/>
      </c>
      <c r="AJ491" s="812"/>
      <c r="AK491" s="812"/>
      <c r="AL491" s="814" t="str">
        <f>IF(入力①申請書項目!AV343="","",入力①申請書項目!AV343)&amp;IF(入力①申請書項目!AZ343="","",","&amp;入力①申請書項目!AZ343)</f>
        <v/>
      </c>
      <c r="AM491" s="814"/>
      <c r="AN491" s="814"/>
      <c r="AO491" s="814"/>
      <c r="AP491" s="814"/>
      <c r="AQ491" s="396"/>
    </row>
    <row r="492" spans="1:43">
      <c r="A492" s="265"/>
      <c r="B492" s="265"/>
      <c r="C492" s="808" t="str">
        <f>IF(入力①申請書項目!E344="","",入力①申請書項目!E344)</f>
        <v/>
      </c>
      <c r="D492" s="808"/>
      <c r="E492" s="809" t="str">
        <f>IF(入力①申請書項目!G344="","","H"&amp;入力①申請書項目!G344&amp;"."&amp;入力①申請書項目!J344)</f>
        <v/>
      </c>
      <c r="F492" s="809"/>
      <c r="G492" s="809"/>
      <c r="H492" s="809"/>
      <c r="I492" s="810" t="str">
        <f>IF(入力①申請書項目!M344="","",VLOOKUP(入力①申請書項目!M344,PL①!$A$25:$B$29,2,FALSE))</f>
        <v/>
      </c>
      <c r="J492" s="810"/>
      <c r="K492" s="810"/>
      <c r="L492" s="811" t="str">
        <f>IF(入力①申請書項目!Q344="","",入力①申請書項目!Q344)</f>
        <v/>
      </c>
      <c r="M492" s="811"/>
      <c r="N492" s="811"/>
      <c r="O492" s="811"/>
      <c r="P492" s="811"/>
      <c r="Q492" s="811"/>
      <c r="R492" s="811"/>
      <c r="S492" s="811"/>
      <c r="T492" s="811"/>
      <c r="U492" s="811"/>
      <c r="V492" s="811"/>
      <c r="W492" s="809" t="str">
        <f>IF(入力①申請書項目!AA344="","",入力①申請書項目!AA344)&amp;IF(入力①申請書項目!AD344="","",入力①申請書項目!AD344)</f>
        <v/>
      </c>
      <c r="X492" s="809"/>
      <c r="Y492" s="809"/>
      <c r="Z492" s="809"/>
      <c r="AA492" s="809" t="str">
        <f>IF(入力①申請書項目!AG344="","",入力①申請書項目!AG344)</f>
        <v/>
      </c>
      <c r="AB492" s="809"/>
      <c r="AC492" s="809"/>
      <c r="AD492" s="812" t="str">
        <f>IF(入力①申請書項目!AK344="","",入力①申請書項目!AK344)</f>
        <v/>
      </c>
      <c r="AE492" s="812"/>
      <c r="AF492" s="812"/>
      <c r="AG492" s="813" t="str">
        <f>IF(入力①申請書項目!AN344="","",入力①申請書項目!AN344)</f>
        <v/>
      </c>
      <c r="AH492" s="813"/>
      <c r="AI492" s="812" t="str">
        <f>IF(入力①申請書項目!AP344=0,"",入力①申請書項目!AP344)</f>
        <v/>
      </c>
      <c r="AJ492" s="812"/>
      <c r="AK492" s="812"/>
      <c r="AL492" s="814" t="str">
        <f>IF(入力①申請書項目!AV344="","",入力①申請書項目!AV344)&amp;IF(入力①申請書項目!AZ344="","",","&amp;入力①申請書項目!AZ344)</f>
        <v/>
      </c>
      <c r="AM492" s="814"/>
      <c r="AN492" s="814"/>
      <c r="AO492" s="814"/>
      <c r="AP492" s="814"/>
      <c r="AQ492" s="396"/>
    </row>
    <row r="493" spans="1:43">
      <c r="A493" s="265"/>
      <c r="B493" s="265"/>
      <c r="C493" s="808" t="str">
        <f>IF(入力①申請書項目!E345="","",入力①申請書項目!E345)</f>
        <v/>
      </c>
      <c r="D493" s="808"/>
      <c r="E493" s="809" t="str">
        <f>IF(入力①申請書項目!G345="","","H"&amp;入力①申請書項目!G345&amp;"."&amp;入力①申請書項目!J345)</f>
        <v/>
      </c>
      <c r="F493" s="809"/>
      <c r="G493" s="809"/>
      <c r="H493" s="809"/>
      <c r="I493" s="810" t="str">
        <f>IF(入力①申請書項目!M345="","",VLOOKUP(入力①申請書項目!M345,PL①!$A$25:$B$29,2,FALSE))</f>
        <v/>
      </c>
      <c r="J493" s="810"/>
      <c r="K493" s="810"/>
      <c r="L493" s="811" t="str">
        <f>IF(入力①申請書項目!Q345="","",入力①申請書項目!Q345)</f>
        <v/>
      </c>
      <c r="M493" s="811"/>
      <c r="N493" s="811"/>
      <c r="O493" s="811"/>
      <c r="P493" s="811"/>
      <c r="Q493" s="811"/>
      <c r="R493" s="811"/>
      <c r="S493" s="811"/>
      <c r="T493" s="811"/>
      <c r="U493" s="811"/>
      <c r="V493" s="811"/>
      <c r="W493" s="809" t="str">
        <f>IF(入力①申請書項目!AA345="","",入力①申請書項目!AA345)&amp;IF(入力①申請書項目!AD345="","",入力①申請書項目!AD345)</f>
        <v/>
      </c>
      <c r="X493" s="809"/>
      <c r="Y493" s="809"/>
      <c r="Z493" s="809"/>
      <c r="AA493" s="809" t="str">
        <f>IF(入力①申請書項目!AG345="","",入力①申請書項目!AG345)</f>
        <v/>
      </c>
      <c r="AB493" s="809"/>
      <c r="AC493" s="809"/>
      <c r="AD493" s="812" t="str">
        <f>IF(入力①申請書項目!AK345="","",入力①申請書項目!AK345)</f>
        <v/>
      </c>
      <c r="AE493" s="812"/>
      <c r="AF493" s="812"/>
      <c r="AG493" s="813" t="str">
        <f>IF(入力①申請書項目!AN345="","",入力①申請書項目!AN345)</f>
        <v/>
      </c>
      <c r="AH493" s="813"/>
      <c r="AI493" s="812" t="str">
        <f>IF(入力①申請書項目!AP345=0,"",入力①申請書項目!AP345)</f>
        <v/>
      </c>
      <c r="AJ493" s="812"/>
      <c r="AK493" s="812"/>
      <c r="AL493" s="814" t="str">
        <f>IF(入力①申請書項目!AV345="","",入力①申請書項目!AV345)&amp;IF(入力①申請書項目!AZ345="","",","&amp;入力①申請書項目!AZ345)</f>
        <v/>
      </c>
      <c r="AM493" s="814"/>
      <c r="AN493" s="814"/>
      <c r="AO493" s="814"/>
      <c r="AP493" s="814"/>
      <c r="AQ493" s="396"/>
    </row>
    <row r="494" spans="1:43">
      <c r="A494" s="265"/>
      <c r="B494" s="265"/>
      <c r="C494" s="808" t="str">
        <f>IF(入力①申請書項目!E346="","",入力①申請書項目!E346)</f>
        <v/>
      </c>
      <c r="D494" s="808"/>
      <c r="E494" s="809" t="str">
        <f>IF(入力①申請書項目!G346="","","H"&amp;入力①申請書項目!G346&amp;"."&amp;入力①申請書項目!J346)</f>
        <v/>
      </c>
      <c r="F494" s="809"/>
      <c r="G494" s="809"/>
      <c r="H494" s="809"/>
      <c r="I494" s="810" t="str">
        <f>IF(入力①申請書項目!M346="","",VLOOKUP(入力①申請書項目!M346,PL①!$A$25:$B$29,2,FALSE))</f>
        <v/>
      </c>
      <c r="J494" s="810"/>
      <c r="K494" s="810"/>
      <c r="L494" s="811" t="str">
        <f>IF(入力①申請書項目!Q346="","",入力①申請書項目!Q346)</f>
        <v/>
      </c>
      <c r="M494" s="811"/>
      <c r="N494" s="811"/>
      <c r="O494" s="811"/>
      <c r="P494" s="811"/>
      <c r="Q494" s="811"/>
      <c r="R494" s="811"/>
      <c r="S494" s="811"/>
      <c r="T494" s="811"/>
      <c r="U494" s="811"/>
      <c r="V494" s="811"/>
      <c r="W494" s="809" t="str">
        <f>IF(入力①申請書項目!AA346="","",入力①申請書項目!AA346)&amp;IF(入力①申請書項目!AD346="","",入力①申請書項目!AD346)</f>
        <v/>
      </c>
      <c r="X494" s="809"/>
      <c r="Y494" s="809"/>
      <c r="Z494" s="809"/>
      <c r="AA494" s="809" t="str">
        <f>IF(入力①申請書項目!AG346="","",入力①申請書項目!AG346)</f>
        <v/>
      </c>
      <c r="AB494" s="809"/>
      <c r="AC494" s="809"/>
      <c r="AD494" s="812" t="str">
        <f>IF(入力①申請書項目!AK346="","",入力①申請書項目!AK346)</f>
        <v/>
      </c>
      <c r="AE494" s="812"/>
      <c r="AF494" s="812"/>
      <c r="AG494" s="813" t="str">
        <f>IF(入力①申請書項目!AN346="","",入力①申請書項目!AN346)</f>
        <v/>
      </c>
      <c r="AH494" s="813"/>
      <c r="AI494" s="812" t="str">
        <f>IF(入力①申請書項目!AP346=0,"",入力①申請書項目!AP346)</f>
        <v/>
      </c>
      <c r="AJ494" s="812"/>
      <c r="AK494" s="812"/>
      <c r="AL494" s="814" t="str">
        <f>IF(入力①申請書項目!AV346="","",入力①申請書項目!AV346)&amp;IF(入力①申請書項目!AZ346="","",","&amp;入力①申請書項目!AZ346)</f>
        <v/>
      </c>
      <c r="AM494" s="814"/>
      <c r="AN494" s="814"/>
      <c r="AO494" s="814"/>
      <c r="AP494" s="814"/>
      <c r="AQ494" s="396"/>
    </row>
    <row r="495" spans="1:43">
      <c r="A495" s="265"/>
      <c r="B495" s="265"/>
      <c r="C495" s="808" t="str">
        <f>IF(入力①申請書項目!E347="","",入力①申請書項目!E347)</f>
        <v/>
      </c>
      <c r="D495" s="808"/>
      <c r="E495" s="809" t="str">
        <f>IF(入力①申請書項目!G347="","","H"&amp;入力①申請書項目!G347&amp;"."&amp;入力①申請書項目!J347)</f>
        <v/>
      </c>
      <c r="F495" s="809"/>
      <c r="G495" s="809"/>
      <c r="H495" s="809"/>
      <c r="I495" s="810" t="str">
        <f>IF(入力①申請書項目!M347="","",VLOOKUP(入力①申請書項目!M347,PL①!$A$25:$B$29,2,FALSE))</f>
        <v/>
      </c>
      <c r="J495" s="810"/>
      <c r="K495" s="810"/>
      <c r="L495" s="811" t="str">
        <f>IF(入力①申請書項目!Q347="","",入力①申請書項目!Q347)</f>
        <v/>
      </c>
      <c r="M495" s="811"/>
      <c r="N495" s="811"/>
      <c r="O495" s="811"/>
      <c r="P495" s="811"/>
      <c r="Q495" s="811"/>
      <c r="R495" s="811"/>
      <c r="S495" s="811"/>
      <c r="T495" s="811"/>
      <c r="U495" s="811"/>
      <c r="V495" s="811"/>
      <c r="W495" s="809" t="str">
        <f>IF(入力①申請書項目!AA347="","",入力①申請書項目!AA347)&amp;IF(入力①申請書項目!AD347="","",入力①申請書項目!AD347)</f>
        <v/>
      </c>
      <c r="X495" s="809"/>
      <c r="Y495" s="809"/>
      <c r="Z495" s="809"/>
      <c r="AA495" s="809" t="str">
        <f>IF(入力①申請書項目!AG347="","",入力①申請書項目!AG347)</f>
        <v/>
      </c>
      <c r="AB495" s="809"/>
      <c r="AC495" s="809"/>
      <c r="AD495" s="812" t="str">
        <f>IF(入力①申請書項目!AK347="","",入力①申請書項目!AK347)</f>
        <v/>
      </c>
      <c r="AE495" s="812"/>
      <c r="AF495" s="812"/>
      <c r="AG495" s="813" t="str">
        <f>IF(入力①申請書項目!AN347="","",入力①申請書項目!AN347)</f>
        <v/>
      </c>
      <c r="AH495" s="813"/>
      <c r="AI495" s="812" t="str">
        <f>IF(入力①申請書項目!AP347=0,"",入力①申請書項目!AP347)</f>
        <v/>
      </c>
      <c r="AJ495" s="812"/>
      <c r="AK495" s="812"/>
      <c r="AL495" s="814" t="str">
        <f>IF(入力①申請書項目!AV347="","",入力①申請書項目!AV347)&amp;IF(入力①申請書項目!AZ347="","",","&amp;入力①申請書項目!AZ347)</f>
        <v/>
      </c>
      <c r="AM495" s="814"/>
      <c r="AN495" s="814"/>
      <c r="AO495" s="814"/>
      <c r="AP495" s="814"/>
      <c r="AQ495" s="396"/>
    </row>
    <row r="496" spans="1:43">
      <c r="A496" s="265"/>
      <c r="B496" s="265"/>
      <c r="C496" s="808" t="str">
        <f>IF(入力①申請書項目!E348="","",入力①申請書項目!E348)</f>
        <v/>
      </c>
      <c r="D496" s="808"/>
      <c r="E496" s="809" t="str">
        <f>IF(入力①申請書項目!G348="","","H"&amp;入力①申請書項目!G348&amp;"."&amp;入力①申請書項目!J348)</f>
        <v/>
      </c>
      <c r="F496" s="809"/>
      <c r="G496" s="809"/>
      <c r="H496" s="809"/>
      <c r="I496" s="810" t="str">
        <f>IF(入力①申請書項目!M348="","",VLOOKUP(入力①申請書項目!M348,PL①!$A$25:$B$29,2,FALSE))</f>
        <v/>
      </c>
      <c r="J496" s="810"/>
      <c r="K496" s="810"/>
      <c r="L496" s="811" t="str">
        <f>IF(入力①申請書項目!Q348="","",入力①申請書項目!Q348)</f>
        <v/>
      </c>
      <c r="M496" s="811"/>
      <c r="N496" s="811"/>
      <c r="O496" s="811"/>
      <c r="P496" s="811"/>
      <c r="Q496" s="811"/>
      <c r="R496" s="811"/>
      <c r="S496" s="811"/>
      <c r="T496" s="811"/>
      <c r="U496" s="811"/>
      <c r="V496" s="811"/>
      <c r="W496" s="809" t="str">
        <f>IF(入力①申請書項目!AA348="","",入力①申請書項目!AA348)&amp;IF(入力①申請書項目!AD348="","",入力①申請書項目!AD348)</f>
        <v/>
      </c>
      <c r="X496" s="809"/>
      <c r="Y496" s="809"/>
      <c r="Z496" s="809"/>
      <c r="AA496" s="809" t="str">
        <f>IF(入力①申請書項目!AG348="","",入力①申請書項目!AG348)</f>
        <v/>
      </c>
      <c r="AB496" s="809"/>
      <c r="AC496" s="809"/>
      <c r="AD496" s="812" t="str">
        <f>IF(入力①申請書項目!AK348="","",入力①申請書項目!AK348)</f>
        <v/>
      </c>
      <c r="AE496" s="812"/>
      <c r="AF496" s="812"/>
      <c r="AG496" s="813" t="str">
        <f>IF(入力①申請書項目!AN348="","",入力①申請書項目!AN348)</f>
        <v/>
      </c>
      <c r="AH496" s="813"/>
      <c r="AI496" s="812" t="str">
        <f>IF(入力①申請書項目!AP348=0,"",入力①申請書項目!AP348)</f>
        <v/>
      </c>
      <c r="AJ496" s="812"/>
      <c r="AK496" s="812"/>
      <c r="AL496" s="814" t="str">
        <f>IF(入力①申請書項目!AV348="","",入力①申請書項目!AV348)&amp;IF(入力①申請書項目!AZ348="","",","&amp;入力①申請書項目!AZ348)</f>
        <v/>
      </c>
      <c r="AM496" s="814"/>
      <c r="AN496" s="814"/>
      <c r="AO496" s="814"/>
      <c r="AP496" s="814"/>
      <c r="AQ496" s="396"/>
    </row>
    <row r="497" spans="1:46">
      <c r="A497" s="265"/>
      <c r="B497" s="265"/>
      <c r="C497" s="808" t="str">
        <f>IF(入力①申請書項目!E349="","",入力①申請書項目!E349)</f>
        <v/>
      </c>
      <c r="D497" s="808"/>
      <c r="E497" s="809" t="str">
        <f>IF(入力①申請書項目!G349="","","H"&amp;入力①申請書項目!G349&amp;"."&amp;入力①申請書項目!J349)</f>
        <v/>
      </c>
      <c r="F497" s="809"/>
      <c r="G497" s="809"/>
      <c r="H497" s="809"/>
      <c r="I497" s="810" t="str">
        <f>IF(入力①申請書項目!M349="","",VLOOKUP(入力①申請書項目!M349,PL①!$A$25:$B$29,2,FALSE))</f>
        <v/>
      </c>
      <c r="J497" s="810"/>
      <c r="K497" s="810"/>
      <c r="L497" s="811" t="str">
        <f>IF(入力①申請書項目!Q349="","",入力①申請書項目!Q349)</f>
        <v/>
      </c>
      <c r="M497" s="811"/>
      <c r="N497" s="811"/>
      <c r="O497" s="811"/>
      <c r="P497" s="811"/>
      <c r="Q497" s="811"/>
      <c r="R497" s="811"/>
      <c r="S497" s="811"/>
      <c r="T497" s="811"/>
      <c r="U497" s="811"/>
      <c r="V497" s="811"/>
      <c r="W497" s="809" t="str">
        <f>IF(入力①申請書項目!AA349="","",入力①申請書項目!AA349)&amp;IF(入力①申請書項目!AD349="","",入力①申請書項目!AD349)</f>
        <v/>
      </c>
      <c r="X497" s="809"/>
      <c r="Y497" s="809"/>
      <c r="Z497" s="809"/>
      <c r="AA497" s="809" t="str">
        <f>IF(入力①申請書項目!AG349="","",入力①申請書項目!AG349)</f>
        <v/>
      </c>
      <c r="AB497" s="809"/>
      <c r="AC497" s="809"/>
      <c r="AD497" s="812" t="str">
        <f>IF(入力①申請書項目!AK349="","",入力①申請書項目!AK349)</f>
        <v/>
      </c>
      <c r="AE497" s="812"/>
      <c r="AF497" s="812"/>
      <c r="AG497" s="813" t="str">
        <f>IF(入力①申請書項目!AN349="","",入力①申請書項目!AN349)</f>
        <v/>
      </c>
      <c r="AH497" s="813"/>
      <c r="AI497" s="812" t="str">
        <f>IF(入力①申請書項目!AP349=0,"",入力①申請書項目!AP349)</f>
        <v/>
      </c>
      <c r="AJ497" s="812"/>
      <c r="AK497" s="812"/>
      <c r="AL497" s="814" t="str">
        <f>IF(入力①申請書項目!AV349="","",入力①申請書項目!AV349)&amp;IF(入力①申請書項目!AZ349="","",","&amp;入力①申請書項目!AZ349)</f>
        <v/>
      </c>
      <c r="AM497" s="814"/>
      <c r="AN497" s="814"/>
      <c r="AO497" s="814"/>
      <c r="AP497" s="814"/>
      <c r="AQ497" s="396"/>
    </row>
    <row r="498" spans="1:46">
      <c r="A498" s="265"/>
      <c r="B498" s="265"/>
      <c r="C498" s="808" t="str">
        <f>IF(入力①申請書項目!E350="","",入力①申請書項目!E350)</f>
        <v/>
      </c>
      <c r="D498" s="808"/>
      <c r="E498" s="809" t="str">
        <f>IF(入力①申請書項目!G350="","","H"&amp;入力①申請書項目!G350&amp;"."&amp;入力①申請書項目!J350)</f>
        <v/>
      </c>
      <c r="F498" s="809"/>
      <c r="G498" s="809"/>
      <c r="H498" s="809"/>
      <c r="I498" s="810" t="str">
        <f>IF(入力①申請書項目!M350="","",VLOOKUP(入力①申請書項目!M350,PL①!$A$25:$B$29,2,FALSE))</f>
        <v/>
      </c>
      <c r="J498" s="810"/>
      <c r="K498" s="810"/>
      <c r="L498" s="811" t="str">
        <f>IF(入力①申請書項目!Q350="","",入力①申請書項目!Q350)</f>
        <v/>
      </c>
      <c r="M498" s="811"/>
      <c r="N498" s="811"/>
      <c r="O498" s="811"/>
      <c r="P498" s="811"/>
      <c r="Q498" s="811"/>
      <c r="R498" s="811"/>
      <c r="S498" s="811"/>
      <c r="T498" s="811"/>
      <c r="U498" s="811"/>
      <c r="V498" s="811"/>
      <c r="W498" s="809" t="str">
        <f>IF(入力①申請書項目!AA350="","",入力①申請書項目!AA350)&amp;IF(入力①申請書項目!AD350="","",入力①申請書項目!AD350)</f>
        <v/>
      </c>
      <c r="X498" s="809"/>
      <c r="Y498" s="809"/>
      <c r="Z498" s="809"/>
      <c r="AA498" s="809" t="str">
        <f>IF(入力①申請書項目!AG350="","",入力①申請書項目!AG350)</f>
        <v/>
      </c>
      <c r="AB498" s="809"/>
      <c r="AC498" s="809"/>
      <c r="AD498" s="812" t="str">
        <f>IF(入力①申請書項目!AK350="","",入力①申請書項目!AK350)</f>
        <v/>
      </c>
      <c r="AE498" s="812"/>
      <c r="AF498" s="812"/>
      <c r="AG498" s="813" t="str">
        <f>IF(入力①申請書項目!AN350="","",入力①申請書項目!AN350)</f>
        <v/>
      </c>
      <c r="AH498" s="813"/>
      <c r="AI498" s="812" t="str">
        <f>IF(入力①申請書項目!AP350=0,"",入力①申請書項目!AP350)</f>
        <v/>
      </c>
      <c r="AJ498" s="812"/>
      <c r="AK498" s="812"/>
      <c r="AL498" s="814" t="str">
        <f>IF(入力①申請書項目!AV350="","",入力①申請書項目!AV350)&amp;IF(入力①申請書項目!AZ350="","",","&amp;入力①申請書項目!AZ350)</f>
        <v/>
      </c>
      <c r="AM498" s="814"/>
      <c r="AN498" s="814"/>
      <c r="AO498" s="814"/>
      <c r="AP498" s="814"/>
      <c r="AQ498" s="396"/>
    </row>
    <row r="499" spans="1:46">
      <c r="A499" s="265"/>
      <c r="B499" s="265"/>
      <c r="C499" s="808" t="str">
        <f>IF(入力①申請書項目!E351="","",入力①申請書項目!E351)</f>
        <v/>
      </c>
      <c r="D499" s="808"/>
      <c r="E499" s="809" t="str">
        <f>IF(入力①申請書項目!G351="","","H"&amp;入力①申請書項目!G351&amp;"."&amp;入力①申請書項目!J351)</f>
        <v/>
      </c>
      <c r="F499" s="809"/>
      <c r="G499" s="809"/>
      <c r="H499" s="809"/>
      <c r="I499" s="810" t="str">
        <f>IF(入力①申請書項目!M351="","",VLOOKUP(入力①申請書項目!M351,PL①!$A$25:$B$29,2,FALSE))</f>
        <v/>
      </c>
      <c r="J499" s="810"/>
      <c r="K499" s="810"/>
      <c r="L499" s="811" t="str">
        <f>IF(入力①申請書項目!Q351="","",入力①申請書項目!Q351)</f>
        <v/>
      </c>
      <c r="M499" s="811"/>
      <c r="N499" s="811"/>
      <c r="O499" s="811"/>
      <c r="P499" s="811"/>
      <c r="Q499" s="811"/>
      <c r="R499" s="811"/>
      <c r="S499" s="811"/>
      <c r="T499" s="811"/>
      <c r="U499" s="811"/>
      <c r="V499" s="811"/>
      <c r="W499" s="809" t="str">
        <f>IF(入力①申請書項目!AA351="","",入力①申請書項目!AA351)&amp;IF(入力①申請書項目!AD351="","",入力①申請書項目!AD351)</f>
        <v/>
      </c>
      <c r="X499" s="809"/>
      <c r="Y499" s="809"/>
      <c r="Z499" s="809"/>
      <c r="AA499" s="809" t="str">
        <f>IF(入力①申請書項目!AG351="","",入力①申請書項目!AG351)</f>
        <v/>
      </c>
      <c r="AB499" s="809"/>
      <c r="AC499" s="809"/>
      <c r="AD499" s="812" t="str">
        <f>IF(入力①申請書項目!AK351="","",入力①申請書項目!AK351)</f>
        <v/>
      </c>
      <c r="AE499" s="812"/>
      <c r="AF499" s="812"/>
      <c r="AG499" s="813" t="str">
        <f>IF(入力①申請書項目!AN351="","",入力①申請書項目!AN351)</f>
        <v/>
      </c>
      <c r="AH499" s="813"/>
      <c r="AI499" s="812" t="str">
        <f>IF(入力①申請書項目!AP351=0,"",入力①申請書項目!AP351)</f>
        <v/>
      </c>
      <c r="AJ499" s="812"/>
      <c r="AK499" s="812"/>
      <c r="AL499" s="814" t="str">
        <f>IF(入力①申請書項目!AV351="","",入力①申請書項目!AV351)&amp;IF(入力①申請書項目!AZ351="","",","&amp;入力①申請書項目!AZ351)</f>
        <v/>
      </c>
      <c r="AM499" s="814"/>
      <c r="AN499" s="814"/>
      <c r="AO499" s="814"/>
      <c r="AP499" s="814"/>
      <c r="AQ499" s="396"/>
    </row>
    <row r="500" spans="1:46">
      <c r="A500" s="265"/>
      <c r="B500" s="265"/>
      <c r="C500" s="808" t="str">
        <f>IF(入力①申請書項目!E352="","",入力①申請書項目!E352)</f>
        <v/>
      </c>
      <c r="D500" s="808"/>
      <c r="E500" s="809" t="str">
        <f>IF(入力①申請書項目!G352="","","H"&amp;入力①申請書項目!G352&amp;"."&amp;入力①申請書項目!J352)</f>
        <v/>
      </c>
      <c r="F500" s="809"/>
      <c r="G500" s="809"/>
      <c r="H500" s="809"/>
      <c r="I500" s="810" t="str">
        <f>IF(入力①申請書項目!M352="","",VLOOKUP(入力①申請書項目!M352,PL①!$A$25:$B$29,2,FALSE))</f>
        <v/>
      </c>
      <c r="J500" s="810"/>
      <c r="K500" s="810"/>
      <c r="L500" s="811" t="str">
        <f>IF(入力①申請書項目!Q352="","",入力①申請書項目!Q352)</f>
        <v/>
      </c>
      <c r="M500" s="811"/>
      <c r="N500" s="811"/>
      <c r="O500" s="811"/>
      <c r="P500" s="811"/>
      <c r="Q500" s="811"/>
      <c r="R500" s="811"/>
      <c r="S500" s="811"/>
      <c r="T500" s="811"/>
      <c r="U500" s="811"/>
      <c r="V500" s="811"/>
      <c r="W500" s="809" t="str">
        <f>IF(入力①申請書項目!AA352="","",入力①申請書項目!AA352)&amp;IF(入力①申請書項目!AD352="","",入力①申請書項目!AD352)</f>
        <v/>
      </c>
      <c r="X500" s="809"/>
      <c r="Y500" s="809"/>
      <c r="Z500" s="809"/>
      <c r="AA500" s="809" t="str">
        <f>IF(入力①申請書項目!AG352="","",入力①申請書項目!AG352)</f>
        <v/>
      </c>
      <c r="AB500" s="809"/>
      <c r="AC500" s="809"/>
      <c r="AD500" s="812" t="str">
        <f>IF(入力①申請書項目!AK352="","",入力①申請書項目!AK352)</f>
        <v/>
      </c>
      <c r="AE500" s="812"/>
      <c r="AF500" s="812"/>
      <c r="AG500" s="813" t="str">
        <f>IF(入力①申請書項目!AN352="","",入力①申請書項目!AN352)</f>
        <v/>
      </c>
      <c r="AH500" s="813"/>
      <c r="AI500" s="812" t="str">
        <f>IF(入力①申請書項目!AP352=0,"",入力①申請書項目!AP352)</f>
        <v/>
      </c>
      <c r="AJ500" s="812"/>
      <c r="AK500" s="812"/>
      <c r="AL500" s="814" t="str">
        <f>IF(入力①申請書項目!AV352="","",入力①申請書項目!AV352)&amp;IF(入力①申請書項目!AZ352="","",","&amp;入力①申請書項目!AZ352)</f>
        <v/>
      </c>
      <c r="AM500" s="814"/>
      <c r="AN500" s="814"/>
      <c r="AO500" s="814"/>
      <c r="AP500" s="814"/>
      <c r="AQ500" s="396"/>
    </row>
    <row r="501" spans="1:46">
      <c r="A501" s="265"/>
      <c r="B501" s="265"/>
      <c r="C501" s="808" t="str">
        <f>IF(入力①申請書項目!E353="","",入力①申請書項目!E353)</f>
        <v/>
      </c>
      <c r="D501" s="808"/>
      <c r="E501" s="809" t="str">
        <f>IF(入力①申請書項目!G353="","","H"&amp;入力①申請書項目!G353&amp;"."&amp;入力①申請書項目!J353)</f>
        <v/>
      </c>
      <c r="F501" s="809"/>
      <c r="G501" s="809"/>
      <c r="H501" s="809"/>
      <c r="I501" s="810" t="str">
        <f>IF(入力①申請書項目!M353="","",VLOOKUP(入力①申請書項目!M353,PL①!$A$25:$B$29,2,FALSE))</f>
        <v/>
      </c>
      <c r="J501" s="810"/>
      <c r="K501" s="810"/>
      <c r="L501" s="811" t="str">
        <f>IF(入力①申請書項目!Q353="","",入力①申請書項目!Q353)</f>
        <v/>
      </c>
      <c r="M501" s="811"/>
      <c r="N501" s="811"/>
      <c r="O501" s="811"/>
      <c r="P501" s="811"/>
      <c r="Q501" s="811"/>
      <c r="R501" s="811"/>
      <c r="S501" s="811"/>
      <c r="T501" s="811"/>
      <c r="U501" s="811"/>
      <c r="V501" s="811"/>
      <c r="W501" s="809" t="str">
        <f>IF(入力①申請書項目!AA353="","",入力①申請書項目!AA353)&amp;IF(入力①申請書項目!AD353="","",入力①申請書項目!AD353)</f>
        <v/>
      </c>
      <c r="X501" s="809"/>
      <c r="Y501" s="809"/>
      <c r="Z501" s="809"/>
      <c r="AA501" s="809" t="str">
        <f>IF(入力①申請書項目!AG353="","",入力①申請書項目!AG353)</f>
        <v/>
      </c>
      <c r="AB501" s="809"/>
      <c r="AC501" s="809"/>
      <c r="AD501" s="812" t="str">
        <f>IF(入力①申請書項目!AK353="","",入力①申請書項目!AK353)</f>
        <v/>
      </c>
      <c r="AE501" s="812"/>
      <c r="AF501" s="812"/>
      <c r="AG501" s="813" t="str">
        <f>IF(入力①申請書項目!AN353="","",入力①申請書項目!AN353)</f>
        <v/>
      </c>
      <c r="AH501" s="813"/>
      <c r="AI501" s="812" t="str">
        <f>IF(入力①申請書項目!AP353=0,"",入力①申請書項目!AP353)</f>
        <v/>
      </c>
      <c r="AJ501" s="812"/>
      <c r="AK501" s="812"/>
      <c r="AL501" s="814" t="str">
        <f>IF(入力①申請書項目!AV353="","",入力①申請書項目!AV353)&amp;IF(入力①申請書項目!AZ353="","",","&amp;入力①申請書項目!AZ353)</f>
        <v/>
      </c>
      <c r="AM501" s="814"/>
      <c r="AN501" s="814"/>
      <c r="AO501" s="814"/>
      <c r="AP501" s="814"/>
      <c r="AQ501" s="396"/>
    </row>
    <row r="502" spans="1:46">
      <c r="A502" s="265"/>
      <c r="B502" s="265"/>
      <c r="C502" s="808" t="str">
        <f>IF(入力①申請書項目!E354="","",入力①申請書項目!E354)</f>
        <v/>
      </c>
      <c r="D502" s="808"/>
      <c r="E502" s="809" t="str">
        <f>IF(入力①申請書項目!G354="","","H"&amp;入力①申請書項目!G354&amp;"."&amp;入力①申請書項目!J354)</f>
        <v/>
      </c>
      <c r="F502" s="809"/>
      <c r="G502" s="809"/>
      <c r="H502" s="809"/>
      <c r="I502" s="810" t="str">
        <f>IF(入力①申請書項目!M354="","",VLOOKUP(入力①申請書項目!M354,PL①!$A$25:$B$29,2,FALSE))</f>
        <v/>
      </c>
      <c r="J502" s="810"/>
      <c r="K502" s="810"/>
      <c r="L502" s="811" t="str">
        <f>IF(入力①申請書項目!Q354="","",入力①申請書項目!Q354)</f>
        <v/>
      </c>
      <c r="M502" s="811"/>
      <c r="N502" s="811"/>
      <c r="O502" s="811"/>
      <c r="P502" s="811"/>
      <c r="Q502" s="811"/>
      <c r="R502" s="811"/>
      <c r="S502" s="811"/>
      <c r="T502" s="811"/>
      <c r="U502" s="811"/>
      <c r="V502" s="811"/>
      <c r="W502" s="809" t="str">
        <f>IF(入力①申請書項目!AA354="","",入力①申請書項目!AA354)&amp;IF(入力①申請書項目!AD354="","",入力①申請書項目!AD354)</f>
        <v/>
      </c>
      <c r="X502" s="809"/>
      <c r="Y502" s="809"/>
      <c r="Z502" s="809"/>
      <c r="AA502" s="809" t="str">
        <f>IF(入力①申請書項目!AG354="","",入力①申請書項目!AG354)</f>
        <v/>
      </c>
      <c r="AB502" s="809"/>
      <c r="AC502" s="809"/>
      <c r="AD502" s="812" t="str">
        <f>IF(入力①申請書項目!AK354="","",入力①申請書項目!AK354)</f>
        <v/>
      </c>
      <c r="AE502" s="812"/>
      <c r="AF502" s="812"/>
      <c r="AG502" s="813" t="str">
        <f>IF(入力①申請書項目!AN354="","",入力①申請書項目!AN354)</f>
        <v/>
      </c>
      <c r="AH502" s="813"/>
      <c r="AI502" s="812" t="str">
        <f>IF(入力①申請書項目!AP354=0,"",入力①申請書項目!AP354)</f>
        <v/>
      </c>
      <c r="AJ502" s="812"/>
      <c r="AK502" s="812"/>
      <c r="AL502" s="814" t="str">
        <f>IF(入力①申請書項目!AV354="","",入力①申請書項目!AV354)&amp;IF(入力①申請書項目!AZ354="","",","&amp;入力①申請書項目!AZ354)</f>
        <v/>
      </c>
      <c r="AM502" s="814"/>
      <c r="AN502" s="814"/>
      <c r="AO502" s="814"/>
      <c r="AP502" s="814"/>
      <c r="AQ502" s="396"/>
    </row>
    <row r="503" spans="1:46">
      <c r="A503" s="265"/>
      <c r="B503" s="265"/>
      <c r="C503" s="808" t="str">
        <f>IF(入力①申請書項目!E355="","",入力①申請書項目!E355)</f>
        <v/>
      </c>
      <c r="D503" s="808"/>
      <c r="E503" s="809" t="str">
        <f>IF(入力①申請書項目!G355="","","H"&amp;入力①申請書項目!G355&amp;"."&amp;入力①申請書項目!J355)</f>
        <v/>
      </c>
      <c r="F503" s="809"/>
      <c r="G503" s="809"/>
      <c r="H503" s="809"/>
      <c r="I503" s="810" t="str">
        <f>IF(入力①申請書項目!M355="","",VLOOKUP(入力①申請書項目!M355,PL①!$A$25:$B$29,2,FALSE))</f>
        <v/>
      </c>
      <c r="J503" s="810"/>
      <c r="K503" s="810"/>
      <c r="L503" s="811" t="str">
        <f>IF(入力①申請書項目!Q355="","",入力①申請書項目!Q355)</f>
        <v/>
      </c>
      <c r="M503" s="811"/>
      <c r="N503" s="811"/>
      <c r="O503" s="811"/>
      <c r="P503" s="811"/>
      <c r="Q503" s="811"/>
      <c r="R503" s="811"/>
      <c r="S503" s="811"/>
      <c r="T503" s="811"/>
      <c r="U503" s="811"/>
      <c r="V503" s="811"/>
      <c r="W503" s="809" t="str">
        <f>IF(入力①申請書項目!AA355="","",入力①申請書項目!AA355)&amp;IF(入力①申請書項目!AD355="","",入力①申請書項目!AD355)</f>
        <v/>
      </c>
      <c r="X503" s="809"/>
      <c r="Y503" s="809"/>
      <c r="Z503" s="809"/>
      <c r="AA503" s="809" t="str">
        <f>IF(入力①申請書項目!AG355="","",入力①申請書項目!AG355)</f>
        <v/>
      </c>
      <c r="AB503" s="809"/>
      <c r="AC503" s="809"/>
      <c r="AD503" s="812" t="str">
        <f>IF(入力①申請書項目!AK355="","",入力①申請書項目!AK355)</f>
        <v/>
      </c>
      <c r="AE503" s="812"/>
      <c r="AF503" s="812"/>
      <c r="AG503" s="813" t="str">
        <f>IF(入力①申請書項目!AN355="","",入力①申請書項目!AN355)</f>
        <v/>
      </c>
      <c r="AH503" s="813"/>
      <c r="AI503" s="812" t="str">
        <f>IF(入力①申請書項目!AP355=0,"",入力①申請書項目!AP355)</f>
        <v/>
      </c>
      <c r="AJ503" s="812"/>
      <c r="AK503" s="812"/>
      <c r="AL503" s="814" t="str">
        <f>IF(入力①申請書項目!AV355="","",入力①申請書項目!AV355)&amp;IF(入力①申請書項目!AZ355="","",","&amp;入力①申請書項目!AZ355)</f>
        <v/>
      </c>
      <c r="AM503" s="814"/>
      <c r="AN503" s="814"/>
      <c r="AO503" s="814"/>
      <c r="AP503" s="814"/>
      <c r="AQ503" s="396"/>
    </row>
    <row r="504" spans="1:46">
      <c r="A504" s="265"/>
      <c r="B504" s="265"/>
      <c r="C504" s="808" t="str">
        <f>IF(入力①申請書項目!E356="","",入力①申請書項目!E356)</f>
        <v/>
      </c>
      <c r="D504" s="808"/>
      <c r="E504" s="809" t="str">
        <f>IF(入力①申請書項目!G356="","","H"&amp;入力①申請書項目!G356&amp;"."&amp;入力①申請書項目!J356)</f>
        <v/>
      </c>
      <c r="F504" s="809"/>
      <c r="G504" s="809"/>
      <c r="H504" s="809"/>
      <c r="I504" s="810" t="str">
        <f>IF(入力①申請書項目!M356="","",VLOOKUP(入力①申請書項目!M356,PL①!$A$25:$B$29,2,FALSE))</f>
        <v/>
      </c>
      <c r="J504" s="810"/>
      <c r="K504" s="810"/>
      <c r="L504" s="811" t="str">
        <f>IF(入力①申請書項目!Q356="","",入力①申請書項目!Q356)</f>
        <v/>
      </c>
      <c r="M504" s="811"/>
      <c r="N504" s="811"/>
      <c r="O504" s="811"/>
      <c r="P504" s="811"/>
      <c r="Q504" s="811"/>
      <c r="R504" s="811"/>
      <c r="S504" s="811"/>
      <c r="T504" s="811"/>
      <c r="U504" s="811"/>
      <c r="V504" s="811"/>
      <c r="W504" s="809" t="str">
        <f>IF(入力①申請書項目!AA356="","",入力①申請書項目!AA356)&amp;IF(入力①申請書項目!AD356="","",入力①申請書項目!AD356)</f>
        <v/>
      </c>
      <c r="X504" s="809"/>
      <c r="Y504" s="809"/>
      <c r="Z504" s="809"/>
      <c r="AA504" s="809" t="str">
        <f>IF(入力①申請書項目!AG356="","",入力①申請書項目!AG356)</f>
        <v/>
      </c>
      <c r="AB504" s="809"/>
      <c r="AC504" s="809"/>
      <c r="AD504" s="812" t="str">
        <f>IF(入力①申請書項目!AK356="","",入力①申請書項目!AK356)</f>
        <v/>
      </c>
      <c r="AE504" s="812"/>
      <c r="AF504" s="812"/>
      <c r="AG504" s="813" t="str">
        <f>IF(入力①申請書項目!AN356="","",入力①申請書項目!AN356)</f>
        <v/>
      </c>
      <c r="AH504" s="813"/>
      <c r="AI504" s="812" t="str">
        <f>IF(入力①申請書項目!AP356=0,"",入力①申請書項目!AP356)</f>
        <v/>
      </c>
      <c r="AJ504" s="812"/>
      <c r="AK504" s="812"/>
      <c r="AL504" s="814" t="str">
        <f>IF(入力①申請書項目!AV356="","",入力①申請書項目!AV356)&amp;IF(入力①申請書項目!AZ356="","",","&amp;入力①申請書項目!AZ356)</f>
        <v/>
      </c>
      <c r="AM504" s="814"/>
      <c r="AN504" s="814"/>
      <c r="AO504" s="814"/>
      <c r="AP504" s="814"/>
      <c r="AQ504" s="396"/>
    </row>
    <row r="505" spans="1:46">
      <c r="A505" s="265"/>
      <c r="B505" s="265"/>
      <c r="C505" s="808" t="str">
        <f>IF(入力①申請書項目!E357="","",入力①申請書項目!E357)</f>
        <v/>
      </c>
      <c r="D505" s="808"/>
      <c r="E505" s="809" t="str">
        <f>IF(入力①申請書項目!G357="","","H"&amp;入力①申請書項目!G357&amp;"."&amp;入力①申請書項目!J357)</f>
        <v/>
      </c>
      <c r="F505" s="809"/>
      <c r="G505" s="809"/>
      <c r="H505" s="809"/>
      <c r="I505" s="810" t="str">
        <f>IF(入力①申請書項目!M357="","",VLOOKUP(入力①申請書項目!M357,PL①!$A$25:$B$29,2,FALSE))</f>
        <v/>
      </c>
      <c r="J505" s="810"/>
      <c r="K505" s="810"/>
      <c r="L505" s="811" t="str">
        <f>IF(入力①申請書項目!Q357="","",入力①申請書項目!Q357)</f>
        <v/>
      </c>
      <c r="M505" s="811"/>
      <c r="N505" s="811"/>
      <c r="O505" s="811"/>
      <c r="P505" s="811"/>
      <c r="Q505" s="811"/>
      <c r="R505" s="811"/>
      <c r="S505" s="811"/>
      <c r="T505" s="811"/>
      <c r="U505" s="811"/>
      <c r="V505" s="811"/>
      <c r="W505" s="809" t="str">
        <f>IF(入力①申請書項目!AA357="","",入力①申請書項目!AA357)&amp;IF(入力①申請書項目!AD357="","",入力①申請書項目!AD357)</f>
        <v/>
      </c>
      <c r="X505" s="809"/>
      <c r="Y505" s="809"/>
      <c r="Z505" s="809"/>
      <c r="AA505" s="809" t="str">
        <f>IF(入力①申請書項目!AG357="","",入力①申請書項目!AG357)</f>
        <v/>
      </c>
      <c r="AB505" s="809"/>
      <c r="AC505" s="809"/>
      <c r="AD505" s="812" t="str">
        <f>IF(入力①申請書項目!AK357="","",入力①申請書項目!AK357)</f>
        <v/>
      </c>
      <c r="AE505" s="812"/>
      <c r="AF505" s="812"/>
      <c r="AG505" s="813" t="str">
        <f>IF(入力①申請書項目!AN357="","",入力①申請書項目!AN357)</f>
        <v/>
      </c>
      <c r="AH505" s="813"/>
      <c r="AI505" s="812" t="str">
        <f>IF(入力①申請書項目!AP357=0,"",入力①申請書項目!AP357)</f>
        <v/>
      </c>
      <c r="AJ505" s="812"/>
      <c r="AK505" s="812"/>
      <c r="AL505" s="814" t="str">
        <f>IF(入力①申請書項目!AV357="","",入力①申請書項目!AV357)&amp;IF(入力①申請書項目!AZ357="","",","&amp;入力①申請書項目!AZ357)</f>
        <v/>
      </c>
      <c r="AM505" s="814"/>
      <c r="AN505" s="814"/>
      <c r="AO505" s="814"/>
      <c r="AP505" s="814"/>
      <c r="AQ505" s="396"/>
    </row>
    <row r="506" spans="1:46">
      <c r="A506" s="265"/>
      <c r="B506" s="265"/>
      <c r="C506" s="808" t="str">
        <f>IF(入力①申請書項目!E358="","",入力①申請書項目!E358)</f>
        <v/>
      </c>
      <c r="D506" s="808"/>
      <c r="E506" s="809" t="str">
        <f>IF(入力①申請書項目!G358="","","H"&amp;入力①申請書項目!G358&amp;"."&amp;入力①申請書項目!J358)</f>
        <v/>
      </c>
      <c r="F506" s="809"/>
      <c r="G506" s="809"/>
      <c r="H506" s="809"/>
      <c r="I506" s="810" t="str">
        <f>IF(入力①申請書項目!M358="","",VLOOKUP(入力①申請書項目!M358,PL①!$A$25:$B$29,2,FALSE))</f>
        <v/>
      </c>
      <c r="J506" s="810"/>
      <c r="K506" s="810"/>
      <c r="L506" s="811" t="str">
        <f>IF(入力①申請書項目!Q358="","",入力①申請書項目!Q358)</f>
        <v/>
      </c>
      <c r="M506" s="811"/>
      <c r="N506" s="811"/>
      <c r="O506" s="811"/>
      <c r="P506" s="811"/>
      <c r="Q506" s="811"/>
      <c r="R506" s="811"/>
      <c r="S506" s="811"/>
      <c r="T506" s="811"/>
      <c r="U506" s="811"/>
      <c r="V506" s="811"/>
      <c r="W506" s="809" t="str">
        <f>IF(入力①申請書項目!AA358="","",入力①申請書項目!AA358)&amp;IF(入力①申請書項目!AD358="","",入力①申請書項目!AD358)</f>
        <v/>
      </c>
      <c r="X506" s="809"/>
      <c r="Y506" s="809"/>
      <c r="Z506" s="809"/>
      <c r="AA506" s="809" t="str">
        <f>IF(入力①申請書項目!AG358="","",入力①申請書項目!AG358)</f>
        <v/>
      </c>
      <c r="AB506" s="809"/>
      <c r="AC506" s="809"/>
      <c r="AD506" s="812" t="str">
        <f>IF(入力①申請書項目!AK358="","",入力①申請書項目!AK358)</f>
        <v/>
      </c>
      <c r="AE506" s="812"/>
      <c r="AF506" s="812"/>
      <c r="AG506" s="813" t="str">
        <f>IF(入力①申請書項目!AN358="","",入力①申請書項目!AN358)</f>
        <v/>
      </c>
      <c r="AH506" s="813"/>
      <c r="AI506" s="812" t="str">
        <f>IF(入力①申請書項目!AP358=0,"",入力①申請書項目!AP358)</f>
        <v/>
      </c>
      <c r="AJ506" s="812"/>
      <c r="AK506" s="812"/>
      <c r="AL506" s="814" t="str">
        <f>IF(入力①申請書項目!AV358="","",入力①申請書項目!AV358)&amp;IF(入力①申請書項目!AZ358="","",","&amp;入力①申請書項目!AZ358)</f>
        <v/>
      </c>
      <c r="AM506" s="814"/>
      <c r="AN506" s="814"/>
      <c r="AO506" s="814"/>
      <c r="AP506" s="814"/>
      <c r="AQ506" s="396"/>
      <c r="AT506" s="89">
        <f>IF(L506="",0,1)</f>
        <v>0</v>
      </c>
    </row>
    <row r="507" spans="1:46">
      <c r="A507" s="265"/>
      <c r="B507" s="265"/>
      <c r="C507" s="808" t="str">
        <f>IF(入力①申請書項目!E359="","",入力①申請書項目!E359)</f>
        <v/>
      </c>
      <c r="D507" s="808"/>
      <c r="E507" s="809" t="str">
        <f>IF(入力①申請書項目!G359="","","H"&amp;入力①申請書項目!G359&amp;"."&amp;入力①申請書項目!J359)</f>
        <v/>
      </c>
      <c r="F507" s="809"/>
      <c r="G507" s="809"/>
      <c r="H507" s="809"/>
      <c r="I507" s="810" t="str">
        <f>IF(入力①申請書項目!M359="","",VLOOKUP(入力①申請書項目!M359,PL①!$A$25:$B$29,2,FALSE))</f>
        <v/>
      </c>
      <c r="J507" s="810"/>
      <c r="K507" s="810"/>
      <c r="L507" s="811" t="str">
        <f>IF(入力①申請書項目!Q359="","",入力①申請書項目!Q359)</f>
        <v/>
      </c>
      <c r="M507" s="811"/>
      <c r="N507" s="811"/>
      <c r="O507" s="811"/>
      <c r="P507" s="811"/>
      <c r="Q507" s="811"/>
      <c r="R507" s="811"/>
      <c r="S507" s="811"/>
      <c r="T507" s="811"/>
      <c r="U507" s="811"/>
      <c r="V507" s="811"/>
      <c r="W507" s="809" t="str">
        <f>IF(入力①申請書項目!AA359="","",入力①申請書項目!AA359)&amp;IF(入力①申請書項目!AD359="","",入力①申請書項目!AD359)</f>
        <v/>
      </c>
      <c r="X507" s="809"/>
      <c r="Y507" s="809"/>
      <c r="Z507" s="809"/>
      <c r="AA507" s="809" t="str">
        <f>IF(入力①申請書項目!AG359="","",入力①申請書項目!AG359)</f>
        <v/>
      </c>
      <c r="AB507" s="809"/>
      <c r="AC507" s="809"/>
      <c r="AD507" s="812" t="str">
        <f>IF(入力①申請書項目!AK359="","",入力①申請書項目!AK359)</f>
        <v/>
      </c>
      <c r="AE507" s="812"/>
      <c r="AF507" s="812"/>
      <c r="AG507" s="813" t="str">
        <f>IF(入力①申請書項目!AN359="","",入力①申請書項目!AN359)</f>
        <v/>
      </c>
      <c r="AH507" s="813"/>
      <c r="AI507" s="812" t="str">
        <f>IF(入力①申請書項目!AP359=0,"",入力①申請書項目!AP359)</f>
        <v/>
      </c>
      <c r="AJ507" s="812"/>
      <c r="AK507" s="812"/>
      <c r="AL507" s="814" t="str">
        <f>IF(入力①申請書項目!AV359="","",入力①申請書項目!AV359)&amp;IF(入力①申請書項目!AZ359="","",","&amp;入力①申請書項目!AZ359)</f>
        <v/>
      </c>
      <c r="AM507" s="814"/>
      <c r="AN507" s="814"/>
      <c r="AO507" s="814"/>
      <c r="AP507" s="814"/>
      <c r="AQ507" s="396"/>
    </row>
    <row r="508" spans="1:46">
      <c r="A508" s="265"/>
      <c r="B508" s="265"/>
      <c r="C508" s="808" t="str">
        <f>IF(入力①申請書項目!E360="","",入力①申請書項目!E360)</f>
        <v/>
      </c>
      <c r="D508" s="808"/>
      <c r="E508" s="809" t="str">
        <f>IF(入力①申請書項目!G360="","","H"&amp;入力①申請書項目!G360&amp;"."&amp;入力①申請書項目!J360)</f>
        <v/>
      </c>
      <c r="F508" s="809"/>
      <c r="G508" s="809"/>
      <c r="H508" s="809"/>
      <c r="I508" s="810" t="str">
        <f>IF(入力①申請書項目!M360="","",VLOOKUP(入力①申請書項目!M360,PL①!$A$25:$B$29,2,FALSE))</f>
        <v/>
      </c>
      <c r="J508" s="810"/>
      <c r="K508" s="810"/>
      <c r="L508" s="811" t="str">
        <f>IF(入力①申請書項目!Q360="","",入力①申請書項目!Q360)</f>
        <v/>
      </c>
      <c r="M508" s="811"/>
      <c r="N508" s="811"/>
      <c r="O508" s="811"/>
      <c r="P508" s="811"/>
      <c r="Q508" s="811"/>
      <c r="R508" s="811"/>
      <c r="S508" s="811"/>
      <c r="T508" s="811"/>
      <c r="U508" s="811"/>
      <c r="V508" s="811"/>
      <c r="W508" s="809" t="str">
        <f>IF(入力①申請書項目!AA360="","",入力①申請書項目!AA360)&amp;IF(入力①申請書項目!AD360="","",入力①申請書項目!AD360)</f>
        <v/>
      </c>
      <c r="X508" s="809"/>
      <c r="Y508" s="809"/>
      <c r="Z508" s="809"/>
      <c r="AA508" s="809" t="str">
        <f>IF(入力①申請書項目!AG360="","",入力①申請書項目!AG360)</f>
        <v/>
      </c>
      <c r="AB508" s="809"/>
      <c r="AC508" s="809"/>
      <c r="AD508" s="812" t="str">
        <f>IF(入力①申請書項目!AK360="","",入力①申請書項目!AK360)</f>
        <v/>
      </c>
      <c r="AE508" s="812"/>
      <c r="AF508" s="812"/>
      <c r="AG508" s="813" t="str">
        <f>IF(入力①申請書項目!AN360="","",入力①申請書項目!AN360)</f>
        <v/>
      </c>
      <c r="AH508" s="813"/>
      <c r="AI508" s="812" t="str">
        <f>IF(入力①申請書項目!AP360=0,"",入力①申請書項目!AP360)</f>
        <v/>
      </c>
      <c r="AJ508" s="812"/>
      <c r="AK508" s="812"/>
      <c r="AL508" s="814" t="str">
        <f>IF(入力①申請書項目!AV360="","",入力①申請書項目!AV360)&amp;IF(入力①申請書項目!AZ360="","",","&amp;入力①申請書項目!AZ360)</f>
        <v/>
      </c>
      <c r="AM508" s="814"/>
      <c r="AN508" s="814"/>
      <c r="AO508" s="814"/>
      <c r="AP508" s="814"/>
      <c r="AQ508" s="396"/>
    </row>
    <row r="509" spans="1:46">
      <c r="A509" s="265"/>
      <c r="B509" s="265"/>
      <c r="C509" s="808" t="str">
        <f>IF(入力①申請書項目!E361="","",入力①申請書項目!E361)</f>
        <v/>
      </c>
      <c r="D509" s="808"/>
      <c r="E509" s="809" t="str">
        <f>IF(入力①申請書項目!G361="","","H"&amp;入力①申請書項目!G361&amp;"."&amp;入力①申請書項目!J361)</f>
        <v/>
      </c>
      <c r="F509" s="809"/>
      <c r="G509" s="809"/>
      <c r="H509" s="809"/>
      <c r="I509" s="810" t="str">
        <f>IF(入力①申請書項目!M361="","",VLOOKUP(入力①申請書項目!M361,PL①!$A$25:$B$29,2,FALSE))</f>
        <v/>
      </c>
      <c r="J509" s="810"/>
      <c r="K509" s="810"/>
      <c r="L509" s="811" t="str">
        <f>IF(入力①申請書項目!Q361="","",入力①申請書項目!Q361)</f>
        <v/>
      </c>
      <c r="M509" s="811"/>
      <c r="N509" s="811"/>
      <c r="O509" s="811"/>
      <c r="P509" s="811"/>
      <c r="Q509" s="811"/>
      <c r="R509" s="811"/>
      <c r="S509" s="811"/>
      <c r="T509" s="811"/>
      <c r="U509" s="811"/>
      <c r="V509" s="811"/>
      <c r="W509" s="809" t="str">
        <f>IF(入力①申請書項目!AA361="","",入力①申請書項目!AA361)&amp;IF(入力①申請書項目!AD361="","",入力①申請書項目!AD361)</f>
        <v/>
      </c>
      <c r="X509" s="809"/>
      <c r="Y509" s="809"/>
      <c r="Z509" s="809"/>
      <c r="AA509" s="809" t="str">
        <f>IF(入力①申請書項目!AG361="","",入力①申請書項目!AG361)</f>
        <v/>
      </c>
      <c r="AB509" s="809"/>
      <c r="AC509" s="809"/>
      <c r="AD509" s="812" t="str">
        <f>IF(入力①申請書項目!AK361="","",入力①申請書項目!AK361)</f>
        <v/>
      </c>
      <c r="AE509" s="812"/>
      <c r="AF509" s="812"/>
      <c r="AG509" s="813" t="str">
        <f>IF(入力①申請書項目!AN361="","",入力①申請書項目!AN361)</f>
        <v/>
      </c>
      <c r="AH509" s="813"/>
      <c r="AI509" s="812" t="str">
        <f>IF(入力①申請書項目!AP361=0,"",入力①申請書項目!AP361)</f>
        <v/>
      </c>
      <c r="AJ509" s="812"/>
      <c r="AK509" s="812"/>
      <c r="AL509" s="814" t="str">
        <f>IF(入力①申請書項目!AV361="","",入力①申請書項目!AV361)&amp;IF(入力①申請書項目!AZ361="","",","&amp;入力①申請書項目!AZ361)</f>
        <v/>
      </c>
      <c r="AM509" s="814"/>
      <c r="AN509" s="814"/>
      <c r="AO509" s="814"/>
      <c r="AP509" s="814"/>
      <c r="AQ509" s="396"/>
    </row>
    <row r="510" spans="1:46">
      <c r="A510" s="265"/>
      <c r="B510" s="265"/>
      <c r="C510" s="808" t="str">
        <f>IF(入力①申請書項目!E362="","",入力①申請書項目!E362)</f>
        <v/>
      </c>
      <c r="D510" s="808"/>
      <c r="E510" s="809" t="str">
        <f>IF(入力①申請書項目!G362="","","H"&amp;入力①申請書項目!G362&amp;"."&amp;入力①申請書項目!J362)</f>
        <v/>
      </c>
      <c r="F510" s="809"/>
      <c r="G510" s="809"/>
      <c r="H510" s="809"/>
      <c r="I510" s="810" t="str">
        <f>IF(入力①申請書項目!M362="","",VLOOKUP(入力①申請書項目!M362,PL①!$A$25:$B$29,2,FALSE))</f>
        <v/>
      </c>
      <c r="J510" s="810"/>
      <c r="K510" s="810"/>
      <c r="L510" s="811" t="str">
        <f>IF(入力①申請書項目!Q362="","",入力①申請書項目!Q362)</f>
        <v/>
      </c>
      <c r="M510" s="811"/>
      <c r="N510" s="811"/>
      <c r="O510" s="811"/>
      <c r="P510" s="811"/>
      <c r="Q510" s="811"/>
      <c r="R510" s="811"/>
      <c r="S510" s="811"/>
      <c r="T510" s="811"/>
      <c r="U510" s="811"/>
      <c r="V510" s="811"/>
      <c r="W510" s="809" t="str">
        <f>IF(入力①申請書項目!AA362="","",入力①申請書項目!AA362)&amp;IF(入力①申請書項目!AD362="","",入力①申請書項目!AD362)</f>
        <v/>
      </c>
      <c r="X510" s="809"/>
      <c r="Y510" s="809"/>
      <c r="Z510" s="809"/>
      <c r="AA510" s="809" t="str">
        <f>IF(入力①申請書項目!AG362="","",入力①申請書項目!AG362)</f>
        <v/>
      </c>
      <c r="AB510" s="809"/>
      <c r="AC510" s="809"/>
      <c r="AD510" s="812" t="str">
        <f>IF(入力①申請書項目!AK362="","",入力①申請書項目!AK362)</f>
        <v/>
      </c>
      <c r="AE510" s="812"/>
      <c r="AF510" s="812"/>
      <c r="AG510" s="813" t="str">
        <f>IF(入力①申請書項目!AN362="","",入力①申請書項目!AN362)</f>
        <v/>
      </c>
      <c r="AH510" s="813"/>
      <c r="AI510" s="812" t="str">
        <f>IF(入力①申請書項目!AP362=0,"",入力①申請書項目!AP362)</f>
        <v/>
      </c>
      <c r="AJ510" s="812"/>
      <c r="AK510" s="812"/>
      <c r="AL510" s="814" t="str">
        <f>IF(入力①申請書項目!AV362="","",入力①申請書項目!AV362)&amp;IF(入力①申請書項目!AZ362="","",","&amp;入力①申請書項目!AZ362)</f>
        <v/>
      </c>
      <c r="AM510" s="814"/>
      <c r="AN510" s="814"/>
      <c r="AO510" s="814"/>
      <c r="AP510" s="814"/>
      <c r="AQ510" s="396"/>
    </row>
    <row r="511" spans="1:46">
      <c r="A511" s="265"/>
      <c r="B511" s="265"/>
      <c r="C511" s="808" t="str">
        <f>IF(入力①申請書項目!E363="","",入力①申請書項目!E363)</f>
        <v/>
      </c>
      <c r="D511" s="808"/>
      <c r="E511" s="809" t="str">
        <f>IF(入力①申請書項目!G363="","","H"&amp;入力①申請書項目!G363&amp;"."&amp;入力①申請書項目!J363)</f>
        <v/>
      </c>
      <c r="F511" s="809"/>
      <c r="G511" s="809"/>
      <c r="H511" s="809"/>
      <c r="I511" s="810" t="str">
        <f>IF(入力①申請書項目!M363="","",VLOOKUP(入力①申請書項目!M363,PL①!$A$25:$B$29,2,FALSE))</f>
        <v/>
      </c>
      <c r="J511" s="810"/>
      <c r="K511" s="810"/>
      <c r="L511" s="811" t="str">
        <f>IF(入力①申請書項目!Q363="","",入力①申請書項目!Q363)</f>
        <v/>
      </c>
      <c r="M511" s="811"/>
      <c r="N511" s="811"/>
      <c r="O511" s="811"/>
      <c r="P511" s="811"/>
      <c r="Q511" s="811"/>
      <c r="R511" s="811"/>
      <c r="S511" s="811"/>
      <c r="T511" s="811"/>
      <c r="U511" s="811"/>
      <c r="V511" s="811"/>
      <c r="W511" s="809" t="str">
        <f>IF(入力①申請書項目!AA363="","",入力①申請書項目!AA363)&amp;IF(入力①申請書項目!AD363="","",入力①申請書項目!AD363)</f>
        <v/>
      </c>
      <c r="X511" s="809"/>
      <c r="Y511" s="809"/>
      <c r="Z511" s="809"/>
      <c r="AA511" s="809" t="str">
        <f>IF(入力①申請書項目!AG363="","",入力①申請書項目!AG363)</f>
        <v/>
      </c>
      <c r="AB511" s="809"/>
      <c r="AC511" s="809"/>
      <c r="AD511" s="812" t="str">
        <f>IF(入力①申請書項目!AK363="","",入力①申請書項目!AK363)</f>
        <v/>
      </c>
      <c r="AE511" s="812"/>
      <c r="AF511" s="812"/>
      <c r="AG511" s="813" t="str">
        <f>IF(入力①申請書項目!AN363="","",入力①申請書項目!AN363)</f>
        <v/>
      </c>
      <c r="AH511" s="813"/>
      <c r="AI511" s="812" t="str">
        <f>IF(入力①申請書項目!AP363=0,"",入力①申請書項目!AP363)</f>
        <v/>
      </c>
      <c r="AJ511" s="812"/>
      <c r="AK511" s="812"/>
      <c r="AL511" s="814" t="str">
        <f>IF(入力①申請書項目!AV363="","",入力①申請書項目!AV363)&amp;IF(入力①申請書項目!AZ363="","",","&amp;入力①申請書項目!AZ363)</f>
        <v/>
      </c>
      <c r="AM511" s="814"/>
      <c r="AN511" s="814"/>
      <c r="AO511" s="814"/>
      <c r="AP511" s="814"/>
      <c r="AQ511" s="396"/>
    </row>
    <row r="512" spans="1:46">
      <c r="A512" s="265"/>
      <c r="B512" s="265"/>
      <c r="C512" s="808" t="str">
        <f>IF(入力①申請書項目!E364="","",入力①申請書項目!E364)</f>
        <v/>
      </c>
      <c r="D512" s="808"/>
      <c r="E512" s="809" t="str">
        <f>IF(入力①申請書項目!G364="","","H"&amp;入力①申請書項目!G364&amp;"."&amp;入力①申請書項目!J364)</f>
        <v/>
      </c>
      <c r="F512" s="809"/>
      <c r="G512" s="809"/>
      <c r="H512" s="809"/>
      <c r="I512" s="810" t="str">
        <f>IF(入力①申請書項目!M364="","",VLOOKUP(入力①申請書項目!M364,PL①!$A$25:$B$29,2,FALSE))</f>
        <v/>
      </c>
      <c r="J512" s="810"/>
      <c r="K512" s="810"/>
      <c r="L512" s="811" t="str">
        <f>IF(入力①申請書項目!Q364="","",入力①申請書項目!Q364)</f>
        <v/>
      </c>
      <c r="M512" s="811"/>
      <c r="N512" s="811"/>
      <c r="O512" s="811"/>
      <c r="P512" s="811"/>
      <c r="Q512" s="811"/>
      <c r="R512" s="811"/>
      <c r="S512" s="811"/>
      <c r="T512" s="811"/>
      <c r="U512" s="811"/>
      <c r="V512" s="811"/>
      <c r="W512" s="809" t="str">
        <f>IF(入力①申請書項目!AA364="","",入力①申請書項目!AA364)&amp;IF(入力①申請書項目!AD364="","",入力①申請書項目!AD364)</f>
        <v/>
      </c>
      <c r="X512" s="809"/>
      <c r="Y512" s="809"/>
      <c r="Z512" s="809"/>
      <c r="AA512" s="809" t="str">
        <f>IF(入力①申請書項目!AG364="","",入力①申請書項目!AG364)</f>
        <v/>
      </c>
      <c r="AB512" s="809"/>
      <c r="AC512" s="809"/>
      <c r="AD512" s="812" t="str">
        <f>IF(入力①申請書項目!AK364="","",入力①申請書項目!AK364)</f>
        <v/>
      </c>
      <c r="AE512" s="812"/>
      <c r="AF512" s="812"/>
      <c r="AG512" s="813" t="str">
        <f>IF(入力①申請書項目!AN364="","",入力①申請書項目!AN364)</f>
        <v/>
      </c>
      <c r="AH512" s="813"/>
      <c r="AI512" s="812" t="str">
        <f>IF(入力①申請書項目!AP364=0,"",入力①申請書項目!AP364)</f>
        <v/>
      </c>
      <c r="AJ512" s="812"/>
      <c r="AK512" s="812"/>
      <c r="AL512" s="814" t="str">
        <f>IF(入力①申請書項目!AV364="","",入力①申請書項目!AV364)&amp;IF(入力①申請書項目!AZ364="","",","&amp;入力①申請書項目!AZ364)</f>
        <v/>
      </c>
      <c r="AM512" s="814"/>
      <c r="AN512" s="814"/>
      <c r="AO512" s="814"/>
      <c r="AP512" s="814"/>
      <c r="AQ512" s="396"/>
    </row>
    <row r="513" spans="1:43">
      <c r="A513" s="265"/>
      <c r="B513" s="265"/>
      <c r="C513" s="808" t="str">
        <f>IF(入力①申請書項目!E365="","",入力①申請書項目!E365)</f>
        <v/>
      </c>
      <c r="D513" s="808"/>
      <c r="E513" s="809" t="str">
        <f>IF(入力①申請書項目!G365="","","H"&amp;入力①申請書項目!G365&amp;"."&amp;入力①申請書項目!J365)</f>
        <v/>
      </c>
      <c r="F513" s="809"/>
      <c r="G513" s="809"/>
      <c r="H513" s="809"/>
      <c r="I513" s="810" t="str">
        <f>IF(入力①申請書項目!M365="","",VLOOKUP(入力①申請書項目!M365,PL①!$A$25:$B$29,2,FALSE))</f>
        <v/>
      </c>
      <c r="J513" s="810"/>
      <c r="K513" s="810"/>
      <c r="L513" s="811" t="str">
        <f>IF(入力①申請書項目!Q365="","",入力①申請書項目!Q365)</f>
        <v/>
      </c>
      <c r="M513" s="811"/>
      <c r="N513" s="811"/>
      <c r="O513" s="811"/>
      <c r="P513" s="811"/>
      <c r="Q513" s="811"/>
      <c r="R513" s="811"/>
      <c r="S513" s="811"/>
      <c r="T513" s="811"/>
      <c r="U513" s="811"/>
      <c r="V513" s="811"/>
      <c r="W513" s="809" t="str">
        <f>IF(入力①申請書項目!AA365="","",入力①申請書項目!AA365)&amp;IF(入力①申請書項目!AD365="","",入力①申請書項目!AD365)</f>
        <v/>
      </c>
      <c r="X513" s="809"/>
      <c r="Y513" s="809"/>
      <c r="Z513" s="809"/>
      <c r="AA513" s="809" t="str">
        <f>IF(入力①申請書項目!AG365="","",入力①申請書項目!AG365)</f>
        <v/>
      </c>
      <c r="AB513" s="809"/>
      <c r="AC513" s="809"/>
      <c r="AD513" s="812" t="str">
        <f>IF(入力①申請書項目!AK365="","",入力①申請書項目!AK365)</f>
        <v/>
      </c>
      <c r="AE513" s="812"/>
      <c r="AF513" s="812"/>
      <c r="AG513" s="813" t="str">
        <f>IF(入力①申請書項目!AN365="","",入力①申請書項目!AN365)</f>
        <v/>
      </c>
      <c r="AH513" s="813"/>
      <c r="AI513" s="812" t="str">
        <f>IF(入力①申請書項目!AP365=0,"",入力①申請書項目!AP365)</f>
        <v/>
      </c>
      <c r="AJ513" s="812"/>
      <c r="AK513" s="812"/>
      <c r="AL513" s="814" t="str">
        <f>IF(入力①申請書項目!AV365="","",入力①申請書項目!AV365)&amp;IF(入力①申請書項目!AZ365="","",","&amp;入力①申請書項目!AZ365)</f>
        <v/>
      </c>
      <c r="AM513" s="814"/>
      <c r="AN513" s="814"/>
      <c r="AO513" s="814"/>
      <c r="AP513" s="814"/>
      <c r="AQ513" s="396"/>
    </row>
    <row r="514" spans="1:43">
      <c r="A514" s="265"/>
      <c r="B514" s="265"/>
      <c r="C514" s="808" t="str">
        <f>IF(入力①申請書項目!E366="","",入力①申請書項目!E366)</f>
        <v/>
      </c>
      <c r="D514" s="808"/>
      <c r="E514" s="809" t="str">
        <f>IF(入力①申請書項目!G366="","","H"&amp;入力①申請書項目!G366&amp;"."&amp;入力①申請書項目!J366)</f>
        <v/>
      </c>
      <c r="F514" s="809"/>
      <c r="G514" s="809"/>
      <c r="H514" s="809"/>
      <c r="I514" s="810" t="str">
        <f>IF(入力①申請書項目!M366="","",VLOOKUP(入力①申請書項目!M366,PL①!$A$25:$B$29,2,FALSE))</f>
        <v/>
      </c>
      <c r="J514" s="810"/>
      <c r="K514" s="810"/>
      <c r="L514" s="811" t="str">
        <f>IF(入力①申請書項目!Q366="","",入力①申請書項目!Q366)</f>
        <v/>
      </c>
      <c r="M514" s="811"/>
      <c r="N514" s="811"/>
      <c r="O514" s="811"/>
      <c r="P514" s="811"/>
      <c r="Q514" s="811"/>
      <c r="R514" s="811"/>
      <c r="S514" s="811"/>
      <c r="T514" s="811"/>
      <c r="U514" s="811"/>
      <c r="V514" s="811"/>
      <c r="W514" s="809" t="str">
        <f>IF(入力①申請書項目!AA366="","",入力①申請書項目!AA366)&amp;IF(入力①申請書項目!AD366="","",入力①申請書項目!AD366)</f>
        <v/>
      </c>
      <c r="X514" s="809"/>
      <c r="Y514" s="809"/>
      <c r="Z514" s="809"/>
      <c r="AA514" s="809" t="str">
        <f>IF(入力①申請書項目!AG366="","",入力①申請書項目!AG366)</f>
        <v/>
      </c>
      <c r="AB514" s="809"/>
      <c r="AC514" s="809"/>
      <c r="AD514" s="812" t="str">
        <f>IF(入力①申請書項目!AK366="","",入力①申請書項目!AK366)</f>
        <v/>
      </c>
      <c r="AE514" s="812"/>
      <c r="AF514" s="812"/>
      <c r="AG514" s="813" t="str">
        <f>IF(入力①申請書項目!AN366="","",入力①申請書項目!AN366)</f>
        <v/>
      </c>
      <c r="AH514" s="813"/>
      <c r="AI514" s="812" t="str">
        <f>IF(入力①申請書項目!AP366=0,"",入力①申請書項目!AP366)</f>
        <v/>
      </c>
      <c r="AJ514" s="812"/>
      <c r="AK514" s="812"/>
      <c r="AL514" s="814" t="str">
        <f>IF(入力①申請書項目!AV366="","",入力①申請書項目!AV366)&amp;IF(入力①申請書項目!AZ366="","",","&amp;入力①申請書項目!AZ366)</f>
        <v/>
      </c>
      <c r="AM514" s="814"/>
      <c r="AN514" s="814"/>
      <c r="AO514" s="814"/>
      <c r="AP514" s="814"/>
      <c r="AQ514" s="396"/>
    </row>
    <row r="515" spans="1:43">
      <c r="A515" s="265"/>
      <c r="B515" s="265"/>
      <c r="C515" s="808" t="str">
        <f>IF(入力①申請書項目!E367="","",入力①申請書項目!E367)</f>
        <v/>
      </c>
      <c r="D515" s="808"/>
      <c r="E515" s="809" t="str">
        <f>IF(入力①申請書項目!G367="","","H"&amp;入力①申請書項目!G367&amp;"."&amp;入力①申請書項目!J367)</f>
        <v/>
      </c>
      <c r="F515" s="809"/>
      <c r="G515" s="809"/>
      <c r="H515" s="809"/>
      <c r="I515" s="810" t="str">
        <f>IF(入力①申請書項目!M367="","",VLOOKUP(入力①申請書項目!M367,PL①!$A$25:$B$29,2,FALSE))</f>
        <v/>
      </c>
      <c r="J515" s="810"/>
      <c r="K515" s="810"/>
      <c r="L515" s="811" t="str">
        <f>IF(入力①申請書項目!Q367="","",入力①申請書項目!Q367)</f>
        <v/>
      </c>
      <c r="M515" s="811"/>
      <c r="N515" s="811"/>
      <c r="O515" s="811"/>
      <c r="P515" s="811"/>
      <c r="Q515" s="811"/>
      <c r="R515" s="811"/>
      <c r="S515" s="811"/>
      <c r="T515" s="811"/>
      <c r="U515" s="811"/>
      <c r="V515" s="811"/>
      <c r="W515" s="809" t="str">
        <f>IF(入力①申請書項目!AA367="","",入力①申請書項目!AA367)&amp;IF(入力①申請書項目!AD367="","",入力①申請書項目!AD367)</f>
        <v/>
      </c>
      <c r="X515" s="809"/>
      <c r="Y515" s="809"/>
      <c r="Z515" s="809"/>
      <c r="AA515" s="809" t="str">
        <f>IF(入力①申請書項目!AG367="","",入力①申請書項目!AG367)</f>
        <v/>
      </c>
      <c r="AB515" s="809"/>
      <c r="AC515" s="809"/>
      <c r="AD515" s="812" t="str">
        <f>IF(入力①申請書項目!AK367="","",入力①申請書項目!AK367)</f>
        <v/>
      </c>
      <c r="AE515" s="812"/>
      <c r="AF515" s="812"/>
      <c r="AG515" s="813" t="str">
        <f>IF(入力①申請書項目!AN367="","",入力①申請書項目!AN367)</f>
        <v/>
      </c>
      <c r="AH515" s="813"/>
      <c r="AI515" s="812" t="str">
        <f>IF(入力①申請書項目!AP367=0,"",入力①申請書項目!AP367)</f>
        <v/>
      </c>
      <c r="AJ515" s="812"/>
      <c r="AK515" s="812"/>
      <c r="AL515" s="814" t="str">
        <f>IF(入力①申請書項目!AV367="","",入力①申請書項目!AV367)&amp;IF(入力①申請書項目!AZ367="","",","&amp;入力①申請書項目!AZ367)</f>
        <v/>
      </c>
      <c r="AM515" s="814"/>
      <c r="AN515" s="814"/>
      <c r="AO515" s="814"/>
      <c r="AP515" s="814"/>
      <c r="AQ515" s="396"/>
    </row>
    <row r="516" spans="1:43">
      <c r="A516" s="265"/>
      <c r="B516" s="265"/>
      <c r="C516" s="808" t="str">
        <f>IF(入力①申請書項目!E368="","",入力①申請書項目!E368)</f>
        <v/>
      </c>
      <c r="D516" s="808"/>
      <c r="E516" s="809" t="str">
        <f>IF(入力①申請書項目!G368="","","H"&amp;入力①申請書項目!G368&amp;"."&amp;入力①申請書項目!J368)</f>
        <v/>
      </c>
      <c r="F516" s="809"/>
      <c r="G516" s="809"/>
      <c r="H516" s="809"/>
      <c r="I516" s="810" t="str">
        <f>IF(入力①申請書項目!M368="","",VLOOKUP(入力①申請書項目!M368,PL①!$A$25:$B$29,2,FALSE))</f>
        <v/>
      </c>
      <c r="J516" s="810"/>
      <c r="K516" s="810"/>
      <c r="L516" s="811" t="str">
        <f>IF(入力①申請書項目!Q368="","",入力①申請書項目!Q368)</f>
        <v/>
      </c>
      <c r="M516" s="811"/>
      <c r="N516" s="811"/>
      <c r="O516" s="811"/>
      <c r="P516" s="811"/>
      <c r="Q516" s="811"/>
      <c r="R516" s="811"/>
      <c r="S516" s="811"/>
      <c r="T516" s="811"/>
      <c r="U516" s="811"/>
      <c r="V516" s="811"/>
      <c r="W516" s="809" t="str">
        <f>IF(入力①申請書項目!AA368="","",入力①申請書項目!AA368)&amp;IF(入力①申請書項目!AD368="","",入力①申請書項目!AD368)</f>
        <v/>
      </c>
      <c r="X516" s="809"/>
      <c r="Y516" s="809"/>
      <c r="Z516" s="809"/>
      <c r="AA516" s="809" t="str">
        <f>IF(入力①申請書項目!AG368="","",入力①申請書項目!AG368)</f>
        <v/>
      </c>
      <c r="AB516" s="809"/>
      <c r="AC516" s="809"/>
      <c r="AD516" s="812" t="str">
        <f>IF(入力①申請書項目!AK368="","",入力①申請書項目!AK368)</f>
        <v/>
      </c>
      <c r="AE516" s="812"/>
      <c r="AF516" s="812"/>
      <c r="AG516" s="813" t="str">
        <f>IF(入力①申請書項目!AN368="","",入力①申請書項目!AN368)</f>
        <v/>
      </c>
      <c r="AH516" s="813"/>
      <c r="AI516" s="812" t="str">
        <f>IF(入力①申請書項目!AP368=0,"",入力①申請書項目!AP368)</f>
        <v/>
      </c>
      <c r="AJ516" s="812"/>
      <c r="AK516" s="812"/>
      <c r="AL516" s="814" t="str">
        <f>IF(入力①申請書項目!AV368="","",入力①申請書項目!AV368)&amp;IF(入力①申請書項目!AZ368="","",","&amp;入力①申請書項目!AZ368)</f>
        <v/>
      </c>
      <c r="AM516" s="814"/>
      <c r="AN516" s="814"/>
      <c r="AO516" s="814"/>
      <c r="AP516" s="814"/>
      <c r="AQ516" s="396"/>
    </row>
    <row r="517" spans="1:43">
      <c r="A517" s="265"/>
      <c r="B517" s="265"/>
      <c r="C517" s="808" t="str">
        <f>IF(入力①申請書項目!E369="","",入力①申請書項目!E369)</f>
        <v/>
      </c>
      <c r="D517" s="808"/>
      <c r="E517" s="809" t="str">
        <f>IF(入力①申請書項目!G369="","","H"&amp;入力①申請書項目!G369&amp;"."&amp;入力①申請書項目!J369)</f>
        <v/>
      </c>
      <c r="F517" s="809"/>
      <c r="G517" s="809"/>
      <c r="H517" s="809"/>
      <c r="I517" s="810" t="str">
        <f>IF(入力①申請書項目!M369="","",VLOOKUP(入力①申請書項目!M369,PL①!$A$25:$B$29,2,FALSE))</f>
        <v/>
      </c>
      <c r="J517" s="810"/>
      <c r="K517" s="810"/>
      <c r="L517" s="811" t="str">
        <f>IF(入力①申請書項目!Q369="","",入力①申請書項目!Q369)</f>
        <v/>
      </c>
      <c r="M517" s="811"/>
      <c r="N517" s="811"/>
      <c r="O517" s="811"/>
      <c r="P517" s="811"/>
      <c r="Q517" s="811"/>
      <c r="R517" s="811"/>
      <c r="S517" s="811"/>
      <c r="T517" s="811"/>
      <c r="U517" s="811"/>
      <c r="V517" s="811"/>
      <c r="W517" s="809" t="str">
        <f>IF(入力①申請書項目!AA369="","",入力①申請書項目!AA369)&amp;IF(入力①申請書項目!AD369="","",入力①申請書項目!AD369)</f>
        <v/>
      </c>
      <c r="X517" s="809"/>
      <c r="Y517" s="809"/>
      <c r="Z517" s="809"/>
      <c r="AA517" s="809" t="str">
        <f>IF(入力①申請書項目!AG369="","",入力①申請書項目!AG369)</f>
        <v/>
      </c>
      <c r="AB517" s="809"/>
      <c r="AC517" s="809"/>
      <c r="AD517" s="812" t="str">
        <f>IF(入力①申請書項目!AK369="","",入力①申請書項目!AK369)</f>
        <v/>
      </c>
      <c r="AE517" s="812"/>
      <c r="AF517" s="812"/>
      <c r="AG517" s="813" t="str">
        <f>IF(入力①申請書項目!AN369="","",入力①申請書項目!AN369)</f>
        <v/>
      </c>
      <c r="AH517" s="813"/>
      <c r="AI517" s="812" t="str">
        <f>IF(入力①申請書項目!AP369=0,"",入力①申請書項目!AP369)</f>
        <v/>
      </c>
      <c r="AJ517" s="812"/>
      <c r="AK517" s="812"/>
      <c r="AL517" s="814" t="str">
        <f>IF(入力①申請書項目!AV369="","",入力①申請書項目!AV369)&amp;IF(入力①申請書項目!AZ369="","",","&amp;入力①申請書項目!AZ369)</f>
        <v/>
      </c>
      <c r="AM517" s="814"/>
      <c r="AN517" s="814"/>
      <c r="AO517" s="814"/>
      <c r="AP517" s="814"/>
      <c r="AQ517" s="396"/>
    </row>
    <row r="518" spans="1:43">
      <c r="A518" s="265"/>
      <c r="B518" s="265"/>
      <c r="C518" s="808" t="str">
        <f>IF(入力①申請書項目!E370="","",入力①申請書項目!E370)</f>
        <v/>
      </c>
      <c r="D518" s="808"/>
      <c r="E518" s="809" t="str">
        <f>IF(入力①申請書項目!G370="","","H"&amp;入力①申請書項目!G370&amp;"."&amp;入力①申請書項目!J370)</f>
        <v/>
      </c>
      <c r="F518" s="809"/>
      <c r="G518" s="809"/>
      <c r="H518" s="809"/>
      <c r="I518" s="810" t="str">
        <f>IF(入力①申請書項目!M370="","",VLOOKUP(入力①申請書項目!M370,PL①!$A$25:$B$29,2,FALSE))</f>
        <v/>
      </c>
      <c r="J518" s="810"/>
      <c r="K518" s="810"/>
      <c r="L518" s="811" t="str">
        <f>IF(入力①申請書項目!Q370="","",入力①申請書項目!Q370)</f>
        <v/>
      </c>
      <c r="M518" s="811"/>
      <c r="N518" s="811"/>
      <c r="O518" s="811"/>
      <c r="P518" s="811"/>
      <c r="Q518" s="811"/>
      <c r="R518" s="811"/>
      <c r="S518" s="811"/>
      <c r="T518" s="811"/>
      <c r="U518" s="811"/>
      <c r="V518" s="811"/>
      <c r="W518" s="809" t="str">
        <f>IF(入力①申請書項目!AA370="","",入力①申請書項目!AA370)&amp;IF(入力①申請書項目!AD370="","",入力①申請書項目!AD370)</f>
        <v/>
      </c>
      <c r="X518" s="809"/>
      <c r="Y518" s="809"/>
      <c r="Z518" s="809"/>
      <c r="AA518" s="809" t="str">
        <f>IF(入力①申請書項目!AG370="","",入力①申請書項目!AG370)</f>
        <v/>
      </c>
      <c r="AB518" s="809"/>
      <c r="AC518" s="809"/>
      <c r="AD518" s="812" t="str">
        <f>IF(入力①申請書項目!AK370="","",入力①申請書項目!AK370)</f>
        <v/>
      </c>
      <c r="AE518" s="812"/>
      <c r="AF518" s="812"/>
      <c r="AG518" s="813" t="str">
        <f>IF(入力①申請書項目!AN370="","",入力①申請書項目!AN370)</f>
        <v/>
      </c>
      <c r="AH518" s="813"/>
      <c r="AI518" s="812" t="str">
        <f>IF(入力①申請書項目!AP370=0,"",入力①申請書項目!AP370)</f>
        <v/>
      </c>
      <c r="AJ518" s="812"/>
      <c r="AK518" s="812"/>
      <c r="AL518" s="814" t="str">
        <f>IF(入力①申請書項目!AV370="","",入力①申請書項目!AV370)&amp;IF(入力①申請書項目!AZ370="","",","&amp;入力①申請書項目!AZ370)</f>
        <v/>
      </c>
      <c r="AM518" s="814"/>
      <c r="AN518" s="814"/>
      <c r="AO518" s="814"/>
      <c r="AP518" s="814"/>
      <c r="AQ518" s="396"/>
    </row>
    <row r="519" spans="1:43">
      <c r="A519" s="265"/>
      <c r="B519" s="265"/>
      <c r="C519" s="808" t="str">
        <f>IF(入力①申請書項目!E371="","",入力①申請書項目!E371)</f>
        <v/>
      </c>
      <c r="D519" s="808"/>
      <c r="E519" s="809" t="str">
        <f>IF(入力①申請書項目!G371="","","H"&amp;入力①申請書項目!G371&amp;"."&amp;入力①申請書項目!J371)</f>
        <v/>
      </c>
      <c r="F519" s="809"/>
      <c r="G519" s="809"/>
      <c r="H519" s="809"/>
      <c r="I519" s="810" t="str">
        <f>IF(入力①申請書項目!M371="","",VLOOKUP(入力①申請書項目!M371,PL①!$A$25:$B$29,2,FALSE))</f>
        <v/>
      </c>
      <c r="J519" s="810"/>
      <c r="K519" s="810"/>
      <c r="L519" s="811" t="str">
        <f>IF(入力①申請書項目!Q371="","",入力①申請書項目!Q371)</f>
        <v/>
      </c>
      <c r="M519" s="811"/>
      <c r="N519" s="811"/>
      <c r="O519" s="811"/>
      <c r="P519" s="811"/>
      <c r="Q519" s="811"/>
      <c r="R519" s="811"/>
      <c r="S519" s="811"/>
      <c r="T519" s="811"/>
      <c r="U519" s="811"/>
      <c r="V519" s="811"/>
      <c r="W519" s="809" t="str">
        <f>IF(入力①申請書項目!AA371="","",入力①申請書項目!AA371)&amp;IF(入力①申請書項目!AD371="","",入力①申請書項目!AD371)</f>
        <v/>
      </c>
      <c r="X519" s="809"/>
      <c r="Y519" s="809"/>
      <c r="Z519" s="809"/>
      <c r="AA519" s="809" t="str">
        <f>IF(入力①申請書項目!AG371="","",入力①申請書項目!AG371)</f>
        <v/>
      </c>
      <c r="AB519" s="809"/>
      <c r="AC519" s="809"/>
      <c r="AD519" s="812" t="str">
        <f>IF(入力①申請書項目!AK371="","",入力①申請書項目!AK371)</f>
        <v/>
      </c>
      <c r="AE519" s="812"/>
      <c r="AF519" s="812"/>
      <c r="AG519" s="813" t="str">
        <f>IF(入力①申請書項目!AN371="","",入力①申請書項目!AN371)</f>
        <v/>
      </c>
      <c r="AH519" s="813"/>
      <c r="AI519" s="812" t="str">
        <f>IF(入力①申請書項目!AP371=0,"",入力①申請書項目!AP371)</f>
        <v/>
      </c>
      <c r="AJ519" s="812"/>
      <c r="AK519" s="812"/>
      <c r="AL519" s="814" t="str">
        <f>IF(入力①申請書項目!AV371="","",入力①申請書項目!AV371)&amp;IF(入力①申請書項目!AZ371="","",","&amp;入力①申請書項目!AZ371)</f>
        <v/>
      </c>
      <c r="AM519" s="814"/>
      <c r="AN519" s="814"/>
      <c r="AO519" s="814"/>
      <c r="AP519" s="814"/>
      <c r="AQ519" s="396"/>
    </row>
    <row r="520" spans="1:43">
      <c r="A520" s="265"/>
      <c r="B520" s="265"/>
      <c r="C520" s="808" t="str">
        <f>IF(入力①申請書項目!E372="","",入力①申請書項目!E372)</f>
        <v/>
      </c>
      <c r="D520" s="808"/>
      <c r="E520" s="809" t="str">
        <f>IF(入力①申請書項目!G372="","","H"&amp;入力①申請書項目!G372&amp;"."&amp;入力①申請書項目!J372)</f>
        <v/>
      </c>
      <c r="F520" s="809"/>
      <c r="G520" s="809"/>
      <c r="H520" s="809"/>
      <c r="I520" s="810" t="str">
        <f>IF(入力①申請書項目!M372="","",VLOOKUP(入力①申請書項目!M372,PL①!$A$25:$B$29,2,FALSE))</f>
        <v/>
      </c>
      <c r="J520" s="810"/>
      <c r="K520" s="810"/>
      <c r="L520" s="811" t="str">
        <f>IF(入力①申請書項目!Q372="","",入力①申請書項目!Q372)</f>
        <v/>
      </c>
      <c r="M520" s="811"/>
      <c r="N520" s="811"/>
      <c r="O520" s="811"/>
      <c r="P520" s="811"/>
      <c r="Q520" s="811"/>
      <c r="R520" s="811"/>
      <c r="S520" s="811"/>
      <c r="T520" s="811"/>
      <c r="U520" s="811"/>
      <c r="V520" s="811"/>
      <c r="W520" s="809" t="str">
        <f>IF(入力①申請書項目!AA372="","",入力①申請書項目!AA372)&amp;IF(入力①申請書項目!AD372="","",入力①申請書項目!AD372)</f>
        <v/>
      </c>
      <c r="X520" s="809"/>
      <c r="Y520" s="809"/>
      <c r="Z520" s="809"/>
      <c r="AA520" s="809" t="str">
        <f>IF(入力①申請書項目!AG372="","",入力①申請書項目!AG372)</f>
        <v/>
      </c>
      <c r="AB520" s="809"/>
      <c r="AC520" s="809"/>
      <c r="AD520" s="812" t="str">
        <f>IF(入力①申請書項目!AK372="","",入力①申請書項目!AK372)</f>
        <v/>
      </c>
      <c r="AE520" s="812"/>
      <c r="AF520" s="812"/>
      <c r="AG520" s="813" t="str">
        <f>IF(入力①申請書項目!AN372="","",入力①申請書項目!AN372)</f>
        <v/>
      </c>
      <c r="AH520" s="813"/>
      <c r="AI520" s="812" t="str">
        <f>IF(入力①申請書項目!AP372=0,"",入力①申請書項目!AP372)</f>
        <v/>
      </c>
      <c r="AJ520" s="812"/>
      <c r="AK520" s="812"/>
      <c r="AL520" s="814" t="str">
        <f>IF(入力①申請書項目!AV372="","",入力①申請書項目!AV372)&amp;IF(入力①申請書項目!AZ372="","",","&amp;入力①申請書項目!AZ372)</f>
        <v/>
      </c>
      <c r="AM520" s="814"/>
      <c r="AN520" s="814"/>
      <c r="AO520" s="814"/>
      <c r="AP520" s="814"/>
      <c r="AQ520" s="396"/>
    </row>
    <row r="521" spans="1:43">
      <c r="A521" s="265"/>
      <c r="B521" s="265"/>
      <c r="C521" s="808" t="str">
        <f>IF(入力①申請書項目!E373="","",入力①申請書項目!E373)</f>
        <v/>
      </c>
      <c r="D521" s="808"/>
      <c r="E521" s="809" t="str">
        <f>IF(入力①申請書項目!G373="","","H"&amp;入力①申請書項目!G373&amp;"."&amp;入力①申請書項目!J373)</f>
        <v/>
      </c>
      <c r="F521" s="809"/>
      <c r="G521" s="809"/>
      <c r="H521" s="809"/>
      <c r="I521" s="810" t="str">
        <f>IF(入力①申請書項目!M373="","",VLOOKUP(入力①申請書項目!M373,PL①!$A$25:$B$29,2,FALSE))</f>
        <v/>
      </c>
      <c r="J521" s="810"/>
      <c r="K521" s="810"/>
      <c r="L521" s="811" t="str">
        <f>IF(入力①申請書項目!Q373="","",入力①申請書項目!Q373)</f>
        <v/>
      </c>
      <c r="M521" s="811"/>
      <c r="N521" s="811"/>
      <c r="O521" s="811"/>
      <c r="P521" s="811"/>
      <c r="Q521" s="811"/>
      <c r="R521" s="811"/>
      <c r="S521" s="811"/>
      <c r="T521" s="811"/>
      <c r="U521" s="811"/>
      <c r="V521" s="811"/>
      <c r="W521" s="809" t="str">
        <f>IF(入力①申請書項目!AA373="","",入力①申請書項目!AA373)&amp;IF(入力①申請書項目!AD373="","",入力①申請書項目!AD373)</f>
        <v/>
      </c>
      <c r="X521" s="809"/>
      <c r="Y521" s="809"/>
      <c r="Z521" s="809"/>
      <c r="AA521" s="809" t="str">
        <f>IF(入力①申請書項目!AG373="","",入力①申請書項目!AG373)</f>
        <v/>
      </c>
      <c r="AB521" s="809"/>
      <c r="AC521" s="809"/>
      <c r="AD521" s="812" t="str">
        <f>IF(入力①申請書項目!AK373="","",入力①申請書項目!AK373)</f>
        <v/>
      </c>
      <c r="AE521" s="812"/>
      <c r="AF521" s="812"/>
      <c r="AG521" s="813" t="str">
        <f>IF(入力①申請書項目!AN373="","",入力①申請書項目!AN373)</f>
        <v/>
      </c>
      <c r="AH521" s="813"/>
      <c r="AI521" s="812" t="str">
        <f>IF(入力①申請書項目!AP373=0,"",入力①申請書項目!AP373)</f>
        <v/>
      </c>
      <c r="AJ521" s="812"/>
      <c r="AK521" s="812"/>
      <c r="AL521" s="814" t="str">
        <f>IF(入力①申請書項目!AV373="","",入力①申請書項目!AV373)&amp;IF(入力①申請書項目!AZ373="","",","&amp;入力①申請書項目!AZ373)</f>
        <v/>
      </c>
      <c r="AM521" s="814"/>
      <c r="AN521" s="814"/>
      <c r="AO521" s="814"/>
      <c r="AP521" s="814"/>
      <c r="AQ521" s="396"/>
    </row>
    <row r="522" spans="1:43">
      <c r="A522" s="265"/>
      <c r="B522" s="265"/>
      <c r="C522" s="808" t="str">
        <f>IF(入力①申請書項目!E374="","",入力①申請書項目!E374)</f>
        <v/>
      </c>
      <c r="D522" s="808"/>
      <c r="E522" s="809" t="str">
        <f>IF(入力①申請書項目!G374="","","H"&amp;入力①申請書項目!G374&amp;"."&amp;入力①申請書項目!J374)</f>
        <v/>
      </c>
      <c r="F522" s="809"/>
      <c r="G522" s="809"/>
      <c r="H522" s="809"/>
      <c r="I522" s="810" t="str">
        <f>IF(入力①申請書項目!M374="","",VLOOKUP(入力①申請書項目!M374,PL①!$A$25:$B$29,2,FALSE))</f>
        <v/>
      </c>
      <c r="J522" s="810"/>
      <c r="K522" s="810"/>
      <c r="L522" s="811" t="str">
        <f>IF(入力①申請書項目!Q374="","",入力①申請書項目!Q374)</f>
        <v/>
      </c>
      <c r="M522" s="811"/>
      <c r="N522" s="811"/>
      <c r="O522" s="811"/>
      <c r="P522" s="811"/>
      <c r="Q522" s="811"/>
      <c r="R522" s="811"/>
      <c r="S522" s="811"/>
      <c r="T522" s="811"/>
      <c r="U522" s="811"/>
      <c r="V522" s="811"/>
      <c r="W522" s="809" t="str">
        <f>IF(入力①申請書項目!AA374="","",入力①申請書項目!AA374)&amp;IF(入力①申請書項目!AD374="","",入力①申請書項目!AD374)</f>
        <v/>
      </c>
      <c r="X522" s="809"/>
      <c r="Y522" s="809"/>
      <c r="Z522" s="809"/>
      <c r="AA522" s="809" t="str">
        <f>IF(入力①申請書項目!AG374="","",入力①申請書項目!AG374)</f>
        <v/>
      </c>
      <c r="AB522" s="809"/>
      <c r="AC522" s="809"/>
      <c r="AD522" s="812" t="str">
        <f>IF(入力①申請書項目!AK374="","",入力①申請書項目!AK374)</f>
        <v/>
      </c>
      <c r="AE522" s="812"/>
      <c r="AF522" s="812"/>
      <c r="AG522" s="813" t="str">
        <f>IF(入力①申請書項目!AN374="","",入力①申請書項目!AN374)</f>
        <v/>
      </c>
      <c r="AH522" s="813"/>
      <c r="AI522" s="812" t="str">
        <f>IF(入力①申請書項目!AP374=0,"",入力①申請書項目!AP374)</f>
        <v/>
      </c>
      <c r="AJ522" s="812"/>
      <c r="AK522" s="812"/>
      <c r="AL522" s="814" t="str">
        <f>IF(入力①申請書項目!AV374="","",入力①申請書項目!AV374)&amp;IF(入力①申請書項目!AZ374="","",","&amp;入力①申請書項目!AZ374)</f>
        <v/>
      </c>
      <c r="AM522" s="814"/>
      <c r="AN522" s="814"/>
      <c r="AO522" s="814"/>
      <c r="AP522" s="814"/>
      <c r="AQ522" s="396"/>
    </row>
    <row r="523" spans="1:43">
      <c r="A523" s="265"/>
      <c r="B523" s="265"/>
      <c r="C523" s="808" t="str">
        <f>IF(入力①申請書項目!E375="","",入力①申請書項目!E375)</f>
        <v/>
      </c>
      <c r="D523" s="808"/>
      <c r="E523" s="809" t="str">
        <f>IF(入力①申請書項目!G375="","","H"&amp;入力①申請書項目!G375&amp;"."&amp;入力①申請書項目!J375)</f>
        <v/>
      </c>
      <c r="F523" s="809"/>
      <c r="G523" s="809"/>
      <c r="H523" s="809"/>
      <c r="I523" s="810" t="str">
        <f>IF(入力①申請書項目!M375="","",VLOOKUP(入力①申請書項目!M375,PL①!$A$25:$B$29,2,FALSE))</f>
        <v/>
      </c>
      <c r="J523" s="810"/>
      <c r="K523" s="810"/>
      <c r="L523" s="811" t="str">
        <f>IF(入力①申請書項目!Q375="","",入力①申請書項目!Q375)</f>
        <v/>
      </c>
      <c r="M523" s="811"/>
      <c r="N523" s="811"/>
      <c r="O523" s="811"/>
      <c r="P523" s="811"/>
      <c r="Q523" s="811"/>
      <c r="R523" s="811"/>
      <c r="S523" s="811"/>
      <c r="T523" s="811"/>
      <c r="U523" s="811"/>
      <c r="V523" s="811"/>
      <c r="W523" s="809" t="str">
        <f>IF(入力①申請書項目!AA375="","",入力①申請書項目!AA375)&amp;IF(入力①申請書項目!AD375="","",入力①申請書項目!AD375)</f>
        <v/>
      </c>
      <c r="X523" s="809"/>
      <c r="Y523" s="809"/>
      <c r="Z523" s="809"/>
      <c r="AA523" s="809" t="str">
        <f>IF(入力①申請書項目!AG375="","",入力①申請書項目!AG375)</f>
        <v/>
      </c>
      <c r="AB523" s="809"/>
      <c r="AC523" s="809"/>
      <c r="AD523" s="812" t="str">
        <f>IF(入力①申請書項目!AK375="","",入力①申請書項目!AK375)</f>
        <v/>
      </c>
      <c r="AE523" s="812"/>
      <c r="AF523" s="812"/>
      <c r="AG523" s="813" t="str">
        <f>IF(入力①申請書項目!AN375="","",入力①申請書項目!AN375)</f>
        <v/>
      </c>
      <c r="AH523" s="813"/>
      <c r="AI523" s="812" t="str">
        <f>IF(入力①申請書項目!AP375=0,"",入力①申請書項目!AP375)</f>
        <v/>
      </c>
      <c r="AJ523" s="812"/>
      <c r="AK523" s="812"/>
      <c r="AL523" s="814" t="str">
        <f>IF(入力①申請書項目!AV375="","",入力①申請書項目!AV375)&amp;IF(入力①申請書項目!AZ375="","",","&amp;入力①申請書項目!AZ375)</f>
        <v/>
      </c>
      <c r="AM523" s="814"/>
      <c r="AN523" s="814"/>
      <c r="AO523" s="814"/>
      <c r="AP523" s="814"/>
      <c r="AQ523" s="396"/>
    </row>
    <row r="524" spans="1:43">
      <c r="A524" s="265"/>
      <c r="B524" s="265"/>
      <c r="C524" s="808" t="str">
        <f>IF(入力①申請書項目!E376="","",入力①申請書項目!E376)</f>
        <v/>
      </c>
      <c r="D524" s="808"/>
      <c r="E524" s="809" t="str">
        <f>IF(入力①申請書項目!G376="","","H"&amp;入力①申請書項目!G376&amp;"."&amp;入力①申請書項目!J376)</f>
        <v/>
      </c>
      <c r="F524" s="809"/>
      <c r="G524" s="809"/>
      <c r="H524" s="809"/>
      <c r="I524" s="810" t="str">
        <f>IF(入力①申請書項目!M376="","",VLOOKUP(入力①申請書項目!M376,PL①!$A$25:$B$29,2,FALSE))</f>
        <v/>
      </c>
      <c r="J524" s="810"/>
      <c r="K524" s="810"/>
      <c r="L524" s="811" t="str">
        <f>IF(入力①申請書項目!Q376="","",入力①申請書項目!Q376)</f>
        <v/>
      </c>
      <c r="M524" s="811"/>
      <c r="N524" s="811"/>
      <c r="O524" s="811"/>
      <c r="P524" s="811"/>
      <c r="Q524" s="811"/>
      <c r="R524" s="811"/>
      <c r="S524" s="811"/>
      <c r="T524" s="811"/>
      <c r="U524" s="811"/>
      <c r="V524" s="811"/>
      <c r="W524" s="809" t="str">
        <f>IF(入力①申請書項目!AA376="","",入力①申請書項目!AA376)&amp;IF(入力①申請書項目!AD376="","",入力①申請書項目!AD376)</f>
        <v/>
      </c>
      <c r="X524" s="809"/>
      <c r="Y524" s="809"/>
      <c r="Z524" s="809"/>
      <c r="AA524" s="809" t="str">
        <f>IF(入力①申請書項目!AG376="","",入力①申請書項目!AG376)</f>
        <v/>
      </c>
      <c r="AB524" s="809"/>
      <c r="AC524" s="809"/>
      <c r="AD524" s="812" t="str">
        <f>IF(入力①申請書項目!AK376="","",入力①申請書項目!AK376)</f>
        <v/>
      </c>
      <c r="AE524" s="812"/>
      <c r="AF524" s="812"/>
      <c r="AG524" s="813" t="str">
        <f>IF(入力①申請書項目!AN376="","",入力①申請書項目!AN376)</f>
        <v/>
      </c>
      <c r="AH524" s="813"/>
      <c r="AI524" s="812" t="str">
        <f>IF(入力①申請書項目!AP376=0,"",入力①申請書項目!AP376)</f>
        <v/>
      </c>
      <c r="AJ524" s="812"/>
      <c r="AK524" s="812"/>
      <c r="AL524" s="814" t="str">
        <f>IF(入力①申請書項目!AV376="","",入力①申請書項目!AV376)&amp;IF(入力①申請書項目!AZ376="","",","&amp;入力①申請書項目!AZ376)</f>
        <v/>
      </c>
      <c r="AM524" s="814"/>
      <c r="AN524" s="814"/>
      <c r="AO524" s="814"/>
      <c r="AP524" s="814"/>
      <c r="AQ524" s="396"/>
    </row>
    <row r="525" spans="1:43">
      <c r="A525" s="265"/>
      <c r="B525" s="265"/>
      <c r="C525" s="808" t="str">
        <f>IF(入力①申請書項目!E377="","",入力①申請書項目!E377)</f>
        <v/>
      </c>
      <c r="D525" s="808"/>
      <c r="E525" s="809" t="str">
        <f>IF(入力①申請書項目!G377="","","H"&amp;入力①申請書項目!G377&amp;"."&amp;入力①申請書項目!J377)</f>
        <v/>
      </c>
      <c r="F525" s="809"/>
      <c r="G525" s="809"/>
      <c r="H525" s="809"/>
      <c r="I525" s="810" t="str">
        <f>IF(入力①申請書項目!M377="","",VLOOKUP(入力①申請書項目!M377,PL①!$A$25:$B$29,2,FALSE))</f>
        <v/>
      </c>
      <c r="J525" s="810"/>
      <c r="K525" s="810"/>
      <c r="L525" s="811" t="str">
        <f>IF(入力①申請書項目!Q377="","",入力①申請書項目!Q377)</f>
        <v/>
      </c>
      <c r="M525" s="811"/>
      <c r="N525" s="811"/>
      <c r="O525" s="811"/>
      <c r="P525" s="811"/>
      <c r="Q525" s="811"/>
      <c r="R525" s="811"/>
      <c r="S525" s="811"/>
      <c r="T525" s="811"/>
      <c r="U525" s="811"/>
      <c r="V525" s="811"/>
      <c r="W525" s="809" t="str">
        <f>IF(入力①申請書項目!AA377="","",入力①申請書項目!AA377)&amp;IF(入力①申請書項目!AD377="","",入力①申請書項目!AD377)</f>
        <v/>
      </c>
      <c r="X525" s="809"/>
      <c r="Y525" s="809"/>
      <c r="Z525" s="809"/>
      <c r="AA525" s="809" t="str">
        <f>IF(入力①申請書項目!AG377="","",入力①申請書項目!AG377)</f>
        <v/>
      </c>
      <c r="AB525" s="809"/>
      <c r="AC525" s="809"/>
      <c r="AD525" s="812" t="str">
        <f>IF(入力①申請書項目!AK377="","",入力①申請書項目!AK377)</f>
        <v/>
      </c>
      <c r="AE525" s="812"/>
      <c r="AF525" s="812"/>
      <c r="AG525" s="813" t="str">
        <f>IF(入力①申請書項目!AN377="","",入力①申請書項目!AN377)</f>
        <v/>
      </c>
      <c r="AH525" s="813"/>
      <c r="AI525" s="812" t="str">
        <f>IF(入力①申請書項目!AP377=0,"",入力①申請書項目!AP377)</f>
        <v/>
      </c>
      <c r="AJ525" s="812"/>
      <c r="AK525" s="812"/>
      <c r="AL525" s="814" t="str">
        <f>IF(入力①申請書項目!AV377="","",入力①申請書項目!AV377)&amp;IF(入力①申請書項目!AZ377="","",","&amp;入力①申請書項目!AZ377)</f>
        <v/>
      </c>
      <c r="AM525" s="814"/>
      <c r="AN525" s="814"/>
      <c r="AO525" s="814"/>
      <c r="AP525" s="814"/>
      <c r="AQ525" s="396"/>
    </row>
    <row r="526" spans="1:43">
      <c r="A526" s="265"/>
      <c r="B526" s="265"/>
      <c r="C526" s="808" t="str">
        <f>IF(入力①申請書項目!E378="","",入力①申請書項目!E378)</f>
        <v/>
      </c>
      <c r="D526" s="808"/>
      <c r="E526" s="809" t="str">
        <f>IF(入力①申請書項目!G378="","","H"&amp;入力①申請書項目!G378&amp;"."&amp;入力①申請書項目!J378)</f>
        <v/>
      </c>
      <c r="F526" s="809"/>
      <c r="G526" s="809"/>
      <c r="H526" s="809"/>
      <c r="I526" s="810" t="str">
        <f>IF(入力①申請書項目!M378="","",VLOOKUP(入力①申請書項目!M378,PL①!$A$25:$B$29,2,FALSE))</f>
        <v/>
      </c>
      <c r="J526" s="810"/>
      <c r="K526" s="810"/>
      <c r="L526" s="811" t="str">
        <f>IF(入力①申請書項目!Q378="","",入力①申請書項目!Q378)</f>
        <v/>
      </c>
      <c r="M526" s="811"/>
      <c r="N526" s="811"/>
      <c r="O526" s="811"/>
      <c r="P526" s="811"/>
      <c r="Q526" s="811"/>
      <c r="R526" s="811"/>
      <c r="S526" s="811"/>
      <c r="T526" s="811"/>
      <c r="U526" s="811"/>
      <c r="V526" s="811"/>
      <c r="W526" s="809" t="str">
        <f>IF(入力①申請書項目!AA378="","",入力①申請書項目!AA378)&amp;IF(入力①申請書項目!AD378="","",入力①申請書項目!AD378)</f>
        <v/>
      </c>
      <c r="X526" s="809"/>
      <c r="Y526" s="809"/>
      <c r="Z526" s="809"/>
      <c r="AA526" s="809" t="str">
        <f>IF(入力①申請書項目!AG378="","",入力①申請書項目!AG378)</f>
        <v/>
      </c>
      <c r="AB526" s="809"/>
      <c r="AC526" s="809"/>
      <c r="AD526" s="812" t="str">
        <f>IF(入力①申請書項目!AK378="","",入力①申請書項目!AK378)</f>
        <v/>
      </c>
      <c r="AE526" s="812"/>
      <c r="AF526" s="812"/>
      <c r="AG526" s="813" t="str">
        <f>IF(入力①申請書項目!AN378="","",入力①申請書項目!AN378)</f>
        <v/>
      </c>
      <c r="AH526" s="813"/>
      <c r="AI526" s="812" t="str">
        <f>IF(入力①申請書項目!AP378=0,"",入力①申請書項目!AP378)</f>
        <v/>
      </c>
      <c r="AJ526" s="812"/>
      <c r="AK526" s="812"/>
      <c r="AL526" s="814" t="str">
        <f>IF(入力①申請書項目!AV378="","",入力①申請書項目!AV378)&amp;IF(入力①申請書項目!AZ378="","",","&amp;入力①申請書項目!AZ378)</f>
        <v/>
      </c>
      <c r="AM526" s="814"/>
      <c r="AN526" s="814"/>
      <c r="AO526" s="814"/>
      <c r="AP526" s="814"/>
      <c r="AQ526" s="396"/>
    </row>
    <row r="527" spans="1:43">
      <c r="A527" s="265"/>
      <c r="B527" s="265"/>
      <c r="C527" s="808" t="str">
        <f>IF(入力①申請書項目!E379="","",入力①申請書項目!E379)</f>
        <v/>
      </c>
      <c r="D527" s="808"/>
      <c r="E527" s="809" t="str">
        <f>IF(入力①申請書項目!G379="","","H"&amp;入力①申請書項目!G379&amp;"."&amp;入力①申請書項目!J379)</f>
        <v/>
      </c>
      <c r="F527" s="809"/>
      <c r="G527" s="809"/>
      <c r="H527" s="809"/>
      <c r="I527" s="810" t="str">
        <f>IF(入力①申請書項目!M379="","",VLOOKUP(入力①申請書項目!M379,PL①!$A$25:$B$29,2,FALSE))</f>
        <v/>
      </c>
      <c r="J527" s="810"/>
      <c r="K527" s="810"/>
      <c r="L527" s="811" t="str">
        <f>IF(入力①申請書項目!Q379="","",入力①申請書項目!Q379)</f>
        <v/>
      </c>
      <c r="M527" s="811"/>
      <c r="N527" s="811"/>
      <c r="O527" s="811"/>
      <c r="P527" s="811"/>
      <c r="Q527" s="811"/>
      <c r="R527" s="811"/>
      <c r="S527" s="811"/>
      <c r="T527" s="811"/>
      <c r="U527" s="811"/>
      <c r="V527" s="811"/>
      <c r="W527" s="809" t="str">
        <f>IF(入力①申請書項目!AA379="","",入力①申請書項目!AA379)&amp;IF(入力①申請書項目!AD379="","",入力①申請書項目!AD379)</f>
        <v/>
      </c>
      <c r="X527" s="809"/>
      <c r="Y527" s="809"/>
      <c r="Z527" s="809"/>
      <c r="AA527" s="809" t="str">
        <f>IF(入力①申請書項目!AG379="","",入力①申請書項目!AG379)</f>
        <v/>
      </c>
      <c r="AB527" s="809"/>
      <c r="AC527" s="809"/>
      <c r="AD527" s="812" t="str">
        <f>IF(入力①申請書項目!AK379="","",入力①申請書項目!AK379)</f>
        <v/>
      </c>
      <c r="AE527" s="812"/>
      <c r="AF527" s="812"/>
      <c r="AG527" s="813" t="str">
        <f>IF(入力①申請書項目!AN379="","",入力①申請書項目!AN379)</f>
        <v/>
      </c>
      <c r="AH527" s="813"/>
      <c r="AI527" s="812" t="str">
        <f>IF(入力①申請書項目!AP379=0,"",入力①申請書項目!AP379)</f>
        <v/>
      </c>
      <c r="AJ527" s="812"/>
      <c r="AK527" s="812"/>
      <c r="AL527" s="814" t="str">
        <f>IF(入力①申請書項目!AV379="","",入力①申請書項目!AV379)&amp;IF(入力①申請書項目!AZ379="","",","&amp;入力①申請書項目!AZ379)</f>
        <v/>
      </c>
      <c r="AM527" s="814"/>
      <c r="AN527" s="814"/>
      <c r="AO527" s="814"/>
      <c r="AP527" s="814"/>
      <c r="AQ527" s="396"/>
    </row>
    <row r="528" spans="1:43">
      <c r="A528" s="265"/>
      <c r="B528" s="265"/>
      <c r="C528" s="808" t="str">
        <f>IF(入力①申請書項目!E380="","",入力①申請書項目!E380)</f>
        <v/>
      </c>
      <c r="D528" s="808"/>
      <c r="E528" s="809" t="str">
        <f>IF(入力①申請書項目!G380="","","H"&amp;入力①申請書項目!G380&amp;"."&amp;入力①申請書項目!J380)</f>
        <v/>
      </c>
      <c r="F528" s="809"/>
      <c r="G528" s="809"/>
      <c r="H528" s="809"/>
      <c r="I528" s="810" t="str">
        <f>IF(入力①申請書項目!M380="","",VLOOKUP(入力①申請書項目!M380,PL①!$A$25:$B$29,2,FALSE))</f>
        <v/>
      </c>
      <c r="J528" s="810"/>
      <c r="K528" s="810"/>
      <c r="L528" s="811" t="str">
        <f>IF(入力①申請書項目!Q380="","",入力①申請書項目!Q380)</f>
        <v/>
      </c>
      <c r="M528" s="811"/>
      <c r="N528" s="811"/>
      <c r="O528" s="811"/>
      <c r="P528" s="811"/>
      <c r="Q528" s="811"/>
      <c r="R528" s="811"/>
      <c r="S528" s="811"/>
      <c r="T528" s="811"/>
      <c r="U528" s="811"/>
      <c r="V528" s="811"/>
      <c r="W528" s="809" t="str">
        <f>IF(入力①申請書項目!AA380="","",入力①申請書項目!AA380)&amp;IF(入力①申請書項目!AD380="","",入力①申請書項目!AD380)</f>
        <v/>
      </c>
      <c r="X528" s="809"/>
      <c r="Y528" s="809"/>
      <c r="Z528" s="809"/>
      <c r="AA528" s="809" t="str">
        <f>IF(入力①申請書項目!AG380="","",入力①申請書項目!AG380)</f>
        <v/>
      </c>
      <c r="AB528" s="809"/>
      <c r="AC528" s="809"/>
      <c r="AD528" s="812" t="str">
        <f>IF(入力①申請書項目!AK380="","",入力①申請書項目!AK380)</f>
        <v/>
      </c>
      <c r="AE528" s="812"/>
      <c r="AF528" s="812"/>
      <c r="AG528" s="813" t="str">
        <f>IF(入力①申請書項目!AN380="","",入力①申請書項目!AN380)</f>
        <v/>
      </c>
      <c r="AH528" s="813"/>
      <c r="AI528" s="812" t="str">
        <f>IF(入力①申請書項目!AP380=0,"",入力①申請書項目!AP380)</f>
        <v/>
      </c>
      <c r="AJ528" s="812"/>
      <c r="AK528" s="812"/>
      <c r="AL528" s="814" t="str">
        <f>IF(入力①申請書項目!AV380="","",入力①申請書項目!AV380)&amp;IF(入力①申請書項目!AZ380="","",","&amp;入力①申請書項目!AZ380)</f>
        <v/>
      </c>
      <c r="AM528" s="814"/>
      <c r="AN528" s="814"/>
      <c r="AO528" s="814"/>
      <c r="AP528" s="814"/>
      <c r="AQ528" s="396"/>
    </row>
    <row r="529" spans="1:43">
      <c r="A529" s="265"/>
      <c r="B529" s="265"/>
      <c r="C529" s="808" t="str">
        <f>IF(入力①申請書項目!E381="","",入力①申請書項目!E381)</f>
        <v/>
      </c>
      <c r="D529" s="808"/>
      <c r="E529" s="809" t="str">
        <f>IF(入力①申請書項目!G381="","","H"&amp;入力①申請書項目!G381&amp;"."&amp;入力①申請書項目!J381)</f>
        <v/>
      </c>
      <c r="F529" s="809"/>
      <c r="G529" s="809"/>
      <c r="H529" s="809"/>
      <c r="I529" s="810" t="str">
        <f>IF(入力①申請書項目!M381="","",VLOOKUP(入力①申請書項目!M381,PL①!$A$25:$B$29,2,FALSE))</f>
        <v/>
      </c>
      <c r="J529" s="810"/>
      <c r="K529" s="810"/>
      <c r="L529" s="811" t="str">
        <f>IF(入力①申請書項目!Q381="","",入力①申請書項目!Q381)</f>
        <v/>
      </c>
      <c r="M529" s="811"/>
      <c r="N529" s="811"/>
      <c r="O529" s="811"/>
      <c r="P529" s="811"/>
      <c r="Q529" s="811"/>
      <c r="R529" s="811"/>
      <c r="S529" s="811"/>
      <c r="T529" s="811"/>
      <c r="U529" s="811"/>
      <c r="V529" s="811"/>
      <c r="W529" s="809" t="str">
        <f>IF(入力①申請書項目!AA381="","",入力①申請書項目!AA381)&amp;IF(入力①申請書項目!AD381="","",入力①申請書項目!AD381)</f>
        <v/>
      </c>
      <c r="X529" s="809"/>
      <c r="Y529" s="809"/>
      <c r="Z529" s="809"/>
      <c r="AA529" s="809" t="str">
        <f>IF(入力①申請書項目!AG381="","",入力①申請書項目!AG381)</f>
        <v/>
      </c>
      <c r="AB529" s="809"/>
      <c r="AC529" s="809"/>
      <c r="AD529" s="812" t="str">
        <f>IF(入力①申請書項目!AK381="","",入力①申請書項目!AK381)</f>
        <v/>
      </c>
      <c r="AE529" s="812"/>
      <c r="AF529" s="812"/>
      <c r="AG529" s="813" t="str">
        <f>IF(入力①申請書項目!AN381="","",入力①申請書項目!AN381)</f>
        <v/>
      </c>
      <c r="AH529" s="813"/>
      <c r="AI529" s="812" t="str">
        <f>IF(入力①申請書項目!AP381=0,"",入力①申請書項目!AP381)</f>
        <v/>
      </c>
      <c r="AJ529" s="812"/>
      <c r="AK529" s="812"/>
      <c r="AL529" s="814" t="str">
        <f>IF(入力①申請書項目!AV381="","",入力①申請書項目!AV381)&amp;IF(入力①申請書項目!AZ381="","",","&amp;入力①申請書項目!AZ381)</f>
        <v/>
      </c>
      <c r="AM529" s="814"/>
      <c r="AN529" s="814"/>
      <c r="AO529" s="814"/>
      <c r="AP529" s="814"/>
      <c r="AQ529" s="396"/>
    </row>
    <row r="530" spans="1:43">
      <c r="A530" s="265"/>
      <c r="B530" s="265"/>
      <c r="C530" s="808" t="str">
        <f>IF(入力①申請書項目!E382="","",入力①申請書項目!E382)</f>
        <v/>
      </c>
      <c r="D530" s="808"/>
      <c r="E530" s="809" t="str">
        <f>IF(入力①申請書項目!G382="","","H"&amp;入力①申請書項目!G382&amp;"."&amp;入力①申請書項目!J382)</f>
        <v/>
      </c>
      <c r="F530" s="809"/>
      <c r="G530" s="809"/>
      <c r="H530" s="809"/>
      <c r="I530" s="810" t="str">
        <f>IF(入力①申請書項目!M382="","",VLOOKUP(入力①申請書項目!M382,PL①!$A$25:$B$29,2,FALSE))</f>
        <v/>
      </c>
      <c r="J530" s="810"/>
      <c r="K530" s="810"/>
      <c r="L530" s="811" t="str">
        <f>IF(入力①申請書項目!Q382="","",入力①申請書項目!Q382)</f>
        <v/>
      </c>
      <c r="M530" s="811"/>
      <c r="N530" s="811"/>
      <c r="O530" s="811"/>
      <c r="P530" s="811"/>
      <c r="Q530" s="811"/>
      <c r="R530" s="811"/>
      <c r="S530" s="811"/>
      <c r="T530" s="811"/>
      <c r="U530" s="811"/>
      <c r="V530" s="811"/>
      <c r="W530" s="809" t="str">
        <f>IF(入力①申請書項目!AA382="","",入力①申請書項目!AA382)&amp;IF(入力①申請書項目!AD382="","",入力①申請書項目!AD382)</f>
        <v/>
      </c>
      <c r="X530" s="809"/>
      <c r="Y530" s="809"/>
      <c r="Z530" s="809"/>
      <c r="AA530" s="809" t="str">
        <f>IF(入力①申請書項目!AG382="","",入力①申請書項目!AG382)</f>
        <v/>
      </c>
      <c r="AB530" s="809"/>
      <c r="AC530" s="809"/>
      <c r="AD530" s="812" t="str">
        <f>IF(入力①申請書項目!AK382="","",入力①申請書項目!AK382)</f>
        <v/>
      </c>
      <c r="AE530" s="812"/>
      <c r="AF530" s="812"/>
      <c r="AG530" s="813" t="str">
        <f>IF(入力①申請書項目!AN382="","",入力①申請書項目!AN382)</f>
        <v/>
      </c>
      <c r="AH530" s="813"/>
      <c r="AI530" s="812" t="str">
        <f>IF(入力①申請書項目!AP382=0,"",入力①申請書項目!AP382)</f>
        <v/>
      </c>
      <c r="AJ530" s="812"/>
      <c r="AK530" s="812"/>
      <c r="AL530" s="814" t="str">
        <f>IF(入力①申請書項目!AV382="","",入力①申請書項目!AV382)&amp;IF(入力①申請書項目!AZ382="","",","&amp;入力①申請書項目!AZ382)</f>
        <v/>
      </c>
      <c r="AM530" s="814"/>
      <c r="AN530" s="814"/>
      <c r="AO530" s="814"/>
      <c r="AP530" s="814"/>
      <c r="AQ530" s="396"/>
    </row>
    <row r="531" spans="1:43">
      <c r="A531" s="265"/>
      <c r="B531" s="265"/>
      <c r="C531" s="808" t="str">
        <f>IF(入力①申請書項目!E383="","",入力①申請書項目!E383)</f>
        <v/>
      </c>
      <c r="D531" s="808"/>
      <c r="E531" s="809" t="str">
        <f>IF(入力①申請書項目!G383="","","H"&amp;入力①申請書項目!G383&amp;"."&amp;入力①申請書項目!J383)</f>
        <v/>
      </c>
      <c r="F531" s="809"/>
      <c r="G531" s="809"/>
      <c r="H531" s="809"/>
      <c r="I531" s="810" t="str">
        <f>IF(入力①申請書項目!M383="","",VLOOKUP(入力①申請書項目!M383,PL①!$A$25:$B$29,2,FALSE))</f>
        <v/>
      </c>
      <c r="J531" s="810"/>
      <c r="K531" s="810"/>
      <c r="L531" s="811" t="str">
        <f>IF(入力①申請書項目!Q383="","",入力①申請書項目!Q383)</f>
        <v/>
      </c>
      <c r="M531" s="811"/>
      <c r="N531" s="811"/>
      <c r="O531" s="811"/>
      <c r="P531" s="811"/>
      <c r="Q531" s="811"/>
      <c r="R531" s="811"/>
      <c r="S531" s="811"/>
      <c r="T531" s="811"/>
      <c r="U531" s="811"/>
      <c r="V531" s="811"/>
      <c r="W531" s="809" t="str">
        <f>IF(入力①申請書項目!AA383="","",入力①申請書項目!AA383)&amp;IF(入力①申請書項目!AD383="","",入力①申請書項目!AD383)</f>
        <v/>
      </c>
      <c r="X531" s="809"/>
      <c r="Y531" s="809"/>
      <c r="Z531" s="809"/>
      <c r="AA531" s="809" t="str">
        <f>IF(入力①申請書項目!AG383="","",入力①申請書項目!AG383)</f>
        <v/>
      </c>
      <c r="AB531" s="809"/>
      <c r="AC531" s="809"/>
      <c r="AD531" s="812" t="str">
        <f>IF(入力①申請書項目!AK383="","",入力①申請書項目!AK383)</f>
        <v/>
      </c>
      <c r="AE531" s="812"/>
      <c r="AF531" s="812"/>
      <c r="AG531" s="813" t="str">
        <f>IF(入力①申請書項目!AN383="","",入力①申請書項目!AN383)</f>
        <v/>
      </c>
      <c r="AH531" s="813"/>
      <c r="AI531" s="812" t="str">
        <f>IF(入力①申請書項目!AP383=0,"",入力①申請書項目!AP383)</f>
        <v/>
      </c>
      <c r="AJ531" s="812"/>
      <c r="AK531" s="812"/>
      <c r="AL531" s="814" t="str">
        <f>IF(入力①申請書項目!AV383="","",入力①申請書項目!AV383)&amp;IF(入力①申請書項目!AZ383="","",","&amp;入力①申請書項目!AZ383)</f>
        <v/>
      </c>
      <c r="AM531" s="814"/>
      <c r="AN531" s="814"/>
      <c r="AO531" s="814"/>
      <c r="AP531" s="814"/>
      <c r="AQ531" s="396"/>
    </row>
    <row r="532" spans="1:43">
      <c r="A532" s="265"/>
      <c r="B532" s="265"/>
      <c r="C532" s="808" t="str">
        <f>IF(入力①申請書項目!E384="","",入力①申請書項目!E384)</f>
        <v/>
      </c>
      <c r="D532" s="808"/>
      <c r="E532" s="809" t="str">
        <f>IF(入力①申請書項目!G384="","","H"&amp;入力①申請書項目!G384&amp;"."&amp;入力①申請書項目!J384)</f>
        <v/>
      </c>
      <c r="F532" s="809"/>
      <c r="G532" s="809"/>
      <c r="H532" s="809"/>
      <c r="I532" s="810" t="str">
        <f>IF(入力①申請書項目!M384="","",VLOOKUP(入力①申請書項目!M384,PL①!$A$25:$B$29,2,FALSE))</f>
        <v/>
      </c>
      <c r="J532" s="810"/>
      <c r="K532" s="810"/>
      <c r="L532" s="811" t="str">
        <f>IF(入力①申請書項目!Q384="","",入力①申請書項目!Q384)</f>
        <v/>
      </c>
      <c r="M532" s="811"/>
      <c r="N532" s="811"/>
      <c r="O532" s="811"/>
      <c r="P532" s="811"/>
      <c r="Q532" s="811"/>
      <c r="R532" s="811"/>
      <c r="S532" s="811"/>
      <c r="T532" s="811"/>
      <c r="U532" s="811"/>
      <c r="V532" s="811"/>
      <c r="W532" s="809" t="str">
        <f>IF(入力①申請書項目!AA384="","",入力①申請書項目!AA384)&amp;IF(入力①申請書項目!AD384="","",入力①申請書項目!AD384)</f>
        <v/>
      </c>
      <c r="X532" s="809"/>
      <c r="Y532" s="809"/>
      <c r="Z532" s="809"/>
      <c r="AA532" s="809" t="str">
        <f>IF(入力①申請書項目!AG384="","",入力①申請書項目!AG384)</f>
        <v/>
      </c>
      <c r="AB532" s="809"/>
      <c r="AC532" s="809"/>
      <c r="AD532" s="812" t="str">
        <f>IF(入力①申請書項目!AK384="","",入力①申請書項目!AK384)</f>
        <v/>
      </c>
      <c r="AE532" s="812"/>
      <c r="AF532" s="812"/>
      <c r="AG532" s="813" t="str">
        <f>IF(入力①申請書項目!AN384="","",入力①申請書項目!AN384)</f>
        <v/>
      </c>
      <c r="AH532" s="813"/>
      <c r="AI532" s="812" t="str">
        <f>IF(入力①申請書項目!AP384=0,"",入力①申請書項目!AP384)</f>
        <v/>
      </c>
      <c r="AJ532" s="812"/>
      <c r="AK532" s="812"/>
      <c r="AL532" s="814" t="str">
        <f>IF(入力①申請書項目!AV384="","",入力①申請書項目!AV384)&amp;IF(入力①申請書項目!AZ384="","",","&amp;入力①申請書項目!AZ384)</f>
        <v/>
      </c>
      <c r="AM532" s="814"/>
      <c r="AN532" s="814"/>
      <c r="AO532" s="814"/>
      <c r="AP532" s="814"/>
      <c r="AQ532" s="396"/>
    </row>
    <row r="533" spans="1:43">
      <c r="A533" s="265"/>
      <c r="B533" s="265"/>
      <c r="C533" s="808" t="str">
        <f>IF(入力①申請書項目!E385="","",入力①申請書項目!E385)</f>
        <v/>
      </c>
      <c r="D533" s="808"/>
      <c r="E533" s="809" t="str">
        <f>IF(入力①申請書項目!G385="","","H"&amp;入力①申請書項目!G385&amp;"."&amp;入力①申請書項目!J385)</f>
        <v/>
      </c>
      <c r="F533" s="809"/>
      <c r="G533" s="809"/>
      <c r="H533" s="809"/>
      <c r="I533" s="810" t="str">
        <f>IF(入力①申請書項目!M385="","",VLOOKUP(入力①申請書項目!M385,PL①!$A$25:$B$29,2,FALSE))</f>
        <v/>
      </c>
      <c r="J533" s="810"/>
      <c r="K533" s="810"/>
      <c r="L533" s="811" t="str">
        <f>IF(入力①申請書項目!Q385="","",入力①申請書項目!Q385)</f>
        <v/>
      </c>
      <c r="M533" s="811"/>
      <c r="N533" s="811"/>
      <c r="O533" s="811"/>
      <c r="P533" s="811"/>
      <c r="Q533" s="811"/>
      <c r="R533" s="811"/>
      <c r="S533" s="811"/>
      <c r="T533" s="811"/>
      <c r="U533" s="811"/>
      <c r="V533" s="811"/>
      <c r="W533" s="809" t="str">
        <f>IF(入力①申請書項目!AA385="","",入力①申請書項目!AA385)&amp;IF(入力①申請書項目!AD385="","",入力①申請書項目!AD385)</f>
        <v/>
      </c>
      <c r="X533" s="809"/>
      <c r="Y533" s="809"/>
      <c r="Z533" s="809"/>
      <c r="AA533" s="809" t="str">
        <f>IF(入力①申請書項目!AG385="","",入力①申請書項目!AG385)</f>
        <v/>
      </c>
      <c r="AB533" s="809"/>
      <c r="AC533" s="809"/>
      <c r="AD533" s="812" t="str">
        <f>IF(入力①申請書項目!AK385="","",入力①申請書項目!AK385)</f>
        <v/>
      </c>
      <c r="AE533" s="812"/>
      <c r="AF533" s="812"/>
      <c r="AG533" s="813" t="str">
        <f>IF(入力①申請書項目!AN385="","",入力①申請書項目!AN385)</f>
        <v/>
      </c>
      <c r="AH533" s="813"/>
      <c r="AI533" s="812" t="str">
        <f>IF(入力①申請書項目!AP385=0,"",入力①申請書項目!AP385)</f>
        <v/>
      </c>
      <c r="AJ533" s="812"/>
      <c r="AK533" s="812"/>
      <c r="AL533" s="814" t="str">
        <f>IF(入力①申請書項目!AV385="","",入力①申請書項目!AV385)&amp;IF(入力①申請書項目!AZ385="","",","&amp;入力①申請書項目!AZ385)</f>
        <v/>
      </c>
      <c r="AM533" s="814"/>
      <c r="AN533" s="814"/>
      <c r="AO533" s="814"/>
      <c r="AP533" s="814"/>
      <c r="AQ533" s="396"/>
    </row>
    <row r="534" spans="1:43">
      <c r="A534" s="265"/>
      <c r="B534" s="265"/>
      <c r="C534" s="808" t="str">
        <f>IF(入力①申請書項目!E386="","",入力①申請書項目!E386)</f>
        <v/>
      </c>
      <c r="D534" s="808"/>
      <c r="E534" s="809" t="str">
        <f>IF(入力①申請書項目!G386="","","H"&amp;入力①申請書項目!G386&amp;"."&amp;入力①申請書項目!J386)</f>
        <v/>
      </c>
      <c r="F534" s="809"/>
      <c r="G534" s="809"/>
      <c r="H534" s="809"/>
      <c r="I534" s="810" t="str">
        <f>IF(入力①申請書項目!M386="","",VLOOKUP(入力①申請書項目!M386,PL①!$A$25:$B$29,2,FALSE))</f>
        <v/>
      </c>
      <c r="J534" s="810"/>
      <c r="K534" s="810"/>
      <c r="L534" s="811" t="str">
        <f>IF(入力①申請書項目!Q386="","",入力①申請書項目!Q386)</f>
        <v/>
      </c>
      <c r="M534" s="811"/>
      <c r="N534" s="811"/>
      <c r="O534" s="811"/>
      <c r="P534" s="811"/>
      <c r="Q534" s="811"/>
      <c r="R534" s="811"/>
      <c r="S534" s="811"/>
      <c r="T534" s="811"/>
      <c r="U534" s="811"/>
      <c r="V534" s="811"/>
      <c r="W534" s="809" t="str">
        <f>IF(入力①申請書項目!AA386="","",入力①申請書項目!AA386)&amp;IF(入力①申請書項目!AD386="","",入力①申請書項目!AD386)</f>
        <v/>
      </c>
      <c r="X534" s="809"/>
      <c r="Y534" s="809"/>
      <c r="Z534" s="809"/>
      <c r="AA534" s="809" t="str">
        <f>IF(入力①申請書項目!AG386="","",入力①申請書項目!AG386)</f>
        <v/>
      </c>
      <c r="AB534" s="809"/>
      <c r="AC534" s="809"/>
      <c r="AD534" s="812" t="str">
        <f>IF(入力①申請書項目!AK386="","",入力①申請書項目!AK386)</f>
        <v/>
      </c>
      <c r="AE534" s="812"/>
      <c r="AF534" s="812"/>
      <c r="AG534" s="813" t="str">
        <f>IF(入力①申請書項目!AN386="","",入力①申請書項目!AN386)</f>
        <v/>
      </c>
      <c r="AH534" s="813"/>
      <c r="AI534" s="812" t="str">
        <f>IF(入力①申請書項目!AP386=0,"",入力①申請書項目!AP386)</f>
        <v/>
      </c>
      <c r="AJ534" s="812"/>
      <c r="AK534" s="812"/>
      <c r="AL534" s="814" t="str">
        <f>IF(入力①申請書項目!AV386="","",入力①申請書項目!AV386)&amp;IF(入力①申請書項目!AZ386="","",","&amp;入力①申請書項目!AZ386)</f>
        <v/>
      </c>
      <c r="AM534" s="814"/>
      <c r="AN534" s="814"/>
      <c r="AO534" s="814"/>
      <c r="AP534" s="814"/>
      <c r="AQ534" s="396"/>
    </row>
    <row r="535" spans="1:43">
      <c r="A535" s="265"/>
      <c r="B535" s="265"/>
      <c r="C535" s="808" t="str">
        <f>IF(入力①申請書項目!E387="","",入力①申請書項目!E387)</f>
        <v/>
      </c>
      <c r="D535" s="808"/>
      <c r="E535" s="809" t="str">
        <f>IF(入力①申請書項目!G387="","","H"&amp;入力①申請書項目!G387&amp;"."&amp;入力①申請書項目!J387)</f>
        <v/>
      </c>
      <c r="F535" s="809"/>
      <c r="G535" s="809"/>
      <c r="H535" s="809"/>
      <c r="I535" s="810" t="str">
        <f>IF(入力①申請書項目!M387="","",VLOOKUP(入力①申請書項目!M387,PL①!$A$25:$B$29,2,FALSE))</f>
        <v/>
      </c>
      <c r="J535" s="810"/>
      <c r="K535" s="810"/>
      <c r="L535" s="811" t="str">
        <f>IF(入力①申請書項目!Q387="","",入力①申請書項目!Q387)</f>
        <v/>
      </c>
      <c r="M535" s="811"/>
      <c r="N535" s="811"/>
      <c r="O535" s="811"/>
      <c r="P535" s="811"/>
      <c r="Q535" s="811"/>
      <c r="R535" s="811"/>
      <c r="S535" s="811"/>
      <c r="T535" s="811"/>
      <c r="U535" s="811"/>
      <c r="V535" s="811"/>
      <c r="W535" s="809" t="str">
        <f>IF(入力①申請書項目!AA387="","",入力①申請書項目!AA387)&amp;IF(入力①申請書項目!AD387="","",入力①申請書項目!AD387)</f>
        <v/>
      </c>
      <c r="X535" s="809"/>
      <c r="Y535" s="809"/>
      <c r="Z535" s="809"/>
      <c r="AA535" s="809" t="str">
        <f>IF(入力①申請書項目!AG387="","",入力①申請書項目!AG387)</f>
        <v/>
      </c>
      <c r="AB535" s="809"/>
      <c r="AC535" s="809"/>
      <c r="AD535" s="812" t="str">
        <f>IF(入力①申請書項目!AK387="","",入力①申請書項目!AK387)</f>
        <v/>
      </c>
      <c r="AE535" s="812"/>
      <c r="AF535" s="812"/>
      <c r="AG535" s="813" t="str">
        <f>IF(入力①申請書項目!AN387="","",入力①申請書項目!AN387)</f>
        <v/>
      </c>
      <c r="AH535" s="813"/>
      <c r="AI535" s="812" t="str">
        <f>IF(入力①申請書項目!AP387=0,"",入力①申請書項目!AP387)</f>
        <v/>
      </c>
      <c r="AJ535" s="812"/>
      <c r="AK535" s="812"/>
      <c r="AL535" s="814" t="str">
        <f>IF(入力①申請書項目!AV387="","",入力①申請書項目!AV387)&amp;IF(入力①申請書項目!AZ387="","",","&amp;入力①申請書項目!AZ387)</f>
        <v/>
      </c>
      <c r="AM535" s="814"/>
      <c r="AN535" s="814"/>
      <c r="AO535" s="814"/>
      <c r="AP535" s="814"/>
      <c r="AQ535" s="396"/>
    </row>
    <row r="536" spans="1:43">
      <c r="A536" s="265"/>
      <c r="B536" s="265"/>
      <c r="C536" s="808" t="str">
        <f>IF(入力①申請書項目!E388="","",入力①申請書項目!E388)</f>
        <v/>
      </c>
      <c r="D536" s="808"/>
      <c r="E536" s="809" t="str">
        <f>IF(入力①申請書項目!G388="","","H"&amp;入力①申請書項目!G388&amp;"."&amp;入力①申請書項目!J388)</f>
        <v/>
      </c>
      <c r="F536" s="809"/>
      <c r="G536" s="809"/>
      <c r="H536" s="809"/>
      <c r="I536" s="810" t="str">
        <f>IF(入力①申請書項目!M388="","",VLOOKUP(入力①申請書項目!M388,PL①!$A$25:$B$29,2,FALSE))</f>
        <v/>
      </c>
      <c r="J536" s="810"/>
      <c r="K536" s="810"/>
      <c r="L536" s="811" t="str">
        <f>IF(入力①申請書項目!Q388="","",入力①申請書項目!Q388)</f>
        <v/>
      </c>
      <c r="M536" s="811"/>
      <c r="N536" s="811"/>
      <c r="O536" s="811"/>
      <c r="P536" s="811"/>
      <c r="Q536" s="811"/>
      <c r="R536" s="811"/>
      <c r="S536" s="811"/>
      <c r="T536" s="811"/>
      <c r="U536" s="811"/>
      <c r="V536" s="811"/>
      <c r="W536" s="809" t="str">
        <f>IF(入力①申請書項目!AA388="","",入力①申請書項目!AA388)&amp;IF(入力①申請書項目!AD388="","",入力①申請書項目!AD388)</f>
        <v/>
      </c>
      <c r="X536" s="809"/>
      <c r="Y536" s="809"/>
      <c r="Z536" s="809"/>
      <c r="AA536" s="809" t="str">
        <f>IF(入力①申請書項目!AG388="","",入力①申請書項目!AG388)</f>
        <v/>
      </c>
      <c r="AB536" s="809"/>
      <c r="AC536" s="809"/>
      <c r="AD536" s="812" t="str">
        <f>IF(入力①申請書項目!AK388="","",入力①申請書項目!AK388)</f>
        <v/>
      </c>
      <c r="AE536" s="812"/>
      <c r="AF536" s="812"/>
      <c r="AG536" s="813" t="str">
        <f>IF(入力①申請書項目!AN388="","",入力①申請書項目!AN388)</f>
        <v/>
      </c>
      <c r="AH536" s="813"/>
      <c r="AI536" s="812" t="str">
        <f>IF(入力①申請書項目!AP388=0,"",入力①申請書項目!AP388)</f>
        <v/>
      </c>
      <c r="AJ536" s="812"/>
      <c r="AK536" s="812"/>
      <c r="AL536" s="814" t="str">
        <f>IF(入力①申請書項目!AV388="","",入力①申請書項目!AV388)&amp;IF(入力①申請書項目!AZ388="","",","&amp;入力①申請書項目!AZ388)</f>
        <v/>
      </c>
      <c r="AM536" s="814"/>
      <c r="AN536" s="814"/>
      <c r="AO536" s="814"/>
      <c r="AP536" s="814"/>
      <c r="AQ536" s="396"/>
    </row>
    <row r="537" spans="1:43">
      <c r="A537" s="265"/>
      <c r="B537" s="265"/>
      <c r="C537" s="808" t="str">
        <f>IF(入力①申請書項目!E389="","",入力①申請書項目!E389)</f>
        <v/>
      </c>
      <c r="D537" s="808"/>
      <c r="E537" s="809" t="str">
        <f>IF(入力①申請書項目!G389="","","H"&amp;入力①申請書項目!G389&amp;"."&amp;入力①申請書項目!J389)</f>
        <v/>
      </c>
      <c r="F537" s="809"/>
      <c r="G537" s="809"/>
      <c r="H537" s="809"/>
      <c r="I537" s="810" t="str">
        <f>IF(入力①申請書項目!M389="","",VLOOKUP(入力①申請書項目!M389,PL①!$A$25:$B$29,2,FALSE))</f>
        <v/>
      </c>
      <c r="J537" s="810"/>
      <c r="K537" s="810"/>
      <c r="L537" s="811" t="str">
        <f>IF(入力①申請書項目!Q389="","",入力①申請書項目!Q389)</f>
        <v/>
      </c>
      <c r="M537" s="811"/>
      <c r="N537" s="811"/>
      <c r="O537" s="811"/>
      <c r="P537" s="811"/>
      <c r="Q537" s="811"/>
      <c r="R537" s="811"/>
      <c r="S537" s="811"/>
      <c r="T537" s="811"/>
      <c r="U537" s="811"/>
      <c r="V537" s="811"/>
      <c r="W537" s="809" t="str">
        <f>IF(入力①申請書項目!AA389="","",入力①申請書項目!AA389)&amp;IF(入力①申請書項目!AD389="","",入力①申請書項目!AD389)</f>
        <v/>
      </c>
      <c r="X537" s="809"/>
      <c r="Y537" s="809"/>
      <c r="Z537" s="809"/>
      <c r="AA537" s="809" t="str">
        <f>IF(入力①申請書項目!AG389="","",入力①申請書項目!AG389)</f>
        <v/>
      </c>
      <c r="AB537" s="809"/>
      <c r="AC537" s="809"/>
      <c r="AD537" s="812" t="str">
        <f>IF(入力①申請書項目!AK389="","",入力①申請書項目!AK389)</f>
        <v/>
      </c>
      <c r="AE537" s="812"/>
      <c r="AF537" s="812"/>
      <c r="AG537" s="813" t="str">
        <f>IF(入力①申請書項目!AN389="","",入力①申請書項目!AN389)</f>
        <v/>
      </c>
      <c r="AH537" s="813"/>
      <c r="AI537" s="812" t="str">
        <f>IF(入力①申請書項目!AP389=0,"",入力①申請書項目!AP389)</f>
        <v/>
      </c>
      <c r="AJ537" s="812"/>
      <c r="AK537" s="812"/>
      <c r="AL537" s="814" t="str">
        <f>IF(入力①申請書項目!AV389="","",入力①申請書項目!AV389)&amp;IF(入力①申請書項目!AZ389="","",","&amp;入力①申請書項目!AZ389)</f>
        <v/>
      </c>
      <c r="AM537" s="814"/>
      <c r="AN537" s="814"/>
      <c r="AO537" s="814"/>
      <c r="AP537" s="814"/>
      <c r="AQ537" s="396"/>
    </row>
    <row r="538" spans="1:43">
      <c r="A538" s="265"/>
      <c r="B538" s="265"/>
      <c r="C538" s="808" t="str">
        <f>IF(入力①申請書項目!E390="","",入力①申請書項目!E390)</f>
        <v/>
      </c>
      <c r="D538" s="808"/>
      <c r="E538" s="809" t="str">
        <f>IF(入力①申請書項目!G390="","","H"&amp;入力①申請書項目!G390&amp;"."&amp;入力①申請書項目!J390)</f>
        <v/>
      </c>
      <c r="F538" s="809"/>
      <c r="G538" s="809"/>
      <c r="H538" s="809"/>
      <c r="I538" s="810" t="str">
        <f>IF(入力①申請書項目!M390="","",VLOOKUP(入力①申請書項目!M390,PL①!$A$25:$B$29,2,FALSE))</f>
        <v/>
      </c>
      <c r="J538" s="810"/>
      <c r="K538" s="810"/>
      <c r="L538" s="811" t="str">
        <f>IF(入力①申請書項目!Q390="","",入力①申請書項目!Q390)</f>
        <v/>
      </c>
      <c r="M538" s="811"/>
      <c r="N538" s="811"/>
      <c r="O538" s="811"/>
      <c r="P538" s="811"/>
      <c r="Q538" s="811"/>
      <c r="R538" s="811"/>
      <c r="S538" s="811"/>
      <c r="T538" s="811"/>
      <c r="U538" s="811"/>
      <c r="V538" s="811"/>
      <c r="W538" s="809" t="str">
        <f>IF(入力①申請書項目!AA390="","",入力①申請書項目!AA390)&amp;IF(入力①申請書項目!AD390="","",入力①申請書項目!AD390)</f>
        <v/>
      </c>
      <c r="X538" s="809"/>
      <c r="Y538" s="809"/>
      <c r="Z538" s="809"/>
      <c r="AA538" s="809" t="str">
        <f>IF(入力①申請書項目!AG390="","",入力①申請書項目!AG390)</f>
        <v/>
      </c>
      <c r="AB538" s="809"/>
      <c r="AC538" s="809"/>
      <c r="AD538" s="812" t="str">
        <f>IF(入力①申請書項目!AK390="","",入力①申請書項目!AK390)</f>
        <v/>
      </c>
      <c r="AE538" s="812"/>
      <c r="AF538" s="812"/>
      <c r="AG538" s="813" t="str">
        <f>IF(入力①申請書項目!AN390="","",入力①申請書項目!AN390)</f>
        <v/>
      </c>
      <c r="AH538" s="813"/>
      <c r="AI538" s="812" t="str">
        <f>IF(入力①申請書項目!AP390=0,"",入力①申請書項目!AP390)</f>
        <v/>
      </c>
      <c r="AJ538" s="812"/>
      <c r="AK538" s="812"/>
      <c r="AL538" s="814" t="str">
        <f>IF(入力①申請書項目!AV390="","",入力①申請書項目!AV390)&amp;IF(入力①申請書項目!AZ390="","",","&amp;入力①申請書項目!AZ390)</f>
        <v/>
      </c>
      <c r="AM538" s="814"/>
      <c r="AN538" s="814"/>
      <c r="AO538" s="814"/>
      <c r="AP538" s="814"/>
      <c r="AQ538" s="396"/>
    </row>
    <row r="539" spans="1:43">
      <c r="A539" s="265"/>
      <c r="B539" s="265"/>
      <c r="C539" s="808" t="str">
        <f>IF(入力①申請書項目!E391="","",入力①申請書項目!E391)</f>
        <v/>
      </c>
      <c r="D539" s="808"/>
      <c r="E539" s="809" t="str">
        <f>IF(入力①申請書項目!G391="","","H"&amp;入力①申請書項目!G391&amp;"."&amp;入力①申請書項目!J391)</f>
        <v/>
      </c>
      <c r="F539" s="809"/>
      <c r="G539" s="809"/>
      <c r="H539" s="809"/>
      <c r="I539" s="810" t="str">
        <f>IF(入力①申請書項目!M391="","",VLOOKUP(入力①申請書項目!M391,PL①!$A$25:$B$29,2,FALSE))</f>
        <v/>
      </c>
      <c r="J539" s="810"/>
      <c r="K539" s="810"/>
      <c r="L539" s="811" t="str">
        <f>IF(入力①申請書項目!Q391="","",入力①申請書項目!Q391)</f>
        <v/>
      </c>
      <c r="M539" s="811"/>
      <c r="N539" s="811"/>
      <c r="O539" s="811"/>
      <c r="P539" s="811"/>
      <c r="Q539" s="811"/>
      <c r="R539" s="811"/>
      <c r="S539" s="811"/>
      <c r="T539" s="811"/>
      <c r="U539" s="811"/>
      <c r="V539" s="811"/>
      <c r="W539" s="809" t="str">
        <f>IF(入力①申請書項目!AA391="","",入力①申請書項目!AA391)&amp;IF(入力①申請書項目!AD391="","",入力①申請書項目!AD391)</f>
        <v/>
      </c>
      <c r="X539" s="809"/>
      <c r="Y539" s="809"/>
      <c r="Z539" s="809"/>
      <c r="AA539" s="809" t="str">
        <f>IF(入力①申請書項目!AG391="","",入力①申請書項目!AG391)</f>
        <v/>
      </c>
      <c r="AB539" s="809"/>
      <c r="AC539" s="809"/>
      <c r="AD539" s="812" t="str">
        <f>IF(入力①申請書項目!AK391="","",入力①申請書項目!AK391)</f>
        <v/>
      </c>
      <c r="AE539" s="812"/>
      <c r="AF539" s="812"/>
      <c r="AG539" s="813" t="str">
        <f>IF(入力①申請書項目!AN391="","",入力①申請書項目!AN391)</f>
        <v/>
      </c>
      <c r="AH539" s="813"/>
      <c r="AI539" s="812" t="str">
        <f>IF(入力①申請書項目!AP391=0,"",入力①申請書項目!AP391)</f>
        <v/>
      </c>
      <c r="AJ539" s="812"/>
      <c r="AK539" s="812"/>
      <c r="AL539" s="814" t="str">
        <f>IF(入力①申請書項目!AV391="","",入力①申請書項目!AV391)&amp;IF(入力①申請書項目!AZ391="","",","&amp;入力①申請書項目!AZ391)</f>
        <v/>
      </c>
      <c r="AM539" s="814"/>
      <c r="AN539" s="814"/>
      <c r="AO539" s="814"/>
      <c r="AP539" s="814"/>
      <c r="AQ539" s="396"/>
    </row>
    <row r="540" spans="1:43">
      <c r="A540" s="265"/>
      <c r="B540" s="265"/>
      <c r="C540" s="808" t="str">
        <f>IF(入力①申請書項目!E392="","",入力①申請書項目!E392)</f>
        <v/>
      </c>
      <c r="D540" s="808"/>
      <c r="E540" s="809" t="str">
        <f>IF(入力①申請書項目!G392="","","H"&amp;入力①申請書項目!G392&amp;"."&amp;入力①申請書項目!J392)</f>
        <v/>
      </c>
      <c r="F540" s="809"/>
      <c r="G540" s="809"/>
      <c r="H540" s="809"/>
      <c r="I540" s="810" t="str">
        <f>IF(入力①申請書項目!M392="","",VLOOKUP(入力①申請書項目!M392,PL①!$A$25:$B$29,2,FALSE))</f>
        <v/>
      </c>
      <c r="J540" s="810"/>
      <c r="K540" s="810"/>
      <c r="L540" s="811" t="str">
        <f>IF(入力①申請書項目!Q392="","",入力①申請書項目!Q392)</f>
        <v/>
      </c>
      <c r="M540" s="811"/>
      <c r="N540" s="811"/>
      <c r="O540" s="811"/>
      <c r="P540" s="811"/>
      <c r="Q540" s="811"/>
      <c r="R540" s="811"/>
      <c r="S540" s="811"/>
      <c r="T540" s="811"/>
      <c r="U540" s="811"/>
      <c r="V540" s="811"/>
      <c r="W540" s="809" t="str">
        <f>IF(入力①申請書項目!AA392="","",入力①申請書項目!AA392)&amp;IF(入力①申請書項目!AD392="","",入力①申請書項目!AD392)</f>
        <v/>
      </c>
      <c r="X540" s="809"/>
      <c r="Y540" s="809"/>
      <c r="Z540" s="809"/>
      <c r="AA540" s="809" t="str">
        <f>IF(入力①申請書項目!AG392="","",入力①申請書項目!AG392)</f>
        <v/>
      </c>
      <c r="AB540" s="809"/>
      <c r="AC540" s="809"/>
      <c r="AD540" s="812" t="str">
        <f>IF(入力①申請書項目!AK392="","",入力①申請書項目!AK392)</f>
        <v/>
      </c>
      <c r="AE540" s="812"/>
      <c r="AF540" s="812"/>
      <c r="AG540" s="813" t="str">
        <f>IF(入力①申請書項目!AN392="","",入力①申請書項目!AN392)</f>
        <v/>
      </c>
      <c r="AH540" s="813"/>
      <c r="AI540" s="812" t="str">
        <f>IF(入力①申請書項目!AP392=0,"",入力①申請書項目!AP392)</f>
        <v/>
      </c>
      <c r="AJ540" s="812"/>
      <c r="AK540" s="812"/>
      <c r="AL540" s="814" t="str">
        <f>IF(入力①申請書項目!AV392="","",入力①申請書項目!AV392)&amp;IF(入力①申請書項目!AZ392="","",","&amp;入力①申請書項目!AZ392)</f>
        <v/>
      </c>
      <c r="AM540" s="814"/>
      <c r="AN540" s="814"/>
      <c r="AO540" s="814"/>
      <c r="AP540" s="814"/>
      <c r="AQ540" s="396"/>
    </row>
    <row r="541" spans="1:43">
      <c r="A541" s="265"/>
      <c r="B541" s="265"/>
      <c r="C541" s="808" t="str">
        <f>IF(入力①申請書項目!E393="","",入力①申請書項目!E393)</f>
        <v/>
      </c>
      <c r="D541" s="808"/>
      <c r="E541" s="809" t="str">
        <f>IF(入力①申請書項目!G393="","","H"&amp;入力①申請書項目!G393&amp;"."&amp;入力①申請書項目!J393)</f>
        <v/>
      </c>
      <c r="F541" s="809"/>
      <c r="G541" s="809"/>
      <c r="H541" s="809"/>
      <c r="I541" s="810" t="str">
        <f>IF(入力①申請書項目!M393="","",VLOOKUP(入力①申請書項目!M393,PL①!$A$25:$B$29,2,FALSE))</f>
        <v/>
      </c>
      <c r="J541" s="810"/>
      <c r="K541" s="810"/>
      <c r="L541" s="811" t="str">
        <f>IF(入力①申請書項目!Q393="","",入力①申請書項目!Q393)</f>
        <v/>
      </c>
      <c r="M541" s="811"/>
      <c r="N541" s="811"/>
      <c r="O541" s="811"/>
      <c r="P541" s="811"/>
      <c r="Q541" s="811"/>
      <c r="R541" s="811"/>
      <c r="S541" s="811"/>
      <c r="T541" s="811"/>
      <c r="U541" s="811"/>
      <c r="V541" s="811"/>
      <c r="W541" s="809" t="str">
        <f>IF(入力①申請書項目!AA393="","",入力①申請書項目!AA393)&amp;IF(入力①申請書項目!AD393="","",入力①申請書項目!AD393)</f>
        <v/>
      </c>
      <c r="X541" s="809"/>
      <c r="Y541" s="809"/>
      <c r="Z541" s="809"/>
      <c r="AA541" s="809" t="str">
        <f>IF(入力①申請書項目!AG393="","",入力①申請書項目!AG393)</f>
        <v/>
      </c>
      <c r="AB541" s="809"/>
      <c r="AC541" s="809"/>
      <c r="AD541" s="812" t="str">
        <f>IF(入力①申請書項目!AK393="","",入力①申請書項目!AK393)</f>
        <v/>
      </c>
      <c r="AE541" s="812"/>
      <c r="AF541" s="812"/>
      <c r="AG541" s="813" t="str">
        <f>IF(入力①申請書項目!AN393="","",入力①申請書項目!AN393)</f>
        <v/>
      </c>
      <c r="AH541" s="813"/>
      <c r="AI541" s="812" t="str">
        <f>IF(入力①申請書項目!AP393=0,"",入力①申請書項目!AP393)</f>
        <v/>
      </c>
      <c r="AJ541" s="812"/>
      <c r="AK541" s="812"/>
      <c r="AL541" s="814" t="str">
        <f>IF(入力①申請書項目!AV393="","",入力①申請書項目!AV393)&amp;IF(入力①申請書項目!AZ393="","",","&amp;入力①申請書項目!AZ393)</f>
        <v/>
      </c>
      <c r="AM541" s="814"/>
      <c r="AN541" s="814"/>
      <c r="AO541" s="814"/>
      <c r="AP541" s="814"/>
      <c r="AQ541" s="396"/>
    </row>
    <row r="542" spans="1:43">
      <c r="A542" s="265"/>
      <c r="B542" s="265"/>
      <c r="C542" s="808" t="str">
        <f>IF(入力①申請書項目!E394="","",入力①申請書項目!E394)</f>
        <v/>
      </c>
      <c r="D542" s="808"/>
      <c r="E542" s="809" t="str">
        <f>IF(入力①申請書項目!G394="","","H"&amp;入力①申請書項目!G394&amp;"."&amp;入力①申請書項目!J394)</f>
        <v/>
      </c>
      <c r="F542" s="809"/>
      <c r="G542" s="809"/>
      <c r="H542" s="809"/>
      <c r="I542" s="810" t="str">
        <f>IF(入力①申請書項目!M394="","",VLOOKUP(入力①申請書項目!M394,PL①!$A$25:$B$29,2,FALSE))</f>
        <v/>
      </c>
      <c r="J542" s="810"/>
      <c r="K542" s="810"/>
      <c r="L542" s="811" t="str">
        <f>IF(入力①申請書項目!Q394="","",入力①申請書項目!Q394)</f>
        <v/>
      </c>
      <c r="M542" s="811"/>
      <c r="N542" s="811"/>
      <c r="O542" s="811"/>
      <c r="P542" s="811"/>
      <c r="Q542" s="811"/>
      <c r="R542" s="811"/>
      <c r="S542" s="811"/>
      <c r="T542" s="811"/>
      <c r="U542" s="811"/>
      <c r="V542" s="811"/>
      <c r="W542" s="809" t="str">
        <f>IF(入力①申請書項目!AA394="","",入力①申請書項目!AA394)&amp;IF(入力①申請書項目!AD394="","",入力①申請書項目!AD394)</f>
        <v/>
      </c>
      <c r="X542" s="809"/>
      <c r="Y542" s="809"/>
      <c r="Z542" s="809"/>
      <c r="AA542" s="809" t="str">
        <f>IF(入力①申請書項目!AG394="","",入力①申請書項目!AG394)</f>
        <v/>
      </c>
      <c r="AB542" s="809"/>
      <c r="AC542" s="809"/>
      <c r="AD542" s="812" t="str">
        <f>IF(入力①申請書項目!AK394="","",入力①申請書項目!AK394)</f>
        <v/>
      </c>
      <c r="AE542" s="812"/>
      <c r="AF542" s="812"/>
      <c r="AG542" s="813" t="str">
        <f>IF(入力①申請書項目!AN394="","",入力①申請書項目!AN394)</f>
        <v/>
      </c>
      <c r="AH542" s="813"/>
      <c r="AI542" s="812" t="str">
        <f>IF(入力①申請書項目!AP394=0,"",入力①申請書項目!AP394)</f>
        <v/>
      </c>
      <c r="AJ542" s="812"/>
      <c r="AK542" s="812"/>
      <c r="AL542" s="814" t="str">
        <f>IF(入力①申請書項目!AV394="","",入力①申請書項目!AV394)&amp;IF(入力①申請書項目!AZ394="","",","&amp;入力①申請書項目!AZ394)</f>
        <v/>
      </c>
      <c r="AM542" s="814"/>
      <c r="AN542" s="814"/>
      <c r="AO542" s="814"/>
      <c r="AP542" s="814"/>
      <c r="AQ542" s="396"/>
    </row>
    <row r="543" spans="1:43">
      <c r="A543" s="265"/>
      <c r="B543" s="265"/>
      <c r="C543" s="808" t="str">
        <f>IF(入力①申請書項目!E395="","",入力①申請書項目!E395)</f>
        <v/>
      </c>
      <c r="D543" s="808"/>
      <c r="E543" s="809" t="str">
        <f>IF(入力①申請書項目!G395="","","H"&amp;入力①申請書項目!G395&amp;"."&amp;入力①申請書項目!J395)</f>
        <v/>
      </c>
      <c r="F543" s="809"/>
      <c r="G543" s="809"/>
      <c r="H543" s="809"/>
      <c r="I543" s="810" t="str">
        <f>IF(入力①申請書項目!M395="","",VLOOKUP(入力①申請書項目!M395,PL①!$A$25:$B$29,2,FALSE))</f>
        <v/>
      </c>
      <c r="J543" s="810"/>
      <c r="K543" s="810"/>
      <c r="L543" s="811" t="str">
        <f>IF(入力①申請書項目!Q395="","",入力①申請書項目!Q395)</f>
        <v/>
      </c>
      <c r="M543" s="811"/>
      <c r="N543" s="811"/>
      <c r="O543" s="811"/>
      <c r="P543" s="811"/>
      <c r="Q543" s="811"/>
      <c r="R543" s="811"/>
      <c r="S543" s="811"/>
      <c r="T543" s="811"/>
      <c r="U543" s="811"/>
      <c r="V543" s="811"/>
      <c r="W543" s="809" t="str">
        <f>IF(入力①申請書項目!AA395="","",入力①申請書項目!AA395)&amp;IF(入力①申請書項目!AD395="","",入力①申請書項目!AD395)</f>
        <v/>
      </c>
      <c r="X543" s="809"/>
      <c r="Y543" s="809"/>
      <c r="Z543" s="809"/>
      <c r="AA543" s="809" t="str">
        <f>IF(入力①申請書項目!AG395="","",入力①申請書項目!AG395)</f>
        <v/>
      </c>
      <c r="AB543" s="809"/>
      <c r="AC543" s="809"/>
      <c r="AD543" s="812" t="str">
        <f>IF(入力①申請書項目!AK395="","",入力①申請書項目!AK395)</f>
        <v/>
      </c>
      <c r="AE543" s="812"/>
      <c r="AF543" s="812"/>
      <c r="AG543" s="813" t="str">
        <f>IF(入力①申請書項目!AN395="","",入力①申請書項目!AN395)</f>
        <v/>
      </c>
      <c r="AH543" s="813"/>
      <c r="AI543" s="812" t="str">
        <f>IF(入力①申請書項目!AP395=0,"",入力①申請書項目!AP395)</f>
        <v/>
      </c>
      <c r="AJ543" s="812"/>
      <c r="AK543" s="812"/>
      <c r="AL543" s="814" t="str">
        <f>IF(入力①申請書項目!AV395="","",入力①申請書項目!AV395)&amp;IF(入力①申請書項目!AZ395="","",","&amp;入力①申請書項目!AZ395)</f>
        <v/>
      </c>
      <c r="AM543" s="814"/>
      <c r="AN543" s="814"/>
      <c r="AO543" s="814"/>
      <c r="AP543" s="814"/>
      <c r="AQ543" s="396"/>
    </row>
    <row r="544" spans="1:43">
      <c r="A544" s="265"/>
      <c r="B544" s="265"/>
      <c r="C544" s="808" t="str">
        <f>IF(入力①申請書項目!E396="","",入力①申請書項目!E396)</f>
        <v/>
      </c>
      <c r="D544" s="808"/>
      <c r="E544" s="809" t="str">
        <f>IF(入力①申請書項目!G396="","","H"&amp;入力①申請書項目!G396&amp;"."&amp;入力①申請書項目!J396)</f>
        <v/>
      </c>
      <c r="F544" s="809"/>
      <c r="G544" s="809"/>
      <c r="H544" s="809"/>
      <c r="I544" s="810" t="str">
        <f>IF(入力①申請書項目!M396="","",VLOOKUP(入力①申請書項目!M396,PL①!$A$25:$B$29,2,FALSE))</f>
        <v/>
      </c>
      <c r="J544" s="810"/>
      <c r="K544" s="810"/>
      <c r="L544" s="811" t="str">
        <f>IF(入力①申請書項目!Q396="","",入力①申請書項目!Q396)</f>
        <v/>
      </c>
      <c r="M544" s="811"/>
      <c r="N544" s="811"/>
      <c r="O544" s="811"/>
      <c r="P544" s="811"/>
      <c r="Q544" s="811"/>
      <c r="R544" s="811"/>
      <c r="S544" s="811"/>
      <c r="T544" s="811"/>
      <c r="U544" s="811"/>
      <c r="V544" s="811"/>
      <c r="W544" s="809" t="str">
        <f>IF(入力①申請書項目!AA396="","",入力①申請書項目!AA396)&amp;IF(入力①申請書項目!AD396="","",入力①申請書項目!AD396)</f>
        <v/>
      </c>
      <c r="X544" s="809"/>
      <c r="Y544" s="809"/>
      <c r="Z544" s="809"/>
      <c r="AA544" s="809" t="str">
        <f>IF(入力①申請書項目!AG396="","",入力①申請書項目!AG396)</f>
        <v/>
      </c>
      <c r="AB544" s="809"/>
      <c r="AC544" s="809"/>
      <c r="AD544" s="812" t="str">
        <f>IF(入力①申請書項目!AK396="","",入力①申請書項目!AK396)</f>
        <v/>
      </c>
      <c r="AE544" s="812"/>
      <c r="AF544" s="812"/>
      <c r="AG544" s="813" t="str">
        <f>IF(入力①申請書項目!AN396="","",入力①申請書項目!AN396)</f>
        <v/>
      </c>
      <c r="AH544" s="813"/>
      <c r="AI544" s="812" t="str">
        <f>IF(入力①申請書項目!AP396=0,"",入力①申請書項目!AP396)</f>
        <v/>
      </c>
      <c r="AJ544" s="812"/>
      <c r="AK544" s="812"/>
      <c r="AL544" s="814" t="str">
        <f>IF(入力①申請書項目!AV396="","",入力①申請書項目!AV396)&amp;IF(入力①申請書項目!AZ396="","",","&amp;入力①申請書項目!AZ396)</f>
        <v/>
      </c>
      <c r="AM544" s="814"/>
      <c r="AN544" s="814"/>
      <c r="AO544" s="814"/>
      <c r="AP544" s="814"/>
      <c r="AQ544" s="396"/>
    </row>
    <row r="545" spans="1:46">
      <c r="A545" s="265"/>
      <c r="B545" s="265"/>
      <c r="C545" s="808" t="str">
        <f>IF(入力①申請書項目!E397="","",入力①申請書項目!E397)</f>
        <v/>
      </c>
      <c r="D545" s="808"/>
      <c r="E545" s="809" t="str">
        <f>IF(入力①申請書項目!G397="","","H"&amp;入力①申請書項目!G397&amp;"."&amp;入力①申請書項目!J397)</f>
        <v/>
      </c>
      <c r="F545" s="809"/>
      <c r="G545" s="809"/>
      <c r="H545" s="809"/>
      <c r="I545" s="810" t="str">
        <f>IF(入力①申請書項目!M397="","",VLOOKUP(入力①申請書項目!M397,PL①!$A$25:$B$29,2,FALSE))</f>
        <v/>
      </c>
      <c r="J545" s="810"/>
      <c r="K545" s="810"/>
      <c r="L545" s="811" t="str">
        <f>IF(入力①申請書項目!Q397="","",入力①申請書項目!Q397)</f>
        <v/>
      </c>
      <c r="M545" s="811"/>
      <c r="N545" s="811"/>
      <c r="O545" s="811"/>
      <c r="P545" s="811"/>
      <c r="Q545" s="811"/>
      <c r="R545" s="811"/>
      <c r="S545" s="811"/>
      <c r="T545" s="811"/>
      <c r="U545" s="811"/>
      <c r="V545" s="811"/>
      <c r="W545" s="809" t="str">
        <f>IF(入力①申請書項目!AA397="","",入力①申請書項目!AA397)&amp;IF(入力①申請書項目!AD397="","",入力①申請書項目!AD397)</f>
        <v/>
      </c>
      <c r="X545" s="809"/>
      <c r="Y545" s="809"/>
      <c r="Z545" s="809"/>
      <c r="AA545" s="809" t="str">
        <f>IF(入力①申請書項目!AG397="","",入力①申請書項目!AG397)</f>
        <v/>
      </c>
      <c r="AB545" s="809"/>
      <c r="AC545" s="809"/>
      <c r="AD545" s="812" t="str">
        <f>IF(入力①申請書項目!AK397="","",入力①申請書項目!AK397)</f>
        <v/>
      </c>
      <c r="AE545" s="812"/>
      <c r="AF545" s="812"/>
      <c r="AG545" s="813" t="str">
        <f>IF(入力①申請書項目!AN397="","",入力①申請書項目!AN397)</f>
        <v/>
      </c>
      <c r="AH545" s="813"/>
      <c r="AI545" s="812" t="str">
        <f>IF(入力①申請書項目!AP397=0,"",入力①申請書項目!AP397)</f>
        <v/>
      </c>
      <c r="AJ545" s="812"/>
      <c r="AK545" s="812"/>
      <c r="AL545" s="814" t="str">
        <f>IF(入力①申請書項目!AV397="","",入力①申請書項目!AV397)&amp;IF(入力①申請書項目!AZ397="","",","&amp;入力①申請書項目!AZ397)</f>
        <v/>
      </c>
      <c r="AM545" s="814"/>
      <c r="AN545" s="814"/>
      <c r="AO545" s="814"/>
      <c r="AP545" s="814"/>
      <c r="AQ545" s="396"/>
    </row>
    <row r="546" spans="1:46">
      <c r="A546" s="265"/>
      <c r="B546" s="265"/>
      <c r="C546" s="808" t="str">
        <f>IF(入力①申請書項目!E398="","",入力①申請書項目!E398)</f>
        <v/>
      </c>
      <c r="D546" s="808"/>
      <c r="E546" s="809" t="str">
        <f>IF(入力①申請書項目!G398="","","H"&amp;入力①申請書項目!G398&amp;"."&amp;入力①申請書項目!J398)</f>
        <v/>
      </c>
      <c r="F546" s="809"/>
      <c r="G546" s="809"/>
      <c r="H546" s="809"/>
      <c r="I546" s="810" t="str">
        <f>IF(入力①申請書項目!M398="","",VLOOKUP(入力①申請書項目!M398,PL①!$A$25:$B$29,2,FALSE))</f>
        <v/>
      </c>
      <c r="J546" s="810"/>
      <c r="K546" s="810"/>
      <c r="L546" s="811" t="str">
        <f>IF(入力①申請書項目!Q398="","",入力①申請書項目!Q398)</f>
        <v/>
      </c>
      <c r="M546" s="811"/>
      <c r="N546" s="811"/>
      <c r="O546" s="811"/>
      <c r="P546" s="811"/>
      <c r="Q546" s="811"/>
      <c r="R546" s="811"/>
      <c r="S546" s="811"/>
      <c r="T546" s="811"/>
      <c r="U546" s="811"/>
      <c r="V546" s="811"/>
      <c r="W546" s="809" t="str">
        <f>IF(入力①申請書項目!AA398="","",入力①申請書項目!AA398)&amp;IF(入力①申請書項目!AD398="","",入力①申請書項目!AD398)</f>
        <v/>
      </c>
      <c r="X546" s="809"/>
      <c r="Y546" s="809"/>
      <c r="Z546" s="809"/>
      <c r="AA546" s="809" t="str">
        <f>IF(入力①申請書項目!AG398="","",入力①申請書項目!AG398)</f>
        <v/>
      </c>
      <c r="AB546" s="809"/>
      <c r="AC546" s="809"/>
      <c r="AD546" s="812" t="str">
        <f>IF(入力①申請書項目!AK398="","",入力①申請書項目!AK398)</f>
        <v/>
      </c>
      <c r="AE546" s="812"/>
      <c r="AF546" s="812"/>
      <c r="AG546" s="813" t="str">
        <f>IF(入力①申請書項目!AN398="","",入力①申請書項目!AN398)</f>
        <v/>
      </c>
      <c r="AH546" s="813"/>
      <c r="AI546" s="812" t="str">
        <f>IF(入力①申請書項目!AP398=0,"",入力①申請書項目!AP398)</f>
        <v/>
      </c>
      <c r="AJ546" s="812"/>
      <c r="AK546" s="812"/>
      <c r="AL546" s="814" t="str">
        <f>IF(入力①申請書項目!AV398="","",入力①申請書項目!AV398)&amp;IF(入力①申請書項目!AZ398="","",","&amp;入力①申請書項目!AZ398)</f>
        <v/>
      </c>
      <c r="AM546" s="814"/>
      <c r="AN546" s="814"/>
      <c r="AO546" s="814"/>
      <c r="AP546" s="814"/>
      <c r="AQ546" s="396"/>
    </row>
    <row r="547" spans="1:46">
      <c r="A547" s="265"/>
      <c r="B547" s="265"/>
      <c r="C547" s="808" t="str">
        <f>IF(入力①申請書項目!E399="","",入力①申請書項目!E399)</f>
        <v/>
      </c>
      <c r="D547" s="808"/>
      <c r="E547" s="809" t="str">
        <f>IF(入力①申請書項目!G399="","","H"&amp;入力①申請書項目!G399&amp;"."&amp;入力①申請書項目!J399)</f>
        <v/>
      </c>
      <c r="F547" s="809"/>
      <c r="G547" s="809"/>
      <c r="H547" s="809"/>
      <c r="I547" s="810" t="str">
        <f>IF(入力①申請書項目!M399="","",VLOOKUP(入力①申請書項目!M399,PL①!$A$25:$B$29,2,FALSE))</f>
        <v/>
      </c>
      <c r="J547" s="810"/>
      <c r="K547" s="810"/>
      <c r="L547" s="811" t="str">
        <f>IF(入力①申請書項目!Q399="","",入力①申請書項目!Q399)</f>
        <v/>
      </c>
      <c r="M547" s="811"/>
      <c r="N547" s="811"/>
      <c r="O547" s="811"/>
      <c r="P547" s="811"/>
      <c r="Q547" s="811"/>
      <c r="R547" s="811"/>
      <c r="S547" s="811"/>
      <c r="T547" s="811"/>
      <c r="U547" s="811"/>
      <c r="V547" s="811"/>
      <c r="W547" s="809" t="str">
        <f>IF(入力①申請書項目!AA399="","",入力①申請書項目!AA399)&amp;IF(入力①申請書項目!AD399="","",入力①申請書項目!AD399)</f>
        <v/>
      </c>
      <c r="X547" s="809"/>
      <c r="Y547" s="809"/>
      <c r="Z547" s="809"/>
      <c r="AA547" s="809" t="str">
        <f>IF(入力①申請書項目!AG399="","",入力①申請書項目!AG399)</f>
        <v/>
      </c>
      <c r="AB547" s="809"/>
      <c r="AC547" s="809"/>
      <c r="AD547" s="812" t="str">
        <f>IF(入力①申請書項目!AK399="","",入力①申請書項目!AK399)</f>
        <v/>
      </c>
      <c r="AE547" s="812"/>
      <c r="AF547" s="812"/>
      <c r="AG547" s="813" t="str">
        <f>IF(入力①申請書項目!AN399="","",入力①申請書項目!AN399)</f>
        <v/>
      </c>
      <c r="AH547" s="813"/>
      <c r="AI547" s="812" t="str">
        <f>IF(入力①申請書項目!AP399=0,"",入力①申請書項目!AP399)</f>
        <v/>
      </c>
      <c r="AJ547" s="812"/>
      <c r="AK547" s="812"/>
      <c r="AL547" s="814" t="str">
        <f>IF(入力①申請書項目!AV399="","",入力①申請書項目!AV399)&amp;IF(入力①申請書項目!AZ399="","",","&amp;入力①申請書項目!AZ399)</f>
        <v/>
      </c>
      <c r="AM547" s="814"/>
      <c r="AN547" s="814"/>
      <c r="AO547" s="814"/>
      <c r="AP547" s="814"/>
      <c r="AQ547" s="396"/>
    </row>
    <row r="548" spans="1:46">
      <c r="A548" s="265"/>
      <c r="B548" s="265"/>
      <c r="C548" s="808" t="str">
        <f>IF(入力①申請書項目!E400="","",入力①申請書項目!E400)</f>
        <v/>
      </c>
      <c r="D548" s="808"/>
      <c r="E548" s="809" t="str">
        <f>IF(入力①申請書項目!G400="","","H"&amp;入力①申請書項目!G400&amp;"."&amp;入力①申請書項目!J400)</f>
        <v/>
      </c>
      <c r="F548" s="809"/>
      <c r="G548" s="809"/>
      <c r="H548" s="809"/>
      <c r="I548" s="810" t="str">
        <f>IF(入力①申請書項目!M400="","",VLOOKUP(入力①申請書項目!M400,PL①!$A$25:$B$29,2,FALSE))</f>
        <v/>
      </c>
      <c r="J548" s="810"/>
      <c r="K548" s="810"/>
      <c r="L548" s="811" t="str">
        <f>IF(入力①申請書項目!Q400="","",入力①申請書項目!Q400)</f>
        <v/>
      </c>
      <c r="M548" s="811"/>
      <c r="N548" s="811"/>
      <c r="O548" s="811"/>
      <c r="P548" s="811"/>
      <c r="Q548" s="811"/>
      <c r="R548" s="811"/>
      <c r="S548" s="811"/>
      <c r="T548" s="811"/>
      <c r="U548" s="811"/>
      <c r="V548" s="811"/>
      <c r="W548" s="809" t="str">
        <f>IF(入力①申請書項目!AA400="","",入力①申請書項目!AA400)&amp;IF(入力①申請書項目!AD400="","",入力①申請書項目!AD400)</f>
        <v/>
      </c>
      <c r="X548" s="809"/>
      <c r="Y548" s="809"/>
      <c r="Z548" s="809"/>
      <c r="AA548" s="809" t="str">
        <f>IF(入力①申請書項目!AG400="","",入力①申請書項目!AG400)</f>
        <v/>
      </c>
      <c r="AB548" s="809"/>
      <c r="AC548" s="809"/>
      <c r="AD548" s="812" t="str">
        <f>IF(入力①申請書項目!AK400="","",入力①申請書項目!AK400)</f>
        <v/>
      </c>
      <c r="AE548" s="812"/>
      <c r="AF548" s="812"/>
      <c r="AG548" s="813" t="str">
        <f>IF(入力①申請書項目!AN400="","",入力①申請書項目!AN400)</f>
        <v/>
      </c>
      <c r="AH548" s="813"/>
      <c r="AI548" s="812" t="str">
        <f>IF(入力①申請書項目!AP400=0,"",入力①申請書項目!AP400)</f>
        <v/>
      </c>
      <c r="AJ548" s="812"/>
      <c r="AK548" s="812"/>
      <c r="AL548" s="814" t="str">
        <f>IF(入力①申請書項目!AV400="","",入力①申請書項目!AV400)&amp;IF(入力①申請書項目!AZ400="","",","&amp;入力①申請書項目!AZ400)</f>
        <v/>
      </c>
      <c r="AM548" s="814"/>
      <c r="AN548" s="814"/>
      <c r="AO548" s="814"/>
      <c r="AP548" s="814"/>
      <c r="AQ548" s="396"/>
    </row>
    <row r="549" spans="1:46">
      <c r="A549" s="265"/>
      <c r="B549" s="265"/>
      <c r="C549" s="808" t="str">
        <f>IF(入力①申請書項目!E401="","",入力①申請書項目!E401)</f>
        <v/>
      </c>
      <c r="D549" s="808"/>
      <c r="E549" s="809" t="str">
        <f>IF(入力①申請書項目!G401="","","H"&amp;入力①申請書項目!G401&amp;"."&amp;入力①申請書項目!J401)</f>
        <v/>
      </c>
      <c r="F549" s="809"/>
      <c r="G549" s="809"/>
      <c r="H549" s="809"/>
      <c r="I549" s="810" t="str">
        <f>IF(入力①申請書項目!M401="","",VLOOKUP(入力①申請書項目!M401,PL①!$A$25:$B$29,2,FALSE))</f>
        <v/>
      </c>
      <c r="J549" s="810"/>
      <c r="K549" s="810"/>
      <c r="L549" s="811" t="str">
        <f>IF(入力①申請書項目!Q401="","",入力①申請書項目!Q401)</f>
        <v/>
      </c>
      <c r="M549" s="811"/>
      <c r="N549" s="811"/>
      <c r="O549" s="811"/>
      <c r="P549" s="811"/>
      <c r="Q549" s="811"/>
      <c r="R549" s="811"/>
      <c r="S549" s="811"/>
      <c r="T549" s="811"/>
      <c r="U549" s="811"/>
      <c r="V549" s="811"/>
      <c r="W549" s="809" t="str">
        <f>IF(入力①申請書項目!AA401="","",入力①申請書項目!AA401)&amp;IF(入力①申請書項目!AD401="","",入力①申請書項目!AD401)</f>
        <v/>
      </c>
      <c r="X549" s="809"/>
      <c r="Y549" s="809"/>
      <c r="Z549" s="809"/>
      <c r="AA549" s="809" t="str">
        <f>IF(入力①申請書項目!AG401="","",入力①申請書項目!AG401)</f>
        <v/>
      </c>
      <c r="AB549" s="809"/>
      <c r="AC549" s="809"/>
      <c r="AD549" s="812" t="str">
        <f>IF(入力①申請書項目!AK401="","",入力①申請書項目!AK401)</f>
        <v/>
      </c>
      <c r="AE549" s="812"/>
      <c r="AF549" s="812"/>
      <c r="AG549" s="813" t="str">
        <f>IF(入力①申請書項目!AN401="","",入力①申請書項目!AN401)</f>
        <v/>
      </c>
      <c r="AH549" s="813"/>
      <c r="AI549" s="812" t="str">
        <f>IF(入力①申請書項目!AP401=0,"",入力①申請書項目!AP401)</f>
        <v/>
      </c>
      <c r="AJ549" s="812"/>
      <c r="AK549" s="812"/>
      <c r="AL549" s="814" t="str">
        <f>IF(入力①申請書項目!AV401="","",入力①申請書項目!AV401)&amp;IF(入力①申請書項目!AZ401="","",","&amp;入力①申請書項目!AZ401)</f>
        <v/>
      </c>
      <c r="AM549" s="814"/>
      <c r="AN549" s="814"/>
      <c r="AO549" s="814"/>
      <c r="AP549" s="814"/>
      <c r="AQ549" s="396"/>
    </row>
    <row r="550" spans="1:46">
      <c r="A550" s="265"/>
      <c r="B550" s="265"/>
      <c r="C550" s="808" t="str">
        <f>IF(入力①申請書項目!E402="","",入力①申請書項目!E402)</f>
        <v/>
      </c>
      <c r="D550" s="808"/>
      <c r="E550" s="809" t="str">
        <f>IF(入力①申請書項目!G402="","","H"&amp;入力①申請書項目!G402&amp;"."&amp;入力①申請書項目!J402)</f>
        <v/>
      </c>
      <c r="F550" s="809"/>
      <c r="G550" s="809"/>
      <c r="H550" s="809"/>
      <c r="I550" s="810" t="str">
        <f>IF(入力①申請書項目!M402="","",VLOOKUP(入力①申請書項目!M402,PL①!$A$25:$B$29,2,FALSE))</f>
        <v/>
      </c>
      <c r="J550" s="810"/>
      <c r="K550" s="810"/>
      <c r="L550" s="811" t="str">
        <f>IF(入力①申請書項目!Q402="","",入力①申請書項目!Q402)</f>
        <v/>
      </c>
      <c r="M550" s="811"/>
      <c r="N550" s="811"/>
      <c r="O550" s="811"/>
      <c r="P550" s="811"/>
      <c r="Q550" s="811"/>
      <c r="R550" s="811"/>
      <c r="S550" s="811"/>
      <c r="T550" s="811"/>
      <c r="U550" s="811"/>
      <c r="V550" s="811"/>
      <c r="W550" s="809" t="str">
        <f>IF(入力①申請書項目!AA402="","",入力①申請書項目!AA402)&amp;IF(入力①申請書項目!AD402="","",入力①申請書項目!AD402)</f>
        <v/>
      </c>
      <c r="X550" s="809"/>
      <c r="Y550" s="809"/>
      <c r="Z550" s="809"/>
      <c r="AA550" s="809" t="str">
        <f>IF(入力①申請書項目!AG402="","",入力①申請書項目!AG402)</f>
        <v/>
      </c>
      <c r="AB550" s="809"/>
      <c r="AC550" s="809"/>
      <c r="AD550" s="812" t="str">
        <f>IF(入力①申請書項目!AK402="","",入力①申請書項目!AK402)</f>
        <v/>
      </c>
      <c r="AE550" s="812"/>
      <c r="AF550" s="812"/>
      <c r="AG550" s="813" t="str">
        <f>IF(入力①申請書項目!AN402="","",入力①申請書項目!AN402)</f>
        <v/>
      </c>
      <c r="AH550" s="813"/>
      <c r="AI550" s="812" t="str">
        <f>IF(入力①申請書項目!AP402=0,"",入力①申請書項目!AP402)</f>
        <v/>
      </c>
      <c r="AJ550" s="812"/>
      <c r="AK550" s="812"/>
      <c r="AL550" s="814" t="str">
        <f>IF(入力①申請書項目!AV402="","",入力①申請書項目!AV402)&amp;IF(入力①申請書項目!AZ402="","",","&amp;入力①申請書項目!AZ402)</f>
        <v/>
      </c>
      <c r="AM550" s="814"/>
      <c r="AN550" s="814"/>
      <c r="AO550" s="814"/>
      <c r="AP550" s="814"/>
      <c r="AQ550" s="396"/>
    </row>
    <row r="551" spans="1:46">
      <c r="A551" s="265"/>
      <c r="B551" s="265"/>
      <c r="C551" s="808" t="str">
        <f>IF(入力①申請書項目!E403="","",入力①申請書項目!E403)</f>
        <v/>
      </c>
      <c r="D551" s="808"/>
      <c r="E551" s="809" t="str">
        <f>IF(入力①申請書項目!G403="","","H"&amp;入力①申請書項目!G403&amp;"."&amp;入力①申請書項目!J403)</f>
        <v/>
      </c>
      <c r="F551" s="809"/>
      <c r="G551" s="809"/>
      <c r="H551" s="809"/>
      <c r="I551" s="810" t="str">
        <f>IF(入力①申請書項目!M403="","",VLOOKUP(入力①申請書項目!M403,PL①!$A$25:$B$29,2,FALSE))</f>
        <v/>
      </c>
      <c r="J551" s="810"/>
      <c r="K551" s="810"/>
      <c r="L551" s="811" t="str">
        <f>IF(入力①申請書項目!Q403="","",入力①申請書項目!Q403)</f>
        <v/>
      </c>
      <c r="M551" s="811"/>
      <c r="N551" s="811"/>
      <c r="O551" s="811"/>
      <c r="P551" s="811"/>
      <c r="Q551" s="811"/>
      <c r="R551" s="811"/>
      <c r="S551" s="811"/>
      <c r="T551" s="811"/>
      <c r="U551" s="811"/>
      <c r="V551" s="811"/>
      <c r="W551" s="809" t="str">
        <f>IF(入力①申請書項目!AA403="","",入力①申請書項目!AA403)&amp;IF(入力①申請書項目!AD403="","",入力①申請書項目!AD403)</f>
        <v/>
      </c>
      <c r="X551" s="809"/>
      <c r="Y551" s="809"/>
      <c r="Z551" s="809"/>
      <c r="AA551" s="809" t="str">
        <f>IF(入力①申請書項目!AG403="","",入力①申請書項目!AG403)</f>
        <v/>
      </c>
      <c r="AB551" s="809"/>
      <c r="AC551" s="809"/>
      <c r="AD551" s="812" t="str">
        <f>IF(入力①申請書項目!AK403="","",入力①申請書項目!AK403)</f>
        <v/>
      </c>
      <c r="AE551" s="812"/>
      <c r="AF551" s="812"/>
      <c r="AG551" s="813" t="str">
        <f>IF(入力①申請書項目!AN403="","",入力①申請書項目!AN403)</f>
        <v/>
      </c>
      <c r="AH551" s="813"/>
      <c r="AI551" s="812" t="str">
        <f>IF(入力①申請書項目!AP403=0,"",入力①申請書項目!AP403)</f>
        <v/>
      </c>
      <c r="AJ551" s="812"/>
      <c r="AK551" s="812"/>
      <c r="AL551" s="814" t="str">
        <f>IF(入力①申請書項目!AV403="","",入力①申請書項目!AV403)&amp;IF(入力①申請書項目!AZ403="","",","&amp;入力①申請書項目!AZ403)</f>
        <v/>
      </c>
      <c r="AM551" s="814"/>
      <c r="AN551" s="814"/>
      <c r="AO551" s="814"/>
      <c r="AP551" s="814"/>
      <c r="AQ551" s="396"/>
      <c r="AT551" s="89">
        <f>IF(L551="",0,1)</f>
        <v>0</v>
      </c>
    </row>
    <row r="552" spans="1:46">
      <c r="A552" s="265"/>
      <c r="B552" s="265"/>
      <c r="C552" s="808" t="str">
        <f>IF(入力①申請書項目!E404="","",入力①申請書項目!E404)</f>
        <v/>
      </c>
      <c r="D552" s="808"/>
      <c r="E552" s="809" t="str">
        <f>IF(入力①申請書項目!G404="","","H"&amp;入力①申請書項目!G404&amp;"."&amp;入力①申請書項目!J404)</f>
        <v/>
      </c>
      <c r="F552" s="809"/>
      <c r="G552" s="809"/>
      <c r="H552" s="809"/>
      <c r="I552" s="810" t="str">
        <f>IF(入力①申請書項目!M404="","",VLOOKUP(入力①申請書項目!M404,PL①!$A$25:$B$29,2,FALSE))</f>
        <v/>
      </c>
      <c r="J552" s="810"/>
      <c r="K552" s="810"/>
      <c r="L552" s="811" t="str">
        <f>IF(入力①申請書項目!Q404="","",入力①申請書項目!Q404)</f>
        <v/>
      </c>
      <c r="M552" s="811"/>
      <c r="N552" s="811"/>
      <c r="O552" s="811"/>
      <c r="P552" s="811"/>
      <c r="Q552" s="811"/>
      <c r="R552" s="811"/>
      <c r="S552" s="811"/>
      <c r="T552" s="811"/>
      <c r="U552" s="811"/>
      <c r="V552" s="811"/>
      <c r="W552" s="809" t="str">
        <f>IF(入力①申請書項目!AA404="","",入力①申請書項目!AA404)&amp;IF(入力①申請書項目!AD404="","",入力①申請書項目!AD404)</f>
        <v/>
      </c>
      <c r="X552" s="809"/>
      <c r="Y552" s="809"/>
      <c r="Z552" s="809"/>
      <c r="AA552" s="809" t="str">
        <f>IF(入力①申請書項目!AG404="","",入力①申請書項目!AG404)</f>
        <v/>
      </c>
      <c r="AB552" s="809"/>
      <c r="AC552" s="809"/>
      <c r="AD552" s="812" t="str">
        <f>IF(入力①申請書項目!AK404="","",入力①申請書項目!AK404)</f>
        <v/>
      </c>
      <c r="AE552" s="812"/>
      <c r="AF552" s="812"/>
      <c r="AG552" s="813" t="str">
        <f>IF(入力①申請書項目!AN404="","",入力①申請書項目!AN404)</f>
        <v/>
      </c>
      <c r="AH552" s="813"/>
      <c r="AI552" s="812" t="str">
        <f>IF(入力①申請書項目!AP404=0,"",入力①申請書項目!AP404)</f>
        <v/>
      </c>
      <c r="AJ552" s="812"/>
      <c r="AK552" s="812"/>
      <c r="AL552" s="814" t="str">
        <f>IF(入力①申請書項目!AV404="","",入力①申請書項目!AV404)&amp;IF(入力①申請書項目!AZ404="","",","&amp;入力①申請書項目!AZ404)</f>
        <v/>
      </c>
      <c r="AM552" s="814"/>
      <c r="AN552" s="814"/>
      <c r="AO552" s="814"/>
      <c r="AP552" s="814"/>
      <c r="AQ552" s="396"/>
    </row>
    <row r="553" spans="1:46">
      <c r="A553" s="265"/>
      <c r="B553" s="265"/>
      <c r="C553" s="808" t="str">
        <f>IF(入力①申請書項目!E405="","",入力①申請書項目!E405)</f>
        <v/>
      </c>
      <c r="D553" s="808"/>
      <c r="E553" s="809" t="str">
        <f>IF(入力①申請書項目!G405="","","H"&amp;入力①申請書項目!G405&amp;"."&amp;入力①申請書項目!J405)</f>
        <v/>
      </c>
      <c r="F553" s="809"/>
      <c r="G553" s="809"/>
      <c r="H553" s="809"/>
      <c r="I553" s="810" t="str">
        <f>IF(入力①申請書項目!M405="","",VLOOKUP(入力①申請書項目!M405,PL①!$A$25:$B$29,2,FALSE))</f>
        <v/>
      </c>
      <c r="J553" s="810"/>
      <c r="K553" s="810"/>
      <c r="L553" s="811" t="str">
        <f>IF(入力①申請書項目!Q405="","",入力①申請書項目!Q405)</f>
        <v/>
      </c>
      <c r="M553" s="811"/>
      <c r="N553" s="811"/>
      <c r="O553" s="811"/>
      <c r="P553" s="811"/>
      <c r="Q553" s="811"/>
      <c r="R553" s="811"/>
      <c r="S553" s="811"/>
      <c r="T553" s="811"/>
      <c r="U553" s="811"/>
      <c r="V553" s="811"/>
      <c r="W553" s="809" t="str">
        <f>IF(入力①申請書項目!AA405="","",入力①申請書項目!AA405)&amp;IF(入力①申請書項目!AD405="","",入力①申請書項目!AD405)</f>
        <v/>
      </c>
      <c r="X553" s="809"/>
      <c r="Y553" s="809"/>
      <c r="Z553" s="809"/>
      <c r="AA553" s="809" t="str">
        <f>IF(入力①申請書項目!AG405="","",入力①申請書項目!AG405)</f>
        <v/>
      </c>
      <c r="AB553" s="809"/>
      <c r="AC553" s="809"/>
      <c r="AD553" s="812" t="str">
        <f>IF(入力①申請書項目!AK405="","",入力①申請書項目!AK405)</f>
        <v/>
      </c>
      <c r="AE553" s="812"/>
      <c r="AF553" s="812"/>
      <c r="AG553" s="813" t="str">
        <f>IF(入力①申請書項目!AN405="","",入力①申請書項目!AN405)</f>
        <v/>
      </c>
      <c r="AH553" s="813"/>
      <c r="AI553" s="812" t="str">
        <f>IF(入力①申請書項目!AP405=0,"",入力①申請書項目!AP405)</f>
        <v/>
      </c>
      <c r="AJ553" s="812"/>
      <c r="AK553" s="812"/>
      <c r="AL553" s="814" t="str">
        <f>IF(入力①申請書項目!AV405="","",入力①申請書項目!AV405)&amp;IF(入力①申請書項目!AZ405="","",","&amp;入力①申請書項目!AZ405)</f>
        <v/>
      </c>
      <c r="AM553" s="814"/>
      <c r="AN553" s="814"/>
      <c r="AO553" s="814"/>
      <c r="AP553" s="814"/>
      <c r="AQ553" s="396"/>
    </row>
    <row r="554" spans="1:46">
      <c r="A554" s="265"/>
      <c r="B554" s="265"/>
      <c r="C554" s="808" t="str">
        <f>IF(入力①申請書項目!E406="","",入力①申請書項目!E406)</f>
        <v/>
      </c>
      <c r="D554" s="808"/>
      <c r="E554" s="809" t="str">
        <f>IF(入力①申請書項目!G406="","","H"&amp;入力①申請書項目!G406&amp;"."&amp;入力①申請書項目!J406)</f>
        <v/>
      </c>
      <c r="F554" s="809"/>
      <c r="G554" s="809"/>
      <c r="H554" s="809"/>
      <c r="I554" s="810" t="str">
        <f>IF(入力①申請書項目!M406="","",VLOOKUP(入力①申請書項目!M406,PL①!$A$25:$B$29,2,FALSE))</f>
        <v/>
      </c>
      <c r="J554" s="810"/>
      <c r="K554" s="810"/>
      <c r="L554" s="811" t="str">
        <f>IF(入力①申請書項目!Q406="","",入力①申請書項目!Q406)</f>
        <v/>
      </c>
      <c r="M554" s="811"/>
      <c r="N554" s="811"/>
      <c r="O554" s="811"/>
      <c r="P554" s="811"/>
      <c r="Q554" s="811"/>
      <c r="R554" s="811"/>
      <c r="S554" s="811"/>
      <c r="T554" s="811"/>
      <c r="U554" s="811"/>
      <c r="V554" s="811"/>
      <c r="W554" s="809" t="str">
        <f>IF(入力①申請書項目!AA406="","",入力①申請書項目!AA406)&amp;IF(入力①申請書項目!AD406="","",入力①申請書項目!AD406)</f>
        <v/>
      </c>
      <c r="X554" s="809"/>
      <c r="Y554" s="809"/>
      <c r="Z554" s="809"/>
      <c r="AA554" s="809" t="str">
        <f>IF(入力①申請書項目!AG406="","",入力①申請書項目!AG406)</f>
        <v/>
      </c>
      <c r="AB554" s="809"/>
      <c r="AC554" s="809"/>
      <c r="AD554" s="812" t="str">
        <f>IF(入力①申請書項目!AK406="","",入力①申請書項目!AK406)</f>
        <v/>
      </c>
      <c r="AE554" s="812"/>
      <c r="AF554" s="812"/>
      <c r="AG554" s="813" t="str">
        <f>IF(入力①申請書項目!AN406="","",入力①申請書項目!AN406)</f>
        <v/>
      </c>
      <c r="AH554" s="813"/>
      <c r="AI554" s="812" t="str">
        <f>IF(入力①申請書項目!AP406=0,"",入力①申請書項目!AP406)</f>
        <v/>
      </c>
      <c r="AJ554" s="812"/>
      <c r="AK554" s="812"/>
      <c r="AL554" s="814" t="str">
        <f>IF(入力①申請書項目!AV406="","",入力①申請書項目!AV406)&amp;IF(入力①申請書項目!AZ406="","",","&amp;入力①申請書項目!AZ406)</f>
        <v/>
      </c>
      <c r="AM554" s="814"/>
      <c r="AN554" s="814"/>
      <c r="AO554" s="814"/>
      <c r="AP554" s="814"/>
      <c r="AQ554" s="396"/>
    </row>
    <row r="555" spans="1:46">
      <c r="A555" s="265"/>
      <c r="B555" s="265"/>
      <c r="C555" s="808" t="str">
        <f>IF(入力①申請書項目!E407="","",入力①申請書項目!E407)</f>
        <v/>
      </c>
      <c r="D555" s="808"/>
      <c r="E555" s="809" t="str">
        <f>IF(入力①申請書項目!G407="","","H"&amp;入力①申請書項目!G407&amp;"."&amp;入力①申請書項目!J407)</f>
        <v/>
      </c>
      <c r="F555" s="809"/>
      <c r="G555" s="809"/>
      <c r="H555" s="809"/>
      <c r="I555" s="810" t="str">
        <f>IF(入力①申請書項目!M407="","",VLOOKUP(入力①申請書項目!M407,PL①!$A$25:$B$29,2,FALSE))</f>
        <v/>
      </c>
      <c r="J555" s="810"/>
      <c r="K555" s="810"/>
      <c r="L555" s="811" t="str">
        <f>IF(入力①申請書項目!Q407="","",入力①申請書項目!Q407)</f>
        <v/>
      </c>
      <c r="M555" s="811"/>
      <c r="N555" s="811"/>
      <c r="O555" s="811"/>
      <c r="P555" s="811"/>
      <c r="Q555" s="811"/>
      <c r="R555" s="811"/>
      <c r="S555" s="811"/>
      <c r="T555" s="811"/>
      <c r="U555" s="811"/>
      <c r="V555" s="811"/>
      <c r="W555" s="809" t="str">
        <f>IF(入力①申請書項目!AA407="","",入力①申請書項目!AA407)&amp;IF(入力①申請書項目!AD407="","",入力①申請書項目!AD407)</f>
        <v/>
      </c>
      <c r="X555" s="809"/>
      <c r="Y555" s="809"/>
      <c r="Z555" s="809"/>
      <c r="AA555" s="809" t="str">
        <f>IF(入力①申請書項目!AG407="","",入力①申請書項目!AG407)</f>
        <v/>
      </c>
      <c r="AB555" s="809"/>
      <c r="AC555" s="809"/>
      <c r="AD555" s="812" t="str">
        <f>IF(入力①申請書項目!AK407="","",入力①申請書項目!AK407)</f>
        <v/>
      </c>
      <c r="AE555" s="812"/>
      <c r="AF555" s="812"/>
      <c r="AG555" s="813" t="str">
        <f>IF(入力①申請書項目!AN407="","",入力①申請書項目!AN407)</f>
        <v/>
      </c>
      <c r="AH555" s="813"/>
      <c r="AI555" s="812" t="str">
        <f>IF(入力①申請書項目!AP407=0,"",入力①申請書項目!AP407)</f>
        <v/>
      </c>
      <c r="AJ555" s="812"/>
      <c r="AK555" s="812"/>
      <c r="AL555" s="814" t="str">
        <f>IF(入力①申請書項目!AV407="","",入力①申請書項目!AV407)&amp;IF(入力①申請書項目!AZ407="","",","&amp;入力①申請書項目!AZ407)</f>
        <v/>
      </c>
      <c r="AM555" s="814"/>
      <c r="AN555" s="814"/>
      <c r="AO555" s="814"/>
      <c r="AP555" s="814"/>
      <c r="AQ555" s="396"/>
    </row>
    <row r="556" spans="1:46">
      <c r="A556" s="265"/>
      <c r="B556" s="265"/>
      <c r="C556" s="808" t="str">
        <f>IF(入力①申請書項目!E408="","",入力①申請書項目!E408)</f>
        <v/>
      </c>
      <c r="D556" s="808"/>
      <c r="E556" s="809" t="str">
        <f>IF(入力①申請書項目!G408="","","H"&amp;入力①申請書項目!G408&amp;"."&amp;入力①申請書項目!J408)</f>
        <v/>
      </c>
      <c r="F556" s="809"/>
      <c r="G556" s="809"/>
      <c r="H556" s="809"/>
      <c r="I556" s="810" t="str">
        <f>IF(入力①申請書項目!M408="","",VLOOKUP(入力①申請書項目!M408,PL①!$A$25:$B$29,2,FALSE))</f>
        <v/>
      </c>
      <c r="J556" s="810"/>
      <c r="K556" s="810"/>
      <c r="L556" s="811" t="str">
        <f>IF(入力①申請書項目!Q408="","",入力①申請書項目!Q408)</f>
        <v/>
      </c>
      <c r="M556" s="811"/>
      <c r="N556" s="811"/>
      <c r="O556" s="811"/>
      <c r="P556" s="811"/>
      <c r="Q556" s="811"/>
      <c r="R556" s="811"/>
      <c r="S556" s="811"/>
      <c r="T556" s="811"/>
      <c r="U556" s="811"/>
      <c r="V556" s="811"/>
      <c r="W556" s="809" t="str">
        <f>IF(入力①申請書項目!AA408="","",入力①申請書項目!AA408)&amp;IF(入力①申請書項目!AD408="","",入力①申請書項目!AD408)</f>
        <v/>
      </c>
      <c r="X556" s="809"/>
      <c r="Y556" s="809"/>
      <c r="Z556" s="809"/>
      <c r="AA556" s="809" t="str">
        <f>IF(入力①申請書項目!AG408="","",入力①申請書項目!AG408)</f>
        <v/>
      </c>
      <c r="AB556" s="809"/>
      <c r="AC556" s="809"/>
      <c r="AD556" s="812" t="str">
        <f>IF(入力①申請書項目!AK408="","",入力①申請書項目!AK408)</f>
        <v/>
      </c>
      <c r="AE556" s="812"/>
      <c r="AF556" s="812"/>
      <c r="AG556" s="813" t="str">
        <f>IF(入力①申請書項目!AN408="","",入力①申請書項目!AN408)</f>
        <v/>
      </c>
      <c r="AH556" s="813"/>
      <c r="AI556" s="812" t="str">
        <f>IF(入力①申請書項目!AP408=0,"",入力①申請書項目!AP408)</f>
        <v/>
      </c>
      <c r="AJ556" s="812"/>
      <c r="AK556" s="812"/>
      <c r="AL556" s="814" t="str">
        <f>IF(入力①申請書項目!AV408="","",入力①申請書項目!AV408)&amp;IF(入力①申請書項目!AZ408="","",","&amp;入力①申請書項目!AZ408)</f>
        <v/>
      </c>
      <c r="AM556" s="814"/>
      <c r="AN556" s="814"/>
      <c r="AO556" s="814"/>
      <c r="AP556" s="814"/>
      <c r="AQ556" s="396"/>
    </row>
    <row r="557" spans="1:46">
      <c r="A557" s="265"/>
      <c r="B557" s="265"/>
      <c r="C557" s="808" t="str">
        <f>IF(入力①申請書項目!E409="","",入力①申請書項目!E409)</f>
        <v/>
      </c>
      <c r="D557" s="808"/>
      <c r="E557" s="809" t="str">
        <f>IF(入力①申請書項目!G409="","","H"&amp;入力①申請書項目!G409&amp;"."&amp;入力①申請書項目!J409)</f>
        <v/>
      </c>
      <c r="F557" s="809"/>
      <c r="G557" s="809"/>
      <c r="H557" s="809"/>
      <c r="I557" s="810" t="str">
        <f>IF(入力①申請書項目!M409="","",VLOOKUP(入力①申請書項目!M409,PL①!$A$25:$B$29,2,FALSE))</f>
        <v/>
      </c>
      <c r="J557" s="810"/>
      <c r="K557" s="810"/>
      <c r="L557" s="811" t="str">
        <f>IF(入力①申請書項目!Q409="","",入力①申請書項目!Q409)</f>
        <v/>
      </c>
      <c r="M557" s="811"/>
      <c r="N557" s="811"/>
      <c r="O557" s="811"/>
      <c r="P557" s="811"/>
      <c r="Q557" s="811"/>
      <c r="R557" s="811"/>
      <c r="S557" s="811"/>
      <c r="T557" s="811"/>
      <c r="U557" s="811"/>
      <c r="V557" s="811"/>
      <c r="W557" s="809" t="str">
        <f>IF(入力①申請書項目!AA409="","",入力①申請書項目!AA409)&amp;IF(入力①申請書項目!AD409="","",入力①申請書項目!AD409)</f>
        <v/>
      </c>
      <c r="X557" s="809"/>
      <c r="Y557" s="809"/>
      <c r="Z557" s="809"/>
      <c r="AA557" s="809" t="str">
        <f>IF(入力①申請書項目!AG409="","",入力①申請書項目!AG409)</f>
        <v/>
      </c>
      <c r="AB557" s="809"/>
      <c r="AC557" s="809"/>
      <c r="AD557" s="812" t="str">
        <f>IF(入力①申請書項目!AK409="","",入力①申請書項目!AK409)</f>
        <v/>
      </c>
      <c r="AE557" s="812"/>
      <c r="AF557" s="812"/>
      <c r="AG557" s="813" t="str">
        <f>IF(入力①申請書項目!AN409="","",入力①申請書項目!AN409)</f>
        <v/>
      </c>
      <c r="AH557" s="813"/>
      <c r="AI557" s="812" t="str">
        <f>IF(入力①申請書項目!AP409=0,"",入力①申請書項目!AP409)</f>
        <v/>
      </c>
      <c r="AJ557" s="812"/>
      <c r="AK557" s="812"/>
      <c r="AL557" s="814" t="str">
        <f>IF(入力①申請書項目!AV409="","",入力①申請書項目!AV409)&amp;IF(入力①申請書項目!AZ409="","",","&amp;入力①申請書項目!AZ409)</f>
        <v/>
      </c>
      <c r="AM557" s="814"/>
      <c r="AN557" s="814"/>
      <c r="AO557" s="814"/>
      <c r="AP557" s="814"/>
      <c r="AQ557" s="396"/>
    </row>
    <row r="558" spans="1:46">
      <c r="A558" s="265"/>
      <c r="B558" s="265"/>
      <c r="C558" s="808" t="str">
        <f>IF(入力①申請書項目!E410="","",入力①申請書項目!E410)</f>
        <v/>
      </c>
      <c r="D558" s="808"/>
      <c r="E558" s="809" t="str">
        <f>IF(入力①申請書項目!G410="","","H"&amp;入力①申請書項目!G410&amp;"."&amp;入力①申請書項目!J410)</f>
        <v/>
      </c>
      <c r="F558" s="809"/>
      <c r="G558" s="809"/>
      <c r="H558" s="809"/>
      <c r="I558" s="810" t="str">
        <f>IF(入力①申請書項目!M410="","",VLOOKUP(入力①申請書項目!M410,PL①!$A$25:$B$29,2,FALSE))</f>
        <v/>
      </c>
      <c r="J558" s="810"/>
      <c r="K558" s="810"/>
      <c r="L558" s="811" t="str">
        <f>IF(入力①申請書項目!Q410="","",入力①申請書項目!Q410)</f>
        <v/>
      </c>
      <c r="M558" s="811"/>
      <c r="N558" s="811"/>
      <c r="O558" s="811"/>
      <c r="P558" s="811"/>
      <c r="Q558" s="811"/>
      <c r="R558" s="811"/>
      <c r="S558" s="811"/>
      <c r="T558" s="811"/>
      <c r="U558" s="811"/>
      <c r="V558" s="811"/>
      <c r="W558" s="809" t="str">
        <f>IF(入力①申請書項目!AA410="","",入力①申請書項目!AA410)&amp;IF(入力①申請書項目!AD410="","",入力①申請書項目!AD410)</f>
        <v/>
      </c>
      <c r="X558" s="809"/>
      <c r="Y558" s="809"/>
      <c r="Z558" s="809"/>
      <c r="AA558" s="809" t="str">
        <f>IF(入力①申請書項目!AG410="","",入力①申請書項目!AG410)</f>
        <v/>
      </c>
      <c r="AB558" s="809"/>
      <c r="AC558" s="809"/>
      <c r="AD558" s="812" t="str">
        <f>IF(入力①申請書項目!AK410="","",入力①申請書項目!AK410)</f>
        <v/>
      </c>
      <c r="AE558" s="812"/>
      <c r="AF558" s="812"/>
      <c r="AG558" s="813" t="str">
        <f>IF(入力①申請書項目!AN410="","",入力①申請書項目!AN410)</f>
        <v/>
      </c>
      <c r="AH558" s="813"/>
      <c r="AI558" s="812" t="str">
        <f>IF(入力①申請書項目!AP410=0,"",入力①申請書項目!AP410)</f>
        <v/>
      </c>
      <c r="AJ558" s="812"/>
      <c r="AK558" s="812"/>
      <c r="AL558" s="814" t="str">
        <f>IF(入力①申請書項目!AV410="","",入力①申請書項目!AV410)&amp;IF(入力①申請書項目!AZ410="","",","&amp;入力①申請書項目!AZ410)</f>
        <v/>
      </c>
      <c r="AM558" s="814"/>
      <c r="AN558" s="814"/>
      <c r="AO558" s="814"/>
      <c r="AP558" s="814"/>
      <c r="AQ558" s="396"/>
    </row>
    <row r="559" spans="1:46">
      <c r="A559" s="265"/>
      <c r="B559" s="265"/>
      <c r="C559" s="808" t="str">
        <f>IF(入力①申請書項目!E411="","",入力①申請書項目!E411)</f>
        <v/>
      </c>
      <c r="D559" s="808"/>
      <c r="E559" s="809" t="str">
        <f>IF(入力①申請書項目!G411="","","H"&amp;入力①申請書項目!G411&amp;"."&amp;入力①申請書項目!J411)</f>
        <v/>
      </c>
      <c r="F559" s="809"/>
      <c r="G559" s="809"/>
      <c r="H559" s="809"/>
      <c r="I559" s="810" t="str">
        <f>IF(入力①申請書項目!M411="","",VLOOKUP(入力①申請書項目!M411,PL①!$A$25:$B$29,2,FALSE))</f>
        <v/>
      </c>
      <c r="J559" s="810"/>
      <c r="K559" s="810"/>
      <c r="L559" s="811" t="str">
        <f>IF(入力①申請書項目!Q411="","",入力①申請書項目!Q411)</f>
        <v/>
      </c>
      <c r="M559" s="811"/>
      <c r="N559" s="811"/>
      <c r="O559" s="811"/>
      <c r="P559" s="811"/>
      <c r="Q559" s="811"/>
      <c r="R559" s="811"/>
      <c r="S559" s="811"/>
      <c r="T559" s="811"/>
      <c r="U559" s="811"/>
      <c r="V559" s="811"/>
      <c r="W559" s="809" t="str">
        <f>IF(入力①申請書項目!AA411="","",入力①申請書項目!AA411)&amp;IF(入力①申請書項目!AD411="","",入力①申請書項目!AD411)</f>
        <v/>
      </c>
      <c r="X559" s="809"/>
      <c r="Y559" s="809"/>
      <c r="Z559" s="809"/>
      <c r="AA559" s="809" t="str">
        <f>IF(入力①申請書項目!AG411="","",入力①申請書項目!AG411)</f>
        <v/>
      </c>
      <c r="AB559" s="809"/>
      <c r="AC559" s="809"/>
      <c r="AD559" s="812" t="str">
        <f>IF(入力①申請書項目!AK411="","",入力①申請書項目!AK411)</f>
        <v/>
      </c>
      <c r="AE559" s="812"/>
      <c r="AF559" s="812"/>
      <c r="AG559" s="813" t="str">
        <f>IF(入力①申請書項目!AN411="","",入力①申請書項目!AN411)</f>
        <v/>
      </c>
      <c r="AH559" s="813"/>
      <c r="AI559" s="812" t="str">
        <f>IF(入力①申請書項目!AP411=0,"",入力①申請書項目!AP411)</f>
        <v/>
      </c>
      <c r="AJ559" s="812"/>
      <c r="AK559" s="812"/>
      <c r="AL559" s="814" t="str">
        <f>IF(入力①申請書項目!AV411="","",入力①申請書項目!AV411)&amp;IF(入力①申請書項目!AZ411="","",","&amp;入力①申請書項目!AZ411)</f>
        <v/>
      </c>
      <c r="AM559" s="814"/>
      <c r="AN559" s="814"/>
      <c r="AO559" s="814"/>
      <c r="AP559" s="814"/>
      <c r="AQ559" s="396"/>
    </row>
    <row r="560" spans="1:46">
      <c r="A560" s="265"/>
      <c r="B560" s="265"/>
      <c r="C560" s="808" t="str">
        <f>IF(入力①申請書項目!E412="","",入力①申請書項目!E412)</f>
        <v/>
      </c>
      <c r="D560" s="808"/>
      <c r="E560" s="809" t="str">
        <f>IF(入力①申請書項目!G412="","","H"&amp;入力①申請書項目!G412&amp;"."&amp;入力①申請書項目!J412)</f>
        <v/>
      </c>
      <c r="F560" s="809"/>
      <c r="G560" s="809"/>
      <c r="H560" s="809"/>
      <c r="I560" s="810" t="str">
        <f>IF(入力①申請書項目!M412="","",VLOOKUP(入力①申請書項目!M412,PL①!$A$25:$B$29,2,FALSE))</f>
        <v/>
      </c>
      <c r="J560" s="810"/>
      <c r="K560" s="810"/>
      <c r="L560" s="811" t="str">
        <f>IF(入力①申請書項目!Q412="","",入力①申請書項目!Q412)</f>
        <v/>
      </c>
      <c r="M560" s="811"/>
      <c r="N560" s="811"/>
      <c r="O560" s="811"/>
      <c r="P560" s="811"/>
      <c r="Q560" s="811"/>
      <c r="R560" s="811"/>
      <c r="S560" s="811"/>
      <c r="T560" s="811"/>
      <c r="U560" s="811"/>
      <c r="V560" s="811"/>
      <c r="W560" s="809" t="str">
        <f>IF(入力①申請書項目!AA412="","",入力①申請書項目!AA412)&amp;IF(入力①申請書項目!AD412="","",入力①申請書項目!AD412)</f>
        <v/>
      </c>
      <c r="X560" s="809"/>
      <c r="Y560" s="809"/>
      <c r="Z560" s="809"/>
      <c r="AA560" s="809" t="str">
        <f>IF(入力①申請書項目!AG412="","",入力①申請書項目!AG412)</f>
        <v/>
      </c>
      <c r="AB560" s="809"/>
      <c r="AC560" s="809"/>
      <c r="AD560" s="812" t="str">
        <f>IF(入力①申請書項目!AK412="","",入力①申請書項目!AK412)</f>
        <v/>
      </c>
      <c r="AE560" s="812"/>
      <c r="AF560" s="812"/>
      <c r="AG560" s="813" t="str">
        <f>IF(入力①申請書項目!AN412="","",入力①申請書項目!AN412)</f>
        <v/>
      </c>
      <c r="AH560" s="813"/>
      <c r="AI560" s="812" t="str">
        <f>IF(入力①申請書項目!AP412=0,"",入力①申請書項目!AP412)</f>
        <v/>
      </c>
      <c r="AJ560" s="812"/>
      <c r="AK560" s="812"/>
      <c r="AL560" s="814" t="str">
        <f>IF(入力①申請書項目!AV412="","",入力①申請書項目!AV412)&amp;IF(入力①申請書項目!AZ412="","",","&amp;入力①申請書項目!AZ412)</f>
        <v/>
      </c>
      <c r="AM560" s="814"/>
      <c r="AN560" s="814"/>
      <c r="AO560" s="814"/>
      <c r="AP560" s="814"/>
      <c r="AQ560" s="396"/>
    </row>
    <row r="561" spans="1:43">
      <c r="A561" s="265"/>
      <c r="B561" s="265"/>
      <c r="C561" s="808" t="str">
        <f>IF(入力①申請書項目!E413="","",入力①申請書項目!E413)</f>
        <v/>
      </c>
      <c r="D561" s="808"/>
      <c r="E561" s="809" t="str">
        <f>IF(入力①申請書項目!G413="","","H"&amp;入力①申請書項目!G413&amp;"."&amp;入力①申請書項目!J413)</f>
        <v/>
      </c>
      <c r="F561" s="809"/>
      <c r="G561" s="809"/>
      <c r="H561" s="809"/>
      <c r="I561" s="810" t="str">
        <f>IF(入力①申請書項目!M413="","",VLOOKUP(入力①申請書項目!M413,PL①!$A$25:$B$29,2,FALSE))</f>
        <v/>
      </c>
      <c r="J561" s="810"/>
      <c r="K561" s="810"/>
      <c r="L561" s="811" t="str">
        <f>IF(入力①申請書項目!Q413="","",入力①申請書項目!Q413)</f>
        <v/>
      </c>
      <c r="M561" s="811"/>
      <c r="N561" s="811"/>
      <c r="O561" s="811"/>
      <c r="P561" s="811"/>
      <c r="Q561" s="811"/>
      <c r="R561" s="811"/>
      <c r="S561" s="811"/>
      <c r="T561" s="811"/>
      <c r="U561" s="811"/>
      <c r="V561" s="811"/>
      <c r="W561" s="809" t="str">
        <f>IF(入力①申請書項目!AA413="","",入力①申請書項目!AA413)&amp;IF(入力①申請書項目!AD413="","",入力①申請書項目!AD413)</f>
        <v/>
      </c>
      <c r="X561" s="809"/>
      <c r="Y561" s="809"/>
      <c r="Z561" s="809"/>
      <c r="AA561" s="809" t="str">
        <f>IF(入力①申請書項目!AG413="","",入力①申請書項目!AG413)</f>
        <v/>
      </c>
      <c r="AB561" s="809"/>
      <c r="AC561" s="809"/>
      <c r="AD561" s="812" t="str">
        <f>IF(入力①申請書項目!AK413="","",入力①申請書項目!AK413)</f>
        <v/>
      </c>
      <c r="AE561" s="812"/>
      <c r="AF561" s="812"/>
      <c r="AG561" s="813" t="str">
        <f>IF(入力①申請書項目!AN413="","",入力①申請書項目!AN413)</f>
        <v/>
      </c>
      <c r="AH561" s="813"/>
      <c r="AI561" s="812" t="str">
        <f>IF(入力①申請書項目!AP413=0,"",入力①申請書項目!AP413)</f>
        <v/>
      </c>
      <c r="AJ561" s="812"/>
      <c r="AK561" s="812"/>
      <c r="AL561" s="814" t="str">
        <f>IF(入力①申請書項目!AV413="","",入力①申請書項目!AV413)&amp;IF(入力①申請書項目!AZ413="","",","&amp;入力①申請書項目!AZ413)</f>
        <v/>
      </c>
      <c r="AM561" s="814"/>
      <c r="AN561" s="814"/>
      <c r="AO561" s="814"/>
      <c r="AP561" s="814"/>
      <c r="AQ561" s="396"/>
    </row>
    <row r="562" spans="1:43">
      <c r="A562" s="265"/>
      <c r="B562" s="265"/>
      <c r="C562" s="808" t="str">
        <f>IF(入力①申請書項目!E414="","",入力①申請書項目!E414)</f>
        <v/>
      </c>
      <c r="D562" s="808"/>
      <c r="E562" s="809" t="str">
        <f>IF(入力①申請書項目!G414="","","H"&amp;入力①申請書項目!G414&amp;"."&amp;入力①申請書項目!J414)</f>
        <v/>
      </c>
      <c r="F562" s="809"/>
      <c r="G562" s="809"/>
      <c r="H562" s="809"/>
      <c r="I562" s="810" t="str">
        <f>IF(入力①申請書項目!M414="","",VLOOKUP(入力①申請書項目!M414,PL①!$A$25:$B$29,2,FALSE))</f>
        <v/>
      </c>
      <c r="J562" s="810"/>
      <c r="K562" s="810"/>
      <c r="L562" s="811" t="str">
        <f>IF(入力①申請書項目!Q414="","",入力①申請書項目!Q414)</f>
        <v/>
      </c>
      <c r="M562" s="811"/>
      <c r="N562" s="811"/>
      <c r="O562" s="811"/>
      <c r="P562" s="811"/>
      <c r="Q562" s="811"/>
      <c r="R562" s="811"/>
      <c r="S562" s="811"/>
      <c r="T562" s="811"/>
      <c r="U562" s="811"/>
      <c r="V562" s="811"/>
      <c r="W562" s="809" t="str">
        <f>IF(入力①申請書項目!AA414="","",入力①申請書項目!AA414)&amp;IF(入力①申請書項目!AD414="","",入力①申請書項目!AD414)</f>
        <v/>
      </c>
      <c r="X562" s="809"/>
      <c r="Y562" s="809"/>
      <c r="Z562" s="809"/>
      <c r="AA562" s="809" t="str">
        <f>IF(入力①申請書項目!AG414="","",入力①申請書項目!AG414)</f>
        <v/>
      </c>
      <c r="AB562" s="809"/>
      <c r="AC562" s="809"/>
      <c r="AD562" s="812" t="str">
        <f>IF(入力①申請書項目!AK414="","",入力①申請書項目!AK414)</f>
        <v/>
      </c>
      <c r="AE562" s="812"/>
      <c r="AF562" s="812"/>
      <c r="AG562" s="813" t="str">
        <f>IF(入力①申請書項目!AN414="","",入力①申請書項目!AN414)</f>
        <v/>
      </c>
      <c r="AH562" s="813"/>
      <c r="AI562" s="812" t="str">
        <f>IF(入力①申請書項目!AP414=0,"",入力①申請書項目!AP414)</f>
        <v/>
      </c>
      <c r="AJ562" s="812"/>
      <c r="AK562" s="812"/>
      <c r="AL562" s="814" t="str">
        <f>IF(入力①申請書項目!AV414="","",入力①申請書項目!AV414)&amp;IF(入力①申請書項目!AZ414="","",","&amp;入力①申請書項目!AZ414)</f>
        <v/>
      </c>
      <c r="AM562" s="814"/>
      <c r="AN562" s="814"/>
      <c r="AO562" s="814"/>
      <c r="AP562" s="814"/>
      <c r="AQ562" s="396"/>
    </row>
    <row r="563" spans="1:43">
      <c r="A563" s="265"/>
      <c r="B563" s="265"/>
      <c r="C563" s="808" t="str">
        <f>IF(入力①申請書項目!E415="","",入力①申請書項目!E415)</f>
        <v/>
      </c>
      <c r="D563" s="808"/>
      <c r="E563" s="809" t="str">
        <f>IF(入力①申請書項目!G415="","","H"&amp;入力①申請書項目!G415&amp;"."&amp;入力①申請書項目!J415)</f>
        <v/>
      </c>
      <c r="F563" s="809"/>
      <c r="G563" s="809"/>
      <c r="H563" s="809"/>
      <c r="I563" s="810" t="str">
        <f>IF(入力①申請書項目!M415="","",VLOOKUP(入力①申請書項目!M415,PL①!$A$25:$B$29,2,FALSE))</f>
        <v/>
      </c>
      <c r="J563" s="810"/>
      <c r="K563" s="810"/>
      <c r="L563" s="811" t="str">
        <f>IF(入力①申請書項目!Q415="","",入力①申請書項目!Q415)</f>
        <v/>
      </c>
      <c r="M563" s="811"/>
      <c r="N563" s="811"/>
      <c r="O563" s="811"/>
      <c r="P563" s="811"/>
      <c r="Q563" s="811"/>
      <c r="R563" s="811"/>
      <c r="S563" s="811"/>
      <c r="T563" s="811"/>
      <c r="U563" s="811"/>
      <c r="V563" s="811"/>
      <c r="W563" s="809" t="str">
        <f>IF(入力①申請書項目!AA415="","",入力①申請書項目!AA415)&amp;IF(入力①申請書項目!AD415="","",入力①申請書項目!AD415)</f>
        <v/>
      </c>
      <c r="X563" s="809"/>
      <c r="Y563" s="809"/>
      <c r="Z563" s="809"/>
      <c r="AA563" s="809" t="str">
        <f>IF(入力①申請書項目!AG415="","",入力①申請書項目!AG415)</f>
        <v/>
      </c>
      <c r="AB563" s="809"/>
      <c r="AC563" s="809"/>
      <c r="AD563" s="812" t="str">
        <f>IF(入力①申請書項目!AK415="","",入力①申請書項目!AK415)</f>
        <v/>
      </c>
      <c r="AE563" s="812"/>
      <c r="AF563" s="812"/>
      <c r="AG563" s="813" t="str">
        <f>IF(入力①申請書項目!AN415="","",入力①申請書項目!AN415)</f>
        <v/>
      </c>
      <c r="AH563" s="813"/>
      <c r="AI563" s="812" t="str">
        <f>IF(入力①申請書項目!AP415=0,"",入力①申請書項目!AP415)</f>
        <v/>
      </c>
      <c r="AJ563" s="812"/>
      <c r="AK563" s="812"/>
      <c r="AL563" s="814" t="str">
        <f>IF(入力①申請書項目!AV415="","",入力①申請書項目!AV415)&amp;IF(入力①申請書項目!AZ415="","",","&amp;入力①申請書項目!AZ415)</f>
        <v/>
      </c>
      <c r="AM563" s="814"/>
      <c r="AN563" s="814"/>
      <c r="AO563" s="814"/>
      <c r="AP563" s="814"/>
      <c r="AQ563" s="396"/>
    </row>
    <row r="564" spans="1:43">
      <c r="A564" s="265"/>
      <c r="B564" s="265"/>
      <c r="C564" s="808" t="str">
        <f>IF(入力①申請書項目!E416="","",入力①申請書項目!E416)</f>
        <v/>
      </c>
      <c r="D564" s="808"/>
      <c r="E564" s="809" t="str">
        <f>IF(入力①申請書項目!G416="","","H"&amp;入力①申請書項目!G416&amp;"."&amp;入力①申請書項目!J416)</f>
        <v/>
      </c>
      <c r="F564" s="809"/>
      <c r="G564" s="809"/>
      <c r="H564" s="809"/>
      <c r="I564" s="810" t="str">
        <f>IF(入力①申請書項目!M416="","",VLOOKUP(入力①申請書項目!M416,PL①!$A$25:$B$29,2,FALSE))</f>
        <v/>
      </c>
      <c r="J564" s="810"/>
      <c r="K564" s="810"/>
      <c r="L564" s="811" t="str">
        <f>IF(入力①申請書項目!Q416="","",入力①申請書項目!Q416)</f>
        <v/>
      </c>
      <c r="M564" s="811"/>
      <c r="N564" s="811"/>
      <c r="O564" s="811"/>
      <c r="P564" s="811"/>
      <c r="Q564" s="811"/>
      <c r="R564" s="811"/>
      <c r="S564" s="811"/>
      <c r="T564" s="811"/>
      <c r="U564" s="811"/>
      <c r="V564" s="811"/>
      <c r="W564" s="809" t="str">
        <f>IF(入力①申請書項目!AA416="","",入力①申請書項目!AA416)&amp;IF(入力①申請書項目!AD416="","",入力①申請書項目!AD416)</f>
        <v/>
      </c>
      <c r="X564" s="809"/>
      <c r="Y564" s="809"/>
      <c r="Z564" s="809"/>
      <c r="AA564" s="809" t="str">
        <f>IF(入力①申請書項目!AG416="","",入力①申請書項目!AG416)</f>
        <v/>
      </c>
      <c r="AB564" s="809"/>
      <c r="AC564" s="809"/>
      <c r="AD564" s="812" t="str">
        <f>IF(入力①申請書項目!AK416="","",入力①申請書項目!AK416)</f>
        <v/>
      </c>
      <c r="AE564" s="812"/>
      <c r="AF564" s="812"/>
      <c r="AG564" s="813" t="str">
        <f>IF(入力①申請書項目!AN416="","",入力①申請書項目!AN416)</f>
        <v/>
      </c>
      <c r="AH564" s="813"/>
      <c r="AI564" s="812" t="str">
        <f>IF(入力①申請書項目!AP416=0,"",入力①申請書項目!AP416)</f>
        <v/>
      </c>
      <c r="AJ564" s="812"/>
      <c r="AK564" s="812"/>
      <c r="AL564" s="814" t="str">
        <f>IF(入力①申請書項目!AV416="","",入力①申請書項目!AV416)&amp;IF(入力①申請書項目!AZ416="","",","&amp;入力①申請書項目!AZ416)</f>
        <v/>
      </c>
      <c r="AM564" s="814"/>
      <c r="AN564" s="814"/>
      <c r="AO564" s="814"/>
      <c r="AP564" s="814"/>
      <c r="AQ564" s="396"/>
    </row>
    <row r="565" spans="1:43">
      <c r="A565" s="265"/>
      <c r="B565" s="265"/>
      <c r="C565" s="808" t="str">
        <f>IF(入力①申請書項目!E417="","",入力①申請書項目!E417)</f>
        <v/>
      </c>
      <c r="D565" s="808"/>
      <c r="E565" s="809" t="str">
        <f>IF(入力①申請書項目!G417="","","H"&amp;入力①申請書項目!G417&amp;"."&amp;入力①申請書項目!J417)</f>
        <v/>
      </c>
      <c r="F565" s="809"/>
      <c r="G565" s="809"/>
      <c r="H565" s="809"/>
      <c r="I565" s="810" t="str">
        <f>IF(入力①申請書項目!M417="","",VLOOKUP(入力①申請書項目!M417,PL①!$A$25:$B$29,2,FALSE))</f>
        <v/>
      </c>
      <c r="J565" s="810"/>
      <c r="K565" s="810"/>
      <c r="L565" s="811" t="str">
        <f>IF(入力①申請書項目!Q417="","",入力①申請書項目!Q417)</f>
        <v/>
      </c>
      <c r="M565" s="811"/>
      <c r="N565" s="811"/>
      <c r="O565" s="811"/>
      <c r="P565" s="811"/>
      <c r="Q565" s="811"/>
      <c r="R565" s="811"/>
      <c r="S565" s="811"/>
      <c r="T565" s="811"/>
      <c r="U565" s="811"/>
      <c r="V565" s="811"/>
      <c r="W565" s="809" t="str">
        <f>IF(入力①申請書項目!AA417="","",入力①申請書項目!AA417)&amp;IF(入力①申請書項目!AD417="","",入力①申請書項目!AD417)</f>
        <v/>
      </c>
      <c r="X565" s="809"/>
      <c r="Y565" s="809"/>
      <c r="Z565" s="809"/>
      <c r="AA565" s="809" t="str">
        <f>IF(入力①申請書項目!AG417="","",入力①申請書項目!AG417)</f>
        <v/>
      </c>
      <c r="AB565" s="809"/>
      <c r="AC565" s="809"/>
      <c r="AD565" s="812" t="str">
        <f>IF(入力①申請書項目!AK417="","",入力①申請書項目!AK417)</f>
        <v/>
      </c>
      <c r="AE565" s="812"/>
      <c r="AF565" s="812"/>
      <c r="AG565" s="813" t="str">
        <f>IF(入力①申請書項目!AN417="","",入力①申請書項目!AN417)</f>
        <v/>
      </c>
      <c r="AH565" s="813"/>
      <c r="AI565" s="812" t="str">
        <f>IF(入力①申請書項目!AP417=0,"",入力①申請書項目!AP417)</f>
        <v/>
      </c>
      <c r="AJ565" s="812"/>
      <c r="AK565" s="812"/>
      <c r="AL565" s="814" t="str">
        <f>IF(入力①申請書項目!AV417="","",入力①申請書項目!AV417)&amp;IF(入力①申請書項目!AZ417="","",","&amp;入力①申請書項目!AZ417)</f>
        <v/>
      </c>
      <c r="AM565" s="814"/>
      <c r="AN565" s="814"/>
      <c r="AO565" s="814"/>
      <c r="AP565" s="814"/>
      <c r="AQ565" s="396"/>
    </row>
    <row r="566" spans="1:43">
      <c r="A566" s="265"/>
      <c r="B566" s="265"/>
      <c r="C566" s="808" t="str">
        <f>IF(入力①申請書項目!E418="","",入力①申請書項目!E418)</f>
        <v/>
      </c>
      <c r="D566" s="808"/>
      <c r="E566" s="809" t="str">
        <f>IF(入力①申請書項目!G418="","","H"&amp;入力①申請書項目!G418&amp;"."&amp;入力①申請書項目!J418)</f>
        <v/>
      </c>
      <c r="F566" s="809"/>
      <c r="G566" s="809"/>
      <c r="H566" s="809"/>
      <c r="I566" s="810" t="str">
        <f>IF(入力①申請書項目!M418="","",VLOOKUP(入力①申請書項目!M418,PL①!$A$25:$B$29,2,FALSE))</f>
        <v/>
      </c>
      <c r="J566" s="810"/>
      <c r="K566" s="810"/>
      <c r="L566" s="811" t="str">
        <f>IF(入力①申請書項目!Q418="","",入力①申請書項目!Q418)</f>
        <v/>
      </c>
      <c r="M566" s="811"/>
      <c r="N566" s="811"/>
      <c r="O566" s="811"/>
      <c r="P566" s="811"/>
      <c r="Q566" s="811"/>
      <c r="R566" s="811"/>
      <c r="S566" s="811"/>
      <c r="T566" s="811"/>
      <c r="U566" s="811"/>
      <c r="V566" s="811"/>
      <c r="W566" s="809" t="str">
        <f>IF(入力①申請書項目!AA418="","",入力①申請書項目!AA418)&amp;IF(入力①申請書項目!AD418="","",入力①申請書項目!AD418)</f>
        <v/>
      </c>
      <c r="X566" s="809"/>
      <c r="Y566" s="809"/>
      <c r="Z566" s="809"/>
      <c r="AA566" s="809" t="str">
        <f>IF(入力①申請書項目!AG418="","",入力①申請書項目!AG418)</f>
        <v/>
      </c>
      <c r="AB566" s="809"/>
      <c r="AC566" s="809"/>
      <c r="AD566" s="812" t="str">
        <f>IF(入力①申請書項目!AK418="","",入力①申請書項目!AK418)</f>
        <v/>
      </c>
      <c r="AE566" s="812"/>
      <c r="AF566" s="812"/>
      <c r="AG566" s="813" t="str">
        <f>IF(入力①申請書項目!AN418="","",入力①申請書項目!AN418)</f>
        <v/>
      </c>
      <c r="AH566" s="813"/>
      <c r="AI566" s="812" t="str">
        <f>IF(入力①申請書項目!AP418=0,"",入力①申請書項目!AP418)</f>
        <v/>
      </c>
      <c r="AJ566" s="812"/>
      <c r="AK566" s="812"/>
      <c r="AL566" s="814" t="str">
        <f>IF(入力①申請書項目!AV418="","",入力①申請書項目!AV418)&amp;IF(入力①申請書項目!AZ418="","",","&amp;入力①申請書項目!AZ418)</f>
        <v/>
      </c>
      <c r="AM566" s="814"/>
      <c r="AN566" s="814"/>
      <c r="AO566" s="814"/>
      <c r="AP566" s="814"/>
      <c r="AQ566" s="396"/>
    </row>
    <row r="567" spans="1:43">
      <c r="A567" s="265"/>
      <c r="B567" s="265"/>
      <c r="C567" s="808" t="str">
        <f>IF(入力①申請書項目!E419="","",入力①申請書項目!E419)</f>
        <v/>
      </c>
      <c r="D567" s="808"/>
      <c r="E567" s="809" t="str">
        <f>IF(入力①申請書項目!G419="","","H"&amp;入力①申請書項目!G419&amp;"."&amp;入力①申請書項目!J419)</f>
        <v/>
      </c>
      <c r="F567" s="809"/>
      <c r="G567" s="809"/>
      <c r="H567" s="809"/>
      <c r="I567" s="810" t="str">
        <f>IF(入力①申請書項目!M419="","",VLOOKUP(入力①申請書項目!M419,PL①!$A$25:$B$29,2,FALSE))</f>
        <v/>
      </c>
      <c r="J567" s="810"/>
      <c r="K567" s="810"/>
      <c r="L567" s="811" t="str">
        <f>IF(入力①申請書項目!Q419="","",入力①申請書項目!Q419)</f>
        <v/>
      </c>
      <c r="M567" s="811"/>
      <c r="N567" s="811"/>
      <c r="O567" s="811"/>
      <c r="P567" s="811"/>
      <c r="Q567" s="811"/>
      <c r="R567" s="811"/>
      <c r="S567" s="811"/>
      <c r="T567" s="811"/>
      <c r="U567" s="811"/>
      <c r="V567" s="811"/>
      <c r="W567" s="809" t="str">
        <f>IF(入力①申請書項目!AA419="","",入力①申請書項目!AA419)&amp;IF(入力①申請書項目!AD419="","",入力①申請書項目!AD419)</f>
        <v/>
      </c>
      <c r="X567" s="809"/>
      <c r="Y567" s="809"/>
      <c r="Z567" s="809"/>
      <c r="AA567" s="809" t="str">
        <f>IF(入力①申請書項目!AG419="","",入力①申請書項目!AG419)</f>
        <v/>
      </c>
      <c r="AB567" s="809"/>
      <c r="AC567" s="809"/>
      <c r="AD567" s="812" t="str">
        <f>IF(入力①申請書項目!AK419="","",入力①申請書項目!AK419)</f>
        <v/>
      </c>
      <c r="AE567" s="812"/>
      <c r="AF567" s="812"/>
      <c r="AG567" s="813" t="str">
        <f>IF(入力①申請書項目!AN419="","",入力①申請書項目!AN419)</f>
        <v/>
      </c>
      <c r="AH567" s="813"/>
      <c r="AI567" s="812" t="str">
        <f>IF(入力①申請書項目!AP419=0,"",入力①申請書項目!AP419)</f>
        <v/>
      </c>
      <c r="AJ567" s="812"/>
      <c r="AK567" s="812"/>
      <c r="AL567" s="814" t="str">
        <f>IF(入力①申請書項目!AV419="","",入力①申請書項目!AV419)&amp;IF(入力①申請書項目!AZ419="","",","&amp;入力①申請書項目!AZ419)</f>
        <v/>
      </c>
      <c r="AM567" s="814"/>
      <c r="AN567" s="814"/>
      <c r="AO567" s="814"/>
      <c r="AP567" s="814"/>
      <c r="AQ567" s="396"/>
    </row>
    <row r="568" spans="1:43">
      <c r="A568" s="265"/>
      <c r="B568" s="265"/>
      <c r="C568" s="808" t="str">
        <f>IF(入力①申請書項目!E420="","",入力①申請書項目!E420)</f>
        <v/>
      </c>
      <c r="D568" s="808"/>
      <c r="E568" s="809" t="str">
        <f>IF(入力①申請書項目!G420="","","H"&amp;入力①申請書項目!G420&amp;"."&amp;入力①申請書項目!J420)</f>
        <v/>
      </c>
      <c r="F568" s="809"/>
      <c r="G568" s="809"/>
      <c r="H568" s="809"/>
      <c r="I568" s="810" t="str">
        <f>IF(入力①申請書項目!M420="","",VLOOKUP(入力①申請書項目!M420,PL①!$A$25:$B$29,2,FALSE))</f>
        <v/>
      </c>
      <c r="J568" s="810"/>
      <c r="K568" s="810"/>
      <c r="L568" s="811" t="str">
        <f>IF(入力①申請書項目!Q420="","",入力①申請書項目!Q420)</f>
        <v/>
      </c>
      <c r="M568" s="811"/>
      <c r="N568" s="811"/>
      <c r="O568" s="811"/>
      <c r="P568" s="811"/>
      <c r="Q568" s="811"/>
      <c r="R568" s="811"/>
      <c r="S568" s="811"/>
      <c r="T568" s="811"/>
      <c r="U568" s="811"/>
      <c r="V568" s="811"/>
      <c r="W568" s="809" t="str">
        <f>IF(入力①申請書項目!AA420="","",入力①申請書項目!AA420)&amp;IF(入力①申請書項目!AD420="","",入力①申請書項目!AD420)</f>
        <v/>
      </c>
      <c r="X568" s="809"/>
      <c r="Y568" s="809"/>
      <c r="Z568" s="809"/>
      <c r="AA568" s="809" t="str">
        <f>IF(入力①申請書項目!AG420="","",入力①申請書項目!AG420)</f>
        <v/>
      </c>
      <c r="AB568" s="809"/>
      <c r="AC568" s="809"/>
      <c r="AD568" s="812" t="str">
        <f>IF(入力①申請書項目!AK420="","",入力①申請書項目!AK420)</f>
        <v/>
      </c>
      <c r="AE568" s="812"/>
      <c r="AF568" s="812"/>
      <c r="AG568" s="813" t="str">
        <f>IF(入力①申請書項目!AN420="","",入力①申請書項目!AN420)</f>
        <v/>
      </c>
      <c r="AH568" s="813"/>
      <c r="AI568" s="812" t="str">
        <f>IF(入力①申請書項目!AP420=0,"",入力①申請書項目!AP420)</f>
        <v/>
      </c>
      <c r="AJ568" s="812"/>
      <c r="AK568" s="812"/>
      <c r="AL568" s="814" t="str">
        <f>IF(入力①申請書項目!AV420="","",入力①申請書項目!AV420)&amp;IF(入力①申請書項目!AZ420="","",","&amp;入力①申請書項目!AZ420)</f>
        <v/>
      </c>
      <c r="AM568" s="814"/>
      <c r="AN568" s="814"/>
      <c r="AO568" s="814"/>
      <c r="AP568" s="814"/>
      <c r="AQ568" s="396"/>
    </row>
    <row r="569" spans="1:43">
      <c r="A569" s="265"/>
      <c r="B569" s="265"/>
      <c r="C569" s="808" t="str">
        <f>IF(入力①申請書項目!E421="","",入力①申請書項目!E421)</f>
        <v/>
      </c>
      <c r="D569" s="808"/>
      <c r="E569" s="809" t="str">
        <f>IF(入力①申請書項目!G421="","","H"&amp;入力①申請書項目!G421&amp;"."&amp;入力①申請書項目!J421)</f>
        <v/>
      </c>
      <c r="F569" s="809"/>
      <c r="G569" s="809"/>
      <c r="H569" s="809"/>
      <c r="I569" s="810" t="str">
        <f>IF(入力①申請書項目!M421="","",VLOOKUP(入力①申請書項目!M421,PL①!$A$25:$B$29,2,FALSE))</f>
        <v/>
      </c>
      <c r="J569" s="810"/>
      <c r="K569" s="810"/>
      <c r="L569" s="811" t="str">
        <f>IF(入力①申請書項目!Q421="","",入力①申請書項目!Q421)</f>
        <v/>
      </c>
      <c r="M569" s="811"/>
      <c r="N569" s="811"/>
      <c r="O569" s="811"/>
      <c r="P569" s="811"/>
      <c r="Q569" s="811"/>
      <c r="R569" s="811"/>
      <c r="S569" s="811"/>
      <c r="T569" s="811"/>
      <c r="U569" s="811"/>
      <c r="V569" s="811"/>
      <c r="W569" s="809" t="str">
        <f>IF(入力①申請書項目!AA421="","",入力①申請書項目!AA421)&amp;IF(入力①申請書項目!AD421="","",入力①申請書項目!AD421)</f>
        <v/>
      </c>
      <c r="X569" s="809"/>
      <c r="Y569" s="809"/>
      <c r="Z569" s="809"/>
      <c r="AA569" s="809" t="str">
        <f>IF(入力①申請書項目!AG421="","",入力①申請書項目!AG421)</f>
        <v/>
      </c>
      <c r="AB569" s="809"/>
      <c r="AC569" s="809"/>
      <c r="AD569" s="812" t="str">
        <f>IF(入力①申請書項目!AK421="","",入力①申請書項目!AK421)</f>
        <v/>
      </c>
      <c r="AE569" s="812"/>
      <c r="AF569" s="812"/>
      <c r="AG569" s="813" t="str">
        <f>IF(入力①申請書項目!AN421="","",入力①申請書項目!AN421)</f>
        <v/>
      </c>
      <c r="AH569" s="813"/>
      <c r="AI569" s="812" t="str">
        <f>IF(入力①申請書項目!AP421=0,"",入力①申請書項目!AP421)</f>
        <v/>
      </c>
      <c r="AJ569" s="812"/>
      <c r="AK569" s="812"/>
      <c r="AL569" s="814" t="str">
        <f>IF(入力①申請書項目!AV421="","",入力①申請書項目!AV421)&amp;IF(入力①申請書項目!AZ421="","",","&amp;入力①申請書項目!AZ421)</f>
        <v/>
      </c>
      <c r="AM569" s="814"/>
      <c r="AN569" s="814"/>
      <c r="AO569" s="814"/>
      <c r="AP569" s="814"/>
      <c r="AQ569" s="396"/>
    </row>
    <row r="570" spans="1:43">
      <c r="A570" s="265"/>
      <c r="B570" s="265"/>
      <c r="C570" s="808" t="str">
        <f>IF(入力①申請書項目!E422="","",入力①申請書項目!E422)</f>
        <v/>
      </c>
      <c r="D570" s="808"/>
      <c r="E570" s="809" t="str">
        <f>IF(入力①申請書項目!G422="","","H"&amp;入力①申請書項目!G422&amp;"."&amp;入力①申請書項目!J422)</f>
        <v/>
      </c>
      <c r="F570" s="809"/>
      <c r="G570" s="809"/>
      <c r="H570" s="809"/>
      <c r="I570" s="810" t="str">
        <f>IF(入力①申請書項目!M422="","",VLOOKUP(入力①申請書項目!M422,PL①!$A$25:$B$29,2,FALSE))</f>
        <v/>
      </c>
      <c r="J570" s="810"/>
      <c r="K570" s="810"/>
      <c r="L570" s="811" t="str">
        <f>IF(入力①申請書項目!Q422="","",入力①申請書項目!Q422)</f>
        <v/>
      </c>
      <c r="M570" s="811"/>
      <c r="N570" s="811"/>
      <c r="O570" s="811"/>
      <c r="P570" s="811"/>
      <c r="Q570" s="811"/>
      <c r="R570" s="811"/>
      <c r="S570" s="811"/>
      <c r="T570" s="811"/>
      <c r="U570" s="811"/>
      <c r="V570" s="811"/>
      <c r="W570" s="809" t="str">
        <f>IF(入力①申請書項目!AA422="","",入力①申請書項目!AA422)&amp;IF(入力①申請書項目!AD422="","",入力①申請書項目!AD422)</f>
        <v/>
      </c>
      <c r="X570" s="809"/>
      <c r="Y570" s="809"/>
      <c r="Z570" s="809"/>
      <c r="AA570" s="809" t="str">
        <f>IF(入力①申請書項目!AG422="","",入力①申請書項目!AG422)</f>
        <v/>
      </c>
      <c r="AB570" s="809"/>
      <c r="AC570" s="809"/>
      <c r="AD570" s="812" t="str">
        <f>IF(入力①申請書項目!AK422="","",入力①申請書項目!AK422)</f>
        <v/>
      </c>
      <c r="AE570" s="812"/>
      <c r="AF570" s="812"/>
      <c r="AG570" s="813" t="str">
        <f>IF(入力①申請書項目!AN422="","",入力①申請書項目!AN422)</f>
        <v/>
      </c>
      <c r="AH570" s="813"/>
      <c r="AI570" s="812" t="str">
        <f>IF(入力①申請書項目!AP422=0,"",入力①申請書項目!AP422)</f>
        <v/>
      </c>
      <c r="AJ570" s="812"/>
      <c r="AK570" s="812"/>
      <c r="AL570" s="814" t="str">
        <f>IF(入力①申請書項目!AV422="","",入力①申請書項目!AV422)&amp;IF(入力①申請書項目!AZ422="","",","&amp;入力①申請書項目!AZ422)</f>
        <v/>
      </c>
      <c r="AM570" s="814"/>
      <c r="AN570" s="814"/>
      <c r="AO570" s="814"/>
      <c r="AP570" s="814"/>
      <c r="AQ570" s="396"/>
    </row>
    <row r="571" spans="1:43">
      <c r="A571" s="265"/>
      <c r="B571" s="265"/>
      <c r="C571" s="808" t="str">
        <f>IF(入力①申請書項目!E423="","",入力①申請書項目!E423)</f>
        <v/>
      </c>
      <c r="D571" s="808"/>
      <c r="E571" s="809" t="str">
        <f>IF(入力①申請書項目!G423="","","H"&amp;入力①申請書項目!G423&amp;"."&amp;入力①申請書項目!J423)</f>
        <v/>
      </c>
      <c r="F571" s="809"/>
      <c r="G571" s="809"/>
      <c r="H571" s="809"/>
      <c r="I571" s="810" t="str">
        <f>IF(入力①申請書項目!M423="","",VLOOKUP(入力①申請書項目!M423,PL①!$A$25:$B$29,2,FALSE))</f>
        <v/>
      </c>
      <c r="J571" s="810"/>
      <c r="K571" s="810"/>
      <c r="L571" s="811" t="str">
        <f>IF(入力①申請書項目!Q423="","",入力①申請書項目!Q423)</f>
        <v/>
      </c>
      <c r="M571" s="811"/>
      <c r="N571" s="811"/>
      <c r="O571" s="811"/>
      <c r="P571" s="811"/>
      <c r="Q571" s="811"/>
      <c r="R571" s="811"/>
      <c r="S571" s="811"/>
      <c r="T571" s="811"/>
      <c r="U571" s="811"/>
      <c r="V571" s="811"/>
      <c r="W571" s="809" t="str">
        <f>IF(入力①申請書項目!AA423="","",入力①申請書項目!AA423)&amp;IF(入力①申請書項目!AD423="","",入力①申請書項目!AD423)</f>
        <v/>
      </c>
      <c r="X571" s="809"/>
      <c r="Y571" s="809"/>
      <c r="Z571" s="809"/>
      <c r="AA571" s="809" t="str">
        <f>IF(入力①申請書項目!AG423="","",入力①申請書項目!AG423)</f>
        <v/>
      </c>
      <c r="AB571" s="809"/>
      <c r="AC571" s="809"/>
      <c r="AD571" s="812" t="str">
        <f>IF(入力①申請書項目!AK423="","",入力①申請書項目!AK423)</f>
        <v/>
      </c>
      <c r="AE571" s="812"/>
      <c r="AF571" s="812"/>
      <c r="AG571" s="813" t="str">
        <f>IF(入力①申請書項目!AN423="","",入力①申請書項目!AN423)</f>
        <v/>
      </c>
      <c r="AH571" s="813"/>
      <c r="AI571" s="812" t="str">
        <f>IF(入力①申請書項目!AP423=0,"",入力①申請書項目!AP423)</f>
        <v/>
      </c>
      <c r="AJ571" s="812"/>
      <c r="AK571" s="812"/>
      <c r="AL571" s="814" t="str">
        <f>IF(入力①申請書項目!AV423="","",入力①申請書項目!AV423)&amp;IF(入力①申請書項目!AZ423="","",","&amp;入力①申請書項目!AZ423)</f>
        <v/>
      </c>
      <c r="AM571" s="814"/>
      <c r="AN571" s="814"/>
      <c r="AO571" s="814"/>
      <c r="AP571" s="814"/>
      <c r="AQ571" s="396"/>
    </row>
    <row r="572" spans="1:43">
      <c r="A572" s="265"/>
      <c r="B572" s="265"/>
      <c r="C572" s="808" t="str">
        <f>IF(入力①申請書項目!E424="","",入力①申請書項目!E424)</f>
        <v/>
      </c>
      <c r="D572" s="808"/>
      <c r="E572" s="809" t="str">
        <f>IF(入力①申請書項目!G424="","","H"&amp;入力①申請書項目!G424&amp;"."&amp;入力①申請書項目!J424)</f>
        <v/>
      </c>
      <c r="F572" s="809"/>
      <c r="G572" s="809"/>
      <c r="H572" s="809"/>
      <c r="I572" s="810" t="str">
        <f>IF(入力①申請書項目!M424="","",VLOOKUP(入力①申請書項目!M424,PL①!$A$25:$B$29,2,FALSE))</f>
        <v/>
      </c>
      <c r="J572" s="810"/>
      <c r="K572" s="810"/>
      <c r="L572" s="811" t="str">
        <f>IF(入力①申請書項目!Q424="","",入力①申請書項目!Q424)</f>
        <v/>
      </c>
      <c r="M572" s="811"/>
      <c r="N572" s="811"/>
      <c r="O572" s="811"/>
      <c r="P572" s="811"/>
      <c r="Q572" s="811"/>
      <c r="R572" s="811"/>
      <c r="S572" s="811"/>
      <c r="T572" s="811"/>
      <c r="U572" s="811"/>
      <c r="V572" s="811"/>
      <c r="W572" s="809" t="str">
        <f>IF(入力①申請書項目!AA424="","",入力①申請書項目!AA424)&amp;IF(入力①申請書項目!AD424="","",入力①申請書項目!AD424)</f>
        <v/>
      </c>
      <c r="X572" s="809"/>
      <c r="Y572" s="809"/>
      <c r="Z572" s="809"/>
      <c r="AA572" s="809" t="str">
        <f>IF(入力①申請書項目!AG424="","",入力①申請書項目!AG424)</f>
        <v/>
      </c>
      <c r="AB572" s="809"/>
      <c r="AC572" s="809"/>
      <c r="AD572" s="812" t="str">
        <f>IF(入力①申請書項目!AK424="","",入力①申請書項目!AK424)</f>
        <v/>
      </c>
      <c r="AE572" s="812"/>
      <c r="AF572" s="812"/>
      <c r="AG572" s="813" t="str">
        <f>IF(入力①申請書項目!AN424="","",入力①申請書項目!AN424)</f>
        <v/>
      </c>
      <c r="AH572" s="813"/>
      <c r="AI572" s="812" t="str">
        <f>IF(入力①申請書項目!AP424=0,"",入力①申請書項目!AP424)</f>
        <v/>
      </c>
      <c r="AJ572" s="812"/>
      <c r="AK572" s="812"/>
      <c r="AL572" s="814" t="str">
        <f>IF(入力①申請書項目!AV424="","",入力①申請書項目!AV424)&amp;IF(入力①申請書項目!AZ424="","",","&amp;入力①申請書項目!AZ424)</f>
        <v/>
      </c>
      <c r="AM572" s="814"/>
      <c r="AN572" s="814"/>
      <c r="AO572" s="814"/>
      <c r="AP572" s="814"/>
      <c r="AQ572" s="396"/>
    </row>
    <row r="573" spans="1:43">
      <c r="A573" s="265"/>
      <c r="B573" s="265"/>
      <c r="C573" s="808" t="str">
        <f>IF(入力①申請書項目!E425="","",入力①申請書項目!E425)</f>
        <v/>
      </c>
      <c r="D573" s="808"/>
      <c r="E573" s="809" t="str">
        <f>IF(入力①申請書項目!G425="","","H"&amp;入力①申請書項目!G425&amp;"."&amp;入力①申請書項目!J425)</f>
        <v/>
      </c>
      <c r="F573" s="809"/>
      <c r="G573" s="809"/>
      <c r="H573" s="809"/>
      <c r="I573" s="810" t="str">
        <f>IF(入力①申請書項目!M425="","",VLOOKUP(入力①申請書項目!M425,PL①!$A$25:$B$29,2,FALSE))</f>
        <v/>
      </c>
      <c r="J573" s="810"/>
      <c r="K573" s="810"/>
      <c r="L573" s="811" t="str">
        <f>IF(入力①申請書項目!Q425="","",入力①申請書項目!Q425)</f>
        <v/>
      </c>
      <c r="M573" s="811"/>
      <c r="N573" s="811"/>
      <c r="O573" s="811"/>
      <c r="P573" s="811"/>
      <c r="Q573" s="811"/>
      <c r="R573" s="811"/>
      <c r="S573" s="811"/>
      <c r="T573" s="811"/>
      <c r="U573" s="811"/>
      <c r="V573" s="811"/>
      <c r="W573" s="809" t="str">
        <f>IF(入力①申請書項目!AA425="","",入力①申請書項目!AA425)&amp;IF(入力①申請書項目!AD425="","",入力①申請書項目!AD425)</f>
        <v/>
      </c>
      <c r="X573" s="809"/>
      <c r="Y573" s="809"/>
      <c r="Z573" s="809"/>
      <c r="AA573" s="809" t="str">
        <f>IF(入力①申請書項目!AG425="","",入力①申請書項目!AG425)</f>
        <v/>
      </c>
      <c r="AB573" s="809"/>
      <c r="AC573" s="809"/>
      <c r="AD573" s="812" t="str">
        <f>IF(入力①申請書項目!AK425="","",入力①申請書項目!AK425)</f>
        <v/>
      </c>
      <c r="AE573" s="812"/>
      <c r="AF573" s="812"/>
      <c r="AG573" s="813" t="str">
        <f>IF(入力①申請書項目!AN425="","",入力①申請書項目!AN425)</f>
        <v/>
      </c>
      <c r="AH573" s="813"/>
      <c r="AI573" s="812" t="str">
        <f>IF(入力①申請書項目!AP425=0,"",入力①申請書項目!AP425)</f>
        <v/>
      </c>
      <c r="AJ573" s="812"/>
      <c r="AK573" s="812"/>
      <c r="AL573" s="814" t="str">
        <f>IF(入力①申請書項目!AV425="","",入力①申請書項目!AV425)&amp;IF(入力①申請書項目!AZ425="","",","&amp;入力①申請書項目!AZ425)</f>
        <v/>
      </c>
      <c r="AM573" s="814"/>
      <c r="AN573" s="814"/>
      <c r="AO573" s="814"/>
      <c r="AP573" s="814"/>
      <c r="AQ573" s="396"/>
    </row>
    <row r="574" spans="1:43">
      <c r="A574" s="265"/>
      <c r="B574" s="265"/>
      <c r="C574" s="808" t="str">
        <f>IF(入力①申請書項目!E426="","",入力①申請書項目!E426)</f>
        <v/>
      </c>
      <c r="D574" s="808"/>
      <c r="E574" s="809" t="str">
        <f>IF(入力①申請書項目!G426="","","H"&amp;入力①申請書項目!G426&amp;"."&amp;入力①申請書項目!J426)</f>
        <v/>
      </c>
      <c r="F574" s="809"/>
      <c r="G574" s="809"/>
      <c r="H574" s="809"/>
      <c r="I574" s="810" t="str">
        <f>IF(入力①申請書項目!M426="","",VLOOKUP(入力①申請書項目!M426,PL①!$A$25:$B$29,2,FALSE))</f>
        <v/>
      </c>
      <c r="J574" s="810"/>
      <c r="K574" s="810"/>
      <c r="L574" s="811" t="str">
        <f>IF(入力①申請書項目!Q426="","",入力①申請書項目!Q426)</f>
        <v/>
      </c>
      <c r="M574" s="811"/>
      <c r="N574" s="811"/>
      <c r="O574" s="811"/>
      <c r="P574" s="811"/>
      <c r="Q574" s="811"/>
      <c r="R574" s="811"/>
      <c r="S574" s="811"/>
      <c r="T574" s="811"/>
      <c r="U574" s="811"/>
      <c r="V574" s="811"/>
      <c r="W574" s="809" t="str">
        <f>IF(入力①申請書項目!AA426="","",入力①申請書項目!AA426)&amp;IF(入力①申請書項目!AD426="","",入力①申請書項目!AD426)</f>
        <v/>
      </c>
      <c r="X574" s="809"/>
      <c r="Y574" s="809"/>
      <c r="Z574" s="809"/>
      <c r="AA574" s="809" t="str">
        <f>IF(入力①申請書項目!AG426="","",入力①申請書項目!AG426)</f>
        <v/>
      </c>
      <c r="AB574" s="809"/>
      <c r="AC574" s="809"/>
      <c r="AD574" s="812" t="str">
        <f>IF(入力①申請書項目!AK426="","",入力①申請書項目!AK426)</f>
        <v/>
      </c>
      <c r="AE574" s="812"/>
      <c r="AF574" s="812"/>
      <c r="AG574" s="813" t="str">
        <f>IF(入力①申請書項目!AN426="","",入力①申請書項目!AN426)</f>
        <v/>
      </c>
      <c r="AH574" s="813"/>
      <c r="AI574" s="812" t="str">
        <f>IF(入力①申請書項目!AP426=0,"",入力①申請書項目!AP426)</f>
        <v/>
      </c>
      <c r="AJ574" s="812"/>
      <c r="AK574" s="812"/>
      <c r="AL574" s="814" t="str">
        <f>IF(入力①申請書項目!AV426="","",入力①申請書項目!AV426)&amp;IF(入力①申請書項目!AZ426="","",","&amp;入力①申請書項目!AZ426)</f>
        <v/>
      </c>
      <c r="AM574" s="814"/>
      <c r="AN574" s="814"/>
      <c r="AO574" s="814"/>
      <c r="AP574" s="814"/>
      <c r="AQ574" s="396"/>
    </row>
    <row r="575" spans="1:43">
      <c r="A575" s="265"/>
      <c r="B575" s="265"/>
      <c r="C575" s="808" t="str">
        <f>IF(入力①申請書項目!E427="","",入力①申請書項目!E427)</f>
        <v/>
      </c>
      <c r="D575" s="808"/>
      <c r="E575" s="809" t="str">
        <f>IF(入力①申請書項目!G427="","","H"&amp;入力①申請書項目!G427&amp;"."&amp;入力①申請書項目!J427)</f>
        <v/>
      </c>
      <c r="F575" s="809"/>
      <c r="G575" s="809"/>
      <c r="H575" s="809"/>
      <c r="I575" s="810" t="str">
        <f>IF(入力①申請書項目!M427="","",VLOOKUP(入力①申請書項目!M427,PL①!$A$25:$B$29,2,FALSE))</f>
        <v/>
      </c>
      <c r="J575" s="810"/>
      <c r="K575" s="810"/>
      <c r="L575" s="811" t="str">
        <f>IF(入力①申請書項目!Q427="","",入力①申請書項目!Q427)</f>
        <v/>
      </c>
      <c r="M575" s="811"/>
      <c r="N575" s="811"/>
      <c r="O575" s="811"/>
      <c r="P575" s="811"/>
      <c r="Q575" s="811"/>
      <c r="R575" s="811"/>
      <c r="S575" s="811"/>
      <c r="T575" s="811"/>
      <c r="U575" s="811"/>
      <c r="V575" s="811"/>
      <c r="W575" s="809" t="str">
        <f>IF(入力①申請書項目!AA427="","",入力①申請書項目!AA427)&amp;IF(入力①申請書項目!AD427="","",入力①申請書項目!AD427)</f>
        <v/>
      </c>
      <c r="X575" s="809"/>
      <c r="Y575" s="809"/>
      <c r="Z575" s="809"/>
      <c r="AA575" s="809" t="str">
        <f>IF(入力①申請書項目!AG427="","",入力①申請書項目!AG427)</f>
        <v/>
      </c>
      <c r="AB575" s="809"/>
      <c r="AC575" s="809"/>
      <c r="AD575" s="812" t="str">
        <f>IF(入力①申請書項目!AK427="","",入力①申請書項目!AK427)</f>
        <v/>
      </c>
      <c r="AE575" s="812"/>
      <c r="AF575" s="812"/>
      <c r="AG575" s="813" t="str">
        <f>IF(入力①申請書項目!AN427="","",入力①申請書項目!AN427)</f>
        <v/>
      </c>
      <c r="AH575" s="813"/>
      <c r="AI575" s="812" t="str">
        <f>IF(入力①申請書項目!AP427=0,"",入力①申請書項目!AP427)</f>
        <v/>
      </c>
      <c r="AJ575" s="812"/>
      <c r="AK575" s="812"/>
      <c r="AL575" s="814" t="str">
        <f>IF(入力①申請書項目!AV427="","",入力①申請書項目!AV427)&amp;IF(入力①申請書項目!AZ427="","",","&amp;入力①申請書項目!AZ427)</f>
        <v/>
      </c>
      <c r="AM575" s="814"/>
      <c r="AN575" s="814"/>
      <c r="AO575" s="814"/>
      <c r="AP575" s="814"/>
      <c r="AQ575" s="396"/>
    </row>
    <row r="576" spans="1:43">
      <c r="A576" s="265"/>
      <c r="B576" s="265"/>
      <c r="C576" s="808" t="str">
        <f>IF(入力①申請書項目!E428="","",入力①申請書項目!E428)</f>
        <v/>
      </c>
      <c r="D576" s="808"/>
      <c r="E576" s="809" t="str">
        <f>IF(入力①申請書項目!G428="","","H"&amp;入力①申請書項目!G428&amp;"."&amp;入力①申請書項目!J428)</f>
        <v/>
      </c>
      <c r="F576" s="809"/>
      <c r="G576" s="809"/>
      <c r="H576" s="809"/>
      <c r="I576" s="810" t="str">
        <f>IF(入力①申請書項目!M428="","",VLOOKUP(入力①申請書項目!M428,PL①!$A$25:$B$29,2,FALSE))</f>
        <v/>
      </c>
      <c r="J576" s="810"/>
      <c r="K576" s="810"/>
      <c r="L576" s="811" t="str">
        <f>IF(入力①申請書項目!Q428="","",入力①申請書項目!Q428)</f>
        <v/>
      </c>
      <c r="M576" s="811"/>
      <c r="N576" s="811"/>
      <c r="O576" s="811"/>
      <c r="P576" s="811"/>
      <c r="Q576" s="811"/>
      <c r="R576" s="811"/>
      <c r="S576" s="811"/>
      <c r="T576" s="811"/>
      <c r="U576" s="811"/>
      <c r="V576" s="811"/>
      <c r="W576" s="809" t="str">
        <f>IF(入力①申請書項目!AA428="","",入力①申請書項目!AA428)&amp;IF(入力①申請書項目!AD428="","",入力①申請書項目!AD428)</f>
        <v/>
      </c>
      <c r="X576" s="809"/>
      <c r="Y576" s="809"/>
      <c r="Z576" s="809"/>
      <c r="AA576" s="809" t="str">
        <f>IF(入力①申請書項目!AG428="","",入力①申請書項目!AG428)</f>
        <v/>
      </c>
      <c r="AB576" s="809"/>
      <c r="AC576" s="809"/>
      <c r="AD576" s="812" t="str">
        <f>IF(入力①申請書項目!AK428="","",入力①申請書項目!AK428)</f>
        <v/>
      </c>
      <c r="AE576" s="812"/>
      <c r="AF576" s="812"/>
      <c r="AG576" s="813" t="str">
        <f>IF(入力①申請書項目!AN428="","",入力①申請書項目!AN428)</f>
        <v/>
      </c>
      <c r="AH576" s="813"/>
      <c r="AI576" s="812" t="str">
        <f>IF(入力①申請書項目!AP428=0,"",入力①申請書項目!AP428)</f>
        <v/>
      </c>
      <c r="AJ576" s="812"/>
      <c r="AK576" s="812"/>
      <c r="AL576" s="814" t="str">
        <f>IF(入力①申請書項目!AV428="","",入力①申請書項目!AV428)&amp;IF(入力①申請書項目!AZ428="","",","&amp;入力①申請書項目!AZ428)</f>
        <v/>
      </c>
      <c r="AM576" s="814"/>
      <c r="AN576" s="814"/>
      <c r="AO576" s="814"/>
      <c r="AP576" s="814"/>
      <c r="AQ576" s="396"/>
    </row>
    <row r="577" spans="1:43">
      <c r="A577" s="265"/>
      <c r="B577" s="265"/>
      <c r="C577" s="808" t="str">
        <f>IF(入力①申請書項目!E429="","",入力①申請書項目!E429)</f>
        <v/>
      </c>
      <c r="D577" s="808"/>
      <c r="E577" s="809" t="str">
        <f>IF(入力①申請書項目!G429="","","H"&amp;入力①申請書項目!G429&amp;"."&amp;入力①申請書項目!J429)</f>
        <v/>
      </c>
      <c r="F577" s="809"/>
      <c r="G577" s="809"/>
      <c r="H577" s="809"/>
      <c r="I577" s="810" t="str">
        <f>IF(入力①申請書項目!M429="","",VLOOKUP(入力①申請書項目!M429,PL①!$A$25:$B$29,2,FALSE))</f>
        <v/>
      </c>
      <c r="J577" s="810"/>
      <c r="K577" s="810"/>
      <c r="L577" s="811" t="str">
        <f>IF(入力①申請書項目!Q429="","",入力①申請書項目!Q429)</f>
        <v/>
      </c>
      <c r="M577" s="811"/>
      <c r="N577" s="811"/>
      <c r="O577" s="811"/>
      <c r="P577" s="811"/>
      <c r="Q577" s="811"/>
      <c r="R577" s="811"/>
      <c r="S577" s="811"/>
      <c r="T577" s="811"/>
      <c r="U577" s="811"/>
      <c r="V577" s="811"/>
      <c r="W577" s="809" t="str">
        <f>IF(入力①申請書項目!AA429="","",入力①申請書項目!AA429)&amp;IF(入力①申請書項目!AD429="","",入力①申請書項目!AD429)</f>
        <v/>
      </c>
      <c r="X577" s="809"/>
      <c r="Y577" s="809"/>
      <c r="Z577" s="809"/>
      <c r="AA577" s="809" t="str">
        <f>IF(入力①申請書項目!AG429="","",入力①申請書項目!AG429)</f>
        <v/>
      </c>
      <c r="AB577" s="809"/>
      <c r="AC577" s="809"/>
      <c r="AD577" s="812" t="str">
        <f>IF(入力①申請書項目!AK429="","",入力①申請書項目!AK429)</f>
        <v/>
      </c>
      <c r="AE577" s="812"/>
      <c r="AF577" s="812"/>
      <c r="AG577" s="813" t="str">
        <f>IF(入力①申請書項目!AN429="","",入力①申請書項目!AN429)</f>
        <v/>
      </c>
      <c r="AH577" s="813"/>
      <c r="AI577" s="812" t="str">
        <f>IF(入力①申請書項目!AP429=0,"",入力①申請書項目!AP429)</f>
        <v/>
      </c>
      <c r="AJ577" s="812"/>
      <c r="AK577" s="812"/>
      <c r="AL577" s="814" t="str">
        <f>IF(入力①申請書項目!AV429="","",入力①申請書項目!AV429)&amp;IF(入力①申請書項目!AZ429="","",","&amp;入力①申請書項目!AZ429)</f>
        <v/>
      </c>
      <c r="AM577" s="814"/>
      <c r="AN577" s="814"/>
      <c r="AO577" s="814"/>
      <c r="AP577" s="814"/>
      <c r="AQ577" s="396"/>
    </row>
    <row r="578" spans="1:43">
      <c r="A578" s="265"/>
      <c r="B578" s="265"/>
      <c r="C578" s="808" t="str">
        <f>IF(入力①申請書項目!E430="","",入力①申請書項目!E430)</f>
        <v/>
      </c>
      <c r="D578" s="808"/>
      <c r="E578" s="809" t="str">
        <f>IF(入力①申請書項目!G430="","","H"&amp;入力①申請書項目!G430&amp;"."&amp;入力①申請書項目!J430)</f>
        <v/>
      </c>
      <c r="F578" s="809"/>
      <c r="G578" s="809"/>
      <c r="H578" s="809"/>
      <c r="I578" s="810" t="str">
        <f>IF(入力①申請書項目!M430="","",VLOOKUP(入力①申請書項目!M430,PL①!$A$25:$B$29,2,FALSE))</f>
        <v/>
      </c>
      <c r="J578" s="810"/>
      <c r="K578" s="810"/>
      <c r="L578" s="811" t="str">
        <f>IF(入力①申請書項目!Q430="","",入力①申請書項目!Q430)</f>
        <v/>
      </c>
      <c r="M578" s="811"/>
      <c r="N578" s="811"/>
      <c r="O578" s="811"/>
      <c r="P578" s="811"/>
      <c r="Q578" s="811"/>
      <c r="R578" s="811"/>
      <c r="S578" s="811"/>
      <c r="T578" s="811"/>
      <c r="U578" s="811"/>
      <c r="V578" s="811"/>
      <c r="W578" s="809" t="str">
        <f>IF(入力①申請書項目!AA430="","",入力①申請書項目!AA430)&amp;IF(入力①申請書項目!AD430="","",入力①申請書項目!AD430)</f>
        <v/>
      </c>
      <c r="X578" s="809"/>
      <c r="Y578" s="809"/>
      <c r="Z578" s="809"/>
      <c r="AA578" s="809" t="str">
        <f>IF(入力①申請書項目!AG430="","",入力①申請書項目!AG430)</f>
        <v/>
      </c>
      <c r="AB578" s="809"/>
      <c r="AC578" s="809"/>
      <c r="AD578" s="812" t="str">
        <f>IF(入力①申請書項目!AK430="","",入力①申請書項目!AK430)</f>
        <v/>
      </c>
      <c r="AE578" s="812"/>
      <c r="AF578" s="812"/>
      <c r="AG578" s="813" t="str">
        <f>IF(入力①申請書項目!AN430="","",入力①申請書項目!AN430)</f>
        <v/>
      </c>
      <c r="AH578" s="813"/>
      <c r="AI578" s="812" t="str">
        <f>IF(入力①申請書項目!AP430=0,"",入力①申請書項目!AP430)</f>
        <v/>
      </c>
      <c r="AJ578" s="812"/>
      <c r="AK578" s="812"/>
      <c r="AL578" s="814" t="str">
        <f>IF(入力①申請書項目!AV430="","",入力①申請書項目!AV430)&amp;IF(入力①申請書項目!AZ430="","",","&amp;入力①申請書項目!AZ430)</f>
        <v/>
      </c>
      <c r="AM578" s="814"/>
      <c r="AN578" s="814"/>
      <c r="AO578" s="814"/>
      <c r="AP578" s="814"/>
      <c r="AQ578" s="396"/>
    </row>
    <row r="579" spans="1:43">
      <c r="A579" s="265"/>
      <c r="B579" s="265"/>
      <c r="C579" s="808" t="str">
        <f>IF(入力①申請書項目!E431="","",入力①申請書項目!E431)</f>
        <v/>
      </c>
      <c r="D579" s="808"/>
      <c r="E579" s="809" t="str">
        <f>IF(入力①申請書項目!G431="","","H"&amp;入力①申請書項目!G431&amp;"."&amp;入力①申請書項目!J431)</f>
        <v/>
      </c>
      <c r="F579" s="809"/>
      <c r="G579" s="809"/>
      <c r="H579" s="809"/>
      <c r="I579" s="810" t="str">
        <f>IF(入力①申請書項目!M431="","",VLOOKUP(入力①申請書項目!M431,PL①!$A$25:$B$29,2,FALSE))</f>
        <v/>
      </c>
      <c r="J579" s="810"/>
      <c r="K579" s="810"/>
      <c r="L579" s="811" t="str">
        <f>IF(入力①申請書項目!Q431="","",入力①申請書項目!Q431)</f>
        <v/>
      </c>
      <c r="M579" s="811"/>
      <c r="N579" s="811"/>
      <c r="O579" s="811"/>
      <c r="P579" s="811"/>
      <c r="Q579" s="811"/>
      <c r="R579" s="811"/>
      <c r="S579" s="811"/>
      <c r="T579" s="811"/>
      <c r="U579" s="811"/>
      <c r="V579" s="811"/>
      <c r="W579" s="809" t="str">
        <f>IF(入力①申請書項目!AA431="","",入力①申請書項目!AA431)&amp;IF(入力①申請書項目!AD431="","",入力①申請書項目!AD431)</f>
        <v/>
      </c>
      <c r="X579" s="809"/>
      <c r="Y579" s="809"/>
      <c r="Z579" s="809"/>
      <c r="AA579" s="809" t="str">
        <f>IF(入力①申請書項目!AG431="","",入力①申請書項目!AG431)</f>
        <v/>
      </c>
      <c r="AB579" s="809"/>
      <c r="AC579" s="809"/>
      <c r="AD579" s="812" t="str">
        <f>IF(入力①申請書項目!AK431="","",入力①申請書項目!AK431)</f>
        <v/>
      </c>
      <c r="AE579" s="812"/>
      <c r="AF579" s="812"/>
      <c r="AG579" s="813" t="str">
        <f>IF(入力①申請書項目!AN431="","",入力①申請書項目!AN431)</f>
        <v/>
      </c>
      <c r="AH579" s="813"/>
      <c r="AI579" s="812" t="str">
        <f>IF(入力①申請書項目!AP431=0,"",入力①申請書項目!AP431)</f>
        <v/>
      </c>
      <c r="AJ579" s="812"/>
      <c r="AK579" s="812"/>
      <c r="AL579" s="814" t="str">
        <f>IF(入力①申請書項目!AV431="","",入力①申請書項目!AV431)&amp;IF(入力①申請書項目!AZ431="","",","&amp;入力①申請書項目!AZ431)</f>
        <v/>
      </c>
      <c r="AM579" s="814"/>
      <c r="AN579" s="814"/>
      <c r="AO579" s="814"/>
      <c r="AP579" s="814"/>
      <c r="AQ579" s="396"/>
    </row>
    <row r="580" spans="1:43">
      <c r="A580" s="265"/>
      <c r="B580" s="265"/>
      <c r="C580" s="808" t="str">
        <f>IF(入力①申請書項目!E432="","",入力①申請書項目!E432)</f>
        <v/>
      </c>
      <c r="D580" s="808"/>
      <c r="E580" s="809" t="str">
        <f>IF(入力①申請書項目!G432="","","H"&amp;入力①申請書項目!G432&amp;"."&amp;入力①申請書項目!J432)</f>
        <v/>
      </c>
      <c r="F580" s="809"/>
      <c r="G580" s="809"/>
      <c r="H580" s="809"/>
      <c r="I580" s="810" t="str">
        <f>IF(入力①申請書項目!M432="","",VLOOKUP(入力①申請書項目!M432,PL①!$A$25:$B$29,2,FALSE))</f>
        <v/>
      </c>
      <c r="J580" s="810"/>
      <c r="K580" s="810"/>
      <c r="L580" s="811" t="str">
        <f>IF(入力①申請書項目!Q432="","",入力①申請書項目!Q432)</f>
        <v/>
      </c>
      <c r="M580" s="811"/>
      <c r="N580" s="811"/>
      <c r="O580" s="811"/>
      <c r="P580" s="811"/>
      <c r="Q580" s="811"/>
      <c r="R580" s="811"/>
      <c r="S580" s="811"/>
      <c r="T580" s="811"/>
      <c r="U580" s="811"/>
      <c r="V580" s="811"/>
      <c r="W580" s="809" t="str">
        <f>IF(入力①申請書項目!AA432="","",入力①申請書項目!AA432)&amp;IF(入力①申請書項目!AD432="","",入力①申請書項目!AD432)</f>
        <v/>
      </c>
      <c r="X580" s="809"/>
      <c r="Y580" s="809"/>
      <c r="Z580" s="809"/>
      <c r="AA580" s="809" t="str">
        <f>IF(入力①申請書項目!AG432="","",入力①申請書項目!AG432)</f>
        <v/>
      </c>
      <c r="AB580" s="809"/>
      <c r="AC580" s="809"/>
      <c r="AD580" s="812" t="str">
        <f>IF(入力①申請書項目!AK432="","",入力①申請書項目!AK432)</f>
        <v/>
      </c>
      <c r="AE580" s="812"/>
      <c r="AF580" s="812"/>
      <c r="AG580" s="813" t="str">
        <f>IF(入力①申請書項目!AN432="","",入力①申請書項目!AN432)</f>
        <v/>
      </c>
      <c r="AH580" s="813"/>
      <c r="AI580" s="812" t="str">
        <f>IF(入力①申請書項目!AP432=0,"",入力①申請書項目!AP432)</f>
        <v/>
      </c>
      <c r="AJ580" s="812"/>
      <c r="AK580" s="812"/>
      <c r="AL580" s="814" t="str">
        <f>IF(入力①申請書項目!AV432="","",入力①申請書項目!AV432)&amp;IF(入力①申請書項目!AZ432="","",","&amp;入力①申請書項目!AZ432)</f>
        <v/>
      </c>
      <c r="AM580" s="814"/>
      <c r="AN580" s="814"/>
      <c r="AO580" s="814"/>
      <c r="AP580" s="814"/>
      <c r="AQ580" s="396"/>
    </row>
    <row r="581" spans="1:43">
      <c r="A581" s="265"/>
      <c r="B581" s="265"/>
      <c r="C581" s="808" t="str">
        <f>IF(入力①申請書項目!E433="","",入力①申請書項目!E433)</f>
        <v/>
      </c>
      <c r="D581" s="808"/>
      <c r="E581" s="809" t="str">
        <f>IF(入力①申請書項目!G433="","","H"&amp;入力①申請書項目!G433&amp;"."&amp;入力①申請書項目!J433)</f>
        <v/>
      </c>
      <c r="F581" s="809"/>
      <c r="G581" s="809"/>
      <c r="H581" s="809"/>
      <c r="I581" s="810" t="str">
        <f>IF(入力①申請書項目!M433="","",VLOOKUP(入力①申請書項目!M433,PL①!$A$25:$B$29,2,FALSE))</f>
        <v/>
      </c>
      <c r="J581" s="810"/>
      <c r="K581" s="810"/>
      <c r="L581" s="811" t="str">
        <f>IF(入力①申請書項目!Q433="","",入力①申請書項目!Q433)</f>
        <v/>
      </c>
      <c r="M581" s="811"/>
      <c r="N581" s="811"/>
      <c r="O581" s="811"/>
      <c r="P581" s="811"/>
      <c r="Q581" s="811"/>
      <c r="R581" s="811"/>
      <c r="S581" s="811"/>
      <c r="T581" s="811"/>
      <c r="U581" s="811"/>
      <c r="V581" s="811"/>
      <c r="W581" s="809" t="str">
        <f>IF(入力①申請書項目!AA433="","",入力①申請書項目!AA433)&amp;IF(入力①申請書項目!AD433="","",入力①申請書項目!AD433)</f>
        <v/>
      </c>
      <c r="X581" s="809"/>
      <c r="Y581" s="809"/>
      <c r="Z581" s="809"/>
      <c r="AA581" s="809" t="str">
        <f>IF(入力①申請書項目!AG433="","",入力①申請書項目!AG433)</f>
        <v/>
      </c>
      <c r="AB581" s="809"/>
      <c r="AC581" s="809"/>
      <c r="AD581" s="812" t="str">
        <f>IF(入力①申請書項目!AK433="","",入力①申請書項目!AK433)</f>
        <v/>
      </c>
      <c r="AE581" s="812"/>
      <c r="AF581" s="812"/>
      <c r="AG581" s="813" t="str">
        <f>IF(入力①申請書項目!AN433="","",入力①申請書項目!AN433)</f>
        <v/>
      </c>
      <c r="AH581" s="813"/>
      <c r="AI581" s="812" t="str">
        <f>IF(入力①申請書項目!AP433=0,"",入力①申請書項目!AP433)</f>
        <v/>
      </c>
      <c r="AJ581" s="812"/>
      <c r="AK581" s="812"/>
      <c r="AL581" s="814" t="str">
        <f>IF(入力①申請書項目!AV433="","",入力①申請書項目!AV433)&amp;IF(入力①申請書項目!AZ433="","",","&amp;入力①申請書項目!AZ433)</f>
        <v/>
      </c>
      <c r="AM581" s="814"/>
      <c r="AN581" s="814"/>
      <c r="AO581" s="814"/>
      <c r="AP581" s="814"/>
      <c r="AQ581" s="396"/>
    </row>
    <row r="582" spans="1:43">
      <c r="A582" s="265"/>
      <c r="B582" s="265"/>
      <c r="C582" s="808" t="str">
        <f>IF(入力①申請書項目!E434="","",入力①申請書項目!E434)</f>
        <v/>
      </c>
      <c r="D582" s="808"/>
      <c r="E582" s="809" t="str">
        <f>IF(入力①申請書項目!G434="","","H"&amp;入力①申請書項目!G434&amp;"."&amp;入力①申請書項目!J434)</f>
        <v/>
      </c>
      <c r="F582" s="809"/>
      <c r="G582" s="809"/>
      <c r="H582" s="809"/>
      <c r="I582" s="810" t="str">
        <f>IF(入力①申請書項目!M434="","",VLOOKUP(入力①申請書項目!M434,PL①!$A$25:$B$29,2,FALSE))</f>
        <v/>
      </c>
      <c r="J582" s="810"/>
      <c r="K582" s="810"/>
      <c r="L582" s="811" t="str">
        <f>IF(入力①申請書項目!Q434="","",入力①申請書項目!Q434)</f>
        <v/>
      </c>
      <c r="M582" s="811"/>
      <c r="N582" s="811"/>
      <c r="O582" s="811"/>
      <c r="P582" s="811"/>
      <c r="Q582" s="811"/>
      <c r="R582" s="811"/>
      <c r="S582" s="811"/>
      <c r="T582" s="811"/>
      <c r="U582" s="811"/>
      <c r="V582" s="811"/>
      <c r="W582" s="809" t="str">
        <f>IF(入力①申請書項目!AA434="","",入力①申請書項目!AA434)&amp;IF(入力①申請書項目!AD434="","",入力①申請書項目!AD434)</f>
        <v/>
      </c>
      <c r="X582" s="809"/>
      <c r="Y582" s="809"/>
      <c r="Z582" s="809"/>
      <c r="AA582" s="809" t="str">
        <f>IF(入力①申請書項目!AG434="","",入力①申請書項目!AG434)</f>
        <v/>
      </c>
      <c r="AB582" s="809"/>
      <c r="AC582" s="809"/>
      <c r="AD582" s="812" t="str">
        <f>IF(入力①申請書項目!AK434="","",入力①申請書項目!AK434)</f>
        <v/>
      </c>
      <c r="AE582" s="812"/>
      <c r="AF582" s="812"/>
      <c r="AG582" s="813" t="str">
        <f>IF(入力①申請書項目!AN434="","",入力①申請書項目!AN434)</f>
        <v/>
      </c>
      <c r="AH582" s="813"/>
      <c r="AI582" s="812" t="str">
        <f>IF(入力①申請書項目!AP434=0,"",入力①申請書項目!AP434)</f>
        <v/>
      </c>
      <c r="AJ582" s="812"/>
      <c r="AK582" s="812"/>
      <c r="AL582" s="814" t="str">
        <f>IF(入力①申請書項目!AV434="","",入力①申請書項目!AV434)&amp;IF(入力①申請書項目!AZ434="","",","&amp;入力①申請書項目!AZ434)</f>
        <v/>
      </c>
      <c r="AM582" s="814"/>
      <c r="AN582" s="814"/>
      <c r="AO582" s="814"/>
      <c r="AP582" s="814"/>
      <c r="AQ582" s="396"/>
    </row>
    <row r="583" spans="1:43">
      <c r="A583" s="265"/>
      <c r="B583" s="265"/>
      <c r="C583" s="808" t="str">
        <f>IF(入力①申請書項目!E435="","",入力①申請書項目!E435)</f>
        <v/>
      </c>
      <c r="D583" s="808"/>
      <c r="E583" s="809" t="str">
        <f>IF(入力①申請書項目!G435="","","H"&amp;入力①申請書項目!G435&amp;"."&amp;入力①申請書項目!J435)</f>
        <v/>
      </c>
      <c r="F583" s="809"/>
      <c r="G583" s="809"/>
      <c r="H583" s="809"/>
      <c r="I583" s="810" t="str">
        <f>IF(入力①申請書項目!M435="","",VLOOKUP(入力①申請書項目!M435,PL①!$A$25:$B$29,2,FALSE))</f>
        <v/>
      </c>
      <c r="J583" s="810"/>
      <c r="K583" s="810"/>
      <c r="L583" s="811" t="str">
        <f>IF(入力①申請書項目!Q435="","",入力①申請書項目!Q435)</f>
        <v/>
      </c>
      <c r="M583" s="811"/>
      <c r="N583" s="811"/>
      <c r="O583" s="811"/>
      <c r="P583" s="811"/>
      <c r="Q583" s="811"/>
      <c r="R583" s="811"/>
      <c r="S583" s="811"/>
      <c r="T583" s="811"/>
      <c r="U583" s="811"/>
      <c r="V583" s="811"/>
      <c r="W583" s="809" t="str">
        <f>IF(入力①申請書項目!AA435="","",入力①申請書項目!AA435)&amp;IF(入力①申請書項目!AD435="","",入力①申請書項目!AD435)</f>
        <v/>
      </c>
      <c r="X583" s="809"/>
      <c r="Y583" s="809"/>
      <c r="Z583" s="809"/>
      <c r="AA583" s="809" t="str">
        <f>IF(入力①申請書項目!AG435="","",入力①申請書項目!AG435)</f>
        <v/>
      </c>
      <c r="AB583" s="809"/>
      <c r="AC583" s="809"/>
      <c r="AD583" s="812" t="str">
        <f>IF(入力①申請書項目!AK435="","",入力①申請書項目!AK435)</f>
        <v/>
      </c>
      <c r="AE583" s="812"/>
      <c r="AF583" s="812"/>
      <c r="AG583" s="813" t="str">
        <f>IF(入力①申請書項目!AN435="","",入力①申請書項目!AN435)</f>
        <v/>
      </c>
      <c r="AH583" s="813"/>
      <c r="AI583" s="812" t="str">
        <f>IF(入力①申請書項目!AP435=0,"",入力①申請書項目!AP435)</f>
        <v/>
      </c>
      <c r="AJ583" s="812"/>
      <c r="AK583" s="812"/>
      <c r="AL583" s="814" t="str">
        <f>IF(入力①申請書項目!AV435="","",入力①申請書項目!AV435)&amp;IF(入力①申請書項目!AZ435="","",","&amp;入力①申請書項目!AZ435)</f>
        <v/>
      </c>
      <c r="AM583" s="814"/>
      <c r="AN583" s="814"/>
      <c r="AO583" s="814"/>
      <c r="AP583" s="814"/>
      <c r="AQ583" s="396"/>
    </row>
    <row r="584" spans="1:43">
      <c r="A584" s="265"/>
      <c r="B584" s="265"/>
      <c r="C584" s="808" t="str">
        <f>IF(入力①申請書項目!E436="","",入力①申請書項目!E436)</f>
        <v/>
      </c>
      <c r="D584" s="808"/>
      <c r="E584" s="809" t="str">
        <f>IF(入力①申請書項目!G436="","","H"&amp;入力①申請書項目!G436&amp;"."&amp;入力①申請書項目!J436)</f>
        <v/>
      </c>
      <c r="F584" s="809"/>
      <c r="G584" s="809"/>
      <c r="H584" s="809"/>
      <c r="I584" s="810" t="str">
        <f>IF(入力①申請書項目!M436="","",VLOOKUP(入力①申請書項目!M436,PL①!$A$25:$B$29,2,FALSE))</f>
        <v/>
      </c>
      <c r="J584" s="810"/>
      <c r="K584" s="810"/>
      <c r="L584" s="811" t="str">
        <f>IF(入力①申請書項目!Q436="","",入力①申請書項目!Q436)</f>
        <v/>
      </c>
      <c r="M584" s="811"/>
      <c r="N584" s="811"/>
      <c r="O584" s="811"/>
      <c r="P584" s="811"/>
      <c r="Q584" s="811"/>
      <c r="R584" s="811"/>
      <c r="S584" s="811"/>
      <c r="T584" s="811"/>
      <c r="U584" s="811"/>
      <c r="V584" s="811"/>
      <c r="W584" s="809" t="str">
        <f>IF(入力①申請書項目!AA436="","",入力①申請書項目!AA436)&amp;IF(入力①申請書項目!AD436="","",入力①申請書項目!AD436)</f>
        <v/>
      </c>
      <c r="X584" s="809"/>
      <c r="Y584" s="809"/>
      <c r="Z584" s="809"/>
      <c r="AA584" s="809" t="str">
        <f>IF(入力①申請書項目!AG436="","",入力①申請書項目!AG436)</f>
        <v/>
      </c>
      <c r="AB584" s="809"/>
      <c r="AC584" s="809"/>
      <c r="AD584" s="812" t="str">
        <f>IF(入力①申請書項目!AK436="","",入力①申請書項目!AK436)</f>
        <v/>
      </c>
      <c r="AE584" s="812"/>
      <c r="AF584" s="812"/>
      <c r="AG584" s="813" t="str">
        <f>IF(入力①申請書項目!AN436="","",入力①申請書項目!AN436)</f>
        <v/>
      </c>
      <c r="AH584" s="813"/>
      <c r="AI584" s="812" t="str">
        <f>IF(入力①申請書項目!AP436=0,"",入力①申請書項目!AP436)</f>
        <v/>
      </c>
      <c r="AJ584" s="812"/>
      <c r="AK584" s="812"/>
      <c r="AL584" s="814" t="str">
        <f>IF(入力①申請書項目!AV436="","",入力①申請書項目!AV436)&amp;IF(入力①申請書項目!AZ436="","",","&amp;入力①申請書項目!AZ436)</f>
        <v/>
      </c>
      <c r="AM584" s="814"/>
      <c r="AN584" s="814"/>
      <c r="AO584" s="814"/>
      <c r="AP584" s="814"/>
      <c r="AQ584" s="396"/>
    </row>
    <row r="585" spans="1:43">
      <c r="A585" s="265"/>
      <c r="B585" s="265"/>
      <c r="C585" s="808" t="str">
        <f>IF(入力①申請書項目!E437="","",入力①申請書項目!E437)</f>
        <v/>
      </c>
      <c r="D585" s="808"/>
      <c r="E585" s="809" t="str">
        <f>IF(入力①申請書項目!G437="","","H"&amp;入力①申請書項目!G437&amp;"."&amp;入力①申請書項目!J437)</f>
        <v/>
      </c>
      <c r="F585" s="809"/>
      <c r="G585" s="809"/>
      <c r="H585" s="809"/>
      <c r="I585" s="810" t="str">
        <f>IF(入力①申請書項目!M437="","",VLOOKUP(入力①申請書項目!M437,PL①!$A$25:$B$29,2,FALSE))</f>
        <v/>
      </c>
      <c r="J585" s="810"/>
      <c r="K585" s="810"/>
      <c r="L585" s="811" t="str">
        <f>IF(入力①申請書項目!Q437="","",入力①申請書項目!Q437)</f>
        <v/>
      </c>
      <c r="M585" s="811"/>
      <c r="N585" s="811"/>
      <c r="O585" s="811"/>
      <c r="P585" s="811"/>
      <c r="Q585" s="811"/>
      <c r="R585" s="811"/>
      <c r="S585" s="811"/>
      <c r="T585" s="811"/>
      <c r="U585" s="811"/>
      <c r="V585" s="811"/>
      <c r="W585" s="809" t="str">
        <f>IF(入力①申請書項目!AA437="","",入力①申請書項目!AA437)&amp;IF(入力①申請書項目!AD437="","",入力①申請書項目!AD437)</f>
        <v/>
      </c>
      <c r="X585" s="809"/>
      <c r="Y585" s="809"/>
      <c r="Z585" s="809"/>
      <c r="AA585" s="809" t="str">
        <f>IF(入力①申請書項目!AG437="","",入力①申請書項目!AG437)</f>
        <v/>
      </c>
      <c r="AB585" s="809"/>
      <c r="AC585" s="809"/>
      <c r="AD585" s="812" t="str">
        <f>IF(入力①申請書項目!AK437="","",入力①申請書項目!AK437)</f>
        <v/>
      </c>
      <c r="AE585" s="812"/>
      <c r="AF585" s="812"/>
      <c r="AG585" s="813" t="str">
        <f>IF(入力①申請書項目!AN437="","",入力①申請書項目!AN437)</f>
        <v/>
      </c>
      <c r="AH585" s="813"/>
      <c r="AI585" s="812" t="str">
        <f>IF(入力①申請書項目!AP437=0,"",入力①申請書項目!AP437)</f>
        <v/>
      </c>
      <c r="AJ585" s="812"/>
      <c r="AK585" s="812"/>
      <c r="AL585" s="814" t="str">
        <f>IF(入力①申請書項目!AV437="","",入力①申請書項目!AV437)&amp;IF(入力①申請書項目!AZ437="","",","&amp;入力①申請書項目!AZ437)</f>
        <v/>
      </c>
      <c r="AM585" s="814"/>
      <c r="AN585" s="814"/>
      <c r="AO585" s="814"/>
      <c r="AP585" s="814"/>
      <c r="AQ585" s="396"/>
    </row>
    <row r="586" spans="1:43">
      <c r="A586" s="265"/>
      <c r="B586" s="265"/>
      <c r="C586" s="808" t="str">
        <f>IF(入力①申請書項目!E438="","",入力①申請書項目!E438)</f>
        <v/>
      </c>
      <c r="D586" s="808"/>
      <c r="E586" s="809" t="str">
        <f>IF(入力①申請書項目!G438="","","H"&amp;入力①申請書項目!G438&amp;"."&amp;入力①申請書項目!J438)</f>
        <v/>
      </c>
      <c r="F586" s="809"/>
      <c r="G586" s="809"/>
      <c r="H586" s="809"/>
      <c r="I586" s="810" t="str">
        <f>IF(入力①申請書項目!M438="","",VLOOKUP(入力①申請書項目!M438,PL①!$A$25:$B$29,2,FALSE))</f>
        <v/>
      </c>
      <c r="J586" s="810"/>
      <c r="K586" s="810"/>
      <c r="L586" s="811" t="str">
        <f>IF(入力①申請書項目!Q438="","",入力①申請書項目!Q438)</f>
        <v/>
      </c>
      <c r="M586" s="811"/>
      <c r="N586" s="811"/>
      <c r="O586" s="811"/>
      <c r="P586" s="811"/>
      <c r="Q586" s="811"/>
      <c r="R586" s="811"/>
      <c r="S586" s="811"/>
      <c r="T586" s="811"/>
      <c r="U586" s="811"/>
      <c r="V586" s="811"/>
      <c r="W586" s="809" t="str">
        <f>IF(入力①申請書項目!AA438="","",入力①申請書項目!AA438)&amp;IF(入力①申請書項目!AD438="","",入力①申請書項目!AD438)</f>
        <v/>
      </c>
      <c r="X586" s="809"/>
      <c r="Y586" s="809"/>
      <c r="Z586" s="809"/>
      <c r="AA586" s="809" t="str">
        <f>IF(入力①申請書項目!AG438="","",入力①申請書項目!AG438)</f>
        <v/>
      </c>
      <c r="AB586" s="809"/>
      <c r="AC586" s="809"/>
      <c r="AD586" s="812" t="str">
        <f>IF(入力①申請書項目!AK438="","",入力①申請書項目!AK438)</f>
        <v/>
      </c>
      <c r="AE586" s="812"/>
      <c r="AF586" s="812"/>
      <c r="AG586" s="813" t="str">
        <f>IF(入力①申請書項目!AN438="","",入力①申請書項目!AN438)</f>
        <v/>
      </c>
      <c r="AH586" s="813"/>
      <c r="AI586" s="812" t="str">
        <f>IF(入力①申請書項目!AP438=0,"",入力①申請書項目!AP438)</f>
        <v/>
      </c>
      <c r="AJ586" s="812"/>
      <c r="AK586" s="812"/>
      <c r="AL586" s="814" t="str">
        <f>IF(入力①申請書項目!AV438="","",入力①申請書項目!AV438)&amp;IF(入力①申請書項目!AZ438="","",","&amp;入力①申請書項目!AZ438)</f>
        <v/>
      </c>
      <c r="AM586" s="814"/>
      <c r="AN586" s="814"/>
      <c r="AO586" s="814"/>
      <c r="AP586" s="814"/>
      <c r="AQ586" s="396"/>
    </row>
    <row r="587" spans="1:43">
      <c r="A587" s="265"/>
      <c r="B587" s="265"/>
      <c r="C587" s="808" t="str">
        <f>IF(入力①申請書項目!E439="","",入力①申請書項目!E439)</f>
        <v/>
      </c>
      <c r="D587" s="808"/>
      <c r="E587" s="809" t="str">
        <f>IF(入力①申請書項目!G439="","","H"&amp;入力①申請書項目!G439&amp;"."&amp;入力①申請書項目!J439)</f>
        <v/>
      </c>
      <c r="F587" s="809"/>
      <c r="G587" s="809"/>
      <c r="H587" s="809"/>
      <c r="I587" s="810" t="str">
        <f>IF(入力①申請書項目!M439="","",VLOOKUP(入力①申請書項目!M439,PL①!$A$25:$B$29,2,FALSE))</f>
        <v/>
      </c>
      <c r="J587" s="810"/>
      <c r="K587" s="810"/>
      <c r="L587" s="811" t="str">
        <f>IF(入力①申請書項目!Q439="","",入力①申請書項目!Q439)</f>
        <v/>
      </c>
      <c r="M587" s="811"/>
      <c r="N587" s="811"/>
      <c r="O587" s="811"/>
      <c r="P587" s="811"/>
      <c r="Q587" s="811"/>
      <c r="R587" s="811"/>
      <c r="S587" s="811"/>
      <c r="T587" s="811"/>
      <c r="U587" s="811"/>
      <c r="V587" s="811"/>
      <c r="W587" s="809" t="str">
        <f>IF(入力①申請書項目!AA439="","",入力①申請書項目!AA439)&amp;IF(入力①申請書項目!AD439="","",入力①申請書項目!AD439)</f>
        <v/>
      </c>
      <c r="X587" s="809"/>
      <c r="Y587" s="809"/>
      <c r="Z587" s="809"/>
      <c r="AA587" s="809" t="str">
        <f>IF(入力①申請書項目!AG439="","",入力①申請書項目!AG439)</f>
        <v/>
      </c>
      <c r="AB587" s="809"/>
      <c r="AC587" s="809"/>
      <c r="AD587" s="812" t="str">
        <f>IF(入力①申請書項目!AK439="","",入力①申請書項目!AK439)</f>
        <v/>
      </c>
      <c r="AE587" s="812"/>
      <c r="AF587" s="812"/>
      <c r="AG587" s="813" t="str">
        <f>IF(入力①申請書項目!AN439="","",入力①申請書項目!AN439)</f>
        <v/>
      </c>
      <c r="AH587" s="813"/>
      <c r="AI587" s="812" t="str">
        <f>IF(入力①申請書項目!AP439=0,"",入力①申請書項目!AP439)</f>
        <v/>
      </c>
      <c r="AJ587" s="812"/>
      <c r="AK587" s="812"/>
      <c r="AL587" s="814" t="str">
        <f>IF(入力①申請書項目!AV439="","",入力①申請書項目!AV439)&amp;IF(入力①申請書項目!AZ439="","",","&amp;入力①申請書項目!AZ439)</f>
        <v/>
      </c>
      <c r="AM587" s="814"/>
      <c r="AN587" s="814"/>
      <c r="AO587" s="814"/>
      <c r="AP587" s="814"/>
      <c r="AQ587" s="396"/>
    </row>
    <row r="588" spans="1:43">
      <c r="A588" s="265"/>
      <c r="B588" s="265"/>
      <c r="C588" s="808" t="str">
        <f>IF(入力①申請書項目!E440="","",入力①申請書項目!E440)</f>
        <v/>
      </c>
      <c r="D588" s="808"/>
      <c r="E588" s="809" t="str">
        <f>IF(入力①申請書項目!G440="","","H"&amp;入力①申請書項目!G440&amp;"."&amp;入力①申請書項目!J440)</f>
        <v/>
      </c>
      <c r="F588" s="809"/>
      <c r="G588" s="809"/>
      <c r="H588" s="809"/>
      <c r="I588" s="810" t="str">
        <f>IF(入力①申請書項目!M440="","",VLOOKUP(入力①申請書項目!M440,PL①!$A$25:$B$29,2,FALSE))</f>
        <v/>
      </c>
      <c r="J588" s="810"/>
      <c r="K588" s="810"/>
      <c r="L588" s="811" t="str">
        <f>IF(入力①申請書項目!Q440="","",入力①申請書項目!Q440)</f>
        <v/>
      </c>
      <c r="M588" s="811"/>
      <c r="N588" s="811"/>
      <c r="O588" s="811"/>
      <c r="P588" s="811"/>
      <c r="Q588" s="811"/>
      <c r="R588" s="811"/>
      <c r="S588" s="811"/>
      <c r="T588" s="811"/>
      <c r="U588" s="811"/>
      <c r="V588" s="811"/>
      <c r="W588" s="809" t="str">
        <f>IF(入力①申請書項目!AA440="","",入力①申請書項目!AA440)&amp;IF(入力①申請書項目!AD440="","",入力①申請書項目!AD440)</f>
        <v/>
      </c>
      <c r="X588" s="809"/>
      <c r="Y588" s="809"/>
      <c r="Z588" s="809"/>
      <c r="AA588" s="809" t="str">
        <f>IF(入力①申請書項目!AG440="","",入力①申請書項目!AG440)</f>
        <v/>
      </c>
      <c r="AB588" s="809"/>
      <c r="AC588" s="809"/>
      <c r="AD588" s="812" t="str">
        <f>IF(入力①申請書項目!AK440="","",入力①申請書項目!AK440)</f>
        <v/>
      </c>
      <c r="AE588" s="812"/>
      <c r="AF588" s="812"/>
      <c r="AG588" s="813" t="str">
        <f>IF(入力①申請書項目!AN440="","",入力①申請書項目!AN440)</f>
        <v/>
      </c>
      <c r="AH588" s="813"/>
      <c r="AI588" s="812" t="str">
        <f>IF(入力①申請書項目!AP440=0,"",入力①申請書項目!AP440)</f>
        <v/>
      </c>
      <c r="AJ588" s="812"/>
      <c r="AK588" s="812"/>
      <c r="AL588" s="814" t="str">
        <f>IF(入力①申請書項目!AV440="","",入力①申請書項目!AV440)&amp;IF(入力①申請書項目!AZ440="","",","&amp;入力①申請書項目!AZ440)</f>
        <v/>
      </c>
      <c r="AM588" s="814"/>
      <c r="AN588" s="814"/>
      <c r="AO588" s="814"/>
      <c r="AP588" s="814"/>
      <c r="AQ588" s="396"/>
    </row>
    <row r="589" spans="1:43">
      <c r="A589" s="265"/>
      <c r="B589" s="265"/>
      <c r="C589" s="808" t="str">
        <f>IF(入力①申請書項目!E441="","",入力①申請書項目!E441)</f>
        <v/>
      </c>
      <c r="D589" s="808"/>
      <c r="E589" s="809" t="str">
        <f>IF(入力①申請書項目!G441="","","H"&amp;入力①申請書項目!G441&amp;"."&amp;入力①申請書項目!J441)</f>
        <v/>
      </c>
      <c r="F589" s="809"/>
      <c r="G589" s="809"/>
      <c r="H589" s="809"/>
      <c r="I589" s="810" t="str">
        <f>IF(入力①申請書項目!M441="","",VLOOKUP(入力①申請書項目!M441,PL①!$A$25:$B$29,2,FALSE))</f>
        <v/>
      </c>
      <c r="J589" s="810"/>
      <c r="K589" s="810"/>
      <c r="L589" s="811" t="str">
        <f>IF(入力①申請書項目!Q441="","",入力①申請書項目!Q441)</f>
        <v/>
      </c>
      <c r="M589" s="811"/>
      <c r="N589" s="811"/>
      <c r="O589" s="811"/>
      <c r="P589" s="811"/>
      <c r="Q589" s="811"/>
      <c r="R589" s="811"/>
      <c r="S589" s="811"/>
      <c r="T589" s="811"/>
      <c r="U589" s="811"/>
      <c r="V589" s="811"/>
      <c r="W589" s="809" t="str">
        <f>IF(入力①申請書項目!AA441="","",入力①申請書項目!AA441)&amp;IF(入力①申請書項目!AD441="","",入力①申請書項目!AD441)</f>
        <v/>
      </c>
      <c r="X589" s="809"/>
      <c r="Y589" s="809"/>
      <c r="Z589" s="809"/>
      <c r="AA589" s="809" t="str">
        <f>IF(入力①申請書項目!AG441="","",入力①申請書項目!AG441)</f>
        <v/>
      </c>
      <c r="AB589" s="809"/>
      <c r="AC589" s="809"/>
      <c r="AD589" s="812" t="str">
        <f>IF(入力①申請書項目!AK441="","",入力①申請書項目!AK441)</f>
        <v/>
      </c>
      <c r="AE589" s="812"/>
      <c r="AF589" s="812"/>
      <c r="AG589" s="813" t="str">
        <f>IF(入力①申請書項目!AN441="","",入力①申請書項目!AN441)</f>
        <v/>
      </c>
      <c r="AH589" s="813"/>
      <c r="AI589" s="812" t="str">
        <f>IF(入力①申請書項目!AP441=0,"",入力①申請書項目!AP441)</f>
        <v/>
      </c>
      <c r="AJ589" s="812"/>
      <c r="AK589" s="812"/>
      <c r="AL589" s="814" t="str">
        <f>IF(入力①申請書項目!AV441="","",入力①申請書項目!AV441)&amp;IF(入力①申請書項目!AZ441="","",","&amp;入力①申請書項目!AZ441)</f>
        <v/>
      </c>
      <c r="AM589" s="814"/>
      <c r="AN589" s="814"/>
      <c r="AO589" s="814"/>
      <c r="AP589" s="814"/>
      <c r="AQ589" s="396"/>
    </row>
    <row r="590" spans="1:43">
      <c r="A590" s="265"/>
      <c r="B590" s="265"/>
      <c r="C590" s="808" t="str">
        <f>IF(入力①申請書項目!E442="","",入力①申請書項目!E442)</f>
        <v/>
      </c>
      <c r="D590" s="808"/>
      <c r="E590" s="809" t="str">
        <f>IF(入力①申請書項目!G442="","","H"&amp;入力①申請書項目!G442&amp;"."&amp;入力①申請書項目!J442)</f>
        <v/>
      </c>
      <c r="F590" s="809"/>
      <c r="G590" s="809"/>
      <c r="H590" s="809"/>
      <c r="I590" s="810" t="str">
        <f>IF(入力①申請書項目!M442="","",VLOOKUP(入力①申請書項目!M442,PL①!$A$25:$B$29,2,FALSE))</f>
        <v/>
      </c>
      <c r="J590" s="810"/>
      <c r="K590" s="810"/>
      <c r="L590" s="811" t="str">
        <f>IF(入力①申請書項目!Q442="","",入力①申請書項目!Q442)</f>
        <v/>
      </c>
      <c r="M590" s="811"/>
      <c r="N590" s="811"/>
      <c r="O590" s="811"/>
      <c r="P590" s="811"/>
      <c r="Q590" s="811"/>
      <c r="R590" s="811"/>
      <c r="S590" s="811"/>
      <c r="T590" s="811"/>
      <c r="U590" s="811"/>
      <c r="V590" s="811"/>
      <c r="W590" s="809" t="str">
        <f>IF(入力①申請書項目!AA442="","",入力①申請書項目!AA442)&amp;IF(入力①申請書項目!AD442="","",入力①申請書項目!AD442)</f>
        <v/>
      </c>
      <c r="X590" s="809"/>
      <c r="Y590" s="809"/>
      <c r="Z590" s="809"/>
      <c r="AA590" s="809" t="str">
        <f>IF(入力①申請書項目!AG442="","",入力①申請書項目!AG442)</f>
        <v/>
      </c>
      <c r="AB590" s="809"/>
      <c r="AC590" s="809"/>
      <c r="AD590" s="812" t="str">
        <f>IF(入力①申請書項目!AK442="","",入力①申請書項目!AK442)</f>
        <v/>
      </c>
      <c r="AE590" s="812"/>
      <c r="AF590" s="812"/>
      <c r="AG590" s="813" t="str">
        <f>IF(入力①申請書項目!AN442="","",入力①申請書項目!AN442)</f>
        <v/>
      </c>
      <c r="AH590" s="813"/>
      <c r="AI590" s="812" t="str">
        <f>IF(入力①申請書項目!AP442=0,"",入力①申請書項目!AP442)</f>
        <v/>
      </c>
      <c r="AJ590" s="812"/>
      <c r="AK590" s="812"/>
      <c r="AL590" s="814" t="str">
        <f>IF(入力①申請書項目!AV442="","",入力①申請書項目!AV442)&amp;IF(入力①申請書項目!AZ442="","",","&amp;入力①申請書項目!AZ442)</f>
        <v/>
      </c>
      <c r="AM590" s="814"/>
      <c r="AN590" s="814"/>
      <c r="AO590" s="814"/>
      <c r="AP590" s="814"/>
      <c r="AQ590" s="396"/>
    </row>
    <row r="591" spans="1:43">
      <c r="A591" s="265"/>
      <c r="B591" s="265"/>
      <c r="C591" s="808" t="str">
        <f>IF(入力①申請書項目!E443="","",入力①申請書項目!E443)</f>
        <v/>
      </c>
      <c r="D591" s="808"/>
      <c r="E591" s="809" t="str">
        <f>IF(入力①申請書項目!G443="","","H"&amp;入力①申請書項目!G443&amp;"."&amp;入力①申請書項目!J443)</f>
        <v/>
      </c>
      <c r="F591" s="809"/>
      <c r="G591" s="809"/>
      <c r="H591" s="809"/>
      <c r="I591" s="810" t="str">
        <f>IF(入力①申請書項目!M443="","",VLOOKUP(入力①申請書項目!M443,PL①!$A$25:$B$29,2,FALSE))</f>
        <v/>
      </c>
      <c r="J591" s="810"/>
      <c r="K591" s="810"/>
      <c r="L591" s="811" t="str">
        <f>IF(入力①申請書項目!Q443="","",入力①申請書項目!Q443)</f>
        <v/>
      </c>
      <c r="M591" s="811"/>
      <c r="N591" s="811"/>
      <c r="O591" s="811"/>
      <c r="P591" s="811"/>
      <c r="Q591" s="811"/>
      <c r="R591" s="811"/>
      <c r="S591" s="811"/>
      <c r="T591" s="811"/>
      <c r="U591" s="811"/>
      <c r="V591" s="811"/>
      <c r="W591" s="809" t="str">
        <f>IF(入力①申請書項目!AA443="","",入力①申請書項目!AA443)&amp;IF(入力①申請書項目!AD443="","",入力①申請書項目!AD443)</f>
        <v/>
      </c>
      <c r="X591" s="809"/>
      <c r="Y591" s="809"/>
      <c r="Z591" s="809"/>
      <c r="AA591" s="809" t="str">
        <f>IF(入力①申請書項目!AG443="","",入力①申請書項目!AG443)</f>
        <v/>
      </c>
      <c r="AB591" s="809"/>
      <c r="AC591" s="809"/>
      <c r="AD591" s="812" t="str">
        <f>IF(入力①申請書項目!AK443="","",入力①申請書項目!AK443)</f>
        <v/>
      </c>
      <c r="AE591" s="812"/>
      <c r="AF591" s="812"/>
      <c r="AG591" s="813" t="str">
        <f>IF(入力①申請書項目!AN443="","",入力①申請書項目!AN443)</f>
        <v/>
      </c>
      <c r="AH591" s="813"/>
      <c r="AI591" s="812" t="str">
        <f>IF(入力①申請書項目!AP443=0,"",入力①申請書項目!AP443)</f>
        <v/>
      </c>
      <c r="AJ591" s="812"/>
      <c r="AK591" s="812"/>
      <c r="AL591" s="814" t="str">
        <f>IF(入力①申請書項目!AV443="","",入力①申請書項目!AV443)&amp;IF(入力①申請書項目!AZ443="","",","&amp;入力①申請書項目!AZ443)</f>
        <v/>
      </c>
      <c r="AM591" s="814"/>
      <c r="AN591" s="814"/>
      <c r="AO591" s="814"/>
      <c r="AP591" s="814"/>
      <c r="AQ591" s="396"/>
    </row>
    <row r="592" spans="1:43">
      <c r="A592" s="265"/>
      <c r="B592" s="265"/>
      <c r="C592" s="808" t="str">
        <f>IF(入力①申請書項目!E444="","",入力①申請書項目!E444)</f>
        <v/>
      </c>
      <c r="D592" s="808"/>
      <c r="E592" s="809" t="str">
        <f>IF(入力①申請書項目!G444="","","H"&amp;入力①申請書項目!G444&amp;"."&amp;入力①申請書項目!J444)</f>
        <v/>
      </c>
      <c r="F592" s="809"/>
      <c r="G592" s="809"/>
      <c r="H592" s="809"/>
      <c r="I592" s="810" t="str">
        <f>IF(入力①申請書項目!M444="","",VLOOKUP(入力①申請書項目!M444,PL①!$A$25:$B$29,2,FALSE))</f>
        <v/>
      </c>
      <c r="J592" s="810"/>
      <c r="K592" s="810"/>
      <c r="L592" s="811" t="str">
        <f>IF(入力①申請書項目!Q444="","",入力①申請書項目!Q444)</f>
        <v/>
      </c>
      <c r="M592" s="811"/>
      <c r="N592" s="811"/>
      <c r="O592" s="811"/>
      <c r="P592" s="811"/>
      <c r="Q592" s="811"/>
      <c r="R592" s="811"/>
      <c r="S592" s="811"/>
      <c r="T592" s="811"/>
      <c r="U592" s="811"/>
      <c r="V592" s="811"/>
      <c r="W592" s="809" t="str">
        <f>IF(入力①申請書項目!AA444="","",入力①申請書項目!AA444)&amp;IF(入力①申請書項目!AD444="","",入力①申請書項目!AD444)</f>
        <v/>
      </c>
      <c r="X592" s="809"/>
      <c r="Y592" s="809"/>
      <c r="Z592" s="809"/>
      <c r="AA592" s="809" t="str">
        <f>IF(入力①申請書項目!AG444="","",入力①申請書項目!AG444)</f>
        <v/>
      </c>
      <c r="AB592" s="809"/>
      <c r="AC592" s="809"/>
      <c r="AD592" s="812" t="str">
        <f>IF(入力①申請書項目!AK444="","",入力①申請書項目!AK444)</f>
        <v/>
      </c>
      <c r="AE592" s="812"/>
      <c r="AF592" s="812"/>
      <c r="AG592" s="813" t="str">
        <f>IF(入力①申請書項目!AN444="","",入力①申請書項目!AN444)</f>
        <v/>
      </c>
      <c r="AH592" s="813"/>
      <c r="AI592" s="812" t="str">
        <f>IF(入力①申請書項目!AP444=0,"",入力①申請書項目!AP444)</f>
        <v/>
      </c>
      <c r="AJ592" s="812"/>
      <c r="AK592" s="812"/>
      <c r="AL592" s="814" t="str">
        <f>IF(入力①申請書項目!AV444="","",入力①申請書項目!AV444)&amp;IF(入力①申請書項目!AZ444="","",","&amp;入力①申請書項目!AZ444)</f>
        <v/>
      </c>
      <c r="AM592" s="814"/>
      <c r="AN592" s="814"/>
      <c r="AO592" s="814"/>
      <c r="AP592" s="814"/>
      <c r="AQ592" s="396"/>
    </row>
    <row r="593" spans="1:46">
      <c r="A593" s="265"/>
      <c r="B593" s="265"/>
      <c r="C593" s="808" t="str">
        <f>IF(入力①申請書項目!E445="","",入力①申請書項目!E445)</f>
        <v/>
      </c>
      <c r="D593" s="808"/>
      <c r="E593" s="809" t="str">
        <f>IF(入力①申請書項目!G445="","","H"&amp;入力①申請書項目!G445&amp;"."&amp;入力①申請書項目!J445)</f>
        <v/>
      </c>
      <c r="F593" s="809"/>
      <c r="G593" s="809"/>
      <c r="H593" s="809"/>
      <c r="I593" s="810" t="str">
        <f>IF(入力①申請書項目!M445="","",VLOOKUP(入力①申請書項目!M445,PL①!$A$25:$B$29,2,FALSE))</f>
        <v/>
      </c>
      <c r="J593" s="810"/>
      <c r="K593" s="810"/>
      <c r="L593" s="811" t="str">
        <f>IF(入力①申請書項目!Q445="","",入力①申請書項目!Q445)</f>
        <v/>
      </c>
      <c r="M593" s="811"/>
      <c r="N593" s="811"/>
      <c r="O593" s="811"/>
      <c r="P593" s="811"/>
      <c r="Q593" s="811"/>
      <c r="R593" s="811"/>
      <c r="S593" s="811"/>
      <c r="T593" s="811"/>
      <c r="U593" s="811"/>
      <c r="V593" s="811"/>
      <c r="W593" s="809" t="str">
        <f>IF(入力①申請書項目!AA445="","",入力①申請書項目!AA445)&amp;IF(入力①申請書項目!AD445="","",入力①申請書項目!AD445)</f>
        <v/>
      </c>
      <c r="X593" s="809"/>
      <c r="Y593" s="809"/>
      <c r="Z593" s="809"/>
      <c r="AA593" s="809" t="str">
        <f>IF(入力①申請書項目!AG445="","",入力①申請書項目!AG445)</f>
        <v/>
      </c>
      <c r="AB593" s="809"/>
      <c r="AC593" s="809"/>
      <c r="AD593" s="812" t="str">
        <f>IF(入力①申請書項目!AK445="","",入力①申請書項目!AK445)</f>
        <v/>
      </c>
      <c r="AE593" s="812"/>
      <c r="AF593" s="812"/>
      <c r="AG593" s="813" t="str">
        <f>IF(入力①申請書項目!AN445="","",入力①申請書項目!AN445)</f>
        <v/>
      </c>
      <c r="AH593" s="813"/>
      <c r="AI593" s="812" t="str">
        <f>IF(入力①申請書項目!AP445=0,"",入力①申請書項目!AP445)</f>
        <v/>
      </c>
      <c r="AJ593" s="812"/>
      <c r="AK593" s="812"/>
      <c r="AL593" s="814" t="str">
        <f>IF(入力①申請書項目!AV445="","",入力①申請書項目!AV445)&amp;IF(入力①申請書項目!AZ445="","",","&amp;入力①申請書項目!AZ445)</f>
        <v/>
      </c>
      <c r="AM593" s="814"/>
      <c r="AN593" s="814"/>
      <c r="AO593" s="814"/>
      <c r="AP593" s="814"/>
      <c r="AQ593" s="396"/>
    </row>
    <row r="594" spans="1:46">
      <c r="A594" s="265"/>
      <c r="B594" s="265"/>
      <c r="C594" s="808" t="str">
        <f>IF(入力①申請書項目!E446="","",入力①申請書項目!E446)</f>
        <v/>
      </c>
      <c r="D594" s="808"/>
      <c r="E594" s="809" t="str">
        <f>IF(入力①申請書項目!G446="","","H"&amp;入力①申請書項目!G446&amp;"."&amp;入力①申請書項目!J446)</f>
        <v/>
      </c>
      <c r="F594" s="809"/>
      <c r="G594" s="809"/>
      <c r="H594" s="809"/>
      <c r="I594" s="810" t="str">
        <f>IF(入力①申請書項目!M446="","",VLOOKUP(入力①申請書項目!M446,PL①!$A$25:$B$29,2,FALSE))</f>
        <v/>
      </c>
      <c r="J594" s="810"/>
      <c r="K594" s="810"/>
      <c r="L594" s="811" t="str">
        <f>IF(入力①申請書項目!Q446="","",入力①申請書項目!Q446)</f>
        <v/>
      </c>
      <c r="M594" s="811"/>
      <c r="N594" s="811"/>
      <c r="O594" s="811"/>
      <c r="P594" s="811"/>
      <c r="Q594" s="811"/>
      <c r="R594" s="811"/>
      <c r="S594" s="811"/>
      <c r="T594" s="811"/>
      <c r="U594" s="811"/>
      <c r="V594" s="811"/>
      <c r="W594" s="809" t="str">
        <f>IF(入力①申請書項目!AA446="","",入力①申請書項目!AA446)&amp;IF(入力①申請書項目!AD446="","",入力①申請書項目!AD446)</f>
        <v/>
      </c>
      <c r="X594" s="809"/>
      <c r="Y594" s="809"/>
      <c r="Z594" s="809"/>
      <c r="AA594" s="809" t="str">
        <f>IF(入力①申請書項目!AG446="","",入力①申請書項目!AG446)</f>
        <v/>
      </c>
      <c r="AB594" s="809"/>
      <c r="AC594" s="809"/>
      <c r="AD594" s="812" t="str">
        <f>IF(入力①申請書項目!AK446="","",入力①申請書項目!AK446)</f>
        <v/>
      </c>
      <c r="AE594" s="812"/>
      <c r="AF594" s="812"/>
      <c r="AG594" s="813" t="str">
        <f>IF(入力①申請書項目!AN446="","",入力①申請書項目!AN446)</f>
        <v/>
      </c>
      <c r="AH594" s="813"/>
      <c r="AI594" s="812" t="str">
        <f>IF(入力①申請書項目!AP446=0,"",入力①申請書項目!AP446)</f>
        <v/>
      </c>
      <c r="AJ594" s="812"/>
      <c r="AK594" s="812"/>
      <c r="AL594" s="814" t="str">
        <f>IF(入力①申請書項目!AV446="","",入力①申請書項目!AV446)&amp;IF(入力①申請書項目!AZ446="","",","&amp;入力①申請書項目!AZ446)</f>
        <v/>
      </c>
      <c r="AM594" s="814"/>
      <c r="AN594" s="814"/>
      <c r="AO594" s="814"/>
      <c r="AP594" s="814"/>
      <c r="AQ594" s="396"/>
    </row>
    <row r="595" spans="1:46">
      <c r="A595" s="265"/>
      <c r="B595" s="265"/>
      <c r="C595" s="808" t="str">
        <f>IF(入力①申請書項目!E447="","",入力①申請書項目!E447)</f>
        <v/>
      </c>
      <c r="D595" s="808"/>
      <c r="E595" s="809" t="str">
        <f>IF(入力①申請書項目!G447="","","H"&amp;入力①申請書項目!G447&amp;"."&amp;入力①申請書項目!J447)</f>
        <v/>
      </c>
      <c r="F595" s="809"/>
      <c r="G595" s="809"/>
      <c r="H595" s="809"/>
      <c r="I595" s="810" t="str">
        <f>IF(入力①申請書項目!M447="","",VLOOKUP(入力①申請書項目!M447,PL①!$A$25:$B$29,2,FALSE))</f>
        <v/>
      </c>
      <c r="J595" s="810"/>
      <c r="K595" s="810"/>
      <c r="L595" s="811" t="str">
        <f>IF(入力①申請書項目!Q447="","",入力①申請書項目!Q447)</f>
        <v/>
      </c>
      <c r="M595" s="811"/>
      <c r="N595" s="811"/>
      <c r="O595" s="811"/>
      <c r="P595" s="811"/>
      <c r="Q595" s="811"/>
      <c r="R595" s="811"/>
      <c r="S595" s="811"/>
      <c r="T595" s="811"/>
      <c r="U595" s="811"/>
      <c r="V595" s="811"/>
      <c r="W595" s="809" t="str">
        <f>IF(入力①申請書項目!AA447="","",入力①申請書項目!AA447)&amp;IF(入力①申請書項目!AD447="","",入力①申請書項目!AD447)</f>
        <v/>
      </c>
      <c r="X595" s="809"/>
      <c r="Y595" s="809"/>
      <c r="Z595" s="809"/>
      <c r="AA595" s="809" t="str">
        <f>IF(入力①申請書項目!AG447="","",入力①申請書項目!AG447)</f>
        <v/>
      </c>
      <c r="AB595" s="809"/>
      <c r="AC595" s="809"/>
      <c r="AD595" s="812" t="str">
        <f>IF(入力①申請書項目!AK447="","",入力①申請書項目!AK447)</f>
        <v/>
      </c>
      <c r="AE595" s="812"/>
      <c r="AF595" s="812"/>
      <c r="AG595" s="813" t="str">
        <f>IF(入力①申請書項目!AN447="","",入力①申請書項目!AN447)</f>
        <v/>
      </c>
      <c r="AH595" s="813"/>
      <c r="AI595" s="812" t="str">
        <f>IF(入力①申請書項目!AP447=0,"",入力①申請書項目!AP447)</f>
        <v/>
      </c>
      <c r="AJ595" s="812"/>
      <c r="AK595" s="812"/>
      <c r="AL595" s="814" t="str">
        <f>IF(入力①申請書項目!AV447="","",入力①申請書項目!AV447)&amp;IF(入力①申請書項目!AZ447="","",","&amp;入力①申請書項目!AZ447)</f>
        <v/>
      </c>
      <c r="AM595" s="814"/>
      <c r="AN595" s="814"/>
      <c r="AO595" s="814"/>
      <c r="AP595" s="814"/>
      <c r="AQ595" s="396"/>
    </row>
    <row r="596" spans="1:46">
      <c r="A596" s="265"/>
      <c r="B596" s="265"/>
      <c r="C596" s="808" t="str">
        <f>IF(入力①申請書項目!E448="","",入力①申請書項目!E448)</f>
        <v/>
      </c>
      <c r="D596" s="808"/>
      <c r="E596" s="809" t="str">
        <f>IF(入力①申請書項目!G448="","","H"&amp;入力①申請書項目!G448&amp;"."&amp;入力①申請書項目!J448)</f>
        <v/>
      </c>
      <c r="F596" s="809"/>
      <c r="G596" s="809"/>
      <c r="H596" s="809"/>
      <c r="I596" s="810" t="str">
        <f>IF(入力①申請書項目!M448="","",VLOOKUP(入力①申請書項目!M448,PL①!$A$25:$B$29,2,FALSE))</f>
        <v/>
      </c>
      <c r="J596" s="810"/>
      <c r="K596" s="810"/>
      <c r="L596" s="811" t="str">
        <f>IF(入力①申請書項目!Q448="","",入力①申請書項目!Q448)</f>
        <v/>
      </c>
      <c r="M596" s="811"/>
      <c r="N596" s="811"/>
      <c r="O596" s="811"/>
      <c r="P596" s="811"/>
      <c r="Q596" s="811"/>
      <c r="R596" s="811"/>
      <c r="S596" s="811"/>
      <c r="T596" s="811"/>
      <c r="U596" s="811"/>
      <c r="V596" s="811"/>
      <c r="W596" s="809" t="str">
        <f>IF(入力①申請書項目!AA448="","",入力①申請書項目!AA448)&amp;IF(入力①申請書項目!AD448="","",入力①申請書項目!AD448)</f>
        <v/>
      </c>
      <c r="X596" s="809"/>
      <c r="Y596" s="809"/>
      <c r="Z596" s="809"/>
      <c r="AA596" s="809" t="str">
        <f>IF(入力①申請書項目!AG448="","",入力①申請書項目!AG448)</f>
        <v/>
      </c>
      <c r="AB596" s="809"/>
      <c r="AC596" s="809"/>
      <c r="AD596" s="812" t="str">
        <f>IF(入力①申請書項目!AK448="","",入力①申請書項目!AK448)</f>
        <v/>
      </c>
      <c r="AE596" s="812"/>
      <c r="AF596" s="812"/>
      <c r="AG596" s="813" t="str">
        <f>IF(入力①申請書項目!AN448="","",入力①申請書項目!AN448)</f>
        <v/>
      </c>
      <c r="AH596" s="813"/>
      <c r="AI596" s="812" t="str">
        <f>IF(入力①申請書項目!AP448=0,"",入力①申請書項目!AP448)</f>
        <v/>
      </c>
      <c r="AJ596" s="812"/>
      <c r="AK596" s="812"/>
      <c r="AL596" s="814" t="str">
        <f>IF(入力①申請書項目!AV448="","",入力①申請書項目!AV448)&amp;IF(入力①申請書項目!AZ448="","",","&amp;入力①申請書項目!AZ448)</f>
        <v/>
      </c>
      <c r="AM596" s="814"/>
      <c r="AN596" s="814"/>
      <c r="AO596" s="814"/>
      <c r="AP596" s="814"/>
      <c r="AQ596" s="396"/>
      <c r="AT596" s="89">
        <f>IF(L596="",0,1)</f>
        <v>0</v>
      </c>
    </row>
    <row r="597" spans="1:46">
      <c r="A597" s="265"/>
      <c r="B597" s="265"/>
      <c r="C597" s="808" t="str">
        <f>IF(入力①申請書項目!E449="","",入力①申請書項目!E449)</f>
        <v/>
      </c>
      <c r="D597" s="808"/>
      <c r="E597" s="809" t="str">
        <f>IF(入力①申請書項目!G449="","","H"&amp;入力①申請書項目!G449&amp;"."&amp;入力①申請書項目!J449)</f>
        <v/>
      </c>
      <c r="F597" s="809"/>
      <c r="G597" s="809"/>
      <c r="H597" s="809"/>
      <c r="I597" s="810" t="str">
        <f>IF(入力①申請書項目!M449="","",VLOOKUP(入力①申請書項目!M449,PL①!$A$25:$B$29,2,FALSE))</f>
        <v/>
      </c>
      <c r="J597" s="810"/>
      <c r="K597" s="810"/>
      <c r="L597" s="811" t="str">
        <f>IF(入力①申請書項目!Q449="","",入力①申請書項目!Q449)</f>
        <v/>
      </c>
      <c r="M597" s="811"/>
      <c r="N597" s="811"/>
      <c r="O597" s="811"/>
      <c r="P597" s="811"/>
      <c r="Q597" s="811"/>
      <c r="R597" s="811"/>
      <c r="S597" s="811"/>
      <c r="T597" s="811"/>
      <c r="U597" s="811"/>
      <c r="V597" s="811"/>
      <c r="W597" s="809" t="str">
        <f>IF(入力①申請書項目!AA449="","",入力①申請書項目!AA449)&amp;IF(入力①申請書項目!AD449="","",入力①申請書項目!AD449)</f>
        <v/>
      </c>
      <c r="X597" s="809"/>
      <c r="Y597" s="809"/>
      <c r="Z597" s="809"/>
      <c r="AA597" s="809" t="str">
        <f>IF(入力①申請書項目!AG449="","",入力①申請書項目!AG449)</f>
        <v/>
      </c>
      <c r="AB597" s="809"/>
      <c r="AC597" s="809"/>
      <c r="AD597" s="812" t="str">
        <f>IF(入力①申請書項目!AK449="","",入力①申請書項目!AK449)</f>
        <v/>
      </c>
      <c r="AE597" s="812"/>
      <c r="AF597" s="812"/>
      <c r="AG597" s="813" t="str">
        <f>IF(入力①申請書項目!AN449="","",入力①申請書項目!AN449)</f>
        <v/>
      </c>
      <c r="AH597" s="813"/>
      <c r="AI597" s="812" t="str">
        <f>IF(入力①申請書項目!AP449=0,"",入力①申請書項目!AP449)</f>
        <v/>
      </c>
      <c r="AJ597" s="812"/>
      <c r="AK597" s="812"/>
      <c r="AL597" s="814" t="str">
        <f>IF(入力①申請書項目!AV449="","",入力①申請書項目!AV449)&amp;IF(入力①申請書項目!AZ449="","",","&amp;入力①申請書項目!AZ449)</f>
        <v/>
      </c>
      <c r="AM597" s="814"/>
      <c r="AN597" s="814"/>
      <c r="AO597" s="814"/>
      <c r="AP597" s="814"/>
      <c r="AQ597" s="396"/>
    </row>
    <row r="598" spans="1:46">
      <c r="A598" s="265"/>
      <c r="B598" s="265"/>
      <c r="C598" s="808" t="str">
        <f>IF(入力①申請書項目!E450="","",入力①申請書項目!E450)</f>
        <v/>
      </c>
      <c r="D598" s="808"/>
      <c r="E598" s="809" t="str">
        <f>IF(入力①申請書項目!G450="","","H"&amp;入力①申請書項目!G450&amp;"."&amp;入力①申請書項目!J450)</f>
        <v/>
      </c>
      <c r="F598" s="809"/>
      <c r="G598" s="809"/>
      <c r="H598" s="809"/>
      <c r="I598" s="810" t="str">
        <f>IF(入力①申請書項目!M450="","",VLOOKUP(入力①申請書項目!M450,PL①!$A$25:$B$29,2,FALSE))</f>
        <v/>
      </c>
      <c r="J598" s="810"/>
      <c r="K598" s="810"/>
      <c r="L598" s="811" t="str">
        <f>IF(入力①申請書項目!Q450="","",入力①申請書項目!Q450)</f>
        <v/>
      </c>
      <c r="M598" s="811"/>
      <c r="N598" s="811"/>
      <c r="O598" s="811"/>
      <c r="P598" s="811"/>
      <c r="Q598" s="811"/>
      <c r="R598" s="811"/>
      <c r="S598" s="811"/>
      <c r="T598" s="811"/>
      <c r="U598" s="811"/>
      <c r="V598" s="811"/>
      <c r="W598" s="809" t="str">
        <f>IF(入力①申請書項目!AA450="","",入力①申請書項目!AA450)&amp;IF(入力①申請書項目!AD450="","",入力①申請書項目!AD450)</f>
        <v/>
      </c>
      <c r="X598" s="809"/>
      <c r="Y598" s="809"/>
      <c r="Z598" s="809"/>
      <c r="AA598" s="809" t="str">
        <f>IF(入力①申請書項目!AG450="","",入力①申請書項目!AG450)</f>
        <v/>
      </c>
      <c r="AB598" s="809"/>
      <c r="AC598" s="809"/>
      <c r="AD598" s="812" t="str">
        <f>IF(入力①申請書項目!AK450="","",入力①申請書項目!AK450)</f>
        <v/>
      </c>
      <c r="AE598" s="812"/>
      <c r="AF598" s="812"/>
      <c r="AG598" s="813" t="str">
        <f>IF(入力①申請書項目!AN450="","",入力①申請書項目!AN450)</f>
        <v/>
      </c>
      <c r="AH598" s="813"/>
      <c r="AI598" s="812" t="str">
        <f>IF(入力①申請書項目!AP450=0,"",入力①申請書項目!AP450)</f>
        <v/>
      </c>
      <c r="AJ598" s="812"/>
      <c r="AK598" s="812"/>
      <c r="AL598" s="814" t="str">
        <f>IF(入力①申請書項目!AV450="","",入力①申請書項目!AV450)&amp;IF(入力①申請書項目!AZ450="","",","&amp;入力①申請書項目!AZ450)</f>
        <v/>
      </c>
      <c r="AM598" s="814"/>
      <c r="AN598" s="814"/>
      <c r="AO598" s="814"/>
      <c r="AP598" s="814"/>
      <c r="AQ598" s="396"/>
    </row>
    <row r="599" spans="1:46">
      <c r="A599" s="265"/>
      <c r="B599" s="265"/>
      <c r="C599" s="808" t="str">
        <f>IF(入力①申請書項目!E451="","",入力①申請書項目!E451)</f>
        <v/>
      </c>
      <c r="D599" s="808"/>
      <c r="E599" s="809" t="str">
        <f>IF(入力①申請書項目!G451="","","H"&amp;入力①申請書項目!G451&amp;"."&amp;入力①申請書項目!J451)</f>
        <v/>
      </c>
      <c r="F599" s="809"/>
      <c r="G599" s="809"/>
      <c r="H599" s="809"/>
      <c r="I599" s="810" t="str">
        <f>IF(入力①申請書項目!M451="","",VLOOKUP(入力①申請書項目!M451,PL①!$A$25:$B$29,2,FALSE))</f>
        <v/>
      </c>
      <c r="J599" s="810"/>
      <c r="K599" s="810"/>
      <c r="L599" s="811" t="str">
        <f>IF(入力①申請書項目!Q451="","",入力①申請書項目!Q451)</f>
        <v/>
      </c>
      <c r="M599" s="811"/>
      <c r="N599" s="811"/>
      <c r="O599" s="811"/>
      <c r="P599" s="811"/>
      <c r="Q599" s="811"/>
      <c r="R599" s="811"/>
      <c r="S599" s="811"/>
      <c r="T599" s="811"/>
      <c r="U599" s="811"/>
      <c r="V599" s="811"/>
      <c r="W599" s="809" t="str">
        <f>IF(入力①申請書項目!AA451="","",入力①申請書項目!AA451)&amp;IF(入力①申請書項目!AD451="","",入力①申請書項目!AD451)</f>
        <v/>
      </c>
      <c r="X599" s="809"/>
      <c r="Y599" s="809"/>
      <c r="Z599" s="809"/>
      <c r="AA599" s="809" t="str">
        <f>IF(入力①申請書項目!AG451="","",入力①申請書項目!AG451)</f>
        <v/>
      </c>
      <c r="AB599" s="809"/>
      <c r="AC599" s="809"/>
      <c r="AD599" s="812" t="str">
        <f>IF(入力①申請書項目!AK451="","",入力①申請書項目!AK451)</f>
        <v/>
      </c>
      <c r="AE599" s="812"/>
      <c r="AF599" s="812"/>
      <c r="AG599" s="813" t="str">
        <f>IF(入力①申請書項目!AN451="","",入力①申請書項目!AN451)</f>
        <v/>
      </c>
      <c r="AH599" s="813"/>
      <c r="AI599" s="812" t="str">
        <f>IF(入力①申請書項目!AP451=0,"",入力①申請書項目!AP451)</f>
        <v/>
      </c>
      <c r="AJ599" s="812"/>
      <c r="AK599" s="812"/>
      <c r="AL599" s="814" t="str">
        <f>IF(入力①申請書項目!AV451="","",入力①申請書項目!AV451)&amp;IF(入力①申請書項目!AZ451="","",","&amp;入力①申請書項目!AZ451)</f>
        <v/>
      </c>
      <c r="AM599" s="814"/>
      <c r="AN599" s="814"/>
      <c r="AO599" s="814"/>
      <c r="AP599" s="814"/>
      <c r="AQ599" s="396"/>
    </row>
    <row r="600" spans="1:46">
      <c r="A600" s="265"/>
      <c r="B600" s="265"/>
      <c r="C600" s="808" t="str">
        <f>IF(入力①申請書項目!E452="","",入力①申請書項目!E452)</f>
        <v/>
      </c>
      <c r="D600" s="808"/>
      <c r="E600" s="809" t="str">
        <f>IF(入力①申請書項目!G452="","","H"&amp;入力①申請書項目!G452&amp;"."&amp;入力①申請書項目!J452)</f>
        <v/>
      </c>
      <c r="F600" s="809"/>
      <c r="G600" s="809"/>
      <c r="H600" s="809"/>
      <c r="I600" s="810" t="str">
        <f>IF(入力①申請書項目!M452="","",VLOOKUP(入力①申請書項目!M452,PL①!$A$25:$B$29,2,FALSE))</f>
        <v/>
      </c>
      <c r="J600" s="810"/>
      <c r="K600" s="810"/>
      <c r="L600" s="811" t="str">
        <f>IF(入力①申請書項目!Q452="","",入力①申請書項目!Q452)</f>
        <v/>
      </c>
      <c r="M600" s="811"/>
      <c r="N600" s="811"/>
      <c r="O600" s="811"/>
      <c r="P600" s="811"/>
      <c r="Q600" s="811"/>
      <c r="R600" s="811"/>
      <c r="S600" s="811"/>
      <c r="T600" s="811"/>
      <c r="U600" s="811"/>
      <c r="V600" s="811"/>
      <c r="W600" s="809" t="str">
        <f>IF(入力①申請書項目!AA452="","",入力①申請書項目!AA452)&amp;IF(入力①申請書項目!AD452="","",入力①申請書項目!AD452)</f>
        <v/>
      </c>
      <c r="X600" s="809"/>
      <c r="Y600" s="809"/>
      <c r="Z600" s="809"/>
      <c r="AA600" s="809" t="str">
        <f>IF(入力①申請書項目!AG452="","",入力①申請書項目!AG452)</f>
        <v/>
      </c>
      <c r="AB600" s="809"/>
      <c r="AC600" s="809"/>
      <c r="AD600" s="812" t="str">
        <f>IF(入力①申請書項目!AK452="","",入力①申請書項目!AK452)</f>
        <v/>
      </c>
      <c r="AE600" s="812"/>
      <c r="AF600" s="812"/>
      <c r="AG600" s="813" t="str">
        <f>IF(入力①申請書項目!AN452="","",入力①申請書項目!AN452)</f>
        <v/>
      </c>
      <c r="AH600" s="813"/>
      <c r="AI600" s="812" t="str">
        <f>IF(入力①申請書項目!AP452=0,"",入力①申請書項目!AP452)</f>
        <v/>
      </c>
      <c r="AJ600" s="812"/>
      <c r="AK600" s="812"/>
      <c r="AL600" s="814" t="str">
        <f>IF(入力①申請書項目!AV452="","",入力①申請書項目!AV452)&amp;IF(入力①申請書項目!AZ452="","",","&amp;入力①申請書項目!AZ452)</f>
        <v/>
      </c>
      <c r="AM600" s="814"/>
      <c r="AN600" s="814"/>
      <c r="AO600" s="814"/>
      <c r="AP600" s="814"/>
      <c r="AQ600" s="396"/>
    </row>
    <row r="601" spans="1:46">
      <c r="A601" s="265"/>
      <c r="B601" s="265"/>
      <c r="C601" s="808" t="str">
        <f>IF(入力①申請書項目!E453="","",入力①申請書項目!E453)</f>
        <v/>
      </c>
      <c r="D601" s="808"/>
      <c r="E601" s="809" t="str">
        <f>IF(入力①申請書項目!G453="","","H"&amp;入力①申請書項目!G453&amp;"."&amp;入力①申請書項目!J453)</f>
        <v/>
      </c>
      <c r="F601" s="809"/>
      <c r="G601" s="809"/>
      <c r="H601" s="809"/>
      <c r="I601" s="810" t="str">
        <f>IF(入力①申請書項目!M453="","",VLOOKUP(入力①申請書項目!M453,PL①!$A$25:$B$29,2,FALSE))</f>
        <v/>
      </c>
      <c r="J601" s="810"/>
      <c r="K601" s="810"/>
      <c r="L601" s="811" t="str">
        <f>IF(入力①申請書項目!Q453="","",入力①申請書項目!Q453)</f>
        <v/>
      </c>
      <c r="M601" s="811"/>
      <c r="N601" s="811"/>
      <c r="O601" s="811"/>
      <c r="P601" s="811"/>
      <c r="Q601" s="811"/>
      <c r="R601" s="811"/>
      <c r="S601" s="811"/>
      <c r="T601" s="811"/>
      <c r="U601" s="811"/>
      <c r="V601" s="811"/>
      <c r="W601" s="809" t="str">
        <f>IF(入力①申請書項目!AA453="","",入力①申請書項目!AA453)&amp;IF(入力①申請書項目!AD453="","",入力①申請書項目!AD453)</f>
        <v/>
      </c>
      <c r="X601" s="809"/>
      <c r="Y601" s="809"/>
      <c r="Z601" s="809"/>
      <c r="AA601" s="809" t="str">
        <f>IF(入力①申請書項目!AG453="","",入力①申請書項目!AG453)</f>
        <v/>
      </c>
      <c r="AB601" s="809"/>
      <c r="AC601" s="809"/>
      <c r="AD601" s="812" t="str">
        <f>IF(入力①申請書項目!AK453="","",入力①申請書項目!AK453)</f>
        <v/>
      </c>
      <c r="AE601" s="812"/>
      <c r="AF601" s="812"/>
      <c r="AG601" s="813" t="str">
        <f>IF(入力①申請書項目!AN453="","",入力①申請書項目!AN453)</f>
        <v/>
      </c>
      <c r="AH601" s="813"/>
      <c r="AI601" s="812" t="str">
        <f>IF(入力①申請書項目!AP453=0,"",入力①申請書項目!AP453)</f>
        <v/>
      </c>
      <c r="AJ601" s="812"/>
      <c r="AK601" s="812"/>
      <c r="AL601" s="814" t="str">
        <f>IF(入力①申請書項目!AV453="","",入力①申請書項目!AV453)&amp;IF(入力①申請書項目!AZ453="","",","&amp;入力①申請書項目!AZ453)</f>
        <v/>
      </c>
      <c r="AM601" s="814"/>
      <c r="AN601" s="814"/>
      <c r="AO601" s="814"/>
      <c r="AP601" s="814"/>
      <c r="AQ601" s="396"/>
    </row>
    <row r="602" spans="1:46">
      <c r="A602" s="265"/>
      <c r="B602" s="265"/>
      <c r="C602" s="808" t="str">
        <f>IF(入力①申請書項目!E454="","",入力①申請書項目!E454)</f>
        <v/>
      </c>
      <c r="D602" s="808"/>
      <c r="E602" s="809" t="str">
        <f>IF(入力①申請書項目!G454="","","H"&amp;入力①申請書項目!G454&amp;"."&amp;入力①申請書項目!J454)</f>
        <v/>
      </c>
      <c r="F602" s="809"/>
      <c r="G602" s="809"/>
      <c r="H602" s="809"/>
      <c r="I602" s="810" t="str">
        <f>IF(入力①申請書項目!M454="","",VLOOKUP(入力①申請書項目!M454,PL①!$A$25:$B$29,2,FALSE))</f>
        <v/>
      </c>
      <c r="J602" s="810"/>
      <c r="K602" s="810"/>
      <c r="L602" s="811" t="str">
        <f>IF(入力①申請書項目!Q454="","",入力①申請書項目!Q454)</f>
        <v/>
      </c>
      <c r="M602" s="811"/>
      <c r="N602" s="811"/>
      <c r="O602" s="811"/>
      <c r="P602" s="811"/>
      <c r="Q602" s="811"/>
      <c r="R602" s="811"/>
      <c r="S602" s="811"/>
      <c r="T602" s="811"/>
      <c r="U602" s="811"/>
      <c r="V602" s="811"/>
      <c r="W602" s="809" t="str">
        <f>IF(入力①申請書項目!AA454="","",入力①申請書項目!AA454)&amp;IF(入力①申請書項目!AD454="","",入力①申請書項目!AD454)</f>
        <v/>
      </c>
      <c r="X602" s="809"/>
      <c r="Y602" s="809"/>
      <c r="Z602" s="809"/>
      <c r="AA602" s="809" t="str">
        <f>IF(入力①申請書項目!AG454="","",入力①申請書項目!AG454)</f>
        <v/>
      </c>
      <c r="AB602" s="809"/>
      <c r="AC602" s="809"/>
      <c r="AD602" s="812" t="str">
        <f>IF(入力①申請書項目!AK454="","",入力①申請書項目!AK454)</f>
        <v/>
      </c>
      <c r="AE602" s="812"/>
      <c r="AF602" s="812"/>
      <c r="AG602" s="813" t="str">
        <f>IF(入力①申請書項目!AN454="","",入力①申請書項目!AN454)</f>
        <v/>
      </c>
      <c r="AH602" s="813"/>
      <c r="AI602" s="812" t="str">
        <f>IF(入力①申請書項目!AP454=0,"",入力①申請書項目!AP454)</f>
        <v/>
      </c>
      <c r="AJ602" s="812"/>
      <c r="AK602" s="812"/>
      <c r="AL602" s="814" t="str">
        <f>IF(入力①申請書項目!AV454="","",入力①申請書項目!AV454)&amp;IF(入力①申請書項目!AZ454="","",","&amp;入力①申請書項目!AZ454)</f>
        <v/>
      </c>
      <c r="AM602" s="814"/>
      <c r="AN602" s="814"/>
      <c r="AO602" s="814"/>
      <c r="AP602" s="814"/>
      <c r="AQ602" s="396"/>
    </row>
    <row r="603" spans="1:46">
      <c r="A603" s="265"/>
      <c r="B603" s="265"/>
      <c r="C603" s="808" t="str">
        <f>IF(入力①申請書項目!E455="","",入力①申請書項目!E455)</f>
        <v/>
      </c>
      <c r="D603" s="808"/>
      <c r="E603" s="809" t="str">
        <f>IF(入力①申請書項目!G455="","","H"&amp;入力①申請書項目!G455&amp;"."&amp;入力①申請書項目!J455)</f>
        <v/>
      </c>
      <c r="F603" s="809"/>
      <c r="G603" s="809"/>
      <c r="H603" s="809"/>
      <c r="I603" s="810" t="str">
        <f>IF(入力①申請書項目!M455="","",VLOOKUP(入力①申請書項目!M455,PL①!$A$25:$B$29,2,FALSE))</f>
        <v/>
      </c>
      <c r="J603" s="810"/>
      <c r="K603" s="810"/>
      <c r="L603" s="811" t="str">
        <f>IF(入力①申請書項目!Q455="","",入力①申請書項目!Q455)</f>
        <v/>
      </c>
      <c r="M603" s="811"/>
      <c r="N603" s="811"/>
      <c r="O603" s="811"/>
      <c r="P603" s="811"/>
      <c r="Q603" s="811"/>
      <c r="R603" s="811"/>
      <c r="S603" s="811"/>
      <c r="T603" s="811"/>
      <c r="U603" s="811"/>
      <c r="V603" s="811"/>
      <c r="W603" s="809" t="str">
        <f>IF(入力①申請書項目!AA455="","",入力①申請書項目!AA455)&amp;IF(入力①申請書項目!AD455="","",入力①申請書項目!AD455)</f>
        <v/>
      </c>
      <c r="X603" s="809"/>
      <c r="Y603" s="809"/>
      <c r="Z603" s="809"/>
      <c r="AA603" s="809" t="str">
        <f>IF(入力①申請書項目!AG455="","",入力①申請書項目!AG455)</f>
        <v/>
      </c>
      <c r="AB603" s="809"/>
      <c r="AC603" s="809"/>
      <c r="AD603" s="812" t="str">
        <f>IF(入力①申請書項目!AK455="","",入力①申請書項目!AK455)</f>
        <v/>
      </c>
      <c r="AE603" s="812"/>
      <c r="AF603" s="812"/>
      <c r="AG603" s="813" t="str">
        <f>IF(入力①申請書項目!AN455="","",入力①申請書項目!AN455)</f>
        <v/>
      </c>
      <c r="AH603" s="813"/>
      <c r="AI603" s="812" t="str">
        <f>IF(入力①申請書項目!AP455=0,"",入力①申請書項目!AP455)</f>
        <v/>
      </c>
      <c r="AJ603" s="812"/>
      <c r="AK603" s="812"/>
      <c r="AL603" s="814" t="str">
        <f>IF(入力①申請書項目!AV455="","",入力①申請書項目!AV455)&amp;IF(入力①申請書項目!AZ455="","",","&amp;入力①申請書項目!AZ455)</f>
        <v/>
      </c>
      <c r="AM603" s="814"/>
      <c r="AN603" s="814"/>
      <c r="AO603" s="814"/>
      <c r="AP603" s="814"/>
      <c r="AQ603" s="396"/>
    </row>
    <row r="604" spans="1:46">
      <c r="A604" s="265"/>
      <c r="B604" s="265"/>
      <c r="C604" s="808" t="str">
        <f>IF(入力①申請書項目!E456="","",入力①申請書項目!E456)</f>
        <v/>
      </c>
      <c r="D604" s="808"/>
      <c r="E604" s="809" t="str">
        <f>IF(入力①申請書項目!G456="","","H"&amp;入力①申請書項目!G456&amp;"."&amp;入力①申請書項目!J456)</f>
        <v/>
      </c>
      <c r="F604" s="809"/>
      <c r="G604" s="809"/>
      <c r="H604" s="809"/>
      <c r="I604" s="810" t="str">
        <f>IF(入力①申請書項目!M456="","",VLOOKUP(入力①申請書項目!M456,PL①!$A$25:$B$29,2,FALSE))</f>
        <v/>
      </c>
      <c r="J604" s="810"/>
      <c r="K604" s="810"/>
      <c r="L604" s="811" t="str">
        <f>IF(入力①申請書項目!Q456="","",入力①申請書項目!Q456)</f>
        <v/>
      </c>
      <c r="M604" s="811"/>
      <c r="N604" s="811"/>
      <c r="O604" s="811"/>
      <c r="P604" s="811"/>
      <c r="Q604" s="811"/>
      <c r="R604" s="811"/>
      <c r="S604" s="811"/>
      <c r="T604" s="811"/>
      <c r="U604" s="811"/>
      <c r="V604" s="811"/>
      <c r="W604" s="809" t="str">
        <f>IF(入力①申請書項目!AA456="","",入力①申請書項目!AA456)&amp;IF(入力①申請書項目!AD456="","",入力①申請書項目!AD456)</f>
        <v/>
      </c>
      <c r="X604" s="809"/>
      <c r="Y604" s="809"/>
      <c r="Z604" s="809"/>
      <c r="AA604" s="809" t="str">
        <f>IF(入力①申請書項目!AG456="","",入力①申請書項目!AG456)</f>
        <v/>
      </c>
      <c r="AB604" s="809"/>
      <c r="AC604" s="809"/>
      <c r="AD604" s="812" t="str">
        <f>IF(入力①申請書項目!AK456="","",入力①申請書項目!AK456)</f>
        <v/>
      </c>
      <c r="AE604" s="812"/>
      <c r="AF604" s="812"/>
      <c r="AG604" s="813" t="str">
        <f>IF(入力①申請書項目!AN456="","",入力①申請書項目!AN456)</f>
        <v/>
      </c>
      <c r="AH604" s="813"/>
      <c r="AI604" s="812" t="str">
        <f>IF(入力①申請書項目!AP456=0,"",入力①申請書項目!AP456)</f>
        <v/>
      </c>
      <c r="AJ604" s="812"/>
      <c r="AK604" s="812"/>
      <c r="AL604" s="814" t="str">
        <f>IF(入力①申請書項目!AV456="","",入力①申請書項目!AV456)&amp;IF(入力①申請書項目!AZ456="","",","&amp;入力①申請書項目!AZ456)</f>
        <v/>
      </c>
      <c r="AM604" s="814"/>
      <c r="AN604" s="814"/>
      <c r="AO604" s="814"/>
      <c r="AP604" s="814"/>
      <c r="AQ604" s="396"/>
    </row>
    <row r="605" spans="1:46">
      <c r="A605" s="265"/>
      <c r="B605" s="265"/>
      <c r="C605" s="808" t="str">
        <f>IF(入力①申請書項目!E457="","",入力①申請書項目!E457)</f>
        <v/>
      </c>
      <c r="D605" s="808"/>
      <c r="E605" s="809" t="str">
        <f>IF(入力①申請書項目!G457="","","H"&amp;入力①申請書項目!G457&amp;"."&amp;入力①申請書項目!J457)</f>
        <v/>
      </c>
      <c r="F605" s="809"/>
      <c r="G605" s="809"/>
      <c r="H605" s="809"/>
      <c r="I605" s="810" t="str">
        <f>IF(入力①申請書項目!M457="","",VLOOKUP(入力①申請書項目!M457,PL①!$A$25:$B$29,2,FALSE))</f>
        <v/>
      </c>
      <c r="J605" s="810"/>
      <c r="K605" s="810"/>
      <c r="L605" s="811" t="str">
        <f>IF(入力①申請書項目!Q457="","",入力①申請書項目!Q457)</f>
        <v/>
      </c>
      <c r="M605" s="811"/>
      <c r="N605" s="811"/>
      <c r="O605" s="811"/>
      <c r="P605" s="811"/>
      <c r="Q605" s="811"/>
      <c r="R605" s="811"/>
      <c r="S605" s="811"/>
      <c r="T605" s="811"/>
      <c r="U605" s="811"/>
      <c r="V605" s="811"/>
      <c r="W605" s="809" t="str">
        <f>IF(入力①申請書項目!AA457="","",入力①申請書項目!AA457)&amp;IF(入力①申請書項目!AD457="","",入力①申請書項目!AD457)</f>
        <v/>
      </c>
      <c r="X605" s="809"/>
      <c r="Y605" s="809"/>
      <c r="Z605" s="809"/>
      <c r="AA605" s="809" t="str">
        <f>IF(入力①申請書項目!AG457="","",入力①申請書項目!AG457)</f>
        <v/>
      </c>
      <c r="AB605" s="809"/>
      <c r="AC605" s="809"/>
      <c r="AD605" s="812" t="str">
        <f>IF(入力①申請書項目!AK457="","",入力①申請書項目!AK457)</f>
        <v/>
      </c>
      <c r="AE605" s="812"/>
      <c r="AF605" s="812"/>
      <c r="AG605" s="813" t="str">
        <f>IF(入力①申請書項目!AN457="","",入力①申請書項目!AN457)</f>
        <v/>
      </c>
      <c r="AH605" s="813"/>
      <c r="AI605" s="812" t="str">
        <f>IF(入力①申請書項目!AP457=0,"",入力①申請書項目!AP457)</f>
        <v/>
      </c>
      <c r="AJ605" s="812"/>
      <c r="AK605" s="812"/>
      <c r="AL605" s="814" t="str">
        <f>IF(入力①申請書項目!AV457="","",入力①申請書項目!AV457)&amp;IF(入力①申請書項目!AZ457="","",","&amp;入力①申請書項目!AZ457)</f>
        <v/>
      </c>
      <c r="AM605" s="814"/>
      <c r="AN605" s="814"/>
      <c r="AO605" s="814"/>
      <c r="AP605" s="814"/>
      <c r="AQ605" s="396"/>
    </row>
    <row r="606" spans="1:46">
      <c r="A606" s="265"/>
      <c r="B606" s="265"/>
      <c r="C606" s="808" t="str">
        <f>IF(入力①申請書項目!E458="","",入力①申請書項目!E458)</f>
        <v/>
      </c>
      <c r="D606" s="808"/>
      <c r="E606" s="809" t="str">
        <f>IF(入力①申請書項目!G458="","","H"&amp;入力①申請書項目!G458&amp;"."&amp;入力①申請書項目!J458)</f>
        <v/>
      </c>
      <c r="F606" s="809"/>
      <c r="G606" s="809"/>
      <c r="H606" s="809"/>
      <c r="I606" s="810" t="str">
        <f>IF(入力①申請書項目!M458="","",VLOOKUP(入力①申請書項目!M458,PL①!$A$25:$B$29,2,FALSE))</f>
        <v/>
      </c>
      <c r="J606" s="810"/>
      <c r="K606" s="810"/>
      <c r="L606" s="811" t="str">
        <f>IF(入力①申請書項目!Q458="","",入力①申請書項目!Q458)</f>
        <v/>
      </c>
      <c r="M606" s="811"/>
      <c r="N606" s="811"/>
      <c r="O606" s="811"/>
      <c r="P606" s="811"/>
      <c r="Q606" s="811"/>
      <c r="R606" s="811"/>
      <c r="S606" s="811"/>
      <c r="T606" s="811"/>
      <c r="U606" s="811"/>
      <c r="V606" s="811"/>
      <c r="W606" s="809" t="str">
        <f>IF(入力①申請書項目!AA458="","",入力①申請書項目!AA458)&amp;IF(入力①申請書項目!AD458="","",入力①申請書項目!AD458)</f>
        <v/>
      </c>
      <c r="X606" s="809"/>
      <c r="Y606" s="809"/>
      <c r="Z606" s="809"/>
      <c r="AA606" s="809" t="str">
        <f>IF(入力①申請書項目!AG458="","",入力①申請書項目!AG458)</f>
        <v/>
      </c>
      <c r="AB606" s="809"/>
      <c r="AC606" s="809"/>
      <c r="AD606" s="812" t="str">
        <f>IF(入力①申請書項目!AK458="","",入力①申請書項目!AK458)</f>
        <v/>
      </c>
      <c r="AE606" s="812"/>
      <c r="AF606" s="812"/>
      <c r="AG606" s="813" t="str">
        <f>IF(入力①申請書項目!AN458="","",入力①申請書項目!AN458)</f>
        <v/>
      </c>
      <c r="AH606" s="813"/>
      <c r="AI606" s="812" t="str">
        <f>IF(入力①申請書項目!AP458=0,"",入力①申請書項目!AP458)</f>
        <v/>
      </c>
      <c r="AJ606" s="812"/>
      <c r="AK606" s="812"/>
      <c r="AL606" s="814" t="str">
        <f>IF(入力①申請書項目!AV458="","",入力①申請書項目!AV458)&amp;IF(入力①申請書項目!AZ458="","",","&amp;入力①申請書項目!AZ458)</f>
        <v/>
      </c>
      <c r="AM606" s="814"/>
      <c r="AN606" s="814"/>
      <c r="AO606" s="814"/>
      <c r="AP606" s="814"/>
      <c r="AQ606" s="396"/>
    </row>
    <row r="607" spans="1:46">
      <c r="A607" s="265"/>
      <c r="B607" s="265"/>
      <c r="C607" s="808" t="str">
        <f>IF(入力①申請書項目!E459="","",入力①申請書項目!E459)</f>
        <v/>
      </c>
      <c r="D607" s="808"/>
      <c r="E607" s="809" t="str">
        <f>IF(入力①申請書項目!G459="","","H"&amp;入力①申請書項目!G459&amp;"."&amp;入力①申請書項目!J459)</f>
        <v/>
      </c>
      <c r="F607" s="809"/>
      <c r="G607" s="809"/>
      <c r="H607" s="809"/>
      <c r="I607" s="810" t="str">
        <f>IF(入力①申請書項目!M459="","",VLOOKUP(入力①申請書項目!M459,PL①!$A$25:$B$29,2,FALSE))</f>
        <v/>
      </c>
      <c r="J607" s="810"/>
      <c r="K607" s="810"/>
      <c r="L607" s="811" t="str">
        <f>IF(入力①申請書項目!Q459="","",入力①申請書項目!Q459)</f>
        <v/>
      </c>
      <c r="M607" s="811"/>
      <c r="N607" s="811"/>
      <c r="O607" s="811"/>
      <c r="P607" s="811"/>
      <c r="Q607" s="811"/>
      <c r="R607" s="811"/>
      <c r="S607" s="811"/>
      <c r="T607" s="811"/>
      <c r="U607" s="811"/>
      <c r="V607" s="811"/>
      <c r="W607" s="809" t="str">
        <f>IF(入力①申請書項目!AA459="","",入力①申請書項目!AA459)&amp;IF(入力①申請書項目!AD459="","",入力①申請書項目!AD459)</f>
        <v/>
      </c>
      <c r="X607" s="809"/>
      <c r="Y607" s="809"/>
      <c r="Z607" s="809"/>
      <c r="AA607" s="809" t="str">
        <f>IF(入力①申請書項目!AG459="","",入力①申請書項目!AG459)</f>
        <v/>
      </c>
      <c r="AB607" s="809"/>
      <c r="AC607" s="809"/>
      <c r="AD607" s="812" t="str">
        <f>IF(入力①申請書項目!AK459="","",入力①申請書項目!AK459)</f>
        <v/>
      </c>
      <c r="AE607" s="812"/>
      <c r="AF607" s="812"/>
      <c r="AG607" s="813" t="str">
        <f>IF(入力①申請書項目!AN459="","",入力①申請書項目!AN459)</f>
        <v/>
      </c>
      <c r="AH607" s="813"/>
      <c r="AI607" s="812" t="str">
        <f>IF(入力①申請書項目!AP459=0,"",入力①申請書項目!AP459)</f>
        <v/>
      </c>
      <c r="AJ607" s="812"/>
      <c r="AK607" s="812"/>
      <c r="AL607" s="814" t="str">
        <f>IF(入力①申請書項目!AV459="","",入力①申請書項目!AV459)&amp;IF(入力①申請書項目!AZ459="","",","&amp;入力①申請書項目!AZ459)</f>
        <v/>
      </c>
      <c r="AM607" s="814"/>
      <c r="AN607" s="814"/>
      <c r="AO607" s="814"/>
      <c r="AP607" s="814"/>
      <c r="AQ607" s="396"/>
    </row>
    <row r="608" spans="1:46">
      <c r="A608" s="265"/>
      <c r="B608" s="265"/>
      <c r="C608" s="808" t="str">
        <f>IF(入力①申請書項目!E460="","",入力①申請書項目!E460)</f>
        <v/>
      </c>
      <c r="D608" s="808"/>
      <c r="E608" s="809" t="str">
        <f>IF(入力①申請書項目!G460="","","H"&amp;入力①申請書項目!G460&amp;"."&amp;入力①申請書項目!J460)</f>
        <v/>
      </c>
      <c r="F608" s="809"/>
      <c r="G608" s="809"/>
      <c r="H608" s="809"/>
      <c r="I608" s="810" t="str">
        <f>IF(入力①申請書項目!M460="","",VLOOKUP(入力①申請書項目!M460,PL①!$A$25:$B$29,2,FALSE))</f>
        <v/>
      </c>
      <c r="J608" s="810"/>
      <c r="K608" s="810"/>
      <c r="L608" s="811" t="str">
        <f>IF(入力①申請書項目!Q460="","",入力①申請書項目!Q460)</f>
        <v/>
      </c>
      <c r="M608" s="811"/>
      <c r="N608" s="811"/>
      <c r="O608" s="811"/>
      <c r="P608" s="811"/>
      <c r="Q608" s="811"/>
      <c r="R608" s="811"/>
      <c r="S608" s="811"/>
      <c r="T608" s="811"/>
      <c r="U608" s="811"/>
      <c r="V608" s="811"/>
      <c r="W608" s="809" t="str">
        <f>IF(入力①申請書項目!AA460="","",入力①申請書項目!AA460)&amp;IF(入力①申請書項目!AD460="","",入力①申請書項目!AD460)</f>
        <v/>
      </c>
      <c r="X608" s="809"/>
      <c r="Y608" s="809"/>
      <c r="Z608" s="809"/>
      <c r="AA608" s="809" t="str">
        <f>IF(入力①申請書項目!AG460="","",入力①申請書項目!AG460)</f>
        <v/>
      </c>
      <c r="AB608" s="809"/>
      <c r="AC608" s="809"/>
      <c r="AD608" s="812" t="str">
        <f>IF(入力①申請書項目!AK460="","",入力①申請書項目!AK460)</f>
        <v/>
      </c>
      <c r="AE608" s="812"/>
      <c r="AF608" s="812"/>
      <c r="AG608" s="813" t="str">
        <f>IF(入力①申請書項目!AN460="","",入力①申請書項目!AN460)</f>
        <v/>
      </c>
      <c r="AH608" s="813"/>
      <c r="AI608" s="812" t="str">
        <f>IF(入力①申請書項目!AP460=0,"",入力①申請書項目!AP460)</f>
        <v/>
      </c>
      <c r="AJ608" s="812"/>
      <c r="AK608" s="812"/>
      <c r="AL608" s="814" t="str">
        <f>IF(入力①申請書項目!AV460="","",入力①申請書項目!AV460)&amp;IF(入力①申請書項目!AZ460="","",","&amp;入力①申請書項目!AZ460)</f>
        <v/>
      </c>
      <c r="AM608" s="814"/>
      <c r="AN608" s="814"/>
      <c r="AO608" s="814"/>
      <c r="AP608" s="814"/>
      <c r="AQ608" s="396"/>
    </row>
    <row r="609" spans="1:43">
      <c r="A609" s="265"/>
      <c r="B609" s="265"/>
      <c r="C609" s="808" t="str">
        <f>IF(入力①申請書項目!E461="","",入力①申請書項目!E461)</f>
        <v/>
      </c>
      <c r="D609" s="808"/>
      <c r="E609" s="809" t="str">
        <f>IF(入力①申請書項目!G461="","","H"&amp;入力①申請書項目!G461&amp;"."&amp;入力①申請書項目!J461)</f>
        <v/>
      </c>
      <c r="F609" s="809"/>
      <c r="G609" s="809"/>
      <c r="H609" s="809"/>
      <c r="I609" s="810" t="str">
        <f>IF(入力①申請書項目!M461="","",VLOOKUP(入力①申請書項目!M461,PL①!$A$25:$B$29,2,FALSE))</f>
        <v/>
      </c>
      <c r="J609" s="810"/>
      <c r="K609" s="810"/>
      <c r="L609" s="811" t="str">
        <f>IF(入力①申請書項目!Q461="","",入力①申請書項目!Q461)</f>
        <v/>
      </c>
      <c r="M609" s="811"/>
      <c r="N609" s="811"/>
      <c r="O609" s="811"/>
      <c r="P609" s="811"/>
      <c r="Q609" s="811"/>
      <c r="R609" s="811"/>
      <c r="S609" s="811"/>
      <c r="T609" s="811"/>
      <c r="U609" s="811"/>
      <c r="V609" s="811"/>
      <c r="W609" s="809" t="str">
        <f>IF(入力①申請書項目!AA461="","",入力①申請書項目!AA461)&amp;IF(入力①申請書項目!AD461="","",入力①申請書項目!AD461)</f>
        <v/>
      </c>
      <c r="X609" s="809"/>
      <c r="Y609" s="809"/>
      <c r="Z609" s="809"/>
      <c r="AA609" s="809" t="str">
        <f>IF(入力①申請書項目!AG461="","",入力①申請書項目!AG461)</f>
        <v/>
      </c>
      <c r="AB609" s="809"/>
      <c r="AC609" s="809"/>
      <c r="AD609" s="812" t="str">
        <f>IF(入力①申請書項目!AK461="","",入力①申請書項目!AK461)</f>
        <v/>
      </c>
      <c r="AE609" s="812"/>
      <c r="AF609" s="812"/>
      <c r="AG609" s="813" t="str">
        <f>IF(入力①申請書項目!AN461="","",入力①申請書項目!AN461)</f>
        <v/>
      </c>
      <c r="AH609" s="813"/>
      <c r="AI609" s="812" t="str">
        <f>IF(入力①申請書項目!AP461=0,"",入力①申請書項目!AP461)</f>
        <v/>
      </c>
      <c r="AJ609" s="812"/>
      <c r="AK609" s="812"/>
      <c r="AL609" s="814" t="str">
        <f>IF(入力①申請書項目!AV461="","",入力①申請書項目!AV461)&amp;IF(入力①申請書項目!AZ461="","",","&amp;入力①申請書項目!AZ461)</f>
        <v/>
      </c>
      <c r="AM609" s="814"/>
      <c r="AN609" s="814"/>
      <c r="AO609" s="814"/>
      <c r="AP609" s="814"/>
      <c r="AQ609" s="396"/>
    </row>
    <row r="610" spans="1:43">
      <c r="A610" s="265"/>
      <c r="B610" s="265"/>
      <c r="C610" s="808" t="str">
        <f>IF(入力①申請書項目!E462="","",入力①申請書項目!E462)</f>
        <v/>
      </c>
      <c r="D610" s="808"/>
      <c r="E610" s="809" t="str">
        <f>IF(入力①申請書項目!G462="","","H"&amp;入力①申請書項目!G462&amp;"."&amp;入力①申請書項目!J462)</f>
        <v/>
      </c>
      <c r="F610" s="809"/>
      <c r="G610" s="809"/>
      <c r="H610" s="809"/>
      <c r="I610" s="810" t="str">
        <f>IF(入力①申請書項目!M462="","",VLOOKUP(入力①申請書項目!M462,PL①!$A$25:$B$29,2,FALSE))</f>
        <v/>
      </c>
      <c r="J610" s="810"/>
      <c r="K610" s="810"/>
      <c r="L610" s="811" t="str">
        <f>IF(入力①申請書項目!Q462="","",入力①申請書項目!Q462)</f>
        <v/>
      </c>
      <c r="M610" s="811"/>
      <c r="N610" s="811"/>
      <c r="O610" s="811"/>
      <c r="P610" s="811"/>
      <c r="Q610" s="811"/>
      <c r="R610" s="811"/>
      <c r="S610" s="811"/>
      <c r="T610" s="811"/>
      <c r="U610" s="811"/>
      <c r="V610" s="811"/>
      <c r="W610" s="809" t="str">
        <f>IF(入力①申請書項目!AA462="","",入力①申請書項目!AA462)&amp;IF(入力①申請書項目!AD462="","",入力①申請書項目!AD462)</f>
        <v/>
      </c>
      <c r="X610" s="809"/>
      <c r="Y610" s="809"/>
      <c r="Z610" s="809"/>
      <c r="AA610" s="809" t="str">
        <f>IF(入力①申請書項目!AG462="","",入力①申請書項目!AG462)</f>
        <v/>
      </c>
      <c r="AB610" s="809"/>
      <c r="AC610" s="809"/>
      <c r="AD610" s="812" t="str">
        <f>IF(入力①申請書項目!AK462="","",入力①申請書項目!AK462)</f>
        <v/>
      </c>
      <c r="AE610" s="812"/>
      <c r="AF610" s="812"/>
      <c r="AG610" s="813" t="str">
        <f>IF(入力①申請書項目!AN462="","",入力①申請書項目!AN462)</f>
        <v/>
      </c>
      <c r="AH610" s="813"/>
      <c r="AI610" s="812" t="str">
        <f>IF(入力①申請書項目!AP462=0,"",入力①申請書項目!AP462)</f>
        <v/>
      </c>
      <c r="AJ610" s="812"/>
      <c r="AK610" s="812"/>
      <c r="AL610" s="814" t="str">
        <f>IF(入力①申請書項目!AV462="","",入力①申請書項目!AV462)&amp;IF(入力①申請書項目!AZ462="","",","&amp;入力①申請書項目!AZ462)</f>
        <v/>
      </c>
      <c r="AM610" s="814"/>
      <c r="AN610" s="814"/>
      <c r="AO610" s="814"/>
      <c r="AP610" s="814"/>
      <c r="AQ610" s="396"/>
    </row>
    <row r="611" spans="1:43">
      <c r="A611" s="265"/>
      <c r="B611" s="265"/>
      <c r="C611" s="808" t="str">
        <f>IF(入力①申請書項目!E463="","",入力①申請書項目!E463)</f>
        <v/>
      </c>
      <c r="D611" s="808"/>
      <c r="E611" s="809" t="str">
        <f>IF(入力①申請書項目!G463="","","H"&amp;入力①申請書項目!G463&amp;"."&amp;入力①申請書項目!J463)</f>
        <v/>
      </c>
      <c r="F611" s="809"/>
      <c r="G611" s="809"/>
      <c r="H611" s="809"/>
      <c r="I611" s="810" t="str">
        <f>IF(入力①申請書項目!M463="","",VLOOKUP(入力①申請書項目!M463,PL①!$A$25:$B$29,2,FALSE))</f>
        <v/>
      </c>
      <c r="J611" s="810"/>
      <c r="K611" s="810"/>
      <c r="L611" s="811" t="str">
        <f>IF(入力①申請書項目!Q463="","",入力①申請書項目!Q463)</f>
        <v/>
      </c>
      <c r="M611" s="811"/>
      <c r="N611" s="811"/>
      <c r="O611" s="811"/>
      <c r="P611" s="811"/>
      <c r="Q611" s="811"/>
      <c r="R611" s="811"/>
      <c r="S611" s="811"/>
      <c r="T611" s="811"/>
      <c r="U611" s="811"/>
      <c r="V611" s="811"/>
      <c r="W611" s="809" t="str">
        <f>IF(入力①申請書項目!AA463="","",入力①申請書項目!AA463)&amp;IF(入力①申請書項目!AD463="","",入力①申請書項目!AD463)</f>
        <v/>
      </c>
      <c r="X611" s="809"/>
      <c r="Y611" s="809"/>
      <c r="Z611" s="809"/>
      <c r="AA611" s="809" t="str">
        <f>IF(入力①申請書項目!AG463="","",入力①申請書項目!AG463)</f>
        <v/>
      </c>
      <c r="AB611" s="809"/>
      <c r="AC611" s="809"/>
      <c r="AD611" s="812" t="str">
        <f>IF(入力①申請書項目!AK463="","",入力①申請書項目!AK463)</f>
        <v/>
      </c>
      <c r="AE611" s="812"/>
      <c r="AF611" s="812"/>
      <c r="AG611" s="813" t="str">
        <f>IF(入力①申請書項目!AN463="","",入力①申請書項目!AN463)</f>
        <v/>
      </c>
      <c r="AH611" s="813"/>
      <c r="AI611" s="812" t="str">
        <f>IF(入力①申請書項目!AP463=0,"",入力①申請書項目!AP463)</f>
        <v/>
      </c>
      <c r="AJ611" s="812"/>
      <c r="AK611" s="812"/>
      <c r="AL611" s="814" t="str">
        <f>IF(入力①申請書項目!AV463="","",入力①申請書項目!AV463)&amp;IF(入力①申請書項目!AZ463="","",","&amp;入力①申請書項目!AZ463)</f>
        <v/>
      </c>
      <c r="AM611" s="814"/>
      <c r="AN611" s="814"/>
      <c r="AO611" s="814"/>
      <c r="AP611" s="814"/>
      <c r="AQ611" s="396"/>
    </row>
    <row r="612" spans="1:43">
      <c r="A612" s="265"/>
      <c r="B612" s="265"/>
      <c r="C612" s="808" t="str">
        <f>IF(入力①申請書項目!E464="","",入力①申請書項目!E464)</f>
        <v/>
      </c>
      <c r="D612" s="808"/>
      <c r="E612" s="809" t="str">
        <f>IF(入力①申請書項目!G464="","","H"&amp;入力①申請書項目!G464&amp;"."&amp;入力①申請書項目!J464)</f>
        <v/>
      </c>
      <c r="F612" s="809"/>
      <c r="G612" s="809"/>
      <c r="H612" s="809"/>
      <c r="I612" s="810" t="str">
        <f>IF(入力①申請書項目!M464="","",VLOOKUP(入力①申請書項目!M464,PL①!$A$25:$B$29,2,FALSE))</f>
        <v/>
      </c>
      <c r="J612" s="810"/>
      <c r="K612" s="810"/>
      <c r="L612" s="811" t="str">
        <f>IF(入力①申請書項目!Q464="","",入力①申請書項目!Q464)</f>
        <v/>
      </c>
      <c r="M612" s="811"/>
      <c r="N612" s="811"/>
      <c r="O612" s="811"/>
      <c r="P612" s="811"/>
      <c r="Q612" s="811"/>
      <c r="R612" s="811"/>
      <c r="S612" s="811"/>
      <c r="T612" s="811"/>
      <c r="U612" s="811"/>
      <c r="V612" s="811"/>
      <c r="W612" s="809" t="str">
        <f>IF(入力①申請書項目!AA464="","",入力①申請書項目!AA464)&amp;IF(入力①申請書項目!AD464="","",入力①申請書項目!AD464)</f>
        <v/>
      </c>
      <c r="X612" s="809"/>
      <c r="Y612" s="809"/>
      <c r="Z612" s="809"/>
      <c r="AA612" s="809" t="str">
        <f>IF(入力①申請書項目!AG464="","",入力①申請書項目!AG464)</f>
        <v/>
      </c>
      <c r="AB612" s="809"/>
      <c r="AC612" s="809"/>
      <c r="AD612" s="812" t="str">
        <f>IF(入力①申請書項目!AK464="","",入力①申請書項目!AK464)</f>
        <v/>
      </c>
      <c r="AE612" s="812"/>
      <c r="AF612" s="812"/>
      <c r="AG612" s="813" t="str">
        <f>IF(入力①申請書項目!AN464="","",入力①申請書項目!AN464)</f>
        <v/>
      </c>
      <c r="AH612" s="813"/>
      <c r="AI612" s="812" t="str">
        <f>IF(入力①申請書項目!AP464=0,"",入力①申請書項目!AP464)</f>
        <v/>
      </c>
      <c r="AJ612" s="812"/>
      <c r="AK612" s="812"/>
      <c r="AL612" s="814" t="str">
        <f>IF(入力①申請書項目!AV464="","",入力①申請書項目!AV464)&amp;IF(入力①申請書項目!AZ464="","",","&amp;入力①申請書項目!AZ464)</f>
        <v/>
      </c>
      <c r="AM612" s="814"/>
      <c r="AN612" s="814"/>
      <c r="AO612" s="814"/>
      <c r="AP612" s="814"/>
      <c r="AQ612" s="396"/>
    </row>
    <row r="613" spans="1:43">
      <c r="A613" s="265"/>
      <c r="B613" s="265"/>
      <c r="C613" s="808" t="str">
        <f>IF(入力①申請書項目!E465="","",入力①申請書項目!E465)</f>
        <v/>
      </c>
      <c r="D613" s="808"/>
      <c r="E613" s="809" t="str">
        <f>IF(入力①申請書項目!G465="","","H"&amp;入力①申請書項目!G465&amp;"."&amp;入力①申請書項目!J465)</f>
        <v/>
      </c>
      <c r="F613" s="809"/>
      <c r="G613" s="809"/>
      <c r="H613" s="809"/>
      <c r="I613" s="810" t="str">
        <f>IF(入力①申請書項目!M465="","",VLOOKUP(入力①申請書項目!M465,PL①!$A$25:$B$29,2,FALSE))</f>
        <v/>
      </c>
      <c r="J613" s="810"/>
      <c r="K613" s="810"/>
      <c r="L613" s="811" t="str">
        <f>IF(入力①申請書項目!Q465="","",入力①申請書項目!Q465)</f>
        <v/>
      </c>
      <c r="M613" s="811"/>
      <c r="N613" s="811"/>
      <c r="O613" s="811"/>
      <c r="P613" s="811"/>
      <c r="Q613" s="811"/>
      <c r="R613" s="811"/>
      <c r="S613" s="811"/>
      <c r="T613" s="811"/>
      <c r="U613" s="811"/>
      <c r="V613" s="811"/>
      <c r="W613" s="809" t="str">
        <f>IF(入力①申請書項目!AA465="","",入力①申請書項目!AA465)&amp;IF(入力①申請書項目!AD465="","",入力①申請書項目!AD465)</f>
        <v/>
      </c>
      <c r="X613" s="809"/>
      <c r="Y613" s="809"/>
      <c r="Z613" s="809"/>
      <c r="AA613" s="809" t="str">
        <f>IF(入力①申請書項目!AG465="","",入力①申請書項目!AG465)</f>
        <v/>
      </c>
      <c r="AB613" s="809"/>
      <c r="AC613" s="809"/>
      <c r="AD613" s="812" t="str">
        <f>IF(入力①申請書項目!AK465="","",入力①申請書項目!AK465)</f>
        <v/>
      </c>
      <c r="AE613" s="812"/>
      <c r="AF613" s="812"/>
      <c r="AG613" s="813" t="str">
        <f>IF(入力①申請書項目!AN465="","",入力①申請書項目!AN465)</f>
        <v/>
      </c>
      <c r="AH613" s="813"/>
      <c r="AI613" s="812" t="str">
        <f>IF(入力①申請書項目!AP465=0,"",入力①申請書項目!AP465)</f>
        <v/>
      </c>
      <c r="AJ613" s="812"/>
      <c r="AK613" s="812"/>
      <c r="AL613" s="814" t="str">
        <f>IF(入力①申請書項目!AV465="","",入力①申請書項目!AV465)&amp;IF(入力①申請書項目!AZ465="","",","&amp;入力①申請書項目!AZ465)</f>
        <v/>
      </c>
      <c r="AM613" s="814"/>
      <c r="AN613" s="814"/>
      <c r="AO613" s="814"/>
      <c r="AP613" s="814"/>
      <c r="AQ613" s="396"/>
    </row>
    <row r="614" spans="1:43">
      <c r="A614" s="265"/>
      <c r="B614" s="265"/>
      <c r="C614" s="808" t="str">
        <f>IF(入力①申請書項目!E466="","",入力①申請書項目!E466)</f>
        <v/>
      </c>
      <c r="D614" s="808"/>
      <c r="E614" s="809" t="str">
        <f>IF(入力①申請書項目!G466="","","H"&amp;入力①申請書項目!G466&amp;"."&amp;入力①申請書項目!J466)</f>
        <v/>
      </c>
      <c r="F614" s="809"/>
      <c r="G614" s="809"/>
      <c r="H614" s="809"/>
      <c r="I614" s="810" t="str">
        <f>IF(入力①申請書項目!M466="","",VLOOKUP(入力①申請書項目!M466,PL①!$A$25:$B$29,2,FALSE))</f>
        <v/>
      </c>
      <c r="J614" s="810"/>
      <c r="K614" s="810"/>
      <c r="L614" s="811" t="str">
        <f>IF(入力①申請書項目!Q466="","",入力①申請書項目!Q466)</f>
        <v/>
      </c>
      <c r="M614" s="811"/>
      <c r="N614" s="811"/>
      <c r="O614" s="811"/>
      <c r="P614" s="811"/>
      <c r="Q614" s="811"/>
      <c r="R614" s="811"/>
      <c r="S614" s="811"/>
      <c r="T614" s="811"/>
      <c r="U614" s="811"/>
      <c r="V614" s="811"/>
      <c r="W614" s="809" t="str">
        <f>IF(入力①申請書項目!AA466="","",入力①申請書項目!AA466)&amp;IF(入力①申請書項目!AD466="","",入力①申請書項目!AD466)</f>
        <v/>
      </c>
      <c r="X614" s="809"/>
      <c r="Y614" s="809"/>
      <c r="Z614" s="809"/>
      <c r="AA614" s="809" t="str">
        <f>IF(入力①申請書項目!AG466="","",入力①申請書項目!AG466)</f>
        <v/>
      </c>
      <c r="AB614" s="809"/>
      <c r="AC614" s="809"/>
      <c r="AD614" s="812" t="str">
        <f>IF(入力①申請書項目!AK466="","",入力①申請書項目!AK466)</f>
        <v/>
      </c>
      <c r="AE614" s="812"/>
      <c r="AF614" s="812"/>
      <c r="AG614" s="813" t="str">
        <f>IF(入力①申請書項目!AN466="","",入力①申請書項目!AN466)</f>
        <v/>
      </c>
      <c r="AH614" s="813"/>
      <c r="AI614" s="812" t="str">
        <f>IF(入力①申請書項目!AP466=0,"",入力①申請書項目!AP466)</f>
        <v/>
      </c>
      <c r="AJ614" s="812"/>
      <c r="AK614" s="812"/>
      <c r="AL614" s="814" t="str">
        <f>IF(入力①申請書項目!AV466="","",入力①申請書項目!AV466)&amp;IF(入力①申請書項目!AZ466="","",","&amp;入力①申請書項目!AZ466)</f>
        <v/>
      </c>
      <c r="AM614" s="814"/>
      <c r="AN614" s="814"/>
      <c r="AO614" s="814"/>
      <c r="AP614" s="814"/>
      <c r="AQ614" s="396"/>
    </row>
    <row r="615" spans="1:43">
      <c r="A615" s="265"/>
      <c r="B615" s="265"/>
      <c r="C615" s="808" t="str">
        <f>IF(入力①申請書項目!E467="","",入力①申請書項目!E467)</f>
        <v/>
      </c>
      <c r="D615" s="808"/>
      <c r="E615" s="809" t="str">
        <f>IF(入力①申請書項目!G467="","","H"&amp;入力①申請書項目!G467&amp;"."&amp;入力①申請書項目!J467)</f>
        <v/>
      </c>
      <c r="F615" s="809"/>
      <c r="G615" s="809"/>
      <c r="H615" s="809"/>
      <c r="I615" s="810" t="str">
        <f>IF(入力①申請書項目!M467="","",VLOOKUP(入力①申請書項目!M467,PL①!$A$25:$B$29,2,FALSE))</f>
        <v/>
      </c>
      <c r="J615" s="810"/>
      <c r="K615" s="810"/>
      <c r="L615" s="811" t="str">
        <f>IF(入力①申請書項目!Q467="","",入力①申請書項目!Q467)</f>
        <v/>
      </c>
      <c r="M615" s="811"/>
      <c r="N615" s="811"/>
      <c r="O615" s="811"/>
      <c r="P615" s="811"/>
      <c r="Q615" s="811"/>
      <c r="R615" s="811"/>
      <c r="S615" s="811"/>
      <c r="T615" s="811"/>
      <c r="U615" s="811"/>
      <c r="V615" s="811"/>
      <c r="W615" s="809" t="str">
        <f>IF(入力①申請書項目!AA467="","",入力①申請書項目!AA467)&amp;IF(入力①申請書項目!AD467="","",入力①申請書項目!AD467)</f>
        <v/>
      </c>
      <c r="X615" s="809"/>
      <c r="Y615" s="809"/>
      <c r="Z615" s="809"/>
      <c r="AA615" s="809" t="str">
        <f>IF(入力①申請書項目!AG467="","",入力①申請書項目!AG467)</f>
        <v/>
      </c>
      <c r="AB615" s="809"/>
      <c r="AC615" s="809"/>
      <c r="AD615" s="812" t="str">
        <f>IF(入力①申請書項目!AK467="","",入力①申請書項目!AK467)</f>
        <v/>
      </c>
      <c r="AE615" s="812"/>
      <c r="AF615" s="812"/>
      <c r="AG615" s="813" t="str">
        <f>IF(入力①申請書項目!AN467="","",入力①申請書項目!AN467)</f>
        <v/>
      </c>
      <c r="AH615" s="813"/>
      <c r="AI615" s="812" t="str">
        <f>IF(入力①申請書項目!AP467=0,"",入力①申請書項目!AP467)</f>
        <v/>
      </c>
      <c r="AJ615" s="812"/>
      <c r="AK615" s="812"/>
      <c r="AL615" s="814" t="str">
        <f>IF(入力①申請書項目!AV467="","",入力①申請書項目!AV467)&amp;IF(入力①申請書項目!AZ467="","",","&amp;入力①申請書項目!AZ467)</f>
        <v/>
      </c>
      <c r="AM615" s="814"/>
      <c r="AN615" s="814"/>
      <c r="AO615" s="814"/>
      <c r="AP615" s="814"/>
      <c r="AQ615" s="396"/>
    </row>
    <row r="616" spans="1:43">
      <c r="A616" s="265"/>
      <c r="B616" s="265"/>
      <c r="C616" s="808" t="str">
        <f>IF(入力①申請書項目!E468="","",入力①申請書項目!E468)</f>
        <v/>
      </c>
      <c r="D616" s="808"/>
      <c r="E616" s="809" t="str">
        <f>IF(入力①申請書項目!G468="","","H"&amp;入力①申請書項目!G468&amp;"."&amp;入力①申請書項目!J468)</f>
        <v/>
      </c>
      <c r="F616" s="809"/>
      <c r="G616" s="809"/>
      <c r="H616" s="809"/>
      <c r="I616" s="810" t="str">
        <f>IF(入力①申請書項目!M468="","",VLOOKUP(入力①申請書項目!M468,PL①!$A$25:$B$29,2,FALSE))</f>
        <v/>
      </c>
      <c r="J616" s="810"/>
      <c r="K616" s="810"/>
      <c r="L616" s="811" t="str">
        <f>IF(入力①申請書項目!Q468="","",入力①申請書項目!Q468)</f>
        <v/>
      </c>
      <c r="M616" s="811"/>
      <c r="N616" s="811"/>
      <c r="O616" s="811"/>
      <c r="P616" s="811"/>
      <c r="Q616" s="811"/>
      <c r="R616" s="811"/>
      <c r="S616" s="811"/>
      <c r="T616" s="811"/>
      <c r="U616" s="811"/>
      <c r="V616" s="811"/>
      <c r="W616" s="809" t="str">
        <f>IF(入力①申請書項目!AA468="","",入力①申請書項目!AA468)&amp;IF(入力①申請書項目!AD468="","",入力①申請書項目!AD468)</f>
        <v/>
      </c>
      <c r="X616" s="809"/>
      <c r="Y616" s="809"/>
      <c r="Z616" s="809"/>
      <c r="AA616" s="809" t="str">
        <f>IF(入力①申請書項目!AG468="","",入力①申請書項目!AG468)</f>
        <v/>
      </c>
      <c r="AB616" s="809"/>
      <c r="AC616" s="809"/>
      <c r="AD616" s="812" t="str">
        <f>IF(入力①申請書項目!AK468="","",入力①申請書項目!AK468)</f>
        <v/>
      </c>
      <c r="AE616" s="812"/>
      <c r="AF616" s="812"/>
      <c r="AG616" s="813" t="str">
        <f>IF(入力①申請書項目!AN468="","",入力①申請書項目!AN468)</f>
        <v/>
      </c>
      <c r="AH616" s="813"/>
      <c r="AI616" s="812" t="str">
        <f>IF(入力①申請書項目!AP468=0,"",入力①申請書項目!AP468)</f>
        <v/>
      </c>
      <c r="AJ616" s="812"/>
      <c r="AK616" s="812"/>
      <c r="AL616" s="814" t="str">
        <f>IF(入力①申請書項目!AV468="","",入力①申請書項目!AV468)&amp;IF(入力①申請書項目!AZ468="","",","&amp;入力①申請書項目!AZ468)</f>
        <v/>
      </c>
      <c r="AM616" s="814"/>
      <c r="AN616" s="814"/>
      <c r="AO616" s="814"/>
      <c r="AP616" s="814"/>
      <c r="AQ616" s="396"/>
    </row>
    <row r="617" spans="1:43">
      <c r="A617" s="265"/>
      <c r="B617" s="265"/>
      <c r="C617" s="808" t="str">
        <f>IF(入力①申請書項目!E469="","",入力①申請書項目!E469)</f>
        <v/>
      </c>
      <c r="D617" s="808"/>
      <c r="E617" s="809" t="str">
        <f>IF(入力①申請書項目!G469="","","H"&amp;入力①申請書項目!G469&amp;"."&amp;入力①申請書項目!J469)</f>
        <v/>
      </c>
      <c r="F617" s="809"/>
      <c r="G617" s="809"/>
      <c r="H617" s="809"/>
      <c r="I617" s="810" t="str">
        <f>IF(入力①申請書項目!M469="","",VLOOKUP(入力①申請書項目!M469,PL①!$A$25:$B$29,2,FALSE))</f>
        <v/>
      </c>
      <c r="J617" s="810"/>
      <c r="K617" s="810"/>
      <c r="L617" s="811" t="str">
        <f>IF(入力①申請書項目!Q469="","",入力①申請書項目!Q469)</f>
        <v/>
      </c>
      <c r="M617" s="811"/>
      <c r="N617" s="811"/>
      <c r="O617" s="811"/>
      <c r="P617" s="811"/>
      <c r="Q617" s="811"/>
      <c r="R617" s="811"/>
      <c r="S617" s="811"/>
      <c r="T617" s="811"/>
      <c r="U617" s="811"/>
      <c r="V617" s="811"/>
      <c r="W617" s="809" t="str">
        <f>IF(入力①申請書項目!AA469="","",入力①申請書項目!AA469)&amp;IF(入力①申請書項目!AD469="","",入力①申請書項目!AD469)</f>
        <v/>
      </c>
      <c r="X617" s="809"/>
      <c r="Y617" s="809"/>
      <c r="Z617" s="809"/>
      <c r="AA617" s="809" t="str">
        <f>IF(入力①申請書項目!AG469="","",入力①申請書項目!AG469)</f>
        <v/>
      </c>
      <c r="AB617" s="809"/>
      <c r="AC617" s="809"/>
      <c r="AD617" s="812" t="str">
        <f>IF(入力①申請書項目!AK469="","",入力①申請書項目!AK469)</f>
        <v/>
      </c>
      <c r="AE617" s="812"/>
      <c r="AF617" s="812"/>
      <c r="AG617" s="813" t="str">
        <f>IF(入力①申請書項目!AN469="","",入力①申請書項目!AN469)</f>
        <v/>
      </c>
      <c r="AH617" s="813"/>
      <c r="AI617" s="812" t="str">
        <f>IF(入力①申請書項目!AP469=0,"",入力①申請書項目!AP469)</f>
        <v/>
      </c>
      <c r="AJ617" s="812"/>
      <c r="AK617" s="812"/>
      <c r="AL617" s="814" t="str">
        <f>IF(入力①申請書項目!AV469="","",入力①申請書項目!AV469)&amp;IF(入力①申請書項目!AZ469="","",","&amp;入力①申請書項目!AZ469)</f>
        <v/>
      </c>
      <c r="AM617" s="814"/>
      <c r="AN617" s="814"/>
      <c r="AO617" s="814"/>
      <c r="AP617" s="814"/>
      <c r="AQ617" s="396"/>
    </row>
    <row r="618" spans="1:43">
      <c r="A618" s="265"/>
      <c r="B618" s="265"/>
      <c r="C618" s="808" t="str">
        <f>IF(入力①申請書項目!E470="","",入力①申請書項目!E470)</f>
        <v/>
      </c>
      <c r="D618" s="808"/>
      <c r="E618" s="809" t="str">
        <f>IF(入力①申請書項目!G470="","","H"&amp;入力①申請書項目!G470&amp;"."&amp;入力①申請書項目!J470)</f>
        <v/>
      </c>
      <c r="F618" s="809"/>
      <c r="G618" s="809"/>
      <c r="H618" s="809"/>
      <c r="I618" s="810" t="str">
        <f>IF(入力①申請書項目!M470="","",VLOOKUP(入力①申請書項目!M470,PL①!$A$25:$B$29,2,FALSE))</f>
        <v/>
      </c>
      <c r="J618" s="810"/>
      <c r="K618" s="810"/>
      <c r="L618" s="811" t="str">
        <f>IF(入力①申請書項目!Q470="","",入力①申請書項目!Q470)</f>
        <v/>
      </c>
      <c r="M618" s="811"/>
      <c r="N618" s="811"/>
      <c r="O618" s="811"/>
      <c r="P618" s="811"/>
      <c r="Q618" s="811"/>
      <c r="R618" s="811"/>
      <c r="S618" s="811"/>
      <c r="T618" s="811"/>
      <c r="U618" s="811"/>
      <c r="V618" s="811"/>
      <c r="W618" s="809" t="str">
        <f>IF(入力①申請書項目!AA470="","",入力①申請書項目!AA470)&amp;IF(入力①申請書項目!AD470="","",入力①申請書項目!AD470)</f>
        <v/>
      </c>
      <c r="X618" s="809"/>
      <c r="Y618" s="809"/>
      <c r="Z618" s="809"/>
      <c r="AA618" s="809" t="str">
        <f>IF(入力①申請書項目!AG470="","",入力①申請書項目!AG470)</f>
        <v/>
      </c>
      <c r="AB618" s="809"/>
      <c r="AC618" s="809"/>
      <c r="AD618" s="812" t="str">
        <f>IF(入力①申請書項目!AK470="","",入力①申請書項目!AK470)</f>
        <v/>
      </c>
      <c r="AE618" s="812"/>
      <c r="AF618" s="812"/>
      <c r="AG618" s="813" t="str">
        <f>IF(入力①申請書項目!AN470="","",入力①申請書項目!AN470)</f>
        <v/>
      </c>
      <c r="AH618" s="813"/>
      <c r="AI618" s="812" t="str">
        <f>IF(入力①申請書項目!AP470=0,"",入力①申請書項目!AP470)</f>
        <v/>
      </c>
      <c r="AJ618" s="812"/>
      <c r="AK618" s="812"/>
      <c r="AL618" s="814" t="str">
        <f>IF(入力①申請書項目!AV470="","",入力①申請書項目!AV470)&amp;IF(入力①申請書項目!AZ470="","",","&amp;入力①申請書項目!AZ470)</f>
        <v/>
      </c>
      <c r="AM618" s="814"/>
      <c r="AN618" s="814"/>
      <c r="AO618" s="814"/>
      <c r="AP618" s="814"/>
      <c r="AQ618" s="396"/>
    </row>
    <row r="619" spans="1:43">
      <c r="A619" s="265"/>
      <c r="B619" s="265"/>
      <c r="C619" s="808" t="str">
        <f>IF(入力①申請書項目!E471="","",入力①申請書項目!E471)</f>
        <v/>
      </c>
      <c r="D619" s="808"/>
      <c r="E619" s="809" t="str">
        <f>IF(入力①申請書項目!G471="","","H"&amp;入力①申請書項目!G471&amp;"."&amp;入力①申請書項目!J471)</f>
        <v/>
      </c>
      <c r="F619" s="809"/>
      <c r="G619" s="809"/>
      <c r="H619" s="809"/>
      <c r="I619" s="810" t="str">
        <f>IF(入力①申請書項目!M471="","",VLOOKUP(入力①申請書項目!M471,PL①!$A$25:$B$29,2,FALSE))</f>
        <v/>
      </c>
      <c r="J619" s="810"/>
      <c r="K619" s="810"/>
      <c r="L619" s="811" t="str">
        <f>IF(入力①申請書項目!Q471="","",入力①申請書項目!Q471)</f>
        <v/>
      </c>
      <c r="M619" s="811"/>
      <c r="N619" s="811"/>
      <c r="O619" s="811"/>
      <c r="P619" s="811"/>
      <c r="Q619" s="811"/>
      <c r="R619" s="811"/>
      <c r="S619" s="811"/>
      <c r="T619" s="811"/>
      <c r="U619" s="811"/>
      <c r="V619" s="811"/>
      <c r="W619" s="809" t="str">
        <f>IF(入力①申請書項目!AA471="","",入力①申請書項目!AA471)&amp;IF(入力①申請書項目!AD471="","",入力①申請書項目!AD471)</f>
        <v/>
      </c>
      <c r="X619" s="809"/>
      <c r="Y619" s="809"/>
      <c r="Z619" s="809"/>
      <c r="AA619" s="809" t="str">
        <f>IF(入力①申請書項目!AG471="","",入力①申請書項目!AG471)</f>
        <v/>
      </c>
      <c r="AB619" s="809"/>
      <c r="AC619" s="809"/>
      <c r="AD619" s="812" t="str">
        <f>IF(入力①申請書項目!AK471="","",入力①申請書項目!AK471)</f>
        <v/>
      </c>
      <c r="AE619" s="812"/>
      <c r="AF619" s="812"/>
      <c r="AG619" s="813" t="str">
        <f>IF(入力①申請書項目!AN471="","",入力①申請書項目!AN471)</f>
        <v/>
      </c>
      <c r="AH619" s="813"/>
      <c r="AI619" s="812" t="str">
        <f>IF(入力①申請書項目!AP471=0,"",入力①申請書項目!AP471)</f>
        <v/>
      </c>
      <c r="AJ619" s="812"/>
      <c r="AK619" s="812"/>
      <c r="AL619" s="814" t="str">
        <f>IF(入力①申請書項目!AV471="","",入力①申請書項目!AV471)&amp;IF(入力①申請書項目!AZ471="","",","&amp;入力①申請書項目!AZ471)</f>
        <v/>
      </c>
      <c r="AM619" s="814"/>
      <c r="AN619" s="814"/>
      <c r="AO619" s="814"/>
      <c r="AP619" s="814"/>
      <c r="AQ619" s="396"/>
    </row>
    <row r="620" spans="1:43">
      <c r="A620" s="265"/>
      <c r="B620" s="265"/>
      <c r="C620" s="808" t="str">
        <f>IF(入力①申請書項目!E472="","",入力①申請書項目!E472)</f>
        <v/>
      </c>
      <c r="D620" s="808"/>
      <c r="E620" s="809" t="str">
        <f>IF(入力①申請書項目!G472="","","H"&amp;入力①申請書項目!G472&amp;"."&amp;入力①申請書項目!J472)</f>
        <v/>
      </c>
      <c r="F620" s="809"/>
      <c r="G620" s="809"/>
      <c r="H620" s="809"/>
      <c r="I620" s="810" t="str">
        <f>IF(入力①申請書項目!M472="","",VLOOKUP(入力①申請書項目!M472,PL①!$A$25:$B$29,2,FALSE))</f>
        <v/>
      </c>
      <c r="J620" s="810"/>
      <c r="K620" s="810"/>
      <c r="L620" s="811" t="str">
        <f>IF(入力①申請書項目!Q472="","",入力①申請書項目!Q472)</f>
        <v/>
      </c>
      <c r="M620" s="811"/>
      <c r="N620" s="811"/>
      <c r="O620" s="811"/>
      <c r="P620" s="811"/>
      <c r="Q620" s="811"/>
      <c r="R620" s="811"/>
      <c r="S620" s="811"/>
      <c r="T620" s="811"/>
      <c r="U620" s="811"/>
      <c r="V620" s="811"/>
      <c r="W620" s="809" t="str">
        <f>IF(入力①申請書項目!AA472="","",入力①申請書項目!AA472)&amp;IF(入力①申請書項目!AD472="","",入力①申請書項目!AD472)</f>
        <v/>
      </c>
      <c r="X620" s="809"/>
      <c r="Y620" s="809"/>
      <c r="Z620" s="809"/>
      <c r="AA620" s="809" t="str">
        <f>IF(入力①申請書項目!AG472="","",入力①申請書項目!AG472)</f>
        <v/>
      </c>
      <c r="AB620" s="809"/>
      <c r="AC620" s="809"/>
      <c r="AD620" s="812" t="str">
        <f>IF(入力①申請書項目!AK472="","",入力①申請書項目!AK472)</f>
        <v/>
      </c>
      <c r="AE620" s="812"/>
      <c r="AF620" s="812"/>
      <c r="AG620" s="813" t="str">
        <f>IF(入力①申請書項目!AN472="","",入力①申請書項目!AN472)</f>
        <v/>
      </c>
      <c r="AH620" s="813"/>
      <c r="AI620" s="812" t="str">
        <f>IF(入力①申請書項目!AP472=0,"",入力①申請書項目!AP472)</f>
        <v/>
      </c>
      <c r="AJ620" s="812"/>
      <c r="AK620" s="812"/>
      <c r="AL620" s="814" t="str">
        <f>IF(入力①申請書項目!AV472="","",入力①申請書項目!AV472)&amp;IF(入力①申請書項目!AZ472="","",","&amp;入力①申請書項目!AZ472)</f>
        <v/>
      </c>
      <c r="AM620" s="814"/>
      <c r="AN620" s="814"/>
      <c r="AO620" s="814"/>
      <c r="AP620" s="814"/>
      <c r="AQ620" s="396"/>
    </row>
    <row r="621" spans="1:43">
      <c r="A621" s="265"/>
      <c r="B621" s="265"/>
      <c r="C621" s="808" t="str">
        <f>IF(入力①申請書項目!E473="","",入力①申請書項目!E473)</f>
        <v/>
      </c>
      <c r="D621" s="808"/>
      <c r="E621" s="809" t="str">
        <f>IF(入力①申請書項目!G473="","","H"&amp;入力①申請書項目!G473&amp;"."&amp;入力①申請書項目!J473)</f>
        <v/>
      </c>
      <c r="F621" s="809"/>
      <c r="G621" s="809"/>
      <c r="H621" s="809"/>
      <c r="I621" s="810" t="str">
        <f>IF(入力①申請書項目!M473="","",VLOOKUP(入力①申請書項目!M473,PL①!$A$25:$B$29,2,FALSE))</f>
        <v/>
      </c>
      <c r="J621" s="810"/>
      <c r="K621" s="810"/>
      <c r="L621" s="811" t="str">
        <f>IF(入力①申請書項目!Q473="","",入力①申請書項目!Q473)</f>
        <v/>
      </c>
      <c r="M621" s="811"/>
      <c r="N621" s="811"/>
      <c r="O621" s="811"/>
      <c r="P621" s="811"/>
      <c r="Q621" s="811"/>
      <c r="R621" s="811"/>
      <c r="S621" s="811"/>
      <c r="T621" s="811"/>
      <c r="U621" s="811"/>
      <c r="V621" s="811"/>
      <c r="W621" s="809" t="str">
        <f>IF(入力①申請書項目!AA473="","",入力①申請書項目!AA473)&amp;IF(入力①申請書項目!AD473="","",入力①申請書項目!AD473)</f>
        <v/>
      </c>
      <c r="X621" s="809"/>
      <c r="Y621" s="809"/>
      <c r="Z621" s="809"/>
      <c r="AA621" s="809" t="str">
        <f>IF(入力①申請書項目!AG473="","",入力①申請書項目!AG473)</f>
        <v/>
      </c>
      <c r="AB621" s="809"/>
      <c r="AC621" s="809"/>
      <c r="AD621" s="812" t="str">
        <f>IF(入力①申請書項目!AK473="","",入力①申請書項目!AK473)</f>
        <v/>
      </c>
      <c r="AE621" s="812"/>
      <c r="AF621" s="812"/>
      <c r="AG621" s="813" t="str">
        <f>IF(入力①申請書項目!AN473="","",入力①申請書項目!AN473)</f>
        <v/>
      </c>
      <c r="AH621" s="813"/>
      <c r="AI621" s="812" t="str">
        <f>IF(入力①申請書項目!AP473=0,"",入力①申請書項目!AP473)</f>
        <v/>
      </c>
      <c r="AJ621" s="812"/>
      <c r="AK621" s="812"/>
      <c r="AL621" s="814" t="str">
        <f>IF(入力①申請書項目!AV473="","",入力①申請書項目!AV473)&amp;IF(入力①申請書項目!AZ473="","",","&amp;入力①申請書項目!AZ473)</f>
        <v/>
      </c>
      <c r="AM621" s="814"/>
      <c r="AN621" s="814"/>
      <c r="AO621" s="814"/>
      <c r="AP621" s="814"/>
      <c r="AQ621" s="396"/>
    </row>
    <row r="622" spans="1:43">
      <c r="A622" s="265"/>
      <c r="B622" s="265"/>
      <c r="C622" s="808" t="str">
        <f>IF(入力①申請書項目!E474="","",入力①申請書項目!E474)</f>
        <v/>
      </c>
      <c r="D622" s="808"/>
      <c r="E622" s="809" t="str">
        <f>IF(入力①申請書項目!G474="","","H"&amp;入力①申請書項目!G474&amp;"."&amp;入力①申請書項目!J474)</f>
        <v/>
      </c>
      <c r="F622" s="809"/>
      <c r="G622" s="809"/>
      <c r="H622" s="809"/>
      <c r="I622" s="810" t="str">
        <f>IF(入力①申請書項目!M474="","",VLOOKUP(入力①申請書項目!M474,PL①!$A$25:$B$29,2,FALSE))</f>
        <v/>
      </c>
      <c r="J622" s="810"/>
      <c r="K622" s="810"/>
      <c r="L622" s="811" t="str">
        <f>IF(入力①申請書項目!Q474="","",入力①申請書項目!Q474)</f>
        <v/>
      </c>
      <c r="M622" s="811"/>
      <c r="N622" s="811"/>
      <c r="O622" s="811"/>
      <c r="P622" s="811"/>
      <c r="Q622" s="811"/>
      <c r="R622" s="811"/>
      <c r="S622" s="811"/>
      <c r="T622" s="811"/>
      <c r="U622" s="811"/>
      <c r="V622" s="811"/>
      <c r="W622" s="809" t="str">
        <f>IF(入力①申請書項目!AA474="","",入力①申請書項目!AA474)&amp;IF(入力①申請書項目!AD474="","",入力①申請書項目!AD474)</f>
        <v/>
      </c>
      <c r="X622" s="809"/>
      <c r="Y622" s="809"/>
      <c r="Z622" s="809"/>
      <c r="AA622" s="809" t="str">
        <f>IF(入力①申請書項目!AG474="","",入力①申請書項目!AG474)</f>
        <v/>
      </c>
      <c r="AB622" s="809"/>
      <c r="AC622" s="809"/>
      <c r="AD622" s="812" t="str">
        <f>IF(入力①申請書項目!AK474="","",入力①申請書項目!AK474)</f>
        <v/>
      </c>
      <c r="AE622" s="812"/>
      <c r="AF622" s="812"/>
      <c r="AG622" s="813" t="str">
        <f>IF(入力①申請書項目!AN474="","",入力①申請書項目!AN474)</f>
        <v/>
      </c>
      <c r="AH622" s="813"/>
      <c r="AI622" s="812" t="str">
        <f>IF(入力①申請書項目!AP474=0,"",入力①申請書項目!AP474)</f>
        <v/>
      </c>
      <c r="AJ622" s="812"/>
      <c r="AK622" s="812"/>
      <c r="AL622" s="814" t="str">
        <f>IF(入力①申請書項目!AV474="","",入力①申請書項目!AV474)&amp;IF(入力①申請書項目!AZ474="","",","&amp;入力①申請書項目!AZ474)</f>
        <v/>
      </c>
      <c r="AM622" s="814"/>
      <c r="AN622" s="814"/>
      <c r="AO622" s="814"/>
      <c r="AP622" s="814"/>
      <c r="AQ622" s="396"/>
    </row>
    <row r="623" spans="1:43">
      <c r="A623" s="265"/>
      <c r="B623" s="265"/>
      <c r="C623" s="808" t="str">
        <f>IF(入力①申請書項目!E475="","",入力①申請書項目!E475)</f>
        <v/>
      </c>
      <c r="D623" s="808"/>
      <c r="E623" s="809" t="str">
        <f>IF(入力①申請書項目!G475="","","H"&amp;入力①申請書項目!G475&amp;"."&amp;入力①申請書項目!J475)</f>
        <v/>
      </c>
      <c r="F623" s="809"/>
      <c r="G623" s="809"/>
      <c r="H623" s="809"/>
      <c r="I623" s="810" t="str">
        <f>IF(入力①申請書項目!M475="","",VLOOKUP(入力①申請書項目!M475,PL①!$A$25:$B$29,2,FALSE))</f>
        <v/>
      </c>
      <c r="J623" s="810"/>
      <c r="K623" s="810"/>
      <c r="L623" s="811" t="str">
        <f>IF(入力①申請書項目!Q475="","",入力①申請書項目!Q475)</f>
        <v/>
      </c>
      <c r="M623" s="811"/>
      <c r="N623" s="811"/>
      <c r="O623" s="811"/>
      <c r="P623" s="811"/>
      <c r="Q623" s="811"/>
      <c r="R623" s="811"/>
      <c r="S623" s="811"/>
      <c r="T623" s="811"/>
      <c r="U623" s="811"/>
      <c r="V623" s="811"/>
      <c r="W623" s="809" t="str">
        <f>IF(入力①申請書項目!AA475="","",入力①申請書項目!AA475)&amp;IF(入力①申請書項目!AD475="","",入力①申請書項目!AD475)</f>
        <v/>
      </c>
      <c r="X623" s="809"/>
      <c r="Y623" s="809"/>
      <c r="Z623" s="809"/>
      <c r="AA623" s="809" t="str">
        <f>IF(入力①申請書項目!AG475="","",入力①申請書項目!AG475)</f>
        <v/>
      </c>
      <c r="AB623" s="809"/>
      <c r="AC623" s="809"/>
      <c r="AD623" s="812" t="str">
        <f>IF(入力①申請書項目!AK475="","",入力①申請書項目!AK475)</f>
        <v/>
      </c>
      <c r="AE623" s="812"/>
      <c r="AF623" s="812"/>
      <c r="AG623" s="813" t="str">
        <f>IF(入力①申請書項目!AN475="","",入力①申請書項目!AN475)</f>
        <v/>
      </c>
      <c r="AH623" s="813"/>
      <c r="AI623" s="812" t="str">
        <f>IF(入力①申請書項目!AP475=0,"",入力①申請書項目!AP475)</f>
        <v/>
      </c>
      <c r="AJ623" s="812"/>
      <c r="AK623" s="812"/>
      <c r="AL623" s="814" t="str">
        <f>IF(入力①申請書項目!AV475="","",入力①申請書項目!AV475)&amp;IF(入力①申請書項目!AZ475="","",","&amp;入力①申請書項目!AZ475)</f>
        <v/>
      </c>
      <c r="AM623" s="814"/>
      <c r="AN623" s="814"/>
      <c r="AO623" s="814"/>
      <c r="AP623" s="814"/>
      <c r="AQ623" s="396"/>
    </row>
    <row r="624" spans="1:43">
      <c r="A624" s="265"/>
      <c r="B624" s="265"/>
      <c r="C624" s="808" t="str">
        <f>IF(入力①申請書項目!E476="","",入力①申請書項目!E476)</f>
        <v/>
      </c>
      <c r="D624" s="808"/>
      <c r="E624" s="809" t="str">
        <f>IF(入力①申請書項目!G476="","","H"&amp;入力①申請書項目!G476&amp;"."&amp;入力①申請書項目!J476)</f>
        <v/>
      </c>
      <c r="F624" s="809"/>
      <c r="G624" s="809"/>
      <c r="H624" s="809"/>
      <c r="I624" s="810" t="str">
        <f>IF(入力①申請書項目!M476="","",VLOOKUP(入力①申請書項目!M476,PL①!$A$25:$B$29,2,FALSE))</f>
        <v/>
      </c>
      <c r="J624" s="810"/>
      <c r="K624" s="810"/>
      <c r="L624" s="811" t="str">
        <f>IF(入力①申請書項目!Q476="","",入力①申請書項目!Q476)</f>
        <v/>
      </c>
      <c r="M624" s="811"/>
      <c r="N624" s="811"/>
      <c r="O624" s="811"/>
      <c r="P624" s="811"/>
      <c r="Q624" s="811"/>
      <c r="R624" s="811"/>
      <c r="S624" s="811"/>
      <c r="T624" s="811"/>
      <c r="U624" s="811"/>
      <c r="V624" s="811"/>
      <c r="W624" s="809" t="str">
        <f>IF(入力①申請書項目!AA476="","",入力①申請書項目!AA476)&amp;IF(入力①申請書項目!AD476="","",入力①申請書項目!AD476)</f>
        <v/>
      </c>
      <c r="X624" s="809"/>
      <c r="Y624" s="809"/>
      <c r="Z624" s="809"/>
      <c r="AA624" s="809" t="str">
        <f>IF(入力①申請書項目!AG476="","",入力①申請書項目!AG476)</f>
        <v/>
      </c>
      <c r="AB624" s="809"/>
      <c r="AC624" s="809"/>
      <c r="AD624" s="812" t="str">
        <f>IF(入力①申請書項目!AK476="","",入力①申請書項目!AK476)</f>
        <v/>
      </c>
      <c r="AE624" s="812"/>
      <c r="AF624" s="812"/>
      <c r="AG624" s="813" t="str">
        <f>IF(入力①申請書項目!AN476="","",入力①申請書項目!AN476)</f>
        <v/>
      </c>
      <c r="AH624" s="813"/>
      <c r="AI624" s="812" t="str">
        <f>IF(入力①申請書項目!AP476=0,"",入力①申請書項目!AP476)</f>
        <v/>
      </c>
      <c r="AJ624" s="812"/>
      <c r="AK624" s="812"/>
      <c r="AL624" s="814" t="str">
        <f>IF(入力①申請書項目!AV476="","",入力①申請書項目!AV476)&amp;IF(入力①申請書項目!AZ476="","",","&amp;入力①申請書項目!AZ476)</f>
        <v/>
      </c>
      <c r="AM624" s="814"/>
      <c r="AN624" s="814"/>
      <c r="AO624" s="814"/>
      <c r="AP624" s="814"/>
      <c r="AQ624" s="396"/>
    </row>
    <row r="625" spans="1:43">
      <c r="A625" s="265"/>
      <c r="B625" s="265"/>
      <c r="C625" s="808" t="str">
        <f>IF(入力①申請書項目!E477="","",入力①申請書項目!E477)</f>
        <v/>
      </c>
      <c r="D625" s="808"/>
      <c r="E625" s="809" t="str">
        <f>IF(入力①申請書項目!G477="","","H"&amp;入力①申請書項目!G477&amp;"."&amp;入力①申請書項目!J477)</f>
        <v/>
      </c>
      <c r="F625" s="809"/>
      <c r="G625" s="809"/>
      <c r="H625" s="809"/>
      <c r="I625" s="810" t="str">
        <f>IF(入力①申請書項目!M477="","",VLOOKUP(入力①申請書項目!M477,PL①!$A$25:$B$29,2,FALSE))</f>
        <v/>
      </c>
      <c r="J625" s="810"/>
      <c r="K625" s="810"/>
      <c r="L625" s="811" t="str">
        <f>IF(入力①申請書項目!Q477="","",入力①申請書項目!Q477)</f>
        <v/>
      </c>
      <c r="M625" s="811"/>
      <c r="N625" s="811"/>
      <c r="O625" s="811"/>
      <c r="P625" s="811"/>
      <c r="Q625" s="811"/>
      <c r="R625" s="811"/>
      <c r="S625" s="811"/>
      <c r="T625" s="811"/>
      <c r="U625" s="811"/>
      <c r="V625" s="811"/>
      <c r="W625" s="809" t="str">
        <f>IF(入力①申請書項目!AA477="","",入力①申請書項目!AA477)&amp;IF(入力①申請書項目!AD477="","",入力①申請書項目!AD477)</f>
        <v/>
      </c>
      <c r="X625" s="809"/>
      <c r="Y625" s="809"/>
      <c r="Z625" s="809"/>
      <c r="AA625" s="809" t="str">
        <f>IF(入力①申請書項目!AG477="","",入力①申請書項目!AG477)</f>
        <v/>
      </c>
      <c r="AB625" s="809"/>
      <c r="AC625" s="809"/>
      <c r="AD625" s="812" t="str">
        <f>IF(入力①申請書項目!AK477="","",入力①申請書項目!AK477)</f>
        <v/>
      </c>
      <c r="AE625" s="812"/>
      <c r="AF625" s="812"/>
      <c r="AG625" s="813" t="str">
        <f>IF(入力①申請書項目!AN477="","",入力①申請書項目!AN477)</f>
        <v/>
      </c>
      <c r="AH625" s="813"/>
      <c r="AI625" s="812" t="str">
        <f>IF(入力①申請書項目!AP477=0,"",入力①申請書項目!AP477)</f>
        <v/>
      </c>
      <c r="AJ625" s="812"/>
      <c r="AK625" s="812"/>
      <c r="AL625" s="814" t="str">
        <f>IF(入力①申請書項目!AV477="","",入力①申請書項目!AV477)&amp;IF(入力①申請書項目!AZ477="","",","&amp;入力①申請書項目!AZ477)</f>
        <v/>
      </c>
      <c r="AM625" s="814"/>
      <c r="AN625" s="814"/>
      <c r="AO625" s="814"/>
      <c r="AP625" s="814"/>
      <c r="AQ625" s="396"/>
    </row>
    <row r="626" spans="1:43">
      <c r="A626" s="265"/>
      <c r="B626" s="265"/>
      <c r="C626" s="808" t="str">
        <f>IF(入力①申請書項目!E478="","",入力①申請書項目!E478)</f>
        <v/>
      </c>
      <c r="D626" s="808"/>
      <c r="E626" s="809" t="str">
        <f>IF(入力①申請書項目!G478="","","H"&amp;入力①申請書項目!G478&amp;"."&amp;入力①申請書項目!J478)</f>
        <v/>
      </c>
      <c r="F626" s="809"/>
      <c r="G626" s="809"/>
      <c r="H626" s="809"/>
      <c r="I626" s="810" t="str">
        <f>IF(入力①申請書項目!M478="","",VLOOKUP(入力①申請書項目!M478,PL①!$A$25:$B$29,2,FALSE))</f>
        <v/>
      </c>
      <c r="J626" s="810"/>
      <c r="K626" s="810"/>
      <c r="L626" s="811" t="str">
        <f>IF(入力①申請書項目!Q478="","",入力①申請書項目!Q478)</f>
        <v/>
      </c>
      <c r="M626" s="811"/>
      <c r="N626" s="811"/>
      <c r="O626" s="811"/>
      <c r="P626" s="811"/>
      <c r="Q626" s="811"/>
      <c r="R626" s="811"/>
      <c r="S626" s="811"/>
      <c r="T626" s="811"/>
      <c r="U626" s="811"/>
      <c r="V626" s="811"/>
      <c r="W626" s="809" t="str">
        <f>IF(入力①申請書項目!AA478="","",入力①申請書項目!AA478)&amp;IF(入力①申請書項目!AD478="","",入力①申請書項目!AD478)</f>
        <v/>
      </c>
      <c r="X626" s="809"/>
      <c r="Y626" s="809"/>
      <c r="Z626" s="809"/>
      <c r="AA626" s="809" t="str">
        <f>IF(入力①申請書項目!AG478="","",入力①申請書項目!AG478)</f>
        <v/>
      </c>
      <c r="AB626" s="809"/>
      <c r="AC626" s="809"/>
      <c r="AD626" s="812" t="str">
        <f>IF(入力①申請書項目!AK478="","",入力①申請書項目!AK478)</f>
        <v/>
      </c>
      <c r="AE626" s="812"/>
      <c r="AF626" s="812"/>
      <c r="AG626" s="813" t="str">
        <f>IF(入力①申請書項目!AN478="","",入力①申請書項目!AN478)</f>
        <v/>
      </c>
      <c r="AH626" s="813"/>
      <c r="AI626" s="812" t="str">
        <f>IF(入力①申請書項目!AP478=0,"",入力①申請書項目!AP478)</f>
        <v/>
      </c>
      <c r="AJ626" s="812"/>
      <c r="AK626" s="812"/>
      <c r="AL626" s="814" t="str">
        <f>IF(入力①申請書項目!AV478="","",入力①申請書項目!AV478)&amp;IF(入力①申請書項目!AZ478="","",","&amp;入力①申請書項目!AZ478)</f>
        <v/>
      </c>
      <c r="AM626" s="814"/>
      <c r="AN626" s="814"/>
      <c r="AO626" s="814"/>
      <c r="AP626" s="814"/>
      <c r="AQ626" s="396"/>
    </row>
    <row r="627" spans="1:43">
      <c r="A627" s="265"/>
      <c r="B627" s="265"/>
      <c r="C627" s="808" t="str">
        <f>IF(入力①申請書項目!E479="","",入力①申請書項目!E479)</f>
        <v/>
      </c>
      <c r="D627" s="808"/>
      <c r="E627" s="809" t="str">
        <f>IF(入力①申請書項目!G479="","","H"&amp;入力①申請書項目!G479&amp;"."&amp;入力①申請書項目!J479)</f>
        <v/>
      </c>
      <c r="F627" s="809"/>
      <c r="G627" s="809"/>
      <c r="H627" s="809"/>
      <c r="I627" s="810" t="str">
        <f>IF(入力①申請書項目!M479="","",VLOOKUP(入力①申請書項目!M479,PL①!$A$25:$B$29,2,FALSE))</f>
        <v/>
      </c>
      <c r="J627" s="810"/>
      <c r="K627" s="810"/>
      <c r="L627" s="811" t="str">
        <f>IF(入力①申請書項目!Q479="","",入力①申請書項目!Q479)</f>
        <v/>
      </c>
      <c r="M627" s="811"/>
      <c r="N627" s="811"/>
      <c r="O627" s="811"/>
      <c r="P627" s="811"/>
      <c r="Q627" s="811"/>
      <c r="R627" s="811"/>
      <c r="S627" s="811"/>
      <c r="T627" s="811"/>
      <c r="U627" s="811"/>
      <c r="V627" s="811"/>
      <c r="W627" s="809" t="str">
        <f>IF(入力①申請書項目!AA479="","",入力①申請書項目!AA479)&amp;IF(入力①申請書項目!AD479="","",入力①申請書項目!AD479)</f>
        <v/>
      </c>
      <c r="X627" s="809"/>
      <c r="Y627" s="809"/>
      <c r="Z627" s="809"/>
      <c r="AA627" s="809" t="str">
        <f>IF(入力①申請書項目!AG479="","",入力①申請書項目!AG479)</f>
        <v/>
      </c>
      <c r="AB627" s="809"/>
      <c r="AC627" s="809"/>
      <c r="AD627" s="812" t="str">
        <f>IF(入力①申請書項目!AK479="","",入力①申請書項目!AK479)</f>
        <v/>
      </c>
      <c r="AE627" s="812"/>
      <c r="AF627" s="812"/>
      <c r="AG627" s="813" t="str">
        <f>IF(入力①申請書項目!AN479="","",入力①申請書項目!AN479)</f>
        <v/>
      </c>
      <c r="AH627" s="813"/>
      <c r="AI627" s="812" t="str">
        <f>IF(入力①申請書項目!AP479=0,"",入力①申請書項目!AP479)</f>
        <v/>
      </c>
      <c r="AJ627" s="812"/>
      <c r="AK627" s="812"/>
      <c r="AL627" s="814" t="str">
        <f>IF(入力①申請書項目!AV479="","",入力①申請書項目!AV479)&amp;IF(入力①申請書項目!AZ479="","",","&amp;入力①申請書項目!AZ479)</f>
        <v/>
      </c>
      <c r="AM627" s="814"/>
      <c r="AN627" s="814"/>
      <c r="AO627" s="814"/>
      <c r="AP627" s="814"/>
      <c r="AQ627" s="396"/>
    </row>
    <row r="628" spans="1:43">
      <c r="A628" s="265"/>
      <c r="B628" s="265"/>
      <c r="C628" s="808" t="str">
        <f>IF(入力①申請書項目!E480="","",入力①申請書項目!E480)</f>
        <v/>
      </c>
      <c r="D628" s="808"/>
      <c r="E628" s="809" t="str">
        <f>IF(入力①申請書項目!G480="","","H"&amp;入力①申請書項目!G480&amp;"."&amp;入力①申請書項目!J480)</f>
        <v/>
      </c>
      <c r="F628" s="809"/>
      <c r="G628" s="809"/>
      <c r="H628" s="809"/>
      <c r="I628" s="810" t="str">
        <f>IF(入力①申請書項目!M480="","",VLOOKUP(入力①申請書項目!M480,PL①!$A$25:$B$29,2,FALSE))</f>
        <v/>
      </c>
      <c r="J628" s="810"/>
      <c r="K628" s="810"/>
      <c r="L628" s="811" t="str">
        <f>IF(入力①申請書項目!Q480="","",入力①申請書項目!Q480)</f>
        <v/>
      </c>
      <c r="M628" s="811"/>
      <c r="N628" s="811"/>
      <c r="O628" s="811"/>
      <c r="P628" s="811"/>
      <c r="Q628" s="811"/>
      <c r="R628" s="811"/>
      <c r="S628" s="811"/>
      <c r="T628" s="811"/>
      <c r="U628" s="811"/>
      <c r="V628" s="811"/>
      <c r="W628" s="809" t="str">
        <f>IF(入力①申請書項目!AA480="","",入力①申請書項目!AA480)&amp;IF(入力①申請書項目!AD480="","",入力①申請書項目!AD480)</f>
        <v/>
      </c>
      <c r="X628" s="809"/>
      <c r="Y628" s="809"/>
      <c r="Z628" s="809"/>
      <c r="AA628" s="809" t="str">
        <f>IF(入力①申請書項目!AG480="","",入力①申請書項目!AG480)</f>
        <v/>
      </c>
      <c r="AB628" s="809"/>
      <c r="AC628" s="809"/>
      <c r="AD628" s="812" t="str">
        <f>IF(入力①申請書項目!AK480="","",入力①申請書項目!AK480)</f>
        <v/>
      </c>
      <c r="AE628" s="812"/>
      <c r="AF628" s="812"/>
      <c r="AG628" s="813" t="str">
        <f>IF(入力①申請書項目!AN480="","",入力①申請書項目!AN480)</f>
        <v/>
      </c>
      <c r="AH628" s="813"/>
      <c r="AI628" s="812" t="str">
        <f>IF(入力①申請書項目!AP480=0,"",入力①申請書項目!AP480)</f>
        <v/>
      </c>
      <c r="AJ628" s="812"/>
      <c r="AK628" s="812"/>
      <c r="AL628" s="814" t="str">
        <f>IF(入力①申請書項目!AV480="","",入力①申請書項目!AV480)&amp;IF(入力①申請書項目!AZ480="","",","&amp;入力①申請書項目!AZ480)</f>
        <v/>
      </c>
      <c r="AM628" s="814"/>
      <c r="AN628" s="814"/>
      <c r="AO628" s="814"/>
      <c r="AP628" s="814"/>
      <c r="AQ628" s="396"/>
    </row>
    <row r="629" spans="1:43">
      <c r="A629" s="265"/>
      <c r="B629" s="265"/>
      <c r="C629" s="808" t="str">
        <f>IF(入力①申請書項目!E481="","",入力①申請書項目!E481)</f>
        <v/>
      </c>
      <c r="D629" s="808"/>
      <c r="E629" s="809" t="str">
        <f>IF(入力①申請書項目!G481="","","H"&amp;入力①申請書項目!G481&amp;"."&amp;入力①申請書項目!J481)</f>
        <v/>
      </c>
      <c r="F629" s="809"/>
      <c r="G629" s="809"/>
      <c r="H629" s="809"/>
      <c r="I629" s="810" t="str">
        <f>IF(入力①申請書項目!M481="","",VLOOKUP(入力①申請書項目!M481,PL①!$A$25:$B$29,2,FALSE))</f>
        <v/>
      </c>
      <c r="J629" s="810"/>
      <c r="K629" s="810"/>
      <c r="L629" s="811" t="str">
        <f>IF(入力①申請書項目!Q481="","",入力①申請書項目!Q481)</f>
        <v/>
      </c>
      <c r="M629" s="811"/>
      <c r="N629" s="811"/>
      <c r="O629" s="811"/>
      <c r="P629" s="811"/>
      <c r="Q629" s="811"/>
      <c r="R629" s="811"/>
      <c r="S629" s="811"/>
      <c r="T629" s="811"/>
      <c r="U629" s="811"/>
      <c r="V629" s="811"/>
      <c r="W629" s="809" t="str">
        <f>IF(入力①申請書項目!AA481="","",入力①申請書項目!AA481)&amp;IF(入力①申請書項目!AD481="","",入力①申請書項目!AD481)</f>
        <v/>
      </c>
      <c r="X629" s="809"/>
      <c r="Y629" s="809"/>
      <c r="Z629" s="809"/>
      <c r="AA629" s="809" t="str">
        <f>IF(入力①申請書項目!AG481="","",入力①申請書項目!AG481)</f>
        <v/>
      </c>
      <c r="AB629" s="809"/>
      <c r="AC629" s="809"/>
      <c r="AD629" s="812" t="str">
        <f>IF(入力①申請書項目!AK481="","",入力①申請書項目!AK481)</f>
        <v/>
      </c>
      <c r="AE629" s="812"/>
      <c r="AF629" s="812"/>
      <c r="AG629" s="813" t="str">
        <f>IF(入力①申請書項目!AN481="","",入力①申請書項目!AN481)</f>
        <v/>
      </c>
      <c r="AH629" s="813"/>
      <c r="AI629" s="812" t="str">
        <f>IF(入力①申請書項目!AP481=0,"",入力①申請書項目!AP481)</f>
        <v/>
      </c>
      <c r="AJ629" s="812"/>
      <c r="AK629" s="812"/>
      <c r="AL629" s="814" t="str">
        <f>IF(入力①申請書項目!AV481="","",入力①申請書項目!AV481)&amp;IF(入力①申請書項目!AZ481="","",","&amp;入力①申請書項目!AZ481)</f>
        <v/>
      </c>
      <c r="AM629" s="814"/>
      <c r="AN629" s="814"/>
      <c r="AO629" s="814"/>
      <c r="AP629" s="814"/>
      <c r="AQ629" s="396"/>
    </row>
    <row r="630" spans="1:43">
      <c r="A630" s="265"/>
      <c r="B630" s="265"/>
      <c r="C630" s="808" t="str">
        <f>IF(入力①申請書項目!E482="","",入力①申請書項目!E482)</f>
        <v/>
      </c>
      <c r="D630" s="808"/>
      <c r="E630" s="809" t="str">
        <f>IF(入力①申請書項目!G482="","","H"&amp;入力①申請書項目!G482&amp;"."&amp;入力①申請書項目!J482)</f>
        <v/>
      </c>
      <c r="F630" s="809"/>
      <c r="G630" s="809"/>
      <c r="H630" s="809"/>
      <c r="I630" s="810" t="str">
        <f>IF(入力①申請書項目!M482="","",VLOOKUP(入力①申請書項目!M482,PL①!$A$25:$B$29,2,FALSE))</f>
        <v/>
      </c>
      <c r="J630" s="810"/>
      <c r="K630" s="810"/>
      <c r="L630" s="811" t="str">
        <f>IF(入力①申請書項目!Q482="","",入力①申請書項目!Q482)</f>
        <v/>
      </c>
      <c r="M630" s="811"/>
      <c r="N630" s="811"/>
      <c r="O630" s="811"/>
      <c r="P630" s="811"/>
      <c r="Q630" s="811"/>
      <c r="R630" s="811"/>
      <c r="S630" s="811"/>
      <c r="T630" s="811"/>
      <c r="U630" s="811"/>
      <c r="V630" s="811"/>
      <c r="W630" s="809" t="str">
        <f>IF(入力①申請書項目!AA482="","",入力①申請書項目!AA482)&amp;IF(入力①申請書項目!AD482="","",入力①申請書項目!AD482)</f>
        <v/>
      </c>
      <c r="X630" s="809"/>
      <c r="Y630" s="809"/>
      <c r="Z630" s="809"/>
      <c r="AA630" s="809" t="str">
        <f>IF(入力①申請書項目!AG482="","",入力①申請書項目!AG482)</f>
        <v/>
      </c>
      <c r="AB630" s="809"/>
      <c r="AC630" s="809"/>
      <c r="AD630" s="812" t="str">
        <f>IF(入力①申請書項目!AK482="","",入力①申請書項目!AK482)</f>
        <v/>
      </c>
      <c r="AE630" s="812"/>
      <c r="AF630" s="812"/>
      <c r="AG630" s="813" t="str">
        <f>IF(入力①申請書項目!AN482="","",入力①申請書項目!AN482)</f>
        <v/>
      </c>
      <c r="AH630" s="813"/>
      <c r="AI630" s="812" t="str">
        <f>IF(入力①申請書項目!AP482=0,"",入力①申請書項目!AP482)</f>
        <v/>
      </c>
      <c r="AJ630" s="812"/>
      <c r="AK630" s="812"/>
      <c r="AL630" s="814" t="str">
        <f>IF(入力①申請書項目!AV482="","",入力①申請書項目!AV482)&amp;IF(入力①申請書項目!AZ482="","",","&amp;入力①申請書項目!AZ482)</f>
        <v/>
      </c>
      <c r="AM630" s="814"/>
      <c r="AN630" s="814"/>
      <c r="AO630" s="814"/>
      <c r="AP630" s="814"/>
      <c r="AQ630" s="396"/>
    </row>
    <row r="631" spans="1:43">
      <c r="A631" s="265"/>
      <c r="B631" s="265"/>
      <c r="C631" s="808" t="str">
        <f>IF(入力①申請書項目!E483="","",入力①申請書項目!E483)</f>
        <v/>
      </c>
      <c r="D631" s="808"/>
      <c r="E631" s="809" t="str">
        <f>IF(入力①申請書項目!G483="","","H"&amp;入力①申請書項目!G483&amp;"."&amp;入力①申請書項目!J483)</f>
        <v/>
      </c>
      <c r="F631" s="809"/>
      <c r="G631" s="809"/>
      <c r="H631" s="809"/>
      <c r="I631" s="810" t="str">
        <f>IF(入力①申請書項目!M483="","",VLOOKUP(入力①申請書項目!M483,PL①!$A$25:$B$29,2,FALSE))</f>
        <v/>
      </c>
      <c r="J631" s="810"/>
      <c r="K631" s="810"/>
      <c r="L631" s="811" t="str">
        <f>IF(入力①申請書項目!Q483="","",入力①申請書項目!Q483)</f>
        <v/>
      </c>
      <c r="M631" s="811"/>
      <c r="N631" s="811"/>
      <c r="O631" s="811"/>
      <c r="P631" s="811"/>
      <c r="Q631" s="811"/>
      <c r="R631" s="811"/>
      <c r="S631" s="811"/>
      <c r="T631" s="811"/>
      <c r="U631" s="811"/>
      <c r="V631" s="811"/>
      <c r="W631" s="809" t="str">
        <f>IF(入力①申請書項目!AA483="","",入力①申請書項目!AA483)&amp;IF(入力①申請書項目!AD483="","",入力①申請書項目!AD483)</f>
        <v/>
      </c>
      <c r="X631" s="809"/>
      <c r="Y631" s="809"/>
      <c r="Z631" s="809"/>
      <c r="AA631" s="809" t="str">
        <f>IF(入力①申請書項目!AG483="","",入力①申請書項目!AG483)</f>
        <v/>
      </c>
      <c r="AB631" s="809"/>
      <c r="AC631" s="809"/>
      <c r="AD631" s="812" t="str">
        <f>IF(入力①申請書項目!AK483="","",入力①申請書項目!AK483)</f>
        <v/>
      </c>
      <c r="AE631" s="812"/>
      <c r="AF631" s="812"/>
      <c r="AG631" s="813" t="str">
        <f>IF(入力①申請書項目!AN483="","",入力①申請書項目!AN483)</f>
        <v/>
      </c>
      <c r="AH631" s="813"/>
      <c r="AI631" s="812" t="str">
        <f>IF(入力①申請書項目!AP483=0,"",入力①申請書項目!AP483)</f>
        <v/>
      </c>
      <c r="AJ631" s="812"/>
      <c r="AK631" s="812"/>
      <c r="AL631" s="814" t="str">
        <f>IF(入力①申請書項目!AV483="","",入力①申請書項目!AV483)&amp;IF(入力①申請書項目!AZ483="","",","&amp;入力①申請書項目!AZ483)</f>
        <v/>
      </c>
      <c r="AM631" s="814"/>
      <c r="AN631" s="814"/>
      <c r="AO631" s="814"/>
      <c r="AP631" s="814"/>
      <c r="AQ631" s="396"/>
    </row>
    <row r="632" spans="1:43">
      <c r="A632" s="265"/>
      <c r="B632" s="265"/>
      <c r="C632" s="808" t="str">
        <f>IF(入力①申請書項目!E484="","",入力①申請書項目!E484)</f>
        <v/>
      </c>
      <c r="D632" s="808"/>
      <c r="E632" s="809" t="str">
        <f>IF(入力①申請書項目!G484="","","H"&amp;入力①申請書項目!G484&amp;"."&amp;入力①申請書項目!J484)</f>
        <v/>
      </c>
      <c r="F632" s="809"/>
      <c r="G632" s="809"/>
      <c r="H632" s="809"/>
      <c r="I632" s="810" t="str">
        <f>IF(入力①申請書項目!M484="","",VLOOKUP(入力①申請書項目!M484,PL①!$A$25:$B$29,2,FALSE))</f>
        <v/>
      </c>
      <c r="J632" s="810"/>
      <c r="K632" s="810"/>
      <c r="L632" s="811" t="str">
        <f>IF(入力①申請書項目!Q484="","",入力①申請書項目!Q484)</f>
        <v/>
      </c>
      <c r="M632" s="811"/>
      <c r="N632" s="811"/>
      <c r="O632" s="811"/>
      <c r="P632" s="811"/>
      <c r="Q632" s="811"/>
      <c r="R632" s="811"/>
      <c r="S632" s="811"/>
      <c r="T632" s="811"/>
      <c r="U632" s="811"/>
      <c r="V632" s="811"/>
      <c r="W632" s="809" t="str">
        <f>IF(入力①申請書項目!AA484="","",入力①申請書項目!AA484)&amp;IF(入力①申請書項目!AD484="","",入力①申請書項目!AD484)</f>
        <v/>
      </c>
      <c r="X632" s="809"/>
      <c r="Y632" s="809"/>
      <c r="Z632" s="809"/>
      <c r="AA632" s="809" t="str">
        <f>IF(入力①申請書項目!AG484="","",入力①申請書項目!AG484)</f>
        <v/>
      </c>
      <c r="AB632" s="809"/>
      <c r="AC632" s="809"/>
      <c r="AD632" s="812" t="str">
        <f>IF(入力①申請書項目!AK484="","",入力①申請書項目!AK484)</f>
        <v/>
      </c>
      <c r="AE632" s="812"/>
      <c r="AF632" s="812"/>
      <c r="AG632" s="813" t="str">
        <f>IF(入力①申請書項目!AN484="","",入力①申請書項目!AN484)</f>
        <v/>
      </c>
      <c r="AH632" s="813"/>
      <c r="AI632" s="812" t="str">
        <f>IF(入力①申請書項目!AP484=0,"",入力①申請書項目!AP484)</f>
        <v/>
      </c>
      <c r="AJ632" s="812"/>
      <c r="AK632" s="812"/>
      <c r="AL632" s="814" t="str">
        <f>IF(入力①申請書項目!AV484="","",入力①申請書項目!AV484)&amp;IF(入力①申請書項目!AZ484="","",","&amp;入力①申請書項目!AZ484)</f>
        <v/>
      </c>
      <c r="AM632" s="814"/>
      <c r="AN632" s="814"/>
      <c r="AO632" s="814"/>
      <c r="AP632" s="814"/>
      <c r="AQ632" s="396"/>
    </row>
    <row r="633" spans="1:43">
      <c r="A633" s="265"/>
      <c r="B633" s="265"/>
      <c r="C633" s="808" t="str">
        <f>IF(入力①申請書項目!E485="","",入力①申請書項目!E485)</f>
        <v/>
      </c>
      <c r="D633" s="808"/>
      <c r="E633" s="809" t="str">
        <f>IF(入力①申請書項目!G485="","","H"&amp;入力①申請書項目!G485&amp;"."&amp;入力①申請書項目!J485)</f>
        <v/>
      </c>
      <c r="F633" s="809"/>
      <c r="G633" s="809"/>
      <c r="H633" s="809"/>
      <c r="I633" s="810" t="str">
        <f>IF(入力①申請書項目!M485="","",VLOOKUP(入力①申請書項目!M485,PL①!$A$25:$B$29,2,FALSE))</f>
        <v/>
      </c>
      <c r="J633" s="810"/>
      <c r="K633" s="810"/>
      <c r="L633" s="811" t="str">
        <f>IF(入力①申請書項目!Q485="","",入力①申請書項目!Q485)</f>
        <v/>
      </c>
      <c r="M633" s="811"/>
      <c r="N633" s="811"/>
      <c r="O633" s="811"/>
      <c r="P633" s="811"/>
      <c r="Q633" s="811"/>
      <c r="R633" s="811"/>
      <c r="S633" s="811"/>
      <c r="T633" s="811"/>
      <c r="U633" s="811"/>
      <c r="V633" s="811"/>
      <c r="W633" s="809" t="str">
        <f>IF(入力①申請書項目!AA485="","",入力①申請書項目!AA485)&amp;IF(入力①申請書項目!AD485="","",入力①申請書項目!AD485)</f>
        <v/>
      </c>
      <c r="X633" s="809"/>
      <c r="Y633" s="809"/>
      <c r="Z633" s="809"/>
      <c r="AA633" s="809" t="str">
        <f>IF(入力①申請書項目!AG485="","",入力①申請書項目!AG485)</f>
        <v/>
      </c>
      <c r="AB633" s="809"/>
      <c r="AC633" s="809"/>
      <c r="AD633" s="812" t="str">
        <f>IF(入力①申請書項目!AK485="","",入力①申請書項目!AK485)</f>
        <v/>
      </c>
      <c r="AE633" s="812"/>
      <c r="AF633" s="812"/>
      <c r="AG633" s="813" t="str">
        <f>IF(入力①申請書項目!AN485="","",入力①申請書項目!AN485)</f>
        <v/>
      </c>
      <c r="AH633" s="813"/>
      <c r="AI633" s="812" t="str">
        <f>IF(入力①申請書項目!AP485=0,"",入力①申請書項目!AP485)</f>
        <v/>
      </c>
      <c r="AJ633" s="812"/>
      <c r="AK633" s="812"/>
      <c r="AL633" s="814" t="str">
        <f>IF(入力①申請書項目!AV485="","",入力①申請書項目!AV485)&amp;IF(入力①申請書項目!AZ485="","",","&amp;入力①申請書項目!AZ485)</f>
        <v/>
      </c>
      <c r="AM633" s="814"/>
      <c r="AN633" s="814"/>
      <c r="AO633" s="814"/>
      <c r="AP633" s="814"/>
      <c r="AQ633" s="396"/>
    </row>
    <row r="634" spans="1:43">
      <c r="A634" s="265"/>
      <c r="B634" s="265"/>
      <c r="C634" s="808" t="str">
        <f>IF(入力①申請書項目!E486="","",入力①申請書項目!E486)</f>
        <v/>
      </c>
      <c r="D634" s="808"/>
      <c r="E634" s="809" t="str">
        <f>IF(入力①申請書項目!G486="","","H"&amp;入力①申請書項目!G486&amp;"."&amp;入力①申請書項目!J486)</f>
        <v/>
      </c>
      <c r="F634" s="809"/>
      <c r="G634" s="809"/>
      <c r="H634" s="809"/>
      <c r="I634" s="810" t="str">
        <f>IF(入力①申請書項目!M486="","",VLOOKUP(入力①申請書項目!M486,PL①!$A$25:$B$29,2,FALSE))</f>
        <v/>
      </c>
      <c r="J634" s="810"/>
      <c r="K634" s="810"/>
      <c r="L634" s="811" t="str">
        <f>IF(入力①申請書項目!Q486="","",入力①申請書項目!Q486)</f>
        <v/>
      </c>
      <c r="M634" s="811"/>
      <c r="N634" s="811"/>
      <c r="O634" s="811"/>
      <c r="P634" s="811"/>
      <c r="Q634" s="811"/>
      <c r="R634" s="811"/>
      <c r="S634" s="811"/>
      <c r="T634" s="811"/>
      <c r="U634" s="811"/>
      <c r="V634" s="811"/>
      <c r="W634" s="809" t="str">
        <f>IF(入力①申請書項目!AA486="","",入力①申請書項目!AA486)&amp;IF(入力①申請書項目!AD486="","",入力①申請書項目!AD486)</f>
        <v/>
      </c>
      <c r="X634" s="809"/>
      <c r="Y634" s="809"/>
      <c r="Z634" s="809"/>
      <c r="AA634" s="809" t="str">
        <f>IF(入力①申請書項目!AG486="","",入力①申請書項目!AG486)</f>
        <v/>
      </c>
      <c r="AB634" s="809"/>
      <c r="AC634" s="809"/>
      <c r="AD634" s="812" t="str">
        <f>IF(入力①申請書項目!AK486="","",入力①申請書項目!AK486)</f>
        <v/>
      </c>
      <c r="AE634" s="812"/>
      <c r="AF634" s="812"/>
      <c r="AG634" s="813" t="str">
        <f>IF(入力①申請書項目!AN486="","",入力①申請書項目!AN486)</f>
        <v/>
      </c>
      <c r="AH634" s="813"/>
      <c r="AI634" s="812" t="str">
        <f>IF(入力①申請書項目!AP486=0,"",入力①申請書項目!AP486)</f>
        <v/>
      </c>
      <c r="AJ634" s="812"/>
      <c r="AK634" s="812"/>
      <c r="AL634" s="814" t="str">
        <f>IF(入力①申請書項目!AV486="","",入力①申請書項目!AV486)&amp;IF(入力①申請書項目!AZ486="","",","&amp;入力①申請書項目!AZ486)</f>
        <v/>
      </c>
      <c r="AM634" s="814"/>
      <c r="AN634" s="814"/>
      <c r="AO634" s="814"/>
      <c r="AP634" s="814"/>
      <c r="AQ634" s="396"/>
    </row>
    <row r="635" spans="1:43">
      <c r="A635" s="265"/>
      <c r="B635" s="265"/>
      <c r="C635" s="808" t="str">
        <f>IF(入力①申請書項目!E487="","",入力①申請書項目!E487)</f>
        <v/>
      </c>
      <c r="D635" s="808"/>
      <c r="E635" s="809" t="str">
        <f>IF(入力①申請書項目!G487="","","H"&amp;入力①申請書項目!G487&amp;"."&amp;入力①申請書項目!J487)</f>
        <v/>
      </c>
      <c r="F635" s="809"/>
      <c r="G635" s="809"/>
      <c r="H635" s="809"/>
      <c r="I635" s="810" t="str">
        <f>IF(入力①申請書項目!M487="","",VLOOKUP(入力①申請書項目!M487,PL①!$A$25:$B$29,2,FALSE))</f>
        <v/>
      </c>
      <c r="J635" s="810"/>
      <c r="K635" s="810"/>
      <c r="L635" s="811" t="str">
        <f>IF(入力①申請書項目!Q487="","",入力①申請書項目!Q487)</f>
        <v/>
      </c>
      <c r="M635" s="811"/>
      <c r="N635" s="811"/>
      <c r="O635" s="811"/>
      <c r="P635" s="811"/>
      <c r="Q635" s="811"/>
      <c r="R635" s="811"/>
      <c r="S635" s="811"/>
      <c r="T635" s="811"/>
      <c r="U635" s="811"/>
      <c r="V635" s="811"/>
      <c r="W635" s="809" t="str">
        <f>IF(入力①申請書項目!AA487="","",入力①申請書項目!AA487)&amp;IF(入力①申請書項目!AD487="","",入力①申請書項目!AD487)</f>
        <v/>
      </c>
      <c r="X635" s="809"/>
      <c r="Y635" s="809"/>
      <c r="Z635" s="809"/>
      <c r="AA635" s="809" t="str">
        <f>IF(入力①申請書項目!AG487="","",入力①申請書項目!AG487)</f>
        <v/>
      </c>
      <c r="AB635" s="809"/>
      <c r="AC635" s="809"/>
      <c r="AD635" s="812" t="str">
        <f>IF(入力①申請書項目!AK487="","",入力①申請書項目!AK487)</f>
        <v/>
      </c>
      <c r="AE635" s="812"/>
      <c r="AF635" s="812"/>
      <c r="AG635" s="813" t="str">
        <f>IF(入力①申請書項目!AN487="","",入力①申請書項目!AN487)</f>
        <v/>
      </c>
      <c r="AH635" s="813"/>
      <c r="AI635" s="812" t="str">
        <f>IF(入力①申請書項目!AP487=0,"",入力①申請書項目!AP487)</f>
        <v/>
      </c>
      <c r="AJ635" s="812"/>
      <c r="AK635" s="812"/>
      <c r="AL635" s="814" t="str">
        <f>IF(入力①申請書項目!AV487="","",入力①申請書項目!AV487)&amp;IF(入力①申請書項目!AZ487="","",","&amp;入力①申請書項目!AZ487)</f>
        <v/>
      </c>
      <c r="AM635" s="814"/>
      <c r="AN635" s="814"/>
      <c r="AO635" s="814"/>
      <c r="AP635" s="814"/>
      <c r="AQ635" s="396"/>
    </row>
    <row r="636" spans="1:43">
      <c r="A636" s="265"/>
      <c r="B636" s="265"/>
      <c r="C636" s="808" t="str">
        <f>IF(入力①申請書項目!E488="","",入力①申請書項目!E488)</f>
        <v/>
      </c>
      <c r="D636" s="808"/>
      <c r="E636" s="809" t="str">
        <f>IF(入力①申請書項目!G488="","","H"&amp;入力①申請書項目!G488&amp;"."&amp;入力①申請書項目!J488)</f>
        <v/>
      </c>
      <c r="F636" s="809"/>
      <c r="G636" s="809"/>
      <c r="H636" s="809"/>
      <c r="I636" s="810" t="str">
        <f>IF(入力①申請書項目!M488="","",VLOOKUP(入力①申請書項目!M488,PL①!$A$25:$B$29,2,FALSE))</f>
        <v/>
      </c>
      <c r="J636" s="810"/>
      <c r="K636" s="810"/>
      <c r="L636" s="811" t="str">
        <f>IF(入力①申請書項目!Q488="","",入力①申請書項目!Q488)</f>
        <v/>
      </c>
      <c r="M636" s="811"/>
      <c r="N636" s="811"/>
      <c r="O636" s="811"/>
      <c r="P636" s="811"/>
      <c r="Q636" s="811"/>
      <c r="R636" s="811"/>
      <c r="S636" s="811"/>
      <c r="T636" s="811"/>
      <c r="U636" s="811"/>
      <c r="V636" s="811"/>
      <c r="W636" s="809" t="str">
        <f>IF(入力①申請書項目!AA488="","",入力①申請書項目!AA488)&amp;IF(入力①申請書項目!AD488="","",入力①申請書項目!AD488)</f>
        <v/>
      </c>
      <c r="X636" s="809"/>
      <c r="Y636" s="809"/>
      <c r="Z636" s="809"/>
      <c r="AA636" s="809" t="str">
        <f>IF(入力①申請書項目!AG488="","",入力①申請書項目!AG488)</f>
        <v/>
      </c>
      <c r="AB636" s="809"/>
      <c r="AC636" s="809"/>
      <c r="AD636" s="812" t="str">
        <f>IF(入力①申請書項目!AK488="","",入力①申請書項目!AK488)</f>
        <v/>
      </c>
      <c r="AE636" s="812"/>
      <c r="AF636" s="812"/>
      <c r="AG636" s="813" t="str">
        <f>IF(入力①申請書項目!AN488="","",入力①申請書項目!AN488)</f>
        <v/>
      </c>
      <c r="AH636" s="813"/>
      <c r="AI636" s="812" t="str">
        <f>IF(入力①申請書項目!AP488=0,"",入力①申請書項目!AP488)</f>
        <v/>
      </c>
      <c r="AJ636" s="812"/>
      <c r="AK636" s="812"/>
      <c r="AL636" s="814" t="str">
        <f>IF(入力①申請書項目!AV488="","",入力①申請書項目!AV488)&amp;IF(入力①申請書項目!AZ488="","",","&amp;入力①申請書項目!AZ488)</f>
        <v/>
      </c>
      <c r="AM636" s="814"/>
      <c r="AN636" s="814"/>
      <c r="AO636" s="814"/>
      <c r="AP636" s="814"/>
      <c r="AQ636" s="396"/>
    </row>
    <row r="637" spans="1:43">
      <c r="A637" s="265"/>
      <c r="B637" s="265"/>
      <c r="C637" s="808" t="str">
        <f>IF(入力①申請書項目!E489="","",入力①申請書項目!E489)</f>
        <v/>
      </c>
      <c r="D637" s="808"/>
      <c r="E637" s="809" t="str">
        <f>IF(入力①申請書項目!G489="","","H"&amp;入力①申請書項目!G489&amp;"."&amp;入力①申請書項目!J489)</f>
        <v/>
      </c>
      <c r="F637" s="809"/>
      <c r="G637" s="809"/>
      <c r="H637" s="809"/>
      <c r="I637" s="810" t="str">
        <f>IF(入力①申請書項目!M489="","",VLOOKUP(入力①申請書項目!M489,PL①!$A$25:$B$29,2,FALSE))</f>
        <v/>
      </c>
      <c r="J637" s="810"/>
      <c r="K637" s="810"/>
      <c r="L637" s="811" t="str">
        <f>IF(入力①申請書項目!Q489="","",入力①申請書項目!Q489)</f>
        <v/>
      </c>
      <c r="M637" s="811"/>
      <c r="N637" s="811"/>
      <c r="O637" s="811"/>
      <c r="P637" s="811"/>
      <c r="Q637" s="811"/>
      <c r="R637" s="811"/>
      <c r="S637" s="811"/>
      <c r="T637" s="811"/>
      <c r="U637" s="811"/>
      <c r="V637" s="811"/>
      <c r="W637" s="809" t="str">
        <f>IF(入力①申請書項目!AA489="","",入力①申請書項目!AA489)&amp;IF(入力①申請書項目!AD489="","",入力①申請書項目!AD489)</f>
        <v/>
      </c>
      <c r="X637" s="809"/>
      <c r="Y637" s="809"/>
      <c r="Z637" s="809"/>
      <c r="AA637" s="809" t="str">
        <f>IF(入力①申請書項目!AG489="","",入力①申請書項目!AG489)</f>
        <v/>
      </c>
      <c r="AB637" s="809"/>
      <c r="AC637" s="809"/>
      <c r="AD637" s="812" t="str">
        <f>IF(入力①申請書項目!AK489="","",入力①申請書項目!AK489)</f>
        <v/>
      </c>
      <c r="AE637" s="812"/>
      <c r="AF637" s="812"/>
      <c r="AG637" s="813" t="str">
        <f>IF(入力①申請書項目!AN489="","",入力①申請書項目!AN489)</f>
        <v/>
      </c>
      <c r="AH637" s="813"/>
      <c r="AI637" s="812" t="str">
        <f>IF(入力①申請書項目!AP489=0,"",入力①申請書項目!AP489)</f>
        <v/>
      </c>
      <c r="AJ637" s="812"/>
      <c r="AK637" s="812"/>
      <c r="AL637" s="814" t="str">
        <f>IF(入力①申請書項目!AV489="","",入力①申請書項目!AV489)&amp;IF(入力①申請書項目!AZ489="","",","&amp;入力①申請書項目!AZ489)</f>
        <v/>
      </c>
      <c r="AM637" s="814"/>
      <c r="AN637" s="814"/>
      <c r="AO637" s="814"/>
      <c r="AP637" s="814"/>
      <c r="AQ637" s="396"/>
    </row>
    <row r="638" spans="1:43">
      <c r="A638" s="265"/>
      <c r="B638" s="265"/>
      <c r="C638" s="808" t="str">
        <f>IF(入力①申請書項目!E490="","",入力①申請書項目!E490)</f>
        <v/>
      </c>
      <c r="D638" s="808"/>
      <c r="E638" s="809" t="str">
        <f>IF(入力①申請書項目!G490="","","H"&amp;入力①申請書項目!G490&amp;"."&amp;入力①申請書項目!J490)</f>
        <v/>
      </c>
      <c r="F638" s="809"/>
      <c r="G638" s="809"/>
      <c r="H638" s="809"/>
      <c r="I638" s="810" t="str">
        <f>IF(入力①申請書項目!M490="","",VLOOKUP(入力①申請書項目!M490,PL①!$A$25:$B$29,2,FALSE))</f>
        <v/>
      </c>
      <c r="J638" s="810"/>
      <c r="K638" s="810"/>
      <c r="L638" s="811" t="str">
        <f>IF(入力①申請書項目!Q490="","",入力①申請書項目!Q490)</f>
        <v/>
      </c>
      <c r="M638" s="811"/>
      <c r="N638" s="811"/>
      <c r="O638" s="811"/>
      <c r="P638" s="811"/>
      <c r="Q638" s="811"/>
      <c r="R638" s="811"/>
      <c r="S638" s="811"/>
      <c r="T638" s="811"/>
      <c r="U638" s="811"/>
      <c r="V638" s="811"/>
      <c r="W638" s="809" t="str">
        <f>IF(入力①申請書項目!AA490="","",入力①申請書項目!AA490)&amp;IF(入力①申請書項目!AD490="","",入力①申請書項目!AD490)</f>
        <v/>
      </c>
      <c r="X638" s="809"/>
      <c r="Y638" s="809"/>
      <c r="Z638" s="809"/>
      <c r="AA638" s="809" t="str">
        <f>IF(入力①申請書項目!AG490="","",入力①申請書項目!AG490)</f>
        <v/>
      </c>
      <c r="AB638" s="809"/>
      <c r="AC638" s="809"/>
      <c r="AD638" s="812" t="str">
        <f>IF(入力①申請書項目!AK490="","",入力①申請書項目!AK490)</f>
        <v/>
      </c>
      <c r="AE638" s="812"/>
      <c r="AF638" s="812"/>
      <c r="AG638" s="813" t="str">
        <f>IF(入力①申請書項目!AN490="","",入力①申請書項目!AN490)</f>
        <v/>
      </c>
      <c r="AH638" s="813"/>
      <c r="AI638" s="812" t="str">
        <f>IF(入力①申請書項目!AP490=0,"",入力①申請書項目!AP490)</f>
        <v/>
      </c>
      <c r="AJ638" s="812"/>
      <c r="AK638" s="812"/>
      <c r="AL638" s="814" t="str">
        <f>IF(入力①申請書項目!AV490="","",入力①申請書項目!AV490)&amp;IF(入力①申請書項目!AZ490="","",","&amp;入力①申請書項目!AZ490)</f>
        <v/>
      </c>
      <c r="AM638" s="814"/>
      <c r="AN638" s="814"/>
      <c r="AO638" s="814"/>
      <c r="AP638" s="814"/>
      <c r="AQ638" s="396"/>
    </row>
    <row r="639" spans="1:43">
      <c r="A639" s="265"/>
      <c r="B639" s="265"/>
      <c r="C639" s="808" t="str">
        <f>IF(入力①申請書項目!E491="","",入力①申請書項目!E491)</f>
        <v/>
      </c>
      <c r="D639" s="808"/>
      <c r="E639" s="809" t="str">
        <f>IF(入力①申請書項目!G491="","","H"&amp;入力①申請書項目!G491&amp;"."&amp;入力①申請書項目!J491)</f>
        <v/>
      </c>
      <c r="F639" s="809"/>
      <c r="G639" s="809"/>
      <c r="H639" s="809"/>
      <c r="I639" s="810" t="str">
        <f>IF(入力①申請書項目!M491="","",VLOOKUP(入力①申請書項目!M491,PL①!$A$25:$B$29,2,FALSE))</f>
        <v/>
      </c>
      <c r="J639" s="810"/>
      <c r="K639" s="810"/>
      <c r="L639" s="811" t="str">
        <f>IF(入力①申請書項目!Q491="","",入力①申請書項目!Q491)</f>
        <v/>
      </c>
      <c r="M639" s="811"/>
      <c r="N639" s="811"/>
      <c r="O639" s="811"/>
      <c r="P639" s="811"/>
      <c r="Q639" s="811"/>
      <c r="R639" s="811"/>
      <c r="S639" s="811"/>
      <c r="T639" s="811"/>
      <c r="U639" s="811"/>
      <c r="V639" s="811"/>
      <c r="W639" s="809" t="str">
        <f>IF(入力①申請書項目!AA491="","",入力①申請書項目!AA491)&amp;IF(入力①申請書項目!AD491="","",入力①申請書項目!AD491)</f>
        <v/>
      </c>
      <c r="X639" s="809"/>
      <c r="Y639" s="809"/>
      <c r="Z639" s="809"/>
      <c r="AA639" s="809" t="str">
        <f>IF(入力①申請書項目!AG491="","",入力①申請書項目!AG491)</f>
        <v/>
      </c>
      <c r="AB639" s="809"/>
      <c r="AC639" s="809"/>
      <c r="AD639" s="812" t="str">
        <f>IF(入力①申請書項目!AK491="","",入力①申請書項目!AK491)</f>
        <v/>
      </c>
      <c r="AE639" s="812"/>
      <c r="AF639" s="812"/>
      <c r="AG639" s="813" t="str">
        <f>IF(入力①申請書項目!AN491="","",入力①申請書項目!AN491)</f>
        <v/>
      </c>
      <c r="AH639" s="813"/>
      <c r="AI639" s="812" t="str">
        <f>IF(入力①申請書項目!AP491=0,"",入力①申請書項目!AP491)</f>
        <v/>
      </c>
      <c r="AJ639" s="812"/>
      <c r="AK639" s="812"/>
      <c r="AL639" s="814" t="str">
        <f>IF(入力①申請書項目!AV491="","",入力①申請書項目!AV491)&amp;IF(入力①申請書項目!AZ491="","",","&amp;入力①申請書項目!AZ491)</f>
        <v/>
      </c>
      <c r="AM639" s="814"/>
      <c r="AN639" s="814"/>
      <c r="AO639" s="814"/>
      <c r="AP639" s="814"/>
      <c r="AQ639" s="396"/>
    </row>
    <row r="640" spans="1:43">
      <c r="A640" s="265"/>
      <c r="B640" s="265"/>
      <c r="C640" s="808" t="str">
        <f>IF(入力①申請書項目!E492="","",入力①申請書項目!E492)</f>
        <v/>
      </c>
      <c r="D640" s="808"/>
      <c r="E640" s="809" t="str">
        <f>IF(入力①申請書項目!G492="","","H"&amp;入力①申請書項目!G492&amp;"."&amp;入力①申請書項目!J492)</f>
        <v/>
      </c>
      <c r="F640" s="809"/>
      <c r="G640" s="809"/>
      <c r="H640" s="809"/>
      <c r="I640" s="810" t="str">
        <f>IF(入力①申請書項目!M492="","",VLOOKUP(入力①申請書項目!M492,PL①!$A$25:$B$29,2,FALSE))</f>
        <v/>
      </c>
      <c r="J640" s="810"/>
      <c r="K640" s="810"/>
      <c r="L640" s="811" t="str">
        <f>IF(入力①申請書項目!Q492="","",入力①申請書項目!Q492)</f>
        <v/>
      </c>
      <c r="M640" s="811"/>
      <c r="N640" s="811"/>
      <c r="O640" s="811"/>
      <c r="P640" s="811"/>
      <c r="Q640" s="811"/>
      <c r="R640" s="811"/>
      <c r="S640" s="811"/>
      <c r="T640" s="811"/>
      <c r="U640" s="811"/>
      <c r="V640" s="811"/>
      <c r="W640" s="809" t="str">
        <f>IF(入力①申請書項目!AA492="","",入力①申請書項目!AA492)&amp;IF(入力①申請書項目!AD492="","",入力①申請書項目!AD492)</f>
        <v/>
      </c>
      <c r="X640" s="809"/>
      <c r="Y640" s="809"/>
      <c r="Z640" s="809"/>
      <c r="AA640" s="809" t="str">
        <f>IF(入力①申請書項目!AG492="","",入力①申請書項目!AG492)</f>
        <v/>
      </c>
      <c r="AB640" s="809"/>
      <c r="AC640" s="809"/>
      <c r="AD640" s="812" t="str">
        <f>IF(入力①申請書項目!AK492="","",入力①申請書項目!AK492)</f>
        <v/>
      </c>
      <c r="AE640" s="812"/>
      <c r="AF640" s="812"/>
      <c r="AG640" s="813" t="str">
        <f>IF(入力①申請書項目!AN492="","",入力①申請書項目!AN492)</f>
        <v/>
      </c>
      <c r="AH640" s="813"/>
      <c r="AI640" s="812" t="str">
        <f>IF(入力①申請書項目!AP492=0,"",入力①申請書項目!AP492)</f>
        <v/>
      </c>
      <c r="AJ640" s="812"/>
      <c r="AK640" s="812"/>
      <c r="AL640" s="814" t="str">
        <f>IF(入力①申請書項目!AV492="","",入力①申請書項目!AV492)&amp;IF(入力①申請書項目!AZ492="","",","&amp;入力①申請書項目!AZ492)</f>
        <v/>
      </c>
      <c r="AM640" s="814"/>
      <c r="AN640" s="814"/>
      <c r="AO640" s="814"/>
      <c r="AP640" s="814"/>
      <c r="AQ640" s="396"/>
    </row>
    <row r="641" spans="1:46">
      <c r="A641" s="265"/>
      <c r="B641" s="265"/>
      <c r="C641" s="808" t="str">
        <f>IF(入力①申請書項目!E493="","",入力①申請書項目!E493)</f>
        <v/>
      </c>
      <c r="D641" s="808"/>
      <c r="E641" s="809" t="str">
        <f>IF(入力①申請書項目!G493="","","H"&amp;入力①申請書項目!G493&amp;"."&amp;入力①申請書項目!J493)</f>
        <v/>
      </c>
      <c r="F641" s="809"/>
      <c r="G641" s="809"/>
      <c r="H641" s="809"/>
      <c r="I641" s="810" t="str">
        <f>IF(入力①申請書項目!M493="","",VLOOKUP(入力①申請書項目!M493,PL①!$A$25:$B$29,2,FALSE))</f>
        <v/>
      </c>
      <c r="J641" s="810"/>
      <c r="K641" s="810"/>
      <c r="L641" s="811" t="str">
        <f>IF(入力①申請書項目!Q493="","",入力①申請書項目!Q493)</f>
        <v/>
      </c>
      <c r="M641" s="811"/>
      <c r="N641" s="811"/>
      <c r="O641" s="811"/>
      <c r="P641" s="811"/>
      <c r="Q641" s="811"/>
      <c r="R641" s="811"/>
      <c r="S641" s="811"/>
      <c r="T641" s="811"/>
      <c r="U641" s="811"/>
      <c r="V641" s="811"/>
      <c r="W641" s="809" t="str">
        <f>IF(入力①申請書項目!AA493="","",入力①申請書項目!AA493)&amp;IF(入力①申請書項目!AD493="","",入力①申請書項目!AD493)</f>
        <v/>
      </c>
      <c r="X641" s="809"/>
      <c r="Y641" s="809"/>
      <c r="Z641" s="809"/>
      <c r="AA641" s="809" t="str">
        <f>IF(入力①申請書項目!AG493="","",入力①申請書項目!AG493)</f>
        <v/>
      </c>
      <c r="AB641" s="809"/>
      <c r="AC641" s="809"/>
      <c r="AD641" s="812" t="str">
        <f>IF(入力①申請書項目!AK493="","",入力①申請書項目!AK493)</f>
        <v/>
      </c>
      <c r="AE641" s="812"/>
      <c r="AF641" s="812"/>
      <c r="AG641" s="813" t="str">
        <f>IF(入力①申請書項目!AN493="","",入力①申請書項目!AN493)</f>
        <v/>
      </c>
      <c r="AH641" s="813"/>
      <c r="AI641" s="812" t="str">
        <f>IF(入力①申請書項目!AP493=0,"",入力①申請書項目!AP493)</f>
        <v/>
      </c>
      <c r="AJ641" s="812"/>
      <c r="AK641" s="812"/>
      <c r="AL641" s="814" t="str">
        <f>IF(入力①申請書項目!AV493="","",入力①申請書項目!AV493)&amp;IF(入力①申請書項目!AZ493="","",","&amp;入力①申請書項目!AZ493)</f>
        <v/>
      </c>
      <c r="AM641" s="814"/>
      <c r="AN641" s="814"/>
      <c r="AO641" s="814"/>
      <c r="AP641" s="814"/>
      <c r="AQ641" s="396"/>
      <c r="AT641" s="89">
        <f>IF(L641="",0,1)</f>
        <v>0</v>
      </c>
    </row>
    <row r="642" spans="1:46">
      <c r="A642" s="265"/>
      <c r="B642" s="265"/>
      <c r="C642" s="808" t="str">
        <f>IF(入力①申請書項目!E494="","",入力①申請書項目!E494)</f>
        <v/>
      </c>
      <c r="D642" s="808"/>
      <c r="E642" s="809" t="str">
        <f>IF(入力①申請書項目!G494="","","H"&amp;入力①申請書項目!G494&amp;"."&amp;入力①申請書項目!J494)</f>
        <v/>
      </c>
      <c r="F642" s="809"/>
      <c r="G642" s="809"/>
      <c r="H642" s="809"/>
      <c r="I642" s="810" t="str">
        <f>IF(入力①申請書項目!M494="","",VLOOKUP(入力①申請書項目!M494,PL①!$A$25:$B$29,2,FALSE))</f>
        <v/>
      </c>
      <c r="J642" s="810"/>
      <c r="K642" s="810"/>
      <c r="L642" s="811" t="str">
        <f>IF(入力①申請書項目!Q494="","",入力①申請書項目!Q494)</f>
        <v/>
      </c>
      <c r="M642" s="811"/>
      <c r="N642" s="811"/>
      <c r="O642" s="811"/>
      <c r="P642" s="811"/>
      <c r="Q642" s="811"/>
      <c r="R642" s="811"/>
      <c r="S642" s="811"/>
      <c r="T642" s="811"/>
      <c r="U642" s="811"/>
      <c r="V642" s="811"/>
      <c r="W642" s="809" t="str">
        <f>IF(入力①申請書項目!AA494="","",入力①申請書項目!AA494)&amp;IF(入力①申請書項目!AD494="","",入力①申請書項目!AD494)</f>
        <v/>
      </c>
      <c r="X642" s="809"/>
      <c r="Y642" s="809"/>
      <c r="Z642" s="809"/>
      <c r="AA642" s="809" t="str">
        <f>IF(入力①申請書項目!AG494="","",入力①申請書項目!AG494)</f>
        <v/>
      </c>
      <c r="AB642" s="809"/>
      <c r="AC642" s="809"/>
      <c r="AD642" s="812" t="str">
        <f>IF(入力①申請書項目!AK494="","",入力①申請書項目!AK494)</f>
        <v/>
      </c>
      <c r="AE642" s="812"/>
      <c r="AF642" s="812"/>
      <c r="AG642" s="813" t="str">
        <f>IF(入力①申請書項目!AN494="","",入力①申請書項目!AN494)</f>
        <v/>
      </c>
      <c r="AH642" s="813"/>
      <c r="AI642" s="812" t="str">
        <f>IF(入力①申請書項目!AP494=0,"",入力①申請書項目!AP494)</f>
        <v/>
      </c>
      <c r="AJ642" s="812"/>
      <c r="AK642" s="812"/>
      <c r="AL642" s="814" t="str">
        <f>IF(入力①申請書項目!AV494="","",入力①申請書項目!AV494)&amp;IF(入力①申請書項目!AZ494="","",","&amp;入力①申請書項目!AZ494)</f>
        <v/>
      </c>
      <c r="AM642" s="814"/>
      <c r="AN642" s="814"/>
      <c r="AO642" s="814"/>
      <c r="AP642" s="814"/>
      <c r="AQ642" s="396"/>
    </row>
    <row r="643" spans="1:46">
      <c r="A643" s="265"/>
      <c r="B643" s="265"/>
      <c r="C643" s="808" t="str">
        <f>IF(入力①申請書項目!E495="","",入力①申請書項目!E495)</f>
        <v/>
      </c>
      <c r="D643" s="808"/>
      <c r="E643" s="809" t="str">
        <f>IF(入力①申請書項目!G495="","","H"&amp;入力①申請書項目!G495&amp;"."&amp;入力①申請書項目!J495)</f>
        <v/>
      </c>
      <c r="F643" s="809"/>
      <c r="G643" s="809"/>
      <c r="H643" s="809"/>
      <c r="I643" s="810" t="str">
        <f>IF(入力①申請書項目!M495="","",VLOOKUP(入力①申請書項目!M495,PL①!$A$25:$B$29,2,FALSE))</f>
        <v/>
      </c>
      <c r="J643" s="810"/>
      <c r="K643" s="810"/>
      <c r="L643" s="811" t="str">
        <f>IF(入力①申請書項目!Q495="","",入力①申請書項目!Q495)</f>
        <v/>
      </c>
      <c r="M643" s="811"/>
      <c r="N643" s="811"/>
      <c r="O643" s="811"/>
      <c r="P643" s="811"/>
      <c r="Q643" s="811"/>
      <c r="R643" s="811"/>
      <c r="S643" s="811"/>
      <c r="T643" s="811"/>
      <c r="U643" s="811"/>
      <c r="V643" s="811"/>
      <c r="W643" s="809" t="str">
        <f>IF(入力①申請書項目!AA495="","",入力①申請書項目!AA495)&amp;IF(入力①申請書項目!AD495="","",入力①申請書項目!AD495)</f>
        <v/>
      </c>
      <c r="X643" s="809"/>
      <c r="Y643" s="809"/>
      <c r="Z643" s="809"/>
      <c r="AA643" s="809" t="str">
        <f>IF(入力①申請書項目!AG495="","",入力①申請書項目!AG495)</f>
        <v/>
      </c>
      <c r="AB643" s="809"/>
      <c r="AC643" s="809"/>
      <c r="AD643" s="812" t="str">
        <f>IF(入力①申請書項目!AK495="","",入力①申請書項目!AK495)</f>
        <v/>
      </c>
      <c r="AE643" s="812"/>
      <c r="AF643" s="812"/>
      <c r="AG643" s="813" t="str">
        <f>IF(入力①申請書項目!AN495="","",入力①申請書項目!AN495)</f>
        <v/>
      </c>
      <c r="AH643" s="813"/>
      <c r="AI643" s="812" t="str">
        <f>IF(入力①申請書項目!AP495=0,"",入力①申請書項目!AP495)</f>
        <v/>
      </c>
      <c r="AJ643" s="812"/>
      <c r="AK643" s="812"/>
      <c r="AL643" s="814" t="str">
        <f>IF(入力①申請書項目!AV495="","",入力①申請書項目!AV495)&amp;IF(入力①申請書項目!AZ495="","",","&amp;入力①申請書項目!AZ495)</f>
        <v/>
      </c>
      <c r="AM643" s="814"/>
      <c r="AN643" s="814"/>
      <c r="AO643" s="814"/>
      <c r="AP643" s="814"/>
      <c r="AQ643" s="396"/>
    </row>
    <row r="644" spans="1:46">
      <c r="A644" s="265"/>
      <c r="B644" s="265"/>
      <c r="C644" s="808" t="str">
        <f>IF(入力①申請書項目!E496="","",入力①申請書項目!E496)</f>
        <v/>
      </c>
      <c r="D644" s="808"/>
      <c r="E644" s="809" t="str">
        <f>IF(入力①申請書項目!G496="","","H"&amp;入力①申請書項目!G496&amp;"."&amp;入力①申請書項目!J496)</f>
        <v/>
      </c>
      <c r="F644" s="809"/>
      <c r="G644" s="809"/>
      <c r="H644" s="809"/>
      <c r="I644" s="810" t="str">
        <f>IF(入力①申請書項目!M496="","",VLOOKUP(入力①申請書項目!M496,PL①!$A$25:$B$29,2,FALSE))</f>
        <v/>
      </c>
      <c r="J644" s="810"/>
      <c r="K644" s="810"/>
      <c r="L644" s="811" t="str">
        <f>IF(入力①申請書項目!Q496="","",入力①申請書項目!Q496)</f>
        <v/>
      </c>
      <c r="M644" s="811"/>
      <c r="N644" s="811"/>
      <c r="O644" s="811"/>
      <c r="P644" s="811"/>
      <c r="Q644" s="811"/>
      <c r="R644" s="811"/>
      <c r="S644" s="811"/>
      <c r="T644" s="811"/>
      <c r="U644" s="811"/>
      <c r="V644" s="811"/>
      <c r="W644" s="809" t="str">
        <f>IF(入力①申請書項目!AA496="","",入力①申請書項目!AA496)&amp;IF(入力①申請書項目!AD496="","",入力①申請書項目!AD496)</f>
        <v/>
      </c>
      <c r="X644" s="809"/>
      <c r="Y644" s="809"/>
      <c r="Z644" s="809"/>
      <c r="AA644" s="809" t="str">
        <f>IF(入力①申請書項目!AG496="","",入力①申請書項目!AG496)</f>
        <v/>
      </c>
      <c r="AB644" s="809"/>
      <c r="AC644" s="809"/>
      <c r="AD644" s="812" t="str">
        <f>IF(入力①申請書項目!AK496="","",入力①申請書項目!AK496)</f>
        <v/>
      </c>
      <c r="AE644" s="812"/>
      <c r="AF644" s="812"/>
      <c r="AG644" s="813" t="str">
        <f>IF(入力①申請書項目!AN496="","",入力①申請書項目!AN496)</f>
        <v/>
      </c>
      <c r="AH644" s="813"/>
      <c r="AI644" s="812" t="str">
        <f>IF(入力①申請書項目!AP496=0,"",入力①申請書項目!AP496)</f>
        <v/>
      </c>
      <c r="AJ644" s="812"/>
      <c r="AK644" s="812"/>
      <c r="AL644" s="814" t="str">
        <f>IF(入力①申請書項目!AV496="","",入力①申請書項目!AV496)&amp;IF(入力①申請書項目!AZ496="","",","&amp;入力①申請書項目!AZ496)</f>
        <v/>
      </c>
      <c r="AM644" s="814"/>
      <c r="AN644" s="814"/>
      <c r="AO644" s="814"/>
      <c r="AP644" s="814"/>
      <c r="AQ644" s="396"/>
    </row>
    <row r="645" spans="1:46">
      <c r="A645" s="265"/>
      <c r="B645" s="265"/>
      <c r="C645" s="808" t="str">
        <f>IF(入力①申請書項目!E497="","",入力①申請書項目!E497)</f>
        <v/>
      </c>
      <c r="D645" s="808"/>
      <c r="E645" s="809" t="str">
        <f>IF(入力①申請書項目!G497="","","H"&amp;入力①申請書項目!G497&amp;"."&amp;入力①申請書項目!J497)</f>
        <v/>
      </c>
      <c r="F645" s="809"/>
      <c r="G645" s="809"/>
      <c r="H645" s="809"/>
      <c r="I645" s="810" t="str">
        <f>IF(入力①申請書項目!M497="","",VLOOKUP(入力①申請書項目!M497,PL①!$A$25:$B$29,2,FALSE))</f>
        <v/>
      </c>
      <c r="J645" s="810"/>
      <c r="K645" s="810"/>
      <c r="L645" s="811" t="str">
        <f>IF(入力①申請書項目!Q497="","",入力①申請書項目!Q497)</f>
        <v/>
      </c>
      <c r="M645" s="811"/>
      <c r="N645" s="811"/>
      <c r="O645" s="811"/>
      <c r="P645" s="811"/>
      <c r="Q645" s="811"/>
      <c r="R645" s="811"/>
      <c r="S645" s="811"/>
      <c r="T645" s="811"/>
      <c r="U645" s="811"/>
      <c r="V645" s="811"/>
      <c r="W645" s="809" t="str">
        <f>IF(入力①申請書項目!AA497="","",入力①申請書項目!AA497)&amp;IF(入力①申請書項目!AD497="","",入力①申請書項目!AD497)</f>
        <v/>
      </c>
      <c r="X645" s="809"/>
      <c r="Y645" s="809"/>
      <c r="Z645" s="809"/>
      <c r="AA645" s="809" t="str">
        <f>IF(入力①申請書項目!AG497="","",入力①申請書項目!AG497)</f>
        <v/>
      </c>
      <c r="AB645" s="809"/>
      <c r="AC645" s="809"/>
      <c r="AD645" s="812" t="str">
        <f>IF(入力①申請書項目!AK497="","",入力①申請書項目!AK497)</f>
        <v/>
      </c>
      <c r="AE645" s="812"/>
      <c r="AF645" s="812"/>
      <c r="AG645" s="813" t="str">
        <f>IF(入力①申請書項目!AN497="","",入力①申請書項目!AN497)</f>
        <v/>
      </c>
      <c r="AH645" s="813"/>
      <c r="AI645" s="812" t="str">
        <f>IF(入力①申請書項目!AP497=0,"",入力①申請書項目!AP497)</f>
        <v/>
      </c>
      <c r="AJ645" s="812"/>
      <c r="AK645" s="812"/>
      <c r="AL645" s="814" t="str">
        <f>IF(入力①申請書項目!AV497="","",入力①申請書項目!AV497)&amp;IF(入力①申請書項目!AZ497="","",","&amp;入力①申請書項目!AZ497)</f>
        <v/>
      </c>
      <c r="AM645" s="814"/>
      <c r="AN645" s="814"/>
      <c r="AO645" s="814"/>
      <c r="AP645" s="814"/>
      <c r="AQ645" s="396"/>
    </row>
    <row r="646" spans="1:46">
      <c r="A646" s="265"/>
      <c r="B646" s="265"/>
      <c r="C646" s="808" t="str">
        <f>IF(入力①申請書項目!E498="","",入力①申請書項目!E498)</f>
        <v/>
      </c>
      <c r="D646" s="808"/>
      <c r="E646" s="809" t="str">
        <f>IF(入力①申請書項目!G498="","","H"&amp;入力①申請書項目!G498&amp;"."&amp;入力①申請書項目!J498)</f>
        <v/>
      </c>
      <c r="F646" s="809"/>
      <c r="G646" s="809"/>
      <c r="H646" s="809"/>
      <c r="I646" s="810" t="str">
        <f>IF(入力①申請書項目!M498="","",VLOOKUP(入力①申請書項目!M498,PL①!$A$25:$B$29,2,FALSE))</f>
        <v/>
      </c>
      <c r="J646" s="810"/>
      <c r="K646" s="810"/>
      <c r="L646" s="811" t="str">
        <f>IF(入力①申請書項目!Q498="","",入力①申請書項目!Q498)</f>
        <v/>
      </c>
      <c r="M646" s="811"/>
      <c r="N646" s="811"/>
      <c r="O646" s="811"/>
      <c r="P646" s="811"/>
      <c r="Q646" s="811"/>
      <c r="R646" s="811"/>
      <c r="S646" s="811"/>
      <c r="T646" s="811"/>
      <c r="U646" s="811"/>
      <c r="V646" s="811"/>
      <c r="W646" s="809" t="str">
        <f>IF(入力①申請書項目!AA498="","",入力①申請書項目!AA498)&amp;IF(入力①申請書項目!AD498="","",入力①申請書項目!AD498)</f>
        <v/>
      </c>
      <c r="X646" s="809"/>
      <c r="Y646" s="809"/>
      <c r="Z646" s="809"/>
      <c r="AA646" s="809" t="str">
        <f>IF(入力①申請書項目!AG498="","",入力①申請書項目!AG498)</f>
        <v/>
      </c>
      <c r="AB646" s="809"/>
      <c r="AC646" s="809"/>
      <c r="AD646" s="812" t="str">
        <f>IF(入力①申請書項目!AK498="","",入力①申請書項目!AK498)</f>
        <v/>
      </c>
      <c r="AE646" s="812"/>
      <c r="AF646" s="812"/>
      <c r="AG646" s="813" t="str">
        <f>IF(入力①申請書項目!AN498="","",入力①申請書項目!AN498)</f>
        <v/>
      </c>
      <c r="AH646" s="813"/>
      <c r="AI646" s="812" t="str">
        <f>IF(入力①申請書項目!AP498=0,"",入力①申請書項目!AP498)</f>
        <v/>
      </c>
      <c r="AJ646" s="812"/>
      <c r="AK646" s="812"/>
      <c r="AL646" s="814" t="str">
        <f>IF(入力①申請書項目!AV498="","",入力①申請書項目!AV498)&amp;IF(入力①申請書項目!AZ498="","",","&amp;入力①申請書項目!AZ498)</f>
        <v/>
      </c>
      <c r="AM646" s="814"/>
      <c r="AN646" s="814"/>
      <c r="AO646" s="814"/>
      <c r="AP646" s="814"/>
      <c r="AQ646" s="396"/>
    </row>
    <row r="647" spans="1:46">
      <c r="A647" s="265"/>
      <c r="B647" s="265"/>
      <c r="C647" s="808" t="str">
        <f>IF(入力①申請書項目!E499="","",入力①申請書項目!E499)</f>
        <v/>
      </c>
      <c r="D647" s="808"/>
      <c r="E647" s="809" t="str">
        <f>IF(入力①申請書項目!G499="","","H"&amp;入力①申請書項目!G499&amp;"."&amp;入力①申請書項目!J499)</f>
        <v/>
      </c>
      <c r="F647" s="809"/>
      <c r="G647" s="809"/>
      <c r="H647" s="809"/>
      <c r="I647" s="810" t="str">
        <f>IF(入力①申請書項目!M499="","",VLOOKUP(入力①申請書項目!M499,PL①!$A$25:$B$29,2,FALSE))</f>
        <v/>
      </c>
      <c r="J647" s="810"/>
      <c r="K647" s="810"/>
      <c r="L647" s="811" t="str">
        <f>IF(入力①申請書項目!Q499="","",入力①申請書項目!Q499)</f>
        <v/>
      </c>
      <c r="M647" s="811"/>
      <c r="N647" s="811"/>
      <c r="O647" s="811"/>
      <c r="P647" s="811"/>
      <c r="Q647" s="811"/>
      <c r="R647" s="811"/>
      <c r="S647" s="811"/>
      <c r="T647" s="811"/>
      <c r="U647" s="811"/>
      <c r="V647" s="811"/>
      <c r="W647" s="809" t="str">
        <f>IF(入力①申請書項目!AA499="","",入力①申請書項目!AA499)&amp;IF(入力①申請書項目!AD499="","",入力①申請書項目!AD499)</f>
        <v/>
      </c>
      <c r="X647" s="809"/>
      <c r="Y647" s="809"/>
      <c r="Z647" s="809"/>
      <c r="AA647" s="809" t="str">
        <f>IF(入力①申請書項目!AG499="","",入力①申請書項目!AG499)</f>
        <v/>
      </c>
      <c r="AB647" s="809"/>
      <c r="AC647" s="809"/>
      <c r="AD647" s="812" t="str">
        <f>IF(入力①申請書項目!AK499="","",入力①申請書項目!AK499)</f>
        <v/>
      </c>
      <c r="AE647" s="812"/>
      <c r="AF647" s="812"/>
      <c r="AG647" s="813" t="str">
        <f>IF(入力①申請書項目!AN499="","",入力①申請書項目!AN499)</f>
        <v/>
      </c>
      <c r="AH647" s="813"/>
      <c r="AI647" s="812" t="str">
        <f>IF(入力①申請書項目!AP499=0,"",入力①申請書項目!AP499)</f>
        <v/>
      </c>
      <c r="AJ647" s="812"/>
      <c r="AK647" s="812"/>
      <c r="AL647" s="814" t="str">
        <f>IF(入力①申請書項目!AV499="","",入力①申請書項目!AV499)&amp;IF(入力①申請書項目!AZ499="","",","&amp;入力①申請書項目!AZ499)</f>
        <v/>
      </c>
      <c r="AM647" s="814"/>
      <c r="AN647" s="814"/>
      <c r="AO647" s="814"/>
      <c r="AP647" s="814"/>
      <c r="AQ647" s="396"/>
    </row>
    <row r="648" spans="1:46">
      <c r="A648" s="265"/>
      <c r="B648" s="265"/>
      <c r="C648" s="808" t="str">
        <f>IF(入力①申請書項目!E500="","",入力①申請書項目!E500)</f>
        <v/>
      </c>
      <c r="D648" s="808"/>
      <c r="E648" s="809" t="str">
        <f>IF(入力①申請書項目!G500="","","H"&amp;入力①申請書項目!G500&amp;"."&amp;入力①申請書項目!J500)</f>
        <v/>
      </c>
      <c r="F648" s="809"/>
      <c r="G648" s="809"/>
      <c r="H648" s="809"/>
      <c r="I648" s="810" t="str">
        <f>IF(入力①申請書項目!M500="","",VLOOKUP(入力①申請書項目!M500,PL①!$A$25:$B$29,2,FALSE))</f>
        <v/>
      </c>
      <c r="J648" s="810"/>
      <c r="K648" s="810"/>
      <c r="L648" s="811" t="str">
        <f>IF(入力①申請書項目!Q500="","",入力①申請書項目!Q500)</f>
        <v/>
      </c>
      <c r="M648" s="811"/>
      <c r="N648" s="811"/>
      <c r="O648" s="811"/>
      <c r="P648" s="811"/>
      <c r="Q648" s="811"/>
      <c r="R648" s="811"/>
      <c r="S648" s="811"/>
      <c r="T648" s="811"/>
      <c r="U648" s="811"/>
      <c r="V648" s="811"/>
      <c r="W648" s="809" t="str">
        <f>IF(入力①申請書項目!AA500="","",入力①申請書項目!AA500)&amp;IF(入力①申請書項目!AD500="","",入力①申請書項目!AD500)</f>
        <v/>
      </c>
      <c r="X648" s="809"/>
      <c r="Y648" s="809"/>
      <c r="Z648" s="809"/>
      <c r="AA648" s="809" t="str">
        <f>IF(入力①申請書項目!AG500="","",入力①申請書項目!AG500)</f>
        <v/>
      </c>
      <c r="AB648" s="809"/>
      <c r="AC648" s="809"/>
      <c r="AD648" s="812" t="str">
        <f>IF(入力①申請書項目!AK500="","",入力①申請書項目!AK500)</f>
        <v/>
      </c>
      <c r="AE648" s="812"/>
      <c r="AF648" s="812"/>
      <c r="AG648" s="813" t="str">
        <f>IF(入力①申請書項目!AN500="","",入力①申請書項目!AN500)</f>
        <v/>
      </c>
      <c r="AH648" s="813"/>
      <c r="AI648" s="812" t="str">
        <f>IF(入力①申請書項目!AP500=0,"",入力①申請書項目!AP500)</f>
        <v/>
      </c>
      <c r="AJ648" s="812"/>
      <c r="AK648" s="812"/>
      <c r="AL648" s="814" t="str">
        <f>IF(入力①申請書項目!AV500="","",入力①申請書項目!AV500)&amp;IF(入力①申請書項目!AZ500="","",","&amp;入力①申請書項目!AZ500)</f>
        <v/>
      </c>
      <c r="AM648" s="814"/>
      <c r="AN648" s="814"/>
      <c r="AO648" s="814"/>
      <c r="AP648" s="814"/>
      <c r="AQ648" s="396"/>
    </row>
    <row r="649" spans="1:46">
      <c r="A649" s="265"/>
      <c r="B649" s="265"/>
      <c r="C649" s="808" t="str">
        <f>IF(入力①申請書項目!E501="","",入力①申請書項目!E501)</f>
        <v/>
      </c>
      <c r="D649" s="808"/>
      <c r="E649" s="809" t="str">
        <f>IF(入力①申請書項目!G501="","","H"&amp;入力①申請書項目!G501&amp;"."&amp;入力①申請書項目!J501)</f>
        <v/>
      </c>
      <c r="F649" s="809"/>
      <c r="G649" s="809"/>
      <c r="H649" s="809"/>
      <c r="I649" s="810" t="str">
        <f>IF(入力①申請書項目!M501="","",VLOOKUP(入力①申請書項目!M501,PL①!$A$25:$B$29,2,FALSE))</f>
        <v/>
      </c>
      <c r="J649" s="810"/>
      <c r="K649" s="810"/>
      <c r="L649" s="811" t="str">
        <f>IF(入力①申請書項目!Q501="","",入力①申請書項目!Q501)</f>
        <v/>
      </c>
      <c r="M649" s="811"/>
      <c r="N649" s="811"/>
      <c r="O649" s="811"/>
      <c r="P649" s="811"/>
      <c r="Q649" s="811"/>
      <c r="R649" s="811"/>
      <c r="S649" s="811"/>
      <c r="T649" s="811"/>
      <c r="U649" s="811"/>
      <c r="V649" s="811"/>
      <c r="W649" s="809" t="str">
        <f>IF(入力①申請書項目!AA501="","",入力①申請書項目!AA501)&amp;IF(入力①申請書項目!AD501="","",入力①申請書項目!AD501)</f>
        <v/>
      </c>
      <c r="X649" s="809"/>
      <c r="Y649" s="809"/>
      <c r="Z649" s="809"/>
      <c r="AA649" s="809" t="str">
        <f>IF(入力①申請書項目!AG501="","",入力①申請書項目!AG501)</f>
        <v/>
      </c>
      <c r="AB649" s="809"/>
      <c r="AC649" s="809"/>
      <c r="AD649" s="812" t="str">
        <f>IF(入力①申請書項目!AK501="","",入力①申請書項目!AK501)</f>
        <v/>
      </c>
      <c r="AE649" s="812"/>
      <c r="AF649" s="812"/>
      <c r="AG649" s="813" t="str">
        <f>IF(入力①申請書項目!AN501="","",入力①申請書項目!AN501)</f>
        <v/>
      </c>
      <c r="AH649" s="813"/>
      <c r="AI649" s="812" t="str">
        <f>IF(入力①申請書項目!AP501=0,"",入力①申請書項目!AP501)</f>
        <v/>
      </c>
      <c r="AJ649" s="812"/>
      <c r="AK649" s="812"/>
      <c r="AL649" s="814" t="str">
        <f>IF(入力①申請書項目!AV501="","",入力①申請書項目!AV501)&amp;IF(入力①申請書項目!AZ501="","",","&amp;入力①申請書項目!AZ501)</f>
        <v/>
      </c>
      <c r="AM649" s="814"/>
      <c r="AN649" s="814"/>
      <c r="AO649" s="814"/>
      <c r="AP649" s="814"/>
      <c r="AQ649" s="396"/>
    </row>
    <row r="650" spans="1:46">
      <c r="A650" s="265"/>
      <c r="B650" s="265"/>
      <c r="C650" s="808" t="str">
        <f>IF(入力①申請書項目!E502="","",入力①申請書項目!E502)</f>
        <v/>
      </c>
      <c r="D650" s="808"/>
      <c r="E650" s="809" t="str">
        <f>IF(入力①申請書項目!G502="","","H"&amp;入力①申請書項目!G502&amp;"."&amp;入力①申請書項目!J502)</f>
        <v/>
      </c>
      <c r="F650" s="809"/>
      <c r="G650" s="809"/>
      <c r="H650" s="809"/>
      <c r="I650" s="810" t="str">
        <f>IF(入力①申請書項目!M502="","",VLOOKUP(入力①申請書項目!M502,PL①!$A$25:$B$29,2,FALSE))</f>
        <v/>
      </c>
      <c r="J650" s="810"/>
      <c r="K650" s="810"/>
      <c r="L650" s="811" t="str">
        <f>IF(入力①申請書項目!Q502="","",入力①申請書項目!Q502)</f>
        <v/>
      </c>
      <c r="M650" s="811"/>
      <c r="N650" s="811"/>
      <c r="O650" s="811"/>
      <c r="P650" s="811"/>
      <c r="Q650" s="811"/>
      <c r="R650" s="811"/>
      <c r="S650" s="811"/>
      <c r="T650" s="811"/>
      <c r="U650" s="811"/>
      <c r="V650" s="811"/>
      <c r="W650" s="809" t="str">
        <f>IF(入力①申請書項目!AA502="","",入力①申請書項目!AA502)&amp;IF(入力①申請書項目!AD502="","",入力①申請書項目!AD502)</f>
        <v/>
      </c>
      <c r="X650" s="809"/>
      <c r="Y650" s="809"/>
      <c r="Z650" s="809"/>
      <c r="AA650" s="809" t="str">
        <f>IF(入力①申請書項目!AG502="","",入力①申請書項目!AG502)</f>
        <v/>
      </c>
      <c r="AB650" s="809"/>
      <c r="AC650" s="809"/>
      <c r="AD650" s="812" t="str">
        <f>IF(入力①申請書項目!AK502="","",入力①申請書項目!AK502)</f>
        <v/>
      </c>
      <c r="AE650" s="812"/>
      <c r="AF650" s="812"/>
      <c r="AG650" s="813" t="str">
        <f>IF(入力①申請書項目!AN502="","",入力①申請書項目!AN502)</f>
        <v/>
      </c>
      <c r="AH650" s="813"/>
      <c r="AI650" s="812" t="str">
        <f>IF(入力①申請書項目!AP502=0,"",入力①申請書項目!AP502)</f>
        <v/>
      </c>
      <c r="AJ650" s="812"/>
      <c r="AK650" s="812"/>
      <c r="AL650" s="814" t="str">
        <f>IF(入力①申請書項目!AV502="","",入力①申請書項目!AV502)&amp;IF(入力①申請書項目!AZ502="","",","&amp;入力①申請書項目!AZ502)</f>
        <v/>
      </c>
      <c r="AM650" s="814"/>
      <c r="AN650" s="814"/>
      <c r="AO650" s="814"/>
      <c r="AP650" s="814"/>
      <c r="AQ650" s="396"/>
    </row>
    <row r="651" spans="1:46">
      <c r="A651" s="265"/>
      <c r="B651" s="265"/>
      <c r="C651" s="808" t="str">
        <f>IF(入力①申請書項目!E503="","",入力①申請書項目!E503)</f>
        <v/>
      </c>
      <c r="D651" s="808"/>
      <c r="E651" s="809" t="str">
        <f>IF(入力①申請書項目!G503="","","H"&amp;入力①申請書項目!G503&amp;"."&amp;入力①申請書項目!J503)</f>
        <v/>
      </c>
      <c r="F651" s="809"/>
      <c r="G651" s="809"/>
      <c r="H651" s="809"/>
      <c r="I651" s="810" t="str">
        <f>IF(入力①申請書項目!M503="","",VLOOKUP(入力①申請書項目!M503,PL①!$A$25:$B$29,2,FALSE))</f>
        <v/>
      </c>
      <c r="J651" s="810"/>
      <c r="K651" s="810"/>
      <c r="L651" s="811" t="str">
        <f>IF(入力①申請書項目!Q503="","",入力①申請書項目!Q503)</f>
        <v/>
      </c>
      <c r="M651" s="811"/>
      <c r="N651" s="811"/>
      <c r="O651" s="811"/>
      <c r="P651" s="811"/>
      <c r="Q651" s="811"/>
      <c r="R651" s="811"/>
      <c r="S651" s="811"/>
      <c r="T651" s="811"/>
      <c r="U651" s="811"/>
      <c r="V651" s="811"/>
      <c r="W651" s="809" t="str">
        <f>IF(入力①申請書項目!AA503="","",入力①申請書項目!AA503)&amp;IF(入力①申請書項目!AD503="","",入力①申請書項目!AD503)</f>
        <v/>
      </c>
      <c r="X651" s="809"/>
      <c r="Y651" s="809"/>
      <c r="Z651" s="809"/>
      <c r="AA651" s="809" t="str">
        <f>IF(入力①申請書項目!AG503="","",入力①申請書項目!AG503)</f>
        <v/>
      </c>
      <c r="AB651" s="809"/>
      <c r="AC651" s="809"/>
      <c r="AD651" s="812" t="str">
        <f>IF(入力①申請書項目!AK503="","",入力①申請書項目!AK503)</f>
        <v/>
      </c>
      <c r="AE651" s="812"/>
      <c r="AF651" s="812"/>
      <c r="AG651" s="813" t="str">
        <f>IF(入力①申請書項目!AN503="","",入力①申請書項目!AN503)</f>
        <v/>
      </c>
      <c r="AH651" s="813"/>
      <c r="AI651" s="812" t="str">
        <f>IF(入力①申請書項目!AP503=0,"",入力①申請書項目!AP503)</f>
        <v/>
      </c>
      <c r="AJ651" s="812"/>
      <c r="AK651" s="812"/>
      <c r="AL651" s="814" t="str">
        <f>IF(入力①申請書項目!AV503="","",入力①申請書項目!AV503)&amp;IF(入力①申請書項目!AZ503="","",","&amp;入力①申請書項目!AZ503)</f>
        <v/>
      </c>
      <c r="AM651" s="814"/>
      <c r="AN651" s="814"/>
      <c r="AO651" s="814"/>
      <c r="AP651" s="814"/>
      <c r="AQ651" s="396"/>
    </row>
    <row r="652" spans="1:46">
      <c r="A652" s="265"/>
      <c r="B652" s="265"/>
      <c r="C652" s="808" t="str">
        <f>IF(入力①申請書項目!E504="","",入力①申請書項目!E504)</f>
        <v/>
      </c>
      <c r="D652" s="808"/>
      <c r="E652" s="809" t="str">
        <f>IF(入力①申請書項目!G504="","","H"&amp;入力①申請書項目!G504&amp;"."&amp;入力①申請書項目!J504)</f>
        <v/>
      </c>
      <c r="F652" s="809"/>
      <c r="G652" s="809"/>
      <c r="H652" s="809"/>
      <c r="I652" s="810" t="str">
        <f>IF(入力①申請書項目!M504="","",VLOOKUP(入力①申請書項目!M504,PL①!$A$25:$B$29,2,FALSE))</f>
        <v/>
      </c>
      <c r="J652" s="810"/>
      <c r="K652" s="810"/>
      <c r="L652" s="811" t="str">
        <f>IF(入力①申請書項目!Q504="","",入力①申請書項目!Q504)</f>
        <v/>
      </c>
      <c r="M652" s="811"/>
      <c r="N652" s="811"/>
      <c r="O652" s="811"/>
      <c r="P652" s="811"/>
      <c r="Q652" s="811"/>
      <c r="R652" s="811"/>
      <c r="S652" s="811"/>
      <c r="T652" s="811"/>
      <c r="U652" s="811"/>
      <c r="V652" s="811"/>
      <c r="W652" s="809" t="str">
        <f>IF(入力①申請書項目!AA504="","",入力①申請書項目!AA504)&amp;IF(入力①申請書項目!AD504="","",入力①申請書項目!AD504)</f>
        <v/>
      </c>
      <c r="X652" s="809"/>
      <c r="Y652" s="809"/>
      <c r="Z652" s="809"/>
      <c r="AA652" s="809" t="str">
        <f>IF(入力①申請書項目!AG504="","",入力①申請書項目!AG504)</f>
        <v/>
      </c>
      <c r="AB652" s="809"/>
      <c r="AC652" s="809"/>
      <c r="AD652" s="812" t="str">
        <f>IF(入力①申請書項目!AK504="","",入力①申請書項目!AK504)</f>
        <v/>
      </c>
      <c r="AE652" s="812"/>
      <c r="AF652" s="812"/>
      <c r="AG652" s="813" t="str">
        <f>IF(入力①申請書項目!AN504="","",入力①申請書項目!AN504)</f>
        <v/>
      </c>
      <c r="AH652" s="813"/>
      <c r="AI652" s="812" t="str">
        <f>IF(入力①申請書項目!AP504=0,"",入力①申請書項目!AP504)</f>
        <v/>
      </c>
      <c r="AJ652" s="812"/>
      <c r="AK652" s="812"/>
      <c r="AL652" s="814" t="str">
        <f>IF(入力①申請書項目!AV504="","",入力①申請書項目!AV504)&amp;IF(入力①申請書項目!AZ504="","",","&amp;入力①申請書項目!AZ504)</f>
        <v/>
      </c>
      <c r="AM652" s="814"/>
      <c r="AN652" s="814"/>
      <c r="AO652" s="814"/>
      <c r="AP652" s="814"/>
      <c r="AQ652" s="396"/>
    </row>
    <row r="653" spans="1:46">
      <c r="A653" s="265"/>
      <c r="B653" s="265"/>
      <c r="C653" s="808" t="str">
        <f>IF(入力①申請書項目!E505="","",入力①申請書項目!E505)</f>
        <v/>
      </c>
      <c r="D653" s="808"/>
      <c r="E653" s="809" t="str">
        <f>IF(入力①申請書項目!G505="","","H"&amp;入力①申請書項目!G505&amp;"."&amp;入力①申請書項目!J505)</f>
        <v/>
      </c>
      <c r="F653" s="809"/>
      <c r="G653" s="809"/>
      <c r="H653" s="809"/>
      <c r="I653" s="810" t="str">
        <f>IF(入力①申請書項目!M505="","",VLOOKUP(入力①申請書項目!M505,PL①!$A$25:$B$29,2,FALSE))</f>
        <v/>
      </c>
      <c r="J653" s="810"/>
      <c r="K653" s="810"/>
      <c r="L653" s="811" t="str">
        <f>IF(入力①申請書項目!Q505="","",入力①申請書項目!Q505)</f>
        <v/>
      </c>
      <c r="M653" s="811"/>
      <c r="N653" s="811"/>
      <c r="O653" s="811"/>
      <c r="P653" s="811"/>
      <c r="Q653" s="811"/>
      <c r="R653" s="811"/>
      <c r="S653" s="811"/>
      <c r="T653" s="811"/>
      <c r="U653" s="811"/>
      <c r="V653" s="811"/>
      <c r="W653" s="809" t="str">
        <f>IF(入力①申請書項目!AA505="","",入力①申請書項目!AA505)&amp;IF(入力①申請書項目!AD505="","",入力①申請書項目!AD505)</f>
        <v/>
      </c>
      <c r="X653" s="809"/>
      <c r="Y653" s="809"/>
      <c r="Z653" s="809"/>
      <c r="AA653" s="809" t="str">
        <f>IF(入力①申請書項目!AG505="","",入力①申請書項目!AG505)</f>
        <v/>
      </c>
      <c r="AB653" s="809"/>
      <c r="AC653" s="809"/>
      <c r="AD653" s="812" t="str">
        <f>IF(入力①申請書項目!AK505="","",入力①申請書項目!AK505)</f>
        <v/>
      </c>
      <c r="AE653" s="812"/>
      <c r="AF653" s="812"/>
      <c r="AG653" s="813" t="str">
        <f>IF(入力①申請書項目!AN505="","",入力①申請書項目!AN505)</f>
        <v/>
      </c>
      <c r="AH653" s="813"/>
      <c r="AI653" s="812" t="str">
        <f>IF(入力①申請書項目!AP505=0,"",入力①申請書項目!AP505)</f>
        <v/>
      </c>
      <c r="AJ653" s="812"/>
      <c r="AK653" s="812"/>
      <c r="AL653" s="814" t="str">
        <f>IF(入力①申請書項目!AV505="","",入力①申請書項目!AV505)&amp;IF(入力①申請書項目!AZ505="","",","&amp;入力①申請書項目!AZ505)</f>
        <v/>
      </c>
      <c r="AM653" s="814"/>
      <c r="AN653" s="814"/>
      <c r="AO653" s="814"/>
      <c r="AP653" s="814"/>
      <c r="AQ653" s="396"/>
    </row>
    <row r="654" spans="1:46">
      <c r="A654" s="265"/>
      <c r="B654" s="265"/>
      <c r="C654" s="808" t="str">
        <f>IF(入力①申請書項目!E506="","",入力①申請書項目!E506)</f>
        <v/>
      </c>
      <c r="D654" s="808"/>
      <c r="E654" s="809" t="str">
        <f>IF(入力①申請書項目!G506="","","H"&amp;入力①申請書項目!G506&amp;"."&amp;入力①申請書項目!J506)</f>
        <v/>
      </c>
      <c r="F654" s="809"/>
      <c r="G654" s="809"/>
      <c r="H654" s="809"/>
      <c r="I654" s="810" t="str">
        <f>IF(入力①申請書項目!M506="","",VLOOKUP(入力①申請書項目!M506,PL①!$A$25:$B$29,2,FALSE))</f>
        <v/>
      </c>
      <c r="J654" s="810"/>
      <c r="K654" s="810"/>
      <c r="L654" s="811" t="str">
        <f>IF(入力①申請書項目!Q506="","",入力①申請書項目!Q506)</f>
        <v/>
      </c>
      <c r="M654" s="811"/>
      <c r="N654" s="811"/>
      <c r="O654" s="811"/>
      <c r="P654" s="811"/>
      <c r="Q654" s="811"/>
      <c r="R654" s="811"/>
      <c r="S654" s="811"/>
      <c r="T654" s="811"/>
      <c r="U654" s="811"/>
      <c r="V654" s="811"/>
      <c r="W654" s="809" t="str">
        <f>IF(入力①申請書項目!AA506="","",入力①申請書項目!AA506)&amp;IF(入力①申請書項目!AD506="","",入力①申請書項目!AD506)</f>
        <v/>
      </c>
      <c r="X654" s="809"/>
      <c r="Y654" s="809"/>
      <c r="Z654" s="809"/>
      <c r="AA654" s="809" t="str">
        <f>IF(入力①申請書項目!AG506="","",入力①申請書項目!AG506)</f>
        <v/>
      </c>
      <c r="AB654" s="809"/>
      <c r="AC654" s="809"/>
      <c r="AD654" s="812" t="str">
        <f>IF(入力①申請書項目!AK506="","",入力①申請書項目!AK506)</f>
        <v/>
      </c>
      <c r="AE654" s="812"/>
      <c r="AF654" s="812"/>
      <c r="AG654" s="813" t="str">
        <f>IF(入力①申請書項目!AN506="","",入力①申請書項目!AN506)</f>
        <v/>
      </c>
      <c r="AH654" s="813"/>
      <c r="AI654" s="812" t="str">
        <f>IF(入力①申請書項目!AP506=0,"",入力①申請書項目!AP506)</f>
        <v/>
      </c>
      <c r="AJ654" s="812"/>
      <c r="AK654" s="812"/>
      <c r="AL654" s="814" t="str">
        <f>IF(入力①申請書項目!AV506="","",入力①申請書項目!AV506)&amp;IF(入力①申請書項目!AZ506="","",","&amp;入力①申請書項目!AZ506)</f>
        <v/>
      </c>
      <c r="AM654" s="814"/>
      <c r="AN654" s="814"/>
      <c r="AO654" s="814"/>
      <c r="AP654" s="814"/>
      <c r="AQ654" s="396"/>
    </row>
    <row r="655" spans="1:46">
      <c r="A655" s="265"/>
      <c r="B655" s="265"/>
      <c r="C655" s="808" t="str">
        <f>IF(入力①申請書項目!E507="","",入力①申請書項目!E507)</f>
        <v/>
      </c>
      <c r="D655" s="808"/>
      <c r="E655" s="809" t="str">
        <f>IF(入力①申請書項目!G507="","","H"&amp;入力①申請書項目!G507&amp;"."&amp;入力①申請書項目!J507)</f>
        <v/>
      </c>
      <c r="F655" s="809"/>
      <c r="G655" s="809"/>
      <c r="H655" s="809"/>
      <c r="I655" s="810" t="str">
        <f>IF(入力①申請書項目!M507="","",VLOOKUP(入力①申請書項目!M507,PL①!$A$25:$B$29,2,FALSE))</f>
        <v/>
      </c>
      <c r="J655" s="810"/>
      <c r="K655" s="810"/>
      <c r="L655" s="811" t="str">
        <f>IF(入力①申請書項目!Q507="","",入力①申請書項目!Q507)</f>
        <v/>
      </c>
      <c r="M655" s="811"/>
      <c r="N655" s="811"/>
      <c r="O655" s="811"/>
      <c r="P655" s="811"/>
      <c r="Q655" s="811"/>
      <c r="R655" s="811"/>
      <c r="S655" s="811"/>
      <c r="T655" s="811"/>
      <c r="U655" s="811"/>
      <c r="V655" s="811"/>
      <c r="W655" s="809" t="str">
        <f>IF(入力①申請書項目!AA507="","",入力①申請書項目!AA507)&amp;IF(入力①申請書項目!AD507="","",入力①申請書項目!AD507)</f>
        <v/>
      </c>
      <c r="X655" s="809"/>
      <c r="Y655" s="809"/>
      <c r="Z655" s="809"/>
      <c r="AA655" s="809" t="str">
        <f>IF(入力①申請書項目!AG507="","",入力①申請書項目!AG507)</f>
        <v/>
      </c>
      <c r="AB655" s="809"/>
      <c r="AC655" s="809"/>
      <c r="AD655" s="812" t="str">
        <f>IF(入力①申請書項目!AK507="","",入力①申請書項目!AK507)</f>
        <v/>
      </c>
      <c r="AE655" s="812"/>
      <c r="AF655" s="812"/>
      <c r="AG655" s="813" t="str">
        <f>IF(入力①申請書項目!AN507="","",入力①申請書項目!AN507)</f>
        <v/>
      </c>
      <c r="AH655" s="813"/>
      <c r="AI655" s="812" t="str">
        <f>IF(入力①申請書項目!AP507=0,"",入力①申請書項目!AP507)</f>
        <v/>
      </c>
      <c r="AJ655" s="812"/>
      <c r="AK655" s="812"/>
      <c r="AL655" s="814" t="str">
        <f>IF(入力①申請書項目!AV507="","",入力①申請書項目!AV507)&amp;IF(入力①申請書項目!AZ507="","",","&amp;入力①申請書項目!AZ507)</f>
        <v/>
      </c>
      <c r="AM655" s="814"/>
      <c r="AN655" s="814"/>
      <c r="AO655" s="814"/>
      <c r="AP655" s="814"/>
      <c r="AQ655" s="396"/>
    </row>
    <row r="656" spans="1:46">
      <c r="A656" s="265"/>
      <c r="B656" s="265"/>
      <c r="C656" s="808" t="str">
        <f>IF(入力①申請書項目!E508="","",入力①申請書項目!E508)</f>
        <v/>
      </c>
      <c r="D656" s="808"/>
      <c r="E656" s="809" t="str">
        <f>IF(入力①申請書項目!G508="","","H"&amp;入力①申請書項目!G508&amp;"."&amp;入力①申請書項目!J508)</f>
        <v/>
      </c>
      <c r="F656" s="809"/>
      <c r="G656" s="809"/>
      <c r="H656" s="809"/>
      <c r="I656" s="810" t="str">
        <f>IF(入力①申請書項目!M508="","",VLOOKUP(入力①申請書項目!M508,PL①!$A$25:$B$29,2,FALSE))</f>
        <v/>
      </c>
      <c r="J656" s="810"/>
      <c r="K656" s="810"/>
      <c r="L656" s="811" t="str">
        <f>IF(入力①申請書項目!Q508="","",入力①申請書項目!Q508)</f>
        <v/>
      </c>
      <c r="M656" s="811"/>
      <c r="N656" s="811"/>
      <c r="O656" s="811"/>
      <c r="P656" s="811"/>
      <c r="Q656" s="811"/>
      <c r="R656" s="811"/>
      <c r="S656" s="811"/>
      <c r="T656" s="811"/>
      <c r="U656" s="811"/>
      <c r="V656" s="811"/>
      <c r="W656" s="809" t="str">
        <f>IF(入力①申請書項目!AA508="","",入力①申請書項目!AA508)&amp;IF(入力①申請書項目!AD508="","",入力①申請書項目!AD508)</f>
        <v/>
      </c>
      <c r="X656" s="809"/>
      <c r="Y656" s="809"/>
      <c r="Z656" s="809"/>
      <c r="AA656" s="809" t="str">
        <f>IF(入力①申請書項目!AG508="","",入力①申請書項目!AG508)</f>
        <v/>
      </c>
      <c r="AB656" s="809"/>
      <c r="AC656" s="809"/>
      <c r="AD656" s="812" t="str">
        <f>IF(入力①申請書項目!AK508="","",入力①申請書項目!AK508)</f>
        <v/>
      </c>
      <c r="AE656" s="812"/>
      <c r="AF656" s="812"/>
      <c r="AG656" s="813" t="str">
        <f>IF(入力①申請書項目!AN508="","",入力①申請書項目!AN508)</f>
        <v/>
      </c>
      <c r="AH656" s="813"/>
      <c r="AI656" s="812" t="str">
        <f>IF(入力①申請書項目!AP508=0,"",入力①申請書項目!AP508)</f>
        <v/>
      </c>
      <c r="AJ656" s="812"/>
      <c r="AK656" s="812"/>
      <c r="AL656" s="814" t="str">
        <f>IF(入力①申請書項目!AV508="","",入力①申請書項目!AV508)&amp;IF(入力①申請書項目!AZ508="","",","&amp;入力①申請書項目!AZ508)</f>
        <v/>
      </c>
      <c r="AM656" s="814"/>
      <c r="AN656" s="814"/>
      <c r="AO656" s="814"/>
      <c r="AP656" s="814"/>
      <c r="AQ656" s="396"/>
    </row>
    <row r="657" spans="1:43">
      <c r="A657" s="265"/>
      <c r="B657" s="265"/>
      <c r="C657" s="808" t="str">
        <f>IF(入力①申請書項目!E509="","",入力①申請書項目!E509)</f>
        <v/>
      </c>
      <c r="D657" s="808"/>
      <c r="E657" s="809" t="str">
        <f>IF(入力①申請書項目!G509="","","H"&amp;入力①申請書項目!G509&amp;"."&amp;入力①申請書項目!J509)</f>
        <v/>
      </c>
      <c r="F657" s="809"/>
      <c r="G657" s="809"/>
      <c r="H657" s="809"/>
      <c r="I657" s="810" t="str">
        <f>IF(入力①申請書項目!M509="","",VLOOKUP(入力①申請書項目!M509,PL①!$A$25:$B$29,2,FALSE))</f>
        <v/>
      </c>
      <c r="J657" s="810"/>
      <c r="K657" s="810"/>
      <c r="L657" s="811" t="str">
        <f>IF(入力①申請書項目!Q509="","",入力①申請書項目!Q509)</f>
        <v/>
      </c>
      <c r="M657" s="811"/>
      <c r="N657" s="811"/>
      <c r="O657" s="811"/>
      <c r="P657" s="811"/>
      <c r="Q657" s="811"/>
      <c r="R657" s="811"/>
      <c r="S657" s="811"/>
      <c r="T657" s="811"/>
      <c r="U657" s="811"/>
      <c r="V657" s="811"/>
      <c r="W657" s="809" t="str">
        <f>IF(入力①申請書項目!AA509="","",入力①申請書項目!AA509)&amp;IF(入力①申請書項目!AD509="","",入力①申請書項目!AD509)</f>
        <v/>
      </c>
      <c r="X657" s="809"/>
      <c r="Y657" s="809"/>
      <c r="Z657" s="809"/>
      <c r="AA657" s="809" t="str">
        <f>IF(入力①申請書項目!AG509="","",入力①申請書項目!AG509)</f>
        <v/>
      </c>
      <c r="AB657" s="809"/>
      <c r="AC657" s="809"/>
      <c r="AD657" s="812" t="str">
        <f>IF(入力①申請書項目!AK509="","",入力①申請書項目!AK509)</f>
        <v/>
      </c>
      <c r="AE657" s="812"/>
      <c r="AF657" s="812"/>
      <c r="AG657" s="813" t="str">
        <f>IF(入力①申請書項目!AN509="","",入力①申請書項目!AN509)</f>
        <v/>
      </c>
      <c r="AH657" s="813"/>
      <c r="AI657" s="812" t="str">
        <f>IF(入力①申請書項目!AP509=0,"",入力①申請書項目!AP509)</f>
        <v/>
      </c>
      <c r="AJ657" s="812"/>
      <c r="AK657" s="812"/>
      <c r="AL657" s="814" t="str">
        <f>IF(入力①申請書項目!AV509="","",入力①申請書項目!AV509)&amp;IF(入力①申請書項目!AZ509="","",","&amp;入力①申請書項目!AZ509)</f>
        <v/>
      </c>
      <c r="AM657" s="814"/>
      <c r="AN657" s="814"/>
      <c r="AO657" s="814"/>
      <c r="AP657" s="814"/>
      <c r="AQ657" s="396"/>
    </row>
    <row r="658" spans="1:43">
      <c r="A658" s="265"/>
      <c r="B658" s="265"/>
      <c r="C658" s="808" t="str">
        <f>IF(入力①申請書項目!E510="","",入力①申請書項目!E510)</f>
        <v/>
      </c>
      <c r="D658" s="808"/>
      <c r="E658" s="809" t="str">
        <f>IF(入力①申請書項目!G510="","","H"&amp;入力①申請書項目!G510&amp;"."&amp;入力①申請書項目!J510)</f>
        <v/>
      </c>
      <c r="F658" s="809"/>
      <c r="G658" s="809"/>
      <c r="H658" s="809"/>
      <c r="I658" s="810" t="str">
        <f>IF(入力①申請書項目!M510="","",VLOOKUP(入力①申請書項目!M510,PL①!$A$25:$B$29,2,FALSE))</f>
        <v/>
      </c>
      <c r="J658" s="810"/>
      <c r="K658" s="810"/>
      <c r="L658" s="811" t="str">
        <f>IF(入力①申請書項目!Q510="","",入力①申請書項目!Q510)</f>
        <v/>
      </c>
      <c r="M658" s="811"/>
      <c r="N658" s="811"/>
      <c r="O658" s="811"/>
      <c r="P658" s="811"/>
      <c r="Q658" s="811"/>
      <c r="R658" s="811"/>
      <c r="S658" s="811"/>
      <c r="T658" s="811"/>
      <c r="U658" s="811"/>
      <c r="V658" s="811"/>
      <c r="W658" s="809" t="str">
        <f>IF(入力①申請書項目!AA510="","",入力①申請書項目!AA510)&amp;IF(入力①申請書項目!AD510="","",入力①申請書項目!AD510)</f>
        <v/>
      </c>
      <c r="X658" s="809"/>
      <c r="Y658" s="809"/>
      <c r="Z658" s="809"/>
      <c r="AA658" s="809" t="str">
        <f>IF(入力①申請書項目!AG510="","",入力①申請書項目!AG510)</f>
        <v/>
      </c>
      <c r="AB658" s="809"/>
      <c r="AC658" s="809"/>
      <c r="AD658" s="812" t="str">
        <f>IF(入力①申請書項目!AK510="","",入力①申請書項目!AK510)</f>
        <v/>
      </c>
      <c r="AE658" s="812"/>
      <c r="AF658" s="812"/>
      <c r="AG658" s="813" t="str">
        <f>IF(入力①申請書項目!AN510="","",入力①申請書項目!AN510)</f>
        <v/>
      </c>
      <c r="AH658" s="813"/>
      <c r="AI658" s="812" t="str">
        <f>IF(入力①申請書項目!AP510=0,"",入力①申請書項目!AP510)</f>
        <v/>
      </c>
      <c r="AJ658" s="812"/>
      <c r="AK658" s="812"/>
      <c r="AL658" s="814" t="str">
        <f>IF(入力①申請書項目!AV510="","",入力①申請書項目!AV510)&amp;IF(入力①申請書項目!AZ510="","",","&amp;入力①申請書項目!AZ510)</f>
        <v/>
      </c>
      <c r="AM658" s="814"/>
      <c r="AN658" s="814"/>
      <c r="AO658" s="814"/>
      <c r="AP658" s="814"/>
      <c r="AQ658" s="396"/>
    </row>
    <row r="659" spans="1:43">
      <c r="A659" s="265"/>
      <c r="B659" s="265"/>
      <c r="C659" s="808" t="str">
        <f>IF(入力①申請書項目!E511="","",入力①申請書項目!E511)</f>
        <v/>
      </c>
      <c r="D659" s="808"/>
      <c r="E659" s="809" t="str">
        <f>IF(入力①申請書項目!G511="","","H"&amp;入力①申請書項目!G511&amp;"."&amp;入力①申請書項目!J511)</f>
        <v/>
      </c>
      <c r="F659" s="809"/>
      <c r="G659" s="809"/>
      <c r="H659" s="809"/>
      <c r="I659" s="810" t="str">
        <f>IF(入力①申請書項目!M511="","",VLOOKUP(入力①申請書項目!M511,PL①!$A$25:$B$29,2,FALSE))</f>
        <v/>
      </c>
      <c r="J659" s="810"/>
      <c r="K659" s="810"/>
      <c r="L659" s="811" t="str">
        <f>IF(入力①申請書項目!Q511="","",入力①申請書項目!Q511)</f>
        <v/>
      </c>
      <c r="M659" s="811"/>
      <c r="N659" s="811"/>
      <c r="O659" s="811"/>
      <c r="P659" s="811"/>
      <c r="Q659" s="811"/>
      <c r="R659" s="811"/>
      <c r="S659" s="811"/>
      <c r="T659" s="811"/>
      <c r="U659" s="811"/>
      <c r="V659" s="811"/>
      <c r="W659" s="809" t="str">
        <f>IF(入力①申請書項目!AA511="","",入力①申請書項目!AA511)&amp;IF(入力①申請書項目!AD511="","",入力①申請書項目!AD511)</f>
        <v/>
      </c>
      <c r="X659" s="809"/>
      <c r="Y659" s="809"/>
      <c r="Z659" s="809"/>
      <c r="AA659" s="809" t="str">
        <f>IF(入力①申請書項目!AG511="","",入力①申請書項目!AG511)</f>
        <v/>
      </c>
      <c r="AB659" s="809"/>
      <c r="AC659" s="809"/>
      <c r="AD659" s="812" t="str">
        <f>IF(入力①申請書項目!AK511="","",入力①申請書項目!AK511)</f>
        <v/>
      </c>
      <c r="AE659" s="812"/>
      <c r="AF659" s="812"/>
      <c r="AG659" s="813" t="str">
        <f>IF(入力①申請書項目!AN511="","",入力①申請書項目!AN511)</f>
        <v/>
      </c>
      <c r="AH659" s="813"/>
      <c r="AI659" s="812" t="str">
        <f>IF(入力①申請書項目!AP511=0,"",入力①申請書項目!AP511)</f>
        <v/>
      </c>
      <c r="AJ659" s="812"/>
      <c r="AK659" s="812"/>
      <c r="AL659" s="814" t="str">
        <f>IF(入力①申請書項目!AV511="","",入力①申請書項目!AV511)&amp;IF(入力①申請書項目!AZ511="","",","&amp;入力①申請書項目!AZ511)</f>
        <v/>
      </c>
      <c r="AM659" s="814"/>
      <c r="AN659" s="814"/>
      <c r="AO659" s="814"/>
      <c r="AP659" s="814"/>
      <c r="AQ659" s="396"/>
    </row>
    <row r="660" spans="1:43">
      <c r="A660" s="265"/>
      <c r="B660" s="265"/>
      <c r="C660" s="808" t="str">
        <f>IF(入力①申請書項目!E512="","",入力①申請書項目!E512)</f>
        <v/>
      </c>
      <c r="D660" s="808"/>
      <c r="E660" s="809" t="str">
        <f>IF(入力①申請書項目!G512="","","H"&amp;入力①申請書項目!G512&amp;"."&amp;入力①申請書項目!J512)</f>
        <v/>
      </c>
      <c r="F660" s="809"/>
      <c r="G660" s="809"/>
      <c r="H660" s="809"/>
      <c r="I660" s="810" t="str">
        <f>IF(入力①申請書項目!M512="","",VLOOKUP(入力①申請書項目!M512,PL①!$A$25:$B$29,2,FALSE))</f>
        <v/>
      </c>
      <c r="J660" s="810"/>
      <c r="K660" s="810"/>
      <c r="L660" s="811" t="str">
        <f>IF(入力①申請書項目!Q512="","",入力①申請書項目!Q512)</f>
        <v/>
      </c>
      <c r="M660" s="811"/>
      <c r="N660" s="811"/>
      <c r="O660" s="811"/>
      <c r="P660" s="811"/>
      <c r="Q660" s="811"/>
      <c r="R660" s="811"/>
      <c r="S660" s="811"/>
      <c r="T660" s="811"/>
      <c r="U660" s="811"/>
      <c r="V660" s="811"/>
      <c r="W660" s="809" t="str">
        <f>IF(入力①申請書項目!AA512="","",入力①申請書項目!AA512)&amp;IF(入力①申請書項目!AD512="","",入力①申請書項目!AD512)</f>
        <v/>
      </c>
      <c r="X660" s="809"/>
      <c r="Y660" s="809"/>
      <c r="Z660" s="809"/>
      <c r="AA660" s="809" t="str">
        <f>IF(入力①申請書項目!AG512="","",入力①申請書項目!AG512)</f>
        <v/>
      </c>
      <c r="AB660" s="809"/>
      <c r="AC660" s="809"/>
      <c r="AD660" s="812" t="str">
        <f>IF(入力①申請書項目!AK512="","",入力①申請書項目!AK512)</f>
        <v/>
      </c>
      <c r="AE660" s="812"/>
      <c r="AF660" s="812"/>
      <c r="AG660" s="813" t="str">
        <f>IF(入力①申請書項目!AN512="","",入力①申請書項目!AN512)</f>
        <v/>
      </c>
      <c r="AH660" s="813"/>
      <c r="AI660" s="812" t="str">
        <f>IF(入力①申請書項目!AP512=0,"",入力①申請書項目!AP512)</f>
        <v/>
      </c>
      <c r="AJ660" s="812"/>
      <c r="AK660" s="812"/>
      <c r="AL660" s="814" t="str">
        <f>IF(入力①申請書項目!AV512="","",入力①申請書項目!AV512)&amp;IF(入力①申請書項目!AZ512="","",","&amp;入力①申請書項目!AZ512)</f>
        <v/>
      </c>
      <c r="AM660" s="814"/>
      <c r="AN660" s="814"/>
      <c r="AO660" s="814"/>
      <c r="AP660" s="814"/>
      <c r="AQ660" s="396"/>
    </row>
    <row r="661" spans="1:43">
      <c r="A661" s="265"/>
      <c r="B661" s="265"/>
      <c r="C661" s="808" t="str">
        <f>IF(入力①申請書項目!E513="","",入力①申請書項目!E513)</f>
        <v/>
      </c>
      <c r="D661" s="808"/>
      <c r="E661" s="809" t="str">
        <f>IF(入力①申請書項目!G513="","","H"&amp;入力①申請書項目!G513&amp;"."&amp;入力①申請書項目!J513)</f>
        <v/>
      </c>
      <c r="F661" s="809"/>
      <c r="G661" s="809"/>
      <c r="H661" s="809"/>
      <c r="I661" s="810" t="str">
        <f>IF(入力①申請書項目!M513="","",VLOOKUP(入力①申請書項目!M513,PL①!$A$25:$B$29,2,FALSE))</f>
        <v/>
      </c>
      <c r="J661" s="810"/>
      <c r="K661" s="810"/>
      <c r="L661" s="811" t="str">
        <f>IF(入力①申請書項目!Q513="","",入力①申請書項目!Q513)</f>
        <v/>
      </c>
      <c r="M661" s="811"/>
      <c r="N661" s="811"/>
      <c r="O661" s="811"/>
      <c r="P661" s="811"/>
      <c r="Q661" s="811"/>
      <c r="R661" s="811"/>
      <c r="S661" s="811"/>
      <c r="T661" s="811"/>
      <c r="U661" s="811"/>
      <c r="V661" s="811"/>
      <c r="W661" s="809" t="str">
        <f>IF(入力①申請書項目!AA513="","",入力①申請書項目!AA513)&amp;IF(入力①申請書項目!AD513="","",入力①申請書項目!AD513)</f>
        <v/>
      </c>
      <c r="X661" s="809"/>
      <c r="Y661" s="809"/>
      <c r="Z661" s="809"/>
      <c r="AA661" s="809" t="str">
        <f>IF(入力①申請書項目!AG513="","",入力①申請書項目!AG513)</f>
        <v/>
      </c>
      <c r="AB661" s="809"/>
      <c r="AC661" s="809"/>
      <c r="AD661" s="812" t="str">
        <f>IF(入力①申請書項目!AK513="","",入力①申請書項目!AK513)</f>
        <v/>
      </c>
      <c r="AE661" s="812"/>
      <c r="AF661" s="812"/>
      <c r="AG661" s="813" t="str">
        <f>IF(入力①申請書項目!AN513="","",入力①申請書項目!AN513)</f>
        <v/>
      </c>
      <c r="AH661" s="813"/>
      <c r="AI661" s="812" t="str">
        <f>IF(入力①申請書項目!AP513=0,"",入力①申請書項目!AP513)</f>
        <v/>
      </c>
      <c r="AJ661" s="812"/>
      <c r="AK661" s="812"/>
      <c r="AL661" s="814" t="str">
        <f>IF(入力①申請書項目!AV513="","",入力①申請書項目!AV513)&amp;IF(入力①申請書項目!AZ513="","",","&amp;入力①申請書項目!AZ513)</f>
        <v/>
      </c>
      <c r="AM661" s="814"/>
      <c r="AN661" s="814"/>
      <c r="AO661" s="814"/>
      <c r="AP661" s="814"/>
      <c r="AQ661" s="396"/>
    </row>
    <row r="662" spans="1:43">
      <c r="A662" s="265"/>
      <c r="B662" s="265"/>
      <c r="C662" s="808" t="str">
        <f>IF(入力①申請書項目!E514="","",入力①申請書項目!E514)</f>
        <v/>
      </c>
      <c r="D662" s="808"/>
      <c r="E662" s="809" t="str">
        <f>IF(入力①申請書項目!G514="","","H"&amp;入力①申請書項目!G514&amp;"."&amp;入力①申請書項目!J514)</f>
        <v/>
      </c>
      <c r="F662" s="809"/>
      <c r="G662" s="809"/>
      <c r="H662" s="809"/>
      <c r="I662" s="810" t="str">
        <f>IF(入力①申請書項目!M514="","",VLOOKUP(入力①申請書項目!M514,PL①!$A$25:$B$29,2,FALSE))</f>
        <v/>
      </c>
      <c r="J662" s="810"/>
      <c r="K662" s="810"/>
      <c r="L662" s="811" t="str">
        <f>IF(入力①申請書項目!Q514="","",入力①申請書項目!Q514)</f>
        <v/>
      </c>
      <c r="M662" s="811"/>
      <c r="N662" s="811"/>
      <c r="O662" s="811"/>
      <c r="P662" s="811"/>
      <c r="Q662" s="811"/>
      <c r="R662" s="811"/>
      <c r="S662" s="811"/>
      <c r="T662" s="811"/>
      <c r="U662" s="811"/>
      <c r="V662" s="811"/>
      <c r="W662" s="809" t="str">
        <f>IF(入力①申請書項目!AA514="","",入力①申請書項目!AA514)&amp;IF(入力①申請書項目!AD514="","",入力①申請書項目!AD514)</f>
        <v/>
      </c>
      <c r="X662" s="809"/>
      <c r="Y662" s="809"/>
      <c r="Z662" s="809"/>
      <c r="AA662" s="809" t="str">
        <f>IF(入力①申請書項目!AG514="","",入力①申請書項目!AG514)</f>
        <v/>
      </c>
      <c r="AB662" s="809"/>
      <c r="AC662" s="809"/>
      <c r="AD662" s="812" t="str">
        <f>IF(入力①申請書項目!AK514="","",入力①申請書項目!AK514)</f>
        <v/>
      </c>
      <c r="AE662" s="812"/>
      <c r="AF662" s="812"/>
      <c r="AG662" s="813" t="str">
        <f>IF(入力①申請書項目!AN514="","",入力①申請書項目!AN514)</f>
        <v/>
      </c>
      <c r="AH662" s="813"/>
      <c r="AI662" s="812" t="str">
        <f>IF(入力①申請書項目!AP514=0,"",入力①申請書項目!AP514)</f>
        <v/>
      </c>
      <c r="AJ662" s="812"/>
      <c r="AK662" s="812"/>
      <c r="AL662" s="814" t="str">
        <f>IF(入力①申請書項目!AV514="","",入力①申請書項目!AV514)&amp;IF(入力①申請書項目!AZ514="","",","&amp;入力①申請書項目!AZ514)</f>
        <v/>
      </c>
      <c r="AM662" s="814"/>
      <c r="AN662" s="814"/>
      <c r="AO662" s="814"/>
      <c r="AP662" s="814"/>
      <c r="AQ662" s="396"/>
    </row>
    <row r="663" spans="1:43">
      <c r="A663" s="265"/>
      <c r="B663" s="265"/>
      <c r="C663" s="808" t="str">
        <f>IF(入力①申請書項目!E515="","",入力①申請書項目!E515)</f>
        <v/>
      </c>
      <c r="D663" s="808"/>
      <c r="E663" s="809" t="str">
        <f>IF(入力①申請書項目!G515="","","H"&amp;入力①申請書項目!G515&amp;"."&amp;入力①申請書項目!J515)</f>
        <v/>
      </c>
      <c r="F663" s="809"/>
      <c r="G663" s="809"/>
      <c r="H663" s="809"/>
      <c r="I663" s="810" t="str">
        <f>IF(入力①申請書項目!M515="","",VLOOKUP(入力①申請書項目!M515,PL①!$A$25:$B$29,2,FALSE))</f>
        <v/>
      </c>
      <c r="J663" s="810"/>
      <c r="K663" s="810"/>
      <c r="L663" s="811" t="str">
        <f>IF(入力①申請書項目!Q515="","",入力①申請書項目!Q515)</f>
        <v/>
      </c>
      <c r="M663" s="811"/>
      <c r="N663" s="811"/>
      <c r="O663" s="811"/>
      <c r="P663" s="811"/>
      <c r="Q663" s="811"/>
      <c r="R663" s="811"/>
      <c r="S663" s="811"/>
      <c r="T663" s="811"/>
      <c r="U663" s="811"/>
      <c r="V663" s="811"/>
      <c r="W663" s="809" t="str">
        <f>IF(入力①申請書項目!AA515="","",入力①申請書項目!AA515)&amp;IF(入力①申請書項目!AD515="","",入力①申請書項目!AD515)</f>
        <v/>
      </c>
      <c r="X663" s="809"/>
      <c r="Y663" s="809"/>
      <c r="Z663" s="809"/>
      <c r="AA663" s="809" t="str">
        <f>IF(入力①申請書項目!AG515="","",入力①申請書項目!AG515)</f>
        <v/>
      </c>
      <c r="AB663" s="809"/>
      <c r="AC663" s="809"/>
      <c r="AD663" s="812" t="str">
        <f>IF(入力①申請書項目!AK515="","",入力①申請書項目!AK515)</f>
        <v/>
      </c>
      <c r="AE663" s="812"/>
      <c r="AF663" s="812"/>
      <c r="AG663" s="813" t="str">
        <f>IF(入力①申請書項目!AN515="","",入力①申請書項目!AN515)</f>
        <v/>
      </c>
      <c r="AH663" s="813"/>
      <c r="AI663" s="812" t="str">
        <f>IF(入力①申請書項目!AP515=0,"",入力①申請書項目!AP515)</f>
        <v/>
      </c>
      <c r="AJ663" s="812"/>
      <c r="AK663" s="812"/>
      <c r="AL663" s="814" t="str">
        <f>IF(入力①申請書項目!AV515="","",入力①申請書項目!AV515)&amp;IF(入力①申請書項目!AZ515="","",","&amp;入力①申請書項目!AZ515)</f>
        <v/>
      </c>
      <c r="AM663" s="814"/>
      <c r="AN663" s="814"/>
      <c r="AO663" s="814"/>
      <c r="AP663" s="814"/>
      <c r="AQ663" s="396"/>
    </row>
    <row r="664" spans="1:43">
      <c r="A664" s="265"/>
      <c r="B664" s="265"/>
      <c r="C664" s="808" t="str">
        <f>IF(入力①申請書項目!E516="","",入力①申請書項目!E516)</f>
        <v/>
      </c>
      <c r="D664" s="808"/>
      <c r="E664" s="809" t="str">
        <f>IF(入力①申請書項目!G516="","","H"&amp;入力①申請書項目!G516&amp;"."&amp;入力①申請書項目!J516)</f>
        <v/>
      </c>
      <c r="F664" s="809"/>
      <c r="G664" s="809"/>
      <c r="H664" s="809"/>
      <c r="I664" s="810" t="str">
        <f>IF(入力①申請書項目!M516="","",VLOOKUP(入力①申請書項目!M516,PL①!$A$25:$B$29,2,FALSE))</f>
        <v/>
      </c>
      <c r="J664" s="810"/>
      <c r="K664" s="810"/>
      <c r="L664" s="811" t="str">
        <f>IF(入力①申請書項目!Q516="","",入力①申請書項目!Q516)</f>
        <v/>
      </c>
      <c r="M664" s="811"/>
      <c r="N664" s="811"/>
      <c r="O664" s="811"/>
      <c r="P664" s="811"/>
      <c r="Q664" s="811"/>
      <c r="R664" s="811"/>
      <c r="S664" s="811"/>
      <c r="T664" s="811"/>
      <c r="U664" s="811"/>
      <c r="V664" s="811"/>
      <c r="W664" s="809" t="str">
        <f>IF(入力①申請書項目!AA516="","",入力①申請書項目!AA516)&amp;IF(入力①申請書項目!AD516="","",入力①申請書項目!AD516)</f>
        <v/>
      </c>
      <c r="X664" s="809"/>
      <c r="Y664" s="809"/>
      <c r="Z664" s="809"/>
      <c r="AA664" s="809" t="str">
        <f>IF(入力①申請書項目!AG516="","",入力①申請書項目!AG516)</f>
        <v/>
      </c>
      <c r="AB664" s="809"/>
      <c r="AC664" s="809"/>
      <c r="AD664" s="812" t="str">
        <f>IF(入力①申請書項目!AK516="","",入力①申請書項目!AK516)</f>
        <v/>
      </c>
      <c r="AE664" s="812"/>
      <c r="AF664" s="812"/>
      <c r="AG664" s="813" t="str">
        <f>IF(入力①申請書項目!AN516="","",入力①申請書項目!AN516)</f>
        <v/>
      </c>
      <c r="AH664" s="813"/>
      <c r="AI664" s="812" t="str">
        <f>IF(入力①申請書項目!AP516=0,"",入力①申請書項目!AP516)</f>
        <v/>
      </c>
      <c r="AJ664" s="812"/>
      <c r="AK664" s="812"/>
      <c r="AL664" s="814" t="str">
        <f>IF(入力①申請書項目!AV516="","",入力①申請書項目!AV516)&amp;IF(入力①申請書項目!AZ516="","",","&amp;入力①申請書項目!AZ516)</f>
        <v/>
      </c>
      <c r="AM664" s="814"/>
      <c r="AN664" s="814"/>
      <c r="AO664" s="814"/>
      <c r="AP664" s="814"/>
      <c r="AQ664" s="396"/>
    </row>
    <row r="665" spans="1:43">
      <c r="A665" s="265"/>
      <c r="B665" s="265"/>
      <c r="C665" s="808" t="str">
        <f>IF(入力①申請書項目!E517="","",入力①申請書項目!E517)</f>
        <v/>
      </c>
      <c r="D665" s="808"/>
      <c r="E665" s="809" t="str">
        <f>IF(入力①申請書項目!G517="","","H"&amp;入力①申請書項目!G517&amp;"."&amp;入力①申請書項目!J517)</f>
        <v/>
      </c>
      <c r="F665" s="809"/>
      <c r="G665" s="809"/>
      <c r="H665" s="809"/>
      <c r="I665" s="810" t="str">
        <f>IF(入力①申請書項目!M517="","",VLOOKUP(入力①申請書項目!M517,PL①!$A$25:$B$29,2,FALSE))</f>
        <v/>
      </c>
      <c r="J665" s="810"/>
      <c r="K665" s="810"/>
      <c r="L665" s="811" t="str">
        <f>IF(入力①申請書項目!Q517="","",入力①申請書項目!Q517)</f>
        <v/>
      </c>
      <c r="M665" s="811"/>
      <c r="N665" s="811"/>
      <c r="O665" s="811"/>
      <c r="P665" s="811"/>
      <c r="Q665" s="811"/>
      <c r="R665" s="811"/>
      <c r="S665" s="811"/>
      <c r="T665" s="811"/>
      <c r="U665" s="811"/>
      <c r="V665" s="811"/>
      <c r="W665" s="809" t="str">
        <f>IF(入力①申請書項目!AA517="","",入力①申請書項目!AA517)&amp;IF(入力①申請書項目!AD517="","",入力①申請書項目!AD517)</f>
        <v/>
      </c>
      <c r="X665" s="809"/>
      <c r="Y665" s="809"/>
      <c r="Z665" s="809"/>
      <c r="AA665" s="809" t="str">
        <f>IF(入力①申請書項目!AG517="","",入力①申請書項目!AG517)</f>
        <v/>
      </c>
      <c r="AB665" s="809"/>
      <c r="AC665" s="809"/>
      <c r="AD665" s="812" t="str">
        <f>IF(入力①申請書項目!AK517="","",入力①申請書項目!AK517)</f>
        <v/>
      </c>
      <c r="AE665" s="812"/>
      <c r="AF665" s="812"/>
      <c r="AG665" s="813" t="str">
        <f>IF(入力①申請書項目!AN517="","",入力①申請書項目!AN517)</f>
        <v/>
      </c>
      <c r="AH665" s="813"/>
      <c r="AI665" s="812" t="str">
        <f>IF(入力①申請書項目!AP517=0,"",入力①申請書項目!AP517)</f>
        <v/>
      </c>
      <c r="AJ665" s="812"/>
      <c r="AK665" s="812"/>
      <c r="AL665" s="814" t="str">
        <f>IF(入力①申請書項目!AV517="","",入力①申請書項目!AV517)&amp;IF(入力①申請書項目!AZ517="","",","&amp;入力①申請書項目!AZ517)</f>
        <v/>
      </c>
      <c r="AM665" s="814"/>
      <c r="AN665" s="814"/>
      <c r="AO665" s="814"/>
      <c r="AP665" s="814"/>
      <c r="AQ665" s="396"/>
    </row>
    <row r="666" spans="1:43">
      <c r="A666" s="265"/>
      <c r="B666" s="265"/>
      <c r="C666" s="808" t="str">
        <f>IF(入力①申請書項目!E518="","",入力①申請書項目!E518)</f>
        <v/>
      </c>
      <c r="D666" s="808"/>
      <c r="E666" s="809" t="str">
        <f>IF(入力①申請書項目!G518="","","H"&amp;入力①申請書項目!G518&amp;"."&amp;入力①申請書項目!J518)</f>
        <v/>
      </c>
      <c r="F666" s="809"/>
      <c r="G666" s="809"/>
      <c r="H666" s="809"/>
      <c r="I666" s="810" t="str">
        <f>IF(入力①申請書項目!M518="","",VLOOKUP(入力①申請書項目!M518,PL①!$A$25:$B$29,2,FALSE))</f>
        <v/>
      </c>
      <c r="J666" s="810"/>
      <c r="K666" s="810"/>
      <c r="L666" s="811" t="str">
        <f>IF(入力①申請書項目!Q518="","",入力①申請書項目!Q518)</f>
        <v/>
      </c>
      <c r="M666" s="811"/>
      <c r="N666" s="811"/>
      <c r="O666" s="811"/>
      <c r="P666" s="811"/>
      <c r="Q666" s="811"/>
      <c r="R666" s="811"/>
      <c r="S666" s="811"/>
      <c r="T666" s="811"/>
      <c r="U666" s="811"/>
      <c r="V666" s="811"/>
      <c r="W666" s="809" t="str">
        <f>IF(入力①申請書項目!AA518="","",入力①申請書項目!AA518)&amp;IF(入力①申請書項目!AD518="","",入力①申請書項目!AD518)</f>
        <v/>
      </c>
      <c r="X666" s="809"/>
      <c r="Y666" s="809"/>
      <c r="Z666" s="809"/>
      <c r="AA666" s="809" t="str">
        <f>IF(入力①申請書項目!AG518="","",入力①申請書項目!AG518)</f>
        <v/>
      </c>
      <c r="AB666" s="809"/>
      <c r="AC666" s="809"/>
      <c r="AD666" s="812" t="str">
        <f>IF(入力①申請書項目!AK518="","",入力①申請書項目!AK518)</f>
        <v/>
      </c>
      <c r="AE666" s="812"/>
      <c r="AF666" s="812"/>
      <c r="AG666" s="813" t="str">
        <f>IF(入力①申請書項目!AN518="","",入力①申請書項目!AN518)</f>
        <v/>
      </c>
      <c r="AH666" s="813"/>
      <c r="AI666" s="812" t="str">
        <f>IF(入力①申請書項目!AP518=0,"",入力①申請書項目!AP518)</f>
        <v/>
      </c>
      <c r="AJ666" s="812"/>
      <c r="AK666" s="812"/>
      <c r="AL666" s="814" t="str">
        <f>IF(入力①申請書項目!AV518="","",入力①申請書項目!AV518)&amp;IF(入力①申請書項目!AZ518="","",","&amp;入力①申請書項目!AZ518)</f>
        <v/>
      </c>
      <c r="AM666" s="814"/>
      <c r="AN666" s="814"/>
      <c r="AO666" s="814"/>
      <c r="AP666" s="814"/>
      <c r="AQ666" s="396"/>
    </row>
    <row r="667" spans="1:43">
      <c r="A667" s="265"/>
      <c r="B667" s="265"/>
      <c r="C667" s="808" t="str">
        <f>IF(入力①申請書項目!E519="","",入力①申請書項目!E519)</f>
        <v/>
      </c>
      <c r="D667" s="808"/>
      <c r="E667" s="809" t="str">
        <f>IF(入力①申請書項目!G519="","","H"&amp;入力①申請書項目!G519&amp;"."&amp;入力①申請書項目!J519)</f>
        <v/>
      </c>
      <c r="F667" s="809"/>
      <c r="G667" s="809"/>
      <c r="H667" s="809"/>
      <c r="I667" s="810" t="str">
        <f>IF(入力①申請書項目!M519="","",VLOOKUP(入力①申請書項目!M519,PL①!$A$25:$B$29,2,FALSE))</f>
        <v/>
      </c>
      <c r="J667" s="810"/>
      <c r="K667" s="810"/>
      <c r="L667" s="811" t="str">
        <f>IF(入力①申請書項目!Q519="","",入力①申請書項目!Q519)</f>
        <v/>
      </c>
      <c r="M667" s="811"/>
      <c r="N667" s="811"/>
      <c r="O667" s="811"/>
      <c r="P667" s="811"/>
      <c r="Q667" s="811"/>
      <c r="R667" s="811"/>
      <c r="S667" s="811"/>
      <c r="T667" s="811"/>
      <c r="U667" s="811"/>
      <c r="V667" s="811"/>
      <c r="W667" s="809" t="str">
        <f>IF(入力①申請書項目!AA519="","",入力①申請書項目!AA519)&amp;IF(入力①申請書項目!AD519="","",入力①申請書項目!AD519)</f>
        <v/>
      </c>
      <c r="X667" s="809"/>
      <c r="Y667" s="809"/>
      <c r="Z667" s="809"/>
      <c r="AA667" s="809" t="str">
        <f>IF(入力①申請書項目!AG519="","",入力①申請書項目!AG519)</f>
        <v/>
      </c>
      <c r="AB667" s="809"/>
      <c r="AC667" s="809"/>
      <c r="AD667" s="812" t="str">
        <f>IF(入力①申請書項目!AK519="","",入力①申請書項目!AK519)</f>
        <v/>
      </c>
      <c r="AE667" s="812"/>
      <c r="AF667" s="812"/>
      <c r="AG667" s="813" t="str">
        <f>IF(入力①申請書項目!AN519="","",入力①申請書項目!AN519)</f>
        <v/>
      </c>
      <c r="AH667" s="813"/>
      <c r="AI667" s="812" t="str">
        <f>IF(入力①申請書項目!AP519=0,"",入力①申請書項目!AP519)</f>
        <v/>
      </c>
      <c r="AJ667" s="812"/>
      <c r="AK667" s="812"/>
      <c r="AL667" s="814" t="str">
        <f>IF(入力①申請書項目!AV519="","",入力①申請書項目!AV519)&amp;IF(入力①申請書項目!AZ519="","",","&amp;入力①申請書項目!AZ519)</f>
        <v/>
      </c>
      <c r="AM667" s="814"/>
      <c r="AN667" s="814"/>
      <c r="AO667" s="814"/>
      <c r="AP667" s="814"/>
      <c r="AQ667" s="396"/>
    </row>
    <row r="668" spans="1:43">
      <c r="A668" s="265"/>
      <c r="B668" s="265"/>
      <c r="C668" s="808" t="str">
        <f>IF(入力①申請書項目!E520="","",入力①申請書項目!E520)</f>
        <v/>
      </c>
      <c r="D668" s="808"/>
      <c r="E668" s="809" t="str">
        <f>IF(入力①申請書項目!G520="","","H"&amp;入力①申請書項目!G520&amp;"."&amp;入力①申請書項目!J520)</f>
        <v/>
      </c>
      <c r="F668" s="809"/>
      <c r="G668" s="809"/>
      <c r="H668" s="809"/>
      <c r="I668" s="810" t="str">
        <f>IF(入力①申請書項目!M520="","",VLOOKUP(入力①申請書項目!M520,PL①!$A$25:$B$29,2,FALSE))</f>
        <v/>
      </c>
      <c r="J668" s="810"/>
      <c r="K668" s="810"/>
      <c r="L668" s="811" t="str">
        <f>IF(入力①申請書項目!Q520="","",入力①申請書項目!Q520)</f>
        <v/>
      </c>
      <c r="M668" s="811"/>
      <c r="N668" s="811"/>
      <c r="O668" s="811"/>
      <c r="P668" s="811"/>
      <c r="Q668" s="811"/>
      <c r="R668" s="811"/>
      <c r="S668" s="811"/>
      <c r="T668" s="811"/>
      <c r="U668" s="811"/>
      <c r="V668" s="811"/>
      <c r="W668" s="809" t="str">
        <f>IF(入力①申請書項目!AA520="","",入力①申請書項目!AA520)&amp;IF(入力①申請書項目!AD520="","",入力①申請書項目!AD520)</f>
        <v/>
      </c>
      <c r="X668" s="809"/>
      <c r="Y668" s="809"/>
      <c r="Z668" s="809"/>
      <c r="AA668" s="809" t="str">
        <f>IF(入力①申請書項目!AG520="","",入力①申請書項目!AG520)</f>
        <v/>
      </c>
      <c r="AB668" s="809"/>
      <c r="AC668" s="809"/>
      <c r="AD668" s="812" t="str">
        <f>IF(入力①申請書項目!AK520="","",入力①申請書項目!AK520)</f>
        <v/>
      </c>
      <c r="AE668" s="812"/>
      <c r="AF668" s="812"/>
      <c r="AG668" s="813" t="str">
        <f>IF(入力①申請書項目!AN520="","",入力①申請書項目!AN520)</f>
        <v/>
      </c>
      <c r="AH668" s="813"/>
      <c r="AI668" s="812" t="str">
        <f>IF(入力①申請書項目!AP520=0,"",入力①申請書項目!AP520)</f>
        <v/>
      </c>
      <c r="AJ668" s="812"/>
      <c r="AK668" s="812"/>
      <c r="AL668" s="814" t="str">
        <f>IF(入力①申請書項目!AV520="","",入力①申請書項目!AV520)&amp;IF(入力①申請書項目!AZ520="","",","&amp;入力①申請書項目!AZ520)</f>
        <v/>
      </c>
      <c r="AM668" s="814"/>
      <c r="AN668" s="814"/>
      <c r="AO668" s="814"/>
      <c r="AP668" s="814"/>
      <c r="AQ668" s="396"/>
    </row>
    <row r="669" spans="1:43">
      <c r="A669" s="265"/>
      <c r="B669" s="265"/>
      <c r="C669" s="808" t="str">
        <f>IF(入力①申請書項目!E521="","",入力①申請書項目!E521)</f>
        <v/>
      </c>
      <c r="D669" s="808"/>
      <c r="E669" s="809" t="str">
        <f>IF(入力①申請書項目!G521="","","H"&amp;入力①申請書項目!G521&amp;"."&amp;入力①申請書項目!J521)</f>
        <v/>
      </c>
      <c r="F669" s="809"/>
      <c r="G669" s="809"/>
      <c r="H669" s="809"/>
      <c r="I669" s="810" t="str">
        <f>IF(入力①申請書項目!M521="","",VLOOKUP(入力①申請書項目!M521,PL①!$A$25:$B$29,2,FALSE))</f>
        <v/>
      </c>
      <c r="J669" s="810"/>
      <c r="K669" s="810"/>
      <c r="L669" s="811" t="str">
        <f>IF(入力①申請書項目!Q521="","",入力①申請書項目!Q521)</f>
        <v/>
      </c>
      <c r="M669" s="811"/>
      <c r="N669" s="811"/>
      <c r="O669" s="811"/>
      <c r="P669" s="811"/>
      <c r="Q669" s="811"/>
      <c r="R669" s="811"/>
      <c r="S669" s="811"/>
      <c r="T669" s="811"/>
      <c r="U669" s="811"/>
      <c r="V669" s="811"/>
      <c r="W669" s="809" t="str">
        <f>IF(入力①申請書項目!AA521="","",入力①申請書項目!AA521)&amp;IF(入力①申請書項目!AD521="","",入力①申請書項目!AD521)</f>
        <v/>
      </c>
      <c r="X669" s="809"/>
      <c r="Y669" s="809"/>
      <c r="Z669" s="809"/>
      <c r="AA669" s="809" t="str">
        <f>IF(入力①申請書項目!AG521="","",入力①申請書項目!AG521)</f>
        <v/>
      </c>
      <c r="AB669" s="809"/>
      <c r="AC669" s="809"/>
      <c r="AD669" s="812" t="str">
        <f>IF(入力①申請書項目!AK521="","",入力①申請書項目!AK521)</f>
        <v/>
      </c>
      <c r="AE669" s="812"/>
      <c r="AF669" s="812"/>
      <c r="AG669" s="813" t="str">
        <f>IF(入力①申請書項目!AN521="","",入力①申請書項目!AN521)</f>
        <v/>
      </c>
      <c r="AH669" s="813"/>
      <c r="AI669" s="812" t="str">
        <f>IF(入力①申請書項目!AP521=0,"",入力①申請書項目!AP521)</f>
        <v/>
      </c>
      <c r="AJ669" s="812"/>
      <c r="AK669" s="812"/>
      <c r="AL669" s="814" t="str">
        <f>IF(入力①申請書項目!AV521="","",入力①申請書項目!AV521)&amp;IF(入力①申請書項目!AZ521="","",","&amp;入力①申請書項目!AZ521)</f>
        <v/>
      </c>
      <c r="AM669" s="814"/>
      <c r="AN669" s="814"/>
      <c r="AO669" s="814"/>
      <c r="AP669" s="814"/>
      <c r="AQ669" s="396"/>
    </row>
    <row r="670" spans="1:43">
      <c r="A670" s="265"/>
      <c r="B670" s="265"/>
      <c r="C670" s="808" t="str">
        <f>IF(入力①申請書項目!E522="","",入力①申請書項目!E522)</f>
        <v/>
      </c>
      <c r="D670" s="808"/>
      <c r="E670" s="809" t="str">
        <f>IF(入力①申請書項目!G522="","","H"&amp;入力①申請書項目!G522&amp;"."&amp;入力①申請書項目!J522)</f>
        <v/>
      </c>
      <c r="F670" s="809"/>
      <c r="G670" s="809"/>
      <c r="H670" s="809"/>
      <c r="I670" s="810" t="str">
        <f>IF(入力①申請書項目!M522="","",VLOOKUP(入力①申請書項目!M522,PL①!$A$25:$B$29,2,FALSE))</f>
        <v/>
      </c>
      <c r="J670" s="810"/>
      <c r="K670" s="810"/>
      <c r="L670" s="811" t="str">
        <f>IF(入力①申請書項目!Q522="","",入力①申請書項目!Q522)</f>
        <v/>
      </c>
      <c r="M670" s="811"/>
      <c r="N670" s="811"/>
      <c r="O670" s="811"/>
      <c r="P670" s="811"/>
      <c r="Q670" s="811"/>
      <c r="R670" s="811"/>
      <c r="S670" s="811"/>
      <c r="T670" s="811"/>
      <c r="U670" s="811"/>
      <c r="V670" s="811"/>
      <c r="W670" s="809" t="str">
        <f>IF(入力①申請書項目!AA522="","",入力①申請書項目!AA522)&amp;IF(入力①申請書項目!AD522="","",入力①申請書項目!AD522)</f>
        <v/>
      </c>
      <c r="X670" s="809"/>
      <c r="Y670" s="809"/>
      <c r="Z670" s="809"/>
      <c r="AA670" s="809" t="str">
        <f>IF(入力①申請書項目!AG522="","",入力①申請書項目!AG522)</f>
        <v/>
      </c>
      <c r="AB670" s="809"/>
      <c r="AC670" s="809"/>
      <c r="AD670" s="812" t="str">
        <f>IF(入力①申請書項目!AK522="","",入力①申請書項目!AK522)</f>
        <v/>
      </c>
      <c r="AE670" s="812"/>
      <c r="AF670" s="812"/>
      <c r="AG670" s="813" t="str">
        <f>IF(入力①申請書項目!AN522="","",入力①申請書項目!AN522)</f>
        <v/>
      </c>
      <c r="AH670" s="813"/>
      <c r="AI670" s="812" t="str">
        <f>IF(入力①申請書項目!AP522=0,"",入力①申請書項目!AP522)</f>
        <v/>
      </c>
      <c r="AJ670" s="812"/>
      <c r="AK670" s="812"/>
      <c r="AL670" s="814" t="str">
        <f>IF(入力①申請書項目!AV522="","",入力①申請書項目!AV522)&amp;IF(入力①申請書項目!AZ522="","",","&amp;入力①申請書項目!AZ522)</f>
        <v/>
      </c>
      <c r="AM670" s="814"/>
      <c r="AN670" s="814"/>
      <c r="AO670" s="814"/>
      <c r="AP670" s="814"/>
      <c r="AQ670" s="396"/>
    </row>
    <row r="671" spans="1:43">
      <c r="A671" s="265"/>
      <c r="B671" s="265"/>
      <c r="C671" s="808" t="str">
        <f>IF(入力①申請書項目!E523="","",入力①申請書項目!E523)</f>
        <v/>
      </c>
      <c r="D671" s="808"/>
      <c r="E671" s="809" t="str">
        <f>IF(入力①申請書項目!G523="","","H"&amp;入力①申請書項目!G523&amp;"."&amp;入力①申請書項目!J523)</f>
        <v/>
      </c>
      <c r="F671" s="809"/>
      <c r="G671" s="809"/>
      <c r="H671" s="809"/>
      <c r="I671" s="810" t="str">
        <f>IF(入力①申請書項目!M523="","",VLOOKUP(入力①申請書項目!M523,PL①!$A$25:$B$29,2,FALSE))</f>
        <v/>
      </c>
      <c r="J671" s="810"/>
      <c r="K671" s="810"/>
      <c r="L671" s="811" t="str">
        <f>IF(入力①申請書項目!Q523="","",入力①申請書項目!Q523)</f>
        <v/>
      </c>
      <c r="M671" s="811"/>
      <c r="N671" s="811"/>
      <c r="O671" s="811"/>
      <c r="P671" s="811"/>
      <c r="Q671" s="811"/>
      <c r="R671" s="811"/>
      <c r="S671" s="811"/>
      <c r="T671" s="811"/>
      <c r="U671" s="811"/>
      <c r="V671" s="811"/>
      <c r="W671" s="809" t="str">
        <f>IF(入力①申請書項目!AA523="","",入力①申請書項目!AA523)&amp;IF(入力①申請書項目!AD523="","",入力①申請書項目!AD523)</f>
        <v/>
      </c>
      <c r="X671" s="809"/>
      <c r="Y671" s="809"/>
      <c r="Z671" s="809"/>
      <c r="AA671" s="809" t="str">
        <f>IF(入力①申請書項目!AG523="","",入力①申請書項目!AG523)</f>
        <v/>
      </c>
      <c r="AB671" s="809"/>
      <c r="AC671" s="809"/>
      <c r="AD671" s="812" t="str">
        <f>IF(入力①申請書項目!AK523="","",入力①申請書項目!AK523)</f>
        <v/>
      </c>
      <c r="AE671" s="812"/>
      <c r="AF671" s="812"/>
      <c r="AG671" s="813" t="str">
        <f>IF(入力①申請書項目!AN523="","",入力①申請書項目!AN523)</f>
        <v/>
      </c>
      <c r="AH671" s="813"/>
      <c r="AI671" s="812" t="str">
        <f>IF(入力①申請書項目!AP523=0,"",入力①申請書項目!AP523)</f>
        <v/>
      </c>
      <c r="AJ671" s="812"/>
      <c r="AK671" s="812"/>
      <c r="AL671" s="814" t="str">
        <f>IF(入力①申請書項目!AV523="","",入力①申請書項目!AV523)&amp;IF(入力①申請書項目!AZ523="","",","&amp;入力①申請書項目!AZ523)</f>
        <v/>
      </c>
      <c r="AM671" s="814"/>
      <c r="AN671" s="814"/>
      <c r="AO671" s="814"/>
      <c r="AP671" s="814"/>
      <c r="AQ671" s="396"/>
    </row>
    <row r="672" spans="1:43">
      <c r="A672" s="265"/>
      <c r="B672" s="265"/>
      <c r="C672" s="808" t="str">
        <f>IF(入力①申請書項目!E524="","",入力①申請書項目!E524)</f>
        <v/>
      </c>
      <c r="D672" s="808"/>
      <c r="E672" s="809" t="str">
        <f>IF(入力①申請書項目!G524="","","H"&amp;入力①申請書項目!G524&amp;"."&amp;入力①申請書項目!J524)</f>
        <v/>
      </c>
      <c r="F672" s="809"/>
      <c r="G672" s="809"/>
      <c r="H672" s="809"/>
      <c r="I672" s="810" t="str">
        <f>IF(入力①申請書項目!M524="","",VLOOKUP(入力①申請書項目!M524,PL①!$A$25:$B$29,2,FALSE))</f>
        <v/>
      </c>
      <c r="J672" s="810"/>
      <c r="K672" s="810"/>
      <c r="L672" s="811" t="str">
        <f>IF(入力①申請書項目!Q524="","",入力①申請書項目!Q524)</f>
        <v/>
      </c>
      <c r="M672" s="811"/>
      <c r="N672" s="811"/>
      <c r="O672" s="811"/>
      <c r="P672" s="811"/>
      <c r="Q672" s="811"/>
      <c r="R672" s="811"/>
      <c r="S672" s="811"/>
      <c r="T672" s="811"/>
      <c r="U672" s="811"/>
      <c r="V672" s="811"/>
      <c r="W672" s="809" t="str">
        <f>IF(入力①申請書項目!AA524="","",入力①申請書項目!AA524)&amp;IF(入力①申請書項目!AD524="","",入力①申請書項目!AD524)</f>
        <v/>
      </c>
      <c r="X672" s="809"/>
      <c r="Y672" s="809"/>
      <c r="Z672" s="809"/>
      <c r="AA672" s="809" t="str">
        <f>IF(入力①申請書項目!AG524="","",入力①申請書項目!AG524)</f>
        <v/>
      </c>
      <c r="AB672" s="809"/>
      <c r="AC672" s="809"/>
      <c r="AD672" s="812" t="str">
        <f>IF(入力①申請書項目!AK524="","",入力①申請書項目!AK524)</f>
        <v/>
      </c>
      <c r="AE672" s="812"/>
      <c r="AF672" s="812"/>
      <c r="AG672" s="813" t="str">
        <f>IF(入力①申請書項目!AN524="","",入力①申請書項目!AN524)</f>
        <v/>
      </c>
      <c r="AH672" s="813"/>
      <c r="AI672" s="812" t="str">
        <f>IF(入力①申請書項目!AP524=0,"",入力①申請書項目!AP524)</f>
        <v/>
      </c>
      <c r="AJ672" s="812"/>
      <c r="AK672" s="812"/>
      <c r="AL672" s="814" t="str">
        <f>IF(入力①申請書項目!AV524="","",入力①申請書項目!AV524)&amp;IF(入力①申請書項目!AZ524="","",","&amp;入力①申請書項目!AZ524)</f>
        <v/>
      </c>
      <c r="AM672" s="814"/>
      <c r="AN672" s="814"/>
      <c r="AO672" s="814"/>
      <c r="AP672" s="814"/>
      <c r="AQ672" s="396"/>
    </row>
    <row r="673" spans="1:46">
      <c r="A673" s="265"/>
      <c r="B673" s="265"/>
      <c r="C673" s="808" t="str">
        <f>IF(入力①申請書項目!E525="","",入力①申請書項目!E525)</f>
        <v/>
      </c>
      <c r="D673" s="808"/>
      <c r="E673" s="809" t="str">
        <f>IF(入力①申請書項目!G525="","","H"&amp;入力①申請書項目!G525&amp;"."&amp;入力①申請書項目!J525)</f>
        <v/>
      </c>
      <c r="F673" s="809"/>
      <c r="G673" s="809"/>
      <c r="H673" s="809"/>
      <c r="I673" s="810" t="str">
        <f>IF(入力①申請書項目!M525="","",VLOOKUP(入力①申請書項目!M525,PL①!$A$25:$B$29,2,FALSE))</f>
        <v/>
      </c>
      <c r="J673" s="810"/>
      <c r="K673" s="810"/>
      <c r="L673" s="811" t="str">
        <f>IF(入力①申請書項目!Q525="","",入力①申請書項目!Q525)</f>
        <v/>
      </c>
      <c r="M673" s="811"/>
      <c r="N673" s="811"/>
      <c r="O673" s="811"/>
      <c r="P673" s="811"/>
      <c r="Q673" s="811"/>
      <c r="R673" s="811"/>
      <c r="S673" s="811"/>
      <c r="T673" s="811"/>
      <c r="U673" s="811"/>
      <c r="V673" s="811"/>
      <c r="W673" s="809" t="str">
        <f>IF(入力①申請書項目!AA525="","",入力①申請書項目!AA525)&amp;IF(入力①申請書項目!AD525="","",入力①申請書項目!AD525)</f>
        <v/>
      </c>
      <c r="X673" s="809"/>
      <c r="Y673" s="809"/>
      <c r="Z673" s="809"/>
      <c r="AA673" s="809" t="str">
        <f>IF(入力①申請書項目!AG525="","",入力①申請書項目!AG525)</f>
        <v/>
      </c>
      <c r="AB673" s="809"/>
      <c r="AC673" s="809"/>
      <c r="AD673" s="812" t="str">
        <f>IF(入力①申請書項目!AK525="","",入力①申請書項目!AK525)</f>
        <v/>
      </c>
      <c r="AE673" s="812"/>
      <c r="AF673" s="812"/>
      <c r="AG673" s="813" t="str">
        <f>IF(入力①申請書項目!AN525="","",入力①申請書項目!AN525)</f>
        <v/>
      </c>
      <c r="AH673" s="813"/>
      <c r="AI673" s="812" t="str">
        <f>IF(入力①申請書項目!AP525=0,"",入力①申請書項目!AP525)</f>
        <v/>
      </c>
      <c r="AJ673" s="812"/>
      <c r="AK673" s="812"/>
      <c r="AL673" s="814" t="str">
        <f>IF(入力①申請書項目!AV525="","",入力①申請書項目!AV525)&amp;IF(入力①申請書項目!AZ525="","",","&amp;入力①申請書項目!AZ525)</f>
        <v/>
      </c>
      <c r="AM673" s="814"/>
      <c r="AN673" s="814"/>
      <c r="AO673" s="814"/>
      <c r="AP673" s="814"/>
      <c r="AQ673" s="396"/>
    </row>
    <row r="674" spans="1:46">
      <c r="A674" s="265"/>
      <c r="B674" s="265"/>
      <c r="C674" s="808" t="str">
        <f>IF(入力①申請書項目!E526="","",入力①申請書項目!E526)</f>
        <v/>
      </c>
      <c r="D674" s="808"/>
      <c r="E674" s="809" t="str">
        <f>IF(入力①申請書項目!G526="","","H"&amp;入力①申請書項目!G526&amp;"."&amp;入力①申請書項目!J526)</f>
        <v/>
      </c>
      <c r="F674" s="809"/>
      <c r="G674" s="809"/>
      <c r="H674" s="809"/>
      <c r="I674" s="810" t="str">
        <f>IF(入力①申請書項目!M526="","",VLOOKUP(入力①申請書項目!M526,PL①!$A$25:$B$29,2,FALSE))</f>
        <v/>
      </c>
      <c r="J674" s="810"/>
      <c r="K674" s="810"/>
      <c r="L674" s="811" t="str">
        <f>IF(入力①申請書項目!Q526="","",入力①申請書項目!Q526)</f>
        <v/>
      </c>
      <c r="M674" s="811"/>
      <c r="N674" s="811"/>
      <c r="O674" s="811"/>
      <c r="P674" s="811"/>
      <c r="Q674" s="811"/>
      <c r="R674" s="811"/>
      <c r="S674" s="811"/>
      <c r="T674" s="811"/>
      <c r="U674" s="811"/>
      <c r="V674" s="811"/>
      <c r="W674" s="809" t="str">
        <f>IF(入力①申請書項目!AA526="","",入力①申請書項目!AA526)&amp;IF(入力①申請書項目!AD526="","",入力①申請書項目!AD526)</f>
        <v/>
      </c>
      <c r="X674" s="809"/>
      <c r="Y674" s="809"/>
      <c r="Z674" s="809"/>
      <c r="AA674" s="809" t="str">
        <f>IF(入力①申請書項目!AG526="","",入力①申請書項目!AG526)</f>
        <v/>
      </c>
      <c r="AB674" s="809"/>
      <c r="AC674" s="809"/>
      <c r="AD674" s="812" t="str">
        <f>IF(入力①申請書項目!AK526="","",入力①申請書項目!AK526)</f>
        <v/>
      </c>
      <c r="AE674" s="812"/>
      <c r="AF674" s="812"/>
      <c r="AG674" s="813" t="str">
        <f>IF(入力①申請書項目!AN526="","",入力①申請書項目!AN526)</f>
        <v/>
      </c>
      <c r="AH674" s="813"/>
      <c r="AI674" s="812" t="str">
        <f>IF(入力①申請書項目!AP526=0,"",入力①申請書項目!AP526)</f>
        <v/>
      </c>
      <c r="AJ674" s="812"/>
      <c r="AK674" s="812"/>
      <c r="AL674" s="814" t="str">
        <f>IF(入力①申請書項目!AV526="","",入力①申請書項目!AV526)&amp;IF(入力①申請書項目!AZ526="","",","&amp;入力①申請書項目!AZ526)</f>
        <v/>
      </c>
      <c r="AM674" s="814"/>
      <c r="AN674" s="814"/>
      <c r="AO674" s="814"/>
      <c r="AP674" s="814"/>
      <c r="AQ674" s="396"/>
    </row>
    <row r="675" spans="1:46">
      <c r="A675" s="265"/>
      <c r="B675" s="265"/>
      <c r="C675" s="808" t="str">
        <f>IF(入力①申請書項目!E527="","",入力①申請書項目!E527)</f>
        <v/>
      </c>
      <c r="D675" s="808"/>
      <c r="E675" s="809" t="str">
        <f>IF(入力①申請書項目!G527="","","H"&amp;入力①申請書項目!G527&amp;"."&amp;入力①申請書項目!J527)</f>
        <v/>
      </c>
      <c r="F675" s="809"/>
      <c r="G675" s="809"/>
      <c r="H675" s="809"/>
      <c r="I675" s="810" t="str">
        <f>IF(入力①申請書項目!M527="","",VLOOKUP(入力①申請書項目!M527,PL①!$A$25:$B$29,2,FALSE))</f>
        <v/>
      </c>
      <c r="J675" s="810"/>
      <c r="K675" s="810"/>
      <c r="L675" s="811" t="str">
        <f>IF(入力①申請書項目!Q527="","",入力①申請書項目!Q527)</f>
        <v/>
      </c>
      <c r="M675" s="811"/>
      <c r="N675" s="811"/>
      <c r="O675" s="811"/>
      <c r="P675" s="811"/>
      <c r="Q675" s="811"/>
      <c r="R675" s="811"/>
      <c r="S675" s="811"/>
      <c r="T675" s="811"/>
      <c r="U675" s="811"/>
      <c r="V675" s="811"/>
      <c r="W675" s="809" t="str">
        <f>IF(入力①申請書項目!AA527="","",入力①申請書項目!AA527)&amp;IF(入力①申請書項目!AD527="","",入力①申請書項目!AD527)</f>
        <v/>
      </c>
      <c r="X675" s="809"/>
      <c r="Y675" s="809"/>
      <c r="Z675" s="809"/>
      <c r="AA675" s="809" t="str">
        <f>IF(入力①申請書項目!AG527="","",入力①申請書項目!AG527)</f>
        <v/>
      </c>
      <c r="AB675" s="809"/>
      <c r="AC675" s="809"/>
      <c r="AD675" s="812" t="str">
        <f>IF(入力①申請書項目!AK527="","",入力①申請書項目!AK527)</f>
        <v/>
      </c>
      <c r="AE675" s="812"/>
      <c r="AF675" s="812"/>
      <c r="AG675" s="813" t="str">
        <f>IF(入力①申請書項目!AN527="","",入力①申請書項目!AN527)</f>
        <v/>
      </c>
      <c r="AH675" s="813"/>
      <c r="AI675" s="812" t="str">
        <f>IF(入力①申請書項目!AP527=0,"",入力①申請書項目!AP527)</f>
        <v/>
      </c>
      <c r="AJ675" s="812"/>
      <c r="AK675" s="812"/>
      <c r="AL675" s="814" t="str">
        <f>IF(入力①申請書項目!AV527="","",入力①申請書項目!AV527)&amp;IF(入力①申請書項目!AZ527="","",","&amp;入力①申請書項目!AZ527)</f>
        <v/>
      </c>
      <c r="AM675" s="814"/>
      <c r="AN675" s="814"/>
      <c r="AO675" s="814"/>
      <c r="AP675" s="814"/>
      <c r="AQ675" s="396"/>
    </row>
    <row r="676" spans="1:46">
      <c r="A676" s="265"/>
      <c r="B676" s="265"/>
      <c r="C676" s="808" t="str">
        <f>IF(入力①申請書項目!E528="","",入力①申請書項目!E528)</f>
        <v/>
      </c>
      <c r="D676" s="808"/>
      <c r="E676" s="809" t="str">
        <f>IF(入力①申請書項目!G528="","","H"&amp;入力①申請書項目!G528&amp;"."&amp;入力①申請書項目!J528)</f>
        <v/>
      </c>
      <c r="F676" s="809"/>
      <c r="G676" s="809"/>
      <c r="H676" s="809"/>
      <c r="I676" s="810" t="str">
        <f>IF(入力①申請書項目!M528="","",VLOOKUP(入力①申請書項目!M528,PL①!$A$25:$B$29,2,FALSE))</f>
        <v/>
      </c>
      <c r="J676" s="810"/>
      <c r="K676" s="810"/>
      <c r="L676" s="811" t="str">
        <f>IF(入力①申請書項目!Q528="","",入力①申請書項目!Q528)</f>
        <v/>
      </c>
      <c r="M676" s="811"/>
      <c r="N676" s="811"/>
      <c r="O676" s="811"/>
      <c r="P676" s="811"/>
      <c r="Q676" s="811"/>
      <c r="R676" s="811"/>
      <c r="S676" s="811"/>
      <c r="T676" s="811"/>
      <c r="U676" s="811"/>
      <c r="V676" s="811"/>
      <c r="W676" s="809" t="str">
        <f>IF(入力①申請書項目!AA528="","",入力①申請書項目!AA528)&amp;IF(入力①申請書項目!AD528="","",入力①申請書項目!AD528)</f>
        <v/>
      </c>
      <c r="X676" s="809"/>
      <c r="Y676" s="809"/>
      <c r="Z676" s="809"/>
      <c r="AA676" s="809" t="str">
        <f>IF(入力①申請書項目!AG528="","",入力①申請書項目!AG528)</f>
        <v/>
      </c>
      <c r="AB676" s="809"/>
      <c r="AC676" s="809"/>
      <c r="AD676" s="812" t="str">
        <f>IF(入力①申請書項目!AK528="","",入力①申請書項目!AK528)</f>
        <v/>
      </c>
      <c r="AE676" s="812"/>
      <c r="AF676" s="812"/>
      <c r="AG676" s="813" t="str">
        <f>IF(入力①申請書項目!AN528="","",入力①申請書項目!AN528)</f>
        <v/>
      </c>
      <c r="AH676" s="813"/>
      <c r="AI676" s="812" t="str">
        <f>IF(入力①申請書項目!AP528=0,"",入力①申請書項目!AP528)</f>
        <v/>
      </c>
      <c r="AJ676" s="812"/>
      <c r="AK676" s="812"/>
      <c r="AL676" s="814" t="str">
        <f>IF(入力①申請書項目!AV528="","",入力①申請書項目!AV528)&amp;IF(入力①申請書項目!AZ528="","",","&amp;入力①申請書項目!AZ528)</f>
        <v/>
      </c>
      <c r="AM676" s="814"/>
      <c r="AN676" s="814"/>
      <c r="AO676" s="814"/>
      <c r="AP676" s="814"/>
      <c r="AQ676" s="396"/>
    </row>
    <row r="677" spans="1:46">
      <c r="A677" s="265"/>
      <c r="B677" s="265"/>
      <c r="C677" s="808" t="str">
        <f>IF(入力①申請書項目!E529="","",入力①申請書項目!E529)</f>
        <v/>
      </c>
      <c r="D677" s="808"/>
      <c r="E677" s="809" t="str">
        <f>IF(入力①申請書項目!G529="","","H"&amp;入力①申請書項目!G529&amp;"."&amp;入力①申請書項目!J529)</f>
        <v/>
      </c>
      <c r="F677" s="809"/>
      <c r="G677" s="809"/>
      <c r="H677" s="809"/>
      <c r="I677" s="810" t="str">
        <f>IF(入力①申請書項目!M529="","",VLOOKUP(入力①申請書項目!M529,PL①!$A$25:$B$29,2,FALSE))</f>
        <v/>
      </c>
      <c r="J677" s="810"/>
      <c r="K677" s="810"/>
      <c r="L677" s="811" t="str">
        <f>IF(入力①申請書項目!Q529="","",入力①申請書項目!Q529)</f>
        <v/>
      </c>
      <c r="M677" s="811"/>
      <c r="N677" s="811"/>
      <c r="O677" s="811"/>
      <c r="P677" s="811"/>
      <c r="Q677" s="811"/>
      <c r="R677" s="811"/>
      <c r="S677" s="811"/>
      <c r="T677" s="811"/>
      <c r="U677" s="811"/>
      <c r="V677" s="811"/>
      <c r="W677" s="809" t="str">
        <f>IF(入力①申請書項目!AA529="","",入力①申請書項目!AA529)&amp;IF(入力①申請書項目!AD529="","",入力①申請書項目!AD529)</f>
        <v/>
      </c>
      <c r="X677" s="809"/>
      <c r="Y677" s="809"/>
      <c r="Z677" s="809"/>
      <c r="AA677" s="809" t="str">
        <f>IF(入力①申請書項目!AG529="","",入力①申請書項目!AG529)</f>
        <v/>
      </c>
      <c r="AB677" s="809"/>
      <c r="AC677" s="809"/>
      <c r="AD677" s="812" t="str">
        <f>IF(入力①申請書項目!AK529="","",入力①申請書項目!AK529)</f>
        <v/>
      </c>
      <c r="AE677" s="812"/>
      <c r="AF677" s="812"/>
      <c r="AG677" s="813" t="str">
        <f>IF(入力①申請書項目!AN529="","",入力①申請書項目!AN529)</f>
        <v/>
      </c>
      <c r="AH677" s="813"/>
      <c r="AI677" s="812" t="str">
        <f>IF(入力①申請書項目!AP529=0,"",入力①申請書項目!AP529)</f>
        <v/>
      </c>
      <c r="AJ677" s="812"/>
      <c r="AK677" s="812"/>
      <c r="AL677" s="814" t="str">
        <f>IF(入力①申請書項目!AV529="","",入力①申請書項目!AV529)&amp;IF(入力①申請書項目!AZ529="","",","&amp;入力①申請書項目!AZ529)</f>
        <v/>
      </c>
      <c r="AM677" s="814"/>
      <c r="AN677" s="814"/>
      <c r="AO677" s="814"/>
      <c r="AP677" s="814"/>
      <c r="AQ677" s="396"/>
    </row>
    <row r="678" spans="1:46">
      <c r="A678" s="265"/>
      <c r="B678" s="265"/>
      <c r="C678" s="808" t="str">
        <f>IF(入力①申請書項目!E530="","",入力①申請書項目!E530)</f>
        <v/>
      </c>
      <c r="D678" s="808"/>
      <c r="E678" s="809" t="str">
        <f>IF(入力①申請書項目!G530="","","H"&amp;入力①申請書項目!G530&amp;"."&amp;入力①申請書項目!J530)</f>
        <v/>
      </c>
      <c r="F678" s="809"/>
      <c r="G678" s="809"/>
      <c r="H678" s="809"/>
      <c r="I678" s="810" t="str">
        <f>IF(入力①申請書項目!M530="","",VLOOKUP(入力①申請書項目!M530,PL①!$A$25:$B$29,2,FALSE))</f>
        <v/>
      </c>
      <c r="J678" s="810"/>
      <c r="K678" s="810"/>
      <c r="L678" s="811" t="str">
        <f>IF(入力①申請書項目!Q530="","",入力①申請書項目!Q530)</f>
        <v/>
      </c>
      <c r="M678" s="811"/>
      <c r="N678" s="811"/>
      <c r="O678" s="811"/>
      <c r="P678" s="811"/>
      <c r="Q678" s="811"/>
      <c r="R678" s="811"/>
      <c r="S678" s="811"/>
      <c r="T678" s="811"/>
      <c r="U678" s="811"/>
      <c r="V678" s="811"/>
      <c r="W678" s="809" t="str">
        <f>IF(入力①申請書項目!AA530="","",入力①申請書項目!AA530)&amp;IF(入力①申請書項目!AD530="","",入力①申請書項目!AD530)</f>
        <v/>
      </c>
      <c r="X678" s="809"/>
      <c r="Y678" s="809"/>
      <c r="Z678" s="809"/>
      <c r="AA678" s="809" t="str">
        <f>IF(入力①申請書項目!AG530="","",入力①申請書項目!AG530)</f>
        <v/>
      </c>
      <c r="AB678" s="809"/>
      <c r="AC678" s="809"/>
      <c r="AD678" s="812" t="str">
        <f>IF(入力①申請書項目!AK530="","",入力①申請書項目!AK530)</f>
        <v/>
      </c>
      <c r="AE678" s="812"/>
      <c r="AF678" s="812"/>
      <c r="AG678" s="813" t="str">
        <f>IF(入力①申請書項目!AN530="","",入力①申請書項目!AN530)</f>
        <v/>
      </c>
      <c r="AH678" s="813"/>
      <c r="AI678" s="812" t="str">
        <f>IF(入力①申請書項目!AP530=0,"",入力①申請書項目!AP530)</f>
        <v/>
      </c>
      <c r="AJ678" s="812"/>
      <c r="AK678" s="812"/>
      <c r="AL678" s="814" t="str">
        <f>IF(入力①申請書項目!AV530="","",入力①申請書項目!AV530)&amp;IF(入力①申請書項目!AZ530="","",","&amp;入力①申請書項目!AZ530)</f>
        <v/>
      </c>
      <c r="AM678" s="814"/>
      <c r="AN678" s="814"/>
      <c r="AO678" s="814"/>
      <c r="AP678" s="814"/>
      <c r="AQ678" s="396"/>
    </row>
    <row r="679" spans="1:46">
      <c r="A679" s="265"/>
      <c r="B679" s="265"/>
      <c r="C679" s="808" t="str">
        <f>IF(入力①申請書項目!E531="","",入力①申請書項目!E531)</f>
        <v/>
      </c>
      <c r="D679" s="808"/>
      <c r="E679" s="809" t="str">
        <f>IF(入力①申請書項目!G531="","","H"&amp;入力①申請書項目!G531&amp;"."&amp;入力①申請書項目!J531)</f>
        <v/>
      </c>
      <c r="F679" s="809"/>
      <c r="G679" s="809"/>
      <c r="H679" s="809"/>
      <c r="I679" s="810" t="str">
        <f>IF(入力①申請書項目!M531="","",VLOOKUP(入力①申請書項目!M531,PL①!$A$25:$B$29,2,FALSE))</f>
        <v/>
      </c>
      <c r="J679" s="810"/>
      <c r="K679" s="810"/>
      <c r="L679" s="811" t="str">
        <f>IF(入力①申請書項目!Q531="","",入力①申請書項目!Q531)</f>
        <v/>
      </c>
      <c r="M679" s="811"/>
      <c r="N679" s="811"/>
      <c r="O679" s="811"/>
      <c r="P679" s="811"/>
      <c r="Q679" s="811"/>
      <c r="R679" s="811"/>
      <c r="S679" s="811"/>
      <c r="T679" s="811"/>
      <c r="U679" s="811"/>
      <c r="V679" s="811"/>
      <c r="W679" s="809" t="str">
        <f>IF(入力①申請書項目!AA531="","",入力①申請書項目!AA531)&amp;IF(入力①申請書項目!AD531="","",入力①申請書項目!AD531)</f>
        <v/>
      </c>
      <c r="X679" s="809"/>
      <c r="Y679" s="809"/>
      <c r="Z679" s="809"/>
      <c r="AA679" s="809" t="str">
        <f>IF(入力①申請書項目!AG531="","",入力①申請書項目!AG531)</f>
        <v/>
      </c>
      <c r="AB679" s="809"/>
      <c r="AC679" s="809"/>
      <c r="AD679" s="812" t="str">
        <f>IF(入力①申請書項目!AK531="","",入力①申請書項目!AK531)</f>
        <v/>
      </c>
      <c r="AE679" s="812"/>
      <c r="AF679" s="812"/>
      <c r="AG679" s="813" t="str">
        <f>IF(入力①申請書項目!AN531="","",入力①申請書項目!AN531)</f>
        <v/>
      </c>
      <c r="AH679" s="813"/>
      <c r="AI679" s="812" t="str">
        <f>IF(入力①申請書項目!AP531=0,"",入力①申請書項目!AP531)</f>
        <v/>
      </c>
      <c r="AJ679" s="812"/>
      <c r="AK679" s="812"/>
      <c r="AL679" s="814" t="str">
        <f>IF(入力①申請書項目!AV531="","",入力①申請書項目!AV531)&amp;IF(入力①申請書項目!AZ531="","",","&amp;入力①申請書項目!AZ531)</f>
        <v/>
      </c>
      <c r="AM679" s="814"/>
      <c r="AN679" s="814"/>
      <c r="AO679" s="814"/>
      <c r="AP679" s="814"/>
      <c r="AQ679" s="396"/>
    </row>
    <row r="680" spans="1:46">
      <c r="A680" s="265"/>
      <c r="B680" s="265"/>
      <c r="C680" s="808" t="str">
        <f>IF(入力①申請書項目!E532="","",入力①申請書項目!E532)</f>
        <v/>
      </c>
      <c r="D680" s="808"/>
      <c r="E680" s="809" t="str">
        <f>IF(入力①申請書項目!G532="","","H"&amp;入力①申請書項目!G532&amp;"."&amp;入力①申請書項目!J532)</f>
        <v/>
      </c>
      <c r="F680" s="809"/>
      <c r="G680" s="809"/>
      <c r="H680" s="809"/>
      <c r="I680" s="810" t="str">
        <f>IF(入力①申請書項目!M532="","",VLOOKUP(入力①申請書項目!M532,PL①!$A$25:$B$29,2,FALSE))</f>
        <v/>
      </c>
      <c r="J680" s="810"/>
      <c r="K680" s="810"/>
      <c r="L680" s="811" t="str">
        <f>IF(入力①申請書項目!Q532="","",入力①申請書項目!Q532)</f>
        <v/>
      </c>
      <c r="M680" s="811"/>
      <c r="N680" s="811"/>
      <c r="O680" s="811"/>
      <c r="P680" s="811"/>
      <c r="Q680" s="811"/>
      <c r="R680" s="811"/>
      <c r="S680" s="811"/>
      <c r="T680" s="811"/>
      <c r="U680" s="811"/>
      <c r="V680" s="811"/>
      <c r="W680" s="809" t="str">
        <f>IF(入力①申請書項目!AA532="","",入力①申請書項目!AA532)&amp;IF(入力①申請書項目!AD532="","",入力①申請書項目!AD532)</f>
        <v/>
      </c>
      <c r="X680" s="809"/>
      <c r="Y680" s="809"/>
      <c r="Z680" s="809"/>
      <c r="AA680" s="809" t="str">
        <f>IF(入力①申請書項目!AG532="","",入力①申請書項目!AG532)</f>
        <v/>
      </c>
      <c r="AB680" s="809"/>
      <c r="AC680" s="809"/>
      <c r="AD680" s="812" t="str">
        <f>IF(入力①申請書項目!AK532="","",入力①申請書項目!AK532)</f>
        <v/>
      </c>
      <c r="AE680" s="812"/>
      <c r="AF680" s="812"/>
      <c r="AG680" s="813" t="str">
        <f>IF(入力①申請書項目!AN532="","",入力①申請書項目!AN532)</f>
        <v/>
      </c>
      <c r="AH680" s="813"/>
      <c r="AI680" s="812" t="str">
        <f>IF(入力①申請書項目!AP532=0,"",入力①申請書項目!AP532)</f>
        <v/>
      </c>
      <c r="AJ680" s="812"/>
      <c r="AK680" s="812"/>
      <c r="AL680" s="814" t="str">
        <f>IF(入力①申請書項目!AV532="","",入力①申請書項目!AV532)&amp;IF(入力①申請書項目!AZ532="","",","&amp;入力①申請書項目!AZ532)</f>
        <v/>
      </c>
      <c r="AM680" s="814"/>
      <c r="AN680" s="814"/>
      <c r="AO680" s="814"/>
      <c r="AP680" s="814"/>
      <c r="AQ680" s="396"/>
    </row>
    <row r="681" spans="1:46">
      <c r="A681" s="265"/>
      <c r="B681" s="265"/>
      <c r="C681" s="808" t="str">
        <f>IF(入力①申請書項目!E533="","",入力①申請書項目!E533)</f>
        <v/>
      </c>
      <c r="D681" s="808"/>
      <c r="E681" s="809" t="str">
        <f>IF(入力①申請書項目!G533="","","H"&amp;入力①申請書項目!G533&amp;"."&amp;入力①申請書項目!J533)</f>
        <v/>
      </c>
      <c r="F681" s="809"/>
      <c r="G681" s="809"/>
      <c r="H681" s="809"/>
      <c r="I681" s="810" t="str">
        <f>IF(入力①申請書項目!M533="","",VLOOKUP(入力①申請書項目!M533,PL①!$A$25:$B$29,2,FALSE))</f>
        <v/>
      </c>
      <c r="J681" s="810"/>
      <c r="K681" s="810"/>
      <c r="L681" s="811" t="str">
        <f>IF(入力①申請書項目!Q533="","",入力①申請書項目!Q533)</f>
        <v/>
      </c>
      <c r="M681" s="811"/>
      <c r="N681" s="811"/>
      <c r="O681" s="811"/>
      <c r="P681" s="811"/>
      <c r="Q681" s="811"/>
      <c r="R681" s="811"/>
      <c r="S681" s="811"/>
      <c r="T681" s="811"/>
      <c r="U681" s="811"/>
      <c r="V681" s="811"/>
      <c r="W681" s="809" t="str">
        <f>IF(入力①申請書項目!AA533="","",入力①申請書項目!AA533)&amp;IF(入力①申請書項目!AD533="","",入力①申請書項目!AD533)</f>
        <v/>
      </c>
      <c r="X681" s="809"/>
      <c r="Y681" s="809"/>
      <c r="Z681" s="809"/>
      <c r="AA681" s="809" t="str">
        <f>IF(入力①申請書項目!AG533="","",入力①申請書項目!AG533)</f>
        <v/>
      </c>
      <c r="AB681" s="809"/>
      <c r="AC681" s="809"/>
      <c r="AD681" s="812" t="str">
        <f>IF(入力①申請書項目!AK533="","",入力①申請書項目!AK533)</f>
        <v/>
      </c>
      <c r="AE681" s="812"/>
      <c r="AF681" s="812"/>
      <c r="AG681" s="813" t="str">
        <f>IF(入力①申請書項目!AN533="","",入力①申請書項目!AN533)</f>
        <v/>
      </c>
      <c r="AH681" s="813"/>
      <c r="AI681" s="812" t="str">
        <f>IF(入力①申請書項目!AP533=0,"",入力①申請書項目!AP533)</f>
        <v/>
      </c>
      <c r="AJ681" s="812"/>
      <c r="AK681" s="812"/>
      <c r="AL681" s="814" t="str">
        <f>IF(入力①申請書項目!AV533="","",入力①申請書項目!AV533)&amp;IF(入力①申請書項目!AZ533="","",","&amp;入力①申請書項目!AZ533)</f>
        <v/>
      </c>
      <c r="AM681" s="814"/>
      <c r="AN681" s="814"/>
      <c r="AO681" s="814"/>
      <c r="AP681" s="814"/>
      <c r="AQ681" s="396"/>
    </row>
    <row r="682" spans="1:46">
      <c r="A682" s="265"/>
      <c r="B682" s="265"/>
      <c r="C682" s="808" t="str">
        <f>IF(入力①申請書項目!E534="","",入力①申請書項目!E534)</f>
        <v/>
      </c>
      <c r="D682" s="808"/>
      <c r="E682" s="809" t="str">
        <f>IF(入力①申請書項目!G534="","","H"&amp;入力①申請書項目!G534&amp;"."&amp;入力①申請書項目!J534)</f>
        <v/>
      </c>
      <c r="F682" s="809"/>
      <c r="G682" s="809"/>
      <c r="H682" s="809"/>
      <c r="I682" s="810" t="str">
        <f>IF(入力①申請書項目!M534="","",VLOOKUP(入力①申請書項目!M534,PL①!$A$25:$B$29,2,FALSE))</f>
        <v/>
      </c>
      <c r="J682" s="810"/>
      <c r="K682" s="810"/>
      <c r="L682" s="811" t="str">
        <f>IF(入力①申請書項目!Q534="","",入力①申請書項目!Q534)</f>
        <v/>
      </c>
      <c r="M682" s="811"/>
      <c r="N682" s="811"/>
      <c r="O682" s="811"/>
      <c r="P682" s="811"/>
      <c r="Q682" s="811"/>
      <c r="R682" s="811"/>
      <c r="S682" s="811"/>
      <c r="T682" s="811"/>
      <c r="U682" s="811"/>
      <c r="V682" s="811"/>
      <c r="W682" s="809" t="str">
        <f>IF(入力①申請書項目!AA534="","",入力①申請書項目!AA534)&amp;IF(入力①申請書項目!AD534="","",入力①申請書項目!AD534)</f>
        <v/>
      </c>
      <c r="X682" s="809"/>
      <c r="Y682" s="809"/>
      <c r="Z682" s="809"/>
      <c r="AA682" s="809" t="str">
        <f>IF(入力①申請書項目!AG534="","",入力①申請書項目!AG534)</f>
        <v/>
      </c>
      <c r="AB682" s="809"/>
      <c r="AC682" s="809"/>
      <c r="AD682" s="812" t="str">
        <f>IF(入力①申請書項目!AK534="","",入力①申請書項目!AK534)</f>
        <v/>
      </c>
      <c r="AE682" s="812"/>
      <c r="AF682" s="812"/>
      <c r="AG682" s="813" t="str">
        <f>IF(入力①申請書項目!AN534="","",入力①申請書項目!AN534)</f>
        <v/>
      </c>
      <c r="AH682" s="813"/>
      <c r="AI682" s="812" t="str">
        <f>IF(入力①申請書項目!AP534=0,"",入力①申請書項目!AP534)</f>
        <v/>
      </c>
      <c r="AJ682" s="812"/>
      <c r="AK682" s="812"/>
      <c r="AL682" s="814" t="str">
        <f>IF(入力①申請書項目!AV534="","",入力①申請書項目!AV534)&amp;IF(入力①申請書項目!AZ534="","",","&amp;入力①申請書項目!AZ534)</f>
        <v/>
      </c>
      <c r="AM682" s="814"/>
      <c r="AN682" s="814"/>
      <c r="AO682" s="814"/>
      <c r="AP682" s="814"/>
      <c r="AQ682" s="396"/>
    </row>
    <row r="683" spans="1:46">
      <c r="A683" s="265"/>
      <c r="B683" s="265"/>
      <c r="C683" s="808" t="str">
        <f>IF(入力①申請書項目!E535="","",入力①申請書項目!E535)</f>
        <v/>
      </c>
      <c r="D683" s="808"/>
      <c r="E683" s="809" t="str">
        <f>IF(入力①申請書項目!G535="","","H"&amp;入力①申請書項目!G535&amp;"."&amp;入力①申請書項目!J535)</f>
        <v/>
      </c>
      <c r="F683" s="809"/>
      <c r="G683" s="809"/>
      <c r="H683" s="809"/>
      <c r="I683" s="810" t="str">
        <f>IF(入力①申請書項目!M535="","",VLOOKUP(入力①申請書項目!M535,PL①!$A$25:$B$29,2,FALSE))</f>
        <v/>
      </c>
      <c r="J683" s="810"/>
      <c r="K683" s="810"/>
      <c r="L683" s="811" t="str">
        <f>IF(入力①申請書項目!Q535="","",入力①申請書項目!Q535)</f>
        <v/>
      </c>
      <c r="M683" s="811"/>
      <c r="N683" s="811"/>
      <c r="O683" s="811"/>
      <c r="P683" s="811"/>
      <c r="Q683" s="811"/>
      <c r="R683" s="811"/>
      <c r="S683" s="811"/>
      <c r="T683" s="811"/>
      <c r="U683" s="811"/>
      <c r="V683" s="811"/>
      <c r="W683" s="809" t="str">
        <f>IF(入力①申請書項目!AA535="","",入力①申請書項目!AA535)&amp;IF(入力①申請書項目!AD535="","",入力①申請書項目!AD535)</f>
        <v/>
      </c>
      <c r="X683" s="809"/>
      <c r="Y683" s="809"/>
      <c r="Z683" s="809"/>
      <c r="AA683" s="809" t="str">
        <f>IF(入力①申請書項目!AG535="","",入力①申請書項目!AG535)</f>
        <v/>
      </c>
      <c r="AB683" s="809"/>
      <c r="AC683" s="809"/>
      <c r="AD683" s="812" t="str">
        <f>IF(入力①申請書項目!AK535="","",入力①申請書項目!AK535)</f>
        <v/>
      </c>
      <c r="AE683" s="812"/>
      <c r="AF683" s="812"/>
      <c r="AG683" s="813" t="str">
        <f>IF(入力①申請書項目!AN535="","",入力①申請書項目!AN535)</f>
        <v/>
      </c>
      <c r="AH683" s="813"/>
      <c r="AI683" s="812" t="str">
        <f>IF(入力①申請書項目!AP535=0,"",入力①申請書項目!AP535)</f>
        <v/>
      </c>
      <c r="AJ683" s="812"/>
      <c r="AK683" s="812"/>
      <c r="AL683" s="814" t="str">
        <f>IF(入力①申請書項目!AV535="","",入力①申請書項目!AV535)&amp;IF(入力①申請書項目!AZ535="","",","&amp;入力①申請書項目!AZ535)</f>
        <v/>
      </c>
      <c r="AM683" s="814"/>
      <c r="AN683" s="814"/>
      <c r="AO683" s="814"/>
      <c r="AP683" s="814"/>
      <c r="AQ683" s="396"/>
    </row>
    <row r="684" spans="1:46">
      <c r="A684" s="265"/>
      <c r="B684" s="265"/>
      <c r="C684" s="808" t="str">
        <f>IF(入力①申請書項目!E536="","",入力①申請書項目!E536)</f>
        <v/>
      </c>
      <c r="D684" s="808"/>
      <c r="E684" s="809" t="str">
        <f>IF(入力①申請書項目!G536="","","H"&amp;入力①申請書項目!G536&amp;"."&amp;入力①申請書項目!J536)</f>
        <v/>
      </c>
      <c r="F684" s="809"/>
      <c r="G684" s="809"/>
      <c r="H684" s="809"/>
      <c r="I684" s="810" t="str">
        <f>IF(入力①申請書項目!M536="","",VLOOKUP(入力①申請書項目!M536,PL①!$A$25:$B$29,2,FALSE))</f>
        <v/>
      </c>
      <c r="J684" s="810"/>
      <c r="K684" s="810"/>
      <c r="L684" s="811" t="str">
        <f>IF(入力①申請書項目!Q536="","",入力①申請書項目!Q536)</f>
        <v/>
      </c>
      <c r="M684" s="811"/>
      <c r="N684" s="811"/>
      <c r="O684" s="811"/>
      <c r="P684" s="811"/>
      <c r="Q684" s="811"/>
      <c r="R684" s="811"/>
      <c r="S684" s="811"/>
      <c r="T684" s="811"/>
      <c r="U684" s="811"/>
      <c r="V684" s="811"/>
      <c r="W684" s="809" t="str">
        <f>IF(入力①申請書項目!AA536="","",入力①申請書項目!AA536)&amp;IF(入力①申請書項目!AD536="","",入力①申請書項目!AD536)</f>
        <v/>
      </c>
      <c r="X684" s="809"/>
      <c r="Y684" s="809"/>
      <c r="Z684" s="809"/>
      <c r="AA684" s="809" t="str">
        <f>IF(入力①申請書項目!AG536="","",入力①申請書項目!AG536)</f>
        <v/>
      </c>
      <c r="AB684" s="809"/>
      <c r="AC684" s="809"/>
      <c r="AD684" s="812" t="str">
        <f>IF(入力①申請書項目!AK536="","",入力①申請書項目!AK536)</f>
        <v/>
      </c>
      <c r="AE684" s="812"/>
      <c r="AF684" s="812"/>
      <c r="AG684" s="813" t="str">
        <f>IF(入力①申請書項目!AN536="","",入力①申請書項目!AN536)</f>
        <v/>
      </c>
      <c r="AH684" s="813"/>
      <c r="AI684" s="812" t="str">
        <f>IF(入力①申請書項目!AP536=0,"",入力①申請書項目!AP536)</f>
        <v/>
      </c>
      <c r="AJ684" s="812"/>
      <c r="AK684" s="812"/>
      <c r="AL684" s="814" t="str">
        <f>IF(入力①申請書項目!AV536="","",入力①申請書項目!AV536)&amp;IF(入力①申請書項目!AZ536="","",","&amp;入力①申請書項目!AZ536)</f>
        <v/>
      </c>
      <c r="AM684" s="814"/>
      <c r="AN684" s="814"/>
      <c r="AO684" s="814"/>
      <c r="AP684" s="814"/>
      <c r="AQ684" s="396"/>
    </row>
    <row r="685" spans="1:46">
      <c r="A685" s="265"/>
      <c r="B685" s="265"/>
      <c r="C685" s="808" t="str">
        <f>IF(入力①申請書項目!E537="","",入力①申請書項目!E537)</f>
        <v/>
      </c>
      <c r="D685" s="808"/>
      <c r="E685" s="809" t="str">
        <f>IF(入力①申請書項目!G537="","","H"&amp;入力①申請書項目!G537&amp;"."&amp;入力①申請書項目!J537)</f>
        <v/>
      </c>
      <c r="F685" s="809"/>
      <c r="G685" s="809"/>
      <c r="H685" s="809"/>
      <c r="I685" s="810" t="str">
        <f>IF(入力①申請書項目!M537="","",VLOOKUP(入力①申請書項目!M537,PL①!$A$25:$B$29,2,FALSE))</f>
        <v/>
      </c>
      <c r="J685" s="810"/>
      <c r="K685" s="810"/>
      <c r="L685" s="811" t="str">
        <f>IF(入力①申請書項目!Q537="","",入力①申請書項目!Q537)</f>
        <v/>
      </c>
      <c r="M685" s="811"/>
      <c r="N685" s="811"/>
      <c r="O685" s="811"/>
      <c r="P685" s="811"/>
      <c r="Q685" s="811"/>
      <c r="R685" s="811"/>
      <c r="S685" s="811"/>
      <c r="T685" s="811"/>
      <c r="U685" s="811"/>
      <c r="V685" s="811"/>
      <c r="W685" s="809" t="str">
        <f>IF(入力①申請書項目!AA537="","",入力①申請書項目!AA537)&amp;IF(入力①申請書項目!AD537="","",入力①申請書項目!AD537)</f>
        <v/>
      </c>
      <c r="X685" s="809"/>
      <c r="Y685" s="809"/>
      <c r="Z685" s="809"/>
      <c r="AA685" s="809" t="str">
        <f>IF(入力①申請書項目!AG537="","",入力①申請書項目!AG537)</f>
        <v/>
      </c>
      <c r="AB685" s="809"/>
      <c r="AC685" s="809"/>
      <c r="AD685" s="812" t="str">
        <f>IF(入力①申請書項目!AK537="","",入力①申請書項目!AK537)</f>
        <v/>
      </c>
      <c r="AE685" s="812"/>
      <c r="AF685" s="812"/>
      <c r="AG685" s="813" t="str">
        <f>IF(入力①申請書項目!AN537="","",入力①申請書項目!AN537)</f>
        <v/>
      </c>
      <c r="AH685" s="813"/>
      <c r="AI685" s="812" t="str">
        <f>IF(入力①申請書項目!AP537=0,"",入力①申請書項目!AP537)</f>
        <v/>
      </c>
      <c r="AJ685" s="812"/>
      <c r="AK685" s="812"/>
      <c r="AL685" s="814" t="str">
        <f>IF(入力①申請書項目!AV537="","",入力①申請書項目!AV537)&amp;IF(入力①申請書項目!AZ537="","",","&amp;入力①申請書項目!AZ537)</f>
        <v/>
      </c>
      <c r="AM685" s="814"/>
      <c r="AN685" s="814"/>
      <c r="AO685" s="814"/>
      <c r="AP685" s="814"/>
      <c r="AQ685" s="396"/>
    </row>
    <row r="686" spans="1:46">
      <c r="A686" s="265"/>
      <c r="B686" s="265"/>
      <c r="C686" s="808" t="str">
        <f>IF(入力①申請書項目!E538="","",入力①申請書項目!E538)</f>
        <v/>
      </c>
      <c r="D686" s="808"/>
      <c r="E686" s="809" t="str">
        <f>IF(入力①申請書項目!G538="","","H"&amp;入力①申請書項目!G538&amp;"."&amp;入力①申請書項目!J538)</f>
        <v/>
      </c>
      <c r="F686" s="809"/>
      <c r="G686" s="809"/>
      <c r="H686" s="809"/>
      <c r="I686" s="810" t="str">
        <f>IF(入力①申請書項目!M538="","",VLOOKUP(入力①申請書項目!M538,PL①!$A$25:$B$29,2,FALSE))</f>
        <v/>
      </c>
      <c r="J686" s="810"/>
      <c r="K686" s="810"/>
      <c r="L686" s="811" t="str">
        <f>IF(入力①申請書項目!Q538="","",入力①申請書項目!Q538)</f>
        <v/>
      </c>
      <c r="M686" s="811"/>
      <c r="N686" s="811"/>
      <c r="O686" s="811"/>
      <c r="P686" s="811"/>
      <c r="Q686" s="811"/>
      <c r="R686" s="811"/>
      <c r="S686" s="811"/>
      <c r="T686" s="811"/>
      <c r="U686" s="811"/>
      <c r="V686" s="811"/>
      <c r="W686" s="809" t="str">
        <f>IF(入力①申請書項目!AA538="","",入力①申請書項目!AA538)&amp;IF(入力①申請書項目!AD538="","",入力①申請書項目!AD538)</f>
        <v/>
      </c>
      <c r="X686" s="809"/>
      <c r="Y686" s="809"/>
      <c r="Z686" s="809"/>
      <c r="AA686" s="809" t="str">
        <f>IF(入力①申請書項目!AG538="","",入力①申請書項目!AG538)</f>
        <v/>
      </c>
      <c r="AB686" s="809"/>
      <c r="AC686" s="809"/>
      <c r="AD686" s="812" t="str">
        <f>IF(入力①申請書項目!AK538="","",入力①申請書項目!AK538)</f>
        <v/>
      </c>
      <c r="AE686" s="812"/>
      <c r="AF686" s="812"/>
      <c r="AG686" s="813" t="str">
        <f>IF(入力①申請書項目!AN538="","",入力①申請書項目!AN538)</f>
        <v/>
      </c>
      <c r="AH686" s="813"/>
      <c r="AI686" s="812" t="str">
        <f>IF(入力①申請書項目!AP538=0,"",入力①申請書項目!AP538)</f>
        <v/>
      </c>
      <c r="AJ686" s="812"/>
      <c r="AK686" s="812"/>
      <c r="AL686" s="814" t="str">
        <f>IF(入力①申請書項目!AV538="","",入力①申請書項目!AV538)&amp;IF(入力①申請書項目!AZ538="","",","&amp;入力①申請書項目!AZ538)</f>
        <v/>
      </c>
      <c r="AM686" s="814"/>
      <c r="AN686" s="814"/>
      <c r="AO686" s="814"/>
      <c r="AP686" s="814"/>
      <c r="AQ686" s="396"/>
      <c r="AT686" s="89">
        <f>IF(L686="",0,1)</f>
        <v>0</v>
      </c>
    </row>
    <row r="687" spans="1:46">
      <c r="A687" s="265"/>
      <c r="B687" s="265"/>
      <c r="C687" s="808" t="str">
        <f>IF(入力①申請書項目!E539="","",入力①申請書項目!E539)</f>
        <v/>
      </c>
      <c r="D687" s="808"/>
      <c r="E687" s="809" t="str">
        <f>IF(入力①申請書項目!G539="","","H"&amp;入力①申請書項目!G539&amp;"."&amp;入力①申請書項目!J539)</f>
        <v/>
      </c>
      <c r="F687" s="809"/>
      <c r="G687" s="809"/>
      <c r="H687" s="809"/>
      <c r="I687" s="810" t="str">
        <f>IF(入力①申請書項目!M539="","",VLOOKUP(入力①申請書項目!M539,PL①!$A$25:$B$29,2,FALSE))</f>
        <v/>
      </c>
      <c r="J687" s="810"/>
      <c r="K687" s="810"/>
      <c r="L687" s="811" t="str">
        <f>IF(入力①申請書項目!Q539="","",入力①申請書項目!Q539)</f>
        <v/>
      </c>
      <c r="M687" s="811"/>
      <c r="N687" s="811"/>
      <c r="O687" s="811"/>
      <c r="P687" s="811"/>
      <c r="Q687" s="811"/>
      <c r="R687" s="811"/>
      <c r="S687" s="811"/>
      <c r="T687" s="811"/>
      <c r="U687" s="811"/>
      <c r="V687" s="811"/>
      <c r="W687" s="809" t="str">
        <f>IF(入力①申請書項目!AA539="","",入力①申請書項目!AA539)&amp;IF(入力①申請書項目!AD539="","",入力①申請書項目!AD539)</f>
        <v/>
      </c>
      <c r="X687" s="809"/>
      <c r="Y687" s="809"/>
      <c r="Z687" s="809"/>
      <c r="AA687" s="809" t="str">
        <f>IF(入力①申請書項目!AG539="","",入力①申請書項目!AG539)</f>
        <v/>
      </c>
      <c r="AB687" s="809"/>
      <c r="AC687" s="809"/>
      <c r="AD687" s="812" t="str">
        <f>IF(入力①申請書項目!AK539="","",入力①申請書項目!AK539)</f>
        <v/>
      </c>
      <c r="AE687" s="812"/>
      <c r="AF687" s="812"/>
      <c r="AG687" s="813" t="str">
        <f>IF(入力①申請書項目!AN539="","",入力①申請書項目!AN539)</f>
        <v/>
      </c>
      <c r="AH687" s="813"/>
      <c r="AI687" s="812" t="str">
        <f>IF(入力①申請書項目!AP539=0,"",入力①申請書項目!AP539)</f>
        <v/>
      </c>
      <c r="AJ687" s="812"/>
      <c r="AK687" s="812"/>
      <c r="AL687" s="814" t="str">
        <f>IF(入力①申請書項目!AV539="","",入力①申請書項目!AV539)&amp;IF(入力①申請書項目!AZ539="","",","&amp;入力①申請書項目!AZ539)</f>
        <v/>
      </c>
      <c r="AM687" s="814"/>
      <c r="AN687" s="814"/>
      <c r="AO687" s="814"/>
      <c r="AP687" s="814"/>
      <c r="AQ687" s="396"/>
    </row>
    <row r="688" spans="1:46">
      <c r="A688" s="265"/>
      <c r="B688" s="265"/>
      <c r="C688" s="808" t="str">
        <f>IF(入力①申請書項目!E540="","",入力①申請書項目!E540)</f>
        <v/>
      </c>
      <c r="D688" s="808"/>
      <c r="E688" s="809" t="str">
        <f>IF(入力①申請書項目!G540="","","H"&amp;入力①申請書項目!G540&amp;"."&amp;入力①申請書項目!J540)</f>
        <v/>
      </c>
      <c r="F688" s="809"/>
      <c r="G688" s="809"/>
      <c r="H688" s="809"/>
      <c r="I688" s="810" t="str">
        <f>IF(入力①申請書項目!M540="","",VLOOKUP(入力①申請書項目!M540,PL①!$A$25:$B$29,2,FALSE))</f>
        <v/>
      </c>
      <c r="J688" s="810"/>
      <c r="K688" s="810"/>
      <c r="L688" s="811" t="str">
        <f>IF(入力①申請書項目!Q540="","",入力①申請書項目!Q540)</f>
        <v/>
      </c>
      <c r="M688" s="811"/>
      <c r="N688" s="811"/>
      <c r="O688" s="811"/>
      <c r="P688" s="811"/>
      <c r="Q688" s="811"/>
      <c r="R688" s="811"/>
      <c r="S688" s="811"/>
      <c r="T688" s="811"/>
      <c r="U688" s="811"/>
      <c r="V688" s="811"/>
      <c r="W688" s="809" t="str">
        <f>IF(入力①申請書項目!AA540="","",入力①申請書項目!AA540)&amp;IF(入力①申請書項目!AD540="","",入力①申請書項目!AD540)</f>
        <v/>
      </c>
      <c r="X688" s="809"/>
      <c r="Y688" s="809"/>
      <c r="Z688" s="809"/>
      <c r="AA688" s="809" t="str">
        <f>IF(入力①申請書項目!AG540="","",入力①申請書項目!AG540)</f>
        <v/>
      </c>
      <c r="AB688" s="809"/>
      <c r="AC688" s="809"/>
      <c r="AD688" s="812" t="str">
        <f>IF(入力①申請書項目!AK540="","",入力①申請書項目!AK540)</f>
        <v/>
      </c>
      <c r="AE688" s="812"/>
      <c r="AF688" s="812"/>
      <c r="AG688" s="813" t="str">
        <f>IF(入力①申請書項目!AN540="","",入力①申請書項目!AN540)</f>
        <v/>
      </c>
      <c r="AH688" s="813"/>
      <c r="AI688" s="812" t="str">
        <f>IF(入力①申請書項目!AP540=0,"",入力①申請書項目!AP540)</f>
        <v/>
      </c>
      <c r="AJ688" s="812"/>
      <c r="AK688" s="812"/>
      <c r="AL688" s="814" t="str">
        <f>IF(入力①申請書項目!AV540="","",入力①申請書項目!AV540)&amp;IF(入力①申請書項目!AZ540="","",","&amp;入力①申請書項目!AZ540)</f>
        <v/>
      </c>
      <c r="AM688" s="814"/>
      <c r="AN688" s="814"/>
      <c r="AO688" s="814"/>
      <c r="AP688" s="814"/>
      <c r="AQ688" s="396"/>
    </row>
    <row r="689" spans="1:43">
      <c r="A689" s="265"/>
      <c r="B689" s="265"/>
      <c r="C689" s="808" t="str">
        <f>IF(入力①申請書項目!E541="","",入力①申請書項目!E541)</f>
        <v/>
      </c>
      <c r="D689" s="808"/>
      <c r="E689" s="809" t="str">
        <f>IF(入力①申請書項目!G541="","","H"&amp;入力①申請書項目!G541&amp;"."&amp;入力①申請書項目!J541)</f>
        <v/>
      </c>
      <c r="F689" s="809"/>
      <c r="G689" s="809"/>
      <c r="H689" s="809"/>
      <c r="I689" s="810" t="str">
        <f>IF(入力①申請書項目!M541="","",VLOOKUP(入力①申請書項目!M541,PL①!$A$25:$B$29,2,FALSE))</f>
        <v/>
      </c>
      <c r="J689" s="810"/>
      <c r="K689" s="810"/>
      <c r="L689" s="811" t="str">
        <f>IF(入力①申請書項目!Q541="","",入力①申請書項目!Q541)</f>
        <v/>
      </c>
      <c r="M689" s="811"/>
      <c r="N689" s="811"/>
      <c r="O689" s="811"/>
      <c r="P689" s="811"/>
      <c r="Q689" s="811"/>
      <c r="R689" s="811"/>
      <c r="S689" s="811"/>
      <c r="T689" s="811"/>
      <c r="U689" s="811"/>
      <c r="V689" s="811"/>
      <c r="W689" s="809" t="str">
        <f>IF(入力①申請書項目!AA541="","",入力①申請書項目!AA541)&amp;IF(入力①申請書項目!AD541="","",入力①申請書項目!AD541)</f>
        <v/>
      </c>
      <c r="X689" s="809"/>
      <c r="Y689" s="809"/>
      <c r="Z689" s="809"/>
      <c r="AA689" s="809" t="str">
        <f>IF(入力①申請書項目!AG541="","",入力①申請書項目!AG541)</f>
        <v/>
      </c>
      <c r="AB689" s="809"/>
      <c r="AC689" s="809"/>
      <c r="AD689" s="812" t="str">
        <f>IF(入力①申請書項目!AK541="","",入力①申請書項目!AK541)</f>
        <v/>
      </c>
      <c r="AE689" s="812"/>
      <c r="AF689" s="812"/>
      <c r="AG689" s="813" t="str">
        <f>IF(入力①申請書項目!AN541="","",入力①申請書項目!AN541)</f>
        <v/>
      </c>
      <c r="AH689" s="813"/>
      <c r="AI689" s="812" t="str">
        <f>IF(入力①申請書項目!AP541=0,"",入力①申請書項目!AP541)</f>
        <v/>
      </c>
      <c r="AJ689" s="812"/>
      <c r="AK689" s="812"/>
      <c r="AL689" s="814" t="str">
        <f>IF(入力①申請書項目!AV541="","",入力①申請書項目!AV541)&amp;IF(入力①申請書項目!AZ541="","",","&amp;入力①申請書項目!AZ541)</f>
        <v/>
      </c>
      <c r="AM689" s="814"/>
      <c r="AN689" s="814"/>
      <c r="AO689" s="814"/>
      <c r="AP689" s="814"/>
      <c r="AQ689" s="396"/>
    </row>
    <row r="690" spans="1:43">
      <c r="A690" s="265"/>
      <c r="B690" s="265"/>
      <c r="C690" s="808" t="str">
        <f>IF(入力①申請書項目!E542="","",入力①申請書項目!E542)</f>
        <v/>
      </c>
      <c r="D690" s="808"/>
      <c r="E690" s="809" t="str">
        <f>IF(入力①申請書項目!G542="","","H"&amp;入力①申請書項目!G542&amp;"."&amp;入力①申請書項目!J542)</f>
        <v/>
      </c>
      <c r="F690" s="809"/>
      <c r="G690" s="809"/>
      <c r="H690" s="809"/>
      <c r="I690" s="810" t="str">
        <f>IF(入力①申請書項目!M542="","",VLOOKUP(入力①申請書項目!M542,PL①!$A$25:$B$29,2,FALSE))</f>
        <v/>
      </c>
      <c r="J690" s="810"/>
      <c r="K690" s="810"/>
      <c r="L690" s="811" t="str">
        <f>IF(入力①申請書項目!Q542="","",入力①申請書項目!Q542)</f>
        <v/>
      </c>
      <c r="M690" s="811"/>
      <c r="N690" s="811"/>
      <c r="O690" s="811"/>
      <c r="P690" s="811"/>
      <c r="Q690" s="811"/>
      <c r="R690" s="811"/>
      <c r="S690" s="811"/>
      <c r="T690" s="811"/>
      <c r="U690" s="811"/>
      <c r="V690" s="811"/>
      <c r="W690" s="809" t="str">
        <f>IF(入力①申請書項目!AA542="","",入力①申請書項目!AA542)&amp;IF(入力①申請書項目!AD542="","",入力①申請書項目!AD542)</f>
        <v/>
      </c>
      <c r="X690" s="809"/>
      <c r="Y690" s="809"/>
      <c r="Z690" s="809"/>
      <c r="AA690" s="809" t="str">
        <f>IF(入力①申請書項目!AG542="","",入力①申請書項目!AG542)</f>
        <v/>
      </c>
      <c r="AB690" s="809"/>
      <c r="AC690" s="809"/>
      <c r="AD690" s="812" t="str">
        <f>IF(入力①申請書項目!AK542="","",入力①申請書項目!AK542)</f>
        <v/>
      </c>
      <c r="AE690" s="812"/>
      <c r="AF690" s="812"/>
      <c r="AG690" s="813" t="str">
        <f>IF(入力①申請書項目!AN542="","",入力①申請書項目!AN542)</f>
        <v/>
      </c>
      <c r="AH690" s="813"/>
      <c r="AI690" s="812" t="str">
        <f>IF(入力①申請書項目!AP542=0,"",入力①申請書項目!AP542)</f>
        <v/>
      </c>
      <c r="AJ690" s="812"/>
      <c r="AK690" s="812"/>
      <c r="AL690" s="814" t="str">
        <f>IF(入力①申請書項目!AV542="","",入力①申請書項目!AV542)&amp;IF(入力①申請書項目!AZ542="","",","&amp;入力①申請書項目!AZ542)</f>
        <v/>
      </c>
      <c r="AM690" s="814"/>
      <c r="AN690" s="814"/>
      <c r="AO690" s="814"/>
      <c r="AP690" s="814"/>
      <c r="AQ690" s="396"/>
    </row>
    <row r="691" spans="1:43">
      <c r="A691" s="265"/>
      <c r="B691" s="265"/>
      <c r="C691" s="808" t="str">
        <f>IF(入力①申請書項目!E543="","",入力①申請書項目!E543)</f>
        <v/>
      </c>
      <c r="D691" s="808"/>
      <c r="E691" s="809" t="str">
        <f>IF(入力①申請書項目!G543="","","H"&amp;入力①申請書項目!G543&amp;"."&amp;入力①申請書項目!J543)</f>
        <v/>
      </c>
      <c r="F691" s="809"/>
      <c r="G691" s="809"/>
      <c r="H691" s="809"/>
      <c r="I691" s="810" t="str">
        <f>IF(入力①申請書項目!M543="","",VLOOKUP(入力①申請書項目!M543,PL①!$A$25:$B$29,2,FALSE))</f>
        <v/>
      </c>
      <c r="J691" s="810"/>
      <c r="K691" s="810"/>
      <c r="L691" s="811" t="str">
        <f>IF(入力①申請書項目!Q543="","",入力①申請書項目!Q543)</f>
        <v/>
      </c>
      <c r="M691" s="811"/>
      <c r="N691" s="811"/>
      <c r="O691" s="811"/>
      <c r="P691" s="811"/>
      <c r="Q691" s="811"/>
      <c r="R691" s="811"/>
      <c r="S691" s="811"/>
      <c r="T691" s="811"/>
      <c r="U691" s="811"/>
      <c r="V691" s="811"/>
      <c r="W691" s="809" t="str">
        <f>IF(入力①申請書項目!AA543="","",入力①申請書項目!AA543)&amp;IF(入力①申請書項目!AD543="","",入力①申請書項目!AD543)</f>
        <v/>
      </c>
      <c r="X691" s="809"/>
      <c r="Y691" s="809"/>
      <c r="Z691" s="809"/>
      <c r="AA691" s="809" t="str">
        <f>IF(入力①申請書項目!AG543="","",入力①申請書項目!AG543)</f>
        <v/>
      </c>
      <c r="AB691" s="809"/>
      <c r="AC691" s="809"/>
      <c r="AD691" s="812" t="str">
        <f>IF(入力①申請書項目!AK543="","",入力①申請書項目!AK543)</f>
        <v/>
      </c>
      <c r="AE691" s="812"/>
      <c r="AF691" s="812"/>
      <c r="AG691" s="813" t="str">
        <f>IF(入力①申請書項目!AN543="","",入力①申請書項目!AN543)</f>
        <v/>
      </c>
      <c r="AH691" s="813"/>
      <c r="AI691" s="812" t="str">
        <f>IF(入力①申請書項目!AP543=0,"",入力①申請書項目!AP543)</f>
        <v/>
      </c>
      <c r="AJ691" s="812"/>
      <c r="AK691" s="812"/>
      <c r="AL691" s="814" t="str">
        <f>IF(入力①申請書項目!AV543="","",入力①申請書項目!AV543)&amp;IF(入力①申請書項目!AZ543="","",","&amp;入力①申請書項目!AZ543)</f>
        <v/>
      </c>
      <c r="AM691" s="814"/>
      <c r="AN691" s="814"/>
      <c r="AO691" s="814"/>
      <c r="AP691" s="814"/>
      <c r="AQ691" s="396"/>
    </row>
    <row r="692" spans="1:43">
      <c r="A692" s="265"/>
      <c r="B692" s="265"/>
      <c r="C692" s="808" t="str">
        <f>IF(入力①申請書項目!E544="","",入力①申請書項目!E544)</f>
        <v/>
      </c>
      <c r="D692" s="808"/>
      <c r="E692" s="809" t="str">
        <f>IF(入力①申請書項目!G544="","","H"&amp;入力①申請書項目!G544&amp;"."&amp;入力①申請書項目!J544)</f>
        <v/>
      </c>
      <c r="F692" s="809"/>
      <c r="G692" s="809"/>
      <c r="H692" s="809"/>
      <c r="I692" s="810" t="str">
        <f>IF(入力①申請書項目!M544="","",VLOOKUP(入力①申請書項目!M544,PL①!$A$25:$B$29,2,FALSE))</f>
        <v/>
      </c>
      <c r="J692" s="810"/>
      <c r="K692" s="810"/>
      <c r="L692" s="811" t="str">
        <f>IF(入力①申請書項目!Q544="","",入力①申請書項目!Q544)</f>
        <v/>
      </c>
      <c r="M692" s="811"/>
      <c r="N692" s="811"/>
      <c r="O692" s="811"/>
      <c r="P692" s="811"/>
      <c r="Q692" s="811"/>
      <c r="R692" s="811"/>
      <c r="S692" s="811"/>
      <c r="T692" s="811"/>
      <c r="U692" s="811"/>
      <c r="V692" s="811"/>
      <c r="W692" s="809" t="str">
        <f>IF(入力①申請書項目!AA544="","",入力①申請書項目!AA544)&amp;IF(入力①申請書項目!AD544="","",入力①申請書項目!AD544)</f>
        <v/>
      </c>
      <c r="X692" s="809"/>
      <c r="Y692" s="809"/>
      <c r="Z692" s="809"/>
      <c r="AA692" s="809" t="str">
        <f>IF(入力①申請書項目!AG544="","",入力①申請書項目!AG544)</f>
        <v/>
      </c>
      <c r="AB692" s="809"/>
      <c r="AC692" s="809"/>
      <c r="AD692" s="812" t="str">
        <f>IF(入力①申請書項目!AK544="","",入力①申請書項目!AK544)</f>
        <v/>
      </c>
      <c r="AE692" s="812"/>
      <c r="AF692" s="812"/>
      <c r="AG692" s="813" t="str">
        <f>IF(入力①申請書項目!AN544="","",入力①申請書項目!AN544)</f>
        <v/>
      </c>
      <c r="AH692" s="813"/>
      <c r="AI692" s="812" t="str">
        <f>IF(入力①申請書項目!AP544=0,"",入力①申請書項目!AP544)</f>
        <v/>
      </c>
      <c r="AJ692" s="812"/>
      <c r="AK692" s="812"/>
      <c r="AL692" s="814" t="str">
        <f>IF(入力①申請書項目!AV544="","",入力①申請書項目!AV544)&amp;IF(入力①申請書項目!AZ544="","",","&amp;入力①申請書項目!AZ544)</f>
        <v/>
      </c>
      <c r="AM692" s="814"/>
      <c r="AN692" s="814"/>
      <c r="AO692" s="814"/>
      <c r="AP692" s="814"/>
      <c r="AQ692" s="396"/>
    </row>
    <row r="693" spans="1:43">
      <c r="A693" s="265"/>
      <c r="B693" s="265"/>
      <c r="C693" s="808" t="str">
        <f>IF(入力①申請書項目!E545="","",入力①申請書項目!E545)</f>
        <v/>
      </c>
      <c r="D693" s="808"/>
      <c r="E693" s="809" t="str">
        <f>IF(入力①申請書項目!G545="","","H"&amp;入力①申請書項目!G545&amp;"."&amp;入力①申請書項目!J545)</f>
        <v/>
      </c>
      <c r="F693" s="809"/>
      <c r="G693" s="809"/>
      <c r="H693" s="809"/>
      <c r="I693" s="810" t="str">
        <f>IF(入力①申請書項目!M545="","",VLOOKUP(入力①申請書項目!M545,PL①!$A$25:$B$29,2,FALSE))</f>
        <v/>
      </c>
      <c r="J693" s="810"/>
      <c r="K693" s="810"/>
      <c r="L693" s="811" t="str">
        <f>IF(入力①申請書項目!Q545="","",入力①申請書項目!Q545)</f>
        <v/>
      </c>
      <c r="M693" s="811"/>
      <c r="N693" s="811"/>
      <c r="O693" s="811"/>
      <c r="P693" s="811"/>
      <c r="Q693" s="811"/>
      <c r="R693" s="811"/>
      <c r="S693" s="811"/>
      <c r="T693" s="811"/>
      <c r="U693" s="811"/>
      <c r="V693" s="811"/>
      <c r="W693" s="809" t="str">
        <f>IF(入力①申請書項目!AA545="","",入力①申請書項目!AA545)&amp;IF(入力①申請書項目!AD545="","",入力①申請書項目!AD545)</f>
        <v/>
      </c>
      <c r="X693" s="809"/>
      <c r="Y693" s="809"/>
      <c r="Z693" s="809"/>
      <c r="AA693" s="809" t="str">
        <f>IF(入力①申請書項目!AG545="","",入力①申請書項目!AG545)</f>
        <v/>
      </c>
      <c r="AB693" s="809"/>
      <c r="AC693" s="809"/>
      <c r="AD693" s="812" t="str">
        <f>IF(入力①申請書項目!AK545="","",入力①申請書項目!AK545)</f>
        <v/>
      </c>
      <c r="AE693" s="812"/>
      <c r="AF693" s="812"/>
      <c r="AG693" s="813" t="str">
        <f>IF(入力①申請書項目!AN545="","",入力①申請書項目!AN545)</f>
        <v/>
      </c>
      <c r="AH693" s="813"/>
      <c r="AI693" s="812" t="str">
        <f>IF(入力①申請書項目!AP545=0,"",入力①申請書項目!AP545)</f>
        <v/>
      </c>
      <c r="AJ693" s="812"/>
      <c r="AK693" s="812"/>
      <c r="AL693" s="814" t="str">
        <f>IF(入力①申請書項目!AV545="","",入力①申請書項目!AV545)&amp;IF(入力①申請書項目!AZ545="","",","&amp;入力①申請書項目!AZ545)</f>
        <v/>
      </c>
      <c r="AM693" s="814"/>
      <c r="AN693" s="814"/>
      <c r="AO693" s="814"/>
      <c r="AP693" s="814"/>
      <c r="AQ693" s="396"/>
    </row>
    <row r="694" spans="1:43">
      <c r="A694" s="265"/>
      <c r="B694" s="265"/>
      <c r="C694" s="808" t="str">
        <f>IF(入力①申請書項目!E546="","",入力①申請書項目!E546)</f>
        <v/>
      </c>
      <c r="D694" s="808"/>
      <c r="E694" s="809" t="str">
        <f>IF(入力①申請書項目!G546="","","H"&amp;入力①申請書項目!G546&amp;"."&amp;入力①申請書項目!J546)</f>
        <v/>
      </c>
      <c r="F694" s="809"/>
      <c r="G694" s="809"/>
      <c r="H694" s="809"/>
      <c r="I694" s="810" t="str">
        <f>IF(入力①申請書項目!M546="","",VLOOKUP(入力①申請書項目!M546,PL①!$A$25:$B$29,2,FALSE))</f>
        <v/>
      </c>
      <c r="J694" s="810"/>
      <c r="K694" s="810"/>
      <c r="L694" s="811" t="str">
        <f>IF(入力①申請書項目!Q546="","",入力①申請書項目!Q546)</f>
        <v/>
      </c>
      <c r="M694" s="811"/>
      <c r="N694" s="811"/>
      <c r="O694" s="811"/>
      <c r="P694" s="811"/>
      <c r="Q694" s="811"/>
      <c r="R694" s="811"/>
      <c r="S694" s="811"/>
      <c r="T694" s="811"/>
      <c r="U694" s="811"/>
      <c r="V694" s="811"/>
      <c r="W694" s="809" t="str">
        <f>IF(入力①申請書項目!AA546="","",入力①申請書項目!AA546)&amp;IF(入力①申請書項目!AD546="","",入力①申請書項目!AD546)</f>
        <v/>
      </c>
      <c r="X694" s="809"/>
      <c r="Y694" s="809"/>
      <c r="Z694" s="809"/>
      <c r="AA694" s="809" t="str">
        <f>IF(入力①申請書項目!AG546="","",入力①申請書項目!AG546)</f>
        <v/>
      </c>
      <c r="AB694" s="809"/>
      <c r="AC694" s="809"/>
      <c r="AD694" s="812" t="str">
        <f>IF(入力①申請書項目!AK546="","",入力①申請書項目!AK546)</f>
        <v/>
      </c>
      <c r="AE694" s="812"/>
      <c r="AF694" s="812"/>
      <c r="AG694" s="813" t="str">
        <f>IF(入力①申請書項目!AN546="","",入力①申請書項目!AN546)</f>
        <v/>
      </c>
      <c r="AH694" s="813"/>
      <c r="AI694" s="812" t="str">
        <f>IF(入力①申請書項目!AP546=0,"",入力①申請書項目!AP546)</f>
        <v/>
      </c>
      <c r="AJ694" s="812"/>
      <c r="AK694" s="812"/>
      <c r="AL694" s="814" t="str">
        <f>IF(入力①申請書項目!AV546="","",入力①申請書項目!AV546)&amp;IF(入力①申請書項目!AZ546="","",","&amp;入力①申請書項目!AZ546)</f>
        <v/>
      </c>
      <c r="AM694" s="814"/>
      <c r="AN694" s="814"/>
      <c r="AO694" s="814"/>
      <c r="AP694" s="814"/>
      <c r="AQ694" s="396"/>
    </row>
    <row r="695" spans="1:43">
      <c r="A695" s="265"/>
      <c r="B695" s="265"/>
      <c r="C695" s="808" t="str">
        <f>IF(入力①申請書項目!E547="","",入力①申請書項目!E547)</f>
        <v/>
      </c>
      <c r="D695" s="808"/>
      <c r="E695" s="809" t="str">
        <f>IF(入力①申請書項目!G547="","","H"&amp;入力①申請書項目!G547&amp;"."&amp;入力①申請書項目!J547)</f>
        <v/>
      </c>
      <c r="F695" s="809"/>
      <c r="G695" s="809"/>
      <c r="H695" s="809"/>
      <c r="I695" s="810" t="str">
        <f>IF(入力①申請書項目!M547="","",VLOOKUP(入力①申請書項目!M547,PL①!$A$25:$B$29,2,FALSE))</f>
        <v/>
      </c>
      <c r="J695" s="810"/>
      <c r="K695" s="810"/>
      <c r="L695" s="811" t="str">
        <f>IF(入力①申請書項目!Q547="","",入力①申請書項目!Q547)</f>
        <v/>
      </c>
      <c r="M695" s="811"/>
      <c r="N695" s="811"/>
      <c r="O695" s="811"/>
      <c r="P695" s="811"/>
      <c r="Q695" s="811"/>
      <c r="R695" s="811"/>
      <c r="S695" s="811"/>
      <c r="T695" s="811"/>
      <c r="U695" s="811"/>
      <c r="V695" s="811"/>
      <c r="W695" s="809" t="str">
        <f>IF(入力①申請書項目!AA547="","",入力①申請書項目!AA547)&amp;IF(入力①申請書項目!AD547="","",入力①申請書項目!AD547)</f>
        <v/>
      </c>
      <c r="X695" s="809"/>
      <c r="Y695" s="809"/>
      <c r="Z695" s="809"/>
      <c r="AA695" s="809" t="str">
        <f>IF(入力①申請書項目!AG547="","",入力①申請書項目!AG547)</f>
        <v/>
      </c>
      <c r="AB695" s="809"/>
      <c r="AC695" s="809"/>
      <c r="AD695" s="812" t="str">
        <f>IF(入力①申請書項目!AK547="","",入力①申請書項目!AK547)</f>
        <v/>
      </c>
      <c r="AE695" s="812"/>
      <c r="AF695" s="812"/>
      <c r="AG695" s="813" t="str">
        <f>IF(入力①申請書項目!AN547="","",入力①申請書項目!AN547)</f>
        <v/>
      </c>
      <c r="AH695" s="813"/>
      <c r="AI695" s="812" t="str">
        <f>IF(入力①申請書項目!AP547=0,"",入力①申請書項目!AP547)</f>
        <v/>
      </c>
      <c r="AJ695" s="812"/>
      <c r="AK695" s="812"/>
      <c r="AL695" s="814" t="str">
        <f>IF(入力①申請書項目!AV547="","",入力①申請書項目!AV547)&amp;IF(入力①申請書項目!AZ547="","",","&amp;入力①申請書項目!AZ547)</f>
        <v/>
      </c>
      <c r="AM695" s="814"/>
      <c r="AN695" s="814"/>
      <c r="AO695" s="814"/>
      <c r="AP695" s="814"/>
      <c r="AQ695" s="396"/>
    </row>
    <row r="696" spans="1:43">
      <c r="A696" s="265"/>
      <c r="B696" s="265"/>
      <c r="C696" s="808" t="str">
        <f>IF(入力①申請書項目!E548="","",入力①申請書項目!E548)</f>
        <v/>
      </c>
      <c r="D696" s="808"/>
      <c r="E696" s="809" t="str">
        <f>IF(入力①申請書項目!G548="","","H"&amp;入力①申請書項目!G548&amp;"."&amp;入力①申請書項目!J548)</f>
        <v/>
      </c>
      <c r="F696" s="809"/>
      <c r="G696" s="809"/>
      <c r="H696" s="809"/>
      <c r="I696" s="810" t="str">
        <f>IF(入力①申請書項目!M548="","",VLOOKUP(入力①申請書項目!M548,PL①!$A$25:$B$29,2,FALSE))</f>
        <v/>
      </c>
      <c r="J696" s="810"/>
      <c r="K696" s="810"/>
      <c r="L696" s="811" t="str">
        <f>IF(入力①申請書項目!Q548="","",入力①申請書項目!Q548)</f>
        <v/>
      </c>
      <c r="M696" s="811"/>
      <c r="N696" s="811"/>
      <c r="O696" s="811"/>
      <c r="P696" s="811"/>
      <c r="Q696" s="811"/>
      <c r="R696" s="811"/>
      <c r="S696" s="811"/>
      <c r="T696" s="811"/>
      <c r="U696" s="811"/>
      <c r="V696" s="811"/>
      <c r="W696" s="809" t="str">
        <f>IF(入力①申請書項目!AA548="","",入力①申請書項目!AA548)&amp;IF(入力①申請書項目!AD548="","",入力①申請書項目!AD548)</f>
        <v/>
      </c>
      <c r="X696" s="809"/>
      <c r="Y696" s="809"/>
      <c r="Z696" s="809"/>
      <c r="AA696" s="809" t="str">
        <f>IF(入力①申請書項目!AG548="","",入力①申請書項目!AG548)</f>
        <v/>
      </c>
      <c r="AB696" s="809"/>
      <c r="AC696" s="809"/>
      <c r="AD696" s="812" t="str">
        <f>IF(入力①申請書項目!AK548="","",入力①申請書項目!AK548)</f>
        <v/>
      </c>
      <c r="AE696" s="812"/>
      <c r="AF696" s="812"/>
      <c r="AG696" s="813" t="str">
        <f>IF(入力①申請書項目!AN548="","",入力①申請書項目!AN548)</f>
        <v/>
      </c>
      <c r="AH696" s="813"/>
      <c r="AI696" s="812" t="str">
        <f>IF(入力①申請書項目!AP548=0,"",入力①申請書項目!AP548)</f>
        <v/>
      </c>
      <c r="AJ696" s="812"/>
      <c r="AK696" s="812"/>
      <c r="AL696" s="814" t="str">
        <f>IF(入力①申請書項目!AV548="","",入力①申請書項目!AV548)&amp;IF(入力①申請書項目!AZ548="","",","&amp;入力①申請書項目!AZ548)</f>
        <v/>
      </c>
      <c r="AM696" s="814"/>
      <c r="AN696" s="814"/>
      <c r="AO696" s="814"/>
      <c r="AP696" s="814"/>
      <c r="AQ696" s="396"/>
    </row>
    <row r="697" spans="1:43">
      <c r="A697" s="265"/>
      <c r="B697" s="265"/>
      <c r="C697" s="808" t="str">
        <f>IF(入力①申請書項目!E549="","",入力①申請書項目!E549)</f>
        <v/>
      </c>
      <c r="D697" s="808"/>
      <c r="E697" s="809" t="str">
        <f>IF(入力①申請書項目!G549="","","H"&amp;入力①申請書項目!G549&amp;"."&amp;入力①申請書項目!J549)</f>
        <v/>
      </c>
      <c r="F697" s="809"/>
      <c r="G697" s="809"/>
      <c r="H697" s="809"/>
      <c r="I697" s="810" t="str">
        <f>IF(入力①申請書項目!M549="","",VLOOKUP(入力①申請書項目!M549,PL①!$A$25:$B$29,2,FALSE))</f>
        <v/>
      </c>
      <c r="J697" s="810"/>
      <c r="K697" s="810"/>
      <c r="L697" s="811" t="str">
        <f>IF(入力①申請書項目!Q549="","",入力①申請書項目!Q549)</f>
        <v/>
      </c>
      <c r="M697" s="811"/>
      <c r="N697" s="811"/>
      <c r="O697" s="811"/>
      <c r="P697" s="811"/>
      <c r="Q697" s="811"/>
      <c r="R697" s="811"/>
      <c r="S697" s="811"/>
      <c r="T697" s="811"/>
      <c r="U697" s="811"/>
      <c r="V697" s="811"/>
      <c r="W697" s="809" t="str">
        <f>IF(入力①申請書項目!AA549="","",入力①申請書項目!AA549)&amp;IF(入力①申請書項目!AD549="","",入力①申請書項目!AD549)</f>
        <v/>
      </c>
      <c r="X697" s="809"/>
      <c r="Y697" s="809"/>
      <c r="Z697" s="809"/>
      <c r="AA697" s="809" t="str">
        <f>IF(入力①申請書項目!AG549="","",入力①申請書項目!AG549)</f>
        <v/>
      </c>
      <c r="AB697" s="809"/>
      <c r="AC697" s="809"/>
      <c r="AD697" s="812" t="str">
        <f>IF(入力①申請書項目!AK549="","",入力①申請書項目!AK549)</f>
        <v/>
      </c>
      <c r="AE697" s="812"/>
      <c r="AF697" s="812"/>
      <c r="AG697" s="813" t="str">
        <f>IF(入力①申請書項目!AN549="","",入力①申請書項目!AN549)</f>
        <v/>
      </c>
      <c r="AH697" s="813"/>
      <c r="AI697" s="812" t="str">
        <f>IF(入力①申請書項目!AP549=0,"",入力①申請書項目!AP549)</f>
        <v/>
      </c>
      <c r="AJ697" s="812"/>
      <c r="AK697" s="812"/>
      <c r="AL697" s="814" t="str">
        <f>IF(入力①申請書項目!AV549="","",入力①申請書項目!AV549)&amp;IF(入力①申請書項目!AZ549="","",","&amp;入力①申請書項目!AZ549)</f>
        <v/>
      </c>
      <c r="AM697" s="814"/>
      <c r="AN697" s="814"/>
      <c r="AO697" s="814"/>
      <c r="AP697" s="814"/>
      <c r="AQ697" s="396"/>
    </row>
    <row r="698" spans="1:43">
      <c r="A698" s="265"/>
      <c r="B698" s="265"/>
      <c r="C698" s="808" t="str">
        <f>IF(入力①申請書項目!E550="","",入力①申請書項目!E550)</f>
        <v/>
      </c>
      <c r="D698" s="808"/>
      <c r="E698" s="809" t="str">
        <f>IF(入力①申請書項目!G550="","","H"&amp;入力①申請書項目!G550&amp;"."&amp;入力①申請書項目!J550)</f>
        <v/>
      </c>
      <c r="F698" s="809"/>
      <c r="G698" s="809"/>
      <c r="H698" s="809"/>
      <c r="I698" s="810" t="str">
        <f>IF(入力①申請書項目!M550="","",VLOOKUP(入力①申請書項目!M550,PL①!$A$25:$B$29,2,FALSE))</f>
        <v/>
      </c>
      <c r="J698" s="810"/>
      <c r="K698" s="810"/>
      <c r="L698" s="811" t="str">
        <f>IF(入力①申請書項目!Q550="","",入力①申請書項目!Q550)</f>
        <v/>
      </c>
      <c r="M698" s="811"/>
      <c r="N698" s="811"/>
      <c r="O698" s="811"/>
      <c r="P698" s="811"/>
      <c r="Q698" s="811"/>
      <c r="R698" s="811"/>
      <c r="S698" s="811"/>
      <c r="T698" s="811"/>
      <c r="U698" s="811"/>
      <c r="V698" s="811"/>
      <c r="W698" s="809" t="str">
        <f>IF(入力①申請書項目!AA550="","",入力①申請書項目!AA550)&amp;IF(入力①申請書項目!AD550="","",入力①申請書項目!AD550)</f>
        <v/>
      </c>
      <c r="X698" s="809"/>
      <c r="Y698" s="809"/>
      <c r="Z698" s="809"/>
      <c r="AA698" s="809" t="str">
        <f>IF(入力①申請書項目!AG550="","",入力①申請書項目!AG550)</f>
        <v/>
      </c>
      <c r="AB698" s="809"/>
      <c r="AC698" s="809"/>
      <c r="AD698" s="812" t="str">
        <f>IF(入力①申請書項目!AK550="","",入力①申請書項目!AK550)</f>
        <v/>
      </c>
      <c r="AE698" s="812"/>
      <c r="AF698" s="812"/>
      <c r="AG698" s="813" t="str">
        <f>IF(入力①申請書項目!AN550="","",入力①申請書項目!AN550)</f>
        <v/>
      </c>
      <c r="AH698" s="813"/>
      <c r="AI698" s="812" t="str">
        <f>IF(入力①申請書項目!AP550=0,"",入力①申請書項目!AP550)</f>
        <v/>
      </c>
      <c r="AJ698" s="812"/>
      <c r="AK698" s="812"/>
      <c r="AL698" s="814" t="str">
        <f>IF(入力①申請書項目!AV550="","",入力①申請書項目!AV550)&amp;IF(入力①申請書項目!AZ550="","",","&amp;入力①申請書項目!AZ550)</f>
        <v/>
      </c>
      <c r="AM698" s="814"/>
      <c r="AN698" s="814"/>
      <c r="AO698" s="814"/>
      <c r="AP698" s="814"/>
      <c r="AQ698" s="396"/>
    </row>
    <row r="699" spans="1:43">
      <c r="A699" s="265"/>
      <c r="B699" s="265"/>
      <c r="C699" s="808" t="str">
        <f>IF(入力①申請書項目!E551="","",入力①申請書項目!E551)</f>
        <v/>
      </c>
      <c r="D699" s="808"/>
      <c r="E699" s="809" t="str">
        <f>IF(入力①申請書項目!G551="","","H"&amp;入力①申請書項目!G551&amp;"."&amp;入力①申請書項目!J551)</f>
        <v/>
      </c>
      <c r="F699" s="809"/>
      <c r="G699" s="809"/>
      <c r="H699" s="809"/>
      <c r="I699" s="810" t="str">
        <f>IF(入力①申請書項目!M551="","",VLOOKUP(入力①申請書項目!M551,PL①!$A$25:$B$29,2,FALSE))</f>
        <v/>
      </c>
      <c r="J699" s="810"/>
      <c r="K699" s="810"/>
      <c r="L699" s="811" t="str">
        <f>IF(入力①申請書項目!Q551="","",入力①申請書項目!Q551)</f>
        <v/>
      </c>
      <c r="M699" s="811"/>
      <c r="N699" s="811"/>
      <c r="O699" s="811"/>
      <c r="P699" s="811"/>
      <c r="Q699" s="811"/>
      <c r="R699" s="811"/>
      <c r="S699" s="811"/>
      <c r="T699" s="811"/>
      <c r="U699" s="811"/>
      <c r="V699" s="811"/>
      <c r="W699" s="809" t="str">
        <f>IF(入力①申請書項目!AA551="","",入力①申請書項目!AA551)&amp;IF(入力①申請書項目!AD551="","",入力①申請書項目!AD551)</f>
        <v/>
      </c>
      <c r="X699" s="809"/>
      <c r="Y699" s="809"/>
      <c r="Z699" s="809"/>
      <c r="AA699" s="809" t="str">
        <f>IF(入力①申請書項目!AG551="","",入力①申請書項目!AG551)</f>
        <v/>
      </c>
      <c r="AB699" s="809"/>
      <c r="AC699" s="809"/>
      <c r="AD699" s="812" t="str">
        <f>IF(入力①申請書項目!AK551="","",入力①申請書項目!AK551)</f>
        <v/>
      </c>
      <c r="AE699" s="812"/>
      <c r="AF699" s="812"/>
      <c r="AG699" s="813" t="str">
        <f>IF(入力①申請書項目!AN551="","",入力①申請書項目!AN551)</f>
        <v/>
      </c>
      <c r="AH699" s="813"/>
      <c r="AI699" s="812" t="str">
        <f>IF(入力①申請書項目!AP551=0,"",入力①申請書項目!AP551)</f>
        <v/>
      </c>
      <c r="AJ699" s="812"/>
      <c r="AK699" s="812"/>
      <c r="AL699" s="814" t="str">
        <f>IF(入力①申請書項目!AV551="","",入力①申請書項目!AV551)&amp;IF(入力①申請書項目!AZ551="","",","&amp;入力①申請書項目!AZ551)</f>
        <v/>
      </c>
      <c r="AM699" s="814"/>
      <c r="AN699" s="814"/>
      <c r="AO699" s="814"/>
      <c r="AP699" s="814"/>
      <c r="AQ699" s="396"/>
    </row>
    <row r="700" spans="1:43">
      <c r="A700" s="265"/>
      <c r="B700" s="265"/>
      <c r="C700" s="808" t="str">
        <f>IF(入力①申請書項目!E552="","",入力①申請書項目!E552)</f>
        <v/>
      </c>
      <c r="D700" s="808"/>
      <c r="E700" s="809" t="str">
        <f>IF(入力①申請書項目!G552="","","H"&amp;入力①申請書項目!G552&amp;"."&amp;入力①申請書項目!J552)</f>
        <v/>
      </c>
      <c r="F700" s="809"/>
      <c r="G700" s="809"/>
      <c r="H700" s="809"/>
      <c r="I700" s="810" t="str">
        <f>IF(入力①申請書項目!M552="","",VLOOKUP(入力①申請書項目!M552,PL①!$A$25:$B$29,2,FALSE))</f>
        <v/>
      </c>
      <c r="J700" s="810"/>
      <c r="K700" s="810"/>
      <c r="L700" s="811" t="str">
        <f>IF(入力①申請書項目!Q552="","",入力①申請書項目!Q552)</f>
        <v/>
      </c>
      <c r="M700" s="811"/>
      <c r="N700" s="811"/>
      <c r="O700" s="811"/>
      <c r="P700" s="811"/>
      <c r="Q700" s="811"/>
      <c r="R700" s="811"/>
      <c r="S700" s="811"/>
      <c r="T700" s="811"/>
      <c r="U700" s="811"/>
      <c r="V700" s="811"/>
      <c r="W700" s="809" t="str">
        <f>IF(入力①申請書項目!AA552="","",入力①申請書項目!AA552)&amp;IF(入力①申請書項目!AD552="","",入力①申請書項目!AD552)</f>
        <v/>
      </c>
      <c r="X700" s="809"/>
      <c r="Y700" s="809"/>
      <c r="Z700" s="809"/>
      <c r="AA700" s="809" t="str">
        <f>IF(入力①申請書項目!AG552="","",入力①申請書項目!AG552)</f>
        <v/>
      </c>
      <c r="AB700" s="809"/>
      <c r="AC700" s="809"/>
      <c r="AD700" s="812" t="str">
        <f>IF(入力①申請書項目!AK552="","",入力①申請書項目!AK552)</f>
        <v/>
      </c>
      <c r="AE700" s="812"/>
      <c r="AF700" s="812"/>
      <c r="AG700" s="813" t="str">
        <f>IF(入力①申請書項目!AN552="","",入力①申請書項目!AN552)</f>
        <v/>
      </c>
      <c r="AH700" s="813"/>
      <c r="AI700" s="812" t="str">
        <f>IF(入力①申請書項目!AP552=0,"",入力①申請書項目!AP552)</f>
        <v/>
      </c>
      <c r="AJ700" s="812"/>
      <c r="AK700" s="812"/>
      <c r="AL700" s="814" t="str">
        <f>IF(入力①申請書項目!AV552="","",入力①申請書項目!AV552)&amp;IF(入力①申請書項目!AZ552="","",","&amp;入力①申請書項目!AZ552)</f>
        <v/>
      </c>
      <c r="AM700" s="814"/>
      <c r="AN700" s="814"/>
      <c r="AO700" s="814"/>
      <c r="AP700" s="814"/>
      <c r="AQ700" s="396"/>
    </row>
    <row r="701" spans="1:43">
      <c r="A701" s="265"/>
      <c r="B701" s="265"/>
      <c r="C701" s="808" t="str">
        <f>IF(入力①申請書項目!E553="","",入力①申請書項目!E553)</f>
        <v/>
      </c>
      <c r="D701" s="808"/>
      <c r="E701" s="809" t="str">
        <f>IF(入力①申請書項目!G553="","","H"&amp;入力①申請書項目!G553&amp;"."&amp;入力①申請書項目!J553)</f>
        <v/>
      </c>
      <c r="F701" s="809"/>
      <c r="G701" s="809"/>
      <c r="H701" s="809"/>
      <c r="I701" s="810" t="str">
        <f>IF(入力①申請書項目!M553="","",VLOOKUP(入力①申請書項目!M553,PL①!$A$25:$B$29,2,FALSE))</f>
        <v/>
      </c>
      <c r="J701" s="810"/>
      <c r="K701" s="810"/>
      <c r="L701" s="811" t="str">
        <f>IF(入力①申請書項目!Q553="","",入力①申請書項目!Q553)</f>
        <v/>
      </c>
      <c r="M701" s="811"/>
      <c r="N701" s="811"/>
      <c r="O701" s="811"/>
      <c r="P701" s="811"/>
      <c r="Q701" s="811"/>
      <c r="R701" s="811"/>
      <c r="S701" s="811"/>
      <c r="T701" s="811"/>
      <c r="U701" s="811"/>
      <c r="V701" s="811"/>
      <c r="W701" s="809" t="str">
        <f>IF(入力①申請書項目!AA553="","",入力①申請書項目!AA553)&amp;IF(入力①申請書項目!AD553="","",入力①申請書項目!AD553)</f>
        <v/>
      </c>
      <c r="X701" s="809"/>
      <c r="Y701" s="809"/>
      <c r="Z701" s="809"/>
      <c r="AA701" s="809" t="str">
        <f>IF(入力①申請書項目!AG553="","",入力①申請書項目!AG553)</f>
        <v/>
      </c>
      <c r="AB701" s="809"/>
      <c r="AC701" s="809"/>
      <c r="AD701" s="812" t="str">
        <f>IF(入力①申請書項目!AK553="","",入力①申請書項目!AK553)</f>
        <v/>
      </c>
      <c r="AE701" s="812"/>
      <c r="AF701" s="812"/>
      <c r="AG701" s="813" t="str">
        <f>IF(入力①申請書項目!AN553="","",入力①申請書項目!AN553)</f>
        <v/>
      </c>
      <c r="AH701" s="813"/>
      <c r="AI701" s="812" t="str">
        <f>IF(入力①申請書項目!AP553=0,"",入力①申請書項目!AP553)</f>
        <v/>
      </c>
      <c r="AJ701" s="812"/>
      <c r="AK701" s="812"/>
      <c r="AL701" s="814" t="str">
        <f>IF(入力①申請書項目!AV553="","",入力①申請書項目!AV553)&amp;IF(入力①申請書項目!AZ553="","",","&amp;入力①申請書項目!AZ553)</f>
        <v/>
      </c>
      <c r="AM701" s="814"/>
      <c r="AN701" s="814"/>
      <c r="AO701" s="814"/>
      <c r="AP701" s="814"/>
      <c r="AQ701" s="396"/>
    </row>
    <row r="702" spans="1:43">
      <c r="A702" s="265"/>
      <c r="B702" s="265"/>
      <c r="C702" s="808" t="str">
        <f>IF(入力①申請書項目!E554="","",入力①申請書項目!E554)</f>
        <v/>
      </c>
      <c r="D702" s="808"/>
      <c r="E702" s="809" t="str">
        <f>IF(入力①申請書項目!G554="","","H"&amp;入力①申請書項目!G554&amp;"."&amp;入力①申請書項目!J554)</f>
        <v/>
      </c>
      <c r="F702" s="809"/>
      <c r="G702" s="809"/>
      <c r="H702" s="809"/>
      <c r="I702" s="810" t="str">
        <f>IF(入力①申請書項目!M554="","",VLOOKUP(入力①申請書項目!M554,PL①!$A$25:$B$29,2,FALSE))</f>
        <v/>
      </c>
      <c r="J702" s="810"/>
      <c r="K702" s="810"/>
      <c r="L702" s="811" t="str">
        <f>IF(入力①申請書項目!Q554="","",入力①申請書項目!Q554)</f>
        <v/>
      </c>
      <c r="M702" s="811"/>
      <c r="N702" s="811"/>
      <c r="O702" s="811"/>
      <c r="P702" s="811"/>
      <c r="Q702" s="811"/>
      <c r="R702" s="811"/>
      <c r="S702" s="811"/>
      <c r="T702" s="811"/>
      <c r="U702" s="811"/>
      <c r="V702" s="811"/>
      <c r="W702" s="809" t="str">
        <f>IF(入力①申請書項目!AA554="","",入力①申請書項目!AA554)&amp;IF(入力①申請書項目!AD554="","",入力①申請書項目!AD554)</f>
        <v/>
      </c>
      <c r="X702" s="809"/>
      <c r="Y702" s="809"/>
      <c r="Z702" s="809"/>
      <c r="AA702" s="809" t="str">
        <f>IF(入力①申請書項目!AG554="","",入力①申請書項目!AG554)</f>
        <v/>
      </c>
      <c r="AB702" s="809"/>
      <c r="AC702" s="809"/>
      <c r="AD702" s="812" t="str">
        <f>IF(入力①申請書項目!AK554="","",入力①申請書項目!AK554)</f>
        <v/>
      </c>
      <c r="AE702" s="812"/>
      <c r="AF702" s="812"/>
      <c r="AG702" s="813" t="str">
        <f>IF(入力①申請書項目!AN554="","",入力①申請書項目!AN554)</f>
        <v/>
      </c>
      <c r="AH702" s="813"/>
      <c r="AI702" s="812" t="str">
        <f>IF(入力①申請書項目!AP554=0,"",入力①申請書項目!AP554)</f>
        <v/>
      </c>
      <c r="AJ702" s="812"/>
      <c r="AK702" s="812"/>
      <c r="AL702" s="814" t="str">
        <f>IF(入力①申請書項目!AV554="","",入力①申請書項目!AV554)&amp;IF(入力①申請書項目!AZ554="","",","&amp;入力①申請書項目!AZ554)</f>
        <v/>
      </c>
      <c r="AM702" s="814"/>
      <c r="AN702" s="814"/>
      <c r="AO702" s="814"/>
      <c r="AP702" s="814"/>
      <c r="AQ702" s="396"/>
    </row>
    <row r="703" spans="1:43">
      <c r="A703" s="265"/>
      <c r="B703" s="265"/>
      <c r="C703" s="808" t="str">
        <f>IF(入力①申請書項目!E555="","",入力①申請書項目!E555)</f>
        <v/>
      </c>
      <c r="D703" s="808"/>
      <c r="E703" s="809" t="str">
        <f>IF(入力①申請書項目!G555="","","H"&amp;入力①申請書項目!G555&amp;"."&amp;入力①申請書項目!J555)</f>
        <v/>
      </c>
      <c r="F703" s="809"/>
      <c r="G703" s="809"/>
      <c r="H703" s="809"/>
      <c r="I703" s="810" t="str">
        <f>IF(入力①申請書項目!M555="","",VLOOKUP(入力①申請書項目!M555,PL①!$A$25:$B$29,2,FALSE))</f>
        <v/>
      </c>
      <c r="J703" s="810"/>
      <c r="K703" s="810"/>
      <c r="L703" s="811" t="str">
        <f>IF(入力①申請書項目!Q555="","",入力①申請書項目!Q555)</f>
        <v/>
      </c>
      <c r="M703" s="811"/>
      <c r="N703" s="811"/>
      <c r="O703" s="811"/>
      <c r="P703" s="811"/>
      <c r="Q703" s="811"/>
      <c r="R703" s="811"/>
      <c r="S703" s="811"/>
      <c r="T703" s="811"/>
      <c r="U703" s="811"/>
      <c r="V703" s="811"/>
      <c r="W703" s="809" t="str">
        <f>IF(入力①申請書項目!AA555="","",入力①申請書項目!AA555)&amp;IF(入力①申請書項目!AD555="","",入力①申請書項目!AD555)</f>
        <v/>
      </c>
      <c r="X703" s="809"/>
      <c r="Y703" s="809"/>
      <c r="Z703" s="809"/>
      <c r="AA703" s="809" t="str">
        <f>IF(入力①申請書項目!AG555="","",入力①申請書項目!AG555)</f>
        <v/>
      </c>
      <c r="AB703" s="809"/>
      <c r="AC703" s="809"/>
      <c r="AD703" s="812" t="str">
        <f>IF(入力①申請書項目!AK555="","",入力①申請書項目!AK555)</f>
        <v/>
      </c>
      <c r="AE703" s="812"/>
      <c r="AF703" s="812"/>
      <c r="AG703" s="813" t="str">
        <f>IF(入力①申請書項目!AN555="","",入力①申請書項目!AN555)</f>
        <v/>
      </c>
      <c r="AH703" s="813"/>
      <c r="AI703" s="812" t="str">
        <f>IF(入力①申請書項目!AP555=0,"",入力①申請書項目!AP555)</f>
        <v/>
      </c>
      <c r="AJ703" s="812"/>
      <c r="AK703" s="812"/>
      <c r="AL703" s="814" t="str">
        <f>IF(入力①申請書項目!AV555="","",入力①申請書項目!AV555)&amp;IF(入力①申請書項目!AZ555="","",","&amp;入力①申請書項目!AZ555)</f>
        <v/>
      </c>
      <c r="AM703" s="814"/>
      <c r="AN703" s="814"/>
      <c r="AO703" s="814"/>
      <c r="AP703" s="814"/>
      <c r="AQ703" s="396"/>
    </row>
    <row r="704" spans="1:43">
      <c r="A704" s="265"/>
      <c r="B704" s="265"/>
      <c r="C704" s="808" t="str">
        <f>IF(入力①申請書項目!E556="","",入力①申請書項目!E556)</f>
        <v/>
      </c>
      <c r="D704" s="808"/>
      <c r="E704" s="809" t="str">
        <f>IF(入力①申請書項目!G556="","","H"&amp;入力①申請書項目!G556&amp;"."&amp;入力①申請書項目!J556)</f>
        <v/>
      </c>
      <c r="F704" s="809"/>
      <c r="G704" s="809"/>
      <c r="H704" s="809"/>
      <c r="I704" s="810" t="str">
        <f>IF(入力①申請書項目!M556="","",VLOOKUP(入力①申請書項目!M556,PL①!$A$25:$B$29,2,FALSE))</f>
        <v/>
      </c>
      <c r="J704" s="810"/>
      <c r="K704" s="810"/>
      <c r="L704" s="811" t="str">
        <f>IF(入力①申請書項目!Q556="","",入力①申請書項目!Q556)</f>
        <v/>
      </c>
      <c r="M704" s="811"/>
      <c r="N704" s="811"/>
      <c r="O704" s="811"/>
      <c r="P704" s="811"/>
      <c r="Q704" s="811"/>
      <c r="R704" s="811"/>
      <c r="S704" s="811"/>
      <c r="T704" s="811"/>
      <c r="U704" s="811"/>
      <c r="V704" s="811"/>
      <c r="W704" s="809" t="str">
        <f>IF(入力①申請書項目!AA556="","",入力①申請書項目!AA556)&amp;IF(入力①申請書項目!AD556="","",入力①申請書項目!AD556)</f>
        <v/>
      </c>
      <c r="X704" s="809"/>
      <c r="Y704" s="809"/>
      <c r="Z704" s="809"/>
      <c r="AA704" s="809" t="str">
        <f>IF(入力①申請書項目!AG556="","",入力①申請書項目!AG556)</f>
        <v/>
      </c>
      <c r="AB704" s="809"/>
      <c r="AC704" s="809"/>
      <c r="AD704" s="812" t="str">
        <f>IF(入力①申請書項目!AK556="","",入力①申請書項目!AK556)</f>
        <v/>
      </c>
      <c r="AE704" s="812"/>
      <c r="AF704" s="812"/>
      <c r="AG704" s="813" t="str">
        <f>IF(入力①申請書項目!AN556="","",入力①申請書項目!AN556)</f>
        <v/>
      </c>
      <c r="AH704" s="813"/>
      <c r="AI704" s="812" t="str">
        <f>IF(入力①申請書項目!AP556=0,"",入力①申請書項目!AP556)</f>
        <v/>
      </c>
      <c r="AJ704" s="812"/>
      <c r="AK704" s="812"/>
      <c r="AL704" s="814" t="str">
        <f>IF(入力①申請書項目!AV556="","",入力①申請書項目!AV556)&amp;IF(入力①申請書項目!AZ556="","",","&amp;入力①申請書項目!AZ556)</f>
        <v/>
      </c>
      <c r="AM704" s="814"/>
      <c r="AN704" s="814"/>
      <c r="AO704" s="814"/>
      <c r="AP704" s="814"/>
      <c r="AQ704" s="396"/>
    </row>
    <row r="705" spans="1:43">
      <c r="A705" s="265"/>
      <c r="B705" s="265"/>
      <c r="C705" s="808" t="str">
        <f>IF(入力①申請書項目!E557="","",入力①申請書項目!E557)</f>
        <v/>
      </c>
      <c r="D705" s="808"/>
      <c r="E705" s="809" t="str">
        <f>IF(入力①申請書項目!G557="","","H"&amp;入力①申請書項目!G557&amp;"."&amp;入力①申請書項目!J557)</f>
        <v/>
      </c>
      <c r="F705" s="809"/>
      <c r="G705" s="809"/>
      <c r="H705" s="809"/>
      <c r="I705" s="810" t="str">
        <f>IF(入力①申請書項目!M557="","",VLOOKUP(入力①申請書項目!M557,PL①!$A$25:$B$29,2,FALSE))</f>
        <v/>
      </c>
      <c r="J705" s="810"/>
      <c r="K705" s="810"/>
      <c r="L705" s="811" t="str">
        <f>IF(入力①申請書項目!Q557="","",入力①申請書項目!Q557)</f>
        <v/>
      </c>
      <c r="M705" s="811"/>
      <c r="N705" s="811"/>
      <c r="O705" s="811"/>
      <c r="P705" s="811"/>
      <c r="Q705" s="811"/>
      <c r="R705" s="811"/>
      <c r="S705" s="811"/>
      <c r="T705" s="811"/>
      <c r="U705" s="811"/>
      <c r="V705" s="811"/>
      <c r="W705" s="809" t="str">
        <f>IF(入力①申請書項目!AA557="","",入力①申請書項目!AA557)&amp;IF(入力①申請書項目!AD557="","",入力①申請書項目!AD557)</f>
        <v/>
      </c>
      <c r="X705" s="809"/>
      <c r="Y705" s="809"/>
      <c r="Z705" s="809"/>
      <c r="AA705" s="809" t="str">
        <f>IF(入力①申請書項目!AG557="","",入力①申請書項目!AG557)</f>
        <v/>
      </c>
      <c r="AB705" s="809"/>
      <c r="AC705" s="809"/>
      <c r="AD705" s="812" t="str">
        <f>IF(入力①申請書項目!AK557="","",入力①申請書項目!AK557)</f>
        <v/>
      </c>
      <c r="AE705" s="812"/>
      <c r="AF705" s="812"/>
      <c r="AG705" s="813" t="str">
        <f>IF(入力①申請書項目!AN557="","",入力①申請書項目!AN557)</f>
        <v/>
      </c>
      <c r="AH705" s="813"/>
      <c r="AI705" s="812" t="str">
        <f>IF(入力①申請書項目!AP557=0,"",入力①申請書項目!AP557)</f>
        <v/>
      </c>
      <c r="AJ705" s="812"/>
      <c r="AK705" s="812"/>
      <c r="AL705" s="814" t="str">
        <f>IF(入力①申請書項目!AV557="","",入力①申請書項目!AV557)&amp;IF(入力①申請書項目!AZ557="","",","&amp;入力①申請書項目!AZ557)</f>
        <v/>
      </c>
      <c r="AM705" s="814"/>
      <c r="AN705" s="814"/>
      <c r="AO705" s="814"/>
      <c r="AP705" s="814"/>
      <c r="AQ705" s="396"/>
    </row>
    <row r="706" spans="1:43">
      <c r="A706" s="265"/>
      <c r="B706" s="265"/>
      <c r="C706" s="808" t="str">
        <f>IF(入力①申請書項目!E558="","",入力①申請書項目!E558)</f>
        <v/>
      </c>
      <c r="D706" s="808"/>
      <c r="E706" s="809" t="str">
        <f>IF(入力①申請書項目!G558="","","H"&amp;入力①申請書項目!G558&amp;"."&amp;入力①申請書項目!J558)</f>
        <v/>
      </c>
      <c r="F706" s="809"/>
      <c r="G706" s="809"/>
      <c r="H706" s="809"/>
      <c r="I706" s="810" t="str">
        <f>IF(入力①申請書項目!M558="","",VLOOKUP(入力①申請書項目!M558,PL①!$A$25:$B$29,2,FALSE))</f>
        <v/>
      </c>
      <c r="J706" s="810"/>
      <c r="K706" s="810"/>
      <c r="L706" s="811" t="str">
        <f>IF(入力①申請書項目!Q558="","",入力①申請書項目!Q558)</f>
        <v/>
      </c>
      <c r="M706" s="811"/>
      <c r="N706" s="811"/>
      <c r="O706" s="811"/>
      <c r="P706" s="811"/>
      <c r="Q706" s="811"/>
      <c r="R706" s="811"/>
      <c r="S706" s="811"/>
      <c r="T706" s="811"/>
      <c r="U706" s="811"/>
      <c r="V706" s="811"/>
      <c r="W706" s="809" t="str">
        <f>IF(入力①申請書項目!AA558="","",入力①申請書項目!AA558)&amp;IF(入力①申請書項目!AD558="","",入力①申請書項目!AD558)</f>
        <v/>
      </c>
      <c r="X706" s="809"/>
      <c r="Y706" s="809"/>
      <c r="Z706" s="809"/>
      <c r="AA706" s="809" t="str">
        <f>IF(入力①申請書項目!AG558="","",入力①申請書項目!AG558)</f>
        <v/>
      </c>
      <c r="AB706" s="809"/>
      <c r="AC706" s="809"/>
      <c r="AD706" s="812" t="str">
        <f>IF(入力①申請書項目!AK558="","",入力①申請書項目!AK558)</f>
        <v/>
      </c>
      <c r="AE706" s="812"/>
      <c r="AF706" s="812"/>
      <c r="AG706" s="813" t="str">
        <f>IF(入力①申請書項目!AN558="","",入力①申請書項目!AN558)</f>
        <v/>
      </c>
      <c r="AH706" s="813"/>
      <c r="AI706" s="812" t="str">
        <f>IF(入力①申請書項目!AP558=0,"",入力①申請書項目!AP558)</f>
        <v/>
      </c>
      <c r="AJ706" s="812"/>
      <c r="AK706" s="812"/>
      <c r="AL706" s="814" t="str">
        <f>IF(入力①申請書項目!AV558="","",入力①申請書項目!AV558)&amp;IF(入力①申請書項目!AZ558="","",","&amp;入力①申請書項目!AZ558)</f>
        <v/>
      </c>
      <c r="AM706" s="814"/>
      <c r="AN706" s="814"/>
      <c r="AO706" s="814"/>
      <c r="AP706" s="814"/>
      <c r="AQ706" s="396"/>
    </row>
    <row r="707" spans="1:43">
      <c r="A707" s="265"/>
      <c r="B707" s="265"/>
      <c r="C707" s="808" t="str">
        <f>IF(入力①申請書項目!E559="","",入力①申請書項目!E559)</f>
        <v/>
      </c>
      <c r="D707" s="808"/>
      <c r="E707" s="809" t="str">
        <f>IF(入力①申請書項目!G559="","","H"&amp;入力①申請書項目!G559&amp;"."&amp;入力①申請書項目!J559)</f>
        <v/>
      </c>
      <c r="F707" s="809"/>
      <c r="G707" s="809"/>
      <c r="H707" s="809"/>
      <c r="I707" s="810" t="str">
        <f>IF(入力①申請書項目!M559="","",VLOOKUP(入力①申請書項目!M559,PL①!$A$25:$B$29,2,FALSE))</f>
        <v/>
      </c>
      <c r="J707" s="810"/>
      <c r="K707" s="810"/>
      <c r="L707" s="811" t="str">
        <f>IF(入力①申請書項目!Q559="","",入力①申請書項目!Q559)</f>
        <v/>
      </c>
      <c r="M707" s="811"/>
      <c r="N707" s="811"/>
      <c r="O707" s="811"/>
      <c r="P707" s="811"/>
      <c r="Q707" s="811"/>
      <c r="R707" s="811"/>
      <c r="S707" s="811"/>
      <c r="T707" s="811"/>
      <c r="U707" s="811"/>
      <c r="V707" s="811"/>
      <c r="W707" s="809" t="str">
        <f>IF(入力①申請書項目!AA559="","",入力①申請書項目!AA559)&amp;IF(入力①申請書項目!AD559="","",入力①申請書項目!AD559)</f>
        <v/>
      </c>
      <c r="X707" s="809"/>
      <c r="Y707" s="809"/>
      <c r="Z707" s="809"/>
      <c r="AA707" s="809" t="str">
        <f>IF(入力①申請書項目!AG559="","",入力①申請書項目!AG559)</f>
        <v/>
      </c>
      <c r="AB707" s="809"/>
      <c r="AC707" s="809"/>
      <c r="AD707" s="812" t="str">
        <f>IF(入力①申請書項目!AK559="","",入力①申請書項目!AK559)</f>
        <v/>
      </c>
      <c r="AE707" s="812"/>
      <c r="AF707" s="812"/>
      <c r="AG707" s="813" t="str">
        <f>IF(入力①申請書項目!AN559="","",入力①申請書項目!AN559)</f>
        <v/>
      </c>
      <c r="AH707" s="813"/>
      <c r="AI707" s="812" t="str">
        <f>IF(入力①申請書項目!AP559=0,"",入力①申請書項目!AP559)</f>
        <v/>
      </c>
      <c r="AJ707" s="812"/>
      <c r="AK707" s="812"/>
      <c r="AL707" s="814" t="str">
        <f>IF(入力①申請書項目!AV559="","",入力①申請書項目!AV559)&amp;IF(入力①申請書項目!AZ559="","",","&amp;入力①申請書項目!AZ559)</f>
        <v/>
      </c>
      <c r="AM707" s="814"/>
      <c r="AN707" s="814"/>
      <c r="AO707" s="814"/>
      <c r="AP707" s="814"/>
      <c r="AQ707" s="396"/>
    </row>
    <row r="708" spans="1:43">
      <c r="A708" s="265"/>
      <c r="B708" s="265"/>
      <c r="C708" s="808" t="str">
        <f>IF(入力①申請書項目!E560="","",入力①申請書項目!E560)</f>
        <v/>
      </c>
      <c r="D708" s="808"/>
      <c r="E708" s="809" t="str">
        <f>IF(入力①申請書項目!G560="","","H"&amp;入力①申請書項目!G560&amp;"."&amp;入力①申請書項目!J560)</f>
        <v/>
      </c>
      <c r="F708" s="809"/>
      <c r="G708" s="809"/>
      <c r="H708" s="809"/>
      <c r="I708" s="810" t="str">
        <f>IF(入力①申請書項目!M560="","",VLOOKUP(入力①申請書項目!M560,PL①!$A$25:$B$29,2,FALSE))</f>
        <v/>
      </c>
      <c r="J708" s="810"/>
      <c r="K708" s="810"/>
      <c r="L708" s="811" t="str">
        <f>IF(入力①申請書項目!Q560="","",入力①申請書項目!Q560)</f>
        <v/>
      </c>
      <c r="M708" s="811"/>
      <c r="N708" s="811"/>
      <c r="O708" s="811"/>
      <c r="P708" s="811"/>
      <c r="Q708" s="811"/>
      <c r="R708" s="811"/>
      <c r="S708" s="811"/>
      <c r="T708" s="811"/>
      <c r="U708" s="811"/>
      <c r="V708" s="811"/>
      <c r="W708" s="809" t="str">
        <f>IF(入力①申請書項目!AA560="","",入力①申請書項目!AA560)&amp;IF(入力①申請書項目!AD560="","",入力①申請書項目!AD560)</f>
        <v/>
      </c>
      <c r="X708" s="809"/>
      <c r="Y708" s="809"/>
      <c r="Z708" s="809"/>
      <c r="AA708" s="809" t="str">
        <f>IF(入力①申請書項目!AG560="","",入力①申請書項目!AG560)</f>
        <v/>
      </c>
      <c r="AB708" s="809"/>
      <c r="AC708" s="809"/>
      <c r="AD708" s="812" t="str">
        <f>IF(入力①申請書項目!AK560="","",入力①申請書項目!AK560)</f>
        <v/>
      </c>
      <c r="AE708" s="812"/>
      <c r="AF708" s="812"/>
      <c r="AG708" s="813" t="str">
        <f>IF(入力①申請書項目!AN560="","",入力①申請書項目!AN560)</f>
        <v/>
      </c>
      <c r="AH708" s="813"/>
      <c r="AI708" s="812" t="str">
        <f>IF(入力①申請書項目!AP560=0,"",入力①申請書項目!AP560)</f>
        <v/>
      </c>
      <c r="AJ708" s="812"/>
      <c r="AK708" s="812"/>
      <c r="AL708" s="814" t="str">
        <f>IF(入力①申請書項目!AV560="","",入力①申請書項目!AV560)&amp;IF(入力①申請書項目!AZ560="","",","&amp;入力①申請書項目!AZ560)</f>
        <v/>
      </c>
      <c r="AM708" s="814"/>
      <c r="AN708" s="814"/>
      <c r="AO708" s="814"/>
      <c r="AP708" s="814"/>
      <c r="AQ708" s="396"/>
    </row>
    <row r="709" spans="1:43">
      <c r="A709" s="265"/>
      <c r="B709" s="265"/>
      <c r="C709" s="808" t="str">
        <f>IF(入力①申請書項目!E561="","",入力①申請書項目!E561)</f>
        <v/>
      </c>
      <c r="D709" s="808"/>
      <c r="E709" s="809" t="str">
        <f>IF(入力①申請書項目!G561="","","H"&amp;入力①申請書項目!G561&amp;"."&amp;入力①申請書項目!J561)</f>
        <v/>
      </c>
      <c r="F709" s="809"/>
      <c r="G709" s="809"/>
      <c r="H709" s="809"/>
      <c r="I709" s="810" t="str">
        <f>IF(入力①申請書項目!M561="","",VLOOKUP(入力①申請書項目!M561,PL①!$A$25:$B$29,2,FALSE))</f>
        <v/>
      </c>
      <c r="J709" s="810"/>
      <c r="K709" s="810"/>
      <c r="L709" s="811" t="str">
        <f>IF(入力①申請書項目!Q561="","",入力①申請書項目!Q561)</f>
        <v/>
      </c>
      <c r="M709" s="811"/>
      <c r="N709" s="811"/>
      <c r="O709" s="811"/>
      <c r="P709" s="811"/>
      <c r="Q709" s="811"/>
      <c r="R709" s="811"/>
      <c r="S709" s="811"/>
      <c r="T709" s="811"/>
      <c r="U709" s="811"/>
      <c r="V709" s="811"/>
      <c r="W709" s="809" t="str">
        <f>IF(入力①申請書項目!AA561="","",入力①申請書項目!AA561)&amp;IF(入力①申請書項目!AD561="","",入力①申請書項目!AD561)</f>
        <v/>
      </c>
      <c r="X709" s="809"/>
      <c r="Y709" s="809"/>
      <c r="Z709" s="809"/>
      <c r="AA709" s="809" t="str">
        <f>IF(入力①申請書項目!AG561="","",入力①申請書項目!AG561)</f>
        <v/>
      </c>
      <c r="AB709" s="809"/>
      <c r="AC709" s="809"/>
      <c r="AD709" s="812" t="str">
        <f>IF(入力①申請書項目!AK561="","",入力①申請書項目!AK561)</f>
        <v/>
      </c>
      <c r="AE709" s="812"/>
      <c r="AF709" s="812"/>
      <c r="AG709" s="813" t="str">
        <f>IF(入力①申請書項目!AN561="","",入力①申請書項目!AN561)</f>
        <v/>
      </c>
      <c r="AH709" s="813"/>
      <c r="AI709" s="812" t="str">
        <f>IF(入力①申請書項目!AP561=0,"",入力①申請書項目!AP561)</f>
        <v/>
      </c>
      <c r="AJ709" s="812"/>
      <c r="AK709" s="812"/>
      <c r="AL709" s="814" t="str">
        <f>IF(入力①申請書項目!AV561="","",入力①申請書項目!AV561)&amp;IF(入力①申請書項目!AZ561="","",","&amp;入力①申請書項目!AZ561)</f>
        <v/>
      </c>
      <c r="AM709" s="814"/>
      <c r="AN709" s="814"/>
      <c r="AO709" s="814"/>
      <c r="AP709" s="814"/>
      <c r="AQ709" s="396"/>
    </row>
    <row r="710" spans="1:43">
      <c r="A710" s="265"/>
      <c r="B710" s="265"/>
      <c r="C710" s="808" t="str">
        <f>IF(入力①申請書項目!E562="","",入力①申請書項目!E562)</f>
        <v/>
      </c>
      <c r="D710" s="808"/>
      <c r="E710" s="809" t="str">
        <f>IF(入力①申請書項目!G562="","","H"&amp;入力①申請書項目!G562&amp;"."&amp;入力①申請書項目!J562)</f>
        <v/>
      </c>
      <c r="F710" s="809"/>
      <c r="G710" s="809"/>
      <c r="H710" s="809"/>
      <c r="I710" s="810" t="str">
        <f>IF(入力①申請書項目!M562="","",VLOOKUP(入力①申請書項目!M562,PL①!$A$25:$B$29,2,FALSE))</f>
        <v/>
      </c>
      <c r="J710" s="810"/>
      <c r="K710" s="810"/>
      <c r="L710" s="811" t="str">
        <f>IF(入力①申請書項目!Q562="","",入力①申請書項目!Q562)</f>
        <v/>
      </c>
      <c r="M710" s="811"/>
      <c r="N710" s="811"/>
      <c r="O710" s="811"/>
      <c r="P710" s="811"/>
      <c r="Q710" s="811"/>
      <c r="R710" s="811"/>
      <c r="S710" s="811"/>
      <c r="T710" s="811"/>
      <c r="U710" s="811"/>
      <c r="V710" s="811"/>
      <c r="W710" s="809" t="str">
        <f>IF(入力①申請書項目!AA562="","",入力①申請書項目!AA562)&amp;IF(入力①申請書項目!AD562="","",入力①申請書項目!AD562)</f>
        <v/>
      </c>
      <c r="X710" s="809"/>
      <c r="Y710" s="809"/>
      <c r="Z710" s="809"/>
      <c r="AA710" s="809" t="str">
        <f>IF(入力①申請書項目!AG562="","",入力①申請書項目!AG562)</f>
        <v/>
      </c>
      <c r="AB710" s="809"/>
      <c r="AC710" s="809"/>
      <c r="AD710" s="812" t="str">
        <f>IF(入力①申請書項目!AK562="","",入力①申請書項目!AK562)</f>
        <v/>
      </c>
      <c r="AE710" s="812"/>
      <c r="AF710" s="812"/>
      <c r="AG710" s="813" t="str">
        <f>IF(入力①申請書項目!AN562="","",入力①申請書項目!AN562)</f>
        <v/>
      </c>
      <c r="AH710" s="813"/>
      <c r="AI710" s="812" t="str">
        <f>IF(入力①申請書項目!AP562=0,"",入力①申請書項目!AP562)</f>
        <v/>
      </c>
      <c r="AJ710" s="812"/>
      <c r="AK710" s="812"/>
      <c r="AL710" s="814" t="str">
        <f>IF(入力①申請書項目!AV562="","",入力①申請書項目!AV562)&amp;IF(入力①申請書項目!AZ562="","",","&amp;入力①申請書項目!AZ562)</f>
        <v/>
      </c>
      <c r="AM710" s="814"/>
      <c r="AN710" s="814"/>
      <c r="AO710" s="814"/>
      <c r="AP710" s="814"/>
      <c r="AQ710" s="396"/>
    </row>
    <row r="711" spans="1:43">
      <c r="A711" s="265"/>
      <c r="B711" s="265"/>
      <c r="C711" s="808" t="str">
        <f>IF(入力①申請書項目!E563="","",入力①申請書項目!E563)</f>
        <v/>
      </c>
      <c r="D711" s="808"/>
      <c r="E711" s="809" t="str">
        <f>IF(入力①申請書項目!G563="","","H"&amp;入力①申請書項目!G563&amp;"."&amp;入力①申請書項目!J563)</f>
        <v/>
      </c>
      <c r="F711" s="809"/>
      <c r="G711" s="809"/>
      <c r="H711" s="809"/>
      <c r="I711" s="810" t="str">
        <f>IF(入力①申請書項目!M563="","",VLOOKUP(入力①申請書項目!M563,PL①!$A$25:$B$29,2,FALSE))</f>
        <v/>
      </c>
      <c r="J711" s="810"/>
      <c r="K711" s="810"/>
      <c r="L711" s="811" t="str">
        <f>IF(入力①申請書項目!Q563="","",入力①申請書項目!Q563)</f>
        <v/>
      </c>
      <c r="M711" s="811"/>
      <c r="N711" s="811"/>
      <c r="O711" s="811"/>
      <c r="P711" s="811"/>
      <c r="Q711" s="811"/>
      <c r="R711" s="811"/>
      <c r="S711" s="811"/>
      <c r="T711" s="811"/>
      <c r="U711" s="811"/>
      <c r="V711" s="811"/>
      <c r="W711" s="809" t="str">
        <f>IF(入力①申請書項目!AA563="","",入力①申請書項目!AA563)&amp;IF(入力①申請書項目!AD563="","",入力①申請書項目!AD563)</f>
        <v/>
      </c>
      <c r="X711" s="809"/>
      <c r="Y711" s="809"/>
      <c r="Z711" s="809"/>
      <c r="AA711" s="809" t="str">
        <f>IF(入力①申請書項目!AG563="","",入力①申請書項目!AG563)</f>
        <v/>
      </c>
      <c r="AB711" s="809"/>
      <c r="AC711" s="809"/>
      <c r="AD711" s="812" t="str">
        <f>IF(入力①申請書項目!AK563="","",入力①申請書項目!AK563)</f>
        <v/>
      </c>
      <c r="AE711" s="812"/>
      <c r="AF711" s="812"/>
      <c r="AG711" s="813" t="str">
        <f>IF(入力①申請書項目!AN563="","",入力①申請書項目!AN563)</f>
        <v/>
      </c>
      <c r="AH711" s="813"/>
      <c r="AI711" s="812" t="str">
        <f>IF(入力①申請書項目!AP563=0,"",入力①申請書項目!AP563)</f>
        <v/>
      </c>
      <c r="AJ711" s="812"/>
      <c r="AK711" s="812"/>
      <c r="AL711" s="814" t="str">
        <f>IF(入力①申請書項目!AV563="","",入力①申請書項目!AV563)&amp;IF(入力①申請書項目!AZ563="","",","&amp;入力①申請書項目!AZ563)</f>
        <v/>
      </c>
      <c r="AM711" s="814"/>
      <c r="AN711" s="814"/>
      <c r="AO711" s="814"/>
      <c r="AP711" s="814"/>
      <c r="AQ711" s="396"/>
    </row>
    <row r="712" spans="1:43">
      <c r="A712" s="265"/>
      <c r="B712" s="265"/>
      <c r="C712" s="808" t="str">
        <f>IF(入力①申請書項目!E564="","",入力①申請書項目!E564)</f>
        <v/>
      </c>
      <c r="D712" s="808"/>
      <c r="E712" s="809" t="str">
        <f>IF(入力①申請書項目!G564="","","H"&amp;入力①申請書項目!G564&amp;"."&amp;入力①申請書項目!J564)</f>
        <v/>
      </c>
      <c r="F712" s="809"/>
      <c r="G712" s="809"/>
      <c r="H712" s="809"/>
      <c r="I712" s="810" t="str">
        <f>IF(入力①申請書項目!M564="","",VLOOKUP(入力①申請書項目!M564,PL①!$A$25:$B$29,2,FALSE))</f>
        <v/>
      </c>
      <c r="J712" s="810"/>
      <c r="K712" s="810"/>
      <c r="L712" s="811" t="str">
        <f>IF(入力①申請書項目!Q564="","",入力①申請書項目!Q564)</f>
        <v/>
      </c>
      <c r="M712" s="811"/>
      <c r="N712" s="811"/>
      <c r="O712" s="811"/>
      <c r="P712" s="811"/>
      <c r="Q712" s="811"/>
      <c r="R712" s="811"/>
      <c r="S712" s="811"/>
      <c r="T712" s="811"/>
      <c r="U712" s="811"/>
      <c r="V712" s="811"/>
      <c r="W712" s="809" t="str">
        <f>IF(入力①申請書項目!AA564="","",入力①申請書項目!AA564)&amp;IF(入力①申請書項目!AD564="","",入力①申請書項目!AD564)</f>
        <v/>
      </c>
      <c r="X712" s="809"/>
      <c r="Y712" s="809"/>
      <c r="Z712" s="809"/>
      <c r="AA712" s="809" t="str">
        <f>IF(入力①申請書項目!AG564="","",入力①申請書項目!AG564)</f>
        <v/>
      </c>
      <c r="AB712" s="809"/>
      <c r="AC712" s="809"/>
      <c r="AD712" s="812" t="str">
        <f>IF(入力①申請書項目!AK564="","",入力①申請書項目!AK564)</f>
        <v/>
      </c>
      <c r="AE712" s="812"/>
      <c r="AF712" s="812"/>
      <c r="AG712" s="813" t="str">
        <f>IF(入力①申請書項目!AN564="","",入力①申請書項目!AN564)</f>
        <v/>
      </c>
      <c r="AH712" s="813"/>
      <c r="AI712" s="812" t="str">
        <f>IF(入力①申請書項目!AP564=0,"",入力①申請書項目!AP564)</f>
        <v/>
      </c>
      <c r="AJ712" s="812"/>
      <c r="AK712" s="812"/>
      <c r="AL712" s="814" t="str">
        <f>IF(入力①申請書項目!AV564="","",入力①申請書項目!AV564)&amp;IF(入力①申請書項目!AZ564="","",","&amp;入力①申請書項目!AZ564)</f>
        <v/>
      </c>
      <c r="AM712" s="814"/>
      <c r="AN712" s="814"/>
      <c r="AO712" s="814"/>
      <c r="AP712" s="814"/>
      <c r="AQ712" s="396"/>
    </row>
    <row r="713" spans="1:43">
      <c r="A713" s="265"/>
      <c r="B713" s="265"/>
      <c r="C713" s="808" t="str">
        <f>IF(入力①申請書項目!E565="","",入力①申請書項目!E565)</f>
        <v/>
      </c>
      <c r="D713" s="808"/>
      <c r="E713" s="809" t="str">
        <f>IF(入力①申請書項目!G565="","","H"&amp;入力①申請書項目!G565&amp;"."&amp;入力①申請書項目!J565)</f>
        <v/>
      </c>
      <c r="F713" s="809"/>
      <c r="G713" s="809"/>
      <c r="H713" s="809"/>
      <c r="I713" s="810" t="str">
        <f>IF(入力①申請書項目!M565="","",VLOOKUP(入力①申請書項目!M565,PL①!$A$25:$B$29,2,FALSE))</f>
        <v/>
      </c>
      <c r="J713" s="810"/>
      <c r="K713" s="810"/>
      <c r="L713" s="811" t="str">
        <f>IF(入力①申請書項目!Q565="","",入力①申請書項目!Q565)</f>
        <v/>
      </c>
      <c r="M713" s="811"/>
      <c r="N713" s="811"/>
      <c r="O713" s="811"/>
      <c r="P713" s="811"/>
      <c r="Q713" s="811"/>
      <c r="R713" s="811"/>
      <c r="S713" s="811"/>
      <c r="T713" s="811"/>
      <c r="U713" s="811"/>
      <c r="V713" s="811"/>
      <c r="W713" s="809" t="str">
        <f>IF(入力①申請書項目!AA565="","",入力①申請書項目!AA565)&amp;IF(入力①申請書項目!AD565="","",入力①申請書項目!AD565)</f>
        <v/>
      </c>
      <c r="X713" s="809"/>
      <c r="Y713" s="809"/>
      <c r="Z713" s="809"/>
      <c r="AA713" s="809" t="str">
        <f>IF(入力①申請書項目!AG565="","",入力①申請書項目!AG565)</f>
        <v/>
      </c>
      <c r="AB713" s="809"/>
      <c r="AC713" s="809"/>
      <c r="AD713" s="812" t="str">
        <f>IF(入力①申請書項目!AK565="","",入力①申請書項目!AK565)</f>
        <v/>
      </c>
      <c r="AE713" s="812"/>
      <c r="AF713" s="812"/>
      <c r="AG713" s="813" t="str">
        <f>IF(入力①申請書項目!AN565="","",入力①申請書項目!AN565)</f>
        <v/>
      </c>
      <c r="AH713" s="813"/>
      <c r="AI713" s="812" t="str">
        <f>IF(入力①申請書項目!AP565=0,"",入力①申請書項目!AP565)</f>
        <v/>
      </c>
      <c r="AJ713" s="812"/>
      <c r="AK713" s="812"/>
      <c r="AL713" s="814" t="str">
        <f>IF(入力①申請書項目!AV565="","",入力①申請書項目!AV565)&amp;IF(入力①申請書項目!AZ565="","",","&amp;入力①申請書項目!AZ565)</f>
        <v/>
      </c>
      <c r="AM713" s="814"/>
      <c r="AN713" s="814"/>
      <c r="AO713" s="814"/>
      <c r="AP713" s="814"/>
      <c r="AQ713" s="396"/>
    </row>
    <row r="714" spans="1:43">
      <c r="A714" s="265"/>
      <c r="B714" s="265"/>
      <c r="C714" s="808" t="str">
        <f>IF(入力①申請書項目!E566="","",入力①申請書項目!E566)</f>
        <v/>
      </c>
      <c r="D714" s="808"/>
      <c r="E714" s="809" t="str">
        <f>IF(入力①申請書項目!G566="","","H"&amp;入力①申請書項目!G566&amp;"."&amp;入力①申請書項目!J566)</f>
        <v/>
      </c>
      <c r="F714" s="809"/>
      <c r="G714" s="809"/>
      <c r="H714" s="809"/>
      <c r="I714" s="810" t="str">
        <f>IF(入力①申請書項目!M566="","",VLOOKUP(入力①申請書項目!M566,PL①!$A$25:$B$29,2,FALSE))</f>
        <v/>
      </c>
      <c r="J714" s="810"/>
      <c r="K714" s="810"/>
      <c r="L714" s="811" t="str">
        <f>IF(入力①申請書項目!Q566="","",入力①申請書項目!Q566)</f>
        <v/>
      </c>
      <c r="M714" s="811"/>
      <c r="N714" s="811"/>
      <c r="O714" s="811"/>
      <c r="P714" s="811"/>
      <c r="Q714" s="811"/>
      <c r="R714" s="811"/>
      <c r="S714" s="811"/>
      <c r="T714" s="811"/>
      <c r="U714" s="811"/>
      <c r="V714" s="811"/>
      <c r="W714" s="809" t="str">
        <f>IF(入力①申請書項目!AA566="","",入力①申請書項目!AA566)&amp;IF(入力①申請書項目!AD566="","",入力①申請書項目!AD566)</f>
        <v/>
      </c>
      <c r="X714" s="809"/>
      <c r="Y714" s="809"/>
      <c r="Z714" s="809"/>
      <c r="AA714" s="809" t="str">
        <f>IF(入力①申請書項目!AG566="","",入力①申請書項目!AG566)</f>
        <v/>
      </c>
      <c r="AB714" s="809"/>
      <c r="AC714" s="809"/>
      <c r="AD714" s="812" t="str">
        <f>IF(入力①申請書項目!AK566="","",入力①申請書項目!AK566)</f>
        <v/>
      </c>
      <c r="AE714" s="812"/>
      <c r="AF714" s="812"/>
      <c r="AG714" s="813" t="str">
        <f>IF(入力①申請書項目!AN566="","",入力①申請書項目!AN566)</f>
        <v/>
      </c>
      <c r="AH714" s="813"/>
      <c r="AI714" s="812" t="str">
        <f>IF(入力①申請書項目!AP566=0,"",入力①申請書項目!AP566)</f>
        <v/>
      </c>
      <c r="AJ714" s="812"/>
      <c r="AK714" s="812"/>
      <c r="AL714" s="814" t="str">
        <f>IF(入力①申請書項目!AV566="","",入力①申請書項目!AV566)&amp;IF(入力①申請書項目!AZ566="","",","&amp;入力①申請書項目!AZ566)</f>
        <v/>
      </c>
      <c r="AM714" s="814"/>
      <c r="AN714" s="814"/>
      <c r="AO714" s="814"/>
      <c r="AP714" s="814"/>
      <c r="AQ714" s="396"/>
    </row>
    <row r="715" spans="1:43">
      <c r="A715" s="265"/>
      <c r="B715" s="265"/>
      <c r="C715" s="808" t="str">
        <f>IF(入力①申請書項目!E567="","",入力①申請書項目!E567)</f>
        <v/>
      </c>
      <c r="D715" s="808"/>
      <c r="E715" s="809" t="str">
        <f>IF(入力①申請書項目!G567="","","H"&amp;入力①申請書項目!G567&amp;"."&amp;入力①申請書項目!J567)</f>
        <v/>
      </c>
      <c r="F715" s="809"/>
      <c r="G715" s="809"/>
      <c r="H715" s="809"/>
      <c r="I715" s="810" t="str">
        <f>IF(入力①申請書項目!M567="","",VLOOKUP(入力①申請書項目!M567,PL①!$A$25:$B$29,2,FALSE))</f>
        <v/>
      </c>
      <c r="J715" s="810"/>
      <c r="K715" s="810"/>
      <c r="L715" s="811" t="str">
        <f>IF(入力①申請書項目!Q567="","",入力①申請書項目!Q567)</f>
        <v/>
      </c>
      <c r="M715" s="811"/>
      <c r="N715" s="811"/>
      <c r="O715" s="811"/>
      <c r="P715" s="811"/>
      <c r="Q715" s="811"/>
      <c r="R715" s="811"/>
      <c r="S715" s="811"/>
      <c r="T715" s="811"/>
      <c r="U715" s="811"/>
      <c r="V715" s="811"/>
      <c r="W715" s="809" t="str">
        <f>IF(入力①申請書項目!AA567="","",入力①申請書項目!AA567)&amp;IF(入力①申請書項目!AD567="","",入力①申請書項目!AD567)</f>
        <v/>
      </c>
      <c r="X715" s="809"/>
      <c r="Y715" s="809"/>
      <c r="Z715" s="809"/>
      <c r="AA715" s="809" t="str">
        <f>IF(入力①申請書項目!AG567="","",入力①申請書項目!AG567)</f>
        <v/>
      </c>
      <c r="AB715" s="809"/>
      <c r="AC715" s="809"/>
      <c r="AD715" s="812" t="str">
        <f>IF(入力①申請書項目!AK567="","",入力①申請書項目!AK567)</f>
        <v/>
      </c>
      <c r="AE715" s="812"/>
      <c r="AF715" s="812"/>
      <c r="AG715" s="813" t="str">
        <f>IF(入力①申請書項目!AN567="","",入力①申請書項目!AN567)</f>
        <v/>
      </c>
      <c r="AH715" s="813"/>
      <c r="AI715" s="812" t="str">
        <f>IF(入力①申請書項目!AP567=0,"",入力①申請書項目!AP567)</f>
        <v/>
      </c>
      <c r="AJ715" s="812"/>
      <c r="AK715" s="812"/>
      <c r="AL715" s="814" t="str">
        <f>IF(入力①申請書項目!AV567="","",入力①申請書項目!AV567)&amp;IF(入力①申請書項目!AZ567="","",","&amp;入力①申請書項目!AZ567)</f>
        <v/>
      </c>
      <c r="AM715" s="814"/>
      <c r="AN715" s="814"/>
      <c r="AO715" s="814"/>
      <c r="AP715" s="814"/>
      <c r="AQ715" s="396"/>
    </row>
    <row r="716" spans="1:43">
      <c r="A716" s="265"/>
      <c r="B716" s="265"/>
      <c r="C716" s="808" t="str">
        <f>IF(入力①申請書項目!E568="","",入力①申請書項目!E568)</f>
        <v/>
      </c>
      <c r="D716" s="808"/>
      <c r="E716" s="809" t="str">
        <f>IF(入力①申請書項目!G568="","","H"&amp;入力①申請書項目!G568&amp;"."&amp;入力①申請書項目!J568)</f>
        <v/>
      </c>
      <c r="F716" s="809"/>
      <c r="G716" s="809"/>
      <c r="H716" s="809"/>
      <c r="I716" s="810" t="str">
        <f>IF(入力①申請書項目!M568="","",VLOOKUP(入力①申請書項目!M568,PL①!$A$25:$B$29,2,FALSE))</f>
        <v/>
      </c>
      <c r="J716" s="810"/>
      <c r="K716" s="810"/>
      <c r="L716" s="811" t="str">
        <f>IF(入力①申請書項目!Q568="","",入力①申請書項目!Q568)</f>
        <v/>
      </c>
      <c r="M716" s="811"/>
      <c r="N716" s="811"/>
      <c r="O716" s="811"/>
      <c r="P716" s="811"/>
      <c r="Q716" s="811"/>
      <c r="R716" s="811"/>
      <c r="S716" s="811"/>
      <c r="T716" s="811"/>
      <c r="U716" s="811"/>
      <c r="V716" s="811"/>
      <c r="W716" s="809" t="str">
        <f>IF(入力①申請書項目!AA568="","",入力①申請書項目!AA568)&amp;IF(入力①申請書項目!AD568="","",入力①申請書項目!AD568)</f>
        <v/>
      </c>
      <c r="X716" s="809"/>
      <c r="Y716" s="809"/>
      <c r="Z716" s="809"/>
      <c r="AA716" s="809" t="str">
        <f>IF(入力①申請書項目!AG568="","",入力①申請書項目!AG568)</f>
        <v/>
      </c>
      <c r="AB716" s="809"/>
      <c r="AC716" s="809"/>
      <c r="AD716" s="812" t="str">
        <f>IF(入力①申請書項目!AK568="","",入力①申請書項目!AK568)</f>
        <v/>
      </c>
      <c r="AE716" s="812"/>
      <c r="AF716" s="812"/>
      <c r="AG716" s="813" t="str">
        <f>IF(入力①申請書項目!AN568="","",入力①申請書項目!AN568)</f>
        <v/>
      </c>
      <c r="AH716" s="813"/>
      <c r="AI716" s="812" t="str">
        <f>IF(入力①申請書項目!AP568=0,"",入力①申請書項目!AP568)</f>
        <v/>
      </c>
      <c r="AJ716" s="812"/>
      <c r="AK716" s="812"/>
      <c r="AL716" s="814" t="str">
        <f>IF(入力①申請書項目!AV568="","",入力①申請書項目!AV568)&amp;IF(入力①申請書項目!AZ568="","",","&amp;入力①申請書項目!AZ568)</f>
        <v/>
      </c>
      <c r="AM716" s="814"/>
      <c r="AN716" s="814"/>
      <c r="AO716" s="814"/>
      <c r="AP716" s="814"/>
      <c r="AQ716" s="396"/>
    </row>
    <row r="717" spans="1:43">
      <c r="A717" s="265"/>
      <c r="B717" s="265"/>
      <c r="C717" s="808" t="str">
        <f>IF(入力①申請書項目!E569="","",入力①申請書項目!E569)</f>
        <v/>
      </c>
      <c r="D717" s="808"/>
      <c r="E717" s="809" t="str">
        <f>IF(入力①申請書項目!G569="","","H"&amp;入力①申請書項目!G569&amp;"."&amp;入力①申請書項目!J569)</f>
        <v/>
      </c>
      <c r="F717" s="809"/>
      <c r="G717" s="809"/>
      <c r="H717" s="809"/>
      <c r="I717" s="810" t="str">
        <f>IF(入力①申請書項目!M569="","",VLOOKUP(入力①申請書項目!M569,PL①!$A$25:$B$29,2,FALSE))</f>
        <v/>
      </c>
      <c r="J717" s="810"/>
      <c r="K717" s="810"/>
      <c r="L717" s="811" t="str">
        <f>IF(入力①申請書項目!Q569="","",入力①申請書項目!Q569)</f>
        <v/>
      </c>
      <c r="M717" s="811"/>
      <c r="N717" s="811"/>
      <c r="O717" s="811"/>
      <c r="P717" s="811"/>
      <c r="Q717" s="811"/>
      <c r="R717" s="811"/>
      <c r="S717" s="811"/>
      <c r="T717" s="811"/>
      <c r="U717" s="811"/>
      <c r="V717" s="811"/>
      <c r="W717" s="809" t="str">
        <f>IF(入力①申請書項目!AA569="","",入力①申請書項目!AA569)&amp;IF(入力①申請書項目!AD569="","",入力①申請書項目!AD569)</f>
        <v/>
      </c>
      <c r="X717" s="809"/>
      <c r="Y717" s="809"/>
      <c r="Z717" s="809"/>
      <c r="AA717" s="809" t="str">
        <f>IF(入力①申請書項目!AG569="","",入力①申請書項目!AG569)</f>
        <v/>
      </c>
      <c r="AB717" s="809"/>
      <c r="AC717" s="809"/>
      <c r="AD717" s="812" t="str">
        <f>IF(入力①申請書項目!AK569="","",入力①申請書項目!AK569)</f>
        <v/>
      </c>
      <c r="AE717" s="812"/>
      <c r="AF717" s="812"/>
      <c r="AG717" s="813" t="str">
        <f>IF(入力①申請書項目!AN569="","",入力①申請書項目!AN569)</f>
        <v/>
      </c>
      <c r="AH717" s="813"/>
      <c r="AI717" s="812" t="str">
        <f>IF(入力①申請書項目!AP569=0,"",入力①申請書項目!AP569)</f>
        <v/>
      </c>
      <c r="AJ717" s="812"/>
      <c r="AK717" s="812"/>
      <c r="AL717" s="814" t="str">
        <f>IF(入力①申請書項目!AV569="","",入力①申請書項目!AV569)&amp;IF(入力①申請書項目!AZ569="","",","&amp;入力①申請書項目!AZ569)</f>
        <v/>
      </c>
      <c r="AM717" s="814"/>
      <c r="AN717" s="814"/>
      <c r="AO717" s="814"/>
      <c r="AP717" s="814"/>
      <c r="AQ717" s="396"/>
    </row>
    <row r="718" spans="1:43">
      <c r="A718" s="265"/>
      <c r="B718" s="265"/>
      <c r="C718" s="808" t="str">
        <f>IF(入力①申請書項目!E570="","",入力①申請書項目!E570)</f>
        <v/>
      </c>
      <c r="D718" s="808"/>
      <c r="E718" s="809" t="str">
        <f>IF(入力①申請書項目!G570="","","H"&amp;入力①申請書項目!G570&amp;"."&amp;入力①申請書項目!J570)</f>
        <v/>
      </c>
      <c r="F718" s="809"/>
      <c r="G718" s="809"/>
      <c r="H718" s="809"/>
      <c r="I718" s="810" t="str">
        <f>IF(入力①申請書項目!M570="","",VLOOKUP(入力①申請書項目!M570,PL①!$A$25:$B$29,2,FALSE))</f>
        <v/>
      </c>
      <c r="J718" s="810"/>
      <c r="K718" s="810"/>
      <c r="L718" s="811" t="str">
        <f>IF(入力①申請書項目!Q570="","",入力①申請書項目!Q570)</f>
        <v/>
      </c>
      <c r="M718" s="811"/>
      <c r="N718" s="811"/>
      <c r="O718" s="811"/>
      <c r="P718" s="811"/>
      <c r="Q718" s="811"/>
      <c r="R718" s="811"/>
      <c r="S718" s="811"/>
      <c r="T718" s="811"/>
      <c r="U718" s="811"/>
      <c r="V718" s="811"/>
      <c r="W718" s="809" t="str">
        <f>IF(入力①申請書項目!AA570="","",入力①申請書項目!AA570)&amp;IF(入力①申請書項目!AD570="","",入力①申請書項目!AD570)</f>
        <v/>
      </c>
      <c r="X718" s="809"/>
      <c r="Y718" s="809"/>
      <c r="Z718" s="809"/>
      <c r="AA718" s="809" t="str">
        <f>IF(入力①申請書項目!AG570="","",入力①申請書項目!AG570)</f>
        <v/>
      </c>
      <c r="AB718" s="809"/>
      <c r="AC718" s="809"/>
      <c r="AD718" s="812" t="str">
        <f>IF(入力①申請書項目!AK570="","",入力①申請書項目!AK570)</f>
        <v/>
      </c>
      <c r="AE718" s="812"/>
      <c r="AF718" s="812"/>
      <c r="AG718" s="813" t="str">
        <f>IF(入力①申請書項目!AN570="","",入力①申請書項目!AN570)</f>
        <v/>
      </c>
      <c r="AH718" s="813"/>
      <c r="AI718" s="812" t="str">
        <f>IF(入力①申請書項目!AP570=0,"",入力①申請書項目!AP570)</f>
        <v/>
      </c>
      <c r="AJ718" s="812"/>
      <c r="AK718" s="812"/>
      <c r="AL718" s="814" t="str">
        <f>IF(入力①申請書項目!AV570="","",入力①申請書項目!AV570)&amp;IF(入力①申請書項目!AZ570="","",","&amp;入力①申請書項目!AZ570)</f>
        <v/>
      </c>
      <c r="AM718" s="814"/>
      <c r="AN718" s="814"/>
      <c r="AO718" s="814"/>
      <c r="AP718" s="814"/>
      <c r="AQ718" s="396"/>
    </row>
    <row r="719" spans="1:43">
      <c r="A719" s="265"/>
      <c r="B719" s="265"/>
      <c r="C719" s="808" t="str">
        <f>IF(入力①申請書項目!E571="","",入力①申請書項目!E571)</f>
        <v/>
      </c>
      <c r="D719" s="808"/>
      <c r="E719" s="809" t="str">
        <f>IF(入力①申請書項目!G571="","","H"&amp;入力①申請書項目!G571&amp;"."&amp;入力①申請書項目!J571)</f>
        <v/>
      </c>
      <c r="F719" s="809"/>
      <c r="G719" s="809"/>
      <c r="H719" s="809"/>
      <c r="I719" s="810" t="str">
        <f>IF(入力①申請書項目!M571="","",VLOOKUP(入力①申請書項目!M571,PL①!$A$25:$B$29,2,FALSE))</f>
        <v/>
      </c>
      <c r="J719" s="810"/>
      <c r="K719" s="810"/>
      <c r="L719" s="811" t="str">
        <f>IF(入力①申請書項目!Q571="","",入力①申請書項目!Q571)</f>
        <v/>
      </c>
      <c r="M719" s="811"/>
      <c r="N719" s="811"/>
      <c r="O719" s="811"/>
      <c r="P719" s="811"/>
      <c r="Q719" s="811"/>
      <c r="R719" s="811"/>
      <c r="S719" s="811"/>
      <c r="T719" s="811"/>
      <c r="U719" s="811"/>
      <c r="V719" s="811"/>
      <c r="W719" s="809" t="str">
        <f>IF(入力①申請書項目!AA571="","",入力①申請書項目!AA571)&amp;IF(入力①申請書項目!AD571="","",入力①申請書項目!AD571)</f>
        <v/>
      </c>
      <c r="X719" s="809"/>
      <c r="Y719" s="809"/>
      <c r="Z719" s="809"/>
      <c r="AA719" s="809" t="str">
        <f>IF(入力①申請書項目!AG571="","",入力①申請書項目!AG571)</f>
        <v/>
      </c>
      <c r="AB719" s="809"/>
      <c r="AC719" s="809"/>
      <c r="AD719" s="812" t="str">
        <f>IF(入力①申請書項目!AK571="","",入力①申請書項目!AK571)</f>
        <v/>
      </c>
      <c r="AE719" s="812"/>
      <c r="AF719" s="812"/>
      <c r="AG719" s="813" t="str">
        <f>IF(入力①申請書項目!AN571="","",入力①申請書項目!AN571)</f>
        <v/>
      </c>
      <c r="AH719" s="813"/>
      <c r="AI719" s="812" t="str">
        <f>IF(入力①申請書項目!AP571=0,"",入力①申請書項目!AP571)</f>
        <v/>
      </c>
      <c r="AJ719" s="812"/>
      <c r="AK719" s="812"/>
      <c r="AL719" s="814" t="str">
        <f>IF(入力①申請書項目!AV571="","",入力①申請書項目!AV571)&amp;IF(入力①申請書項目!AZ571="","",","&amp;入力①申請書項目!AZ571)</f>
        <v/>
      </c>
      <c r="AM719" s="814"/>
      <c r="AN719" s="814"/>
      <c r="AO719" s="814"/>
      <c r="AP719" s="814"/>
      <c r="AQ719" s="396"/>
    </row>
    <row r="720" spans="1:43">
      <c r="A720" s="265"/>
      <c r="B720" s="265"/>
      <c r="C720" s="808" t="str">
        <f>IF(入力①申請書項目!E572="","",入力①申請書項目!E572)</f>
        <v/>
      </c>
      <c r="D720" s="808"/>
      <c r="E720" s="809" t="str">
        <f>IF(入力①申請書項目!G572="","","H"&amp;入力①申請書項目!G572&amp;"."&amp;入力①申請書項目!J572)</f>
        <v/>
      </c>
      <c r="F720" s="809"/>
      <c r="G720" s="809"/>
      <c r="H720" s="809"/>
      <c r="I720" s="810" t="str">
        <f>IF(入力①申請書項目!M572="","",VLOOKUP(入力①申請書項目!M572,PL①!$A$25:$B$29,2,FALSE))</f>
        <v/>
      </c>
      <c r="J720" s="810"/>
      <c r="K720" s="810"/>
      <c r="L720" s="811" t="str">
        <f>IF(入力①申請書項目!Q572="","",入力①申請書項目!Q572)</f>
        <v/>
      </c>
      <c r="M720" s="811"/>
      <c r="N720" s="811"/>
      <c r="O720" s="811"/>
      <c r="P720" s="811"/>
      <c r="Q720" s="811"/>
      <c r="R720" s="811"/>
      <c r="S720" s="811"/>
      <c r="T720" s="811"/>
      <c r="U720" s="811"/>
      <c r="V720" s="811"/>
      <c r="W720" s="809" t="str">
        <f>IF(入力①申請書項目!AA572="","",入力①申請書項目!AA572)&amp;IF(入力①申請書項目!AD572="","",入力①申請書項目!AD572)</f>
        <v/>
      </c>
      <c r="X720" s="809"/>
      <c r="Y720" s="809"/>
      <c r="Z720" s="809"/>
      <c r="AA720" s="809" t="str">
        <f>IF(入力①申請書項目!AG572="","",入力①申請書項目!AG572)</f>
        <v/>
      </c>
      <c r="AB720" s="809"/>
      <c r="AC720" s="809"/>
      <c r="AD720" s="812" t="str">
        <f>IF(入力①申請書項目!AK572="","",入力①申請書項目!AK572)</f>
        <v/>
      </c>
      <c r="AE720" s="812"/>
      <c r="AF720" s="812"/>
      <c r="AG720" s="813" t="str">
        <f>IF(入力①申請書項目!AN572="","",入力①申請書項目!AN572)</f>
        <v/>
      </c>
      <c r="AH720" s="813"/>
      <c r="AI720" s="812" t="str">
        <f>IF(入力①申請書項目!AP572=0,"",入力①申請書項目!AP572)</f>
        <v/>
      </c>
      <c r="AJ720" s="812"/>
      <c r="AK720" s="812"/>
      <c r="AL720" s="814" t="str">
        <f>IF(入力①申請書項目!AV572="","",入力①申請書項目!AV572)&amp;IF(入力①申請書項目!AZ572="","",","&amp;入力①申請書項目!AZ572)</f>
        <v/>
      </c>
      <c r="AM720" s="814"/>
      <c r="AN720" s="814"/>
      <c r="AO720" s="814"/>
      <c r="AP720" s="814"/>
      <c r="AQ720" s="396"/>
    </row>
    <row r="721" spans="1:46">
      <c r="A721" s="265"/>
      <c r="B721" s="265"/>
      <c r="C721" s="808" t="str">
        <f>IF(入力①申請書項目!E573="","",入力①申請書項目!E573)</f>
        <v/>
      </c>
      <c r="D721" s="808"/>
      <c r="E721" s="809" t="str">
        <f>IF(入力①申請書項目!G573="","","H"&amp;入力①申請書項目!G573&amp;"."&amp;入力①申請書項目!J573)</f>
        <v/>
      </c>
      <c r="F721" s="809"/>
      <c r="G721" s="809"/>
      <c r="H721" s="809"/>
      <c r="I721" s="810" t="str">
        <f>IF(入力①申請書項目!M573="","",VLOOKUP(入力①申請書項目!M573,PL①!$A$25:$B$29,2,FALSE))</f>
        <v/>
      </c>
      <c r="J721" s="810"/>
      <c r="K721" s="810"/>
      <c r="L721" s="811" t="str">
        <f>IF(入力①申請書項目!Q573="","",入力①申請書項目!Q573)</f>
        <v/>
      </c>
      <c r="M721" s="811"/>
      <c r="N721" s="811"/>
      <c r="O721" s="811"/>
      <c r="P721" s="811"/>
      <c r="Q721" s="811"/>
      <c r="R721" s="811"/>
      <c r="S721" s="811"/>
      <c r="T721" s="811"/>
      <c r="U721" s="811"/>
      <c r="V721" s="811"/>
      <c r="W721" s="809" t="str">
        <f>IF(入力①申請書項目!AA573="","",入力①申請書項目!AA573)&amp;IF(入力①申請書項目!AD573="","",入力①申請書項目!AD573)</f>
        <v/>
      </c>
      <c r="X721" s="809"/>
      <c r="Y721" s="809"/>
      <c r="Z721" s="809"/>
      <c r="AA721" s="809" t="str">
        <f>IF(入力①申請書項目!AG573="","",入力①申請書項目!AG573)</f>
        <v/>
      </c>
      <c r="AB721" s="809"/>
      <c r="AC721" s="809"/>
      <c r="AD721" s="812" t="str">
        <f>IF(入力①申請書項目!AK573="","",入力①申請書項目!AK573)</f>
        <v/>
      </c>
      <c r="AE721" s="812"/>
      <c r="AF721" s="812"/>
      <c r="AG721" s="813" t="str">
        <f>IF(入力①申請書項目!AN573="","",入力①申請書項目!AN573)</f>
        <v/>
      </c>
      <c r="AH721" s="813"/>
      <c r="AI721" s="812" t="str">
        <f>IF(入力①申請書項目!AP573=0,"",入力①申請書項目!AP573)</f>
        <v/>
      </c>
      <c r="AJ721" s="812"/>
      <c r="AK721" s="812"/>
      <c r="AL721" s="814" t="str">
        <f>IF(入力①申請書項目!AV573="","",入力①申請書項目!AV573)&amp;IF(入力①申請書項目!AZ573="","",","&amp;入力①申請書項目!AZ573)</f>
        <v/>
      </c>
      <c r="AM721" s="814"/>
      <c r="AN721" s="814"/>
      <c r="AO721" s="814"/>
      <c r="AP721" s="814"/>
      <c r="AQ721" s="396"/>
    </row>
    <row r="722" spans="1:46">
      <c r="A722" s="265"/>
      <c r="B722" s="265"/>
      <c r="C722" s="808" t="str">
        <f>IF(入力①申請書項目!E574="","",入力①申請書項目!E574)</f>
        <v/>
      </c>
      <c r="D722" s="808"/>
      <c r="E722" s="809" t="str">
        <f>IF(入力①申請書項目!G574="","","H"&amp;入力①申請書項目!G574&amp;"."&amp;入力①申請書項目!J574)</f>
        <v/>
      </c>
      <c r="F722" s="809"/>
      <c r="G722" s="809"/>
      <c r="H722" s="809"/>
      <c r="I722" s="810" t="str">
        <f>IF(入力①申請書項目!M574="","",VLOOKUP(入力①申請書項目!M574,PL①!$A$25:$B$29,2,FALSE))</f>
        <v/>
      </c>
      <c r="J722" s="810"/>
      <c r="K722" s="810"/>
      <c r="L722" s="811" t="str">
        <f>IF(入力①申請書項目!Q574="","",入力①申請書項目!Q574)</f>
        <v/>
      </c>
      <c r="M722" s="811"/>
      <c r="N722" s="811"/>
      <c r="O722" s="811"/>
      <c r="P722" s="811"/>
      <c r="Q722" s="811"/>
      <c r="R722" s="811"/>
      <c r="S722" s="811"/>
      <c r="T722" s="811"/>
      <c r="U722" s="811"/>
      <c r="V722" s="811"/>
      <c r="W722" s="809" t="str">
        <f>IF(入力①申請書項目!AA574="","",入力①申請書項目!AA574)&amp;IF(入力①申請書項目!AD574="","",入力①申請書項目!AD574)</f>
        <v/>
      </c>
      <c r="X722" s="809"/>
      <c r="Y722" s="809"/>
      <c r="Z722" s="809"/>
      <c r="AA722" s="809" t="str">
        <f>IF(入力①申請書項目!AG574="","",入力①申請書項目!AG574)</f>
        <v/>
      </c>
      <c r="AB722" s="809"/>
      <c r="AC722" s="809"/>
      <c r="AD722" s="812" t="str">
        <f>IF(入力①申請書項目!AK574="","",入力①申請書項目!AK574)</f>
        <v/>
      </c>
      <c r="AE722" s="812"/>
      <c r="AF722" s="812"/>
      <c r="AG722" s="813" t="str">
        <f>IF(入力①申請書項目!AN574="","",入力①申請書項目!AN574)</f>
        <v/>
      </c>
      <c r="AH722" s="813"/>
      <c r="AI722" s="812" t="str">
        <f>IF(入力①申請書項目!AP574=0,"",入力①申請書項目!AP574)</f>
        <v/>
      </c>
      <c r="AJ722" s="812"/>
      <c r="AK722" s="812"/>
      <c r="AL722" s="814" t="str">
        <f>IF(入力①申請書項目!AV574="","",入力①申請書項目!AV574)&amp;IF(入力①申請書項目!AZ574="","",","&amp;入力①申請書項目!AZ574)</f>
        <v/>
      </c>
      <c r="AM722" s="814"/>
      <c r="AN722" s="814"/>
      <c r="AO722" s="814"/>
      <c r="AP722" s="814"/>
      <c r="AQ722" s="396"/>
    </row>
    <row r="723" spans="1:46">
      <c r="A723" s="265"/>
      <c r="B723" s="265"/>
      <c r="C723" s="808" t="str">
        <f>IF(入力①申請書項目!E575="","",入力①申請書項目!E575)</f>
        <v/>
      </c>
      <c r="D723" s="808"/>
      <c r="E723" s="809" t="str">
        <f>IF(入力①申請書項目!G575="","","H"&amp;入力①申請書項目!G575&amp;"."&amp;入力①申請書項目!J575)</f>
        <v/>
      </c>
      <c r="F723" s="809"/>
      <c r="G723" s="809"/>
      <c r="H723" s="809"/>
      <c r="I723" s="810" t="str">
        <f>IF(入力①申請書項目!M575="","",VLOOKUP(入力①申請書項目!M575,PL①!$A$25:$B$29,2,FALSE))</f>
        <v/>
      </c>
      <c r="J723" s="810"/>
      <c r="K723" s="810"/>
      <c r="L723" s="811" t="str">
        <f>IF(入力①申請書項目!Q575="","",入力①申請書項目!Q575)</f>
        <v/>
      </c>
      <c r="M723" s="811"/>
      <c r="N723" s="811"/>
      <c r="O723" s="811"/>
      <c r="P723" s="811"/>
      <c r="Q723" s="811"/>
      <c r="R723" s="811"/>
      <c r="S723" s="811"/>
      <c r="T723" s="811"/>
      <c r="U723" s="811"/>
      <c r="V723" s="811"/>
      <c r="W723" s="809" t="str">
        <f>IF(入力①申請書項目!AA575="","",入力①申請書項目!AA575)&amp;IF(入力①申請書項目!AD575="","",入力①申請書項目!AD575)</f>
        <v/>
      </c>
      <c r="X723" s="809"/>
      <c r="Y723" s="809"/>
      <c r="Z723" s="809"/>
      <c r="AA723" s="809" t="str">
        <f>IF(入力①申請書項目!AG575="","",入力①申請書項目!AG575)</f>
        <v/>
      </c>
      <c r="AB723" s="809"/>
      <c r="AC723" s="809"/>
      <c r="AD723" s="812" t="str">
        <f>IF(入力①申請書項目!AK575="","",入力①申請書項目!AK575)</f>
        <v/>
      </c>
      <c r="AE723" s="812"/>
      <c r="AF723" s="812"/>
      <c r="AG723" s="813" t="str">
        <f>IF(入力①申請書項目!AN575="","",入力①申請書項目!AN575)</f>
        <v/>
      </c>
      <c r="AH723" s="813"/>
      <c r="AI723" s="812" t="str">
        <f>IF(入力①申請書項目!AP575=0,"",入力①申請書項目!AP575)</f>
        <v/>
      </c>
      <c r="AJ723" s="812"/>
      <c r="AK723" s="812"/>
      <c r="AL723" s="814" t="str">
        <f>IF(入力①申請書項目!AV575="","",入力①申請書項目!AV575)&amp;IF(入力①申請書項目!AZ575="","",","&amp;入力①申請書項目!AZ575)</f>
        <v/>
      </c>
      <c r="AM723" s="814"/>
      <c r="AN723" s="814"/>
      <c r="AO723" s="814"/>
      <c r="AP723" s="814"/>
      <c r="AQ723" s="396"/>
    </row>
    <row r="724" spans="1:46">
      <c r="A724" s="265"/>
      <c r="B724" s="265"/>
      <c r="C724" s="808" t="str">
        <f>IF(入力①申請書項目!E576="","",入力①申請書項目!E576)</f>
        <v/>
      </c>
      <c r="D724" s="808"/>
      <c r="E724" s="809" t="str">
        <f>IF(入力①申請書項目!G576="","","H"&amp;入力①申請書項目!G576&amp;"."&amp;入力①申請書項目!J576)</f>
        <v/>
      </c>
      <c r="F724" s="809"/>
      <c r="G724" s="809"/>
      <c r="H724" s="809"/>
      <c r="I724" s="810" t="str">
        <f>IF(入力①申請書項目!M576="","",VLOOKUP(入力①申請書項目!M576,PL①!$A$25:$B$29,2,FALSE))</f>
        <v/>
      </c>
      <c r="J724" s="810"/>
      <c r="K724" s="810"/>
      <c r="L724" s="811" t="str">
        <f>IF(入力①申請書項目!Q576="","",入力①申請書項目!Q576)</f>
        <v/>
      </c>
      <c r="M724" s="811"/>
      <c r="N724" s="811"/>
      <c r="O724" s="811"/>
      <c r="P724" s="811"/>
      <c r="Q724" s="811"/>
      <c r="R724" s="811"/>
      <c r="S724" s="811"/>
      <c r="T724" s="811"/>
      <c r="U724" s="811"/>
      <c r="V724" s="811"/>
      <c r="W724" s="809" t="str">
        <f>IF(入力①申請書項目!AA576="","",入力①申請書項目!AA576)&amp;IF(入力①申請書項目!AD576="","",入力①申請書項目!AD576)</f>
        <v/>
      </c>
      <c r="X724" s="809"/>
      <c r="Y724" s="809"/>
      <c r="Z724" s="809"/>
      <c r="AA724" s="809" t="str">
        <f>IF(入力①申請書項目!AG576="","",入力①申請書項目!AG576)</f>
        <v/>
      </c>
      <c r="AB724" s="809"/>
      <c r="AC724" s="809"/>
      <c r="AD724" s="812" t="str">
        <f>IF(入力①申請書項目!AK576="","",入力①申請書項目!AK576)</f>
        <v/>
      </c>
      <c r="AE724" s="812"/>
      <c r="AF724" s="812"/>
      <c r="AG724" s="813" t="str">
        <f>IF(入力①申請書項目!AN576="","",入力①申請書項目!AN576)</f>
        <v/>
      </c>
      <c r="AH724" s="813"/>
      <c r="AI724" s="812" t="str">
        <f>IF(入力①申請書項目!AP576=0,"",入力①申請書項目!AP576)</f>
        <v/>
      </c>
      <c r="AJ724" s="812"/>
      <c r="AK724" s="812"/>
      <c r="AL724" s="814" t="str">
        <f>IF(入力①申請書項目!AV576="","",入力①申請書項目!AV576)&amp;IF(入力①申請書項目!AZ576="","",","&amp;入力①申請書項目!AZ576)</f>
        <v/>
      </c>
      <c r="AM724" s="814"/>
      <c r="AN724" s="814"/>
      <c r="AO724" s="814"/>
      <c r="AP724" s="814"/>
      <c r="AQ724" s="396"/>
    </row>
    <row r="725" spans="1:46">
      <c r="A725" s="265"/>
      <c r="B725" s="265"/>
      <c r="C725" s="808" t="str">
        <f>IF(入力①申請書項目!E577="","",入力①申請書項目!E577)</f>
        <v/>
      </c>
      <c r="D725" s="808"/>
      <c r="E725" s="809" t="str">
        <f>IF(入力①申請書項目!G577="","","H"&amp;入力①申請書項目!G577&amp;"."&amp;入力①申請書項目!J577)</f>
        <v/>
      </c>
      <c r="F725" s="809"/>
      <c r="G725" s="809"/>
      <c r="H725" s="809"/>
      <c r="I725" s="810" t="str">
        <f>IF(入力①申請書項目!M577="","",VLOOKUP(入力①申請書項目!M577,PL①!$A$25:$B$29,2,FALSE))</f>
        <v/>
      </c>
      <c r="J725" s="810"/>
      <c r="K725" s="810"/>
      <c r="L725" s="811" t="str">
        <f>IF(入力①申請書項目!Q577="","",入力①申請書項目!Q577)</f>
        <v/>
      </c>
      <c r="M725" s="811"/>
      <c r="N725" s="811"/>
      <c r="O725" s="811"/>
      <c r="P725" s="811"/>
      <c r="Q725" s="811"/>
      <c r="R725" s="811"/>
      <c r="S725" s="811"/>
      <c r="T725" s="811"/>
      <c r="U725" s="811"/>
      <c r="V725" s="811"/>
      <c r="W725" s="809" t="str">
        <f>IF(入力①申請書項目!AA577="","",入力①申請書項目!AA577)&amp;IF(入力①申請書項目!AD577="","",入力①申請書項目!AD577)</f>
        <v/>
      </c>
      <c r="X725" s="809"/>
      <c r="Y725" s="809"/>
      <c r="Z725" s="809"/>
      <c r="AA725" s="809" t="str">
        <f>IF(入力①申請書項目!AG577="","",入力①申請書項目!AG577)</f>
        <v/>
      </c>
      <c r="AB725" s="809"/>
      <c r="AC725" s="809"/>
      <c r="AD725" s="812" t="str">
        <f>IF(入力①申請書項目!AK577="","",入力①申請書項目!AK577)</f>
        <v/>
      </c>
      <c r="AE725" s="812"/>
      <c r="AF725" s="812"/>
      <c r="AG725" s="813" t="str">
        <f>IF(入力①申請書項目!AN577="","",入力①申請書項目!AN577)</f>
        <v/>
      </c>
      <c r="AH725" s="813"/>
      <c r="AI725" s="812" t="str">
        <f>IF(入力①申請書項目!AP577=0,"",入力①申請書項目!AP577)</f>
        <v/>
      </c>
      <c r="AJ725" s="812"/>
      <c r="AK725" s="812"/>
      <c r="AL725" s="814" t="str">
        <f>IF(入力①申請書項目!AV577="","",入力①申請書項目!AV577)&amp;IF(入力①申請書項目!AZ577="","",","&amp;入力①申請書項目!AZ577)</f>
        <v/>
      </c>
      <c r="AM725" s="814"/>
      <c r="AN725" s="814"/>
      <c r="AO725" s="814"/>
      <c r="AP725" s="814"/>
      <c r="AQ725" s="396"/>
    </row>
    <row r="726" spans="1:46">
      <c r="A726" s="265"/>
      <c r="B726" s="265"/>
      <c r="C726" s="808" t="str">
        <f>IF(入力①申請書項目!E578="","",入力①申請書項目!E578)</f>
        <v/>
      </c>
      <c r="D726" s="808"/>
      <c r="E726" s="809" t="str">
        <f>IF(入力①申請書項目!G578="","","H"&amp;入力①申請書項目!G578&amp;"."&amp;入力①申請書項目!J578)</f>
        <v/>
      </c>
      <c r="F726" s="809"/>
      <c r="G726" s="809"/>
      <c r="H726" s="809"/>
      <c r="I726" s="810" t="str">
        <f>IF(入力①申請書項目!M578="","",VLOOKUP(入力①申請書項目!M578,PL①!$A$25:$B$29,2,FALSE))</f>
        <v/>
      </c>
      <c r="J726" s="810"/>
      <c r="K726" s="810"/>
      <c r="L726" s="811" t="str">
        <f>IF(入力①申請書項目!Q578="","",入力①申請書項目!Q578)</f>
        <v/>
      </c>
      <c r="M726" s="811"/>
      <c r="N726" s="811"/>
      <c r="O726" s="811"/>
      <c r="P726" s="811"/>
      <c r="Q726" s="811"/>
      <c r="R726" s="811"/>
      <c r="S726" s="811"/>
      <c r="T726" s="811"/>
      <c r="U726" s="811"/>
      <c r="V726" s="811"/>
      <c r="W726" s="809" t="str">
        <f>IF(入力①申請書項目!AA578="","",入力①申請書項目!AA578)&amp;IF(入力①申請書項目!AD578="","",入力①申請書項目!AD578)</f>
        <v/>
      </c>
      <c r="X726" s="809"/>
      <c r="Y726" s="809"/>
      <c r="Z726" s="809"/>
      <c r="AA726" s="809" t="str">
        <f>IF(入力①申請書項目!AG578="","",入力①申請書項目!AG578)</f>
        <v/>
      </c>
      <c r="AB726" s="809"/>
      <c r="AC726" s="809"/>
      <c r="AD726" s="812" t="str">
        <f>IF(入力①申請書項目!AK578="","",入力①申請書項目!AK578)</f>
        <v/>
      </c>
      <c r="AE726" s="812"/>
      <c r="AF726" s="812"/>
      <c r="AG726" s="813" t="str">
        <f>IF(入力①申請書項目!AN578="","",入力①申請書項目!AN578)</f>
        <v/>
      </c>
      <c r="AH726" s="813"/>
      <c r="AI726" s="812" t="str">
        <f>IF(入力①申請書項目!AP578=0,"",入力①申請書項目!AP578)</f>
        <v/>
      </c>
      <c r="AJ726" s="812"/>
      <c r="AK726" s="812"/>
      <c r="AL726" s="814" t="str">
        <f>IF(入力①申請書項目!AV578="","",入力①申請書項目!AV578)&amp;IF(入力①申請書項目!AZ578="","",","&amp;入力①申請書項目!AZ578)</f>
        <v/>
      </c>
      <c r="AM726" s="814"/>
      <c r="AN726" s="814"/>
      <c r="AO726" s="814"/>
      <c r="AP726" s="814"/>
      <c r="AQ726" s="396"/>
    </row>
    <row r="727" spans="1:46">
      <c r="A727" s="265"/>
      <c r="B727" s="265"/>
      <c r="C727" s="808" t="str">
        <f>IF(入力①申請書項目!E579="","",入力①申請書項目!E579)</f>
        <v/>
      </c>
      <c r="D727" s="808"/>
      <c r="E727" s="809" t="str">
        <f>IF(入力①申請書項目!G579="","","H"&amp;入力①申請書項目!G579&amp;"."&amp;入力①申請書項目!J579)</f>
        <v/>
      </c>
      <c r="F727" s="809"/>
      <c r="G727" s="809"/>
      <c r="H727" s="809"/>
      <c r="I727" s="810" t="str">
        <f>IF(入力①申請書項目!M579="","",VLOOKUP(入力①申請書項目!M579,PL①!$A$25:$B$29,2,FALSE))</f>
        <v/>
      </c>
      <c r="J727" s="810"/>
      <c r="K727" s="810"/>
      <c r="L727" s="811" t="str">
        <f>IF(入力①申請書項目!Q579="","",入力①申請書項目!Q579)</f>
        <v/>
      </c>
      <c r="M727" s="811"/>
      <c r="N727" s="811"/>
      <c r="O727" s="811"/>
      <c r="P727" s="811"/>
      <c r="Q727" s="811"/>
      <c r="R727" s="811"/>
      <c r="S727" s="811"/>
      <c r="T727" s="811"/>
      <c r="U727" s="811"/>
      <c r="V727" s="811"/>
      <c r="W727" s="809" t="str">
        <f>IF(入力①申請書項目!AA579="","",入力①申請書項目!AA579)&amp;IF(入力①申請書項目!AD579="","",入力①申請書項目!AD579)</f>
        <v/>
      </c>
      <c r="X727" s="809"/>
      <c r="Y727" s="809"/>
      <c r="Z727" s="809"/>
      <c r="AA727" s="809" t="str">
        <f>IF(入力①申請書項目!AG579="","",入力①申請書項目!AG579)</f>
        <v/>
      </c>
      <c r="AB727" s="809"/>
      <c r="AC727" s="809"/>
      <c r="AD727" s="812" t="str">
        <f>IF(入力①申請書項目!AK579="","",入力①申請書項目!AK579)</f>
        <v/>
      </c>
      <c r="AE727" s="812"/>
      <c r="AF727" s="812"/>
      <c r="AG727" s="813" t="str">
        <f>IF(入力①申請書項目!AN579="","",入力①申請書項目!AN579)</f>
        <v/>
      </c>
      <c r="AH727" s="813"/>
      <c r="AI727" s="812" t="str">
        <f>IF(入力①申請書項目!AP579=0,"",入力①申請書項目!AP579)</f>
        <v/>
      </c>
      <c r="AJ727" s="812"/>
      <c r="AK727" s="812"/>
      <c r="AL727" s="814" t="str">
        <f>IF(入力①申請書項目!AV579="","",入力①申請書項目!AV579)&amp;IF(入力①申請書項目!AZ579="","",","&amp;入力①申請書項目!AZ579)</f>
        <v/>
      </c>
      <c r="AM727" s="814"/>
      <c r="AN727" s="814"/>
      <c r="AO727" s="814"/>
      <c r="AP727" s="814"/>
      <c r="AQ727" s="396"/>
    </row>
    <row r="728" spans="1:46">
      <c r="A728" s="265"/>
      <c r="B728" s="265"/>
      <c r="C728" s="808" t="str">
        <f>IF(入力①申請書項目!E580="","",入力①申請書項目!E580)</f>
        <v/>
      </c>
      <c r="D728" s="808"/>
      <c r="E728" s="809" t="str">
        <f>IF(入力①申請書項目!G580="","","H"&amp;入力①申請書項目!G580&amp;"."&amp;入力①申請書項目!J580)</f>
        <v/>
      </c>
      <c r="F728" s="809"/>
      <c r="G728" s="809"/>
      <c r="H728" s="809"/>
      <c r="I728" s="810" t="str">
        <f>IF(入力①申請書項目!M580="","",VLOOKUP(入力①申請書項目!M580,PL①!$A$25:$B$29,2,FALSE))</f>
        <v/>
      </c>
      <c r="J728" s="810"/>
      <c r="K728" s="810"/>
      <c r="L728" s="811" t="str">
        <f>IF(入力①申請書項目!Q580="","",入力①申請書項目!Q580)</f>
        <v/>
      </c>
      <c r="M728" s="811"/>
      <c r="N728" s="811"/>
      <c r="O728" s="811"/>
      <c r="P728" s="811"/>
      <c r="Q728" s="811"/>
      <c r="R728" s="811"/>
      <c r="S728" s="811"/>
      <c r="T728" s="811"/>
      <c r="U728" s="811"/>
      <c r="V728" s="811"/>
      <c r="W728" s="809" t="str">
        <f>IF(入力①申請書項目!AA580="","",入力①申請書項目!AA580)&amp;IF(入力①申請書項目!AD580="","",入力①申請書項目!AD580)</f>
        <v/>
      </c>
      <c r="X728" s="809"/>
      <c r="Y728" s="809"/>
      <c r="Z728" s="809"/>
      <c r="AA728" s="809" t="str">
        <f>IF(入力①申請書項目!AG580="","",入力①申請書項目!AG580)</f>
        <v/>
      </c>
      <c r="AB728" s="809"/>
      <c r="AC728" s="809"/>
      <c r="AD728" s="812" t="str">
        <f>IF(入力①申請書項目!AK580="","",入力①申請書項目!AK580)</f>
        <v/>
      </c>
      <c r="AE728" s="812"/>
      <c r="AF728" s="812"/>
      <c r="AG728" s="813" t="str">
        <f>IF(入力①申請書項目!AN580="","",入力①申請書項目!AN580)</f>
        <v/>
      </c>
      <c r="AH728" s="813"/>
      <c r="AI728" s="812" t="str">
        <f>IF(入力①申請書項目!AP580=0,"",入力①申請書項目!AP580)</f>
        <v/>
      </c>
      <c r="AJ728" s="812"/>
      <c r="AK728" s="812"/>
      <c r="AL728" s="814" t="str">
        <f>IF(入力①申請書項目!AV580="","",入力①申請書項目!AV580)&amp;IF(入力①申請書項目!AZ580="","",","&amp;入力①申請書項目!AZ580)</f>
        <v/>
      </c>
      <c r="AM728" s="814"/>
      <c r="AN728" s="814"/>
      <c r="AO728" s="814"/>
      <c r="AP728" s="814"/>
      <c r="AQ728" s="396"/>
    </row>
    <row r="729" spans="1:46">
      <c r="A729" s="265"/>
      <c r="B729" s="265"/>
      <c r="C729" s="808" t="str">
        <f>IF(入力①申請書項目!E581="","",入力①申請書項目!E581)</f>
        <v/>
      </c>
      <c r="D729" s="808"/>
      <c r="E729" s="809" t="str">
        <f>IF(入力①申請書項目!G581="","","H"&amp;入力①申請書項目!G581&amp;"."&amp;入力①申請書項目!J581)</f>
        <v/>
      </c>
      <c r="F729" s="809"/>
      <c r="G729" s="809"/>
      <c r="H729" s="809"/>
      <c r="I729" s="810" t="str">
        <f>IF(入力①申請書項目!M581="","",VLOOKUP(入力①申請書項目!M581,PL①!$A$25:$B$29,2,FALSE))</f>
        <v/>
      </c>
      <c r="J729" s="810"/>
      <c r="K729" s="810"/>
      <c r="L729" s="811" t="str">
        <f>IF(入力①申請書項目!Q581="","",入力①申請書項目!Q581)</f>
        <v/>
      </c>
      <c r="M729" s="811"/>
      <c r="N729" s="811"/>
      <c r="O729" s="811"/>
      <c r="P729" s="811"/>
      <c r="Q729" s="811"/>
      <c r="R729" s="811"/>
      <c r="S729" s="811"/>
      <c r="T729" s="811"/>
      <c r="U729" s="811"/>
      <c r="V729" s="811"/>
      <c r="W729" s="809" t="str">
        <f>IF(入力①申請書項目!AA581="","",入力①申請書項目!AA581)&amp;IF(入力①申請書項目!AD581="","",入力①申請書項目!AD581)</f>
        <v/>
      </c>
      <c r="X729" s="809"/>
      <c r="Y729" s="809"/>
      <c r="Z729" s="809"/>
      <c r="AA729" s="809" t="str">
        <f>IF(入力①申請書項目!AG581="","",入力①申請書項目!AG581)</f>
        <v/>
      </c>
      <c r="AB729" s="809"/>
      <c r="AC729" s="809"/>
      <c r="AD729" s="812" t="str">
        <f>IF(入力①申請書項目!AK581="","",入力①申請書項目!AK581)</f>
        <v/>
      </c>
      <c r="AE729" s="812"/>
      <c r="AF729" s="812"/>
      <c r="AG729" s="813" t="str">
        <f>IF(入力①申請書項目!AN581="","",入力①申請書項目!AN581)</f>
        <v/>
      </c>
      <c r="AH729" s="813"/>
      <c r="AI729" s="812" t="str">
        <f>IF(入力①申請書項目!AP581=0,"",入力①申請書項目!AP581)</f>
        <v/>
      </c>
      <c r="AJ729" s="812"/>
      <c r="AK729" s="812"/>
      <c r="AL729" s="814" t="str">
        <f>IF(入力①申請書項目!AV581="","",入力①申請書項目!AV581)&amp;IF(入力①申請書項目!AZ581="","",","&amp;入力①申請書項目!AZ581)</f>
        <v/>
      </c>
      <c r="AM729" s="814"/>
      <c r="AN729" s="814"/>
      <c r="AO729" s="814"/>
      <c r="AP729" s="814"/>
      <c r="AQ729" s="396"/>
    </row>
    <row r="730" spans="1:46">
      <c r="A730" s="265"/>
      <c r="B730" s="265"/>
      <c r="C730" s="808" t="str">
        <f>IF(入力①申請書項目!E582="","",入力①申請書項目!E582)</f>
        <v/>
      </c>
      <c r="D730" s="808"/>
      <c r="E730" s="809" t="str">
        <f>IF(入力①申請書項目!G582="","","H"&amp;入力①申請書項目!G582&amp;"."&amp;入力①申請書項目!J582)</f>
        <v/>
      </c>
      <c r="F730" s="809"/>
      <c r="G730" s="809"/>
      <c r="H730" s="809"/>
      <c r="I730" s="810" t="str">
        <f>IF(入力①申請書項目!M582="","",VLOOKUP(入力①申請書項目!M582,PL①!$A$25:$B$29,2,FALSE))</f>
        <v/>
      </c>
      <c r="J730" s="810"/>
      <c r="K730" s="810"/>
      <c r="L730" s="811" t="str">
        <f>IF(入力①申請書項目!Q582="","",入力①申請書項目!Q582)</f>
        <v/>
      </c>
      <c r="M730" s="811"/>
      <c r="N730" s="811"/>
      <c r="O730" s="811"/>
      <c r="P730" s="811"/>
      <c r="Q730" s="811"/>
      <c r="R730" s="811"/>
      <c r="S730" s="811"/>
      <c r="T730" s="811"/>
      <c r="U730" s="811"/>
      <c r="V730" s="811"/>
      <c r="W730" s="809" t="str">
        <f>IF(入力①申請書項目!AA582="","",入力①申請書項目!AA582)&amp;IF(入力①申請書項目!AD582="","",入力①申請書項目!AD582)</f>
        <v/>
      </c>
      <c r="X730" s="809"/>
      <c r="Y730" s="809"/>
      <c r="Z730" s="809"/>
      <c r="AA730" s="809" t="str">
        <f>IF(入力①申請書項目!AG582="","",入力①申請書項目!AG582)</f>
        <v/>
      </c>
      <c r="AB730" s="809"/>
      <c r="AC730" s="809"/>
      <c r="AD730" s="812" t="str">
        <f>IF(入力①申請書項目!AK582="","",入力①申請書項目!AK582)</f>
        <v/>
      </c>
      <c r="AE730" s="812"/>
      <c r="AF730" s="812"/>
      <c r="AG730" s="813" t="str">
        <f>IF(入力①申請書項目!AN582="","",入力①申請書項目!AN582)</f>
        <v/>
      </c>
      <c r="AH730" s="813"/>
      <c r="AI730" s="812" t="str">
        <f>IF(入力①申請書項目!AP582=0,"",入力①申請書項目!AP582)</f>
        <v/>
      </c>
      <c r="AJ730" s="812"/>
      <c r="AK730" s="812"/>
      <c r="AL730" s="814" t="str">
        <f>IF(入力①申請書項目!AV582="","",入力①申請書項目!AV582)&amp;IF(入力①申請書項目!AZ582="","",","&amp;入力①申請書項目!AZ582)</f>
        <v/>
      </c>
      <c r="AM730" s="814"/>
      <c r="AN730" s="814"/>
      <c r="AO730" s="814"/>
      <c r="AP730" s="814"/>
      <c r="AQ730" s="396"/>
    </row>
    <row r="731" spans="1:46">
      <c r="A731" s="265"/>
      <c r="B731" s="265"/>
      <c r="C731" s="808" t="str">
        <f>IF(入力①申請書項目!E583="","",入力①申請書項目!E583)</f>
        <v/>
      </c>
      <c r="D731" s="808"/>
      <c r="E731" s="809" t="str">
        <f>IF(入力①申請書項目!G583="","","H"&amp;入力①申請書項目!G583&amp;"."&amp;入力①申請書項目!J583)</f>
        <v/>
      </c>
      <c r="F731" s="809"/>
      <c r="G731" s="809"/>
      <c r="H731" s="809"/>
      <c r="I731" s="810" t="str">
        <f>IF(入力①申請書項目!M583="","",VLOOKUP(入力①申請書項目!M583,PL①!$A$25:$B$29,2,FALSE))</f>
        <v/>
      </c>
      <c r="J731" s="810"/>
      <c r="K731" s="810"/>
      <c r="L731" s="811" t="str">
        <f>IF(入力①申請書項目!Q583="","",入力①申請書項目!Q583)</f>
        <v/>
      </c>
      <c r="M731" s="811"/>
      <c r="N731" s="811"/>
      <c r="O731" s="811"/>
      <c r="P731" s="811"/>
      <c r="Q731" s="811"/>
      <c r="R731" s="811"/>
      <c r="S731" s="811"/>
      <c r="T731" s="811"/>
      <c r="U731" s="811"/>
      <c r="V731" s="811"/>
      <c r="W731" s="809" t="str">
        <f>IF(入力①申請書項目!AA583="","",入力①申請書項目!AA583)&amp;IF(入力①申請書項目!AD583="","",入力①申請書項目!AD583)</f>
        <v/>
      </c>
      <c r="X731" s="809"/>
      <c r="Y731" s="809"/>
      <c r="Z731" s="809"/>
      <c r="AA731" s="809" t="str">
        <f>IF(入力①申請書項目!AG583="","",入力①申請書項目!AG583)</f>
        <v/>
      </c>
      <c r="AB731" s="809"/>
      <c r="AC731" s="809"/>
      <c r="AD731" s="812" t="str">
        <f>IF(入力①申請書項目!AK583="","",入力①申請書項目!AK583)</f>
        <v/>
      </c>
      <c r="AE731" s="812"/>
      <c r="AF731" s="812"/>
      <c r="AG731" s="813" t="str">
        <f>IF(入力①申請書項目!AN583="","",入力①申請書項目!AN583)</f>
        <v/>
      </c>
      <c r="AH731" s="813"/>
      <c r="AI731" s="812" t="str">
        <f>IF(入力①申請書項目!AP583=0,"",入力①申請書項目!AP583)</f>
        <v/>
      </c>
      <c r="AJ731" s="812"/>
      <c r="AK731" s="812"/>
      <c r="AL731" s="814" t="str">
        <f>IF(入力①申請書項目!AV583="","",入力①申請書項目!AV583)&amp;IF(入力①申請書項目!AZ583="","",","&amp;入力①申請書項目!AZ583)</f>
        <v/>
      </c>
      <c r="AM731" s="814"/>
      <c r="AN731" s="814"/>
      <c r="AO731" s="814"/>
      <c r="AP731" s="814"/>
      <c r="AQ731" s="396"/>
      <c r="AT731" s="89">
        <f>IF(L731="",0,1)</f>
        <v>0</v>
      </c>
    </row>
    <row r="732" spans="1:46">
      <c r="A732" s="265"/>
      <c r="B732" s="265"/>
      <c r="C732" s="808" t="str">
        <f>IF(入力①申請書項目!E584="","",入力①申請書項目!E584)</f>
        <v/>
      </c>
      <c r="D732" s="808"/>
      <c r="E732" s="809" t="str">
        <f>IF(入力①申請書項目!G584="","","H"&amp;入力①申請書項目!G584&amp;"."&amp;入力①申請書項目!J584)</f>
        <v/>
      </c>
      <c r="F732" s="809"/>
      <c r="G732" s="809"/>
      <c r="H732" s="809"/>
      <c r="I732" s="810" t="str">
        <f>IF(入力①申請書項目!M584="","",VLOOKUP(入力①申請書項目!M584,PL①!$A$25:$B$29,2,FALSE))</f>
        <v/>
      </c>
      <c r="J732" s="810"/>
      <c r="K732" s="810"/>
      <c r="L732" s="811" t="str">
        <f>IF(入力①申請書項目!Q584="","",入力①申請書項目!Q584)</f>
        <v/>
      </c>
      <c r="M732" s="811"/>
      <c r="N732" s="811"/>
      <c r="O732" s="811"/>
      <c r="P732" s="811"/>
      <c r="Q732" s="811"/>
      <c r="R732" s="811"/>
      <c r="S732" s="811"/>
      <c r="T732" s="811"/>
      <c r="U732" s="811"/>
      <c r="V732" s="811"/>
      <c r="W732" s="809" t="str">
        <f>IF(入力①申請書項目!AA584="","",入力①申請書項目!AA584)&amp;IF(入力①申請書項目!AD584="","",入力①申請書項目!AD584)</f>
        <v/>
      </c>
      <c r="X732" s="809"/>
      <c r="Y732" s="809"/>
      <c r="Z732" s="809"/>
      <c r="AA732" s="809" t="str">
        <f>IF(入力①申請書項目!AG584="","",入力①申請書項目!AG584)</f>
        <v/>
      </c>
      <c r="AB732" s="809"/>
      <c r="AC732" s="809"/>
      <c r="AD732" s="812" t="str">
        <f>IF(入力①申請書項目!AK584="","",入力①申請書項目!AK584)</f>
        <v/>
      </c>
      <c r="AE732" s="812"/>
      <c r="AF732" s="812"/>
      <c r="AG732" s="813" t="str">
        <f>IF(入力①申請書項目!AN584="","",入力①申請書項目!AN584)</f>
        <v/>
      </c>
      <c r="AH732" s="813"/>
      <c r="AI732" s="812" t="str">
        <f>IF(入力①申請書項目!AP584=0,"",入力①申請書項目!AP584)</f>
        <v/>
      </c>
      <c r="AJ732" s="812"/>
      <c r="AK732" s="812"/>
      <c r="AL732" s="814" t="str">
        <f>IF(入力①申請書項目!AV584="","",入力①申請書項目!AV584)&amp;IF(入力①申請書項目!AZ584="","",","&amp;入力①申請書項目!AZ584)</f>
        <v/>
      </c>
      <c r="AM732" s="814"/>
      <c r="AN732" s="814"/>
      <c r="AO732" s="814"/>
      <c r="AP732" s="814"/>
      <c r="AQ732" s="396"/>
    </row>
    <row r="733" spans="1:46">
      <c r="A733" s="265"/>
      <c r="B733" s="265"/>
      <c r="C733" s="808" t="str">
        <f>IF(入力①申請書項目!E585="","",入力①申請書項目!E585)</f>
        <v/>
      </c>
      <c r="D733" s="808"/>
      <c r="E733" s="809" t="str">
        <f>IF(入力①申請書項目!G585="","","H"&amp;入力①申請書項目!G585&amp;"."&amp;入力①申請書項目!J585)</f>
        <v/>
      </c>
      <c r="F733" s="809"/>
      <c r="G733" s="809"/>
      <c r="H733" s="809"/>
      <c r="I733" s="810" t="str">
        <f>IF(入力①申請書項目!M585="","",VLOOKUP(入力①申請書項目!M585,PL①!$A$25:$B$29,2,FALSE))</f>
        <v/>
      </c>
      <c r="J733" s="810"/>
      <c r="K733" s="810"/>
      <c r="L733" s="811" t="str">
        <f>IF(入力①申請書項目!Q585="","",入力①申請書項目!Q585)</f>
        <v/>
      </c>
      <c r="M733" s="811"/>
      <c r="N733" s="811"/>
      <c r="O733" s="811"/>
      <c r="P733" s="811"/>
      <c r="Q733" s="811"/>
      <c r="R733" s="811"/>
      <c r="S733" s="811"/>
      <c r="T733" s="811"/>
      <c r="U733" s="811"/>
      <c r="V733" s="811"/>
      <c r="W733" s="809" t="str">
        <f>IF(入力①申請書項目!AA585="","",入力①申請書項目!AA585)&amp;IF(入力①申請書項目!AD585="","",入力①申請書項目!AD585)</f>
        <v/>
      </c>
      <c r="X733" s="809"/>
      <c r="Y733" s="809"/>
      <c r="Z733" s="809"/>
      <c r="AA733" s="809" t="str">
        <f>IF(入力①申請書項目!AG585="","",入力①申請書項目!AG585)</f>
        <v/>
      </c>
      <c r="AB733" s="809"/>
      <c r="AC733" s="809"/>
      <c r="AD733" s="812" t="str">
        <f>IF(入力①申請書項目!AK585="","",入力①申請書項目!AK585)</f>
        <v/>
      </c>
      <c r="AE733" s="812"/>
      <c r="AF733" s="812"/>
      <c r="AG733" s="813" t="str">
        <f>IF(入力①申請書項目!AN585="","",入力①申請書項目!AN585)</f>
        <v/>
      </c>
      <c r="AH733" s="813"/>
      <c r="AI733" s="812" t="str">
        <f>IF(入力①申請書項目!AP585=0,"",入力①申請書項目!AP585)</f>
        <v/>
      </c>
      <c r="AJ733" s="812"/>
      <c r="AK733" s="812"/>
      <c r="AL733" s="814" t="str">
        <f>IF(入力①申請書項目!AV585="","",入力①申請書項目!AV585)&amp;IF(入力①申請書項目!AZ585="","",","&amp;入力①申請書項目!AZ585)</f>
        <v/>
      </c>
      <c r="AM733" s="814"/>
      <c r="AN733" s="814"/>
      <c r="AO733" s="814"/>
      <c r="AP733" s="814"/>
      <c r="AQ733" s="396"/>
    </row>
    <row r="734" spans="1:46">
      <c r="A734" s="265"/>
      <c r="B734" s="265"/>
      <c r="C734" s="808" t="str">
        <f>IF(入力①申請書項目!E586="","",入力①申請書項目!E586)</f>
        <v/>
      </c>
      <c r="D734" s="808"/>
      <c r="E734" s="809" t="str">
        <f>IF(入力①申請書項目!G586="","","H"&amp;入力①申請書項目!G586&amp;"."&amp;入力①申請書項目!J586)</f>
        <v/>
      </c>
      <c r="F734" s="809"/>
      <c r="G734" s="809"/>
      <c r="H734" s="809"/>
      <c r="I734" s="810" t="str">
        <f>IF(入力①申請書項目!M586="","",VLOOKUP(入力①申請書項目!M586,PL①!$A$25:$B$29,2,FALSE))</f>
        <v/>
      </c>
      <c r="J734" s="810"/>
      <c r="K734" s="810"/>
      <c r="L734" s="811" t="str">
        <f>IF(入力①申請書項目!Q586="","",入力①申請書項目!Q586)</f>
        <v/>
      </c>
      <c r="M734" s="811"/>
      <c r="N734" s="811"/>
      <c r="O734" s="811"/>
      <c r="P734" s="811"/>
      <c r="Q734" s="811"/>
      <c r="R734" s="811"/>
      <c r="S734" s="811"/>
      <c r="T734" s="811"/>
      <c r="U734" s="811"/>
      <c r="V734" s="811"/>
      <c r="W734" s="809" t="str">
        <f>IF(入力①申請書項目!AA586="","",入力①申請書項目!AA586)&amp;IF(入力①申請書項目!AD586="","",入力①申請書項目!AD586)</f>
        <v/>
      </c>
      <c r="X734" s="809"/>
      <c r="Y734" s="809"/>
      <c r="Z734" s="809"/>
      <c r="AA734" s="809" t="str">
        <f>IF(入力①申請書項目!AG586="","",入力①申請書項目!AG586)</f>
        <v/>
      </c>
      <c r="AB734" s="809"/>
      <c r="AC734" s="809"/>
      <c r="AD734" s="812" t="str">
        <f>IF(入力①申請書項目!AK586="","",入力①申請書項目!AK586)</f>
        <v/>
      </c>
      <c r="AE734" s="812"/>
      <c r="AF734" s="812"/>
      <c r="AG734" s="813" t="str">
        <f>IF(入力①申請書項目!AN586="","",入力①申請書項目!AN586)</f>
        <v/>
      </c>
      <c r="AH734" s="813"/>
      <c r="AI734" s="812" t="str">
        <f>IF(入力①申請書項目!AP586=0,"",入力①申請書項目!AP586)</f>
        <v/>
      </c>
      <c r="AJ734" s="812"/>
      <c r="AK734" s="812"/>
      <c r="AL734" s="814" t="str">
        <f>IF(入力①申請書項目!AV586="","",入力①申請書項目!AV586)&amp;IF(入力①申請書項目!AZ586="","",","&amp;入力①申請書項目!AZ586)</f>
        <v/>
      </c>
      <c r="AM734" s="814"/>
      <c r="AN734" s="814"/>
      <c r="AO734" s="814"/>
      <c r="AP734" s="814"/>
      <c r="AQ734" s="396"/>
    </row>
    <row r="735" spans="1:46">
      <c r="A735" s="265"/>
      <c r="B735" s="265"/>
      <c r="C735" s="808" t="str">
        <f>IF(入力①申請書項目!E587="","",入力①申請書項目!E587)</f>
        <v/>
      </c>
      <c r="D735" s="808"/>
      <c r="E735" s="809" t="str">
        <f>IF(入力①申請書項目!G587="","","H"&amp;入力①申請書項目!G587&amp;"."&amp;入力①申請書項目!J587)</f>
        <v/>
      </c>
      <c r="F735" s="809"/>
      <c r="G735" s="809"/>
      <c r="H735" s="809"/>
      <c r="I735" s="810" t="str">
        <f>IF(入力①申請書項目!M587="","",VLOOKUP(入力①申請書項目!M587,PL①!$A$25:$B$29,2,FALSE))</f>
        <v/>
      </c>
      <c r="J735" s="810"/>
      <c r="K735" s="810"/>
      <c r="L735" s="811" t="str">
        <f>IF(入力①申請書項目!Q587="","",入力①申請書項目!Q587)</f>
        <v/>
      </c>
      <c r="M735" s="811"/>
      <c r="N735" s="811"/>
      <c r="O735" s="811"/>
      <c r="P735" s="811"/>
      <c r="Q735" s="811"/>
      <c r="R735" s="811"/>
      <c r="S735" s="811"/>
      <c r="T735" s="811"/>
      <c r="U735" s="811"/>
      <c r="V735" s="811"/>
      <c r="W735" s="809" t="str">
        <f>IF(入力①申請書項目!AA587="","",入力①申請書項目!AA587)&amp;IF(入力①申請書項目!AD587="","",入力①申請書項目!AD587)</f>
        <v/>
      </c>
      <c r="X735" s="809"/>
      <c r="Y735" s="809"/>
      <c r="Z735" s="809"/>
      <c r="AA735" s="809" t="str">
        <f>IF(入力①申請書項目!AG587="","",入力①申請書項目!AG587)</f>
        <v/>
      </c>
      <c r="AB735" s="809"/>
      <c r="AC735" s="809"/>
      <c r="AD735" s="812" t="str">
        <f>IF(入力①申請書項目!AK587="","",入力①申請書項目!AK587)</f>
        <v/>
      </c>
      <c r="AE735" s="812"/>
      <c r="AF735" s="812"/>
      <c r="AG735" s="813" t="str">
        <f>IF(入力①申請書項目!AN587="","",入力①申請書項目!AN587)</f>
        <v/>
      </c>
      <c r="AH735" s="813"/>
      <c r="AI735" s="812" t="str">
        <f>IF(入力①申請書項目!AP587=0,"",入力①申請書項目!AP587)</f>
        <v/>
      </c>
      <c r="AJ735" s="812"/>
      <c r="AK735" s="812"/>
      <c r="AL735" s="814" t="str">
        <f>IF(入力①申請書項目!AV587="","",入力①申請書項目!AV587)&amp;IF(入力①申請書項目!AZ587="","",","&amp;入力①申請書項目!AZ587)</f>
        <v/>
      </c>
      <c r="AM735" s="814"/>
      <c r="AN735" s="814"/>
      <c r="AO735" s="814"/>
      <c r="AP735" s="814"/>
      <c r="AQ735" s="396"/>
    </row>
    <row r="736" spans="1:46">
      <c r="A736" s="265"/>
      <c r="B736" s="265"/>
      <c r="C736" s="808" t="str">
        <f>IF(入力①申請書項目!E588="","",入力①申請書項目!E588)</f>
        <v/>
      </c>
      <c r="D736" s="808"/>
      <c r="E736" s="809" t="str">
        <f>IF(入力①申請書項目!G588="","","H"&amp;入力①申請書項目!G588&amp;"."&amp;入力①申請書項目!J588)</f>
        <v/>
      </c>
      <c r="F736" s="809"/>
      <c r="G736" s="809"/>
      <c r="H736" s="809"/>
      <c r="I736" s="810" t="str">
        <f>IF(入力①申請書項目!M588="","",VLOOKUP(入力①申請書項目!M588,PL①!$A$25:$B$29,2,FALSE))</f>
        <v/>
      </c>
      <c r="J736" s="810"/>
      <c r="K736" s="810"/>
      <c r="L736" s="811" t="str">
        <f>IF(入力①申請書項目!Q588="","",入力①申請書項目!Q588)</f>
        <v/>
      </c>
      <c r="M736" s="811"/>
      <c r="N736" s="811"/>
      <c r="O736" s="811"/>
      <c r="P736" s="811"/>
      <c r="Q736" s="811"/>
      <c r="R736" s="811"/>
      <c r="S736" s="811"/>
      <c r="T736" s="811"/>
      <c r="U736" s="811"/>
      <c r="V736" s="811"/>
      <c r="W736" s="809" t="str">
        <f>IF(入力①申請書項目!AA588="","",入力①申請書項目!AA588)&amp;IF(入力①申請書項目!AD588="","",入力①申請書項目!AD588)</f>
        <v/>
      </c>
      <c r="X736" s="809"/>
      <c r="Y736" s="809"/>
      <c r="Z736" s="809"/>
      <c r="AA736" s="809" t="str">
        <f>IF(入力①申請書項目!AG588="","",入力①申請書項目!AG588)</f>
        <v/>
      </c>
      <c r="AB736" s="809"/>
      <c r="AC736" s="809"/>
      <c r="AD736" s="812" t="str">
        <f>IF(入力①申請書項目!AK588="","",入力①申請書項目!AK588)</f>
        <v/>
      </c>
      <c r="AE736" s="812"/>
      <c r="AF736" s="812"/>
      <c r="AG736" s="813" t="str">
        <f>IF(入力①申請書項目!AN588="","",入力①申請書項目!AN588)</f>
        <v/>
      </c>
      <c r="AH736" s="813"/>
      <c r="AI736" s="812" t="str">
        <f>IF(入力①申請書項目!AP588=0,"",入力①申請書項目!AP588)</f>
        <v/>
      </c>
      <c r="AJ736" s="812"/>
      <c r="AK736" s="812"/>
      <c r="AL736" s="814" t="str">
        <f>IF(入力①申請書項目!AV588="","",入力①申請書項目!AV588)&amp;IF(入力①申請書項目!AZ588="","",","&amp;入力①申請書項目!AZ588)</f>
        <v/>
      </c>
      <c r="AM736" s="814"/>
      <c r="AN736" s="814"/>
      <c r="AO736" s="814"/>
      <c r="AP736" s="814"/>
      <c r="AQ736" s="396"/>
    </row>
    <row r="737" spans="1:43">
      <c r="A737" s="265"/>
      <c r="B737" s="265"/>
      <c r="C737" s="808" t="str">
        <f>IF(入力①申請書項目!E589="","",入力①申請書項目!E589)</f>
        <v/>
      </c>
      <c r="D737" s="808"/>
      <c r="E737" s="809" t="str">
        <f>IF(入力①申請書項目!G589="","","H"&amp;入力①申請書項目!G589&amp;"."&amp;入力①申請書項目!J589)</f>
        <v/>
      </c>
      <c r="F737" s="809"/>
      <c r="G737" s="809"/>
      <c r="H737" s="809"/>
      <c r="I737" s="810" t="str">
        <f>IF(入力①申請書項目!M589="","",VLOOKUP(入力①申請書項目!M589,PL①!$A$25:$B$29,2,FALSE))</f>
        <v/>
      </c>
      <c r="J737" s="810"/>
      <c r="K737" s="810"/>
      <c r="L737" s="811" t="str">
        <f>IF(入力①申請書項目!Q589="","",入力①申請書項目!Q589)</f>
        <v/>
      </c>
      <c r="M737" s="811"/>
      <c r="N737" s="811"/>
      <c r="O737" s="811"/>
      <c r="P737" s="811"/>
      <c r="Q737" s="811"/>
      <c r="R737" s="811"/>
      <c r="S737" s="811"/>
      <c r="T737" s="811"/>
      <c r="U737" s="811"/>
      <c r="V737" s="811"/>
      <c r="W737" s="809" t="str">
        <f>IF(入力①申請書項目!AA589="","",入力①申請書項目!AA589)&amp;IF(入力①申請書項目!AD589="","",入力①申請書項目!AD589)</f>
        <v/>
      </c>
      <c r="X737" s="809"/>
      <c r="Y737" s="809"/>
      <c r="Z737" s="809"/>
      <c r="AA737" s="809" t="str">
        <f>IF(入力①申請書項目!AG589="","",入力①申請書項目!AG589)</f>
        <v/>
      </c>
      <c r="AB737" s="809"/>
      <c r="AC737" s="809"/>
      <c r="AD737" s="812" t="str">
        <f>IF(入力①申請書項目!AK589="","",入力①申請書項目!AK589)</f>
        <v/>
      </c>
      <c r="AE737" s="812"/>
      <c r="AF737" s="812"/>
      <c r="AG737" s="813" t="str">
        <f>IF(入力①申請書項目!AN589="","",入力①申請書項目!AN589)</f>
        <v/>
      </c>
      <c r="AH737" s="813"/>
      <c r="AI737" s="812" t="str">
        <f>IF(入力①申請書項目!AP589=0,"",入力①申請書項目!AP589)</f>
        <v/>
      </c>
      <c r="AJ737" s="812"/>
      <c r="AK737" s="812"/>
      <c r="AL737" s="814" t="str">
        <f>IF(入力①申請書項目!AV589="","",入力①申請書項目!AV589)&amp;IF(入力①申請書項目!AZ589="","",","&amp;入力①申請書項目!AZ589)</f>
        <v/>
      </c>
      <c r="AM737" s="814"/>
      <c r="AN737" s="814"/>
      <c r="AO737" s="814"/>
      <c r="AP737" s="814"/>
      <c r="AQ737" s="396"/>
    </row>
    <row r="738" spans="1:43">
      <c r="A738" s="265"/>
      <c r="B738" s="265"/>
      <c r="C738" s="808" t="str">
        <f>IF(入力①申請書項目!E590="","",入力①申請書項目!E590)</f>
        <v/>
      </c>
      <c r="D738" s="808"/>
      <c r="E738" s="809" t="str">
        <f>IF(入力①申請書項目!G590="","","H"&amp;入力①申請書項目!G590&amp;"."&amp;入力①申請書項目!J590)</f>
        <v/>
      </c>
      <c r="F738" s="809"/>
      <c r="G738" s="809"/>
      <c r="H738" s="809"/>
      <c r="I738" s="810" t="str">
        <f>IF(入力①申請書項目!M590="","",VLOOKUP(入力①申請書項目!M590,PL①!$A$25:$B$29,2,FALSE))</f>
        <v/>
      </c>
      <c r="J738" s="810"/>
      <c r="K738" s="810"/>
      <c r="L738" s="811" t="str">
        <f>IF(入力①申請書項目!Q590="","",入力①申請書項目!Q590)</f>
        <v/>
      </c>
      <c r="M738" s="811"/>
      <c r="N738" s="811"/>
      <c r="O738" s="811"/>
      <c r="P738" s="811"/>
      <c r="Q738" s="811"/>
      <c r="R738" s="811"/>
      <c r="S738" s="811"/>
      <c r="T738" s="811"/>
      <c r="U738" s="811"/>
      <c r="V738" s="811"/>
      <c r="W738" s="809" t="str">
        <f>IF(入力①申請書項目!AA590="","",入力①申請書項目!AA590)&amp;IF(入力①申請書項目!AD590="","",入力①申請書項目!AD590)</f>
        <v/>
      </c>
      <c r="X738" s="809"/>
      <c r="Y738" s="809"/>
      <c r="Z738" s="809"/>
      <c r="AA738" s="809" t="str">
        <f>IF(入力①申請書項目!AG590="","",入力①申請書項目!AG590)</f>
        <v/>
      </c>
      <c r="AB738" s="809"/>
      <c r="AC738" s="809"/>
      <c r="AD738" s="812" t="str">
        <f>IF(入力①申請書項目!AK590="","",入力①申請書項目!AK590)</f>
        <v/>
      </c>
      <c r="AE738" s="812"/>
      <c r="AF738" s="812"/>
      <c r="AG738" s="813" t="str">
        <f>IF(入力①申請書項目!AN590="","",入力①申請書項目!AN590)</f>
        <v/>
      </c>
      <c r="AH738" s="813"/>
      <c r="AI738" s="812" t="str">
        <f>IF(入力①申請書項目!AP590=0,"",入力①申請書項目!AP590)</f>
        <v/>
      </c>
      <c r="AJ738" s="812"/>
      <c r="AK738" s="812"/>
      <c r="AL738" s="814" t="str">
        <f>IF(入力①申請書項目!AV590="","",入力①申請書項目!AV590)&amp;IF(入力①申請書項目!AZ590="","",","&amp;入力①申請書項目!AZ590)</f>
        <v/>
      </c>
      <c r="AM738" s="814"/>
      <c r="AN738" s="814"/>
      <c r="AO738" s="814"/>
      <c r="AP738" s="814"/>
      <c r="AQ738" s="396"/>
    </row>
    <row r="739" spans="1:43">
      <c r="A739" s="265"/>
      <c r="B739" s="265"/>
      <c r="C739" s="808" t="str">
        <f>IF(入力①申請書項目!E591="","",入力①申請書項目!E591)</f>
        <v/>
      </c>
      <c r="D739" s="808"/>
      <c r="E739" s="809" t="str">
        <f>IF(入力①申請書項目!G591="","","H"&amp;入力①申請書項目!G591&amp;"."&amp;入力①申請書項目!J591)</f>
        <v/>
      </c>
      <c r="F739" s="809"/>
      <c r="G739" s="809"/>
      <c r="H739" s="809"/>
      <c r="I739" s="810" t="str">
        <f>IF(入力①申請書項目!M591="","",VLOOKUP(入力①申請書項目!M591,PL①!$A$25:$B$29,2,FALSE))</f>
        <v/>
      </c>
      <c r="J739" s="810"/>
      <c r="K739" s="810"/>
      <c r="L739" s="811" t="str">
        <f>IF(入力①申請書項目!Q591="","",入力①申請書項目!Q591)</f>
        <v/>
      </c>
      <c r="M739" s="811"/>
      <c r="N739" s="811"/>
      <c r="O739" s="811"/>
      <c r="P739" s="811"/>
      <c r="Q739" s="811"/>
      <c r="R739" s="811"/>
      <c r="S739" s="811"/>
      <c r="T739" s="811"/>
      <c r="U739" s="811"/>
      <c r="V739" s="811"/>
      <c r="W739" s="809" t="str">
        <f>IF(入力①申請書項目!AA591="","",入力①申請書項目!AA591)&amp;IF(入力①申請書項目!AD591="","",入力①申請書項目!AD591)</f>
        <v/>
      </c>
      <c r="X739" s="809"/>
      <c r="Y739" s="809"/>
      <c r="Z739" s="809"/>
      <c r="AA739" s="809" t="str">
        <f>IF(入力①申請書項目!AG591="","",入力①申請書項目!AG591)</f>
        <v/>
      </c>
      <c r="AB739" s="809"/>
      <c r="AC739" s="809"/>
      <c r="AD739" s="812" t="str">
        <f>IF(入力①申請書項目!AK591="","",入力①申請書項目!AK591)</f>
        <v/>
      </c>
      <c r="AE739" s="812"/>
      <c r="AF739" s="812"/>
      <c r="AG739" s="813" t="str">
        <f>IF(入力①申請書項目!AN591="","",入力①申請書項目!AN591)</f>
        <v/>
      </c>
      <c r="AH739" s="813"/>
      <c r="AI739" s="812" t="str">
        <f>IF(入力①申請書項目!AP591=0,"",入力①申請書項目!AP591)</f>
        <v/>
      </c>
      <c r="AJ739" s="812"/>
      <c r="AK739" s="812"/>
      <c r="AL739" s="814" t="str">
        <f>IF(入力①申請書項目!AV591="","",入力①申請書項目!AV591)&amp;IF(入力①申請書項目!AZ591="","",","&amp;入力①申請書項目!AZ591)</f>
        <v/>
      </c>
      <c r="AM739" s="814"/>
      <c r="AN739" s="814"/>
      <c r="AO739" s="814"/>
      <c r="AP739" s="814"/>
      <c r="AQ739" s="396"/>
    </row>
    <row r="740" spans="1:43">
      <c r="A740" s="265"/>
      <c r="B740" s="265"/>
      <c r="C740" s="808" t="str">
        <f>IF(入力①申請書項目!E592="","",入力①申請書項目!E592)</f>
        <v/>
      </c>
      <c r="D740" s="808"/>
      <c r="E740" s="809" t="str">
        <f>IF(入力①申請書項目!G592="","","H"&amp;入力①申請書項目!G592&amp;"."&amp;入力①申請書項目!J592)</f>
        <v/>
      </c>
      <c r="F740" s="809"/>
      <c r="G740" s="809"/>
      <c r="H740" s="809"/>
      <c r="I740" s="810" t="str">
        <f>IF(入力①申請書項目!M592="","",VLOOKUP(入力①申請書項目!M592,PL①!$A$25:$B$29,2,FALSE))</f>
        <v/>
      </c>
      <c r="J740" s="810"/>
      <c r="K740" s="810"/>
      <c r="L740" s="811" t="str">
        <f>IF(入力①申請書項目!Q592="","",入力①申請書項目!Q592)</f>
        <v/>
      </c>
      <c r="M740" s="811"/>
      <c r="N740" s="811"/>
      <c r="O740" s="811"/>
      <c r="P740" s="811"/>
      <c r="Q740" s="811"/>
      <c r="R740" s="811"/>
      <c r="S740" s="811"/>
      <c r="T740" s="811"/>
      <c r="U740" s="811"/>
      <c r="V740" s="811"/>
      <c r="W740" s="809" t="str">
        <f>IF(入力①申請書項目!AA592="","",入力①申請書項目!AA592)&amp;IF(入力①申請書項目!AD592="","",入力①申請書項目!AD592)</f>
        <v/>
      </c>
      <c r="X740" s="809"/>
      <c r="Y740" s="809"/>
      <c r="Z740" s="809"/>
      <c r="AA740" s="809" t="str">
        <f>IF(入力①申請書項目!AG592="","",入力①申請書項目!AG592)</f>
        <v/>
      </c>
      <c r="AB740" s="809"/>
      <c r="AC740" s="809"/>
      <c r="AD740" s="812" t="str">
        <f>IF(入力①申請書項目!AK592="","",入力①申請書項目!AK592)</f>
        <v/>
      </c>
      <c r="AE740" s="812"/>
      <c r="AF740" s="812"/>
      <c r="AG740" s="813" t="str">
        <f>IF(入力①申請書項目!AN592="","",入力①申請書項目!AN592)</f>
        <v/>
      </c>
      <c r="AH740" s="813"/>
      <c r="AI740" s="812" t="str">
        <f>IF(入力①申請書項目!AP592=0,"",入力①申請書項目!AP592)</f>
        <v/>
      </c>
      <c r="AJ740" s="812"/>
      <c r="AK740" s="812"/>
      <c r="AL740" s="814" t="str">
        <f>IF(入力①申請書項目!AV592="","",入力①申請書項目!AV592)&amp;IF(入力①申請書項目!AZ592="","",","&amp;入力①申請書項目!AZ592)</f>
        <v/>
      </c>
      <c r="AM740" s="814"/>
      <c r="AN740" s="814"/>
      <c r="AO740" s="814"/>
      <c r="AP740" s="814"/>
      <c r="AQ740" s="396"/>
    </row>
    <row r="741" spans="1:43">
      <c r="A741" s="265"/>
      <c r="B741" s="265"/>
      <c r="C741" s="808" t="str">
        <f>IF(入力①申請書項目!E593="","",入力①申請書項目!E593)</f>
        <v/>
      </c>
      <c r="D741" s="808"/>
      <c r="E741" s="809" t="str">
        <f>IF(入力①申請書項目!G593="","","H"&amp;入力①申請書項目!G593&amp;"."&amp;入力①申請書項目!J593)</f>
        <v/>
      </c>
      <c r="F741" s="809"/>
      <c r="G741" s="809"/>
      <c r="H741" s="809"/>
      <c r="I741" s="810" t="str">
        <f>IF(入力①申請書項目!M593="","",VLOOKUP(入力①申請書項目!M593,PL①!$A$25:$B$29,2,FALSE))</f>
        <v/>
      </c>
      <c r="J741" s="810"/>
      <c r="K741" s="810"/>
      <c r="L741" s="811" t="str">
        <f>IF(入力①申請書項目!Q593="","",入力①申請書項目!Q593)</f>
        <v/>
      </c>
      <c r="M741" s="811"/>
      <c r="N741" s="811"/>
      <c r="O741" s="811"/>
      <c r="P741" s="811"/>
      <c r="Q741" s="811"/>
      <c r="R741" s="811"/>
      <c r="S741" s="811"/>
      <c r="T741" s="811"/>
      <c r="U741" s="811"/>
      <c r="V741" s="811"/>
      <c r="W741" s="809" t="str">
        <f>IF(入力①申請書項目!AA593="","",入力①申請書項目!AA593)&amp;IF(入力①申請書項目!AD593="","",入力①申請書項目!AD593)</f>
        <v/>
      </c>
      <c r="X741" s="809"/>
      <c r="Y741" s="809"/>
      <c r="Z741" s="809"/>
      <c r="AA741" s="809" t="str">
        <f>IF(入力①申請書項目!AG593="","",入力①申請書項目!AG593)</f>
        <v/>
      </c>
      <c r="AB741" s="809"/>
      <c r="AC741" s="809"/>
      <c r="AD741" s="812" t="str">
        <f>IF(入力①申請書項目!AK593="","",入力①申請書項目!AK593)</f>
        <v/>
      </c>
      <c r="AE741" s="812"/>
      <c r="AF741" s="812"/>
      <c r="AG741" s="813" t="str">
        <f>IF(入力①申請書項目!AN593="","",入力①申請書項目!AN593)</f>
        <v/>
      </c>
      <c r="AH741" s="813"/>
      <c r="AI741" s="812" t="str">
        <f>IF(入力①申請書項目!AP593=0,"",入力①申請書項目!AP593)</f>
        <v/>
      </c>
      <c r="AJ741" s="812"/>
      <c r="AK741" s="812"/>
      <c r="AL741" s="814" t="str">
        <f>IF(入力①申請書項目!AV593="","",入力①申請書項目!AV593)&amp;IF(入力①申請書項目!AZ593="","",","&amp;入力①申請書項目!AZ593)</f>
        <v/>
      </c>
      <c r="AM741" s="814"/>
      <c r="AN741" s="814"/>
      <c r="AO741" s="814"/>
      <c r="AP741" s="814"/>
      <c r="AQ741" s="396"/>
    </row>
    <row r="742" spans="1:43">
      <c r="A742" s="265"/>
      <c r="B742" s="265"/>
      <c r="C742" s="808" t="str">
        <f>IF(入力①申請書項目!E594="","",入力①申請書項目!E594)</f>
        <v/>
      </c>
      <c r="D742" s="808"/>
      <c r="E742" s="809" t="str">
        <f>IF(入力①申請書項目!G594="","","H"&amp;入力①申請書項目!G594&amp;"."&amp;入力①申請書項目!J594)</f>
        <v/>
      </c>
      <c r="F742" s="809"/>
      <c r="G742" s="809"/>
      <c r="H742" s="809"/>
      <c r="I742" s="810" t="str">
        <f>IF(入力①申請書項目!M594="","",VLOOKUP(入力①申請書項目!M594,PL①!$A$25:$B$29,2,FALSE))</f>
        <v/>
      </c>
      <c r="J742" s="810"/>
      <c r="K742" s="810"/>
      <c r="L742" s="811" t="str">
        <f>IF(入力①申請書項目!Q594="","",入力①申請書項目!Q594)</f>
        <v/>
      </c>
      <c r="M742" s="811"/>
      <c r="N742" s="811"/>
      <c r="O742" s="811"/>
      <c r="P742" s="811"/>
      <c r="Q742" s="811"/>
      <c r="R742" s="811"/>
      <c r="S742" s="811"/>
      <c r="T742" s="811"/>
      <c r="U742" s="811"/>
      <c r="V742" s="811"/>
      <c r="W742" s="809" t="str">
        <f>IF(入力①申請書項目!AA594="","",入力①申請書項目!AA594)&amp;IF(入力①申請書項目!AD594="","",入力①申請書項目!AD594)</f>
        <v/>
      </c>
      <c r="X742" s="809"/>
      <c r="Y742" s="809"/>
      <c r="Z742" s="809"/>
      <c r="AA742" s="809" t="str">
        <f>IF(入力①申請書項目!AG594="","",入力①申請書項目!AG594)</f>
        <v/>
      </c>
      <c r="AB742" s="809"/>
      <c r="AC742" s="809"/>
      <c r="AD742" s="812" t="str">
        <f>IF(入力①申請書項目!AK594="","",入力①申請書項目!AK594)</f>
        <v/>
      </c>
      <c r="AE742" s="812"/>
      <c r="AF742" s="812"/>
      <c r="AG742" s="813" t="str">
        <f>IF(入力①申請書項目!AN594="","",入力①申請書項目!AN594)</f>
        <v/>
      </c>
      <c r="AH742" s="813"/>
      <c r="AI742" s="812" t="str">
        <f>IF(入力①申請書項目!AP594=0,"",入力①申請書項目!AP594)</f>
        <v/>
      </c>
      <c r="AJ742" s="812"/>
      <c r="AK742" s="812"/>
      <c r="AL742" s="814" t="str">
        <f>IF(入力①申請書項目!AV594="","",入力①申請書項目!AV594)&amp;IF(入力①申請書項目!AZ594="","",","&amp;入力①申請書項目!AZ594)</f>
        <v/>
      </c>
      <c r="AM742" s="814"/>
      <c r="AN742" s="814"/>
      <c r="AO742" s="814"/>
      <c r="AP742" s="814"/>
      <c r="AQ742" s="396"/>
    </row>
    <row r="743" spans="1:43">
      <c r="A743" s="265"/>
      <c r="B743" s="265"/>
      <c r="C743" s="808" t="str">
        <f>IF(入力①申請書項目!E595="","",入力①申請書項目!E595)</f>
        <v/>
      </c>
      <c r="D743" s="808"/>
      <c r="E743" s="809" t="str">
        <f>IF(入力①申請書項目!G595="","","H"&amp;入力①申請書項目!G595&amp;"."&amp;入力①申請書項目!J595)</f>
        <v/>
      </c>
      <c r="F743" s="809"/>
      <c r="G743" s="809"/>
      <c r="H743" s="809"/>
      <c r="I743" s="810" t="str">
        <f>IF(入力①申請書項目!M595="","",VLOOKUP(入力①申請書項目!M595,PL①!$A$25:$B$29,2,FALSE))</f>
        <v/>
      </c>
      <c r="J743" s="810"/>
      <c r="K743" s="810"/>
      <c r="L743" s="811" t="str">
        <f>IF(入力①申請書項目!Q595="","",入力①申請書項目!Q595)</f>
        <v/>
      </c>
      <c r="M743" s="811"/>
      <c r="N743" s="811"/>
      <c r="O743" s="811"/>
      <c r="P743" s="811"/>
      <c r="Q743" s="811"/>
      <c r="R743" s="811"/>
      <c r="S743" s="811"/>
      <c r="T743" s="811"/>
      <c r="U743" s="811"/>
      <c r="V743" s="811"/>
      <c r="W743" s="809" t="str">
        <f>IF(入力①申請書項目!AA595="","",入力①申請書項目!AA595)&amp;IF(入力①申請書項目!AD595="","",入力①申請書項目!AD595)</f>
        <v/>
      </c>
      <c r="X743" s="809"/>
      <c r="Y743" s="809"/>
      <c r="Z743" s="809"/>
      <c r="AA743" s="809" t="str">
        <f>IF(入力①申請書項目!AG595="","",入力①申請書項目!AG595)</f>
        <v/>
      </c>
      <c r="AB743" s="809"/>
      <c r="AC743" s="809"/>
      <c r="AD743" s="812" t="str">
        <f>IF(入力①申請書項目!AK595="","",入力①申請書項目!AK595)</f>
        <v/>
      </c>
      <c r="AE743" s="812"/>
      <c r="AF743" s="812"/>
      <c r="AG743" s="813" t="str">
        <f>IF(入力①申請書項目!AN595="","",入力①申請書項目!AN595)</f>
        <v/>
      </c>
      <c r="AH743" s="813"/>
      <c r="AI743" s="812" t="str">
        <f>IF(入力①申請書項目!AP595=0,"",入力①申請書項目!AP595)</f>
        <v/>
      </c>
      <c r="AJ743" s="812"/>
      <c r="AK743" s="812"/>
      <c r="AL743" s="814" t="str">
        <f>IF(入力①申請書項目!AV595="","",入力①申請書項目!AV595)&amp;IF(入力①申請書項目!AZ595="","",","&amp;入力①申請書項目!AZ595)</f>
        <v/>
      </c>
      <c r="AM743" s="814"/>
      <c r="AN743" s="814"/>
      <c r="AO743" s="814"/>
      <c r="AP743" s="814"/>
      <c r="AQ743" s="396"/>
    </row>
    <row r="744" spans="1:43">
      <c r="A744" s="265"/>
      <c r="B744" s="265"/>
      <c r="C744" s="808" t="str">
        <f>IF(入力①申請書項目!E596="","",入力①申請書項目!E596)</f>
        <v/>
      </c>
      <c r="D744" s="808"/>
      <c r="E744" s="809" t="str">
        <f>IF(入力①申請書項目!G596="","","H"&amp;入力①申請書項目!G596&amp;"."&amp;入力①申請書項目!J596)</f>
        <v/>
      </c>
      <c r="F744" s="809"/>
      <c r="G744" s="809"/>
      <c r="H744" s="809"/>
      <c r="I744" s="810" t="str">
        <f>IF(入力①申請書項目!M596="","",VLOOKUP(入力①申請書項目!M596,PL①!$A$25:$B$29,2,FALSE))</f>
        <v/>
      </c>
      <c r="J744" s="810"/>
      <c r="K744" s="810"/>
      <c r="L744" s="811" t="str">
        <f>IF(入力①申請書項目!Q596="","",入力①申請書項目!Q596)</f>
        <v/>
      </c>
      <c r="M744" s="811"/>
      <c r="N744" s="811"/>
      <c r="O744" s="811"/>
      <c r="P744" s="811"/>
      <c r="Q744" s="811"/>
      <c r="R744" s="811"/>
      <c r="S744" s="811"/>
      <c r="T744" s="811"/>
      <c r="U744" s="811"/>
      <c r="V744" s="811"/>
      <c r="W744" s="809" t="str">
        <f>IF(入力①申請書項目!AA596="","",入力①申請書項目!AA596)&amp;IF(入力①申請書項目!AD596="","",入力①申請書項目!AD596)</f>
        <v/>
      </c>
      <c r="X744" s="809"/>
      <c r="Y744" s="809"/>
      <c r="Z744" s="809"/>
      <c r="AA744" s="809" t="str">
        <f>IF(入力①申請書項目!AG596="","",入力①申請書項目!AG596)</f>
        <v/>
      </c>
      <c r="AB744" s="809"/>
      <c r="AC744" s="809"/>
      <c r="AD744" s="812" t="str">
        <f>IF(入力①申請書項目!AK596="","",入力①申請書項目!AK596)</f>
        <v/>
      </c>
      <c r="AE744" s="812"/>
      <c r="AF744" s="812"/>
      <c r="AG744" s="813" t="str">
        <f>IF(入力①申請書項目!AN596="","",入力①申請書項目!AN596)</f>
        <v/>
      </c>
      <c r="AH744" s="813"/>
      <c r="AI744" s="812" t="str">
        <f>IF(入力①申請書項目!AP596=0,"",入力①申請書項目!AP596)</f>
        <v/>
      </c>
      <c r="AJ744" s="812"/>
      <c r="AK744" s="812"/>
      <c r="AL744" s="814" t="str">
        <f>IF(入力①申請書項目!AV596="","",入力①申請書項目!AV596)&amp;IF(入力①申請書項目!AZ596="","",","&amp;入力①申請書項目!AZ596)</f>
        <v/>
      </c>
      <c r="AM744" s="814"/>
      <c r="AN744" s="814"/>
      <c r="AO744" s="814"/>
      <c r="AP744" s="814"/>
      <c r="AQ744" s="396"/>
    </row>
    <row r="745" spans="1:43">
      <c r="A745" s="265"/>
      <c r="B745" s="265"/>
      <c r="C745" s="808" t="str">
        <f>IF(入力①申請書項目!E597="","",入力①申請書項目!E597)</f>
        <v/>
      </c>
      <c r="D745" s="808"/>
      <c r="E745" s="809" t="str">
        <f>IF(入力①申請書項目!G597="","","H"&amp;入力①申請書項目!G597&amp;"."&amp;入力①申請書項目!J597)</f>
        <v/>
      </c>
      <c r="F745" s="809"/>
      <c r="G745" s="809"/>
      <c r="H745" s="809"/>
      <c r="I745" s="810" t="str">
        <f>IF(入力①申請書項目!M597="","",VLOOKUP(入力①申請書項目!M597,PL①!$A$25:$B$29,2,FALSE))</f>
        <v/>
      </c>
      <c r="J745" s="810"/>
      <c r="K745" s="810"/>
      <c r="L745" s="811" t="str">
        <f>IF(入力①申請書項目!Q597="","",入力①申請書項目!Q597)</f>
        <v/>
      </c>
      <c r="M745" s="811"/>
      <c r="N745" s="811"/>
      <c r="O745" s="811"/>
      <c r="P745" s="811"/>
      <c r="Q745" s="811"/>
      <c r="R745" s="811"/>
      <c r="S745" s="811"/>
      <c r="T745" s="811"/>
      <c r="U745" s="811"/>
      <c r="V745" s="811"/>
      <c r="W745" s="809" t="str">
        <f>IF(入力①申請書項目!AA597="","",入力①申請書項目!AA597)&amp;IF(入力①申請書項目!AD597="","",入力①申請書項目!AD597)</f>
        <v/>
      </c>
      <c r="X745" s="809"/>
      <c r="Y745" s="809"/>
      <c r="Z745" s="809"/>
      <c r="AA745" s="809" t="str">
        <f>IF(入力①申請書項目!AG597="","",入力①申請書項目!AG597)</f>
        <v/>
      </c>
      <c r="AB745" s="809"/>
      <c r="AC745" s="809"/>
      <c r="AD745" s="812" t="str">
        <f>IF(入力①申請書項目!AK597="","",入力①申請書項目!AK597)</f>
        <v/>
      </c>
      <c r="AE745" s="812"/>
      <c r="AF745" s="812"/>
      <c r="AG745" s="813" t="str">
        <f>IF(入力①申請書項目!AN597="","",入力①申請書項目!AN597)</f>
        <v/>
      </c>
      <c r="AH745" s="813"/>
      <c r="AI745" s="812" t="str">
        <f>IF(入力①申請書項目!AP597=0,"",入力①申請書項目!AP597)</f>
        <v/>
      </c>
      <c r="AJ745" s="812"/>
      <c r="AK745" s="812"/>
      <c r="AL745" s="814" t="str">
        <f>IF(入力①申請書項目!AV597="","",入力①申請書項目!AV597)&amp;IF(入力①申請書項目!AZ597="","",","&amp;入力①申請書項目!AZ597)</f>
        <v/>
      </c>
      <c r="AM745" s="814"/>
      <c r="AN745" s="814"/>
      <c r="AO745" s="814"/>
      <c r="AP745" s="814"/>
      <c r="AQ745" s="396"/>
    </row>
    <row r="746" spans="1:43">
      <c r="A746" s="265"/>
      <c r="B746" s="265"/>
      <c r="C746" s="808" t="str">
        <f>IF(入力①申請書項目!E598="","",入力①申請書項目!E598)</f>
        <v/>
      </c>
      <c r="D746" s="808"/>
      <c r="E746" s="809" t="str">
        <f>IF(入力①申請書項目!G598="","","H"&amp;入力①申請書項目!G598&amp;"."&amp;入力①申請書項目!J598)</f>
        <v/>
      </c>
      <c r="F746" s="809"/>
      <c r="G746" s="809"/>
      <c r="H746" s="809"/>
      <c r="I746" s="810" t="str">
        <f>IF(入力①申請書項目!M598="","",VLOOKUP(入力①申請書項目!M598,PL①!$A$25:$B$29,2,FALSE))</f>
        <v/>
      </c>
      <c r="J746" s="810"/>
      <c r="K746" s="810"/>
      <c r="L746" s="811" t="str">
        <f>IF(入力①申請書項目!Q598="","",入力①申請書項目!Q598)</f>
        <v/>
      </c>
      <c r="M746" s="811"/>
      <c r="N746" s="811"/>
      <c r="O746" s="811"/>
      <c r="P746" s="811"/>
      <c r="Q746" s="811"/>
      <c r="R746" s="811"/>
      <c r="S746" s="811"/>
      <c r="T746" s="811"/>
      <c r="U746" s="811"/>
      <c r="V746" s="811"/>
      <c r="W746" s="809" t="str">
        <f>IF(入力①申請書項目!AA598="","",入力①申請書項目!AA598)&amp;IF(入力①申請書項目!AD598="","",入力①申請書項目!AD598)</f>
        <v/>
      </c>
      <c r="X746" s="809"/>
      <c r="Y746" s="809"/>
      <c r="Z746" s="809"/>
      <c r="AA746" s="809" t="str">
        <f>IF(入力①申請書項目!AG598="","",入力①申請書項目!AG598)</f>
        <v/>
      </c>
      <c r="AB746" s="809"/>
      <c r="AC746" s="809"/>
      <c r="AD746" s="812" t="str">
        <f>IF(入力①申請書項目!AK598="","",入力①申請書項目!AK598)</f>
        <v/>
      </c>
      <c r="AE746" s="812"/>
      <c r="AF746" s="812"/>
      <c r="AG746" s="813" t="str">
        <f>IF(入力①申請書項目!AN598="","",入力①申請書項目!AN598)</f>
        <v/>
      </c>
      <c r="AH746" s="813"/>
      <c r="AI746" s="812" t="str">
        <f>IF(入力①申請書項目!AP598=0,"",入力①申請書項目!AP598)</f>
        <v/>
      </c>
      <c r="AJ746" s="812"/>
      <c r="AK746" s="812"/>
      <c r="AL746" s="814" t="str">
        <f>IF(入力①申請書項目!AV598="","",入力①申請書項目!AV598)&amp;IF(入力①申請書項目!AZ598="","",","&amp;入力①申請書項目!AZ598)</f>
        <v/>
      </c>
      <c r="AM746" s="814"/>
      <c r="AN746" s="814"/>
      <c r="AO746" s="814"/>
      <c r="AP746" s="814"/>
      <c r="AQ746" s="396"/>
    </row>
    <row r="747" spans="1:43">
      <c r="A747" s="265"/>
      <c r="B747" s="265"/>
      <c r="C747" s="808" t="str">
        <f>IF(入力①申請書項目!E599="","",入力①申請書項目!E599)</f>
        <v/>
      </c>
      <c r="D747" s="808"/>
      <c r="E747" s="809" t="str">
        <f>IF(入力①申請書項目!G599="","","H"&amp;入力①申請書項目!G599&amp;"."&amp;入力①申請書項目!J599)</f>
        <v/>
      </c>
      <c r="F747" s="809"/>
      <c r="G747" s="809"/>
      <c r="H747" s="809"/>
      <c r="I747" s="810" t="str">
        <f>IF(入力①申請書項目!M599="","",VLOOKUP(入力①申請書項目!M599,PL①!$A$25:$B$29,2,FALSE))</f>
        <v/>
      </c>
      <c r="J747" s="810"/>
      <c r="K747" s="810"/>
      <c r="L747" s="811" t="str">
        <f>IF(入力①申請書項目!Q599="","",入力①申請書項目!Q599)</f>
        <v/>
      </c>
      <c r="M747" s="811"/>
      <c r="N747" s="811"/>
      <c r="O747" s="811"/>
      <c r="P747" s="811"/>
      <c r="Q747" s="811"/>
      <c r="R747" s="811"/>
      <c r="S747" s="811"/>
      <c r="T747" s="811"/>
      <c r="U747" s="811"/>
      <c r="V747" s="811"/>
      <c r="W747" s="809" t="str">
        <f>IF(入力①申請書項目!AA599="","",入力①申請書項目!AA599)&amp;IF(入力①申請書項目!AD599="","",入力①申請書項目!AD599)</f>
        <v/>
      </c>
      <c r="X747" s="809"/>
      <c r="Y747" s="809"/>
      <c r="Z747" s="809"/>
      <c r="AA747" s="809" t="str">
        <f>IF(入力①申請書項目!AG599="","",入力①申請書項目!AG599)</f>
        <v/>
      </c>
      <c r="AB747" s="809"/>
      <c r="AC747" s="809"/>
      <c r="AD747" s="812" t="str">
        <f>IF(入力①申請書項目!AK599="","",入力①申請書項目!AK599)</f>
        <v/>
      </c>
      <c r="AE747" s="812"/>
      <c r="AF747" s="812"/>
      <c r="AG747" s="813" t="str">
        <f>IF(入力①申請書項目!AN599="","",入力①申請書項目!AN599)</f>
        <v/>
      </c>
      <c r="AH747" s="813"/>
      <c r="AI747" s="812" t="str">
        <f>IF(入力①申請書項目!AP599=0,"",入力①申請書項目!AP599)</f>
        <v/>
      </c>
      <c r="AJ747" s="812"/>
      <c r="AK747" s="812"/>
      <c r="AL747" s="814" t="str">
        <f>IF(入力①申請書項目!AV599="","",入力①申請書項目!AV599)&amp;IF(入力①申請書項目!AZ599="","",","&amp;入力①申請書項目!AZ599)</f>
        <v/>
      </c>
      <c r="AM747" s="814"/>
      <c r="AN747" s="814"/>
      <c r="AO747" s="814"/>
      <c r="AP747" s="814"/>
      <c r="AQ747" s="396"/>
    </row>
    <row r="748" spans="1:43">
      <c r="A748" s="265"/>
      <c r="B748" s="265"/>
      <c r="C748" s="808" t="str">
        <f>IF(入力①申請書項目!E600="","",入力①申請書項目!E600)</f>
        <v/>
      </c>
      <c r="D748" s="808"/>
      <c r="E748" s="809" t="str">
        <f>IF(入力①申請書項目!G600="","","H"&amp;入力①申請書項目!G600&amp;"."&amp;入力①申請書項目!J600)</f>
        <v/>
      </c>
      <c r="F748" s="809"/>
      <c r="G748" s="809"/>
      <c r="H748" s="809"/>
      <c r="I748" s="810" t="str">
        <f>IF(入力①申請書項目!M600="","",VLOOKUP(入力①申請書項目!M600,PL①!$A$25:$B$29,2,FALSE))</f>
        <v/>
      </c>
      <c r="J748" s="810"/>
      <c r="K748" s="810"/>
      <c r="L748" s="811" t="str">
        <f>IF(入力①申請書項目!Q600="","",入力①申請書項目!Q600)</f>
        <v/>
      </c>
      <c r="M748" s="811"/>
      <c r="N748" s="811"/>
      <c r="O748" s="811"/>
      <c r="P748" s="811"/>
      <c r="Q748" s="811"/>
      <c r="R748" s="811"/>
      <c r="S748" s="811"/>
      <c r="T748" s="811"/>
      <c r="U748" s="811"/>
      <c r="V748" s="811"/>
      <c r="W748" s="809" t="str">
        <f>IF(入力①申請書項目!AA600="","",入力①申請書項目!AA600)&amp;IF(入力①申請書項目!AD600="","",入力①申請書項目!AD600)</f>
        <v/>
      </c>
      <c r="X748" s="809"/>
      <c r="Y748" s="809"/>
      <c r="Z748" s="809"/>
      <c r="AA748" s="809" t="str">
        <f>IF(入力①申請書項目!AG600="","",入力①申請書項目!AG600)</f>
        <v/>
      </c>
      <c r="AB748" s="809"/>
      <c r="AC748" s="809"/>
      <c r="AD748" s="812" t="str">
        <f>IF(入力①申請書項目!AK600="","",入力①申請書項目!AK600)</f>
        <v/>
      </c>
      <c r="AE748" s="812"/>
      <c r="AF748" s="812"/>
      <c r="AG748" s="813" t="str">
        <f>IF(入力①申請書項目!AN600="","",入力①申請書項目!AN600)</f>
        <v/>
      </c>
      <c r="AH748" s="813"/>
      <c r="AI748" s="812" t="str">
        <f>IF(入力①申請書項目!AP600=0,"",入力①申請書項目!AP600)</f>
        <v/>
      </c>
      <c r="AJ748" s="812"/>
      <c r="AK748" s="812"/>
      <c r="AL748" s="814" t="str">
        <f>IF(入力①申請書項目!AV600="","",入力①申請書項目!AV600)&amp;IF(入力①申請書項目!AZ600="","",","&amp;入力①申請書項目!AZ600)</f>
        <v/>
      </c>
      <c r="AM748" s="814"/>
      <c r="AN748" s="814"/>
      <c r="AO748" s="814"/>
      <c r="AP748" s="814"/>
      <c r="AQ748" s="396"/>
    </row>
    <row r="749" spans="1:43">
      <c r="A749" s="265"/>
      <c r="B749" s="265"/>
      <c r="C749" s="808" t="str">
        <f>IF(入力①申請書項目!E601="","",入力①申請書項目!E601)</f>
        <v/>
      </c>
      <c r="D749" s="808"/>
      <c r="E749" s="809" t="str">
        <f>IF(入力①申請書項目!G601="","","H"&amp;入力①申請書項目!G601&amp;"."&amp;入力①申請書項目!J601)</f>
        <v/>
      </c>
      <c r="F749" s="809"/>
      <c r="G749" s="809"/>
      <c r="H749" s="809"/>
      <c r="I749" s="810" t="str">
        <f>IF(入力①申請書項目!M601="","",VLOOKUP(入力①申請書項目!M601,PL①!$A$25:$B$29,2,FALSE))</f>
        <v/>
      </c>
      <c r="J749" s="810"/>
      <c r="K749" s="810"/>
      <c r="L749" s="811" t="str">
        <f>IF(入力①申請書項目!Q601="","",入力①申請書項目!Q601)</f>
        <v/>
      </c>
      <c r="M749" s="811"/>
      <c r="N749" s="811"/>
      <c r="O749" s="811"/>
      <c r="P749" s="811"/>
      <c r="Q749" s="811"/>
      <c r="R749" s="811"/>
      <c r="S749" s="811"/>
      <c r="T749" s="811"/>
      <c r="U749" s="811"/>
      <c r="V749" s="811"/>
      <c r="W749" s="809" t="str">
        <f>IF(入力①申請書項目!AA601="","",入力①申請書項目!AA601)&amp;IF(入力①申請書項目!AD601="","",入力①申請書項目!AD601)</f>
        <v/>
      </c>
      <c r="X749" s="809"/>
      <c r="Y749" s="809"/>
      <c r="Z749" s="809"/>
      <c r="AA749" s="809" t="str">
        <f>IF(入力①申請書項目!AG601="","",入力①申請書項目!AG601)</f>
        <v/>
      </c>
      <c r="AB749" s="809"/>
      <c r="AC749" s="809"/>
      <c r="AD749" s="812" t="str">
        <f>IF(入力①申請書項目!AK601="","",入力①申請書項目!AK601)</f>
        <v/>
      </c>
      <c r="AE749" s="812"/>
      <c r="AF749" s="812"/>
      <c r="AG749" s="813" t="str">
        <f>IF(入力①申請書項目!AN601="","",入力①申請書項目!AN601)</f>
        <v/>
      </c>
      <c r="AH749" s="813"/>
      <c r="AI749" s="812" t="str">
        <f>IF(入力①申請書項目!AP601=0,"",入力①申請書項目!AP601)</f>
        <v/>
      </c>
      <c r="AJ749" s="812"/>
      <c r="AK749" s="812"/>
      <c r="AL749" s="814" t="str">
        <f>IF(入力①申請書項目!AV601="","",入力①申請書項目!AV601)&amp;IF(入力①申請書項目!AZ601="","",","&amp;入力①申請書項目!AZ601)</f>
        <v/>
      </c>
      <c r="AM749" s="814"/>
      <c r="AN749" s="814"/>
      <c r="AO749" s="814"/>
      <c r="AP749" s="814"/>
      <c r="AQ749" s="396"/>
    </row>
    <row r="750" spans="1:43">
      <c r="A750" s="265"/>
      <c r="B750" s="265"/>
      <c r="C750" s="808" t="str">
        <f>IF(入力①申請書項目!E602="","",入力①申請書項目!E602)</f>
        <v/>
      </c>
      <c r="D750" s="808"/>
      <c r="E750" s="809" t="str">
        <f>IF(入力①申請書項目!G602="","","H"&amp;入力①申請書項目!G602&amp;"."&amp;入力①申請書項目!J602)</f>
        <v/>
      </c>
      <c r="F750" s="809"/>
      <c r="G750" s="809"/>
      <c r="H750" s="809"/>
      <c r="I750" s="810" t="str">
        <f>IF(入力①申請書項目!M602="","",VLOOKUP(入力①申請書項目!M602,PL①!$A$25:$B$29,2,FALSE))</f>
        <v/>
      </c>
      <c r="J750" s="810"/>
      <c r="K750" s="810"/>
      <c r="L750" s="811" t="str">
        <f>IF(入力①申請書項目!Q602="","",入力①申請書項目!Q602)</f>
        <v/>
      </c>
      <c r="M750" s="811"/>
      <c r="N750" s="811"/>
      <c r="O750" s="811"/>
      <c r="P750" s="811"/>
      <c r="Q750" s="811"/>
      <c r="R750" s="811"/>
      <c r="S750" s="811"/>
      <c r="T750" s="811"/>
      <c r="U750" s="811"/>
      <c r="V750" s="811"/>
      <c r="W750" s="809" t="str">
        <f>IF(入力①申請書項目!AA602="","",入力①申請書項目!AA602)&amp;IF(入力①申請書項目!AD602="","",入力①申請書項目!AD602)</f>
        <v/>
      </c>
      <c r="X750" s="809"/>
      <c r="Y750" s="809"/>
      <c r="Z750" s="809"/>
      <c r="AA750" s="809" t="str">
        <f>IF(入力①申請書項目!AG602="","",入力①申請書項目!AG602)</f>
        <v/>
      </c>
      <c r="AB750" s="809"/>
      <c r="AC750" s="809"/>
      <c r="AD750" s="812" t="str">
        <f>IF(入力①申請書項目!AK602="","",入力①申請書項目!AK602)</f>
        <v/>
      </c>
      <c r="AE750" s="812"/>
      <c r="AF750" s="812"/>
      <c r="AG750" s="813" t="str">
        <f>IF(入力①申請書項目!AN602="","",入力①申請書項目!AN602)</f>
        <v/>
      </c>
      <c r="AH750" s="813"/>
      <c r="AI750" s="812" t="str">
        <f>IF(入力①申請書項目!AP602=0,"",入力①申請書項目!AP602)</f>
        <v/>
      </c>
      <c r="AJ750" s="812"/>
      <c r="AK750" s="812"/>
      <c r="AL750" s="814" t="str">
        <f>IF(入力①申請書項目!AV602="","",入力①申請書項目!AV602)&amp;IF(入力①申請書項目!AZ602="","",","&amp;入力①申請書項目!AZ602)</f>
        <v/>
      </c>
      <c r="AM750" s="814"/>
      <c r="AN750" s="814"/>
      <c r="AO750" s="814"/>
      <c r="AP750" s="814"/>
      <c r="AQ750" s="396"/>
    </row>
    <row r="751" spans="1:43">
      <c r="A751" s="265"/>
      <c r="B751" s="265"/>
      <c r="C751" s="808" t="str">
        <f>IF(入力①申請書項目!E603="","",入力①申請書項目!E603)</f>
        <v/>
      </c>
      <c r="D751" s="808"/>
      <c r="E751" s="809" t="str">
        <f>IF(入力①申請書項目!G603="","","H"&amp;入力①申請書項目!G603&amp;"."&amp;入力①申請書項目!J603)</f>
        <v/>
      </c>
      <c r="F751" s="809"/>
      <c r="G751" s="809"/>
      <c r="H751" s="809"/>
      <c r="I751" s="810" t="str">
        <f>IF(入力①申請書項目!M603="","",VLOOKUP(入力①申請書項目!M603,PL①!$A$25:$B$29,2,FALSE))</f>
        <v/>
      </c>
      <c r="J751" s="810"/>
      <c r="K751" s="810"/>
      <c r="L751" s="811" t="str">
        <f>IF(入力①申請書項目!Q603="","",入力①申請書項目!Q603)</f>
        <v/>
      </c>
      <c r="M751" s="811"/>
      <c r="N751" s="811"/>
      <c r="O751" s="811"/>
      <c r="P751" s="811"/>
      <c r="Q751" s="811"/>
      <c r="R751" s="811"/>
      <c r="S751" s="811"/>
      <c r="T751" s="811"/>
      <c r="U751" s="811"/>
      <c r="V751" s="811"/>
      <c r="W751" s="809" t="str">
        <f>IF(入力①申請書項目!AA603="","",入力①申請書項目!AA603)&amp;IF(入力①申請書項目!AD603="","",入力①申請書項目!AD603)</f>
        <v/>
      </c>
      <c r="X751" s="809"/>
      <c r="Y751" s="809"/>
      <c r="Z751" s="809"/>
      <c r="AA751" s="809" t="str">
        <f>IF(入力①申請書項目!AG603="","",入力①申請書項目!AG603)</f>
        <v/>
      </c>
      <c r="AB751" s="809"/>
      <c r="AC751" s="809"/>
      <c r="AD751" s="812" t="str">
        <f>IF(入力①申請書項目!AK603="","",入力①申請書項目!AK603)</f>
        <v/>
      </c>
      <c r="AE751" s="812"/>
      <c r="AF751" s="812"/>
      <c r="AG751" s="813" t="str">
        <f>IF(入力①申請書項目!AN603="","",入力①申請書項目!AN603)</f>
        <v/>
      </c>
      <c r="AH751" s="813"/>
      <c r="AI751" s="812" t="str">
        <f>IF(入力①申請書項目!AP603=0,"",入力①申請書項目!AP603)</f>
        <v/>
      </c>
      <c r="AJ751" s="812"/>
      <c r="AK751" s="812"/>
      <c r="AL751" s="814" t="str">
        <f>IF(入力①申請書項目!AV603="","",入力①申請書項目!AV603)&amp;IF(入力①申請書項目!AZ603="","",","&amp;入力①申請書項目!AZ603)</f>
        <v/>
      </c>
      <c r="AM751" s="814"/>
      <c r="AN751" s="814"/>
      <c r="AO751" s="814"/>
      <c r="AP751" s="814"/>
      <c r="AQ751" s="396"/>
    </row>
    <row r="752" spans="1:43">
      <c r="A752" s="265"/>
      <c r="B752" s="265"/>
      <c r="C752" s="808" t="str">
        <f>IF(入力①申請書項目!E604="","",入力①申請書項目!E604)</f>
        <v/>
      </c>
      <c r="D752" s="808"/>
      <c r="E752" s="809" t="str">
        <f>IF(入力①申請書項目!G604="","","H"&amp;入力①申請書項目!G604&amp;"."&amp;入力①申請書項目!J604)</f>
        <v/>
      </c>
      <c r="F752" s="809"/>
      <c r="G752" s="809"/>
      <c r="H752" s="809"/>
      <c r="I752" s="810" t="str">
        <f>IF(入力①申請書項目!M604="","",VLOOKUP(入力①申請書項目!M604,PL①!$A$25:$B$29,2,FALSE))</f>
        <v/>
      </c>
      <c r="J752" s="810"/>
      <c r="K752" s="810"/>
      <c r="L752" s="811" t="str">
        <f>IF(入力①申請書項目!Q604="","",入力①申請書項目!Q604)</f>
        <v/>
      </c>
      <c r="M752" s="811"/>
      <c r="N752" s="811"/>
      <c r="O752" s="811"/>
      <c r="P752" s="811"/>
      <c r="Q752" s="811"/>
      <c r="R752" s="811"/>
      <c r="S752" s="811"/>
      <c r="T752" s="811"/>
      <c r="U752" s="811"/>
      <c r="V752" s="811"/>
      <c r="W752" s="809" t="str">
        <f>IF(入力①申請書項目!AA604="","",入力①申請書項目!AA604)&amp;IF(入力①申請書項目!AD604="","",入力①申請書項目!AD604)</f>
        <v/>
      </c>
      <c r="X752" s="809"/>
      <c r="Y752" s="809"/>
      <c r="Z752" s="809"/>
      <c r="AA752" s="809" t="str">
        <f>IF(入力①申請書項目!AG604="","",入力①申請書項目!AG604)</f>
        <v/>
      </c>
      <c r="AB752" s="809"/>
      <c r="AC752" s="809"/>
      <c r="AD752" s="812" t="str">
        <f>IF(入力①申請書項目!AK604="","",入力①申請書項目!AK604)</f>
        <v/>
      </c>
      <c r="AE752" s="812"/>
      <c r="AF752" s="812"/>
      <c r="AG752" s="813" t="str">
        <f>IF(入力①申請書項目!AN604="","",入力①申請書項目!AN604)</f>
        <v/>
      </c>
      <c r="AH752" s="813"/>
      <c r="AI752" s="812" t="str">
        <f>IF(入力①申請書項目!AP604=0,"",入力①申請書項目!AP604)</f>
        <v/>
      </c>
      <c r="AJ752" s="812"/>
      <c r="AK752" s="812"/>
      <c r="AL752" s="814" t="str">
        <f>IF(入力①申請書項目!AV604="","",入力①申請書項目!AV604)&amp;IF(入力①申請書項目!AZ604="","",","&amp;入力①申請書項目!AZ604)</f>
        <v/>
      </c>
      <c r="AM752" s="814"/>
      <c r="AN752" s="814"/>
      <c r="AO752" s="814"/>
      <c r="AP752" s="814"/>
      <c r="AQ752" s="396"/>
    </row>
    <row r="753" spans="1:43">
      <c r="A753" s="265"/>
      <c r="B753" s="265"/>
      <c r="C753" s="808" t="str">
        <f>IF(入力①申請書項目!E605="","",入力①申請書項目!E605)</f>
        <v/>
      </c>
      <c r="D753" s="808"/>
      <c r="E753" s="809" t="str">
        <f>IF(入力①申請書項目!G605="","","H"&amp;入力①申請書項目!G605&amp;"."&amp;入力①申請書項目!J605)</f>
        <v/>
      </c>
      <c r="F753" s="809"/>
      <c r="G753" s="809"/>
      <c r="H753" s="809"/>
      <c r="I753" s="810" t="str">
        <f>IF(入力①申請書項目!M605="","",VLOOKUP(入力①申請書項目!M605,PL①!$A$25:$B$29,2,FALSE))</f>
        <v/>
      </c>
      <c r="J753" s="810"/>
      <c r="K753" s="810"/>
      <c r="L753" s="811" t="str">
        <f>IF(入力①申請書項目!Q605="","",入力①申請書項目!Q605)</f>
        <v/>
      </c>
      <c r="M753" s="811"/>
      <c r="N753" s="811"/>
      <c r="O753" s="811"/>
      <c r="P753" s="811"/>
      <c r="Q753" s="811"/>
      <c r="R753" s="811"/>
      <c r="S753" s="811"/>
      <c r="T753" s="811"/>
      <c r="U753" s="811"/>
      <c r="V753" s="811"/>
      <c r="W753" s="809" t="str">
        <f>IF(入力①申請書項目!AA605="","",入力①申請書項目!AA605)&amp;IF(入力①申請書項目!AD605="","",入力①申請書項目!AD605)</f>
        <v/>
      </c>
      <c r="X753" s="809"/>
      <c r="Y753" s="809"/>
      <c r="Z753" s="809"/>
      <c r="AA753" s="809" t="str">
        <f>IF(入力①申請書項目!AG605="","",入力①申請書項目!AG605)</f>
        <v/>
      </c>
      <c r="AB753" s="809"/>
      <c r="AC753" s="809"/>
      <c r="AD753" s="812" t="str">
        <f>IF(入力①申請書項目!AK605="","",入力①申請書項目!AK605)</f>
        <v/>
      </c>
      <c r="AE753" s="812"/>
      <c r="AF753" s="812"/>
      <c r="AG753" s="813" t="str">
        <f>IF(入力①申請書項目!AN605="","",入力①申請書項目!AN605)</f>
        <v/>
      </c>
      <c r="AH753" s="813"/>
      <c r="AI753" s="812" t="str">
        <f>IF(入力①申請書項目!AP605=0,"",入力①申請書項目!AP605)</f>
        <v/>
      </c>
      <c r="AJ753" s="812"/>
      <c r="AK753" s="812"/>
      <c r="AL753" s="814" t="str">
        <f>IF(入力①申請書項目!AV605="","",入力①申請書項目!AV605)&amp;IF(入力①申請書項目!AZ605="","",","&amp;入力①申請書項目!AZ605)</f>
        <v/>
      </c>
      <c r="AM753" s="814"/>
      <c r="AN753" s="814"/>
      <c r="AO753" s="814"/>
      <c r="AP753" s="814"/>
      <c r="AQ753" s="396"/>
    </row>
    <row r="754" spans="1:43">
      <c r="A754" s="265"/>
      <c r="B754" s="265"/>
      <c r="C754" s="808" t="str">
        <f>IF(入力①申請書項目!E606="","",入力①申請書項目!E606)</f>
        <v/>
      </c>
      <c r="D754" s="808"/>
      <c r="E754" s="809" t="str">
        <f>IF(入力①申請書項目!G606="","","H"&amp;入力①申請書項目!G606&amp;"."&amp;入力①申請書項目!J606)</f>
        <v/>
      </c>
      <c r="F754" s="809"/>
      <c r="G754" s="809"/>
      <c r="H754" s="809"/>
      <c r="I754" s="810" t="str">
        <f>IF(入力①申請書項目!M606="","",VLOOKUP(入力①申請書項目!M606,PL①!$A$25:$B$29,2,FALSE))</f>
        <v/>
      </c>
      <c r="J754" s="810"/>
      <c r="K754" s="810"/>
      <c r="L754" s="811" t="str">
        <f>IF(入力①申請書項目!Q606="","",入力①申請書項目!Q606)</f>
        <v/>
      </c>
      <c r="M754" s="811"/>
      <c r="N754" s="811"/>
      <c r="O754" s="811"/>
      <c r="P754" s="811"/>
      <c r="Q754" s="811"/>
      <c r="R754" s="811"/>
      <c r="S754" s="811"/>
      <c r="T754" s="811"/>
      <c r="U754" s="811"/>
      <c r="V754" s="811"/>
      <c r="W754" s="809" t="str">
        <f>IF(入力①申請書項目!AA606="","",入力①申請書項目!AA606)&amp;IF(入力①申請書項目!AD606="","",入力①申請書項目!AD606)</f>
        <v/>
      </c>
      <c r="X754" s="809"/>
      <c r="Y754" s="809"/>
      <c r="Z754" s="809"/>
      <c r="AA754" s="809" t="str">
        <f>IF(入力①申請書項目!AG606="","",入力①申請書項目!AG606)</f>
        <v/>
      </c>
      <c r="AB754" s="809"/>
      <c r="AC754" s="809"/>
      <c r="AD754" s="812" t="str">
        <f>IF(入力①申請書項目!AK606="","",入力①申請書項目!AK606)</f>
        <v/>
      </c>
      <c r="AE754" s="812"/>
      <c r="AF754" s="812"/>
      <c r="AG754" s="813" t="str">
        <f>IF(入力①申請書項目!AN606="","",入力①申請書項目!AN606)</f>
        <v/>
      </c>
      <c r="AH754" s="813"/>
      <c r="AI754" s="812" t="str">
        <f>IF(入力①申請書項目!AP606=0,"",入力①申請書項目!AP606)</f>
        <v/>
      </c>
      <c r="AJ754" s="812"/>
      <c r="AK754" s="812"/>
      <c r="AL754" s="814" t="str">
        <f>IF(入力①申請書項目!AV606="","",入力①申請書項目!AV606)&amp;IF(入力①申請書項目!AZ606="","",","&amp;入力①申請書項目!AZ606)</f>
        <v/>
      </c>
      <c r="AM754" s="814"/>
      <c r="AN754" s="814"/>
      <c r="AO754" s="814"/>
      <c r="AP754" s="814"/>
      <c r="AQ754" s="396"/>
    </row>
    <row r="755" spans="1:43">
      <c r="A755" s="265"/>
      <c r="B755" s="265"/>
      <c r="C755" s="808" t="str">
        <f>IF(入力①申請書項目!E607="","",入力①申請書項目!E607)</f>
        <v/>
      </c>
      <c r="D755" s="808"/>
      <c r="E755" s="809" t="str">
        <f>IF(入力①申請書項目!G607="","","H"&amp;入力①申請書項目!G607&amp;"."&amp;入力①申請書項目!J607)</f>
        <v/>
      </c>
      <c r="F755" s="809"/>
      <c r="G755" s="809"/>
      <c r="H755" s="809"/>
      <c r="I755" s="810" t="str">
        <f>IF(入力①申請書項目!M607="","",VLOOKUP(入力①申請書項目!M607,PL①!$A$25:$B$29,2,FALSE))</f>
        <v/>
      </c>
      <c r="J755" s="810"/>
      <c r="K755" s="810"/>
      <c r="L755" s="811" t="str">
        <f>IF(入力①申請書項目!Q607="","",入力①申請書項目!Q607)</f>
        <v/>
      </c>
      <c r="M755" s="811"/>
      <c r="N755" s="811"/>
      <c r="O755" s="811"/>
      <c r="P755" s="811"/>
      <c r="Q755" s="811"/>
      <c r="R755" s="811"/>
      <c r="S755" s="811"/>
      <c r="T755" s="811"/>
      <c r="U755" s="811"/>
      <c r="V755" s="811"/>
      <c r="W755" s="809" t="str">
        <f>IF(入力①申請書項目!AA607="","",入力①申請書項目!AA607)&amp;IF(入力①申請書項目!AD607="","",入力①申請書項目!AD607)</f>
        <v/>
      </c>
      <c r="X755" s="809"/>
      <c r="Y755" s="809"/>
      <c r="Z755" s="809"/>
      <c r="AA755" s="809" t="str">
        <f>IF(入力①申請書項目!AG607="","",入力①申請書項目!AG607)</f>
        <v/>
      </c>
      <c r="AB755" s="809"/>
      <c r="AC755" s="809"/>
      <c r="AD755" s="812" t="str">
        <f>IF(入力①申請書項目!AK607="","",入力①申請書項目!AK607)</f>
        <v/>
      </c>
      <c r="AE755" s="812"/>
      <c r="AF755" s="812"/>
      <c r="AG755" s="813" t="str">
        <f>IF(入力①申請書項目!AN607="","",入力①申請書項目!AN607)</f>
        <v/>
      </c>
      <c r="AH755" s="813"/>
      <c r="AI755" s="812" t="str">
        <f>IF(入力①申請書項目!AP607=0,"",入力①申請書項目!AP607)</f>
        <v/>
      </c>
      <c r="AJ755" s="812"/>
      <c r="AK755" s="812"/>
      <c r="AL755" s="814" t="str">
        <f>IF(入力①申請書項目!AV607="","",入力①申請書項目!AV607)&amp;IF(入力①申請書項目!AZ607="","",","&amp;入力①申請書項目!AZ607)</f>
        <v/>
      </c>
      <c r="AM755" s="814"/>
      <c r="AN755" s="814"/>
      <c r="AO755" s="814"/>
      <c r="AP755" s="814"/>
      <c r="AQ755" s="396"/>
    </row>
    <row r="756" spans="1:43">
      <c r="A756" s="265"/>
      <c r="B756" s="265"/>
      <c r="C756" s="808" t="str">
        <f>IF(入力①申請書項目!E608="","",入力①申請書項目!E608)</f>
        <v/>
      </c>
      <c r="D756" s="808"/>
      <c r="E756" s="809" t="str">
        <f>IF(入力①申請書項目!G608="","","H"&amp;入力①申請書項目!G608&amp;"."&amp;入力①申請書項目!J608)</f>
        <v/>
      </c>
      <c r="F756" s="809"/>
      <c r="G756" s="809"/>
      <c r="H756" s="809"/>
      <c r="I756" s="810" t="str">
        <f>IF(入力①申請書項目!M608="","",VLOOKUP(入力①申請書項目!M608,PL①!$A$25:$B$29,2,FALSE))</f>
        <v/>
      </c>
      <c r="J756" s="810"/>
      <c r="K756" s="810"/>
      <c r="L756" s="811" t="str">
        <f>IF(入力①申請書項目!Q608="","",入力①申請書項目!Q608)</f>
        <v/>
      </c>
      <c r="M756" s="811"/>
      <c r="N756" s="811"/>
      <c r="O756" s="811"/>
      <c r="P756" s="811"/>
      <c r="Q756" s="811"/>
      <c r="R756" s="811"/>
      <c r="S756" s="811"/>
      <c r="T756" s="811"/>
      <c r="U756" s="811"/>
      <c r="V756" s="811"/>
      <c r="W756" s="809" t="str">
        <f>IF(入力①申請書項目!AA608="","",入力①申請書項目!AA608)&amp;IF(入力①申請書項目!AD608="","",入力①申請書項目!AD608)</f>
        <v/>
      </c>
      <c r="X756" s="809"/>
      <c r="Y756" s="809"/>
      <c r="Z756" s="809"/>
      <c r="AA756" s="809" t="str">
        <f>IF(入力①申請書項目!AG608="","",入力①申請書項目!AG608)</f>
        <v/>
      </c>
      <c r="AB756" s="809"/>
      <c r="AC756" s="809"/>
      <c r="AD756" s="812" t="str">
        <f>IF(入力①申請書項目!AK608="","",入力①申請書項目!AK608)</f>
        <v/>
      </c>
      <c r="AE756" s="812"/>
      <c r="AF756" s="812"/>
      <c r="AG756" s="813" t="str">
        <f>IF(入力①申請書項目!AN608="","",入力①申請書項目!AN608)</f>
        <v/>
      </c>
      <c r="AH756" s="813"/>
      <c r="AI756" s="812" t="str">
        <f>IF(入力①申請書項目!AP608=0,"",入力①申請書項目!AP608)</f>
        <v/>
      </c>
      <c r="AJ756" s="812"/>
      <c r="AK756" s="812"/>
      <c r="AL756" s="814" t="str">
        <f>IF(入力①申請書項目!AV608="","",入力①申請書項目!AV608)&amp;IF(入力①申請書項目!AZ608="","",","&amp;入力①申請書項目!AZ608)</f>
        <v/>
      </c>
      <c r="AM756" s="814"/>
      <c r="AN756" s="814"/>
      <c r="AO756" s="814"/>
      <c r="AP756" s="814"/>
      <c r="AQ756" s="396"/>
    </row>
    <row r="757" spans="1:43">
      <c r="A757" s="265"/>
      <c r="B757" s="265"/>
      <c r="C757" s="808" t="str">
        <f>IF(入力①申請書項目!E609="","",入力①申請書項目!E609)</f>
        <v/>
      </c>
      <c r="D757" s="808"/>
      <c r="E757" s="809" t="str">
        <f>IF(入力①申請書項目!G609="","","H"&amp;入力①申請書項目!G609&amp;"."&amp;入力①申請書項目!J609)</f>
        <v/>
      </c>
      <c r="F757" s="809"/>
      <c r="G757" s="809"/>
      <c r="H757" s="809"/>
      <c r="I757" s="810" t="str">
        <f>IF(入力①申請書項目!M609="","",VLOOKUP(入力①申請書項目!M609,PL①!$A$25:$B$29,2,FALSE))</f>
        <v/>
      </c>
      <c r="J757" s="810"/>
      <c r="K757" s="810"/>
      <c r="L757" s="811" t="str">
        <f>IF(入力①申請書項目!Q609="","",入力①申請書項目!Q609)</f>
        <v/>
      </c>
      <c r="M757" s="811"/>
      <c r="N757" s="811"/>
      <c r="O757" s="811"/>
      <c r="P757" s="811"/>
      <c r="Q757" s="811"/>
      <c r="R757" s="811"/>
      <c r="S757" s="811"/>
      <c r="T757" s="811"/>
      <c r="U757" s="811"/>
      <c r="V757" s="811"/>
      <c r="W757" s="809" t="str">
        <f>IF(入力①申請書項目!AA609="","",入力①申請書項目!AA609)&amp;IF(入力①申請書項目!AD609="","",入力①申請書項目!AD609)</f>
        <v/>
      </c>
      <c r="X757" s="809"/>
      <c r="Y757" s="809"/>
      <c r="Z757" s="809"/>
      <c r="AA757" s="809" t="str">
        <f>IF(入力①申請書項目!AG609="","",入力①申請書項目!AG609)</f>
        <v/>
      </c>
      <c r="AB757" s="809"/>
      <c r="AC757" s="809"/>
      <c r="AD757" s="812" t="str">
        <f>IF(入力①申請書項目!AK609="","",入力①申請書項目!AK609)</f>
        <v/>
      </c>
      <c r="AE757" s="812"/>
      <c r="AF757" s="812"/>
      <c r="AG757" s="813" t="str">
        <f>IF(入力①申請書項目!AN609="","",入力①申請書項目!AN609)</f>
        <v/>
      </c>
      <c r="AH757" s="813"/>
      <c r="AI757" s="812" t="str">
        <f>IF(入力①申請書項目!AP609=0,"",入力①申請書項目!AP609)</f>
        <v/>
      </c>
      <c r="AJ757" s="812"/>
      <c r="AK757" s="812"/>
      <c r="AL757" s="814" t="str">
        <f>IF(入力①申請書項目!AV609="","",入力①申請書項目!AV609)&amp;IF(入力①申請書項目!AZ609="","",","&amp;入力①申請書項目!AZ609)</f>
        <v/>
      </c>
      <c r="AM757" s="814"/>
      <c r="AN757" s="814"/>
      <c r="AO757" s="814"/>
      <c r="AP757" s="814"/>
      <c r="AQ757" s="396"/>
    </row>
    <row r="758" spans="1:43">
      <c r="A758" s="265"/>
      <c r="B758" s="265"/>
      <c r="C758" s="808" t="str">
        <f>IF(入力①申請書項目!E610="","",入力①申請書項目!E610)</f>
        <v/>
      </c>
      <c r="D758" s="808"/>
      <c r="E758" s="809" t="str">
        <f>IF(入力①申請書項目!G610="","","H"&amp;入力①申請書項目!G610&amp;"."&amp;入力①申請書項目!J610)</f>
        <v/>
      </c>
      <c r="F758" s="809"/>
      <c r="G758" s="809"/>
      <c r="H758" s="809"/>
      <c r="I758" s="810" t="str">
        <f>IF(入力①申請書項目!M610="","",VLOOKUP(入力①申請書項目!M610,PL①!$A$25:$B$29,2,FALSE))</f>
        <v/>
      </c>
      <c r="J758" s="810"/>
      <c r="K758" s="810"/>
      <c r="L758" s="811" t="str">
        <f>IF(入力①申請書項目!Q610="","",入力①申請書項目!Q610)</f>
        <v/>
      </c>
      <c r="M758" s="811"/>
      <c r="N758" s="811"/>
      <c r="O758" s="811"/>
      <c r="P758" s="811"/>
      <c r="Q758" s="811"/>
      <c r="R758" s="811"/>
      <c r="S758" s="811"/>
      <c r="T758" s="811"/>
      <c r="U758" s="811"/>
      <c r="V758" s="811"/>
      <c r="W758" s="809" t="str">
        <f>IF(入力①申請書項目!AA610="","",入力①申請書項目!AA610)&amp;IF(入力①申請書項目!AD610="","",入力①申請書項目!AD610)</f>
        <v/>
      </c>
      <c r="X758" s="809"/>
      <c r="Y758" s="809"/>
      <c r="Z758" s="809"/>
      <c r="AA758" s="809" t="str">
        <f>IF(入力①申請書項目!AG610="","",入力①申請書項目!AG610)</f>
        <v/>
      </c>
      <c r="AB758" s="809"/>
      <c r="AC758" s="809"/>
      <c r="AD758" s="812" t="str">
        <f>IF(入力①申請書項目!AK610="","",入力①申請書項目!AK610)</f>
        <v/>
      </c>
      <c r="AE758" s="812"/>
      <c r="AF758" s="812"/>
      <c r="AG758" s="813" t="str">
        <f>IF(入力①申請書項目!AN610="","",入力①申請書項目!AN610)</f>
        <v/>
      </c>
      <c r="AH758" s="813"/>
      <c r="AI758" s="812" t="str">
        <f>IF(入力①申請書項目!AP610=0,"",入力①申請書項目!AP610)</f>
        <v/>
      </c>
      <c r="AJ758" s="812"/>
      <c r="AK758" s="812"/>
      <c r="AL758" s="814" t="str">
        <f>IF(入力①申請書項目!AV610="","",入力①申請書項目!AV610)&amp;IF(入力①申請書項目!AZ610="","",","&amp;入力①申請書項目!AZ610)</f>
        <v/>
      </c>
      <c r="AM758" s="814"/>
      <c r="AN758" s="814"/>
      <c r="AO758" s="814"/>
      <c r="AP758" s="814"/>
      <c r="AQ758" s="396"/>
    </row>
    <row r="759" spans="1:43">
      <c r="A759" s="265"/>
      <c r="B759" s="265"/>
      <c r="C759" s="808" t="str">
        <f>IF(入力①申請書項目!E611="","",入力①申請書項目!E611)</f>
        <v/>
      </c>
      <c r="D759" s="808"/>
      <c r="E759" s="809" t="str">
        <f>IF(入力①申請書項目!G611="","","H"&amp;入力①申請書項目!G611&amp;"."&amp;入力①申請書項目!J611)</f>
        <v/>
      </c>
      <c r="F759" s="809"/>
      <c r="G759" s="809"/>
      <c r="H759" s="809"/>
      <c r="I759" s="810" t="str">
        <f>IF(入力①申請書項目!M611="","",VLOOKUP(入力①申請書項目!M611,PL①!$A$25:$B$29,2,FALSE))</f>
        <v/>
      </c>
      <c r="J759" s="810"/>
      <c r="K759" s="810"/>
      <c r="L759" s="811" t="str">
        <f>IF(入力①申請書項目!Q611="","",入力①申請書項目!Q611)</f>
        <v/>
      </c>
      <c r="M759" s="811"/>
      <c r="N759" s="811"/>
      <c r="O759" s="811"/>
      <c r="P759" s="811"/>
      <c r="Q759" s="811"/>
      <c r="R759" s="811"/>
      <c r="S759" s="811"/>
      <c r="T759" s="811"/>
      <c r="U759" s="811"/>
      <c r="V759" s="811"/>
      <c r="W759" s="809" t="str">
        <f>IF(入力①申請書項目!AA611="","",入力①申請書項目!AA611)&amp;IF(入力①申請書項目!AD611="","",入力①申請書項目!AD611)</f>
        <v/>
      </c>
      <c r="X759" s="809"/>
      <c r="Y759" s="809"/>
      <c r="Z759" s="809"/>
      <c r="AA759" s="809" t="str">
        <f>IF(入力①申請書項目!AG611="","",入力①申請書項目!AG611)</f>
        <v/>
      </c>
      <c r="AB759" s="809"/>
      <c r="AC759" s="809"/>
      <c r="AD759" s="812" t="str">
        <f>IF(入力①申請書項目!AK611="","",入力①申請書項目!AK611)</f>
        <v/>
      </c>
      <c r="AE759" s="812"/>
      <c r="AF759" s="812"/>
      <c r="AG759" s="813" t="str">
        <f>IF(入力①申請書項目!AN611="","",入力①申請書項目!AN611)</f>
        <v/>
      </c>
      <c r="AH759" s="813"/>
      <c r="AI759" s="812" t="str">
        <f>IF(入力①申請書項目!AP611=0,"",入力①申請書項目!AP611)</f>
        <v/>
      </c>
      <c r="AJ759" s="812"/>
      <c r="AK759" s="812"/>
      <c r="AL759" s="814" t="str">
        <f>IF(入力①申請書項目!AV611="","",入力①申請書項目!AV611)&amp;IF(入力①申請書項目!AZ611="","",","&amp;入力①申請書項目!AZ611)</f>
        <v/>
      </c>
      <c r="AM759" s="814"/>
      <c r="AN759" s="814"/>
      <c r="AO759" s="814"/>
      <c r="AP759" s="814"/>
      <c r="AQ759" s="396"/>
    </row>
    <row r="760" spans="1:43">
      <c r="A760" s="265"/>
      <c r="B760" s="265"/>
      <c r="C760" s="808" t="str">
        <f>IF(入力①申請書項目!E612="","",入力①申請書項目!E612)</f>
        <v/>
      </c>
      <c r="D760" s="808"/>
      <c r="E760" s="809" t="str">
        <f>IF(入力①申請書項目!G612="","","H"&amp;入力①申請書項目!G612&amp;"."&amp;入力①申請書項目!J612)</f>
        <v/>
      </c>
      <c r="F760" s="809"/>
      <c r="G760" s="809"/>
      <c r="H760" s="809"/>
      <c r="I760" s="810" t="str">
        <f>IF(入力①申請書項目!M612="","",VLOOKUP(入力①申請書項目!M612,PL①!$A$25:$B$29,2,FALSE))</f>
        <v/>
      </c>
      <c r="J760" s="810"/>
      <c r="K760" s="810"/>
      <c r="L760" s="811" t="str">
        <f>IF(入力①申請書項目!Q612="","",入力①申請書項目!Q612)</f>
        <v/>
      </c>
      <c r="M760" s="811"/>
      <c r="N760" s="811"/>
      <c r="O760" s="811"/>
      <c r="P760" s="811"/>
      <c r="Q760" s="811"/>
      <c r="R760" s="811"/>
      <c r="S760" s="811"/>
      <c r="T760" s="811"/>
      <c r="U760" s="811"/>
      <c r="V760" s="811"/>
      <c r="W760" s="809" t="str">
        <f>IF(入力①申請書項目!AA612="","",入力①申請書項目!AA612)&amp;IF(入力①申請書項目!AD612="","",入力①申請書項目!AD612)</f>
        <v/>
      </c>
      <c r="X760" s="809"/>
      <c r="Y760" s="809"/>
      <c r="Z760" s="809"/>
      <c r="AA760" s="809" t="str">
        <f>IF(入力①申請書項目!AG612="","",入力①申請書項目!AG612)</f>
        <v/>
      </c>
      <c r="AB760" s="809"/>
      <c r="AC760" s="809"/>
      <c r="AD760" s="812" t="str">
        <f>IF(入力①申請書項目!AK612="","",入力①申請書項目!AK612)</f>
        <v/>
      </c>
      <c r="AE760" s="812"/>
      <c r="AF760" s="812"/>
      <c r="AG760" s="813" t="str">
        <f>IF(入力①申請書項目!AN612="","",入力①申請書項目!AN612)</f>
        <v/>
      </c>
      <c r="AH760" s="813"/>
      <c r="AI760" s="812" t="str">
        <f>IF(入力①申請書項目!AP612=0,"",入力①申請書項目!AP612)</f>
        <v/>
      </c>
      <c r="AJ760" s="812"/>
      <c r="AK760" s="812"/>
      <c r="AL760" s="814" t="str">
        <f>IF(入力①申請書項目!AV612="","",入力①申請書項目!AV612)&amp;IF(入力①申請書項目!AZ612="","",","&amp;入力①申請書項目!AZ612)</f>
        <v/>
      </c>
      <c r="AM760" s="814"/>
      <c r="AN760" s="814"/>
      <c r="AO760" s="814"/>
      <c r="AP760" s="814"/>
      <c r="AQ760" s="396"/>
    </row>
    <row r="761" spans="1:43">
      <c r="A761" s="265"/>
      <c r="B761" s="265"/>
      <c r="C761" s="808" t="str">
        <f>IF(入力①申請書項目!E613="","",入力①申請書項目!E613)</f>
        <v/>
      </c>
      <c r="D761" s="808"/>
      <c r="E761" s="809" t="str">
        <f>IF(入力①申請書項目!G613="","","H"&amp;入力①申請書項目!G613&amp;"."&amp;入力①申請書項目!J613)</f>
        <v/>
      </c>
      <c r="F761" s="809"/>
      <c r="G761" s="809"/>
      <c r="H761" s="809"/>
      <c r="I761" s="810" t="str">
        <f>IF(入力①申請書項目!M613="","",VLOOKUP(入力①申請書項目!M613,PL①!$A$25:$B$29,2,FALSE))</f>
        <v/>
      </c>
      <c r="J761" s="810"/>
      <c r="K761" s="810"/>
      <c r="L761" s="811" t="str">
        <f>IF(入力①申請書項目!Q613="","",入力①申請書項目!Q613)</f>
        <v/>
      </c>
      <c r="M761" s="811"/>
      <c r="N761" s="811"/>
      <c r="O761" s="811"/>
      <c r="P761" s="811"/>
      <c r="Q761" s="811"/>
      <c r="R761" s="811"/>
      <c r="S761" s="811"/>
      <c r="T761" s="811"/>
      <c r="U761" s="811"/>
      <c r="V761" s="811"/>
      <c r="W761" s="809" t="str">
        <f>IF(入力①申請書項目!AA613="","",入力①申請書項目!AA613)&amp;IF(入力①申請書項目!AD613="","",入力①申請書項目!AD613)</f>
        <v/>
      </c>
      <c r="X761" s="809"/>
      <c r="Y761" s="809"/>
      <c r="Z761" s="809"/>
      <c r="AA761" s="809" t="str">
        <f>IF(入力①申請書項目!AG613="","",入力①申請書項目!AG613)</f>
        <v/>
      </c>
      <c r="AB761" s="809"/>
      <c r="AC761" s="809"/>
      <c r="AD761" s="812" t="str">
        <f>IF(入力①申請書項目!AK613="","",入力①申請書項目!AK613)</f>
        <v/>
      </c>
      <c r="AE761" s="812"/>
      <c r="AF761" s="812"/>
      <c r="AG761" s="813" t="str">
        <f>IF(入力①申請書項目!AN613="","",入力①申請書項目!AN613)</f>
        <v/>
      </c>
      <c r="AH761" s="813"/>
      <c r="AI761" s="812" t="str">
        <f>IF(入力①申請書項目!AP613=0,"",入力①申請書項目!AP613)</f>
        <v/>
      </c>
      <c r="AJ761" s="812"/>
      <c r="AK761" s="812"/>
      <c r="AL761" s="814" t="str">
        <f>IF(入力①申請書項目!AV613="","",入力①申請書項目!AV613)&amp;IF(入力①申請書項目!AZ613="","",","&amp;入力①申請書項目!AZ613)</f>
        <v/>
      </c>
      <c r="AM761" s="814"/>
      <c r="AN761" s="814"/>
      <c r="AO761" s="814"/>
      <c r="AP761" s="814"/>
      <c r="AQ761" s="396"/>
    </row>
    <row r="762" spans="1:43">
      <c r="A762" s="265"/>
      <c r="B762" s="265"/>
      <c r="C762" s="808" t="str">
        <f>IF(入力①申請書項目!E614="","",入力①申請書項目!E614)</f>
        <v/>
      </c>
      <c r="D762" s="808"/>
      <c r="E762" s="809" t="str">
        <f>IF(入力①申請書項目!G614="","","H"&amp;入力①申請書項目!G614&amp;"."&amp;入力①申請書項目!J614)</f>
        <v/>
      </c>
      <c r="F762" s="809"/>
      <c r="G762" s="809"/>
      <c r="H762" s="809"/>
      <c r="I762" s="810" t="str">
        <f>IF(入力①申請書項目!M614="","",VLOOKUP(入力①申請書項目!M614,PL①!$A$25:$B$29,2,FALSE))</f>
        <v/>
      </c>
      <c r="J762" s="810"/>
      <c r="K762" s="810"/>
      <c r="L762" s="811" t="str">
        <f>IF(入力①申請書項目!Q614="","",入力①申請書項目!Q614)</f>
        <v/>
      </c>
      <c r="M762" s="811"/>
      <c r="N762" s="811"/>
      <c r="O762" s="811"/>
      <c r="P762" s="811"/>
      <c r="Q762" s="811"/>
      <c r="R762" s="811"/>
      <c r="S762" s="811"/>
      <c r="T762" s="811"/>
      <c r="U762" s="811"/>
      <c r="V762" s="811"/>
      <c r="W762" s="809" t="str">
        <f>IF(入力①申請書項目!AA614="","",入力①申請書項目!AA614)&amp;IF(入力①申請書項目!AD614="","",入力①申請書項目!AD614)</f>
        <v/>
      </c>
      <c r="X762" s="809"/>
      <c r="Y762" s="809"/>
      <c r="Z762" s="809"/>
      <c r="AA762" s="809" t="str">
        <f>IF(入力①申請書項目!AG614="","",入力①申請書項目!AG614)</f>
        <v/>
      </c>
      <c r="AB762" s="809"/>
      <c r="AC762" s="809"/>
      <c r="AD762" s="812" t="str">
        <f>IF(入力①申請書項目!AK614="","",入力①申請書項目!AK614)</f>
        <v/>
      </c>
      <c r="AE762" s="812"/>
      <c r="AF762" s="812"/>
      <c r="AG762" s="813" t="str">
        <f>IF(入力①申請書項目!AN614="","",入力①申請書項目!AN614)</f>
        <v/>
      </c>
      <c r="AH762" s="813"/>
      <c r="AI762" s="812" t="str">
        <f>IF(入力①申請書項目!AP614=0,"",入力①申請書項目!AP614)</f>
        <v/>
      </c>
      <c r="AJ762" s="812"/>
      <c r="AK762" s="812"/>
      <c r="AL762" s="814" t="str">
        <f>IF(入力①申請書項目!AV614="","",入力①申請書項目!AV614)&amp;IF(入力①申請書項目!AZ614="","",","&amp;入力①申請書項目!AZ614)</f>
        <v/>
      </c>
      <c r="AM762" s="814"/>
      <c r="AN762" s="814"/>
      <c r="AO762" s="814"/>
      <c r="AP762" s="814"/>
      <c r="AQ762" s="396"/>
    </row>
    <row r="763" spans="1:43">
      <c r="A763" s="265"/>
      <c r="B763" s="265"/>
      <c r="C763" s="808" t="str">
        <f>IF(入力①申請書項目!E615="","",入力①申請書項目!E615)</f>
        <v/>
      </c>
      <c r="D763" s="808"/>
      <c r="E763" s="809" t="str">
        <f>IF(入力①申請書項目!G615="","","H"&amp;入力①申請書項目!G615&amp;"."&amp;入力①申請書項目!J615)</f>
        <v/>
      </c>
      <c r="F763" s="809"/>
      <c r="G763" s="809"/>
      <c r="H763" s="809"/>
      <c r="I763" s="810" t="str">
        <f>IF(入力①申請書項目!M615="","",VLOOKUP(入力①申請書項目!M615,PL①!$A$25:$B$29,2,FALSE))</f>
        <v/>
      </c>
      <c r="J763" s="810"/>
      <c r="K763" s="810"/>
      <c r="L763" s="811" t="str">
        <f>IF(入力①申請書項目!Q615="","",入力①申請書項目!Q615)</f>
        <v/>
      </c>
      <c r="M763" s="811"/>
      <c r="N763" s="811"/>
      <c r="O763" s="811"/>
      <c r="P763" s="811"/>
      <c r="Q763" s="811"/>
      <c r="R763" s="811"/>
      <c r="S763" s="811"/>
      <c r="T763" s="811"/>
      <c r="U763" s="811"/>
      <c r="V763" s="811"/>
      <c r="W763" s="809" t="str">
        <f>IF(入力①申請書項目!AA615="","",入力①申請書項目!AA615)&amp;IF(入力①申請書項目!AD615="","",入力①申請書項目!AD615)</f>
        <v/>
      </c>
      <c r="X763" s="809"/>
      <c r="Y763" s="809"/>
      <c r="Z763" s="809"/>
      <c r="AA763" s="809" t="str">
        <f>IF(入力①申請書項目!AG615="","",入力①申請書項目!AG615)</f>
        <v/>
      </c>
      <c r="AB763" s="809"/>
      <c r="AC763" s="809"/>
      <c r="AD763" s="812" t="str">
        <f>IF(入力①申請書項目!AK615="","",入力①申請書項目!AK615)</f>
        <v/>
      </c>
      <c r="AE763" s="812"/>
      <c r="AF763" s="812"/>
      <c r="AG763" s="813" t="str">
        <f>IF(入力①申請書項目!AN615="","",入力①申請書項目!AN615)</f>
        <v/>
      </c>
      <c r="AH763" s="813"/>
      <c r="AI763" s="812" t="str">
        <f>IF(入力①申請書項目!AP615=0,"",入力①申請書項目!AP615)</f>
        <v/>
      </c>
      <c r="AJ763" s="812"/>
      <c r="AK763" s="812"/>
      <c r="AL763" s="814" t="str">
        <f>IF(入力①申請書項目!AV615="","",入力①申請書項目!AV615)&amp;IF(入力①申請書項目!AZ615="","",","&amp;入力①申請書項目!AZ615)</f>
        <v/>
      </c>
      <c r="AM763" s="814"/>
      <c r="AN763" s="814"/>
      <c r="AO763" s="814"/>
      <c r="AP763" s="814"/>
      <c r="AQ763" s="396"/>
    </row>
    <row r="764" spans="1:43">
      <c r="A764" s="265"/>
      <c r="B764" s="265"/>
      <c r="C764" s="808" t="str">
        <f>IF(入力①申請書項目!E616="","",入力①申請書項目!E616)</f>
        <v/>
      </c>
      <c r="D764" s="808"/>
      <c r="E764" s="809" t="str">
        <f>IF(入力①申請書項目!G616="","","H"&amp;入力①申請書項目!G616&amp;"."&amp;入力①申請書項目!J616)</f>
        <v/>
      </c>
      <c r="F764" s="809"/>
      <c r="G764" s="809"/>
      <c r="H764" s="809"/>
      <c r="I764" s="810" t="str">
        <f>IF(入力①申請書項目!M616="","",VLOOKUP(入力①申請書項目!M616,PL①!$A$25:$B$29,2,FALSE))</f>
        <v/>
      </c>
      <c r="J764" s="810"/>
      <c r="K764" s="810"/>
      <c r="L764" s="811" t="str">
        <f>IF(入力①申請書項目!Q616="","",入力①申請書項目!Q616)</f>
        <v/>
      </c>
      <c r="M764" s="811"/>
      <c r="N764" s="811"/>
      <c r="O764" s="811"/>
      <c r="P764" s="811"/>
      <c r="Q764" s="811"/>
      <c r="R764" s="811"/>
      <c r="S764" s="811"/>
      <c r="T764" s="811"/>
      <c r="U764" s="811"/>
      <c r="V764" s="811"/>
      <c r="W764" s="809" t="str">
        <f>IF(入力①申請書項目!AA616="","",入力①申請書項目!AA616)&amp;IF(入力①申請書項目!AD616="","",入力①申請書項目!AD616)</f>
        <v/>
      </c>
      <c r="X764" s="809"/>
      <c r="Y764" s="809"/>
      <c r="Z764" s="809"/>
      <c r="AA764" s="809" t="str">
        <f>IF(入力①申請書項目!AG616="","",入力①申請書項目!AG616)</f>
        <v/>
      </c>
      <c r="AB764" s="809"/>
      <c r="AC764" s="809"/>
      <c r="AD764" s="812" t="str">
        <f>IF(入力①申請書項目!AK616="","",入力①申請書項目!AK616)</f>
        <v/>
      </c>
      <c r="AE764" s="812"/>
      <c r="AF764" s="812"/>
      <c r="AG764" s="813" t="str">
        <f>IF(入力①申請書項目!AN616="","",入力①申請書項目!AN616)</f>
        <v/>
      </c>
      <c r="AH764" s="813"/>
      <c r="AI764" s="812" t="str">
        <f>IF(入力①申請書項目!AP616=0,"",入力①申請書項目!AP616)</f>
        <v/>
      </c>
      <c r="AJ764" s="812"/>
      <c r="AK764" s="812"/>
      <c r="AL764" s="814" t="str">
        <f>IF(入力①申請書項目!AV616="","",入力①申請書項目!AV616)&amp;IF(入力①申請書項目!AZ616="","",","&amp;入力①申請書項目!AZ616)</f>
        <v/>
      </c>
      <c r="AM764" s="814"/>
      <c r="AN764" s="814"/>
      <c r="AO764" s="814"/>
      <c r="AP764" s="814"/>
      <c r="AQ764" s="396"/>
    </row>
    <row r="765" spans="1:43">
      <c r="A765" s="265"/>
      <c r="B765" s="265"/>
      <c r="C765" s="808" t="str">
        <f>IF(入力①申請書項目!E617="","",入力①申請書項目!E617)</f>
        <v/>
      </c>
      <c r="D765" s="808"/>
      <c r="E765" s="809" t="str">
        <f>IF(入力①申請書項目!G617="","","H"&amp;入力①申請書項目!G617&amp;"."&amp;入力①申請書項目!J617)</f>
        <v/>
      </c>
      <c r="F765" s="809"/>
      <c r="G765" s="809"/>
      <c r="H765" s="809"/>
      <c r="I765" s="810" t="str">
        <f>IF(入力①申請書項目!M617="","",VLOOKUP(入力①申請書項目!M617,PL①!$A$25:$B$29,2,FALSE))</f>
        <v/>
      </c>
      <c r="J765" s="810"/>
      <c r="K765" s="810"/>
      <c r="L765" s="811" t="str">
        <f>IF(入力①申請書項目!Q617="","",入力①申請書項目!Q617)</f>
        <v/>
      </c>
      <c r="M765" s="811"/>
      <c r="N765" s="811"/>
      <c r="O765" s="811"/>
      <c r="P765" s="811"/>
      <c r="Q765" s="811"/>
      <c r="R765" s="811"/>
      <c r="S765" s="811"/>
      <c r="T765" s="811"/>
      <c r="U765" s="811"/>
      <c r="V765" s="811"/>
      <c r="W765" s="809" t="str">
        <f>IF(入力①申請書項目!AA617="","",入力①申請書項目!AA617)&amp;IF(入力①申請書項目!AD617="","",入力①申請書項目!AD617)</f>
        <v/>
      </c>
      <c r="X765" s="809"/>
      <c r="Y765" s="809"/>
      <c r="Z765" s="809"/>
      <c r="AA765" s="809" t="str">
        <f>IF(入力①申請書項目!AG617="","",入力①申請書項目!AG617)</f>
        <v/>
      </c>
      <c r="AB765" s="809"/>
      <c r="AC765" s="809"/>
      <c r="AD765" s="812" t="str">
        <f>IF(入力①申請書項目!AK617="","",入力①申請書項目!AK617)</f>
        <v/>
      </c>
      <c r="AE765" s="812"/>
      <c r="AF765" s="812"/>
      <c r="AG765" s="813" t="str">
        <f>IF(入力①申請書項目!AN617="","",入力①申請書項目!AN617)</f>
        <v/>
      </c>
      <c r="AH765" s="813"/>
      <c r="AI765" s="812" t="str">
        <f>IF(入力①申請書項目!AP617=0,"",入力①申請書項目!AP617)</f>
        <v/>
      </c>
      <c r="AJ765" s="812"/>
      <c r="AK765" s="812"/>
      <c r="AL765" s="814" t="str">
        <f>IF(入力①申請書項目!AV617="","",入力①申請書項目!AV617)&amp;IF(入力①申請書項目!AZ617="","",","&amp;入力①申請書項目!AZ617)</f>
        <v/>
      </c>
      <c r="AM765" s="814"/>
      <c r="AN765" s="814"/>
      <c r="AO765" s="814"/>
      <c r="AP765" s="814"/>
      <c r="AQ765" s="396"/>
    </row>
    <row r="766" spans="1:43">
      <c r="A766" s="265"/>
      <c r="B766" s="265"/>
      <c r="C766" s="808" t="str">
        <f>IF(入力①申請書項目!E618="","",入力①申請書項目!E618)</f>
        <v/>
      </c>
      <c r="D766" s="808"/>
      <c r="E766" s="809" t="str">
        <f>IF(入力①申請書項目!G618="","","H"&amp;入力①申請書項目!G618&amp;"."&amp;入力①申請書項目!J618)</f>
        <v/>
      </c>
      <c r="F766" s="809"/>
      <c r="G766" s="809"/>
      <c r="H766" s="809"/>
      <c r="I766" s="810" t="str">
        <f>IF(入力①申請書項目!M618="","",VLOOKUP(入力①申請書項目!M618,PL①!$A$25:$B$29,2,FALSE))</f>
        <v/>
      </c>
      <c r="J766" s="810"/>
      <c r="K766" s="810"/>
      <c r="L766" s="811" t="str">
        <f>IF(入力①申請書項目!Q618="","",入力①申請書項目!Q618)</f>
        <v/>
      </c>
      <c r="M766" s="811"/>
      <c r="N766" s="811"/>
      <c r="O766" s="811"/>
      <c r="P766" s="811"/>
      <c r="Q766" s="811"/>
      <c r="R766" s="811"/>
      <c r="S766" s="811"/>
      <c r="T766" s="811"/>
      <c r="U766" s="811"/>
      <c r="V766" s="811"/>
      <c r="W766" s="809" t="str">
        <f>IF(入力①申請書項目!AA618="","",入力①申請書項目!AA618)&amp;IF(入力①申請書項目!AD618="","",入力①申請書項目!AD618)</f>
        <v/>
      </c>
      <c r="X766" s="809"/>
      <c r="Y766" s="809"/>
      <c r="Z766" s="809"/>
      <c r="AA766" s="809" t="str">
        <f>IF(入力①申請書項目!AG618="","",入力①申請書項目!AG618)</f>
        <v/>
      </c>
      <c r="AB766" s="809"/>
      <c r="AC766" s="809"/>
      <c r="AD766" s="812" t="str">
        <f>IF(入力①申請書項目!AK618="","",入力①申請書項目!AK618)</f>
        <v/>
      </c>
      <c r="AE766" s="812"/>
      <c r="AF766" s="812"/>
      <c r="AG766" s="813" t="str">
        <f>IF(入力①申請書項目!AN618="","",入力①申請書項目!AN618)</f>
        <v/>
      </c>
      <c r="AH766" s="813"/>
      <c r="AI766" s="812" t="str">
        <f>IF(入力①申請書項目!AP618=0,"",入力①申請書項目!AP618)</f>
        <v/>
      </c>
      <c r="AJ766" s="812"/>
      <c r="AK766" s="812"/>
      <c r="AL766" s="814" t="str">
        <f>IF(入力①申請書項目!AV618="","",入力①申請書項目!AV618)&amp;IF(入力①申請書項目!AZ618="","",","&amp;入力①申請書項目!AZ618)</f>
        <v/>
      </c>
      <c r="AM766" s="814"/>
      <c r="AN766" s="814"/>
      <c r="AO766" s="814"/>
      <c r="AP766" s="814"/>
      <c r="AQ766" s="396"/>
    </row>
    <row r="767" spans="1:43">
      <c r="A767" s="265"/>
      <c r="B767" s="265"/>
      <c r="C767" s="808" t="str">
        <f>IF(入力①申請書項目!E619="","",入力①申請書項目!E619)</f>
        <v/>
      </c>
      <c r="D767" s="808"/>
      <c r="E767" s="809" t="str">
        <f>IF(入力①申請書項目!G619="","","H"&amp;入力①申請書項目!G619&amp;"."&amp;入力①申請書項目!J619)</f>
        <v/>
      </c>
      <c r="F767" s="809"/>
      <c r="G767" s="809"/>
      <c r="H767" s="809"/>
      <c r="I767" s="810" t="str">
        <f>IF(入力①申請書項目!M619="","",VLOOKUP(入力①申請書項目!M619,PL①!$A$25:$B$29,2,FALSE))</f>
        <v/>
      </c>
      <c r="J767" s="810"/>
      <c r="K767" s="810"/>
      <c r="L767" s="811" t="str">
        <f>IF(入力①申請書項目!Q619="","",入力①申請書項目!Q619)</f>
        <v/>
      </c>
      <c r="M767" s="811"/>
      <c r="N767" s="811"/>
      <c r="O767" s="811"/>
      <c r="P767" s="811"/>
      <c r="Q767" s="811"/>
      <c r="R767" s="811"/>
      <c r="S767" s="811"/>
      <c r="T767" s="811"/>
      <c r="U767" s="811"/>
      <c r="V767" s="811"/>
      <c r="W767" s="809" t="str">
        <f>IF(入力①申請書項目!AA619="","",入力①申請書項目!AA619)&amp;IF(入力①申請書項目!AD619="","",入力①申請書項目!AD619)</f>
        <v/>
      </c>
      <c r="X767" s="809"/>
      <c r="Y767" s="809"/>
      <c r="Z767" s="809"/>
      <c r="AA767" s="809" t="str">
        <f>IF(入力①申請書項目!AG619="","",入力①申請書項目!AG619)</f>
        <v/>
      </c>
      <c r="AB767" s="809"/>
      <c r="AC767" s="809"/>
      <c r="AD767" s="812" t="str">
        <f>IF(入力①申請書項目!AK619="","",入力①申請書項目!AK619)</f>
        <v/>
      </c>
      <c r="AE767" s="812"/>
      <c r="AF767" s="812"/>
      <c r="AG767" s="813" t="str">
        <f>IF(入力①申請書項目!AN619="","",入力①申請書項目!AN619)</f>
        <v/>
      </c>
      <c r="AH767" s="813"/>
      <c r="AI767" s="812" t="str">
        <f>IF(入力①申請書項目!AP619=0,"",入力①申請書項目!AP619)</f>
        <v/>
      </c>
      <c r="AJ767" s="812"/>
      <c r="AK767" s="812"/>
      <c r="AL767" s="814" t="str">
        <f>IF(入力①申請書項目!AV619="","",入力①申請書項目!AV619)&amp;IF(入力①申請書項目!AZ619="","",","&amp;入力①申請書項目!AZ619)</f>
        <v/>
      </c>
      <c r="AM767" s="814"/>
      <c r="AN767" s="814"/>
      <c r="AO767" s="814"/>
      <c r="AP767" s="814"/>
      <c r="AQ767" s="396"/>
    </row>
    <row r="768" spans="1:43">
      <c r="A768" s="265"/>
      <c r="B768" s="265"/>
      <c r="C768" s="808" t="str">
        <f>IF(入力①申請書項目!E620="","",入力①申請書項目!E620)</f>
        <v/>
      </c>
      <c r="D768" s="808"/>
      <c r="E768" s="809" t="str">
        <f>IF(入力①申請書項目!G620="","","H"&amp;入力①申請書項目!G620&amp;"."&amp;入力①申請書項目!J620)</f>
        <v/>
      </c>
      <c r="F768" s="809"/>
      <c r="G768" s="809"/>
      <c r="H768" s="809"/>
      <c r="I768" s="810" t="str">
        <f>IF(入力①申請書項目!M620="","",VLOOKUP(入力①申請書項目!M620,PL①!$A$25:$B$29,2,FALSE))</f>
        <v/>
      </c>
      <c r="J768" s="810"/>
      <c r="K768" s="810"/>
      <c r="L768" s="811" t="str">
        <f>IF(入力①申請書項目!Q620="","",入力①申請書項目!Q620)</f>
        <v/>
      </c>
      <c r="M768" s="811"/>
      <c r="N768" s="811"/>
      <c r="O768" s="811"/>
      <c r="P768" s="811"/>
      <c r="Q768" s="811"/>
      <c r="R768" s="811"/>
      <c r="S768" s="811"/>
      <c r="T768" s="811"/>
      <c r="U768" s="811"/>
      <c r="V768" s="811"/>
      <c r="W768" s="809" t="str">
        <f>IF(入力①申請書項目!AA620="","",入力①申請書項目!AA620)&amp;IF(入力①申請書項目!AD620="","",入力①申請書項目!AD620)</f>
        <v/>
      </c>
      <c r="X768" s="809"/>
      <c r="Y768" s="809"/>
      <c r="Z768" s="809"/>
      <c r="AA768" s="809" t="str">
        <f>IF(入力①申請書項目!AG620="","",入力①申請書項目!AG620)</f>
        <v/>
      </c>
      <c r="AB768" s="809"/>
      <c r="AC768" s="809"/>
      <c r="AD768" s="812" t="str">
        <f>IF(入力①申請書項目!AK620="","",入力①申請書項目!AK620)</f>
        <v/>
      </c>
      <c r="AE768" s="812"/>
      <c r="AF768" s="812"/>
      <c r="AG768" s="813" t="str">
        <f>IF(入力①申請書項目!AN620="","",入力①申請書項目!AN620)</f>
        <v/>
      </c>
      <c r="AH768" s="813"/>
      <c r="AI768" s="812" t="str">
        <f>IF(入力①申請書項目!AP620=0,"",入力①申請書項目!AP620)</f>
        <v/>
      </c>
      <c r="AJ768" s="812"/>
      <c r="AK768" s="812"/>
      <c r="AL768" s="814" t="str">
        <f>IF(入力①申請書項目!AV620="","",入力①申請書項目!AV620)&amp;IF(入力①申請書項目!AZ620="","",","&amp;入力①申請書項目!AZ620)</f>
        <v/>
      </c>
      <c r="AM768" s="814"/>
      <c r="AN768" s="814"/>
      <c r="AO768" s="814"/>
      <c r="AP768" s="814"/>
      <c r="AQ768" s="396"/>
    </row>
    <row r="769" spans="1:46">
      <c r="A769" s="265"/>
      <c r="B769" s="265"/>
      <c r="C769" s="808" t="str">
        <f>IF(入力①申請書項目!E621="","",入力①申請書項目!E621)</f>
        <v/>
      </c>
      <c r="D769" s="808"/>
      <c r="E769" s="809" t="str">
        <f>IF(入力①申請書項目!G621="","","H"&amp;入力①申請書項目!G621&amp;"."&amp;入力①申請書項目!J621)</f>
        <v/>
      </c>
      <c r="F769" s="809"/>
      <c r="G769" s="809"/>
      <c r="H769" s="809"/>
      <c r="I769" s="810" t="str">
        <f>IF(入力①申請書項目!M621="","",VLOOKUP(入力①申請書項目!M621,PL①!$A$25:$B$29,2,FALSE))</f>
        <v/>
      </c>
      <c r="J769" s="810"/>
      <c r="K769" s="810"/>
      <c r="L769" s="811" t="str">
        <f>IF(入力①申請書項目!Q621="","",入力①申請書項目!Q621)</f>
        <v/>
      </c>
      <c r="M769" s="811"/>
      <c r="N769" s="811"/>
      <c r="O769" s="811"/>
      <c r="P769" s="811"/>
      <c r="Q769" s="811"/>
      <c r="R769" s="811"/>
      <c r="S769" s="811"/>
      <c r="T769" s="811"/>
      <c r="U769" s="811"/>
      <c r="V769" s="811"/>
      <c r="W769" s="809" t="str">
        <f>IF(入力①申請書項目!AA621="","",入力①申請書項目!AA621)&amp;IF(入力①申請書項目!AD621="","",入力①申請書項目!AD621)</f>
        <v/>
      </c>
      <c r="X769" s="809"/>
      <c r="Y769" s="809"/>
      <c r="Z769" s="809"/>
      <c r="AA769" s="809" t="str">
        <f>IF(入力①申請書項目!AG621="","",入力①申請書項目!AG621)</f>
        <v/>
      </c>
      <c r="AB769" s="809"/>
      <c r="AC769" s="809"/>
      <c r="AD769" s="812" t="str">
        <f>IF(入力①申請書項目!AK621="","",入力①申請書項目!AK621)</f>
        <v/>
      </c>
      <c r="AE769" s="812"/>
      <c r="AF769" s="812"/>
      <c r="AG769" s="813" t="str">
        <f>IF(入力①申請書項目!AN621="","",入力①申請書項目!AN621)</f>
        <v/>
      </c>
      <c r="AH769" s="813"/>
      <c r="AI769" s="812" t="str">
        <f>IF(入力①申請書項目!AP621=0,"",入力①申請書項目!AP621)</f>
        <v/>
      </c>
      <c r="AJ769" s="812"/>
      <c r="AK769" s="812"/>
      <c r="AL769" s="814" t="str">
        <f>IF(入力①申請書項目!AV621="","",入力①申請書項目!AV621)&amp;IF(入力①申請書項目!AZ621="","",","&amp;入力①申請書項目!AZ621)</f>
        <v/>
      </c>
      <c r="AM769" s="814"/>
      <c r="AN769" s="814"/>
      <c r="AO769" s="814"/>
      <c r="AP769" s="814"/>
      <c r="AQ769" s="396"/>
    </row>
    <row r="770" spans="1:46">
      <c r="A770" s="265"/>
      <c r="B770" s="265"/>
      <c r="C770" s="808" t="str">
        <f>IF(入力①申請書項目!E622="","",入力①申請書項目!E622)</f>
        <v/>
      </c>
      <c r="D770" s="808"/>
      <c r="E770" s="809" t="str">
        <f>IF(入力①申請書項目!G622="","","H"&amp;入力①申請書項目!G622&amp;"."&amp;入力①申請書項目!J622)</f>
        <v/>
      </c>
      <c r="F770" s="809"/>
      <c r="G770" s="809"/>
      <c r="H770" s="809"/>
      <c r="I770" s="810" t="str">
        <f>IF(入力①申請書項目!M622="","",VLOOKUP(入力①申請書項目!M622,PL①!$A$25:$B$29,2,FALSE))</f>
        <v/>
      </c>
      <c r="J770" s="810"/>
      <c r="K770" s="810"/>
      <c r="L770" s="811" t="str">
        <f>IF(入力①申請書項目!Q622="","",入力①申請書項目!Q622)</f>
        <v/>
      </c>
      <c r="M770" s="811"/>
      <c r="N770" s="811"/>
      <c r="O770" s="811"/>
      <c r="P770" s="811"/>
      <c r="Q770" s="811"/>
      <c r="R770" s="811"/>
      <c r="S770" s="811"/>
      <c r="T770" s="811"/>
      <c r="U770" s="811"/>
      <c r="V770" s="811"/>
      <c r="W770" s="809" t="str">
        <f>IF(入力①申請書項目!AA622="","",入力①申請書項目!AA622)&amp;IF(入力①申請書項目!AD622="","",入力①申請書項目!AD622)</f>
        <v/>
      </c>
      <c r="X770" s="809"/>
      <c r="Y770" s="809"/>
      <c r="Z770" s="809"/>
      <c r="AA770" s="809" t="str">
        <f>IF(入力①申請書項目!AG622="","",入力①申請書項目!AG622)</f>
        <v/>
      </c>
      <c r="AB770" s="809"/>
      <c r="AC770" s="809"/>
      <c r="AD770" s="812" t="str">
        <f>IF(入力①申請書項目!AK622="","",入力①申請書項目!AK622)</f>
        <v/>
      </c>
      <c r="AE770" s="812"/>
      <c r="AF770" s="812"/>
      <c r="AG770" s="813" t="str">
        <f>IF(入力①申請書項目!AN622="","",入力①申請書項目!AN622)</f>
        <v/>
      </c>
      <c r="AH770" s="813"/>
      <c r="AI770" s="812" t="str">
        <f>IF(入力①申請書項目!AP622=0,"",入力①申請書項目!AP622)</f>
        <v/>
      </c>
      <c r="AJ770" s="812"/>
      <c r="AK770" s="812"/>
      <c r="AL770" s="814" t="str">
        <f>IF(入力①申請書項目!AV622="","",入力①申請書項目!AV622)&amp;IF(入力①申請書項目!AZ622="","",","&amp;入力①申請書項目!AZ622)</f>
        <v/>
      </c>
      <c r="AM770" s="814"/>
      <c r="AN770" s="814"/>
      <c r="AO770" s="814"/>
      <c r="AP770" s="814"/>
      <c r="AQ770" s="396"/>
    </row>
    <row r="771" spans="1:46">
      <c r="A771" s="265"/>
      <c r="B771" s="265"/>
      <c r="C771" s="808" t="str">
        <f>IF(入力①申請書項目!E623="","",入力①申請書項目!E623)</f>
        <v/>
      </c>
      <c r="D771" s="808"/>
      <c r="E771" s="809" t="str">
        <f>IF(入力①申請書項目!G623="","","H"&amp;入力①申請書項目!G623&amp;"."&amp;入力①申請書項目!J623)</f>
        <v/>
      </c>
      <c r="F771" s="809"/>
      <c r="G771" s="809"/>
      <c r="H771" s="809"/>
      <c r="I771" s="810" t="str">
        <f>IF(入力①申請書項目!M623="","",VLOOKUP(入力①申請書項目!M623,PL①!$A$25:$B$29,2,FALSE))</f>
        <v/>
      </c>
      <c r="J771" s="810"/>
      <c r="K771" s="810"/>
      <c r="L771" s="811" t="str">
        <f>IF(入力①申請書項目!Q623="","",入力①申請書項目!Q623)</f>
        <v/>
      </c>
      <c r="M771" s="811"/>
      <c r="N771" s="811"/>
      <c r="O771" s="811"/>
      <c r="P771" s="811"/>
      <c r="Q771" s="811"/>
      <c r="R771" s="811"/>
      <c r="S771" s="811"/>
      <c r="T771" s="811"/>
      <c r="U771" s="811"/>
      <c r="V771" s="811"/>
      <c r="W771" s="809" t="str">
        <f>IF(入力①申請書項目!AA623="","",入力①申請書項目!AA623)&amp;IF(入力①申請書項目!AD623="","",入力①申請書項目!AD623)</f>
        <v/>
      </c>
      <c r="X771" s="809"/>
      <c r="Y771" s="809"/>
      <c r="Z771" s="809"/>
      <c r="AA771" s="809" t="str">
        <f>IF(入力①申請書項目!AG623="","",入力①申請書項目!AG623)</f>
        <v/>
      </c>
      <c r="AB771" s="809"/>
      <c r="AC771" s="809"/>
      <c r="AD771" s="812" t="str">
        <f>IF(入力①申請書項目!AK623="","",入力①申請書項目!AK623)</f>
        <v/>
      </c>
      <c r="AE771" s="812"/>
      <c r="AF771" s="812"/>
      <c r="AG771" s="813" t="str">
        <f>IF(入力①申請書項目!AN623="","",入力①申請書項目!AN623)</f>
        <v/>
      </c>
      <c r="AH771" s="813"/>
      <c r="AI771" s="812" t="str">
        <f>IF(入力①申請書項目!AP623=0,"",入力①申請書項目!AP623)</f>
        <v/>
      </c>
      <c r="AJ771" s="812"/>
      <c r="AK771" s="812"/>
      <c r="AL771" s="814" t="str">
        <f>IF(入力①申請書項目!AV623="","",入力①申請書項目!AV623)&amp;IF(入力①申請書項目!AZ623="","",","&amp;入力①申請書項目!AZ623)</f>
        <v/>
      </c>
      <c r="AM771" s="814"/>
      <c r="AN771" s="814"/>
      <c r="AO771" s="814"/>
      <c r="AP771" s="814"/>
      <c r="AQ771" s="396"/>
    </row>
    <row r="772" spans="1:46">
      <c r="A772" s="265"/>
      <c r="B772" s="265"/>
      <c r="C772" s="808" t="str">
        <f>IF(入力①申請書項目!E624="","",入力①申請書項目!E624)</f>
        <v/>
      </c>
      <c r="D772" s="808"/>
      <c r="E772" s="809" t="str">
        <f>IF(入力①申請書項目!G624="","","H"&amp;入力①申請書項目!G624&amp;"."&amp;入力①申請書項目!J624)</f>
        <v/>
      </c>
      <c r="F772" s="809"/>
      <c r="G772" s="809"/>
      <c r="H772" s="809"/>
      <c r="I772" s="810" t="str">
        <f>IF(入力①申請書項目!M624="","",VLOOKUP(入力①申請書項目!M624,PL①!$A$25:$B$29,2,FALSE))</f>
        <v/>
      </c>
      <c r="J772" s="810"/>
      <c r="K772" s="810"/>
      <c r="L772" s="811" t="str">
        <f>IF(入力①申請書項目!Q624="","",入力①申請書項目!Q624)</f>
        <v/>
      </c>
      <c r="M772" s="811"/>
      <c r="N772" s="811"/>
      <c r="O772" s="811"/>
      <c r="P772" s="811"/>
      <c r="Q772" s="811"/>
      <c r="R772" s="811"/>
      <c r="S772" s="811"/>
      <c r="T772" s="811"/>
      <c r="U772" s="811"/>
      <c r="V772" s="811"/>
      <c r="W772" s="809" t="str">
        <f>IF(入力①申請書項目!AA624="","",入力①申請書項目!AA624)&amp;IF(入力①申請書項目!AD624="","",入力①申請書項目!AD624)</f>
        <v/>
      </c>
      <c r="X772" s="809"/>
      <c r="Y772" s="809"/>
      <c r="Z772" s="809"/>
      <c r="AA772" s="809" t="str">
        <f>IF(入力①申請書項目!AG624="","",入力①申請書項目!AG624)</f>
        <v/>
      </c>
      <c r="AB772" s="809"/>
      <c r="AC772" s="809"/>
      <c r="AD772" s="812" t="str">
        <f>IF(入力①申請書項目!AK624="","",入力①申請書項目!AK624)</f>
        <v/>
      </c>
      <c r="AE772" s="812"/>
      <c r="AF772" s="812"/>
      <c r="AG772" s="813" t="str">
        <f>IF(入力①申請書項目!AN624="","",入力①申請書項目!AN624)</f>
        <v/>
      </c>
      <c r="AH772" s="813"/>
      <c r="AI772" s="812" t="str">
        <f>IF(入力①申請書項目!AP624=0,"",入力①申請書項目!AP624)</f>
        <v/>
      </c>
      <c r="AJ772" s="812"/>
      <c r="AK772" s="812"/>
      <c r="AL772" s="814" t="str">
        <f>IF(入力①申請書項目!AV624="","",入力①申請書項目!AV624)&amp;IF(入力①申請書項目!AZ624="","",","&amp;入力①申請書項目!AZ624)</f>
        <v/>
      </c>
      <c r="AM772" s="814"/>
      <c r="AN772" s="814"/>
      <c r="AO772" s="814"/>
      <c r="AP772" s="814"/>
      <c r="AQ772" s="396"/>
    </row>
    <row r="773" spans="1:46">
      <c r="A773" s="265"/>
      <c r="B773" s="265"/>
      <c r="C773" s="808" t="str">
        <f>IF(入力①申請書項目!E625="","",入力①申請書項目!E625)</f>
        <v/>
      </c>
      <c r="D773" s="808"/>
      <c r="E773" s="809" t="str">
        <f>IF(入力①申請書項目!G625="","","H"&amp;入力①申請書項目!G625&amp;"."&amp;入力①申請書項目!J625)</f>
        <v/>
      </c>
      <c r="F773" s="809"/>
      <c r="G773" s="809"/>
      <c r="H773" s="809"/>
      <c r="I773" s="810" t="str">
        <f>IF(入力①申請書項目!M625="","",VLOOKUP(入力①申請書項目!M625,PL①!$A$25:$B$29,2,FALSE))</f>
        <v/>
      </c>
      <c r="J773" s="810"/>
      <c r="K773" s="810"/>
      <c r="L773" s="811" t="str">
        <f>IF(入力①申請書項目!Q625="","",入力①申請書項目!Q625)</f>
        <v/>
      </c>
      <c r="M773" s="811"/>
      <c r="N773" s="811"/>
      <c r="O773" s="811"/>
      <c r="P773" s="811"/>
      <c r="Q773" s="811"/>
      <c r="R773" s="811"/>
      <c r="S773" s="811"/>
      <c r="T773" s="811"/>
      <c r="U773" s="811"/>
      <c r="V773" s="811"/>
      <c r="W773" s="809" t="str">
        <f>IF(入力①申請書項目!AA625="","",入力①申請書項目!AA625)&amp;IF(入力①申請書項目!AD625="","",入力①申請書項目!AD625)</f>
        <v/>
      </c>
      <c r="X773" s="809"/>
      <c r="Y773" s="809"/>
      <c r="Z773" s="809"/>
      <c r="AA773" s="809" t="str">
        <f>IF(入力①申請書項目!AG625="","",入力①申請書項目!AG625)</f>
        <v/>
      </c>
      <c r="AB773" s="809"/>
      <c r="AC773" s="809"/>
      <c r="AD773" s="812" t="str">
        <f>IF(入力①申請書項目!AK625="","",入力①申請書項目!AK625)</f>
        <v/>
      </c>
      <c r="AE773" s="812"/>
      <c r="AF773" s="812"/>
      <c r="AG773" s="813" t="str">
        <f>IF(入力①申請書項目!AN625="","",入力①申請書項目!AN625)</f>
        <v/>
      </c>
      <c r="AH773" s="813"/>
      <c r="AI773" s="812" t="str">
        <f>IF(入力①申請書項目!AP625=0,"",入力①申請書項目!AP625)</f>
        <v/>
      </c>
      <c r="AJ773" s="812"/>
      <c r="AK773" s="812"/>
      <c r="AL773" s="814" t="str">
        <f>IF(入力①申請書項目!AV625="","",入力①申請書項目!AV625)&amp;IF(入力①申請書項目!AZ625="","",","&amp;入力①申請書項目!AZ625)</f>
        <v/>
      </c>
      <c r="AM773" s="814"/>
      <c r="AN773" s="814"/>
      <c r="AO773" s="814"/>
      <c r="AP773" s="814"/>
      <c r="AQ773" s="396"/>
    </row>
    <row r="774" spans="1:46">
      <c r="A774" s="265"/>
      <c r="B774" s="265"/>
      <c r="C774" s="808" t="str">
        <f>IF(入力①申請書項目!E626="","",入力①申請書項目!E626)</f>
        <v/>
      </c>
      <c r="D774" s="808"/>
      <c r="E774" s="809" t="str">
        <f>IF(入力①申請書項目!G626="","","H"&amp;入力①申請書項目!G626&amp;"."&amp;入力①申請書項目!J626)</f>
        <v/>
      </c>
      <c r="F774" s="809"/>
      <c r="G774" s="809"/>
      <c r="H774" s="809"/>
      <c r="I774" s="810" t="str">
        <f>IF(入力①申請書項目!M626="","",VLOOKUP(入力①申請書項目!M626,PL①!$A$25:$B$29,2,FALSE))</f>
        <v/>
      </c>
      <c r="J774" s="810"/>
      <c r="K774" s="810"/>
      <c r="L774" s="811" t="str">
        <f>IF(入力①申請書項目!Q626="","",入力①申請書項目!Q626)</f>
        <v/>
      </c>
      <c r="M774" s="811"/>
      <c r="N774" s="811"/>
      <c r="O774" s="811"/>
      <c r="P774" s="811"/>
      <c r="Q774" s="811"/>
      <c r="R774" s="811"/>
      <c r="S774" s="811"/>
      <c r="T774" s="811"/>
      <c r="U774" s="811"/>
      <c r="V774" s="811"/>
      <c r="W774" s="809" t="str">
        <f>IF(入力①申請書項目!AA626="","",入力①申請書項目!AA626)&amp;IF(入力①申請書項目!AD626="","",入力①申請書項目!AD626)</f>
        <v/>
      </c>
      <c r="X774" s="809"/>
      <c r="Y774" s="809"/>
      <c r="Z774" s="809"/>
      <c r="AA774" s="809" t="str">
        <f>IF(入力①申請書項目!AG626="","",入力①申請書項目!AG626)</f>
        <v/>
      </c>
      <c r="AB774" s="809"/>
      <c r="AC774" s="809"/>
      <c r="AD774" s="812" t="str">
        <f>IF(入力①申請書項目!AK626="","",入力①申請書項目!AK626)</f>
        <v/>
      </c>
      <c r="AE774" s="812"/>
      <c r="AF774" s="812"/>
      <c r="AG774" s="813" t="str">
        <f>IF(入力①申請書項目!AN626="","",入力①申請書項目!AN626)</f>
        <v/>
      </c>
      <c r="AH774" s="813"/>
      <c r="AI774" s="812" t="str">
        <f>IF(入力①申請書項目!AP626=0,"",入力①申請書項目!AP626)</f>
        <v/>
      </c>
      <c r="AJ774" s="812"/>
      <c r="AK774" s="812"/>
      <c r="AL774" s="814" t="str">
        <f>IF(入力①申請書項目!AV626="","",入力①申請書項目!AV626)&amp;IF(入力①申請書項目!AZ626="","",","&amp;入力①申請書項目!AZ626)</f>
        <v/>
      </c>
      <c r="AM774" s="814"/>
      <c r="AN774" s="814"/>
      <c r="AO774" s="814"/>
      <c r="AP774" s="814"/>
      <c r="AQ774" s="396"/>
    </row>
    <row r="775" spans="1:46">
      <c r="A775" s="265"/>
      <c r="B775" s="265"/>
      <c r="C775" s="808" t="str">
        <f>IF(入力①申請書項目!E627="","",入力①申請書項目!E627)</f>
        <v/>
      </c>
      <c r="D775" s="808"/>
      <c r="E775" s="809" t="str">
        <f>IF(入力①申請書項目!G627="","","H"&amp;入力①申請書項目!G627&amp;"."&amp;入力①申請書項目!J627)</f>
        <v/>
      </c>
      <c r="F775" s="809"/>
      <c r="G775" s="809"/>
      <c r="H775" s="809"/>
      <c r="I775" s="810" t="str">
        <f>IF(入力①申請書項目!M627="","",VLOOKUP(入力①申請書項目!M627,PL①!$A$25:$B$29,2,FALSE))</f>
        <v/>
      </c>
      <c r="J775" s="810"/>
      <c r="K775" s="810"/>
      <c r="L775" s="811" t="str">
        <f>IF(入力①申請書項目!Q627="","",入力①申請書項目!Q627)</f>
        <v/>
      </c>
      <c r="M775" s="811"/>
      <c r="N775" s="811"/>
      <c r="O775" s="811"/>
      <c r="P775" s="811"/>
      <c r="Q775" s="811"/>
      <c r="R775" s="811"/>
      <c r="S775" s="811"/>
      <c r="T775" s="811"/>
      <c r="U775" s="811"/>
      <c r="V775" s="811"/>
      <c r="W775" s="809" t="str">
        <f>IF(入力①申請書項目!AA627="","",入力①申請書項目!AA627)&amp;IF(入力①申請書項目!AD627="","",入力①申請書項目!AD627)</f>
        <v/>
      </c>
      <c r="X775" s="809"/>
      <c r="Y775" s="809"/>
      <c r="Z775" s="809"/>
      <c r="AA775" s="809" t="str">
        <f>IF(入力①申請書項目!AG627="","",入力①申請書項目!AG627)</f>
        <v/>
      </c>
      <c r="AB775" s="809"/>
      <c r="AC775" s="809"/>
      <c r="AD775" s="812" t="str">
        <f>IF(入力①申請書項目!AK627="","",入力①申請書項目!AK627)</f>
        <v/>
      </c>
      <c r="AE775" s="812"/>
      <c r="AF775" s="812"/>
      <c r="AG775" s="813" t="str">
        <f>IF(入力①申請書項目!AN627="","",入力①申請書項目!AN627)</f>
        <v/>
      </c>
      <c r="AH775" s="813"/>
      <c r="AI775" s="812" t="str">
        <f>IF(入力①申請書項目!AP627=0,"",入力①申請書項目!AP627)</f>
        <v/>
      </c>
      <c r="AJ775" s="812"/>
      <c r="AK775" s="812"/>
      <c r="AL775" s="814" t="str">
        <f>IF(入力①申請書項目!AV627="","",入力①申請書項目!AV627)&amp;IF(入力①申請書項目!AZ627="","",","&amp;入力①申請書項目!AZ627)</f>
        <v/>
      </c>
      <c r="AM775" s="814"/>
      <c r="AN775" s="814"/>
      <c r="AO775" s="814"/>
      <c r="AP775" s="814"/>
      <c r="AQ775" s="396"/>
    </row>
    <row r="776" spans="1:46">
      <c r="A776" s="265"/>
      <c r="B776" s="265"/>
      <c r="C776" s="808" t="str">
        <f>IF(入力①申請書項目!E628="","",入力①申請書項目!E628)</f>
        <v/>
      </c>
      <c r="D776" s="808"/>
      <c r="E776" s="809" t="str">
        <f>IF(入力①申請書項目!G628="","","H"&amp;入力①申請書項目!G628&amp;"."&amp;入力①申請書項目!J628)</f>
        <v/>
      </c>
      <c r="F776" s="809"/>
      <c r="G776" s="809"/>
      <c r="H776" s="809"/>
      <c r="I776" s="810" t="str">
        <f>IF(入力①申請書項目!M628="","",VLOOKUP(入力①申請書項目!M628,PL①!$A$25:$B$29,2,FALSE))</f>
        <v/>
      </c>
      <c r="J776" s="810"/>
      <c r="K776" s="810"/>
      <c r="L776" s="811" t="str">
        <f>IF(入力①申請書項目!Q628="","",入力①申請書項目!Q628)</f>
        <v/>
      </c>
      <c r="M776" s="811"/>
      <c r="N776" s="811"/>
      <c r="O776" s="811"/>
      <c r="P776" s="811"/>
      <c r="Q776" s="811"/>
      <c r="R776" s="811"/>
      <c r="S776" s="811"/>
      <c r="T776" s="811"/>
      <c r="U776" s="811"/>
      <c r="V776" s="811"/>
      <c r="W776" s="809" t="str">
        <f>IF(入力①申請書項目!AA628="","",入力①申請書項目!AA628)&amp;IF(入力①申請書項目!AD628="","",入力①申請書項目!AD628)</f>
        <v/>
      </c>
      <c r="X776" s="809"/>
      <c r="Y776" s="809"/>
      <c r="Z776" s="809"/>
      <c r="AA776" s="809" t="str">
        <f>IF(入力①申請書項目!AG628="","",入力①申請書項目!AG628)</f>
        <v/>
      </c>
      <c r="AB776" s="809"/>
      <c r="AC776" s="809"/>
      <c r="AD776" s="812" t="str">
        <f>IF(入力①申請書項目!AK628="","",入力①申請書項目!AK628)</f>
        <v/>
      </c>
      <c r="AE776" s="812"/>
      <c r="AF776" s="812"/>
      <c r="AG776" s="813" t="str">
        <f>IF(入力①申請書項目!AN628="","",入力①申請書項目!AN628)</f>
        <v/>
      </c>
      <c r="AH776" s="813"/>
      <c r="AI776" s="812" t="str">
        <f>IF(入力①申請書項目!AP628=0,"",入力①申請書項目!AP628)</f>
        <v/>
      </c>
      <c r="AJ776" s="812"/>
      <c r="AK776" s="812"/>
      <c r="AL776" s="814" t="str">
        <f>IF(入力①申請書項目!AV628="","",入力①申請書項目!AV628)&amp;IF(入力①申請書項目!AZ628="","",","&amp;入力①申請書項目!AZ628)</f>
        <v/>
      </c>
      <c r="AM776" s="814"/>
      <c r="AN776" s="814"/>
      <c r="AO776" s="814"/>
      <c r="AP776" s="814"/>
      <c r="AQ776" s="396"/>
      <c r="AT776" s="89">
        <f>IF(L776="",0,1)</f>
        <v>0</v>
      </c>
    </row>
    <row r="777" spans="1:46">
      <c r="A777" s="265"/>
      <c r="B777" s="265"/>
      <c r="C777" s="808" t="str">
        <f>IF(入力①申請書項目!E629="","",入力①申請書項目!E629)</f>
        <v/>
      </c>
      <c r="D777" s="808"/>
      <c r="E777" s="809" t="str">
        <f>IF(入力①申請書項目!G629="","","H"&amp;入力①申請書項目!G629&amp;"."&amp;入力①申請書項目!J629)</f>
        <v/>
      </c>
      <c r="F777" s="809"/>
      <c r="G777" s="809"/>
      <c r="H777" s="809"/>
      <c r="I777" s="810" t="str">
        <f>IF(入力①申請書項目!M629="","",VLOOKUP(入力①申請書項目!M629,PL①!$A$25:$B$29,2,FALSE))</f>
        <v/>
      </c>
      <c r="J777" s="810"/>
      <c r="K777" s="810"/>
      <c r="L777" s="811" t="str">
        <f>IF(入力①申請書項目!Q629="","",入力①申請書項目!Q629)</f>
        <v/>
      </c>
      <c r="M777" s="811"/>
      <c r="N777" s="811"/>
      <c r="O777" s="811"/>
      <c r="P777" s="811"/>
      <c r="Q777" s="811"/>
      <c r="R777" s="811"/>
      <c r="S777" s="811"/>
      <c r="T777" s="811"/>
      <c r="U777" s="811"/>
      <c r="V777" s="811"/>
      <c r="W777" s="809" t="str">
        <f>IF(入力①申請書項目!AA629="","",入力①申請書項目!AA629)&amp;IF(入力①申請書項目!AD629="","",入力①申請書項目!AD629)</f>
        <v/>
      </c>
      <c r="X777" s="809"/>
      <c r="Y777" s="809"/>
      <c r="Z777" s="809"/>
      <c r="AA777" s="809" t="str">
        <f>IF(入力①申請書項目!AG629="","",入力①申請書項目!AG629)</f>
        <v/>
      </c>
      <c r="AB777" s="809"/>
      <c r="AC777" s="809"/>
      <c r="AD777" s="812" t="str">
        <f>IF(入力①申請書項目!AK629="","",入力①申請書項目!AK629)</f>
        <v/>
      </c>
      <c r="AE777" s="812"/>
      <c r="AF777" s="812"/>
      <c r="AG777" s="813" t="str">
        <f>IF(入力①申請書項目!AN629="","",入力①申請書項目!AN629)</f>
        <v/>
      </c>
      <c r="AH777" s="813"/>
      <c r="AI777" s="812" t="str">
        <f>IF(入力①申請書項目!AP629=0,"",入力①申請書項目!AP629)</f>
        <v/>
      </c>
      <c r="AJ777" s="812"/>
      <c r="AK777" s="812"/>
      <c r="AL777" s="814" t="str">
        <f>IF(入力①申請書項目!AV629="","",入力①申請書項目!AV629)&amp;IF(入力①申請書項目!AZ629="","",","&amp;入力①申請書項目!AZ629)</f>
        <v/>
      </c>
      <c r="AM777" s="814"/>
      <c r="AN777" s="814"/>
      <c r="AO777" s="814"/>
      <c r="AP777" s="814"/>
      <c r="AQ777" s="396"/>
    </row>
    <row r="778" spans="1:46">
      <c r="A778" s="265"/>
      <c r="B778" s="265"/>
      <c r="C778" s="808" t="str">
        <f>IF(入力①申請書項目!E630="","",入力①申請書項目!E630)</f>
        <v/>
      </c>
      <c r="D778" s="808"/>
      <c r="E778" s="809" t="str">
        <f>IF(入力①申請書項目!G630="","","H"&amp;入力①申請書項目!G630&amp;"."&amp;入力①申請書項目!J630)</f>
        <v/>
      </c>
      <c r="F778" s="809"/>
      <c r="G778" s="809"/>
      <c r="H778" s="809"/>
      <c r="I778" s="810" t="str">
        <f>IF(入力①申請書項目!M630="","",VLOOKUP(入力①申請書項目!M630,PL①!$A$25:$B$29,2,FALSE))</f>
        <v/>
      </c>
      <c r="J778" s="810"/>
      <c r="K778" s="810"/>
      <c r="L778" s="811" t="str">
        <f>IF(入力①申請書項目!Q630="","",入力①申請書項目!Q630)</f>
        <v/>
      </c>
      <c r="M778" s="811"/>
      <c r="N778" s="811"/>
      <c r="O778" s="811"/>
      <c r="P778" s="811"/>
      <c r="Q778" s="811"/>
      <c r="R778" s="811"/>
      <c r="S778" s="811"/>
      <c r="T778" s="811"/>
      <c r="U778" s="811"/>
      <c r="V778" s="811"/>
      <c r="W778" s="809" t="str">
        <f>IF(入力①申請書項目!AA630="","",入力①申請書項目!AA630)&amp;IF(入力①申請書項目!AD630="","",入力①申請書項目!AD630)</f>
        <v/>
      </c>
      <c r="X778" s="809"/>
      <c r="Y778" s="809"/>
      <c r="Z778" s="809"/>
      <c r="AA778" s="809" t="str">
        <f>IF(入力①申請書項目!AG630="","",入力①申請書項目!AG630)</f>
        <v/>
      </c>
      <c r="AB778" s="809"/>
      <c r="AC778" s="809"/>
      <c r="AD778" s="812" t="str">
        <f>IF(入力①申請書項目!AK630="","",入力①申請書項目!AK630)</f>
        <v/>
      </c>
      <c r="AE778" s="812"/>
      <c r="AF778" s="812"/>
      <c r="AG778" s="813" t="str">
        <f>IF(入力①申請書項目!AN630="","",入力①申請書項目!AN630)</f>
        <v/>
      </c>
      <c r="AH778" s="813"/>
      <c r="AI778" s="812" t="str">
        <f>IF(入力①申請書項目!AP630=0,"",入力①申請書項目!AP630)</f>
        <v/>
      </c>
      <c r="AJ778" s="812"/>
      <c r="AK778" s="812"/>
      <c r="AL778" s="814" t="str">
        <f>IF(入力①申請書項目!AV630="","",入力①申請書項目!AV630)&amp;IF(入力①申請書項目!AZ630="","",","&amp;入力①申請書項目!AZ630)</f>
        <v/>
      </c>
      <c r="AM778" s="814"/>
      <c r="AN778" s="814"/>
      <c r="AO778" s="814"/>
      <c r="AP778" s="814"/>
      <c r="AQ778" s="396"/>
    </row>
    <row r="779" spans="1:46">
      <c r="A779" s="265"/>
      <c r="B779" s="265"/>
      <c r="C779" s="808" t="str">
        <f>IF(入力①申請書項目!E631="","",入力①申請書項目!E631)</f>
        <v/>
      </c>
      <c r="D779" s="808"/>
      <c r="E779" s="809" t="str">
        <f>IF(入力①申請書項目!G631="","","H"&amp;入力①申請書項目!G631&amp;"."&amp;入力①申請書項目!J631)</f>
        <v/>
      </c>
      <c r="F779" s="809"/>
      <c r="G779" s="809"/>
      <c r="H779" s="809"/>
      <c r="I779" s="810" t="str">
        <f>IF(入力①申請書項目!M631="","",VLOOKUP(入力①申請書項目!M631,PL①!$A$25:$B$29,2,FALSE))</f>
        <v/>
      </c>
      <c r="J779" s="810"/>
      <c r="K779" s="810"/>
      <c r="L779" s="811" t="str">
        <f>IF(入力①申請書項目!Q631="","",入力①申請書項目!Q631)</f>
        <v/>
      </c>
      <c r="M779" s="811"/>
      <c r="N779" s="811"/>
      <c r="O779" s="811"/>
      <c r="P779" s="811"/>
      <c r="Q779" s="811"/>
      <c r="R779" s="811"/>
      <c r="S779" s="811"/>
      <c r="T779" s="811"/>
      <c r="U779" s="811"/>
      <c r="V779" s="811"/>
      <c r="W779" s="809" t="str">
        <f>IF(入力①申請書項目!AA631="","",入力①申請書項目!AA631)&amp;IF(入力①申請書項目!AD631="","",入力①申請書項目!AD631)</f>
        <v/>
      </c>
      <c r="X779" s="809"/>
      <c r="Y779" s="809"/>
      <c r="Z779" s="809"/>
      <c r="AA779" s="809" t="str">
        <f>IF(入力①申請書項目!AG631="","",入力①申請書項目!AG631)</f>
        <v/>
      </c>
      <c r="AB779" s="809"/>
      <c r="AC779" s="809"/>
      <c r="AD779" s="812" t="str">
        <f>IF(入力①申請書項目!AK631="","",入力①申請書項目!AK631)</f>
        <v/>
      </c>
      <c r="AE779" s="812"/>
      <c r="AF779" s="812"/>
      <c r="AG779" s="813" t="str">
        <f>IF(入力①申請書項目!AN631="","",入力①申請書項目!AN631)</f>
        <v/>
      </c>
      <c r="AH779" s="813"/>
      <c r="AI779" s="812" t="str">
        <f>IF(入力①申請書項目!AP631=0,"",入力①申請書項目!AP631)</f>
        <v/>
      </c>
      <c r="AJ779" s="812"/>
      <c r="AK779" s="812"/>
      <c r="AL779" s="814" t="str">
        <f>IF(入力①申請書項目!AV631="","",入力①申請書項目!AV631)&amp;IF(入力①申請書項目!AZ631="","",","&amp;入力①申請書項目!AZ631)</f>
        <v/>
      </c>
      <c r="AM779" s="814"/>
      <c r="AN779" s="814"/>
      <c r="AO779" s="814"/>
      <c r="AP779" s="814"/>
      <c r="AQ779" s="396"/>
    </row>
    <row r="780" spans="1:46">
      <c r="A780" s="265"/>
      <c r="B780" s="265"/>
      <c r="C780" s="808" t="str">
        <f>IF(入力①申請書項目!E632="","",入力①申請書項目!E632)</f>
        <v/>
      </c>
      <c r="D780" s="808"/>
      <c r="E780" s="809" t="str">
        <f>IF(入力①申請書項目!G632="","","H"&amp;入力①申請書項目!G632&amp;"."&amp;入力①申請書項目!J632)</f>
        <v/>
      </c>
      <c r="F780" s="809"/>
      <c r="G780" s="809"/>
      <c r="H780" s="809"/>
      <c r="I780" s="810" t="str">
        <f>IF(入力①申請書項目!M632="","",VLOOKUP(入力①申請書項目!M632,PL①!$A$25:$B$29,2,FALSE))</f>
        <v/>
      </c>
      <c r="J780" s="810"/>
      <c r="K780" s="810"/>
      <c r="L780" s="811" t="str">
        <f>IF(入力①申請書項目!Q632="","",入力①申請書項目!Q632)</f>
        <v/>
      </c>
      <c r="M780" s="811"/>
      <c r="N780" s="811"/>
      <c r="O780" s="811"/>
      <c r="P780" s="811"/>
      <c r="Q780" s="811"/>
      <c r="R780" s="811"/>
      <c r="S780" s="811"/>
      <c r="T780" s="811"/>
      <c r="U780" s="811"/>
      <c r="V780" s="811"/>
      <c r="W780" s="809" t="str">
        <f>IF(入力①申請書項目!AA632="","",入力①申請書項目!AA632)&amp;IF(入力①申請書項目!AD632="","",入力①申請書項目!AD632)</f>
        <v/>
      </c>
      <c r="X780" s="809"/>
      <c r="Y780" s="809"/>
      <c r="Z780" s="809"/>
      <c r="AA780" s="809" t="str">
        <f>IF(入力①申請書項目!AG632="","",入力①申請書項目!AG632)</f>
        <v/>
      </c>
      <c r="AB780" s="809"/>
      <c r="AC780" s="809"/>
      <c r="AD780" s="812" t="str">
        <f>IF(入力①申請書項目!AK632="","",入力①申請書項目!AK632)</f>
        <v/>
      </c>
      <c r="AE780" s="812"/>
      <c r="AF780" s="812"/>
      <c r="AG780" s="813" t="str">
        <f>IF(入力①申請書項目!AN632="","",入力①申請書項目!AN632)</f>
        <v/>
      </c>
      <c r="AH780" s="813"/>
      <c r="AI780" s="812" t="str">
        <f>IF(入力①申請書項目!AP632=0,"",入力①申請書項目!AP632)</f>
        <v/>
      </c>
      <c r="AJ780" s="812"/>
      <c r="AK780" s="812"/>
      <c r="AL780" s="814" t="str">
        <f>IF(入力①申請書項目!AV632="","",入力①申請書項目!AV632)&amp;IF(入力①申請書項目!AZ632="","",","&amp;入力①申請書項目!AZ632)</f>
        <v/>
      </c>
      <c r="AM780" s="814"/>
      <c r="AN780" s="814"/>
      <c r="AO780" s="814"/>
      <c r="AP780" s="814"/>
      <c r="AQ780" s="396"/>
    </row>
    <row r="781" spans="1:46">
      <c r="A781" s="265"/>
      <c r="B781" s="265"/>
      <c r="C781" s="808" t="str">
        <f>IF(入力①申請書項目!E633="","",入力①申請書項目!E633)</f>
        <v/>
      </c>
      <c r="D781" s="808"/>
      <c r="E781" s="809" t="str">
        <f>IF(入力①申請書項目!G633="","","H"&amp;入力①申請書項目!G633&amp;"."&amp;入力①申請書項目!J633)</f>
        <v/>
      </c>
      <c r="F781" s="809"/>
      <c r="G781" s="809"/>
      <c r="H781" s="809"/>
      <c r="I781" s="810" t="str">
        <f>IF(入力①申請書項目!M633="","",VLOOKUP(入力①申請書項目!M633,PL①!$A$25:$B$29,2,FALSE))</f>
        <v/>
      </c>
      <c r="J781" s="810"/>
      <c r="K781" s="810"/>
      <c r="L781" s="811" t="str">
        <f>IF(入力①申請書項目!Q633="","",入力①申請書項目!Q633)</f>
        <v/>
      </c>
      <c r="M781" s="811"/>
      <c r="N781" s="811"/>
      <c r="O781" s="811"/>
      <c r="P781" s="811"/>
      <c r="Q781" s="811"/>
      <c r="R781" s="811"/>
      <c r="S781" s="811"/>
      <c r="T781" s="811"/>
      <c r="U781" s="811"/>
      <c r="V781" s="811"/>
      <c r="W781" s="809" t="str">
        <f>IF(入力①申請書項目!AA633="","",入力①申請書項目!AA633)&amp;IF(入力①申請書項目!AD633="","",入力①申請書項目!AD633)</f>
        <v/>
      </c>
      <c r="X781" s="809"/>
      <c r="Y781" s="809"/>
      <c r="Z781" s="809"/>
      <c r="AA781" s="809" t="str">
        <f>IF(入力①申請書項目!AG633="","",入力①申請書項目!AG633)</f>
        <v/>
      </c>
      <c r="AB781" s="809"/>
      <c r="AC781" s="809"/>
      <c r="AD781" s="812" t="str">
        <f>IF(入力①申請書項目!AK633="","",入力①申請書項目!AK633)</f>
        <v/>
      </c>
      <c r="AE781" s="812"/>
      <c r="AF781" s="812"/>
      <c r="AG781" s="813" t="str">
        <f>IF(入力①申請書項目!AN633="","",入力①申請書項目!AN633)</f>
        <v/>
      </c>
      <c r="AH781" s="813"/>
      <c r="AI781" s="812" t="str">
        <f>IF(入力①申請書項目!AP633=0,"",入力①申請書項目!AP633)</f>
        <v/>
      </c>
      <c r="AJ781" s="812"/>
      <c r="AK781" s="812"/>
      <c r="AL781" s="814" t="str">
        <f>IF(入力①申請書項目!AV633="","",入力①申請書項目!AV633)&amp;IF(入力①申請書項目!AZ633="","",","&amp;入力①申請書項目!AZ633)</f>
        <v/>
      </c>
      <c r="AM781" s="814"/>
      <c r="AN781" s="814"/>
      <c r="AO781" s="814"/>
      <c r="AP781" s="814"/>
      <c r="AQ781" s="396"/>
    </row>
    <row r="782" spans="1:46">
      <c r="A782" s="265"/>
      <c r="B782" s="265"/>
      <c r="C782" s="808" t="str">
        <f>IF(入力①申請書項目!E634="","",入力①申請書項目!E634)</f>
        <v/>
      </c>
      <c r="D782" s="808"/>
      <c r="E782" s="809" t="str">
        <f>IF(入力①申請書項目!G634="","","H"&amp;入力①申請書項目!G634&amp;"."&amp;入力①申請書項目!J634)</f>
        <v/>
      </c>
      <c r="F782" s="809"/>
      <c r="G782" s="809"/>
      <c r="H782" s="809"/>
      <c r="I782" s="810" t="str">
        <f>IF(入力①申請書項目!M634="","",VLOOKUP(入力①申請書項目!M634,PL①!$A$25:$B$29,2,FALSE))</f>
        <v/>
      </c>
      <c r="J782" s="810"/>
      <c r="K782" s="810"/>
      <c r="L782" s="811" t="str">
        <f>IF(入力①申請書項目!Q634="","",入力①申請書項目!Q634)</f>
        <v/>
      </c>
      <c r="M782" s="811"/>
      <c r="N782" s="811"/>
      <c r="O782" s="811"/>
      <c r="P782" s="811"/>
      <c r="Q782" s="811"/>
      <c r="R782" s="811"/>
      <c r="S782" s="811"/>
      <c r="T782" s="811"/>
      <c r="U782" s="811"/>
      <c r="V782" s="811"/>
      <c r="W782" s="809" t="str">
        <f>IF(入力①申請書項目!AA634="","",入力①申請書項目!AA634)&amp;IF(入力①申請書項目!AD634="","",入力①申請書項目!AD634)</f>
        <v/>
      </c>
      <c r="X782" s="809"/>
      <c r="Y782" s="809"/>
      <c r="Z782" s="809"/>
      <c r="AA782" s="809" t="str">
        <f>IF(入力①申請書項目!AG634="","",入力①申請書項目!AG634)</f>
        <v/>
      </c>
      <c r="AB782" s="809"/>
      <c r="AC782" s="809"/>
      <c r="AD782" s="812" t="str">
        <f>IF(入力①申請書項目!AK634="","",入力①申請書項目!AK634)</f>
        <v/>
      </c>
      <c r="AE782" s="812"/>
      <c r="AF782" s="812"/>
      <c r="AG782" s="813" t="str">
        <f>IF(入力①申請書項目!AN634="","",入力①申請書項目!AN634)</f>
        <v/>
      </c>
      <c r="AH782" s="813"/>
      <c r="AI782" s="812" t="str">
        <f>IF(入力①申請書項目!AP634=0,"",入力①申請書項目!AP634)</f>
        <v/>
      </c>
      <c r="AJ782" s="812"/>
      <c r="AK782" s="812"/>
      <c r="AL782" s="814" t="str">
        <f>IF(入力①申請書項目!AV634="","",入力①申請書項目!AV634)&amp;IF(入力①申請書項目!AZ634="","",","&amp;入力①申請書項目!AZ634)</f>
        <v/>
      </c>
      <c r="AM782" s="814"/>
      <c r="AN782" s="814"/>
      <c r="AO782" s="814"/>
      <c r="AP782" s="814"/>
      <c r="AQ782" s="396"/>
    </row>
    <row r="783" spans="1:46">
      <c r="A783" s="265"/>
      <c r="B783" s="265"/>
      <c r="C783" s="808" t="str">
        <f>IF(入力①申請書項目!E635="","",入力①申請書項目!E635)</f>
        <v/>
      </c>
      <c r="D783" s="808"/>
      <c r="E783" s="809" t="str">
        <f>IF(入力①申請書項目!G635="","","H"&amp;入力①申請書項目!G635&amp;"."&amp;入力①申請書項目!J635)</f>
        <v/>
      </c>
      <c r="F783" s="809"/>
      <c r="G783" s="809"/>
      <c r="H783" s="809"/>
      <c r="I783" s="810" t="str">
        <f>IF(入力①申請書項目!M635="","",VLOOKUP(入力①申請書項目!M635,PL①!$A$25:$B$29,2,FALSE))</f>
        <v/>
      </c>
      <c r="J783" s="810"/>
      <c r="K783" s="810"/>
      <c r="L783" s="811" t="str">
        <f>IF(入力①申請書項目!Q635="","",入力①申請書項目!Q635)</f>
        <v/>
      </c>
      <c r="M783" s="811"/>
      <c r="N783" s="811"/>
      <c r="O783" s="811"/>
      <c r="P783" s="811"/>
      <c r="Q783" s="811"/>
      <c r="R783" s="811"/>
      <c r="S783" s="811"/>
      <c r="T783" s="811"/>
      <c r="U783" s="811"/>
      <c r="V783" s="811"/>
      <c r="W783" s="809" t="str">
        <f>IF(入力①申請書項目!AA635="","",入力①申請書項目!AA635)&amp;IF(入力①申請書項目!AD635="","",入力①申請書項目!AD635)</f>
        <v/>
      </c>
      <c r="X783" s="809"/>
      <c r="Y783" s="809"/>
      <c r="Z783" s="809"/>
      <c r="AA783" s="809" t="str">
        <f>IF(入力①申請書項目!AG635="","",入力①申請書項目!AG635)</f>
        <v/>
      </c>
      <c r="AB783" s="809"/>
      <c r="AC783" s="809"/>
      <c r="AD783" s="812" t="str">
        <f>IF(入力①申請書項目!AK635="","",入力①申請書項目!AK635)</f>
        <v/>
      </c>
      <c r="AE783" s="812"/>
      <c r="AF783" s="812"/>
      <c r="AG783" s="813" t="str">
        <f>IF(入力①申請書項目!AN635="","",入力①申請書項目!AN635)</f>
        <v/>
      </c>
      <c r="AH783" s="813"/>
      <c r="AI783" s="812" t="str">
        <f>IF(入力①申請書項目!AP635=0,"",入力①申請書項目!AP635)</f>
        <v/>
      </c>
      <c r="AJ783" s="812"/>
      <c r="AK783" s="812"/>
      <c r="AL783" s="814" t="str">
        <f>IF(入力①申請書項目!AV635="","",入力①申請書項目!AV635)&amp;IF(入力①申請書項目!AZ635="","",","&amp;入力①申請書項目!AZ635)</f>
        <v/>
      </c>
      <c r="AM783" s="814"/>
      <c r="AN783" s="814"/>
      <c r="AO783" s="814"/>
      <c r="AP783" s="814"/>
      <c r="AQ783" s="396"/>
    </row>
    <row r="784" spans="1:46">
      <c r="A784" s="265"/>
      <c r="B784" s="265"/>
      <c r="C784" s="808" t="str">
        <f>IF(入力①申請書項目!E636="","",入力①申請書項目!E636)</f>
        <v/>
      </c>
      <c r="D784" s="808"/>
      <c r="E784" s="809" t="str">
        <f>IF(入力①申請書項目!G636="","","H"&amp;入力①申請書項目!G636&amp;"."&amp;入力①申請書項目!J636)</f>
        <v/>
      </c>
      <c r="F784" s="809"/>
      <c r="G784" s="809"/>
      <c r="H784" s="809"/>
      <c r="I784" s="810" t="str">
        <f>IF(入力①申請書項目!M636="","",VLOOKUP(入力①申請書項目!M636,PL①!$A$25:$B$29,2,FALSE))</f>
        <v/>
      </c>
      <c r="J784" s="810"/>
      <c r="K784" s="810"/>
      <c r="L784" s="811" t="str">
        <f>IF(入力①申請書項目!Q636="","",入力①申請書項目!Q636)</f>
        <v/>
      </c>
      <c r="M784" s="811"/>
      <c r="N784" s="811"/>
      <c r="O784" s="811"/>
      <c r="P784" s="811"/>
      <c r="Q784" s="811"/>
      <c r="R784" s="811"/>
      <c r="S784" s="811"/>
      <c r="T784" s="811"/>
      <c r="U784" s="811"/>
      <c r="V784" s="811"/>
      <c r="W784" s="809" t="str">
        <f>IF(入力①申請書項目!AA636="","",入力①申請書項目!AA636)&amp;IF(入力①申請書項目!AD636="","",入力①申請書項目!AD636)</f>
        <v/>
      </c>
      <c r="X784" s="809"/>
      <c r="Y784" s="809"/>
      <c r="Z784" s="809"/>
      <c r="AA784" s="809" t="str">
        <f>IF(入力①申請書項目!AG636="","",入力①申請書項目!AG636)</f>
        <v/>
      </c>
      <c r="AB784" s="809"/>
      <c r="AC784" s="809"/>
      <c r="AD784" s="812" t="str">
        <f>IF(入力①申請書項目!AK636="","",入力①申請書項目!AK636)</f>
        <v/>
      </c>
      <c r="AE784" s="812"/>
      <c r="AF784" s="812"/>
      <c r="AG784" s="813" t="str">
        <f>IF(入力①申請書項目!AN636="","",入力①申請書項目!AN636)</f>
        <v/>
      </c>
      <c r="AH784" s="813"/>
      <c r="AI784" s="812" t="str">
        <f>IF(入力①申請書項目!AP636=0,"",入力①申請書項目!AP636)</f>
        <v/>
      </c>
      <c r="AJ784" s="812"/>
      <c r="AK784" s="812"/>
      <c r="AL784" s="814" t="str">
        <f>IF(入力①申請書項目!AV636="","",入力①申請書項目!AV636)&amp;IF(入力①申請書項目!AZ636="","",","&amp;入力①申請書項目!AZ636)</f>
        <v/>
      </c>
      <c r="AM784" s="814"/>
      <c r="AN784" s="814"/>
      <c r="AO784" s="814"/>
      <c r="AP784" s="814"/>
      <c r="AQ784" s="396"/>
    </row>
    <row r="785" spans="1:43">
      <c r="A785" s="265"/>
      <c r="B785" s="265"/>
      <c r="C785" s="808" t="str">
        <f>IF(入力①申請書項目!E637="","",入力①申請書項目!E637)</f>
        <v/>
      </c>
      <c r="D785" s="808"/>
      <c r="E785" s="809" t="str">
        <f>IF(入力①申請書項目!G637="","","H"&amp;入力①申請書項目!G637&amp;"."&amp;入力①申請書項目!J637)</f>
        <v/>
      </c>
      <c r="F785" s="809"/>
      <c r="G785" s="809"/>
      <c r="H785" s="809"/>
      <c r="I785" s="810" t="str">
        <f>IF(入力①申請書項目!M637="","",VLOOKUP(入力①申請書項目!M637,PL①!$A$25:$B$29,2,FALSE))</f>
        <v/>
      </c>
      <c r="J785" s="810"/>
      <c r="K785" s="810"/>
      <c r="L785" s="811" t="str">
        <f>IF(入力①申請書項目!Q637="","",入力①申請書項目!Q637)</f>
        <v/>
      </c>
      <c r="M785" s="811"/>
      <c r="N785" s="811"/>
      <c r="O785" s="811"/>
      <c r="P785" s="811"/>
      <c r="Q785" s="811"/>
      <c r="R785" s="811"/>
      <c r="S785" s="811"/>
      <c r="T785" s="811"/>
      <c r="U785" s="811"/>
      <c r="V785" s="811"/>
      <c r="W785" s="809" t="str">
        <f>IF(入力①申請書項目!AA637="","",入力①申請書項目!AA637)&amp;IF(入力①申請書項目!AD637="","",入力①申請書項目!AD637)</f>
        <v/>
      </c>
      <c r="X785" s="809"/>
      <c r="Y785" s="809"/>
      <c r="Z785" s="809"/>
      <c r="AA785" s="809" t="str">
        <f>IF(入力①申請書項目!AG637="","",入力①申請書項目!AG637)</f>
        <v/>
      </c>
      <c r="AB785" s="809"/>
      <c r="AC785" s="809"/>
      <c r="AD785" s="812" t="str">
        <f>IF(入力①申請書項目!AK637="","",入力①申請書項目!AK637)</f>
        <v/>
      </c>
      <c r="AE785" s="812"/>
      <c r="AF785" s="812"/>
      <c r="AG785" s="813" t="str">
        <f>IF(入力①申請書項目!AN637="","",入力①申請書項目!AN637)</f>
        <v/>
      </c>
      <c r="AH785" s="813"/>
      <c r="AI785" s="812" t="str">
        <f>IF(入力①申請書項目!AP637=0,"",入力①申請書項目!AP637)</f>
        <v/>
      </c>
      <c r="AJ785" s="812"/>
      <c r="AK785" s="812"/>
      <c r="AL785" s="814" t="str">
        <f>IF(入力①申請書項目!AV637="","",入力①申請書項目!AV637)&amp;IF(入力①申請書項目!AZ637="","",","&amp;入力①申請書項目!AZ637)</f>
        <v/>
      </c>
      <c r="AM785" s="814"/>
      <c r="AN785" s="814"/>
      <c r="AO785" s="814"/>
      <c r="AP785" s="814"/>
      <c r="AQ785" s="396"/>
    </row>
    <row r="786" spans="1:43">
      <c r="A786" s="265"/>
      <c r="B786" s="265"/>
      <c r="C786" s="808" t="str">
        <f>IF(入力①申請書項目!E638="","",入力①申請書項目!E638)</f>
        <v/>
      </c>
      <c r="D786" s="808"/>
      <c r="E786" s="809" t="str">
        <f>IF(入力①申請書項目!G638="","","H"&amp;入力①申請書項目!G638&amp;"."&amp;入力①申請書項目!J638)</f>
        <v/>
      </c>
      <c r="F786" s="809"/>
      <c r="G786" s="809"/>
      <c r="H786" s="809"/>
      <c r="I786" s="810" t="str">
        <f>IF(入力①申請書項目!M638="","",VLOOKUP(入力①申請書項目!M638,PL①!$A$25:$B$29,2,FALSE))</f>
        <v/>
      </c>
      <c r="J786" s="810"/>
      <c r="K786" s="810"/>
      <c r="L786" s="811" t="str">
        <f>IF(入力①申請書項目!Q638="","",入力①申請書項目!Q638)</f>
        <v/>
      </c>
      <c r="M786" s="811"/>
      <c r="N786" s="811"/>
      <c r="O786" s="811"/>
      <c r="P786" s="811"/>
      <c r="Q786" s="811"/>
      <c r="R786" s="811"/>
      <c r="S786" s="811"/>
      <c r="T786" s="811"/>
      <c r="U786" s="811"/>
      <c r="V786" s="811"/>
      <c r="W786" s="809" t="str">
        <f>IF(入力①申請書項目!AA638="","",入力①申請書項目!AA638)&amp;IF(入力①申請書項目!AD638="","",入力①申請書項目!AD638)</f>
        <v/>
      </c>
      <c r="X786" s="809"/>
      <c r="Y786" s="809"/>
      <c r="Z786" s="809"/>
      <c r="AA786" s="809" t="str">
        <f>IF(入力①申請書項目!AG638="","",入力①申請書項目!AG638)</f>
        <v/>
      </c>
      <c r="AB786" s="809"/>
      <c r="AC786" s="809"/>
      <c r="AD786" s="812" t="str">
        <f>IF(入力①申請書項目!AK638="","",入力①申請書項目!AK638)</f>
        <v/>
      </c>
      <c r="AE786" s="812"/>
      <c r="AF786" s="812"/>
      <c r="AG786" s="813" t="str">
        <f>IF(入力①申請書項目!AN638="","",入力①申請書項目!AN638)</f>
        <v/>
      </c>
      <c r="AH786" s="813"/>
      <c r="AI786" s="812" t="str">
        <f>IF(入力①申請書項目!AP638=0,"",入力①申請書項目!AP638)</f>
        <v/>
      </c>
      <c r="AJ786" s="812"/>
      <c r="AK786" s="812"/>
      <c r="AL786" s="814" t="str">
        <f>IF(入力①申請書項目!AV638="","",入力①申請書項目!AV638)&amp;IF(入力①申請書項目!AZ638="","",","&amp;入力①申請書項目!AZ638)</f>
        <v/>
      </c>
      <c r="AM786" s="814"/>
      <c r="AN786" s="814"/>
      <c r="AO786" s="814"/>
      <c r="AP786" s="814"/>
      <c r="AQ786" s="396"/>
    </row>
    <row r="787" spans="1:43">
      <c r="A787" s="265"/>
      <c r="B787" s="265"/>
      <c r="C787" s="808" t="str">
        <f>IF(入力①申請書項目!E639="","",入力①申請書項目!E639)</f>
        <v/>
      </c>
      <c r="D787" s="808"/>
      <c r="E787" s="809" t="str">
        <f>IF(入力①申請書項目!G639="","","H"&amp;入力①申請書項目!G639&amp;"."&amp;入力①申請書項目!J639)</f>
        <v/>
      </c>
      <c r="F787" s="809"/>
      <c r="G787" s="809"/>
      <c r="H787" s="809"/>
      <c r="I787" s="810" t="str">
        <f>IF(入力①申請書項目!M639="","",VLOOKUP(入力①申請書項目!M639,PL①!$A$25:$B$29,2,FALSE))</f>
        <v/>
      </c>
      <c r="J787" s="810"/>
      <c r="K787" s="810"/>
      <c r="L787" s="811" t="str">
        <f>IF(入力①申請書項目!Q639="","",入力①申請書項目!Q639)</f>
        <v/>
      </c>
      <c r="M787" s="811"/>
      <c r="N787" s="811"/>
      <c r="O787" s="811"/>
      <c r="P787" s="811"/>
      <c r="Q787" s="811"/>
      <c r="R787" s="811"/>
      <c r="S787" s="811"/>
      <c r="T787" s="811"/>
      <c r="U787" s="811"/>
      <c r="V787" s="811"/>
      <c r="W787" s="809" t="str">
        <f>IF(入力①申請書項目!AA639="","",入力①申請書項目!AA639)&amp;IF(入力①申請書項目!AD639="","",入力①申請書項目!AD639)</f>
        <v/>
      </c>
      <c r="X787" s="809"/>
      <c r="Y787" s="809"/>
      <c r="Z787" s="809"/>
      <c r="AA787" s="809" t="str">
        <f>IF(入力①申請書項目!AG639="","",入力①申請書項目!AG639)</f>
        <v/>
      </c>
      <c r="AB787" s="809"/>
      <c r="AC787" s="809"/>
      <c r="AD787" s="812" t="str">
        <f>IF(入力①申請書項目!AK639="","",入力①申請書項目!AK639)</f>
        <v/>
      </c>
      <c r="AE787" s="812"/>
      <c r="AF787" s="812"/>
      <c r="AG787" s="813" t="str">
        <f>IF(入力①申請書項目!AN639="","",入力①申請書項目!AN639)</f>
        <v/>
      </c>
      <c r="AH787" s="813"/>
      <c r="AI787" s="812" t="str">
        <f>IF(入力①申請書項目!AP639=0,"",入力①申請書項目!AP639)</f>
        <v/>
      </c>
      <c r="AJ787" s="812"/>
      <c r="AK787" s="812"/>
      <c r="AL787" s="814" t="str">
        <f>IF(入力①申請書項目!AV639="","",入力①申請書項目!AV639)&amp;IF(入力①申請書項目!AZ639="","",","&amp;入力①申請書項目!AZ639)</f>
        <v/>
      </c>
      <c r="AM787" s="814"/>
      <c r="AN787" s="814"/>
      <c r="AO787" s="814"/>
      <c r="AP787" s="814"/>
      <c r="AQ787" s="396"/>
    </row>
    <row r="788" spans="1:43">
      <c r="A788" s="265"/>
      <c r="B788" s="265"/>
      <c r="C788" s="808" t="str">
        <f>IF(入力①申請書項目!E640="","",入力①申請書項目!E640)</f>
        <v/>
      </c>
      <c r="D788" s="808"/>
      <c r="E788" s="809" t="str">
        <f>IF(入力①申請書項目!G640="","","H"&amp;入力①申請書項目!G640&amp;"."&amp;入力①申請書項目!J640)</f>
        <v/>
      </c>
      <c r="F788" s="809"/>
      <c r="G788" s="809"/>
      <c r="H788" s="809"/>
      <c r="I788" s="810" t="str">
        <f>IF(入力①申請書項目!M640="","",VLOOKUP(入力①申請書項目!M640,PL①!$A$25:$B$29,2,FALSE))</f>
        <v/>
      </c>
      <c r="J788" s="810"/>
      <c r="K788" s="810"/>
      <c r="L788" s="811" t="str">
        <f>IF(入力①申請書項目!Q640="","",入力①申請書項目!Q640)</f>
        <v/>
      </c>
      <c r="M788" s="811"/>
      <c r="N788" s="811"/>
      <c r="O788" s="811"/>
      <c r="P788" s="811"/>
      <c r="Q788" s="811"/>
      <c r="R788" s="811"/>
      <c r="S788" s="811"/>
      <c r="T788" s="811"/>
      <c r="U788" s="811"/>
      <c r="V788" s="811"/>
      <c r="W788" s="809" t="str">
        <f>IF(入力①申請書項目!AA640="","",入力①申請書項目!AA640)&amp;IF(入力①申請書項目!AD640="","",入力①申請書項目!AD640)</f>
        <v/>
      </c>
      <c r="X788" s="809"/>
      <c r="Y788" s="809"/>
      <c r="Z788" s="809"/>
      <c r="AA788" s="809" t="str">
        <f>IF(入力①申請書項目!AG640="","",入力①申請書項目!AG640)</f>
        <v/>
      </c>
      <c r="AB788" s="809"/>
      <c r="AC788" s="809"/>
      <c r="AD788" s="812" t="str">
        <f>IF(入力①申請書項目!AK640="","",入力①申請書項目!AK640)</f>
        <v/>
      </c>
      <c r="AE788" s="812"/>
      <c r="AF788" s="812"/>
      <c r="AG788" s="813" t="str">
        <f>IF(入力①申請書項目!AN640="","",入力①申請書項目!AN640)</f>
        <v/>
      </c>
      <c r="AH788" s="813"/>
      <c r="AI788" s="812" t="str">
        <f>IF(入力①申請書項目!AP640=0,"",入力①申請書項目!AP640)</f>
        <v/>
      </c>
      <c r="AJ788" s="812"/>
      <c r="AK788" s="812"/>
      <c r="AL788" s="814" t="str">
        <f>IF(入力①申請書項目!AV640="","",入力①申請書項目!AV640)&amp;IF(入力①申請書項目!AZ640="","",","&amp;入力①申請書項目!AZ640)</f>
        <v/>
      </c>
      <c r="AM788" s="814"/>
      <c r="AN788" s="814"/>
      <c r="AO788" s="814"/>
      <c r="AP788" s="814"/>
      <c r="AQ788" s="396"/>
    </row>
    <row r="789" spans="1:43">
      <c r="A789" s="265"/>
      <c r="B789" s="265"/>
      <c r="C789" s="808" t="str">
        <f>IF(入力①申請書項目!E641="","",入力①申請書項目!E641)</f>
        <v/>
      </c>
      <c r="D789" s="808"/>
      <c r="E789" s="809" t="str">
        <f>IF(入力①申請書項目!G641="","","H"&amp;入力①申請書項目!G641&amp;"."&amp;入力①申請書項目!J641)</f>
        <v/>
      </c>
      <c r="F789" s="809"/>
      <c r="G789" s="809"/>
      <c r="H789" s="809"/>
      <c r="I789" s="810" t="str">
        <f>IF(入力①申請書項目!M641="","",VLOOKUP(入力①申請書項目!M641,PL①!$A$25:$B$29,2,FALSE))</f>
        <v/>
      </c>
      <c r="J789" s="810"/>
      <c r="K789" s="810"/>
      <c r="L789" s="811" t="str">
        <f>IF(入力①申請書項目!Q641="","",入力①申請書項目!Q641)</f>
        <v/>
      </c>
      <c r="M789" s="811"/>
      <c r="N789" s="811"/>
      <c r="O789" s="811"/>
      <c r="P789" s="811"/>
      <c r="Q789" s="811"/>
      <c r="R789" s="811"/>
      <c r="S789" s="811"/>
      <c r="T789" s="811"/>
      <c r="U789" s="811"/>
      <c r="V789" s="811"/>
      <c r="W789" s="809" t="str">
        <f>IF(入力①申請書項目!AA641="","",入力①申請書項目!AA641)&amp;IF(入力①申請書項目!AD641="","",入力①申請書項目!AD641)</f>
        <v/>
      </c>
      <c r="X789" s="809"/>
      <c r="Y789" s="809"/>
      <c r="Z789" s="809"/>
      <c r="AA789" s="809" t="str">
        <f>IF(入力①申請書項目!AG641="","",入力①申請書項目!AG641)</f>
        <v/>
      </c>
      <c r="AB789" s="809"/>
      <c r="AC789" s="809"/>
      <c r="AD789" s="812" t="str">
        <f>IF(入力①申請書項目!AK641="","",入力①申請書項目!AK641)</f>
        <v/>
      </c>
      <c r="AE789" s="812"/>
      <c r="AF789" s="812"/>
      <c r="AG789" s="813" t="str">
        <f>IF(入力①申請書項目!AN641="","",入力①申請書項目!AN641)</f>
        <v/>
      </c>
      <c r="AH789" s="813"/>
      <c r="AI789" s="812" t="str">
        <f>IF(入力①申請書項目!AP641=0,"",入力①申請書項目!AP641)</f>
        <v/>
      </c>
      <c r="AJ789" s="812"/>
      <c r="AK789" s="812"/>
      <c r="AL789" s="814" t="str">
        <f>IF(入力①申請書項目!AV641="","",入力①申請書項目!AV641)&amp;IF(入力①申請書項目!AZ641="","",","&amp;入力①申請書項目!AZ641)</f>
        <v/>
      </c>
      <c r="AM789" s="814"/>
      <c r="AN789" s="814"/>
      <c r="AO789" s="814"/>
      <c r="AP789" s="814"/>
      <c r="AQ789" s="396"/>
    </row>
    <row r="790" spans="1:43">
      <c r="A790" s="265"/>
      <c r="B790" s="265"/>
      <c r="C790" s="808" t="str">
        <f>IF(入力①申請書項目!E642="","",入力①申請書項目!E642)</f>
        <v/>
      </c>
      <c r="D790" s="808"/>
      <c r="E790" s="809" t="str">
        <f>IF(入力①申請書項目!G642="","","H"&amp;入力①申請書項目!G642&amp;"."&amp;入力①申請書項目!J642)</f>
        <v/>
      </c>
      <c r="F790" s="809"/>
      <c r="G790" s="809"/>
      <c r="H790" s="809"/>
      <c r="I790" s="810" t="str">
        <f>IF(入力①申請書項目!M642="","",VLOOKUP(入力①申請書項目!M642,PL①!$A$25:$B$29,2,FALSE))</f>
        <v/>
      </c>
      <c r="J790" s="810"/>
      <c r="K790" s="810"/>
      <c r="L790" s="811" t="str">
        <f>IF(入力①申請書項目!Q642="","",入力①申請書項目!Q642)</f>
        <v/>
      </c>
      <c r="M790" s="811"/>
      <c r="N790" s="811"/>
      <c r="O790" s="811"/>
      <c r="P790" s="811"/>
      <c r="Q790" s="811"/>
      <c r="R790" s="811"/>
      <c r="S790" s="811"/>
      <c r="T790" s="811"/>
      <c r="U790" s="811"/>
      <c r="V790" s="811"/>
      <c r="W790" s="809" t="str">
        <f>IF(入力①申請書項目!AA642="","",入力①申請書項目!AA642)&amp;IF(入力①申請書項目!AD642="","",入力①申請書項目!AD642)</f>
        <v/>
      </c>
      <c r="X790" s="809"/>
      <c r="Y790" s="809"/>
      <c r="Z790" s="809"/>
      <c r="AA790" s="809" t="str">
        <f>IF(入力①申請書項目!AG642="","",入力①申請書項目!AG642)</f>
        <v/>
      </c>
      <c r="AB790" s="809"/>
      <c r="AC790" s="809"/>
      <c r="AD790" s="812" t="str">
        <f>IF(入力①申請書項目!AK642="","",入力①申請書項目!AK642)</f>
        <v/>
      </c>
      <c r="AE790" s="812"/>
      <c r="AF790" s="812"/>
      <c r="AG790" s="813" t="str">
        <f>IF(入力①申請書項目!AN642="","",入力①申請書項目!AN642)</f>
        <v/>
      </c>
      <c r="AH790" s="813"/>
      <c r="AI790" s="812" t="str">
        <f>IF(入力①申請書項目!AP642=0,"",入力①申請書項目!AP642)</f>
        <v/>
      </c>
      <c r="AJ790" s="812"/>
      <c r="AK790" s="812"/>
      <c r="AL790" s="814" t="str">
        <f>IF(入力①申請書項目!AV642="","",入力①申請書項目!AV642)&amp;IF(入力①申請書項目!AZ642="","",","&amp;入力①申請書項目!AZ642)</f>
        <v/>
      </c>
      <c r="AM790" s="814"/>
      <c r="AN790" s="814"/>
      <c r="AO790" s="814"/>
      <c r="AP790" s="814"/>
      <c r="AQ790" s="396"/>
    </row>
    <row r="791" spans="1:43">
      <c r="A791" s="265"/>
      <c r="B791" s="265"/>
      <c r="C791" s="808" t="str">
        <f>IF(入力①申請書項目!E643="","",入力①申請書項目!E643)</f>
        <v/>
      </c>
      <c r="D791" s="808"/>
      <c r="E791" s="809" t="str">
        <f>IF(入力①申請書項目!G643="","","H"&amp;入力①申請書項目!G643&amp;"."&amp;入力①申請書項目!J643)</f>
        <v/>
      </c>
      <c r="F791" s="809"/>
      <c r="G791" s="809"/>
      <c r="H791" s="809"/>
      <c r="I791" s="810" t="str">
        <f>IF(入力①申請書項目!M643="","",VLOOKUP(入力①申請書項目!M643,PL①!$A$25:$B$29,2,FALSE))</f>
        <v/>
      </c>
      <c r="J791" s="810"/>
      <c r="K791" s="810"/>
      <c r="L791" s="811" t="str">
        <f>IF(入力①申請書項目!Q643="","",入力①申請書項目!Q643)</f>
        <v/>
      </c>
      <c r="M791" s="811"/>
      <c r="N791" s="811"/>
      <c r="O791" s="811"/>
      <c r="P791" s="811"/>
      <c r="Q791" s="811"/>
      <c r="R791" s="811"/>
      <c r="S791" s="811"/>
      <c r="T791" s="811"/>
      <c r="U791" s="811"/>
      <c r="V791" s="811"/>
      <c r="W791" s="809" t="str">
        <f>IF(入力①申請書項目!AA643="","",入力①申請書項目!AA643)&amp;IF(入力①申請書項目!AD643="","",入力①申請書項目!AD643)</f>
        <v/>
      </c>
      <c r="X791" s="809"/>
      <c r="Y791" s="809"/>
      <c r="Z791" s="809"/>
      <c r="AA791" s="809" t="str">
        <f>IF(入力①申請書項目!AG643="","",入力①申請書項目!AG643)</f>
        <v/>
      </c>
      <c r="AB791" s="809"/>
      <c r="AC791" s="809"/>
      <c r="AD791" s="812" t="str">
        <f>IF(入力①申請書項目!AK643="","",入力①申請書項目!AK643)</f>
        <v/>
      </c>
      <c r="AE791" s="812"/>
      <c r="AF791" s="812"/>
      <c r="AG791" s="813" t="str">
        <f>IF(入力①申請書項目!AN643="","",入力①申請書項目!AN643)</f>
        <v/>
      </c>
      <c r="AH791" s="813"/>
      <c r="AI791" s="812" t="str">
        <f>IF(入力①申請書項目!AP643=0,"",入力①申請書項目!AP643)</f>
        <v/>
      </c>
      <c r="AJ791" s="812"/>
      <c r="AK791" s="812"/>
      <c r="AL791" s="814" t="str">
        <f>IF(入力①申請書項目!AV643="","",入力①申請書項目!AV643)&amp;IF(入力①申請書項目!AZ643="","",","&amp;入力①申請書項目!AZ643)</f>
        <v/>
      </c>
      <c r="AM791" s="814"/>
      <c r="AN791" s="814"/>
      <c r="AO791" s="814"/>
      <c r="AP791" s="814"/>
      <c r="AQ791" s="396"/>
    </row>
    <row r="792" spans="1:43">
      <c r="A792" s="265"/>
      <c r="B792" s="265"/>
      <c r="C792" s="808" t="str">
        <f>IF(入力①申請書項目!E644="","",入力①申請書項目!E644)</f>
        <v/>
      </c>
      <c r="D792" s="808"/>
      <c r="E792" s="809" t="str">
        <f>IF(入力①申請書項目!G644="","","H"&amp;入力①申請書項目!G644&amp;"."&amp;入力①申請書項目!J644)</f>
        <v/>
      </c>
      <c r="F792" s="809"/>
      <c r="G792" s="809"/>
      <c r="H792" s="809"/>
      <c r="I792" s="810" t="str">
        <f>IF(入力①申請書項目!M644="","",VLOOKUP(入力①申請書項目!M644,PL①!$A$25:$B$29,2,FALSE))</f>
        <v/>
      </c>
      <c r="J792" s="810"/>
      <c r="K792" s="810"/>
      <c r="L792" s="811" t="str">
        <f>IF(入力①申請書項目!Q644="","",入力①申請書項目!Q644)</f>
        <v/>
      </c>
      <c r="M792" s="811"/>
      <c r="N792" s="811"/>
      <c r="O792" s="811"/>
      <c r="P792" s="811"/>
      <c r="Q792" s="811"/>
      <c r="R792" s="811"/>
      <c r="S792" s="811"/>
      <c r="T792" s="811"/>
      <c r="U792" s="811"/>
      <c r="V792" s="811"/>
      <c r="W792" s="809" t="str">
        <f>IF(入力①申請書項目!AA644="","",入力①申請書項目!AA644)&amp;IF(入力①申請書項目!AD644="","",入力①申請書項目!AD644)</f>
        <v/>
      </c>
      <c r="X792" s="809"/>
      <c r="Y792" s="809"/>
      <c r="Z792" s="809"/>
      <c r="AA792" s="809" t="str">
        <f>IF(入力①申請書項目!AG644="","",入力①申請書項目!AG644)</f>
        <v/>
      </c>
      <c r="AB792" s="809"/>
      <c r="AC792" s="809"/>
      <c r="AD792" s="812" t="str">
        <f>IF(入力①申請書項目!AK644="","",入力①申請書項目!AK644)</f>
        <v/>
      </c>
      <c r="AE792" s="812"/>
      <c r="AF792" s="812"/>
      <c r="AG792" s="813" t="str">
        <f>IF(入力①申請書項目!AN644="","",入力①申請書項目!AN644)</f>
        <v/>
      </c>
      <c r="AH792" s="813"/>
      <c r="AI792" s="812" t="str">
        <f>IF(入力①申請書項目!AP644=0,"",入力①申請書項目!AP644)</f>
        <v/>
      </c>
      <c r="AJ792" s="812"/>
      <c r="AK792" s="812"/>
      <c r="AL792" s="814" t="str">
        <f>IF(入力①申請書項目!AV644="","",入力①申請書項目!AV644)&amp;IF(入力①申請書項目!AZ644="","",","&amp;入力①申請書項目!AZ644)</f>
        <v/>
      </c>
      <c r="AM792" s="814"/>
      <c r="AN792" s="814"/>
      <c r="AO792" s="814"/>
      <c r="AP792" s="814"/>
      <c r="AQ792" s="396"/>
    </row>
    <row r="793" spans="1:43">
      <c r="A793" s="265"/>
      <c r="B793" s="265"/>
      <c r="C793" s="808" t="str">
        <f>IF(入力①申請書項目!E645="","",入力①申請書項目!E645)</f>
        <v/>
      </c>
      <c r="D793" s="808"/>
      <c r="E793" s="809" t="str">
        <f>IF(入力①申請書項目!G645="","","H"&amp;入力①申請書項目!G645&amp;"."&amp;入力①申請書項目!J645)</f>
        <v/>
      </c>
      <c r="F793" s="809"/>
      <c r="G793" s="809"/>
      <c r="H793" s="809"/>
      <c r="I793" s="810" t="str">
        <f>IF(入力①申請書項目!M645="","",VLOOKUP(入力①申請書項目!M645,PL①!$A$25:$B$29,2,FALSE))</f>
        <v/>
      </c>
      <c r="J793" s="810"/>
      <c r="K793" s="810"/>
      <c r="L793" s="811" t="str">
        <f>IF(入力①申請書項目!Q645="","",入力①申請書項目!Q645)</f>
        <v/>
      </c>
      <c r="M793" s="811"/>
      <c r="N793" s="811"/>
      <c r="O793" s="811"/>
      <c r="P793" s="811"/>
      <c r="Q793" s="811"/>
      <c r="R793" s="811"/>
      <c r="S793" s="811"/>
      <c r="T793" s="811"/>
      <c r="U793" s="811"/>
      <c r="V793" s="811"/>
      <c r="W793" s="809" t="str">
        <f>IF(入力①申請書項目!AA645="","",入力①申請書項目!AA645)&amp;IF(入力①申請書項目!AD645="","",入力①申請書項目!AD645)</f>
        <v/>
      </c>
      <c r="X793" s="809"/>
      <c r="Y793" s="809"/>
      <c r="Z793" s="809"/>
      <c r="AA793" s="809" t="str">
        <f>IF(入力①申請書項目!AG645="","",入力①申請書項目!AG645)</f>
        <v/>
      </c>
      <c r="AB793" s="809"/>
      <c r="AC793" s="809"/>
      <c r="AD793" s="812" t="str">
        <f>IF(入力①申請書項目!AK645="","",入力①申請書項目!AK645)</f>
        <v/>
      </c>
      <c r="AE793" s="812"/>
      <c r="AF793" s="812"/>
      <c r="AG793" s="813" t="str">
        <f>IF(入力①申請書項目!AN645="","",入力①申請書項目!AN645)</f>
        <v/>
      </c>
      <c r="AH793" s="813"/>
      <c r="AI793" s="812" t="str">
        <f>IF(入力①申請書項目!AP645=0,"",入力①申請書項目!AP645)</f>
        <v/>
      </c>
      <c r="AJ793" s="812"/>
      <c r="AK793" s="812"/>
      <c r="AL793" s="814" t="str">
        <f>IF(入力①申請書項目!AV645="","",入力①申請書項目!AV645)&amp;IF(入力①申請書項目!AZ645="","",","&amp;入力①申請書項目!AZ645)</f>
        <v/>
      </c>
      <c r="AM793" s="814"/>
      <c r="AN793" s="814"/>
      <c r="AO793" s="814"/>
      <c r="AP793" s="814"/>
      <c r="AQ793" s="396"/>
    </row>
    <row r="794" spans="1:43">
      <c r="A794" s="265"/>
      <c r="B794" s="265"/>
      <c r="C794" s="808" t="str">
        <f>IF(入力①申請書項目!E646="","",入力①申請書項目!E646)</f>
        <v/>
      </c>
      <c r="D794" s="808"/>
      <c r="E794" s="809" t="str">
        <f>IF(入力①申請書項目!G646="","","H"&amp;入力①申請書項目!G646&amp;"."&amp;入力①申請書項目!J646)</f>
        <v/>
      </c>
      <c r="F794" s="809"/>
      <c r="G794" s="809"/>
      <c r="H794" s="809"/>
      <c r="I794" s="810" t="str">
        <f>IF(入力①申請書項目!M646="","",VLOOKUP(入力①申請書項目!M646,PL①!$A$25:$B$29,2,FALSE))</f>
        <v/>
      </c>
      <c r="J794" s="810"/>
      <c r="K794" s="810"/>
      <c r="L794" s="811" t="str">
        <f>IF(入力①申請書項目!Q646="","",入力①申請書項目!Q646)</f>
        <v/>
      </c>
      <c r="M794" s="811"/>
      <c r="N794" s="811"/>
      <c r="O794" s="811"/>
      <c r="P794" s="811"/>
      <c r="Q794" s="811"/>
      <c r="R794" s="811"/>
      <c r="S794" s="811"/>
      <c r="T794" s="811"/>
      <c r="U794" s="811"/>
      <c r="V794" s="811"/>
      <c r="W794" s="809" t="str">
        <f>IF(入力①申請書項目!AA646="","",入力①申請書項目!AA646)&amp;IF(入力①申請書項目!AD646="","",入力①申請書項目!AD646)</f>
        <v/>
      </c>
      <c r="X794" s="809"/>
      <c r="Y794" s="809"/>
      <c r="Z794" s="809"/>
      <c r="AA794" s="809" t="str">
        <f>IF(入力①申請書項目!AG646="","",入力①申請書項目!AG646)</f>
        <v/>
      </c>
      <c r="AB794" s="809"/>
      <c r="AC794" s="809"/>
      <c r="AD794" s="812" t="str">
        <f>IF(入力①申請書項目!AK646="","",入力①申請書項目!AK646)</f>
        <v/>
      </c>
      <c r="AE794" s="812"/>
      <c r="AF794" s="812"/>
      <c r="AG794" s="813" t="str">
        <f>IF(入力①申請書項目!AN646="","",入力①申請書項目!AN646)</f>
        <v/>
      </c>
      <c r="AH794" s="813"/>
      <c r="AI794" s="812" t="str">
        <f>IF(入力①申請書項目!AP646=0,"",入力①申請書項目!AP646)</f>
        <v/>
      </c>
      <c r="AJ794" s="812"/>
      <c r="AK794" s="812"/>
      <c r="AL794" s="814" t="str">
        <f>IF(入力①申請書項目!AV646="","",入力①申請書項目!AV646)&amp;IF(入力①申請書項目!AZ646="","",","&amp;入力①申請書項目!AZ646)</f>
        <v/>
      </c>
      <c r="AM794" s="814"/>
      <c r="AN794" s="814"/>
      <c r="AO794" s="814"/>
      <c r="AP794" s="814"/>
      <c r="AQ794" s="396"/>
    </row>
    <row r="795" spans="1:43">
      <c r="A795" s="265"/>
      <c r="B795" s="265"/>
      <c r="C795" s="808" t="str">
        <f>IF(入力①申請書項目!E647="","",入力①申請書項目!E647)</f>
        <v/>
      </c>
      <c r="D795" s="808"/>
      <c r="E795" s="809" t="str">
        <f>IF(入力①申請書項目!G647="","","H"&amp;入力①申請書項目!G647&amp;"."&amp;入力①申請書項目!J647)</f>
        <v/>
      </c>
      <c r="F795" s="809"/>
      <c r="G795" s="809"/>
      <c r="H795" s="809"/>
      <c r="I795" s="810" t="str">
        <f>IF(入力①申請書項目!M647="","",VLOOKUP(入力①申請書項目!M647,PL①!$A$25:$B$29,2,FALSE))</f>
        <v/>
      </c>
      <c r="J795" s="810"/>
      <c r="K795" s="810"/>
      <c r="L795" s="811" t="str">
        <f>IF(入力①申請書項目!Q647="","",入力①申請書項目!Q647)</f>
        <v/>
      </c>
      <c r="M795" s="811"/>
      <c r="N795" s="811"/>
      <c r="O795" s="811"/>
      <c r="P795" s="811"/>
      <c r="Q795" s="811"/>
      <c r="R795" s="811"/>
      <c r="S795" s="811"/>
      <c r="T795" s="811"/>
      <c r="U795" s="811"/>
      <c r="V795" s="811"/>
      <c r="W795" s="809" t="str">
        <f>IF(入力①申請書項目!AA647="","",入力①申請書項目!AA647)&amp;IF(入力①申請書項目!AD647="","",入力①申請書項目!AD647)</f>
        <v/>
      </c>
      <c r="X795" s="809"/>
      <c r="Y795" s="809"/>
      <c r="Z795" s="809"/>
      <c r="AA795" s="809" t="str">
        <f>IF(入力①申請書項目!AG647="","",入力①申請書項目!AG647)</f>
        <v/>
      </c>
      <c r="AB795" s="809"/>
      <c r="AC795" s="809"/>
      <c r="AD795" s="812" t="str">
        <f>IF(入力①申請書項目!AK647="","",入力①申請書項目!AK647)</f>
        <v/>
      </c>
      <c r="AE795" s="812"/>
      <c r="AF795" s="812"/>
      <c r="AG795" s="813" t="str">
        <f>IF(入力①申請書項目!AN647="","",入力①申請書項目!AN647)</f>
        <v/>
      </c>
      <c r="AH795" s="813"/>
      <c r="AI795" s="812" t="str">
        <f>IF(入力①申請書項目!AP647=0,"",入力①申請書項目!AP647)</f>
        <v/>
      </c>
      <c r="AJ795" s="812"/>
      <c r="AK795" s="812"/>
      <c r="AL795" s="814" t="str">
        <f>IF(入力①申請書項目!AV647="","",入力①申請書項目!AV647)&amp;IF(入力①申請書項目!AZ647="","",","&amp;入力①申請書項目!AZ647)</f>
        <v/>
      </c>
      <c r="AM795" s="814"/>
      <c r="AN795" s="814"/>
      <c r="AO795" s="814"/>
      <c r="AP795" s="814"/>
      <c r="AQ795" s="396"/>
    </row>
    <row r="796" spans="1:43">
      <c r="A796" s="265"/>
      <c r="B796" s="265"/>
      <c r="C796" s="808" t="str">
        <f>IF(入力①申請書項目!E648="","",入力①申請書項目!E648)</f>
        <v/>
      </c>
      <c r="D796" s="808"/>
      <c r="E796" s="809" t="str">
        <f>IF(入力①申請書項目!G648="","","H"&amp;入力①申請書項目!G648&amp;"."&amp;入力①申請書項目!J648)</f>
        <v/>
      </c>
      <c r="F796" s="809"/>
      <c r="G796" s="809"/>
      <c r="H796" s="809"/>
      <c r="I796" s="810" t="str">
        <f>IF(入力①申請書項目!M648="","",VLOOKUP(入力①申請書項目!M648,PL①!$A$25:$B$29,2,FALSE))</f>
        <v/>
      </c>
      <c r="J796" s="810"/>
      <c r="K796" s="810"/>
      <c r="L796" s="811" t="str">
        <f>IF(入力①申請書項目!Q648="","",入力①申請書項目!Q648)</f>
        <v/>
      </c>
      <c r="M796" s="811"/>
      <c r="N796" s="811"/>
      <c r="O796" s="811"/>
      <c r="P796" s="811"/>
      <c r="Q796" s="811"/>
      <c r="R796" s="811"/>
      <c r="S796" s="811"/>
      <c r="T796" s="811"/>
      <c r="U796" s="811"/>
      <c r="V796" s="811"/>
      <c r="W796" s="809" t="str">
        <f>IF(入力①申請書項目!AA648="","",入力①申請書項目!AA648)&amp;IF(入力①申請書項目!AD648="","",入力①申請書項目!AD648)</f>
        <v/>
      </c>
      <c r="X796" s="809"/>
      <c r="Y796" s="809"/>
      <c r="Z796" s="809"/>
      <c r="AA796" s="809" t="str">
        <f>IF(入力①申請書項目!AG648="","",入力①申請書項目!AG648)</f>
        <v/>
      </c>
      <c r="AB796" s="809"/>
      <c r="AC796" s="809"/>
      <c r="AD796" s="812" t="str">
        <f>IF(入力①申請書項目!AK648="","",入力①申請書項目!AK648)</f>
        <v/>
      </c>
      <c r="AE796" s="812"/>
      <c r="AF796" s="812"/>
      <c r="AG796" s="813" t="str">
        <f>IF(入力①申請書項目!AN648="","",入力①申請書項目!AN648)</f>
        <v/>
      </c>
      <c r="AH796" s="813"/>
      <c r="AI796" s="812" t="str">
        <f>IF(入力①申請書項目!AP648=0,"",入力①申請書項目!AP648)</f>
        <v/>
      </c>
      <c r="AJ796" s="812"/>
      <c r="AK796" s="812"/>
      <c r="AL796" s="814" t="str">
        <f>IF(入力①申請書項目!AV648="","",入力①申請書項目!AV648)&amp;IF(入力①申請書項目!AZ648="","",","&amp;入力①申請書項目!AZ648)</f>
        <v/>
      </c>
      <c r="AM796" s="814"/>
      <c r="AN796" s="814"/>
      <c r="AO796" s="814"/>
      <c r="AP796" s="814"/>
      <c r="AQ796" s="396"/>
    </row>
    <row r="797" spans="1:43">
      <c r="A797" s="265"/>
      <c r="B797" s="265"/>
      <c r="C797" s="808" t="str">
        <f>IF(入力①申請書項目!E649="","",入力①申請書項目!E649)</f>
        <v/>
      </c>
      <c r="D797" s="808"/>
      <c r="E797" s="809" t="str">
        <f>IF(入力①申請書項目!G649="","","H"&amp;入力①申請書項目!G649&amp;"."&amp;入力①申請書項目!J649)</f>
        <v/>
      </c>
      <c r="F797" s="809"/>
      <c r="G797" s="809"/>
      <c r="H797" s="809"/>
      <c r="I797" s="810" t="str">
        <f>IF(入力①申請書項目!M649="","",VLOOKUP(入力①申請書項目!M649,PL①!$A$25:$B$29,2,FALSE))</f>
        <v/>
      </c>
      <c r="J797" s="810"/>
      <c r="K797" s="810"/>
      <c r="L797" s="811" t="str">
        <f>IF(入力①申請書項目!Q649="","",入力①申請書項目!Q649)</f>
        <v/>
      </c>
      <c r="M797" s="811"/>
      <c r="N797" s="811"/>
      <c r="O797" s="811"/>
      <c r="P797" s="811"/>
      <c r="Q797" s="811"/>
      <c r="R797" s="811"/>
      <c r="S797" s="811"/>
      <c r="T797" s="811"/>
      <c r="U797" s="811"/>
      <c r="V797" s="811"/>
      <c r="W797" s="809" t="str">
        <f>IF(入力①申請書項目!AA649="","",入力①申請書項目!AA649)&amp;IF(入力①申請書項目!AD649="","",入力①申請書項目!AD649)</f>
        <v/>
      </c>
      <c r="X797" s="809"/>
      <c r="Y797" s="809"/>
      <c r="Z797" s="809"/>
      <c r="AA797" s="809" t="str">
        <f>IF(入力①申請書項目!AG649="","",入力①申請書項目!AG649)</f>
        <v/>
      </c>
      <c r="AB797" s="809"/>
      <c r="AC797" s="809"/>
      <c r="AD797" s="812" t="str">
        <f>IF(入力①申請書項目!AK649="","",入力①申請書項目!AK649)</f>
        <v/>
      </c>
      <c r="AE797" s="812"/>
      <c r="AF797" s="812"/>
      <c r="AG797" s="813" t="str">
        <f>IF(入力①申請書項目!AN649="","",入力①申請書項目!AN649)</f>
        <v/>
      </c>
      <c r="AH797" s="813"/>
      <c r="AI797" s="812" t="str">
        <f>IF(入力①申請書項目!AP649=0,"",入力①申請書項目!AP649)</f>
        <v/>
      </c>
      <c r="AJ797" s="812"/>
      <c r="AK797" s="812"/>
      <c r="AL797" s="814" t="str">
        <f>IF(入力①申請書項目!AV649="","",入力①申請書項目!AV649)&amp;IF(入力①申請書項目!AZ649="","",","&amp;入力①申請書項目!AZ649)</f>
        <v/>
      </c>
      <c r="AM797" s="814"/>
      <c r="AN797" s="814"/>
      <c r="AO797" s="814"/>
      <c r="AP797" s="814"/>
      <c r="AQ797" s="396"/>
    </row>
    <row r="798" spans="1:43">
      <c r="A798" s="265"/>
      <c r="B798" s="265"/>
      <c r="C798" s="808" t="str">
        <f>IF(入力①申請書項目!E650="","",入力①申請書項目!E650)</f>
        <v/>
      </c>
      <c r="D798" s="808"/>
      <c r="E798" s="809" t="str">
        <f>IF(入力①申請書項目!G650="","","H"&amp;入力①申請書項目!G650&amp;"."&amp;入力①申請書項目!J650)</f>
        <v/>
      </c>
      <c r="F798" s="809"/>
      <c r="G798" s="809"/>
      <c r="H798" s="809"/>
      <c r="I798" s="810" t="str">
        <f>IF(入力①申請書項目!M650="","",VLOOKUP(入力①申請書項目!M650,PL①!$A$25:$B$29,2,FALSE))</f>
        <v/>
      </c>
      <c r="J798" s="810"/>
      <c r="K798" s="810"/>
      <c r="L798" s="811" t="str">
        <f>IF(入力①申請書項目!Q650="","",入力①申請書項目!Q650)</f>
        <v/>
      </c>
      <c r="M798" s="811"/>
      <c r="N798" s="811"/>
      <c r="O798" s="811"/>
      <c r="P798" s="811"/>
      <c r="Q798" s="811"/>
      <c r="R798" s="811"/>
      <c r="S798" s="811"/>
      <c r="T798" s="811"/>
      <c r="U798" s="811"/>
      <c r="V798" s="811"/>
      <c r="W798" s="809" t="str">
        <f>IF(入力①申請書項目!AA650="","",入力①申請書項目!AA650)&amp;IF(入力①申請書項目!AD650="","",入力①申請書項目!AD650)</f>
        <v/>
      </c>
      <c r="X798" s="809"/>
      <c r="Y798" s="809"/>
      <c r="Z798" s="809"/>
      <c r="AA798" s="809" t="str">
        <f>IF(入力①申請書項目!AG650="","",入力①申請書項目!AG650)</f>
        <v/>
      </c>
      <c r="AB798" s="809"/>
      <c r="AC798" s="809"/>
      <c r="AD798" s="812" t="str">
        <f>IF(入力①申請書項目!AK650="","",入力①申請書項目!AK650)</f>
        <v/>
      </c>
      <c r="AE798" s="812"/>
      <c r="AF798" s="812"/>
      <c r="AG798" s="813" t="str">
        <f>IF(入力①申請書項目!AN650="","",入力①申請書項目!AN650)</f>
        <v/>
      </c>
      <c r="AH798" s="813"/>
      <c r="AI798" s="812" t="str">
        <f>IF(入力①申請書項目!AP650=0,"",入力①申請書項目!AP650)</f>
        <v/>
      </c>
      <c r="AJ798" s="812"/>
      <c r="AK798" s="812"/>
      <c r="AL798" s="814" t="str">
        <f>IF(入力①申請書項目!AV650="","",入力①申請書項目!AV650)&amp;IF(入力①申請書項目!AZ650="","",","&amp;入力①申請書項目!AZ650)</f>
        <v/>
      </c>
      <c r="AM798" s="814"/>
      <c r="AN798" s="814"/>
      <c r="AO798" s="814"/>
      <c r="AP798" s="814"/>
      <c r="AQ798" s="396"/>
    </row>
    <row r="799" spans="1:43">
      <c r="A799" s="265"/>
      <c r="B799" s="265"/>
      <c r="C799" s="808" t="str">
        <f>IF(入力①申請書項目!E651="","",入力①申請書項目!E651)</f>
        <v/>
      </c>
      <c r="D799" s="808"/>
      <c r="E799" s="809" t="str">
        <f>IF(入力①申請書項目!G651="","","H"&amp;入力①申請書項目!G651&amp;"."&amp;入力①申請書項目!J651)</f>
        <v/>
      </c>
      <c r="F799" s="809"/>
      <c r="G799" s="809"/>
      <c r="H799" s="809"/>
      <c r="I799" s="810" t="str">
        <f>IF(入力①申請書項目!M651="","",VLOOKUP(入力①申請書項目!M651,PL①!$A$25:$B$29,2,FALSE))</f>
        <v/>
      </c>
      <c r="J799" s="810"/>
      <c r="K799" s="810"/>
      <c r="L799" s="811" t="str">
        <f>IF(入力①申請書項目!Q651="","",入力①申請書項目!Q651)</f>
        <v/>
      </c>
      <c r="M799" s="811"/>
      <c r="N799" s="811"/>
      <c r="O799" s="811"/>
      <c r="P799" s="811"/>
      <c r="Q799" s="811"/>
      <c r="R799" s="811"/>
      <c r="S799" s="811"/>
      <c r="T799" s="811"/>
      <c r="U799" s="811"/>
      <c r="V799" s="811"/>
      <c r="W799" s="809" t="str">
        <f>IF(入力①申請書項目!AA651="","",入力①申請書項目!AA651)&amp;IF(入力①申請書項目!AD651="","",入力①申請書項目!AD651)</f>
        <v/>
      </c>
      <c r="X799" s="809"/>
      <c r="Y799" s="809"/>
      <c r="Z799" s="809"/>
      <c r="AA799" s="809" t="str">
        <f>IF(入力①申請書項目!AG651="","",入力①申請書項目!AG651)</f>
        <v/>
      </c>
      <c r="AB799" s="809"/>
      <c r="AC799" s="809"/>
      <c r="AD799" s="812" t="str">
        <f>IF(入力①申請書項目!AK651="","",入力①申請書項目!AK651)</f>
        <v/>
      </c>
      <c r="AE799" s="812"/>
      <c r="AF799" s="812"/>
      <c r="AG799" s="813" t="str">
        <f>IF(入力①申請書項目!AN651="","",入力①申請書項目!AN651)</f>
        <v/>
      </c>
      <c r="AH799" s="813"/>
      <c r="AI799" s="812" t="str">
        <f>IF(入力①申請書項目!AP651=0,"",入力①申請書項目!AP651)</f>
        <v/>
      </c>
      <c r="AJ799" s="812"/>
      <c r="AK799" s="812"/>
      <c r="AL799" s="814" t="str">
        <f>IF(入力①申請書項目!AV651="","",入力①申請書項目!AV651)&amp;IF(入力①申請書項目!AZ651="","",","&amp;入力①申請書項目!AZ651)</f>
        <v/>
      </c>
      <c r="AM799" s="814"/>
      <c r="AN799" s="814"/>
      <c r="AO799" s="814"/>
      <c r="AP799" s="814"/>
      <c r="AQ799" s="396"/>
    </row>
    <row r="800" spans="1:43">
      <c r="A800" s="265"/>
      <c r="B800" s="265"/>
      <c r="C800" s="808" t="str">
        <f>IF(入力①申請書項目!E652="","",入力①申請書項目!E652)</f>
        <v/>
      </c>
      <c r="D800" s="808"/>
      <c r="E800" s="809" t="str">
        <f>IF(入力①申請書項目!G652="","","H"&amp;入力①申請書項目!G652&amp;"."&amp;入力①申請書項目!J652)</f>
        <v/>
      </c>
      <c r="F800" s="809"/>
      <c r="G800" s="809"/>
      <c r="H800" s="809"/>
      <c r="I800" s="810" t="str">
        <f>IF(入力①申請書項目!M652="","",VLOOKUP(入力①申請書項目!M652,PL①!$A$25:$B$29,2,FALSE))</f>
        <v/>
      </c>
      <c r="J800" s="810"/>
      <c r="K800" s="810"/>
      <c r="L800" s="811" t="str">
        <f>IF(入力①申請書項目!Q652="","",入力①申請書項目!Q652)</f>
        <v/>
      </c>
      <c r="M800" s="811"/>
      <c r="N800" s="811"/>
      <c r="O800" s="811"/>
      <c r="P800" s="811"/>
      <c r="Q800" s="811"/>
      <c r="R800" s="811"/>
      <c r="S800" s="811"/>
      <c r="T800" s="811"/>
      <c r="U800" s="811"/>
      <c r="V800" s="811"/>
      <c r="W800" s="809" t="str">
        <f>IF(入力①申請書項目!AA652="","",入力①申請書項目!AA652)&amp;IF(入力①申請書項目!AD652="","",入力①申請書項目!AD652)</f>
        <v/>
      </c>
      <c r="X800" s="809"/>
      <c r="Y800" s="809"/>
      <c r="Z800" s="809"/>
      <c r="AA800" s="809" t="str">
        <f>IF(入力①申請書項目!AG652="","",入力①申請書項目!AG652)</f>
        <v/>
      </c>
      <c r="AB800" s="809"/>
      <c r="AC800" s="809"/>
      <c r="AD800" s="812" t="str">
        <f>IF(入力①申請書項目!AK652="","",入力①申請書項目!AK652)</f>
        <v/>
      </c>
      <c r="AE800" s="812"/>
      <c r="AF800" s="812"/>
      <c r="AG800" s="813" t="str">
        <f>IF(入力①申請書項目!AN652="","",入力①申請書項目!AN652)</f>
        <v/>
      </c>
      <c r="AH800" s="813"/>
      <c r="AI800" s="812" t="str">
        <f>IF(入力①申請書項目!AP652=0,"",入力①申請書項目!AP652)</f>
        <v/>
      </c>
      <c r="AJ800" s="812"/>
      <c r="AK800" s="812"/>
      <c r="AL800" s="814" t="str">
        <f>IF(入力①申請書項目!AV652="","",入力①申請書項目!AV652)&amp;IF(入力①申請書項目!AZ652="","",","&amp;入力①申請書項目!AZ652)</f>
        <v/>
      </c>
      <c r="AM800" s="814"/>
      <c r="AN800" s="814"/>
      <c r="AO800" s="814"/>
      <c r="AP800" s="814"/>
      <c r="AQ800" s="396"/>
    </row>
    <row r="801" spans="1:43">
      <c r="A801" s="265"/>
      <c r="B801" s="265"/>
      <c r="C801" s="808" t="str">
        <f>IF(入力①申請書項目!E653="","",入力①申請書項目!E653)</f>
        <v/>
      </c>
      <c r="D801" s="808"/>
      <c r="E801" s="809" t="str">
        <f>IF(入力①申請書項目!G653="","","H"&amp;入力①申請書項目!G653&amp;"."&amp;入力①申請書項目!J653)</f>
        <v/>
      </c>
      <c r="F801" s="809"/>
      <c r="G801" s="809"/>
      <c r="H801" s="809"/>
      <c r="I801" s="810" t="str">
        <f>IF(入力①申請書項目!M653="","",VLOOKUP(入力①申請書項目!M653,PL①!$A$25:$B$29,2,FALSE))</f>
        <v/>
      </c>
      <c r="J801" s="810"/>
      <c r="K801" s="810"/>
      <c r="L801" s="811" t="str">
        <f>IF(入力①申請書項目!Q653="","",入力①申請書項目!Q653)</f>
        <v/>
      </c>
      <c r="M801" s="811"/>
      <c r="N801" s="811"/>
      <c r="O801" s="811"/>
      <c r="P801" s="811"/>
      <c r="Q801" s="811"/>
      <c r="R801" s="811"/>
      <c r="S801" s="811"/>
      <c r="T801" s="811"/>
      <c r="U801" s="811"/>
      <c r="V801" s="811"/>
      <c r="W801" s="809" t="str">
        <f>IF(入力①申請書項目!AA653="","",入力①申請書項目!AA653)&amp;IF(入力①申請書項目!AD653="","",入力①申請書項目!AD653)</f>
        <v/>
      </c>
      <c r="X801" s="809"/>
      <c r="Y801" s="809"/>
      <c r="Z801" s="809"/>
      <c r="AA801" s="809" t="str">
        <f>IF(入力①申請書項目!AG653="","",入力①申請書項目!AG653)</f>
        <v/>
      </c>
      <c r="AB801" s="809"/>
      <c r="AC801" s="809"/>
      <c r="AD801" s="812" t="str">
        <f>IF(入力①申請書項目!AK653="","",入力①申請書項目!AK653)</f>
        <v/>
      </c>
      <c r="AE801" s="812"/>
      <c r="AF801" s="812"/>
      <c r="AG801" s="813" t="str">
        <f>IF(入力①申請書項目!AN653="","",入力①申請書項目!AN653)</f>
        <v/>
      </c>
      <c r="AH801" s="813"/>
      <c r="AI801" s="812" t="str">
        <f>IF(入力①申請書項目!AP653=0,"",入力①申請書項目!AP653)</f>
        <v/>
      </c>
      <c r="AJ801" s="812"/>
      <c r="AK801" s="812"/>
      <c r="AL801" s="814" t="str">
        <f>IF(入力①申請書項目!AV653="","",入力①申請書項目!AV653)&amp;IF(入力①申請書項目!AZ653="","",","&amp;入力①申請書項目!AZ653)</f>
        <v/>
      </c>
      <c r="AM801" s="814"/>
      <c r="AN801" s="814"/>
      <c r="AO801" s="814"/>
      <c r="AP801" s="814"/>
      <c r="AQ801" s="396"/>
    </row>
    <row r="802" spans="1:43">
      <c r="A802" s="265"/>
      <c r="B802" s="265"/>
      <c r="C802" s="808" t="str">
        <f>IF(入力①申請書項目!E654="","",入力①申請書項目!E654)</f>
        <v/>
      </c>
      <c r="D802" s="808"/>
      <c r="E802" s="809" t="str">
        <f>IF(入力①申請書項目!G654="","","H"&amp;入力①申請書項目!G654&amp;"."&amp;入力①申請書項目!J654)</f>
        <v/>
      </c>
      <c r="F802" s="809"/>
      <c r="G802" s="809"/>
      <c r="H802" s="809"/>
      <c r="I802" s="810" t="str">
        <f>IF(入力①申請書項目!M654="","",VLOOKUP(入力①申請書項目!M654,PL①!$A$25:$B$29,2,FALSE))</f>
        <v/>
      </c>
      <c r="J802" s="810"/>
      <c r="K802" s="810"/>
      <c r="L802" s="811" t="str">
        <f>IF(入力①申請書項目!Q654="","",入力①申請書項目!Q654)</f>
        <v/>
      </c>
      <c r="M802" s="811"/>
      <c r="N802" s="811"/>
      <c r="O802" s="811"/>
      <c r="P802" s="811"/>
      <c r="Q802" s="811"/>
      <c r="R802" s="811"/>
      <c r="S802" s="811"/>
      <c r="T802" s="811"/>
      <c r="U802" s="811"/>
      <c r="V802" s="811"/>
      <c r="W802" s="809" t="str">
        <f>IF(入力①申請書項目!AA654="","",入力①申請書項目!AA654)&amp;IF(入力①申請書項目!AD654="","",入力①申請書項目!AD654)</f>
        <v/>
      </c>
      <c r="X802" s="809"/>
      <c r="Y802" s="809"/>
      <c r="Z802" s="809"/>
      <c r="AA802" s="809" t="str">
        <f>IF(入力①申請書項目!AG654="","",入力①申請書項目!AG654)</f>
        <v/>
      </c>
      <c r="AB802" s="809"/>
      <c r="AC802" s="809"/>
      <c r="AD802" s="812" t="str">
        <f>IF(入力①申請書項目!AK654="","",入力①申請書項目!AK654)</f>
        <v/>
      </c>
      <c r="AE802" s="812"/>
      <c r="AF802" s="812"/>
      <c r="AG802" s="813" t="str">
        <f>IF(入力①申請書項目!AN654="","",入力①申請書項目!AN654)</f>
        <v/>
      </c>
      <c r="AH802" s="813"/>
      <c r="AI802" s="812" t="str">
        <f>IF(入力①申請書項目!AP654=0,"",入力①申請書項目!AP654)</f>
        <v/>
      </c>
      <c r="AJ802" s="812"/>
      <c r="AK802" s="812"/>
      <c r="AL802" s="814" t="str">
        <f>IF(入力①申請書項目!AV654="","",入力①申請書項目!AV654)&amp;IF(入力①申請書項目!AZ654="","",","&amp;入力①申請書項目!AZ654)</f>
        <v/>
      </c>
      <c r="AM802" s="814"/>
      <c r="AN802" s="814"/>
      <c r="AO802" s="814"/>
      <c r="AP802" s="814"/>
      <c r="AQ802" s="396"/>
    </row>
    <row r="803" spans="1:43">
      <c r="A803" s="265"/>
      <c r="B803" s="265"/>
      <c r="C803" s="808" t="str">
        <f>IF(入力①申請書項目!E655="","",入力①申請書項目!E655)</f>
        <v/>
      </c>
      <c r="D803" s="808"/>
      <c r="E803" s="809" t="str">
        <f>IF(入力①申請書項目!G655="","","H"&amp;入力①申請書項目!G655&amp;"."&amp;入力①申請書項目!J655)</f>
        <v/>
      </c>
      <c r="F803" s="809"/>
      <c r="G803" s="809"/>
      <c r="H803" s="809"/>
      <c r="I803" s="810" t="str">
        <f>IF(入力①申請書項目!M655="","",VLOOKUP(入力①申請書項目!M655,PL①!$A$25:$B$29,2,FALSE))</f>
        <v/>
      </c>
      <c r="J803" s="810"/>
      <c r="K803" s="810"/>
      <c r="L803" s="811" t="str">
        <f>IF(入力①申請書項目!Q655="","",入力①申請書項目!Q655)</f>
        <v/>
      </c>
      <c r="M803" s="811"/>
      <c r="N803" s="811"/>
      <c r="O803" s="811"/>
      <c r="P803" s="811"/>
      <c r="Q803" s="811"/>
      <c r="R803" s="811"/>
      <c r="S803" s="811"/>
      <c r="T803" s="811"/>
      <c r="U803" s="811"/>
      <c r="V803" s="811"/>
      <c r="W803" s="809" t="str">
        <f>IF(入力①申請書項目!AA655="","",入力①申請書項目!AA655)&amp;IF(入力①申請書項目!AD655="","",入力①申請書項目!AD655)</f>
        <v/>
      </c>
      <c r="X803" s="809"/>
      <c r="Y803" s="809"/>
      <c r="Z803" s="809"/>
      <c r="AA803" s="809" t="str">
        <f>IF(入力①申請書項目!AG655="","",入力①申請書項目!AG655)</f>
        <v/>
      </c>
      <c r="AB803" s="809"/>
      <c r="AC803" s="809"/>
      <c r="AD803" s="812" t="str">
        <f>IF(入力①申請書項目!AK655="","",入力①申請書項目!AK655)</f>
        <v/>
      </c>
      <c r="AE803" s="812"/>
      <c r="AF803" s="812"/>
      <c r="AG803" s="813" t="str">
        <f>IF(入力①申請書項目!AN655="","",入力①申請書項目!AN655)</f>
        <v/>
      </c>
      <c r="AH803" s="813"/>
      <c r="AI803" s="812" t="str">
        <f>IF(入力①申請書項目!AP655=0,"",入力①申請書項目!AP655)</f>
        <v/>
      </c>
      <c r="AJ803" s="812"/>
      <c r="AK803" s="812"/>
      <c r="AL803" s="814" t="str">
        <f>IF(入力①申請書項目!AV655="","",入力①申請書項目!AV655)&amp;IF(入力①申請書項目!AZ655="","",","&amp;入力①申請書項目!AZ655)</f>
        <v/>
      </c>
      <c r="AM803" s="814"/>
      <c r="AN803" s="814"/>
      <c r="AO803" s="814"/>
      <c r="AP803" s="814"/>
      <c r="AQ803" s="396"/>
    </row>
    <row r="804" spans="1:43">
      <c r="A804" s="265"/>
      <c r="B804" s="265"/>
      <c r="C804" s="808" t="str">
        <f>IF(入力①申請書項目!E656="","",入力①申請書項目!E656)</f>
        <v/>
      </c>
      <c r="D804" s="808"/>
      <c r="E804" s="809" t="str">
        <f>IF(入力①申請書項目!G656="","","H"&amp;入力①申請書項目!G656&amp;"."&amp;入力①申請書項目!J656)</f>
        <v/>
      </c>
      <c r="F804" s="809"/>
      <c r="G804" s="809"/>
      <c r="H804" s="809"/>
      <c r="I804" s="810" t="str">
        <f>IF(入力①申請書項目!M656="","",VLOOKUP(入力①申請書項目!M656,PL①!$A$25:$B$29,2,FALSE))</f>
        <v/>
      </c>
      <c r="J804" s="810"/>
      <c r="K804" s="810"/>
      <c r="L804" s="811" t="str">
        <f>IF(入力①申請書項目!Q656="","",入力①申請書項目!Q656)</f>
        <v/>
      </c>
      <c r="M804" s="811"/>
      <c r="N804" s="811"/>
      <c r="O804" s="811"/>
      <c r="P804" s="811"/>
      <c r="Q804" s="811"/>
      <c r="R804" s="811"/>
      <c r="S804" s="811"/>
      <c r="T804" s="811"/>
      <c r="U804" s="811"/>
      <c r="V804" s="811"/>
      <c r="W804" s="809" t="str">
        <f>IF(入力①申請書項目!AA656="","",入力①申請書項目!AA656)&amp;IF(入力①申請書項目!AD656="","",入力①申請書項目!AD656)</f>
        <v/>
      </c>
      <c r="X804" s="809"/>
      <c r="Y804" s="809"/>
      <c r="Z804" s="809"/>
      <c r="AA804" s="809" t="str">
        <f>IF(入力①申請書項目!AG656="","",入力①申請書項目!AG656)</f>
        <v/>
      </c>
      <c r="AB804" s="809"/>
      <c r="AC804" s="809"/>
      <c r="AD804" s="812" t="str">
        <f>IF(入力①申請書項目!AK656="","",入力①申請書項目!AK656)</f>
        <v/>
      </c>
      <c r="AE804" s="812"/>
      <c r="AF804" s="812"/>
      <c r="AG804" s="813" t="str">
        <f>IF(入力①申請書項目!AN656="","",入力①申請書項目!AN656)</f>
        <v/>
      </c>
      <c r="AH804" s="813"/>
      <c r="AI804" s="812" t="str">
        <f>IF(入力①申請書項目!AP656=0,"",入力①申請書項目!AP656)</f>
        <v/>
      </c>
      <c r="AJ804" s="812"/>
      <c r="AK804" s="812"/>
      <c r="AL804" s="814" t="str">
        <f>IF(入力①申請書項目!AV656="","",入力①申請書項目!AV656)&amp;IF(入力①申請書項目!AZ656="","",","&amp;入力①申請書項目!AZ656)</f>
        <v/>
      </c>
      <c r="AM804" s="814"/>
      <c r="AN804" s="814"/>
      <c r="AO804" s="814"/>
      <c r="AP804" s="814"/>
      <c r="AQ804" s="396"/>
    </row>
    <row r="805" spans="1:43">
      <c r="A805" s="265"/>
      <c r="B805" s="265"/>
      <c r="C805" s="808" t="str">
        <f>IF(入力①申請書項目!E657="","",入力①申請書項目!E657)</f>
        <v/>
      </c>
      <c r="D805" s="808"/>
      <c r="E805" s="809" t="str">
        <f>IF(入力①申請書項目!G657="","","H"&amp;入力①申請書項目!G657&amp;"."&amp;入力①申請書項目!J657)</f>
        <v/>
      </c>
      <c r="F805" s="809"/>
      <c r="G805" s="809"/>
      <c r="H805" s="809"/>
      <c r="I805" s="810" t="str">
        <f>IF(入力①申請書項目!M657="","",VLOOKUP(入力①申請書項目!M657,PL①!$A$25:$B$29,2,FALSE))</f>
        <v/>
      </c>
      <c r="J805" s="810"/>
      <c r="K805" s="810"/>
      <c r="L805" s="811" t="str">
        <f>IF(入力①申請書項目!Q657="","",入力①申請書項目!Q657)</f>
        <v/>
      </c>
      <c r="M805" s="811"/>
      <c r="N805" s="811"/>
      <c r="O805" s="811"/>
      <c r="P805" s="811"/>
      <c r="Q805" s="811"/>
      <c r="R805" s="811"/>
      <c r="S805" s="811"/>
      <c r="T805" s="811"/>
      <c r="U805" s="811"/>
      <c r="V805" s="811"/>
      <c r="W805" s="809" t="str">
        <f>IF(入力①申請書項目!AA657="","",入力①申請書項目!AA657)&amp;IF(入力①申請書項目!AD657="","",入力①申請書項目!AD657)</f>
        <v/>
      </c>
      <c r="X805" s="809"/>
      <c r="Y805" s="809"/>
      <c r="Z805" s="809"/>
      <c r="AA805" s="809" t="str">
        <f>IF(入力①申請書項目!AG657="","",入力①申請書項目!AG657)</f>
        <v/>
      </c>
      <c r="AB805" s="809"/>
      <c r="AC805" s="809"/>
      <c r="AD805" s="812" t="str">
        <f>IF(入力①申請書項目!AK657="","",入力①申請書項目!AK657)</f>
        <v/>
      </c>
      <c r="AE805" s="812"/>
      <c r="AF805" s="812"/>
      <c r="AG805" s="813" t="str">
        <f>IF(入力①申請書項目!AN657="","",入力①申請書項目!AN657)</f>
        <v/>
      </c>
      <c r="AH805" s="813"/>
      <c r="AI805" s="812" t="str">
        <f>IF(入力①申請書項目!AP657=0,"",入力①申請書項目!AP657)</f>
        <v/>
      </c>
      <c r="AJ805" s="812"/>
      <c r="AK805" s="812"/>
      <c r="AL805" s="814" t="str">
        <f>IF(入力①申請書項目!AV657="","",入力①申請書項目!AV657)&amp;IF(入力①申請書項目!AZ657="","",","&amp;入力①申請書項目!AZ657)</f>
        <v/>
      </c>
      <c r="AM805" s="814"/>
      <c r="AN805" s="814"/>
      <c r="AO805" s="814"/>
      <c r="AP805" s="814"/>
      <c r="AQ805" s="396"/>
    </row>
    <row r="806" spans="1:43">
      <c r="A806" s="265"/>
      <c r="B806" s="265"/>
      <c r="C806" s="808" t="str">
        <f>IF(入力①申請書項目!E658="","",入力①申請書項目!E658)</f>
        <v/>
      </c>
      <c r="D806" s="808"/>
      <c r="E806" s="809" t="str">
        <f>IF(入力①申請書項目!G658="","","H"&amp;入力①申請書項目!G658&amp;"."&amp;入力①申請書項目!J658)</f>
        <v/>
      </c>
      <c r="F806" s="809"/>
      <c r="G806" s="809"/>
      <c r="H806" s="809"/>
      <c r="I806" s="810" t="str">
        <f>IF(入力①申請書項目!M658="","",VLOOKUP(入力①申請書項目!M658,PL①!$A$25:$B$29,2,FALSE))</f>
        <v/>
      </c>
      <c r="J806" s="810"/>
      <c r="K806" s="810"/>
      <c r="L806" s="811" t="str">
        <f>IF(入力①申請書項目!Q658="","",入力①申請書項目!Q658)</f>
        <v/>
      </c>
      <c r="M806" s="811"/>
      <c r="N806" s="811"/>
      <c r="O806" s="811"/>
      <c r="P806" s="811"/>
      <c r="Q806" s="811"/>
      <c r="R806" s="811"/>
      <c r="S806" s="811"/>
      <c r="T806" s="811"/>
      <c r="U806" s="811"/>
      <c r="V806" s="811"/>
      <c r="W806" s="809" t="str">
        <f>IF(入力①申請書項目!AA658="","",入力①申請書項目!AA658)&amp;IF(入力①申請書項目!AD658="","",入力①申請書項目!AD658)</f>
        <v/>
      </c>
      <c r="X806" s="809"/>
      <c r="Y806" s="809"/>
      <c r="Z806" s="809"/>
      <c r="AA806" s="809" t="str">
        <f>IF(入力①申請書項目!AG658="","",入力①申請書項目!AG658)</f>
        <v/>
      </c>
      <c r="AB806" s="809"/>
      <c r="AC806" s="809"/>
      <c r="AD806" s="812" t="str">
        <f>IF(入力①申請書項目!AK658="","",入力①申請書項目!AK658)</f>
        <v/>
      </c>
      <c r="AE806" s="812"/>
      <c r="AF806" s="812"/>
      <c r="AG806" s="813" t="str">
        <f>IF(入力①申請書項目!AN658="","",入力①申請書項目!AN658)</f>
        <v/>
      </c>
      <c r="AH806" s="813"/>
      <c r="AI806" s="812" t="str">
        <f>IF(入力①申請書項目!AP658=0,"",入力①申請書項目!AP658)</f>
        <v/>
      </c>
      <c r="AJ806" s="812"/>
      <c r="AK806" s="812"/>
      <c r="AL806" s="814" t="str">
        <f>IF(入力①申請書項目!AV658="","",入力①申請書項目!AV658)&amp;IF(入力①申請書項目!AZ658="","",","&amp;入力①申請書項目!AZ658)</f>
        <v/>
      </c>
      <c r="AM806" s="814"/>
      <c r="AN806" s="814"/>
      <c r="AO806" s="814"/>
      <c r="AP806" s="814"/>
      <c r="AQ806" s="396"/>
    </row>
    <row r="807" spans="1:43">
      <c r="A807" s="265"/>
      <c r="B807" s="265"/>
      <c r="C807" s="808" t="str">
        <f>IF(入力①申請書項目!E659="","",入力①申請書項目!E659)</f>
        <v/>
      </c>
      <c r="D807" s="808"/>
      <c r="E807" s="809" t="str">
        <f>IF(入力①申請書項目!G659="","","H"&amp;入力①申請書項目!G659&amp;"."&amp;入力①申請書項目!J659)</f>
        <v/>
      </c>
      <c r="F807" s="809"/>
      <c r="G807" s="809"/>
      <c r="H807" s="809"/>
      <c r="I807" s="810" t="str">
        <f>IF(入力①申請書項目!M659="","",VLOOKUP(入力①申請書項目!M659,PL①!$A$25:$B$29,2,FALSE))</f>
        <v/>
      </c>
      <c r="J807" s="810"/>
      <c r="K807" s="810"/>
      <c r="L807" s="811" t="str">
        <f>IF(入力①申請書項目!Q659="","",入力①申請書項目!Q659)</f>
        <v/>
      </c>
      <c r="M807" s="811"/>
      <c r="N807" s="811"/>
      <c r="O807" s="811"/>
      <c r="P807" s="811"/>
      <c r="Q807" s="811"/>
      <c r="R807" s="811"/>
      <c r="S807" s="811"/>
      <c r="T807" s="811"/>
      <c r="U807" s="811"/>
      <c r="V807" s="811"/>
      <c r="W807" s="809" t="str">
        <f>IF(入力①申請書項目!AA659="","",入力①申請書項目!AA659)&amp;IF(入力①申請書項目!AD659="","",入力①申請書項目!AD659)</f>
        <v/>
      </c>
      <c r="X807" s="809"/>
      <c r="Y807" s="809"/>
      <c r="Z807" s="809"/>
      <c r="AA807" s="809" t="str">
        <f>IF(入力①申請書項目!AG659="","",入力①申請書項目!AG659)</f>
        <v/>
      </c>
      <c r="AB807" s="809"/>
      <c r="AC807" s="809"/>
      <c r="AD807" s="812" t="str">
        <f>IF(入力①申請書項目!AK659="","",入力①申請書項目!AK659)</f>
        <v/>
      </c>
      <c r="AE807" s="812"/>
      <c r="AF807" s="812"/>
      <c r="AG807" s="813" t="str">
        <f>IF(入力①申請書項目!AN659="","",入力①申請書項目!AN659)</f>
        <v/>
      </c>
      <c r="AH807" s="813"/>
      <c r="AI807" s="812" t="str">
        <f>IF(入力①申請書項目!AP659=0,"",入力①申請書項目!AP659)</f>
        <v/>
      </c>
      <c r="AJ807" s="812"/>
      <c r="AK807" s="812"/>
      <c r="AL807" s="814" t="str">
        <f>IF(入力①申請書項目!AV659="","",入力①申請書項目!AV659)&amp;IF(入力①申請書項目!AZ659="","",","&amp;入力①申請書項目!AZ659)</f>
        <v/>
      </c>
      <c r="AM807" s="814"/>
      <c r="AN807" s="814"/>
      <c r="AO807" s="814"/>
      <c r="AP807" s="814"/>
      <c r="AQ807" s="396"/>
    </row>
    <row r="808" spans="1:43">
      <c r="A808" s="265"/>
      <c r="B808" s="265"/>
      <c r="C808" s="808" t="str">
        <f>IF(入力①申請書項目!E660="","",入力①申請書項目!E660)</f>
        <v/>
      </c>
      <c r="D808" s="808"/>
      <c r="E808" s="809" t="str">
        <f>IF(入力①申請書項目!G660="","","H"&amp;入力①申請書項目!G660&amp;"."&amp;入力①申請書項目!J660)</f>
        <v/>
      </c>
      <c r="F808" s="809"/>
      <c r="G808" s="809"/>
      <c r="H808" s="809"/>
      <c r="I808" s="810" t="str">
        <f>IF(入力①申請書項目!M660="","",VLOOKUP(入力①申請書項目!M660,PL①!$A$25:$B$29,2,FALSE))</f>
        <v/>
      </c>
      <c r="J808" s="810"/>
      <c r="K808" s="810"/>
      <c r="L808" s="811" t="str">
        <f>IF(入力①申請書項目!Q660="","",入力①申請書項目!Q660)</f>
        <v/>
      </c>
      <c r="M808" s="811"/>
      <c r="N808" s="811"/>
      <c r="O808" s="811"/>
      <c r="P808" s="811"/>
      <c r="Q808" s="811"/>
      <c r="R808" s="811"/>
      <c r="S808" s="811"/>
      <c r="T808" s="811"/>
      <c r="U808" s="811"/>
      <c r="V808" s="811"/>
      <c r="W808" s="809" t="str">
        <f>IF(入力①申請書項目!AA660="","",入力①申請書項目!AA660)&amp;IF(入力①申請書項目!AD660="","",入力①申請書項目!AD660)</f>
        <v/>
      </c>
      <c r="X808" s="809"/>
      <c r="Y808" s="809"/>
      <c r="Z808" s="809"/>
      <c r="AA808" s="809" t="str">
        <f>IF(入力①申請書項目!AG660="","",入力①申請書項目!AG660)</f>
        <v/>
      </c>
      <c r="AB808" s="809"/>
      <c r="AC808" s="809"/>
      <c r="AD808" s="812" t="str">
        <f>IF(入力①申請書項目!AK660="","",入力①申請書項目!AK660)</f>
        <v/>
      </c>
      <c r="AE808" s="812"/>
      <c r="AF808" s="812"/>
      <c r="AG808" s="813" t="str">
        <f>IF(入力①申請書項目!AN660="","",入力①申請書項目!AN660)</f>
        <v/>
      </c>
      <c r="AH808" s="813"/>
      <c r="AI808" s="812" t="str">
        <f>IF(入力①申請書項目!AP660=0,"",入力①申請書項目!AP660)</f>
        <v/>
      </c>
      <c r="AJ808" s="812"/>
      <c r="AK808" s="812"/>
      <c r="AL808" s="814" t="str">
        <f>IF(入力①申請書項目!AV660="","",入力①申請書項目!AV660)&amp;IF(入力①申請書項目!AZ660="","",","&amp;入力①申請書項目!AZ660)</f>
        <v/>
      </c>
      <c r="AM808" s="814"/>
      <c r="AN808" s="814"/>
      <c r="AO808" s="814"/>
      <c r="AP808" s="814"/>
      <c r="AQ808" s="396"/>
    </row>
    <row r="809" spans="1:43">
      <c r="A809" s="265"/>
      <c r="B809" s="265"/>
      <c r="C809" s="808" t="str">
        <f>IF(入力①申請書項目!E661="","",入力①申請書項目!E661)</f>
        <v/>
      </c>
      <c r="D809" s="808"/>
      <c r="E809" s="809" t="str">
        <f>IF(入力①申請書項目!G661="","","H"&amp;入力①申請書項目!G661&amp;"."&amp;入力①申請書項目!J661)</f>
        <v/>
      </c>
      <c r="F809" s="809"/>
      <c r="G809" s="809"/>
      <c r="H809" s="809"/>
      <c r="I809" s="810" t="str">
        <f>IF(入力①申請書項目!M661="","",VLOOKUP(入力①申請書項目!M661,PL①!$A$25:$B$29,2,FALSE))</f>
        <v/>
      </c>
      <c r="J809" s="810"/>
      <c r="K809" s="810"/>
      <c r="L809" s="811" t="str">
        <f>IF(入力①申請書項目!Q661="","",入力①申請書項目!Q661)</f>
        <v/>
      </c>
      <c r="M809" s="811"/>
      <c r="N809" s="811"/>
      <c r="O809" s="811"/>
      <c r="P809" s="811"/>
      <c r="Q809" s="811"/>
      <c r="R809" s="811"/>
      <c r="S809" s="811"/>
      <c r="T809" s="811"/>
      <c r="U809" s="811"/>
      <c r="V809" s="811"/>
      <c r="W809" s="809" t="str">
        <f>IF(入力①申請書項目!AA661="","",入力①申請書項目!AA661)&amp;IF(入力①申請書項目!AD661="","",入力①申請書項目!AD661)</f>
        <v/>
      </c>
      <c r="X809" s="809"/>
      <c r="Y809" s="809"/>
      <c r="Z809" s="809"/>
      <c r="AA809" s="809" t="str">
        <f>IF(入力①申請書項目!AG661="","",入力①申請書項目!AG661)</f>
        <v/>
      </c>
      <c r="AB809" s="809"/>
      <c r="AC809" s="809"/>
      <c r="AD809" s="812" t="str">
        <f>IF(入力①申請書項目!AK661="","",入力①申請書項目!AK661)</f>
        <v/>
      </c>
      <c r="AE809" s="812"/>
      <c r="AF809" s="812"/>
      <c r="AG809" s="813" t="str">
        <f>IF(入力①申請書項目!AN661="","",入力①申請書項目!AN661)</f>
        <v/>
      </c>
      <c r="AH809" s="813"/>
      <c r="AI809" s="812" t="str">
        <f>IF(入力①申請書項目!AP661=0,"",入力①申請書項目!AP661)</f>
        <v/>
      </c>
      <c r="AJ809" s="812"/>
      <c r="AK809" s="812"/>
      <c r="AL809" s="814" t="str">
        <f>IF(入力①申請書項目!AV661="","",入力①申請書項目!AV661)&amp;IF(入力①申請書項目!AZ661="","",","&amp;入力①申請書項目!AZ661)</f>
        <v/>
      </c>
      <c r="AM809" s="814"/>
      <c r="AN809" s="814"/>
      <c r="AO809" s="814"/>
      <c r="AP809" s="814"/>
      <c r="AQ809" s="396"/>
    </row>
    <row r="810" spans="1:43">
      <c r="A810" s="265"/>
      <c r="B810" s="265"/>
      <c r="C810" s="808" t="str">
        <f>IF(入力①申請書項目!E662="","",入力①申請書項目!E662)</f>
        <v/>
      </c>
      <c r="D810" s="808"/>
      <c r="E810" s="809" t="str">
        <f>IF(入力①申請書項目!G662="","","H"&amp;入力①申請書項目!G662&amp;"."&amp;入力①申請書項目!J662)</f>
        <v/>
      </c>
      <c r="F810" s="809"/>
      <c r="G810" s="809"/>
      <c r="H810" s="809"/>
      <c r="I810" s="810" t="str">
        <f>IF(入力①申請書項目!M662="","",VLOOKUP(入力①申請書項目!M662,PL①!$A$25:$B$29,2,FALSE))</f>
        <v/>
      </c>
      <c r="J810" s="810"/>
      <c r="K810" s="810"/>
      <c r="L810" s="811" t="str">
        <f>IF(入力①申請書項目!Q662="","",入力①申請書項目!Q662)</f>
        <v/>
      </c>
      <c r="M810" s="811"/>
      <c r="N810" s="811"/>
      <c r="O810" s="811"/>
      <c r="P810" s="811"/>
      <c r="Q810" s="811"/>
      <c r="R810" s="811"/>
      <c r="S810" s="811"/>
      <c r="T810" s="811"/>
      <c r="U810" s="811"/>
      <c r="V810" s="811"/>
      <c r="W810" s="809" t="str">
        <f>IF(入力①申請書項目!AA662="","",入力①申請書項目!AA662)&amp;IF(入力①申請書項目!AD662="","",入力①申請書項目!AD662)</f>
        <v/>
      </c>
      <c r="X810" s="809"/>
      <c r="Y810" s="809"/>
      <c r="Z810" s="809"/>
      <c r="AA810" s="809" t="str">
        <f>IF(入力①申請書項目!AG662="","",入力①申請書項目!AG662)</f>
        <v/>
      </c>
      <c r="AB810" s="809"/>
      <c r="AC810" s="809"/>
      <c r="AD810" s="812" t="str">
        <f>IF(入力①申請書項目!AK662="","",入力①申請書項目!AK662)</f>
        <v/>
      </c>
      <c r="AE810" s="812"/>
      <c r="AF810" s="812"/>
      <c r="AG810" s="813" t="str">
        <f>IF(入力①申請書項目!AN662="","",入力①申請書項目!AN662)</f>
        <v/>
      </c>
      <c r="AH810" s="813"/>
      <c r="AI810" s="812" t="str">
        <f>IF(入力①申請書項目!AP662=0,"",入力①申請書項目!AP662)</f>
        <v/>
      </c>
      <c r="AJ810" s="812"/>
      <c r="AK810" s="812"/>
      <c r="AL810" s="814" t="str">
        <f>IF(入力①申請書項目!AV662="","",入力①申請書項目!AV662)&amp;IF(入力①申請書項目!AZ662="","",","&amp;入力①申請書項目!AZ662)</f>
        <v/>
      </c>
      <c r="AM810" s="814"/>
      <c r="AN810" s="814"/>
      <c r="AO810" s="814"/>
      <c r="AP810" s="814"/>
      <c r="AQ810" s="396"/>
    </row>
    <row r="811" spans="1:43">
      <c r="A811" s="265"/>
      <c r="B811" s="265"/>
      <c r="C811" s="808" t="str">
        <f>IF(入力①申請書項目!E663="","",入力①申請書項目!E663)</f>
        <v/>
      </c>
      <c r="D811" s="808"/>
      <c r="E811" s="809" t="str">
        <f>IF(入力①申請書項目!G663="","","H"&amp;入力①申請書項目!G663&amp;"."&amp;入力①申請書項目!J663)</f>
        <v/>
      </c>
      <c r="F811" s="809"/>
      <c r="G811" s="809"/>
      <c r="H811" s="809"/>
      <c r="I811" s="810" t="str">
        <f>IF(入力①申請書項目!M663="","",VLOOKUP(入力①申請書項目!M663,PL①!$A$25:$B$29,2,FALSE))</f>
        <v/>
      </c>
      <c r="J811" s="810"/>
      <c r="K811" s="810"/>
      <c r="L811" s="811" t="str">
        <f>IF(入力①申請書項目!Q663="","",入力①申請書項目!Q663)</f>
        <v/>
      </c>
      <c r="M811" s="811"/>
      <c r="N811" s="811"/>
      <c r="O811" s="811"/>
      <c r="P811" s="811"/>
      <c r="Q811" s="811"/>
      <c r="R811" s="811"/>
      <c r="S811" s="811"/>
      <c r="T811" s="811"/>
      <c r="U811" s="811"/>
      <c r="V811" s="811"/>
      <c r="W811" s="809" t="str">
        <f>IF(入力①申請書項目!AA663="","",入力①申請書項目!AA663)&amp;IF(入力①申請書項目!AD663="","",入力①申請書項目!AD663)</f>
        <v/>
      </c>
      <c r="X811" s="809"/>
      <c r="Y811" s="809"/>
      <c r="Z811" s="809"/>
      <c r="AA811" s="809" t="str">
        <f>IF(入力①申請書項目!AG663="","",入力①申請書項目!AG663)</f>
        <v/>
      </c>
      <c r="AB811" s="809"/>
      <c r="AC811" s="809"/>
      <c r="AD811" s="812" t="str">
        <f>IF(入力①申請書項目!AK663="","",入力①申請書項目!AK663)</f>
        <v/>
      </c>
      <c r="AE811" s="812"/>
      <c r="AF811" s="812"/>
      <c r="AG811" s="813" t="str">
        <f>IF(入力①申請書項目!AN663="","",入力①申請書項目!AN663)</f>
        <v/>
      </c>
      <c r="AH811" s="813"/>
      <c r="AI811" s="812" t="str">
        <f>IF(入力①申請書項目!AP663=0,"",入力①申請書項目!AP663)</f>
        <v/>
      </c>
      <c r="AJ811" s="812"/>
      <c r="AK811" s="812"/>
      <c r="AL811" s="814" t="str">
        <f>IF(入力①申請書項目!AV663="","",入力①申請書項目!AV663)&amp;IF(入力①申請書項目!AZ663="","",","&amp;入力①申請書項目!AZ663)</f>
        <v/>
      </c>
      <c r="AM811" s="814"/>
      <c r="AN811" s="814"/>
      <c r="AO811" s="814"/>
      <c r="AP811" s="814"/>
      <c r="AQ811" s="396"/>
    </row>
    <row r="812" spans="1:43">
      <c r="A812" s="265"/>
      <c r="B812" s="265"/>
      <c r="C812" s="808" t="str">
        <f>IF(入力①申請書項目!E664="","",入力①申請書項目!E664)</f>
        <v/>
      </c>
      <c r="D812" s="808"/>
      <c r="E812" s="809" t="str">
        <f>IF(入力①申請書項目!G664="","","H"&amp;入力①申請書項目!G664&amp;"."&amp;入力①申請書項目!J664)</f>
        <v/>
      </c>
      <c r="F812" s="809"/>
      <c r="G812" s="809"/>
      <c r="H812" s="809"/>
      <c r="I812" s="810" t="str">
        <f>IF(入力①申請書項目!M664="","",VLOOKUP(入力①申請書項目!M664,PL①!$A$25:$B$29,2,FALSE))</f>
        <v/>
      </c>
      <c r="J812" s="810"/>
      <c r="K812" s="810"/>
      <c r="L812" s="811" t="str">
        <f>IF(入力①申請書項目!Q664="","",入力①申請書項目!Q664)</f>
        <v/>
      </c>
      <c r="M812" s="811"/>
      <c r="N812" s="811"/>
      <c r="O812" s="811"/>
      <c r="P812" s="811"/>
      <c r="Q812" s="811"/>
      <c r="R812" s="811"/>
      <c r="S812" s="811"/>
      <c r="T812" s="811"/>
      <c r="U812" s="811"/>
      <c r="V812" s="811"/>
      <c r="W812" s="809" t="str">
        <f>IF(入力①申請書項目!AA664="","",入力①申請書項目!AA664)&amp;IF(入力①申請書項目!AD664="","",入力①申請書項目!AD664)</f>
        <v/>
      </c>
      <c r="X812" s="809"/>
      <c r="Y812" s="809"/>
      <c r="Z812" s="809"/>
      <c r="AA812" s="809" t="str">
        <f>IF(入力①申請書項目!AG664="","",入力①申請書項目!AG664)</f>
        <v/>
      </c>
      <c r="AB812" s="809"/>
      <c r="AC812" s="809"/>
      <c r="AD812" s="812" t="str">
        <f>IF(入力①申請書項目!AK664="","",入力①申請書項目!AK664)</f>
        <v/>
      </c>
      <c r="AE812" s="812"/>
      <c r="AF812" s="812"/>
      <c r="AG812" s="813" t="str">
        <f>IF(入力①申請書項目!AN664="","",入力①申請書項目!AN664)</f>
        <v/>
      </c>
      <c r="AH812" s="813"/>
      <c r="AI812" s="812" t="str">
        <f>IF(入力①申請書項目!AP664=0,"",入力①申請書項目!AP664)</f>
        <v/>
      </c>
      <c r="AJ812" s="812"/>
      <c r="AK812" s="812"/>
      <c r="AL812" s="814" t="str">
        <f>IF(入力①申請書項目!AV664="","",入力①申請書項目!AV664)&amp;IF(入力①申請書項目!AZ664="","",","&amp;入力①申請書項目!AZ664)</f>
        <v/>
      </c>
      <c r="AM812" s="814"/>
      <c r="AN812" s="814"/>
      <c r="AO812" s="814"/>
      <c r="AP812" s="814"/>
      <c r="AQ812" s="396"/>
    </row>
    <row r="813" spans="1:43">
      <c r="A813" s="265"/>
      <c r="B813" s="265"/>
      <c r="C813" s="808" t="str">
        <f>IF(入力①申請書項目!E665="","",入力①申請書項目!E665)</f>
        <v/>
      </c>
      <c r="D813" s="808"/>
      <c r="E813" s="809" t="str">
        <f>IF(入力①申請書項目!G665="","","H"&amp;入力①申請書項目!G665&amp;"."&amp;入力①申請書項目!J665)</f>
        <v/>
      </c>
      <c r="F813" s="809"/>
      <c r="G813" s="809"/>
      <c r="H813" s="809"/>
      <c r="I813" s="810" t="str">
        <f>IF(入力①申請書項目!M665="","",VLOOKUP(入力①申請書項目!M665,PL①!$A$25:$B$29,2,FALSE))</f>
        <v/>
      </c>
      <c r="J813" s="810"/>
      <c r="K813" s="810"/>
      <c r="L813" s="811" t="str">
        <f>IF(入力①申請書項目!Q665="","",入力①申請書項目!Q665)</f>
        <v/>
      </c>
      <c r="M813" s="811"/>
      <c r="N813" s="811"/>
      <c r="O813" s="811"/>
      <c r="P813" s="811"/>
      <c r="Q813" s="811"/>
      <c r="R813" s="811"/>
      <c r="S813" s="811"/>
      <c r="T813" s="811"/>
      <c r="U813" s="811"/>
      <c r="V813" s="811"/>
      <c r="W813" s="809" t="str">
        <f>IF(入力①申請書項目!AA665="","",入力①申請書項目!AA665)&amp;IF(入力①申請書項目!AD665="","",入力①申請書項目!AD665)</f>
        <v/>
      </c>
      <c r="X813" s="809"/>
      <c r="Y813" s="809"/>
      <c r="Z813" s="809"/>
      <c r="AA813" s="809" t="str">
        <f>IF(入力①申請書項目!AG665="","",入力①申請書項目!AG665)</f>
        <v/>
      </c>
      <c r="AB813" s="809"/>
      <c r="AC813" s="809"/>
      <c r="AD813" s="812" t="str">
        <f>IF(入力①申請書項目!AK665="","",入力①申請書項目!AK665)</f>
        <v/>
      </c>
      <c r="AE813" s="812"/>
      <c r="AF813" s="812"/>
      <c r="AG813" s="813" t="str">
        <f>IF(入力①申請書項目!AN665="","",入力①申請書項目!AN665)</f>
        <v/>
      </c>
      <c r="AH813" s="813"/>
      <c r="AI813" s="812" t="str">
        <f>IF(入力①申請書項目!AP665=0,"",入力①申請書項目!AP665)</f>
        <v/>
      </c>
      <c r="AJ813" s="812"/>
      <c r="AK813" s="812"/>
      <c r="AL813" s="814" t="str">
        <f>IF(入力①申請書項目!AV665="","",入力①申請書項目!AV665)&amp;IF(入力①申請書項目!AZ665="","",","&amp;入力①申請書項目!AZ665)</f>
        <v/>
      </c>
      <c r="AM813" s="814"/>
      <c r="AN813" s="814"/>
      <c r="AO813" s="814"/>
      <c r="AP813" s="814"/>
      <c r="AQ813" s="396"/>
    </row>
    <row r="814" spans="1:43">
      <c r="A814" s="265"/>
      <c r="B814" s="265"/>
      <c r="C814" s="808" t="str">
        <f>IF(入力①申請書項目!E666="","",入力①申請書項目!E666)</f>
        <v/>
      </c>
      <c r="D814" s="808"/>
      <c r="E814" s="809" t="str">
        <f>IF(入力①申請書項目!G666="","","H"&amp;入力①申請書項目!G666&amp;"."&amp;入力①申請書項目!J666)</f>
        <v/>
      </c>
      <c r="F814" s="809"/>
      <c r="G814" s="809"/>
      <c r="H814" s="809"/>
      <c r="I814" s="810" t="str">
        <f>IF(入力①申請書項目!M666="","",VLOOKUP(入力①申請書項目!M666,PL①!$A$25:$B$29,2,FALSE))</f>
        <v/>
      </c>
      <c r="J814" s="810"/>
      <c r="K814" s="810"/>
      <c r="L814" s="811" t="str">
        <f>IF(入力①申請書項目!Q666="","",入力①申請書項目!Q666)</f>
        <v/>
      </c>
      <c r="M814" s="811"/>
      <c r="N814" s="811"/>
      <c r="O814" s="811"/>
      <c r="P814" s="811"/>
      <c r="Q814" s="811"/>
      <c r="R814" s="811"/>
      <c r="S814" s="811"/>
      <c r="T814" s="811"/>
      <c r="U814" s="811"/>
      <c r="V814" s="811"/>
      <c r="W814" s="809" t="str">
        <f>IF(入力①申請書項目!AA666="","",入力①申請書項目!AA666)&amp;IF(入力①申請書項目!AD666="","",入力①申請書項目!AD666)</f>
        <v/>
      </c>
      <c r="X814" s="809"/>
      <c r="Y814" s="809"/>
      <c r="Z814" s="809"/>
      <c r="AA814" s="809" t="str">
        <f>IF(入力①申請書項目!AG666="","",入力①申請書項目!AG666)</f>
        <v/>
      </c>
      <c r="AB814" s="809"/>
      <c r="AC814" s="809"/>
      <c r="AD814" s="812" t="str">
        <f>IF(入力①申請書項目!AK666="","",入力①申請書項目!AK666)</f>
        <v/>
      </c>
      <c r="AE814" s="812"/>
      <c r="AF814" s="812"/>
      <c r="AG814" s="813" t="str">
        <f>IF(入力①申請書項目!AN666="","",入力①申請書項目!AN666)</f>
        <v/>
      </c>
      <c r="AH814" s="813"/>
      <c r="AI814" s="812" t="str">
        <f>IF(入力①申請書項目!AP666=0,"",入力①申請書項目!AP666)</f>
        <v/>
      </c>
      <c r="AJ814" s="812"/>
      <c r="AK814" s="812"/>
      <c r="AL814" s="814" t="str">
        <f>IF(入力①申請書項目!AV666="","",入力①申請書項目!AV666)&amp;IF(入力①申請書項目!AZ666="","",","&amp;入力①申請書項目!AZ666)</f>
        <v/>
      </c>
      <c r="AM814" s="814"/>
      <c r="AN814" s="814"/>
      <c r="AO814" s="814"/>
      <c r="AP814" s="814"/>
      <c r="AQ814" s="396"/>
    </row>
    <row r="815" spans="1:43">
      <c r="A815" s="265"/>
      <c r="B815" s="265"/>
      <c r="C815" s="808" t="str">
        <f>IF(入力①申請書項目!E667="","",入力①申請書項目!E667)</f>
        <v/>
      </c>
      <c r="D815" s="808"/>
      <c r="E815" s="809" t="str">
        <f>IF(入力①申請書項目!G667="","","H"&amp;入力①申請書項目!G667&amp;"."&amp;入力①申請書項目!J667)</f>
        <v/>
      </c>
      <c r="F815" s="809"/>
      <c r="G815" s="809"/>
      <c r="H815" s="809"/>
      <c r="I815" s="810" t="str">
        <f>IF(入力①申請書項目!M667="","",VLOOKUP(入力①申請書項目!M667,PL①!$A$25:$B$29,2,FALSE))</f>
        <v/>
      </c>
      <c r="J815" s="810"/>
      <c r="K815" s="810"/>
      <c r="L815" s="811" t="str">
        <f>IF(入力①申請書項目!Q667="","",入力①申請書項目!Q667)</f>
        <v/>
      </c>
      <c r="M815" s="811"/>
      <c r="N815" s="811"/>
      <c r="O815" s="811"/>
      <c r="P815" s="811"/>
      <c r="Q815" s="811"/>
      <c r="R815" s="811"/>
      <c r="S815" s="811"/>
      <c r="T815" s="811"/>
      <c r="U815" s="811"/>
      <c r="V815" s="811"/>
      <c r="W815" s="809" t="str">
        <f>IF(入力①申請書項目!AA667="","",入力①申請書項目!AA667)&amp;IF(入力①申請書項目!AD667="","",入力①申請書項目!AD667)</f>
        <v/>
      </c>
      <c r="X815" s="809"/>
      <c r="Y815" s="809"/>
      <c r="Z815" s="809"/>
      <c r="AA815" s="809" t="str">
        <f>IF(入力①申請書項目!AG667="","",入力①申請書項目!AG667)</f>
        <v/>
      </c>
      <c r="AB815" s="809"/>
      <c r="AC815" s="809"/>
      <c r="AD815" s="812" t="str">
        <f>IF(入力①申請書項目!AK667="","",入力①申請書項目!AK667)</f>
        <v/>
      </c>
      <c r="AE815" s="812"/>
      <c r="AF815" s="812"/>
      <c r="AG815" s="813" t="str">
        <f>IF(入力①申請書項目!AN667="","",入力①申請書項目!AN667)</f>
        <v/>
      </c>
      <c r="AH815" s="813"/>
      <c r="AI815" s="812" t="str">
        <f>IF(入力①申請書項目!AP667=0,"",入力①申請書項目!AP667)</f>
        <v/>
      </c>
      <c r="AJ815" s="812"/>
      <c r="AK815" s="812"/>
      <c r="AL815" s="814" t="str">
        <f>IF(入力①申請書項目!AV667="","",入力①申請書項目!AV667)&amp;IF(入力①申請書項目!AZ667="","",","&amp;入力①申請書項目!AZ667)</f>
        <v/>
      </c>
      <c r="AM815" s="814"/>
      <c r="AN815" s="814"/>
      <c r="AO815" s="814"/>
      <c r="AP815" s="814"/>
      <c r="AQ815" s="396"/>
    </row>
    <row r="816" spans="1:43">
      <c r="A816" s="265"/>
      <c r="B816" s="265"/>
      <c r="C816" s="808" t="str">
        <f>IF(入力①申請書項目!E668="","",入力①申請書項目!E668)</f>
        <v/>
      </c>
      <c r="D816" s="808"/>
      <c r="E816" s="809" t="str">
        <f>IF(入力①申請書項目!G668="","","H"&amp;入力①申請書項目!G668&amp;"."&amp;入力①申請書項目!J668)</f>
        <v/>
      </c>
      <c r="F816" s="809"/>
      <c r="G816" s="809"/>
      <c r="H816" s="809"/>
      <c r="I816" s="810" t="str">
        <f>IF(入力①申請書項目!M668="","",VLOOKUP(入力①申請書項目!M668,PL①!$A$25:$B$29,2,FALSE))</f>
        <v/>
      </c>
      <c r="J816" s="810"/>
      <c r="K816" s="810"/>
      <c r="L816" s="811" t="str">
        <f>IF(入力①申請書項目!Q668="","",入力①申請書項目!Q668)</f>
        <v/>
      </c>
      <c r="M816" s="811"/>
      <c r="N816" s="811"/>
      <c r="O816" s="811"/>
      <c r="P816" s="811"/>
      <c r="Q816" s="811"/>
      <c r="R816" s="811"/>
      <c r="S816" s="811"/>
      <c r="T816" s="811"/>
      <c r="U816" s="811"/>
      <c r="V816" s="811"/>
      <c r="W816" s="809" t="str">
        <f>IF(入力①申請書項目!AA668="","",入力①申請書項目!AA668)&amp;IF(入力①申請書項目!AD668="","",入力①申請書項目!AD668)</f>
        <v/>
      </c>
      <c r="X816" s="809"/>
      <c r="Y816" s="809"/>
      <c r="Z816" s="809"/>
      <c r="AA816" s="809" t="str">
        <f>IF(入力①申請書項目!AG668="","",入力①申請書項目!AG668)</f>
        <v/>
      </c>
      <c r="AB816" s="809"/>
      <c r="AC816" s="809"/>
      <c r="AD816" s="812" t="str">
        <f>IF(入力①申請書項目!AK668="","",入力①申請書項目!AK668)</f>
        <v/>
      </c>
      <c r="AE816" s="812"/>
      <c r="AF816" s="812"/>
      <c r="AG816" s="813" t="str">
        <f>IF(入力①申請書項目!AN668="","",入力①申請書項目!AN668)</f>
        <v/>
      </c>
      <c r="AH816" s="813"/>
      <c r="AI816" s="812" t="str">
        <f>IF(入力①申請書項目!AP668=0,"",入力①申請書項目!AP668)</f>
        <v/>
      </c>
      <c r="AJ816" s="812"/>
      <c r="AK816" s="812"/>
      <c r="AL816" s="814" t="str">
        <f>IF(入力①申請書項目!AV668="","",入力①申請書項目!AV668)&amp;IF(入力①申請書項目!AZ668="","",","&amp;入力①申請書項目!AZ668)</f>
        <v/>
      </c>
      <c r="AM816" s="814"/>
      <c r="AN816" s="814"/>
      <c r="AO816" s="814"/>
      <c r="AP816" s="814"/>
      <c r="AQ816" s="396"/>
    </row>
    <row r="817" spans="1:46">
      <c r="A817" s="265"/>
      <c r="B817" s="265"/>
      <c r="C817" s="808" t="str">
        <f>IF(入力①申請書項目!E669="","",入力①申請書項目!E669)</f>
        <v/>
      </c>
      <c r="D817" s="808"/>
      <c r="E817" s="809" t="str">
        <f>IF(入力①申請書項目!G669="","","H"&amp;入力①申請書項目!G669&amp;"."&amp;入力①申請書項目!J669)</f>
        <v/>
      </c>
      <c r="F817" s="809"/>
      <c r="G817" s="809"/>
      <c r="H817" s="809"/>
      <c r="I817" s="810" t="str">
        <f>IF(入力①申請書項目!M669="","",VLOOKUP(入力①申請書項目!M669,PL①!$A$25:$B$29,2,FALSE))</f>
        <v/>
      </c>
      <c r="J817" s="810"/>
      <c r="K817" s="810"/>
      <c r="L817" s="811" t="str">
        <f>IF(入力①申請書項目!Q669="","",入力①申請書項目!Q669)</f>
        <v/>
      </c>
      <c r="M817" s="811"/>
      <c r="N817" s="811"/>
      <c r="O817" s="811"/>
      <c r="P817" s="811"/>
      <c r="Q817" s="811"/>
      <c r="R817" s="811"/>
      <c r="S817" s="811"/>
      <c r="T817" s="811"/>
      <c r="U817" s="811"/>
      <c r="V817" s="811"/>
      <c r="W817" s="809" t="str">
        <f>IF(入力①申請書項目!AA669="","",入力①申請書項目!AA669)&amp;IF(入力①申請書項目!AD669="","",入力①申請書項目!AD669)</f>
        <v/>
      </c>
      <c r="X817" s="809"/>
      <c r="Y817" s="809"/>
      <c r="Z817" s="809"/>
      <c r="AA817" s="809" t="str">
        <f>IF(入力①申請書項目!AG669="","",入力①申請書項目!AG669)</f>
        <v/>
      </c>
      <c r="AB817" s="809"/>
      <c r="AC817" s="809"/>
      <c r="AD817" s="812" t="str">
        <f>IF(入力①申請書項目!AK669="","",入力①申請書項目!AK669)</f>
        <v/>
      </c>
      <c r="AE817" s="812"/>
      <c r="AF817" s="812"/>
      <c r="AG817" s="813" t="str">
        <f>IF(入力①申請書項目!AN669="","",入力①申請書項目!AN669)</f>
        <v/>
      </c>
      <c r="AH817" s="813"/>
      <c r="AI817" s="812" t="str">
        <f>IF(入力①申請書項目!AP669=0,"",入力①申請書項目!AP669)</f>
        <v/>
      </c>
      <c r="AJ817" s="812"/>
      <c r="AK817" s="812"/>
      <c r="AL817" s="814" t="str">
        <f>IF(入力①申請書項目!AV669="","",入力①申請書項目!AV669)&amp;IF(入力①申請書項目!AZ669="","",","&amp;入力①申請書項目!AZ669)</f>
        <v/>
      </c>
      <c r="AM817" s="814"/>
      <c r="AN817" s="814"/>
      <c r="AO817" s="814"/>
      <c r="AP817" s="814"/>
      <c r="AQ817" s="396"/>
    </row>
    <row r="818" spans="1:46">
      <c r="A818" s="265"/>
      <c r="B818" s="265"/>
      <c r="C818" s="808" t="str">
        <f>IF(入力①申請書項目!E670="","",入力①申請書項目!E670)</f>
        <v/>
      </c>
      <c r="D818" s="808"/>
      <c r="E818" s="809" t="str">
        <f>IF(入力①申請書項目!G670="","","H"&amp;入力①申請書項目!G670&amp;"."&amp;入力①申請書項目!J670)</f>
        <v/>
      </c>
      <c r="F818" s="809"/>
      <c r="G818" s="809"/>
      <c r="H818" s="809"/>
      <c r="I818" s="810" t="str">
        <f>IF(入力①申請書項目!M670="","",VLOOKUP(入力①申請書項目!M670,PL①!$A$25:$B$29,2,FALSE))</f>
        <v/>
      </c>
      <c r="J818" s="810"/>
      <c r="K818" s="810"/>
      <c r="L818" s="811" t="str">
        <f>IF(入力①申請書項目!Q670="","",入力①申請書項目!Q670)</f>
        <v/>
      </c>
      <c r="M818" s="811"/>
      <c r="N818" s="811"/>
      <c r="O818" s="811"/>
      <c r="P818" s="811"/>
      <c r="Q818" s="811"/>
      <c r="R818" s="811"/>
      <c r="S818" s="811"/>
      <c r="T818" s="811"/>
      <c r="U818" s="811"/>
      <c r="V818" s="811"/>
      <c r="W818" s="809" t="str">
        <f>IF(入力①申請書項目!AA670="","",入力①申請書項目!AA670)&amp;IF(入力①申請書項目!AD670="","",入力①申請書項目!AD670)</f>
        <v/>
      </c>
      <c r="X818" s="809"/>
      <c r="Y818" s="809"/>
      <c r="Z818" s="809"/>
      <c r="AA818" s="809" t="str">
        <f>IF(入力①申請書項目!AG670="","",入力①申請書項目!AG670)</f>
        <v/>
      </c>
      <c r="AB818" s="809"/>
      <c r="AC818" s="809"/>
      <c r="AD818" s="812" t="str">
        <f>IF(入力①申請書項目!AK670="","",入力①申請書項目!AK670)</f>
        <v/>
      </c>
      <c r="AE818" s="812"/>
      <c r="AF818" s="812"/>
      <c r="AG818" s="813" t="str">
        <f>IF(入力①申請書項目!AN670="","",入力①申請書項目!AN670)</f>
        <v/>
      </c>
      <c r="AH818" s="813"/>
      <c r="AI818" s="812" t="str">
        <f>IF(入力①申請書項目!AP670=0,"",入力①申請書項目!AP670)</f>
        <v/>
      </c>
      <c r="AJ818" s="812"/>
      <c r="AK818" s="812"/>
      <c r="AL818" s="814" t="str">
        <f>IF(入力①申請書項目!AV670="","",入力①申請書項目!AV670)&amp;IF(入力①申請書項目!AZ670="","",","&amp;入力①申請書項目!AZ670)</f>
        <v/>
      </c>
      <c r="AM818" s="814"/>
      <c r="AN818" s="814"/>
      <c r="AO818" s="814"/>
      <c r="AP818" s="814"/>
      <c r="AQ818" s="396"/>
    </row>
    <row r="819" spans="1:46">
      <c r="A819" s="265"/>
      <c r="B819" s="265"/>
      <c r="C819" s="808" t="str">
        <f>IF(入力①申請書項目!E671="","",入力①申請書項目!E671)</f>
        <v/>
      </c>
      <c r="D819" s="808"/>
      <c r="E819" s="809" t="str">
        <f>IF(入力①申請書項目!G671="","","H"&amp;入力①申請書項目!G671&amp;"."&amp;入力①申請書項目!J671)</f>
        <v/>
      </c>
      <c r="F819" s="809"/>
      <c r="G819" s="809"/>
      <c r="H819" s="809"/>
      <c r="I819" s="810" t="str">
        <f>IF(入力①申請書項目!M671="","",VLOOKUP(入力①申請書項目!M671,PL①!$A$25:$B$29,2,FALSE))</f>
        <v/>
      </c>
      <c r="J819" s="810"/>
      <c r="K819" s="810"/>
      <c r="L819" s="811" t="str">
        <f>IF(入力①申請書項目!Q671="","",入力①申請書項目!Q671)</f>
        <v/>
      </c>
      <c r="M819" s="811"/>
      <c r="N819" s="811"/>
      <c r="O819" s="811"/>
      <c r="P819" s="811"/>
      <c r="Q819" s="811"/>
      <c r="R819" s="811"/>
      <c r="S819" s="811"/>
      <c r="T819" s="811"/>
      <c r="U819" s="811"/>
      <c r="V819" s="811"/>
      <c r="W819" s="809" t="str">
        <f>IF(入力①申請書項目!AA671="","",入力①申請書項目!AA671)&amp;IF(入力①申請書項目!AD671="","",入力①申請書項目!AD671)</f>
        <v/>
      </c>
      <c r="X819" s="809"/>
      <c r="Y819" s="809"/>
      <c r="Z819" s="809"/>
      <c r="AA819" s="809" t="str">
        <f>IF(入力①申請書項目!AG671="","",入力①申請書項目!AG671)</f>
        <v/>
      </c>
      <c r="AB819" s="809"/>
      <c r="AC819" s="809"/>
      <c r="AD819" s="812" t="str">
        <f>IF(入力①申請書項目!AK671="","",入力①申請書項目!AK671)</f>
        <v/>
      </c>
      <c r="AE819" s="812"/>
      <c r="AF819" s="812"/>
      <c r="AG819" s="813" t="str">
        <f>IF(入力①申請書項目!AN671="","",入力①申請書項目!AN671)</f>
        <v/>
      </c>
      <c r="AH819" s="813"/>
      <c r="AI819" s="812" t="str">
        <f>IF(入力①申請書項目!AP671=0,"",入力①申請書項目!AP671)</f>
        <v/>
      </c>
      <c r="AJ819" s="812"/>
      <c r="AK819" s="812"/>
      <c r="AL819" s="814" t="str">
        <f>IF(入力①申請書項目!AV671="","",入力①申請書項目!AV671)&amp;IF(入力①申請書項目!AZ671="","",","&amp;入力①申請書項目!AZ671)</f>
        <v/>
      </c>
      <c r="AM819" s="814"/>
      <c r="AN819" s="814"/>
      <c r="AO819" s="814"/>
      <c r="AP819" s="814"/>
      <c r="AQ819" s="396"/>
    </row>
    <row r="820" spans="1:46">
      <c r="A820" s="265"/>
      <c r="B820" s="265"/>
      <c r="C820" s="808" t="str">
        <f>IF(入力①申請書項目!E672="","",入力①申請書項目!E672)</f>
        <v/>
      </c>
      <c r="D820" s="808"/>
      <c r="E820" s="809" t="str">
        <f>IF(入力①申請書項目!G672="","","H"&amp;入力①申請書項目!G672&amp;"."&amp;入力①申請書項目!J672)</f>
        <v/>
      </c>
      <c r="F820" s="809"/>
      <c r="G820" s="809"/>
      <c r="H820" s="809"/>
      <c r="I820" s="810" t="str">
        <f>IF(入力①申請書項目!M672="","",VLOOKUP(入力①申請書項目!M672,PL①!$A$25:$B$29,2,FALSE))</f>
        <v/>
      </c>
      <c r="J820" s="810"/>
      <c r="K820" s="810"/>
      <c r="L820" s="811" t="str">
        <f>IF(入力①申請書項目!Q672="","",入力①申請書項目!Q672)</f>
        <v/>
      </c>
      <c r="M820" s="811"/>
      <c r="N820" s="811"/>
      <c r="O820" s="811"/>
      <c r="P820" s="811"/>
      <c r="Q820" s="811"/>
      <c r="R820" s="811"/>
      <c r="S820" s="811"/>
      <c r="T820" s="811"/>
      <c r="U820" s="811"/>
      <c r="V820" s="811"/>
      <c r="W820" s="809" t="str">
        <f>IF(入力①申請書項目!AA672="","",入力①申請書項目!AA672)&amp;IF(入力①申請書項目!AD672="","",入力①申請書項目!AD672)</f>
        <v/>
      </c>
      <c r="X820" s="809"/>
      <c r="Y820" s="809"/>
      <c r="Z820" s="809"/>
      <c r="AA820" s="809" t="str">
        <f>IF(入力①申請書項目!AG672="","",入力①申請書項目!AG672)</f>
        <v/>
      </c>
      <c r="AB820" s="809"/>
      <c r="AC820" s="809"/>
      <c r="AD820" s="812" t="str">
        <f>IF(入力①申請書項目!AK672="","",入力①申請書項目!AK672)</f>
        <v/>
      </c>
      <c r="AE820" s="812"/>
      <c r="AF820" s="812"/>
      <c r="AG820" s="813" t="str">
        <f>IF(入力①申請書項目!AN672="","",入力①申請書項目!AN672)</f>
        <v/>
      </c>
      <c r="AH820" s="813"/>
      <c r="AI820" s="812" t="str">
        <f>IF(入力①申請書項目!AP672=0,"",入力①申請書項目!AP672)</f>
        <v/>
      </c>
      <c r="AJ820" s="812"/>
      <c r="AK820" s="812"/>
      <c r="AL820" s="814" t="str">
        <f>IF(入力①申請書項目!AV672="","",入力①申請書項目!AV672)&amp;IF(入力①申請書項目!AZ672="","",","&amp;入力①申請書項目!AZ672)</f>
        <v/>
      </c>
      <c r="AM820" s="814"/>
      <c r="AN820" s="814"/>
      <c r="AO820" s="814"/>
      <c r="AP820" s="814"/>
      <c r="AQ820" s="396"/>
    </row>
    <row r="821" spans="1:46">
      <c r="A821" s="265"/>
      <c r="B821" s="265"/>
      <c r="C821" s="808" t="str">
        <f>IF(入力①申請書項目!E673="","",入力①申請書項目!E673)</f>
        <v/>
      </c>
      <c r="D821" s="808"/>
      <c r="E821" s="809" t="str">
        <f>IF(入力①申請書項目!G673="","","H"&amp;入力①申請書項目!G673&amp;"."&amp;入力①申請書項目!J673)</f>
        <v/>
      </c>
      <c r="F821" s="809"/>
      <c r="G821" s="809"/>
      <c r="H821" s="809"/>
      <c r="I821" s="810" t="str">
        <f>IF(入力①申請書項目!M673="","",VLOOKUP(入力①申請書項目!M673,PL①!$A$25:$B$29,2,FALSE))</f>
        <v/>
      </c>
      <c r="J821" s="810"/>
      <c r="K821" s="810"/>
      <c r="L821" s="811" t="str">
        <f>IF(入力①申請書項目!Q673="","",入力①申請書項目!Q673)</f>
        <v/>
      </c>
      <c r="M821" s="811"/>
      <c r="N821" s="811"/>
      <c r="O821" s="811"/>
      <c r="P821" s="811"/>
      <c r="Q821" s="811"/>
      <c r="R821" s="811"/>
      <c r="S821" s="811"/>
      <c r="T821" s="811"/>
      <c r="U821" s="811"/>
      <c r="V821" s="811"/>
      <c r="W821" s="809" t="str">
        <f>IF(入力①申請書項目!AA673="","",入力①申請書項目!AA673)&amp;IF(入力①申請書項目!AD673="","",入力①申請書項目!AD673)</f>
        <v/>
      </c>
      <c r="X821" s="809"/>
      <c r="Y821" s="809"/>
      <c r="Z821" s="809"/>
      <c r="AA821" s="809" t="str">
        <f>IF(入力①申請書項目!AG673="","",入力①申請書項目!AG673)</f>
        <v/>
      </c>
      <c r="AB821" s="809"/>
      <c r="AC821" s="809"/>
      <c r="AD821" s="812" t="str">
        <f>IF(入力①申請書項目!AK673="","",入力①申請書項目!AK673)</f>
        <v/>
      </c>
      <c r="AE821" s="812"/>
      <c r="AF821" s="812"/>
      <c r="AG821" s="813" t="str">
        <f>IF(入力①申請書項目!AN673="","",入力①申請書項目!AN673)</f>
        <v/>
      </c>
      <c r="AH821" s="813"/>
      <c r="AI821" s="812" t="str">
        <f>IF(入力①申請書項目!AP673=0,"",入力①申請書項目!AP673)</f>
        <v/>
      </c>
      <c r="AJ821" s="812"/>
      <c r="AK821" s="812"/>
      <c r="AL821" s="814" t="str">
        <f>IF(入力①申請書項目!AV673="","",入力①申請書項目!AV673)&amp;IF(入力①申請書項目!AZ673="","",","&amp;入力①申請書項目!AZ673)</f>
        <v/>
      </c>
      <c r="AM821" s="814"/>
      <c r="AN821" s="814"/>
      <c r="AO821" s="814"/>
      <c r="AP821" s="814"/>
      <c r="AQ821" s="396"/>
      <c r="AT821" s="89">
        <f>IF(L821="",0,1)</f>
        <v>0</v>
      </c>
    </row>
    <row r="822" spans="1:46">
      <c r="A822" s="265"/>
      <c r="B822" s="265"/>
      <c r="C822" s="808" t="str">
        <f>IF(入力①申請書項目!E674="","",入力①申請書項目!E674)</f>
        <v/>
      </c>
      <c r="D822" s="808"/>
      <c r="E822" s="809" t="str">
        <f>IF(入力①申請書項目!G674="","","H"&amp;入力①申請書項目!G674&amp;"."&amp;入力①申請書項目!J674)</f>
        <v/>
      </c>
      <c r="F822" s="809"/>
      <c r="G822" s="809"/>
      <c r="H822" s="809"/>
      <c r="I822" s="810" t="str">
        <f>IF(入力①申請書項目!M674="","",VLOOKUP(入力①申請書項目!M674,PL①!$A$25:$B$29,2,FALSE))</f>
        <v/>
      </c>
      <c r="J822" s="810"/>
      <c r="K822" s="810"/>
      <c r="L822" s="811" t="str">
        <f>IF(入力①申請書項目!Q674="","",入力①申請書項目!Q674)</f>
        <v/>
      </c>
      <c r="M822" s="811"/>
      <c r="N822" s="811"/>
      <c r="O822" s="811"/>
      <c r="P822" s="811"/>
      <c r="Q822" s="811"/>
      <c r="R822" s="811"/>
      <c r="S822" s="811"/>
      <c r="T822" s="811"/>
      <c r="U822" s="811"/>
      <c r="V822" s="811"/>
      <c r="W822" s="809" t="str">
        <f>IF(入力①申請書項目!AA674="","",入力①申請書項目!AA674)&amp;IF(入力①申請書項目!AD674="","",入力①申請書項目!AD674)</f>
        <v/>
      </c>
      <c r="X822" s="809"/>
      <c r="Y822" s="809"/>
      <c r="Z822" s="809"/>
      <c r="AA822" s="809" t="str">
        <f>IF(入力①申請書項目!AG674="","",入力①申請書項目!AG674)</f>
        <v/>
      </c>
      <c r="AB822" s="809"/>
      <c r="AC822" s="809"/>
      <c r="AD822" s="812" t="str">
        <f>IF(入力①申請書項目!AK674="","",入力①申請書項目!AK674)</f>
        <v/>
      </c>
      <c r="AE822" s="812"/>
      <c r="AF822" s="812"/>
      <c r="AG822" s="813" t="str">
        <f>IF(入力①申請書項目!AN674="","",入力①申請書項目!AN674)</f>
        <v/>
      </c>
      <c r="AH822" s="813"/>
      <c r="AI822" s="812" t="str">
        <f>IF(入力①申請書項目!AP674=0,"",入力①申請書項目!AP674)</f>
        <v/>
      </c>
      <c r="AJ822" s="812"/>
      <c r="AK822" s="812"/>
      <c r="AL822" s="814" t="str">
        <f>IF(入力①申請書項目!AV674="","",入力①申請書項目!AV674)&amp;IF(入力①申請書項目!AZ674="","",","&amp;入力①申請書項目!AZ674)</f>
        <v/>
      </c>
      <c r="AM822" s="814"/>
      <c r="AN822" s="814"/>
      <c r="AO822" s="814"/>
      <c r="AP822" s="814"/>
      <c r="AQ822" s="396"/>
    </row>
    <row r="823" spans="1:46">
      <c r="A823" s="265"/>
      <c r="B823" s="265"/>
      <c r="C823" s="808" t="str">
        <f>IF(入力①申請書項目!E675="","",入力①申請書項目!E675)</f>
        <v/>
      </c>
      <c r="D823" s="808"/>
      <c r="E823" s="809" t="str">
        <f>IF(入力①申請書項目!G675="","","H"&amp;入力①申請書項目!G675&amp;"."&amp;入力①申請書項目!J675)</f>
        <v/>
      </c>
      <c r="F823" s="809"/>
      <c r="G823" s="809"/>
      <c r="H823" s="809"/>
      <c r="I823" s="810" t="str">
        <f>IF(入力①申請書項目!M675="","",VLOOKUP(入力①申請書項目!M675,PL①!$A$25:$B$29,2,FALSE))</f>
        <v/>
      </c>
      <c r="J823" s="810"/>
      <c r="K823" s="810"/>
      <c r="L823" s="811" t="str">
        <f>IF(入力①申請書項目!Q675="","",入力①申請書項目!Q675)</f>
        <v/>
      </c>
      <c r="M823" s="811"/>
      <c r="N823" s="811"/>
      <c r="O823" s="811"/>
      <c r="P823" s="811"/>
      <c r="Q823" s="811"/>
      <c r="R823" s="811"/>
      <c r="S823" s="811"/>
      <c r="T823" s="811"/>
      <c r="U823" s="811"/>
      <c r="V823" s="811"/>
      <c r="W823" s="809" t="str">
        <f>IF(入力①申請書項目!AA675="","",入力①申請書項目!AA675)&amp;IF(入力①申請書項目!AD675="","",入力①申請書項目!AD675)</f>
        <v/>
      </c>
      <c r="X823" s="809"/>
      <c r="Y823" s="809"/>
      <c r="Z823" s="809"/>
      <c r="AA823" s="809" t="str">
        <f>IF(入力①申請書項目!AG675="","",入力①申請書項目!AG675)</f>
        <v/>
      </c>
      <c r="AB823" s="809"/>
      <c r="AC823" s="809"/>
      <c r="AD823" s="812" t="str">
        <f>IF(入力①申請書項目!AK675="","",入力①申請書項目!AK675)</f>
        <v/>
      </c>
      <c r="AE823" s="812"/>
      <c r="AF823" s="812"/>
      <c r="AG823" s="813" t="str">
        <f>IF(入力①申請書項目!AN675="","",入力①申請書項目!AN675)</f>
        <v/>
      </c>
      <c r="AH823" s="813"/>
      <c r="AI823" s="812" t="str">
        <f>IF(入力①申請書項目!AP675=0,"",入力①申請書項目!AP675)</f>
        <v/>
      </c>
      <c r="AJ823" s="812"/>
      <c r="AK823" s="812"/>
      <c r="AL823" s="814" t="str">
        <f>IF(入力①申請書項目!AV675="","",入力①申請書項目!AV675)&amp;IF(入力①申請書項目!AZ675="","",","&amp;入力①申請書項目!AZ675)</f>
        <v/>
      </c>
      <c r="AM823" s="814"/>
      <c r="AN823" s="814"/>
      <c r="AO823" s="814"/>
      <c r="AP823" s="814"/>
      <c r="AQ823" s="396"/>
    </row>
    <row r="824" spans="1:46">
      <c r="A824" s="265"/>
      <c r="B824" s="265"/>
      <c r="C824" s="808" t="str">
        <f>IF(入力①申請書項目!E676="","",入力①申請書項目!E676)</f>
        <v/>
      </c>
      <c r="D824" s="808"/>
      <c r="E824" s="809" t="str">
        <f>IF(入力①申請書項目!G676="","","H"&amp;入力①申請書項目!G676&amp;"."&amp;入力①申請書項目!J676)</f>
        <v/>
      </c>
      <c r="F824" s="809"/>
      <c r="G824" s="809"/>
      <c r="H824" s="809"/>
      <c r="I824" s="810" t="str">
        <f>IF(入力①申請書項目!M676="","",VLOOKUP(入力①申請書項目!M676,PL①!$A$25:$B$29,2,FALSE))</f>
        <v/>
      </c>
      <c r="J824" s="810"/>
      <c r="K824" s="810"/>
      <c r="L824" s="811" t="str">
        <f>IF(入力①申請書項目!Q676="","",入力①申請書項目!Q676)</f>
        <v/>
      </c>
      <c r="M824" s="811"/>
      <c r="N824" s="811"/>
      <c r="O824" s="811"/>
      <c r="P824" s="811"/>
      <c r="Q824" s="811"/>
      <c r="R824" s="811"/>
      <c r="S824" s="811"/>
      <c r="T824" s="811"/>
      <c r="U824" s="811"/>
      <c r="V824" s="811"/>
      <c r="W824" s="809" t="str">
        <f>IF(入力①申請書項目!AA676="","",入力①申請書項目!AA676)&amp;IF(入力①申請書項目!AD676="","",入力①申請書項目!AD676)</f>
        <v/>
      </c>
      <c r="X824" s="809"/>
      <c r="Y824" s="809"/>
      <c r="Z824" s="809"/>
      <c r="AA824" s="809" t="str">
        <f>IF(入力①申請書項目!AG676="","",入力①申請書項目!AG676)</f>
        <v/>
      </c>
      <c r="AB824" s="809"/>
      <c r="AC824" s="809"/>
      <c r="AD824" s="812" t="str">
        <f>IF(入力①申請書項目!AK676="","",入力①申請書項目!AK676)</f>
        <v/>
      </c>
      <c r="AE824" s="812"/>
      <c r="AF824" s="812"/>
      <c r="AG824" s="813" t="str">
        <f>IF(入力①申請書項目!AN676="","",入力①申請書項目!AN676)</f>
        <v/>
      </c>
      <c r="AH824" s="813"/>
      <c r="AI824" s="812" t="str">
        <f>IF(入力①申請書項目!AP676=0,"",入力①申請書項目!AP676)</f>
        <v/>
      </c>
      <c r="AJ824" s="812"/>
      <c r="AK824" s="812"/>
      <c r="AL824" s="814" t="str">
        <f>IF(入力①申請書項目!AV676="","",入力①申請書項目!AV676)&amp;IF(入力①申請書項目!AZ676="","",","&amp;入力①申請書項目!AZ676)</f>
        <v/>
      </c>
      <c r="AM824" s="814"/>
      <c r="AN824" s="814"/>
      <c r="AO824" s="814"/>
      <c r="AP824" s="814"/>
      <c r="AQ824" s="396"/>
    </row>
    <row r="825" spans="1:46">
      <c r="A825" s="265"/>
      <c r="B825" s="265"/>
      <c r="C825" s="808" t="str">
        <f>IF(入力①申請書項目!E677="","",入力①申請書項目!E677)</f>
        <v/>
      </c>
      <c r="D825" s="808"/>
      <c r="E825" s="809" t="str">
        <f>IF(入力①申請書項目!G677="","","H"&amp;入力①申請書項目!G677&amp;"."&amp;入力①申請書項目!J677)</f>
        <v/>
      </c>
      <c r="F825" s="809"/>
      <c r="G825" s="809"/>
      <c r="H825" s="809"/>
      <c r="I825" s="810" t="str">
        <f>IF(入力①申請書項目!M677="","",VLOOKUP(入力①申請書項目!M677,PL①!$A$25:$B$29,2,FALSE))</f>
        <v/>
      </c>
      <c r="J825" s="810"/>
      <c r="K825" s="810"/>
      <c r="L825" s="811" t="str">
        <f>IF(入力①申請書項目!Q677="","",入力①申請書項目!Q677)</f>
        <v/>
      </c>
      <c r="M825" s="811"/>
      <c r="N825" s="811"/>
      <c r="O825" s="811"/>
      <c r="P825" s="811"/>
      <c r="Q825" s="811"/>
      <c r="R825" s="811"/>
      <c r="S825" s="811"/>
      <c r="T825" s="811"/>
      <c r="U825" s="811"/>
      <c r="V825" s="811"/>
      <c r="W825" s="809" t="str">
        <f>IF(入力①申請書項目!AA677="","",入力①申請書項目!AA677)&amp;IF(入力①申請書項目!AD677="","",入力①申請書項目!AD677)</f>
        <v/>
      </c>
      <c r="X825" s="809"/>
      <c r="Y825" s="809"/>
      <c r="Z825" s="809"/>
      <c r="AA825" s="809" t="str">
        <f>IF(入力①申請書項目!AG677="","",入力①申請書項目!AG677)</f>
        <v/>
      </c>
      <c r="AB825" s="809"/>
      <c r="AC825" s="809"/>
      <c r="AD825" s="812" t="str">
        <f>IF(入力①申請書項目!AK677="","",入力①申請書項目!AK677)</f>
        <v/>
      </c>
      <c r="AE825" s="812"/>
      <c r="AF825" s="812"/>
      <c r="AG825" s="813" t="str">
        <f>IF(入力①申請書項目!AN677="","",入力①申請書項目!AN677)</f>
        <v/>
      </c>
      <c r="AH825" s="813"/>
      <c r="AI825" s="812" t="str">
        <f>IF(入力①申請書項目!AP677=0,"",入力①申請書項目!AP677)</f>
        <v/>
      </c>
      <c r="AJ825" s="812"/>
      <c r="AK825" s="812"/>
      <c r="AL825" s="814" t="str">
        <f>IF(入力①申請書項目!AV677="","",入力①申請書項目!AV677)&amp;IF(入力①申請書項目!AZ677="","",","&amp;入力①申請書項目!AZ677)</f>
        <v/>
      </c>
      <c r="AM825" s="814"/>
      <c r="AN825" s="814"/>
      <c r="AO825" s="814"/>
      <c r="AP825" s="814"/>
      <c r="AQ825" s="396"/>
    </row>
    <row r="826" spans="1:46">
      <c r="A826" s="265"/>
      <c r="B826" s="265"/>
      <c r="C826" s="808" t="str">
        <f>IF(入力①申請書項目!E678="","",入力①申請書項目!E678)</f>
        <v/>
      </c>
      <c r="D826" s="808"/>
      <c r="E826" s="809" t="str">
        <f>IF(入力①申請書項目!G678="","","H"&amp;入力①申請書項目!G678&amp;"."&amp;入力①申請書項目!J678)</f>
        <v/>
      </c>
      <c r="F826" s="809"/>
      <c r="G826" s="809"/>
      <c r="H826" s="809"/>
      <c r="I826" s="810" t="str">
        <f>IF(入力①申請書項目!M678="","",VLOOKUP(入力①申請書項目!M678,PL①!$A$25:$B$29,2,FALSE))</f>
        <v/>
      </c>
      <c r="J826" s="810"/>
      <c r="K826" s="810"/>
      <c r="L826" s="811" t="str">
        <f>IF(入力①申請書項目!Q678="","",入力①申請書項目!Q678)</f>
        <v/>
      </c>
      <c r="M826" s="811"/>
      <c r="N826" s="811"/>
      <c r="O826" s="811"/>
      <c r="P826" s="811"/>
      <c r="Q826" s="811"/>
      <c r="R826" s="811"/>
      <c r="S826" s="811"/>
      <c r="T826" s="811"/>
      <c r="U826" s="811"/>
      <c r="V826" s="811"/>
      <c r="W826" s="809" t="str">
        <f>IF(入力①申請書項目!AA678="","",入力①申請書項目!AA678)&amp;IF(入力①申請書項目!AD678="","",入力①申請書項目!AD678)</f>
        <v/>
      </c>
      <c r="X826" s="809"/>
      <c r="Y826" s="809"/>
      <c r="Z826" s="809"/>
      <c r="AA826" s="809" t="str">
        <f>IF(入力①申請書項目!AG678="","",入力①申請書項目!AG678)</f>
        <v/>
      </c>
      <c r="AB826" s="809"/>
      <c r="AC826" s="809"/>
      <c r="AD826" s="812" t="str">
        <f>IF(入力①申請書項目!AK678="","",入力①申請書項目!AK678)</f>
        <v/>
      </c>
      <c r="AE826" s="812"/>
      <c r="AF826" s="812"/>
      <c r="AG826" s="813" t="str">
        <f>IF(入力①申請書項目!AN678="","",入力①申請書項目!AN678)</f>
        <v/>
      </c>
      <c r="AH826" s="813"/>
      <c r="AI826" s="812" t="str">
        <f>IF(入力①申請書項目!AP678=0,"",入力①申請書項目!AP678)</f>
        <v/>
      </c>
      <c r="AJ826" s="812"/>
      <c r="AK826" s="812"/>
      <c r="AL826" s="814" t="str">
        <f>IF(入力①申請書項目!AV678="","",入力①申請書項目!AV678)&amp;IF(入力①申請書項目!AZ678="","",","&amp;入力①申請書項目!AZ678)</f>
        <v/>
      </c>
      <c r="AM826" s="814"/>
      <c r="AN826" s="814"/>
      <c r="AO826" s="814"/>
      <c r="AP826" s="814"/>
      <c r="AQ826" s="396"/>
    </row>
    <row r="827" spans="1:46">
      <c r="A827" s="265"/>
      <c r="B827" s="265"/>
      <c r="C827" s="808" t="str">
        <f>IF(入力①申請書項目!E679="","",入力①申請書項目!E679)</f>
        <v/>
      </c>
      <c r="D827" s="808"/>
      <c r="E827" s="809" t="str">
        <f>IF(入力①申請書項目!G679="","","H"&amp;入力①申請書項目!G679&amp;"."&amp;入力①申請書項目!J679)</f>
        <v/>
      </c>
      <c r="F827" s="809"/>
      <c r="G827" s="809"/>
      <c r="H827" s="809"/>
      <c r="I827" s="810" t="str">
        <f>IF(入力①申請書項目!M679="","",VLOOKUP(入力①申請書項目!M679,PL①!$A$25:$B$29,2,FALSE))</f>
        <v/>
      </c>
      <c r="J827" s="810"/>
      <c r="K827" s="810"/>
      <c r="L827" s="811" t="str">
        <f>IF(入力①申請書項目!Q679="","",入力①申請書項目!Q679)</f>
        <v/>
      </c>
      <c r="M827" s="811"/>
      <c r="N827" s="811"/>
      <c r="O827" s="811"/>
      <c r="P827" s="811"/>
      <c r="Q827" s="811"/>
      <c r="R827" s="811"/>
      <c r="S827" s="811"/>
      <c r="T827" s="811"/>
      <c r="U827" s="811"/>
      <c r="V827" s="811"/>
      <c r="W827" s="809" t="str">
        <f>IF(入力①申請書項目!AA679="","",入力①申請書項目!AA679)&amp;IF(入力①申請書項目!AD679="","",入力①申請書項目!AD679)</f>
        <v/>
      </c>
      <c r="X827" s="809"/>
      <c r="Y827" s="809"/>
      <c r="Z827" s="809"/>
      <c r="AA827" s="809" t="str">
        <f>IF(入力①申請書項目!AG679="","",入力①申請書項目!AG679)</f>
        <v/>
      </c>
      <c r="AB827" s="809"/>
      <c r="AC827" s="809"/>
      <c r="AD827" s="812" t="str">
        <f>IF(入力①申請書項目!AK679="","",入力①申請書項目!AK679)</f>
        <v/>
      </c>
      <c r="AE827" s="812"/>
      <c r="AF827" s="812"/>
      <c r="AG827" s="813" t="str">
        <f>IF(入力①申請書項目!AN679="","",入力①申請書項目!AN679)</f>
        <v/>
      </c>
      <c r="AH827" s="813"/>
      <c r="AI827" s="812" t="str">
        <f>IF(入力①申請書項目!AP679=0,"",入力①申請書項目!AP679)</f>
        <v/>
      </c>
      <c r="AJ827" s="812"/>
      <c r="AK827" s="812"/>
      <c r="AL827" s="814" t="str">
        <f>IF(入力①申請書項目!AV679="","",入力①申請書項目!AV679)&amp;IF(入力①申請書項目!AZ679="","",","&amp;入力①申請書項目!AZ679)</f>
        <v/>
      </c>
      <c r="AM827" s="814"/>
      <c r="AN827" s="814"/>
      <c r="AO827" s="814"/>
      <c r="AP827" s="814"/>
      <c r="AQ827" s="396"/>
    </row>
    <row r="828" spans="1:46">
      <c r="A828" s="265"/>
      <c r="B828" s="265"/>
      <c r="C828" s="808" t="str">
        <f>IF(入力①申請書項目!E680="","",入力①申請書項目!E680)</f>
        <v/>
      </c>
      <c r="D828" s="808"/>
      <c r="E828" s="809" t="str">
        <f>IF(入力①申請書項目!G680="","","H"&amp;入力①申請書項目!G680&amp;"."&amp;入力①申請書項目!J680)</f>
        <v/>
      </c>
      <c r="F828" s="809"/>
      <c r="G828" s="809"/>
      <c r="H828" s="809"/>
      <c r="I828" s="810" t="str">
        <f>IF(入力①申請書項目!M680="","",VLOOKUP(入力①申請書項目!M680,PL①!$A$25:$B$29,2,FALSE))</f>
        <v/>
      </c>
      <c r="J828" s="810"/>
      <c r="K828" s="810"/>
      <c r="L828" s="811" t="str">
        <f>IF(入力①申請書項目!Q680="","",入力①申請書項目!Q680)</f>
        <v/>
      </c>
      <c r="M828" s="811"/>
      <c r="N828" s="811"/>
      <c r="O828" s="811"/>
      <c r="P828" s="811"/>
      <c r="Q828" s="811"/>
      <c r="R828" s="811"/>
      <c r="S828" s="811"/>
      <c r="T828" s="811"/>
      <c r="U828" s="811"/>
      <c r="V828" s="811"/>
      <c r="W828" s="809" t="str">
        <f>IF(入力①申請書項目!AA680="","",入力①申請書項目!AA680)&amp;IF(入力①申請書項目!AD680="","",入力①申請書項目!AD680)</f>
        <v/>
      </c>
      <c r="X828" s="809"/>
      <c r="Y828" s="809"/>
      <c r="Z828" s="809"/>
      <c r="AA828" s="809" t="str">
        <f>IF(入力①申請書項目!AG680="","",入力①申請書項目!AG680)</f>
        <v/>
      </c>
      <c r="AB828" s="809"/>
      <c r="AC828" s="809"/>
      <c r="AD828" s="812" t="str">
        <f>IF(入力①申請書項目!AK680="","",入力①申請書項目!AK680)</f>
        <v/>
      </c>
      <c r="AE828" s="812"/>
      <c r="AF828" s="812"/>
      <c r="AG828" s="813" t="str">
        <f>IF(入力①申請書項目!AN680="","",入力①申請書項目!AN680)</f>
        <v/>
      </c>
      <c r="AH828" s="813"/>
      <c r="AI828" s="812" t="str">
        <f>IF(入力①申請書項目!AP680=0,"",入力①申請書項目!AP680)</f>
        <v/>
      </c>
      <c r="AJ828" s="812"/>
      <c r="AK828" s="812"/>
      <c r="AL828" s="814" t="str">
        <f>IF(入力①申請書項目!AV680="","",入力①申請書項目!AV680)&amp;IF(入力①申請書項目!AZ680="","",","&amp;入力①申請書項目!AZ680)</f>
        <v/>
      </c>
      <c r="AM828" s="814"/>
      <c r="AN828" s="814"/>
      <c r="AO828" s="814"/>
      <c r="AP828" s="814"/>
      <c r="AQ828" s="396"/>
    </row>
    <row r="829" spans="1:46">
      <c r="A829" s="265"/>
      <c r="B829" s="265"/>
      <c r="C829" s="808" t="str">
        <f>IF(入力①申請書項目!E681="","",入力①申請書項目!E681)</f>
        <v/>
      </c>
      <c r="D829" s="808"/>
      <c r="E829" s="809" t="str">
        <f>IF(入力①申請書項目!G681="","","H"&amp;入力①申請書項目!G681&amp;"."&amp;入力①申請書項目!J681)</f>
        <v/>
      </c>
      <c r="F829" s="809"/>
      <c r="G829" s="809"/>
      <c r="H829" s="809"/>
      <c r="I829" s="810" t="str">
        <f>IF(入力①申請書項目!M681="","",VLOOKUP(入力①申請書項目!M681,PL①!$A$25:$B$29,2,FALSE))</f>
        <v/>
      </c>
      <c r="J829" s="810"/>
      <c r="K829" s="810"/>
      <c r="L829" s="811" t="str">
        <f>IF(入力①申請書項目!Q681="","",入力①申請書項目!Q681)</f>
        <v/>
      </c>
      <c r="M829" s="811"/>
      <c r="N829" s="811"/>
      <c r="O829" s="811"/>
      <c r="P829" s="811"/>
      <c r="Q829" s="811"/>
      <c r="R829" s="811"/>
      <c r="S829" s="811"/>
      <c r="T829" s="811"/>
      <c r="U829" s="811"/>
      <c r="V829" s="811"/>
      <c r="W829" s="809" t="str">
        <f>IF(入力①申請書項目!AA681="","",入力①申請書項目!AA681)&amp;IF(入力①申請書項目!AD681="","",入力①申請書項目!AD681)</f>
        <v/>
      </c>
      <c r="X829" s="809"/>
      <c r="Y829" s="809"/>
      <c r="Z829" s="809"/>
      <c r="AA829" s="809" t="str">
        <f>IF(入力①申請書項目!AG681="","",入力①申請書項目!AG681)</f>
        <v/>
      </c>
      <c r="AB829" s="809"/>
      <c r="AC829" s="809"/>
      <c r="AD829" s="812" t="str">
        <f>IF(入力①申請書項目!AK681="","",入力①申請書項目!AK681)</f>
        <v/>
      </c>
      <c r="AE829" s="812"/>
      <c r="AF829" s="812"/>
      <c r="AG829" s="813" t="str">
        <f>IF(入力①申請書項目!AN681="","",入力①申請書項目!AN681)</f>
        <v/>
      </c>
      <c r="AH829" s="813"/>
      <c r="AI829" s="812" t="str">
        <f>IF(入力①申請書項目!AP681=0,"",入力①申請書項目!AP681)</f>
        <v/>
      </c>
      <c r="AJ829" s="812"/>
      <c r="AK829" s="812"/>
      <c r="AL829" s="814" t="str">
        <f>IF(入力①申請書項目!AV681="","",入力①申請書項目!AV681)&amp;IF(入力①申請書項目!AZ681="","",","&amp;入力①申請書項目!AZ681)</f>
        <v/>
      </c>
      <c r="AM829" s="814"/>
      <c r="AN829" s="814"/>
      <c r="AO829" s="814"/>
      <c r="AP829" s="814"/>
      <c r="AQ829" s="396"/>
    </row>
    <row r="830" spans="1:46">
      <c r="A830" s="265"/>
      <c r="B830" s="265"/>
      <c r="C830" s="808" t="str">
        <f>IF(入力①申請書項目!E682="","",入力①申請書項目!E682)</f>
        <v/>
      </c>
      <c r="D830" s="808"/>
      <c r="E830" s="809" t="str">
        <f>IF(入力①申請書項目!G682="","","H"&amp;入力①申請書項目!G682&amp;"."&amp;入力①申請書項目!J682)</f>
        <v/>
      </c>
      <c r="F830" s="809"/>
      <c r="G830" s="809"/>
      <c r="H830" s="809"/>
      <c r="I830" s="810" t="str">
        <f>IF(入力①申請書項目!M682="","",VLOOKUP(入力①申請書項目!M682,PL①!$A$25:$B$29,2,FALSE))</f>
        <v/>
      </c>
      <c r="J830" s="810"/>
      <c r="K830" s="810"/>
      <c r="L830" s="811" t="str">
        <f>IF(入力①申請書項目!Q682="","",入力①申請書項目!Q682)</f>
        <v/>
      </c>
      <c r="M830" s="811"/>
      <c r="N830" s="811"/>
      <c r="O830" s="811"/>
      <c r="P830" s="811"/>
      <c r="Q830" s="811"/>
      <c r="R830" s="811"/>
      <c r="S830" s="811"/>
      <c r="T830" s="811"/>
      <c r="U830" s="811"/>
      <c r="V830" s="811"/>
      <c r="W830" s="809" t="str">
        <f>IF(入力①申請書項目!AA682="","",入力①申請書項目!AA682)&amp;IF(入力①申請書項目!AD682="","",入力①申請書項目!AD682)</f>
        <v/>
      </c>
      <c r="X830" s="809"/>
      <c r="Y830" s="809"/>
      <c r="Z830" s="809"/>
      <c r="AA830" s="809" t="str">
        <f>IF(入力①申請書項目!AG682="","",入力①申請書項目!AG682)</f>
        <v/>
      </c>
      <c r="AB830" s="809"/>
      <c r="AC830" s="809"/>
      <c r="AD830" s="812" t="str">
        <f>IF(入力①申請書項目!AK682="","",入力①申請書項目!AK682)</f>
        <v/>
      </c>
      <c r="AE830" s="812"/>
      <c r="AF830" s="812"/>
      <c r="AG830" s="813" t="str">
        <f>IF(入力①申請書項目!AN682="","",入力①申請書項目!AN682)</f>
        <v/>
      </c>
      <c r="AH830" s="813"/>
      <c r="AI830" s="812" t="str">
        <f>IF(入力①申請書項目!AP682=0,"",入力①申請書項目!AP682)</f>
        <v/>
      </c>
      <c r="AJ830" s="812"/>
      <c r="AK830" s="812"/>
      <c r="AL830" s="814" t="str">
        <f>IF(入力①申請書項目!AV682="","",入力①申請書項目!AV682)&amp;IF(入力①申請書項目!AZ682="","",","&amp;入力①申請書項目!AZ682)</f>
        <v/>
      </c>
      <c r="AM830" s="814"/>
      <c r="AN830" s="814"/>
      <c r="AO830" s="814"/>
      <c r="AP830" s="814"/>
      <c r="AQ830" s="396"/>
    </row>
    <row r="831" spans="1:46">
      <c r="A831" s="265"/>
      <c r="B831" s="265"/>
      <c r="C831" s="808" t="str">
        <f>IF(入力①申請書項目!E683="","",入力①申請書項目!E683)</f>
        <v/>
      </c>
      <c r="D831" s="808"/>
      <c r="E831" s="809" t="str">
        <f>IF(入力①申請書項目!G683="","","H"&amp;入力①申請書項目!G683&amp;"."&amp;入力①申請書項目!J683)</f>
        <v/>
      </c>
      <c r="F831" s="809"/>
      <c r="G831" s="809"/>
      <c r="H831" s="809"/>
      <c r="I831" s="810" t="str">
        <f>IF(入力①申請書項目!M683="","",VLOOKUP(入力①申請書項目!M683,PL①!$A$25:$B$29,2,FALSE))</f>
        <v/>
      </c>
      <c r="J831" s="810"/>
      <c r="K831" s="810"/>
      <c r="L831" s="811" t="str">
        <f>IF(入力①申請書項目!Q683="","",入力①申請書項目!Q683)</f>
        <v/>
      </c>
      <c r="M831" s="811"/>
      <c r="N831" s="811"/>
      <c r="O831" s="811"/>
      <c r="P831" s="811"/>
      <c r="Q831" s="811"/>
      <c r="R831" s="811"/>
      <c r="S831" s="811"/>
      <c r="T831" s="811"/>
      <c r="U831" s="811"/>
      <c r="V831" s="811"/>
      <c r="W831" s="809" t="str">
        <f>IF(入力①申請書項目!AA683="","",入力①申請書項目!AA683)&amp;IF(入力①申請書項目!AD683="","",入力①申請書項目!AD683)</f>
        <v/>
      </c>
      <c r="X831" s="809"/>
      <c r="Y831" s="809"/>
      <c r="Z831" s="809"/>
      <c r="AA831" s="809" t="str">
        <f>IF(入力①申請書項目!AG683="","",入力①申請書項目!AG683)</f>
        <v/>
      </c>
      <c r="AB831" s="809"/>
      <c r="AC831" s="809"/>
      <c r="AD831" s="812" t="str">
        <f>IF(入力①申請書項目!AK683="","",入力①申請書項目!AK683)</f>
        <v/>
      </c>
      <c r="AE831" s="812"/>
      <c r="AF831" s="812"/>
      <c r="AG831" s="813" t="str">
        <f>IF(入力①申請書項目!AN683="","",入力①申請書項目!AN683)</f>
        <v/>
      </c>
      <c r="AH831" s="813"/>
      <c r="AI831" s="812" t="str">
        <f>IF(入力①申請書項目!AP683=0,"",入力①申請書項目!AP683)</f>
        <v/>
      </c>
      <c r="AJ831" s="812"/>
      <c r="AK831" s="812"/>
      <c r="AL831" s="814" t="str">
        <f>IF(入力①申請書項目!AV683="","",入力①申請書項目!AV683)&amp;IF(入力①申請書項目!AZ683="","",","&amp;入力①申請書項目!AZ683)</f>
        <v/>
      </c>
      <c r="AM831" s="814"/>
      <c r="AN831" s="814"/>
      <c r="AO831" s="814"/>
      <c r="AP831" s="814"/>
      <c r="AQ831" s="396"/>
    </row>
    <row r="832" spans="1:46">
      <c r="A832" s="265"/>
      <c r="B832" s="265"/>
      <c r="C832" s="808" t="str">
        <f>IF(入力①申請書項目!E684="","",入力①申請書項目!E684)</f>
        <v/>
      </c>
      <c r="D832" s="808"/>
      <c r="E832" s="809" t="str">
        <f>IF(入力①申請書項目!G684="","","H"&amp;入力①申請書項目!G684&amp;"."&amp;入力①申請書項目!J684)</f>
        <v/>
      </c>
      <c r="F832" s="809"/>
      <c r="G832" s="809"/>
      <c r="H832" s="809"/>
      <c r="I832" s="810" t="str">
        <f>IF(入力①申請書項目!M684="","",VLOOKUP(入力①申請書項目!M684,PL①!$A$25:$B$29,2,FALSE))</f>
        <v/>
      </c>
      <c r="J832" s="810"/>
      <c r="K832" s="810"/>
      <c r="L832" s="811" t="str">
        <f>IF(入力①申請書項目!Q684="","",入力①申請書項目!Q684)</f>
        <v/>
      </c>
      <c r="M832" s="811"/>
      <c r="N832" s="811"/>
      <c r="O832" s="811"/>
      <c r="P832" s="811"/>
      <c r="Q832" s="811"/>
      <c r="R832" s="811"/>
      <c r="S832" s="811"/>
      <c r="T832" s="811"/>
      <c r="U832" s="811"/>
      <c r="V832" s="811"/>
      <c r="W832" s="809" t="str">
        <f>IF(入力①申請書項目!AA684="","",入力①申請書項目!AA684)&amp;IF(入力①申請書項目!AD684="","",入力①申請書項目!AD684)</f>
        <v/>
      </c>
      <c r="X832" s="809"/>
      <c r="Y832" s="809"/>
      <c r="Z832" s="809"/>
      <c r="AA832" s="809" t="str">
        <f>IF(入力①申請書項目!AG684="","",入力①申請書項目!AG684)</f>
        <v/>
      </c>
      <c r="AB832" s="809"/>
      <c r="AC832" s="809"/>
      <c r="AD832" s="812" t="str">
        <f>IF(入力①申請書項目!AK684="","",入力①申請書項目!AK684)</f>
        <v/>
      </c>
      <c r="AE832" s="812"/>
      <c r="AF832" s="812"/>
      <c r="AG832" s="813" t="str">
        <f>IF(入力①申請書項目!AN684="","",入力①申請書項目!AN684)</f>
        <v/>
      </c>
      <c r="AH832" s="813"/>
      <c r="AI832" s="812" t="str">
        <f>IF(入力①申請書項目!AP684=0,"",入力①申請書項目!AP684)</f>
        <v/>
      </c>
      <c r="AJ832" s="812"/>
      <c r="AK832" s="812"/>
      <c r="AL832" s="814" t="str">
        <f>IF(入力①申請書項目!AV684="","",入力①申請書項目!AV684)&amp;IF(入力①申請書項目!AZ684="","",","&amp;入力①申請書項目!AZ684)</f>
        <v/>
      </c>
      <c r="AM832" s="814"/>
      <c r="AN832" s="814"/>
      <c r="AO832" s="814"/>
      <c r="AP832" s="814"/>
      <c r="AQ832" s="396"/>
    </row>
    <row r="833" spans="1:43">
      <c r="A833" s="265"/>
      <c r="B833" s="265"/>
      <c r="C833" s="808" t="str">
        <f>IF(入力①申請書項目!E685="","",入力①申請書項目!E685)</f>
        <v/>
      </c>
      <c r="D833" s="808"/>
      <c r="E833" s="809" t="str">
        <f>IF(入力①申請書項目!G685="","","H"&amp;入力①申請書項目!G685&amp;"."&amp;入力①申請書項目!J685)</f>
        <v/>
      </c>
      <c r="F833" s="809"/>
      <c r="G833" s="809"/>
      <c r="H833" s="809"/>
      <c r="I833" s="810" t="str">
        <f>IF(入力①申請書項目!M685="","",VLOOKUP(入力①申請書項目!M685,PL①!$A$25:$B$29,2,FALSE))</f>
        <v/>
      </c>
      <c r="J833" s="810"/>
      <c r="K833" s="810"/>
      <c r="L833" s="811" t="str">
        <f>IF(入力①申請書項目!Q685="","",入力①申請書項目!Q685)</f>
        <v/>
      </c>
      <c r="M833" s="811"/>
      <c r="N833" s="811"/>
      <c r="O833" s="811"/>
      <c r="P833" s="811"/>
      <c r="Q833" s="811"/>
      <c r="R833" s="811"/>
      <c r="S833" s="811"/>
      <c r="T833" s="811"/>
      <c r="U833" s="811"/>
      <c r="V833" s="811"/>
      <c r="W833" s="809" t="str">
        <f>IF(入力①申請書項目!AA685="","",入力①申請書項目!AA685)&amp;IF(入力①申請書項目!AD685="","",入力①申請書項目!AD685)</f>
        <v/>
      </c>
      <c r="X833" s="809"/>
      <c r="Y833" s="809"/>
      <c r="Z833" s="809"/>
      <c r="AA833" s="809" t="str">
        <f>IF(入力①申請書項目!AG685="","",入力①申請書項目!AG685)</f>
        <v/>
      </c>
      <c r="AB833" s="809"/>
      <c r="AC833" s="809"/>
      <c r="AD833" s="812" t="str">
        <f>IF(入力①申請書項目!AK685="","",入力①申請書項目!AK685)</f>
        <v/>
      </c>
      <c r="AE833" s="812"/>
      <c r="AF833" s="812"/>
      <c r="AG833" s="813" t="str">
        <f>IF(入力①申請書項目!AN685="","",入力①申請書項目!AN685)</f>
        <v/>
      </c>
      <c r="AH833" s="813"/>
      <c r="AI833" s="812" t="str">
        <f>IF(入力①申請書項目!AP685=0,"",入力①申請書項目!AP685)</f>
        <v/>
      </c>
      <c r="AJ833" s="812"/>
      <c r="AK833" s="812"/>
      <c r="AL833" s="814" t="str">
        <f>IF(入力①申請書項目!AV685="","",入力①申請書項目!AV685)&amp;IF(入力①申請書項目!AZ685="","",","&amp;入力①申請書項目!AZ685)</f>
        <v/>
      </c>
      <c r="AM833" s="814"/>
      <c r="AN833" s="814"/>
      <c r="AO833" s="814"/>
      <c r="AP833" s="814"/>
      <c r="AQ833" s="396"/>
    </row>
    <row r="834" spans="1:43">
      <c r="A834" s="265"/>
      <c r="B834" s="265"/>
      <c r="C834" s="808" t="str">
        <f>IF(入力①申請書項目!E686="","",入力①申請書項目!E686)</f>
        <v/>
      </c>
      <c r="D834" s="808"/>
      <c r="E834" s="809" t="str">
        <f>IF(入力①申請書項目!G686="","","H"&amp;入力①申請書項目!G686&amp;"."&amp;入力①申請書項目!J686)</f>
        <v/>
      </c>
      <c r="F834" s="809"/>
      <c r="G834" s="809"/>
      <c r="H834" s="809"/>
      <c r="I834" s="810" t="str">
        <f>IF(入力①申請書項目!M686="","",VLOOKUP(入力①申請書項目!M686,PL①!$A$25:$B$29,2,FALSE))</f>
        <v/>
      </c>
      <c r="J834" s="810"/>
      <c r="K834" s="810"/>
      <c r="L834" s="811" t="str">
        <f>IF(入力①申請書項目!Q686="","",入力①申請書項目!Q686)</f>
        <v/>
      </c>
      <c r="M834" s="811"/>
      <c r="N834" s="811"/>
      <c r="O834" s="811"/>
      <c r="P834" s="811"/>
      <c r="Q834" s="811"/>
      <c r="R834" s="811"/>
      <c r="S834" s="811"/>
      <c r="T834" s="811"/>
      <c r="U834" s="811"/>
      <c r="V834" s="811"/>
      <c r="W834" s="809" t="str">
        <f>IF(入力①申請書項目!AA686="","",入力①申請書項目!AA686)&amp;IF(入力①申請書項目!AD686="","",入力①申請書項目!AD686)</f>
        <v/>
      </c>
      <c r="X834" s="809"/>
      <c r="Y834" s="809"/>
      <c r="Z834" s="809"/>
      <c r="AA834" s="809" t="str">
        <f>IF(入力①申請書項目!AG686="","",入力①申請書項目!AG686)</f>
        <v/>
      </c>
      <c r="AB834" s="809"/>
      <c r="AC834" s="809"/>
      <c r="AD834" s="812" t="str">
        <f>IF(入力①申請書項目!AK686="","",入力①申請書項目!AK686)</f>
        <v/>
      </c>
      <c r="AE834" s="812"/>
      <c r="AF834" s="812"/>
      <c r="AG834" s="813" t="str">
        <f>IF(入力①申請書項目!AN686="","",入力①申請書項目!AN686)</f>
        <v/>
      </c>
      <c r="AH834" s="813"/>
      <c r="AI834" s="812" t="str">
        <f>IF(入力①申請書項目!AP686=0,"",入力①申請書項目!AP686)</f>
        <v/>
      </c>
      <c r="AJ834" s="812"/>
      <c r="AK834" s="812"/>
      <c r="AL834" s="814" t="str">
        <f>IF(入力①申請書項目!AV686="","",入力①申請書項目!AV686)&amp;IF(入力①申請書項目!AZ686="","",","&amp;入力①申請書項目!AZ686)</f>
        <v/>
      </c>
      <c r="AM834" s="814"/>
      <c r="AN834" s="814"/>
      <c r="AO834" s="814"/>
      <c r="AP834" s="814"/>
      <c r="AQ834" s="396"/>
    </row>
    <row r="835" spans="1:43">
      <c r="A835" s="265"/>
      <c r="B835" s="265"/>
      <c r="C835" s="808" t="str">
        <f>IF(入力①申請書項目!E687="","",入力①申請書項目!E687)</f>
        <v/>
      </c>
      <c r="D835" s="808"/>
      <c r="E835" s="809" t="str">
        <f>IF(入力①申請書項目!G687="","","H"&amp;入力①申請書項目!G687&amp;"."&amp;入力①申請書項目!J687)</f>
        <v/>
      </c>
      <c r="F835" s="809"/>
      <c r="G835" s="809"/>
      <c r="H835" s="809"/>
      <c r="I835" s="810" t="str">
        <f>IF(入力①申請書項目!M687="","",VLOOKUP(入力①申請書項目!M687,PL①!$A$25:$B$29,2,FALSE))</f>
        <v/>
      </c>
      <c r="J835" s="810"/>
      <c r="K835" s="810"/>
      <c r="L835" s="811" t="str">
        <f>IF(入力①申請書項目!Q687="","",入力①申請書項目!Q687)</f>
        <v/>
      </c>
      <c r="M835" s="811"/>
      <c r="N835" s="811"/>
      <c r="O835" s="811"/>
      <c r="P835" s="811"/>
      <c r="Q835" s="811"/>
      <c r="R835" s="811"/>
      <c r="S835" s="811"/>
      <c r="T835" s="811"/>
      <c r="U835" s="811"/>
      <c r="V835" s="811"/>
      <c r="W835" s="809" t="str">
        <f>IF(入力①申請書項目!AA687="","",入力①申請書項目!AA687)&amp;IF(入力①申請書項目!AD687="","",入力①申請書項目!AD687)</f>
        <v/>
      </c>
      <c r="X835" s="809"/>
      <c r="Y835" s="809"/>
      <c r="Z835" s="809"/>
      <c r="AA835" s="809" t="str">
        <f>IF(入力①申請書項目!AG687="","",入力①申請書項目!AG687)</f>
        <v/>
      </c>
      <c r="AB835" s="809"/>
      <c r="AC835" s="809"/>
      <c r="AD835" s="812" t="str">
        <f>IF(入力①申請書項目!AK687="","",入力①申請書項目!AK687)</f>
        <v/>
      </c>
      <c r="AE835" s="812"/>
      <c r="AF835" s="812"/>
      <c r="AG835" s="813" t="str">
        <f>IF(入力①申請書項目!AN687="","",入力①申請書項目!AN687)</f>
        <v/>
      </c>
      <c r="AH835" s="813"/>
      <c r="AI835" s="812" t="str">
        <f>IF(入力①申請書項目!AP687=0,"",入力①申請書項目!AP687)</f>
        <v/>
      </c>
      <c r="AJ835" s="812"/>
      <c r="AK835" s="812"/>
      <c r="AL835" s="814" t="str">
        <f>IF(入力①申請書項目!AV687="","",入力①申請書項目!AV687)&amp;IF(入力①申請書項目!AZ687="","",","&amp;入力①申請書項目!AZ687)</f>
        <v/>
      </c>
      <c r="AM835" s="814"/>
      <c r="AN835" s="814"/>
      <c r="AO835" s="814"/>
      <c r="AP835" s="814"/>
      <c r="AQ835" s="396"/>
    </row>
    <row r="836" spans="1:43">
      <c r="A836" s="265"/>
      <c r="B836" s="265"/>
      <c r="C836" s="808" t="str">
        <f>IF(入力①申請書項目!E688="","",入力①申請書項目!E688)</f>
        <v/>
      </c>
      <c r="D836" s="808"/>
      <c r="E836" s="809" t="str">
        <f>IF(入力①申請書項目!G688="","","H"&amp;入力①申請書項目!G688&amp;"."&amp;入力①申請書項目!J688)</f>
        <v/>
      </c>
      <c r="F836" s="809"/>
      <c r="G836" s="809"/>
      <c r="H836" s="809"/>
      <c r="I836" s="810" t="str">
        <f>IF(入力①申請書項目!M688="","",VLOOKUP(入力①申請書項目!M688,PL①!$A$25:$B$29,2,FALSE))</f>
        <v/>
      </c>
      <c r="J836" s="810"/>
      <c r="K836" s="810"/>
      <c r="L836" s="811" t="str">
        <f>IF(入力①申請書項目!Q688="","",入力①申請書項目!Q688)</f>
        <v/>
      </c>
      <c r="M836" s="811"/>
      <c r="N836" s="811"/>
      <c r="O836" s="811"/>
      <c r="P836" s="811"/>
      <c r="Q836" s="811"/>
      <c r="R836" s="811"/>
      <c r="S836" s="811"/>
      <c r="T836" s="811"/>
      <c r="U836" s="811"/>
      <c r="V836" s="811"/>
      <c r="W836" s="809" t="str">
        <f>IF(入力①申請書項目!AA688="","",入力①申請書項目!AA688)&amp;IF(入力①申請書項目!AD688="","",入力①申請書項目!AD688)</f>
        <v/>
      </c>
      <c r="X836" s="809"/>
      <c r="Y836" s="809"/>
      <c r="Z836" s="809"/>
      <c r="AA836" s="809" t="str">
        <f>IF(入力①申請書項目!AG688="","",入力①申請書項目!AG688)</f>
        <v/>
      </c>
      <c r="AB836" s="809"/>
      <c r="AC836" s="809"/>
      <c r="AD836" s="812" t="str">
        <f>IF(入力①申請書項目!AK688="","",入力①申請書項目!AK688)</f>
        <v/>
      </c>
      <c r="AE836" s="812"/>
      <c r="AF836" s="812"/>
      <c r="AG836" s="813" t="str">
        <f>IF(入力①申請書項目!AN688="","",入力①申請書項目!AN688)</f>
        <v/>
      </c>
      <c r="AH836" s="813"/>
      <c r="AI836" s="812" t="str">
        <f>IF(入力①申請書項目!AP688=0,"",入力①申請書項目!AP688)</f>
        <v/>
      </c>
      <c r="AJ836" s="812"/>
      <c r="AK836" s="812"/>
      <c r="AL836" s="814" t="str">
        <f>IF(入力①申請書項目!AV688="","",入力①申請書項目!AV688)&amp;IF(入力①申請書項目!AZ688="","",","&amp;入力①申請書項目!AZ688)</f>
        <v/>
      </c>
      <c r="AM836" s="814"/>
      <c r="AN836" s="814"/>
      <c r="AO836" s="814"/>
      <c r="AP836" s="814"/>
      <c r="AQ836" s="396"/>
    </row>
    <row r="837" spans="1:43">
      <c r="A837" s="265"/>
      <c r="B837" s="265"/>
      <c r="C837" s="808" t="str">
        <f>IF(入力①申請書項目!E689="","",入力①申請書項目!E689)</f>
        <v/>
      </c>
      <c r="D837" s="808"/>
      <c r="E837" s="809" t="str">
        <f>IF(入力①申請書項目!G689="","","H"&amp;入力①申請書項目!G689&amp;"."&amp;入力①申請書項目!J689)</f>
        <v/>
      </c>
      <c r="F837" s="809"/>
      <c r="G837" s="809"/>
      <c r="H837" s="809"/>
      <c r="I837" s="810" t="str">
        <f>IF(入力①申請書項目!M689="","",VLOOKUP(入力①申請書項目!M689,PL①!$A$25:$B$29,2,FALSE))</f>
        <v/>
      </c>
      <c r="J837" s="810"/>
      <c r="K837" s="810"/>
      <c r="L837" s="811" t="str">
        <f>IF(入力①申請書項目!Q689="","",入力①申請書項目!Q689)</f>
        <v/>
      </c>
      <c r="M837" s="811"/>
      <c r="N837" s="811"/>
      <c r="O837" s="811"/>
      <c r="P837" s="811"/>
      <c r="Q837" s="811"/>
      <c r="R837" s="811"/>
      <c r="S837" s="811"/>
      <c r="T837" s="811"/>
      <c r="U837" s="811"/>
      <c r="V837" s="811"/>
      <c r="W837" s="809" t="str">
        <f>IF(入力①申請書項目!AA689="","",入力①申請書項目!AA689)&amp;IF(入力①申請書項目!AD689="","",入力①申請書項目!AD689)</f>
        <v/>
      </c>
      <c r="X837" s="809"/>
      <c r="Y837" s="809"/>
      <c r="Z837" s="809"/>
      <c r="AA837" s="809" t="str">
        <f>IF(入力①申請書項目!AG689="","",入力①申請書項目!AG689)</f>
        <v/>
      </c>
      <c r="AB837" s="809"/>
      <c r="AC837" s="809"/>
      <c r="AD837" s="812" t="str">
        <f>IF(入力①申請書項目!AK689="","",入力①申請書項目!AK689)</f>
        <v/>
      </c>
      <c r="AE837" s="812"/>
      <c r="AF837" s="812"/>
      <c r="AG837" s="813" t="str">
        <f>IF(入力①申請書項目!AN689="","",入力①申請書項目!AN689)</f>
        <v/>
      </c>
      <c r="AH837" s="813"/>
      <c r="AI837" s="812" t="str">
        <f>IF(入力①申請書項目!AP689=0,"",入力①申請書項目!AP689)</f>
        <v/>
      </c>
      <c r="AJ837" s="812"/>
      <c r="AK837" s="812"/>
      <c r="AL837" s="814" t="str">
        <f>IF(入力①申請書項目!AV689="","",入力①申請書項目!AV689)&amp;IF(入力①申請書項目!AZ689="","",","&amp;入力①申請書項目!AZ689)</f>
        <v/>
      </c>
      <c r="AM837" s="814"/>
      <c r="AN837" s="814"/>
      <c r="AO837" s="814"/>
      <c r="AP837" s="814"/>
      <c r="AQ837" s="396"/>
    </row>
    <row r="838" spans="1:43">
      <c r="A838" s="265"/>
      <c r="B838" s="265"/>
      <c r="C838" s="808" t="str">
        <f>IF(入力①申請書項目!E690="","",入力①申請書項目!E690)</f>
        <v/>
      </c>
      <c r="D838" s="808"/>
      <c r="E838" s="809" t="str">
        <f>IF(入力①申請書項目!G690="","","H"&amp;入力①申請書項目!G690&amp;"."&amp;入力①申請書項目!J690)</f>
        <v/>
      </c>
      <c r="F838" s="809"/>
      <c r="G838" s="809"/>
      <c r="H838" s="809"/>
      <c r="I838" s="810" t="str">
        <f>IF(入力①申請書項目!M690="","",VLOOKUP(入力①申請書項目!M690,PL①!$A$25:$B$29,2,FALSE))</f>
        <v/>
      </c>
      <c r="J838" s="810"/>
      <c r="K838" s="810"/>
      <c r="L838" s="811" t="str">
        <f>IF(入力①申請書項目!Q690="","",入力①申請書項目!Q690)</f>
        <v/>
      </c>
      <c r="M838" s="811"/>
      <c r="N838" s="811"/>
      <c r="O838" s="811"/>
      <c r="P838" s="811"/>
      <c r="Q838" s="811"/>
      <c r="R838" s="811"/>
      <c r="S838" s="811"/>
      <c r="T838" s="811"/>
      <c r="U838" s="811"/>
      <c r="V838" s="811"/>
      <c r="W838" s="809" t="str">
        <f>IF(入力①申請書項目!AA690="","",入力①申請書項目!AA690)&amp;IF(入力①申請書項目!AD690="","",入力①申請書項目!AD690)</f>
        <v/>
      </c>
      <c r="X838" s="809"/>
      <c r="Y838" s="809"/>
      <c r="Z838" s="809"/>
      <c r="AA838" s="809" t="str">
        <f>IF(入力①申請書項目!AG690="","",入力①申請書項目!AG690)</f>
        <v/>
      </c>
      <c r="AB838" s="809"/>
      <c r="AC838" s="809"/>
      <c r="AD838" s="812" t="str">
        <f>IF(入力①申請書項目!AK690="","",入力①申請書項目!AK690)</f>
        <v/>
      </c>
      <c r="AE838" s="812"/>
      <c r="AF838" s="812"/>
      <c r="AG838" s="813" t="str">
        <f>IF(入力①申請書項目!AN690="","",入力①申請書項目!AN690)</f>
        <v/>
      </c>
      <c r="AH838" s="813"/>
      <c r="AI838" s="812" t="str">
        <f>IF(入力①申請書項目!AP690=0,"",入力①申請書項目!AP690)</f>
        <v/>
      </c>
      <c r="AJ838" s="812"/>
      <c r="AK838" s="812"/>
      <c r="AL838" s="814" t="str">
        <f>IF(入力①申請書項目!AV690="","",入力①申請書項目!AV690)&amp;IF(入力①申請書項目!AZ690="","",","&amp;入力①申請書項目!AZ690)</f>
        <v/>
      </c>
      <c r="AM838" s="814"/>
      <c r="AN838" s="814"/>
      <c r="AO838" s="814"/>
      <c r="AP838" s="814"/>
      <c r="AQ838" s="396"/>
    </row>
    <row r="839" spans="1:43">
      <c r="A839" s="265"/>
      <c r="B839" s="265"/>
      <c r="C839" s="808" t="str">
        <f>IF(入力①申請書項目!E691="","",入力①申請書項目!E691)</f>
        <v/>
      </c>
      <c r="D839" s="808"/>
      <c r="E839" s="809" t="str">
        <f>IF(入力①申請書項目!G691="","","H"&amp;入力①申請書項目!G691&amp;"."&amp;入力①申請書項目!J691)</f>
        <v/>
      </c>
      <c r="F839" s="809"/>
      <c r="G839" s="809"/>
      <c r="H839" s="809"/>
      <c r="I839" s="810" t="str">
        <f>IF(入力①申請書項目!M691="","",VLOOKUP(入力①申請書項目!M691,PL①!$A$25:$B$29,2,FALSE))</f>
        <v/>
      </c>
      <c r="J839" s="810"/>
      <c r="K839" s="810"/>
      <c r="L839" s="811" t="str">
        <f>IF(入力①申請書項目!Q691="","",入力①申請書項目!Q691)</f>
        <v/>
      </c>
      <c r="M839" s="811"/>
      <c r="N839" s="811"/>
      <c r="O839" s="811"/>
      <c r="P839" s="811"/>
      <c r="Q839" s="811"/>
      <c r="R839" s="811"/>
      <c r="S839" s="811"/>
      <c r="T839" s="811"/>
      <c r="U839" s="811"/>
      <c r="V839" s="811"/>
      <c r="W839" s="809" t="str">
        <f>IF(入力①申請書項目!AA691="","",入力①申請書項目!AA691)&amp;IF(入力①申請書項目!AD691="","",入力①申請書項目!AD691)</f>
        <v/>
      </c>
      <c r="X839" s="809"/>
      <c r="Y839" s="809"/>
      <c r="Z839" s="809"/>
      <c r="AA839" s="809" t="str">
        <f>IF(入力①申請書項目!AG691="","",入力①申請書項目!AG691)</f>
        <v/>
      </c>
      <c r="AB839" s="809"/>
      <c r="AC839" s="809"/>
      <c r="AD839" s="812" t="str">
        <f>IF(入力①申請書項目!AK691="","",入力①申請書項目!AK691)</f>
        <v/>
      </c>
      <c r="AE839" s="812"/>
      <c r="AF839" s="812"/>
      <c r="AG839" s="813" t="str">
        <f>IF(入力①申請書項目!AN691="","",入力①申請書項目!AN691)</f>
        <v/>
      </c>
      <c r="AH839" s="813"/>
      <c r="AI839" s="812" t="str">
        <f>IF(入力①申請書項目!AP691=0,"",入力①申請書項目!AP691)</f>
        <v/>
      </c>
      <c r="AJ839" s="812"/>
      <c r="AK839" s="812"/>
      <c r="AL839" s="814" t="str">
        <f>IF(入力①申請書項目!AV691="","",入力①申請書項目!AV691)&amp;IF(入力①申請書項目!AZ691="","",","&amp;入力①申請書項目!AZ691)</f>
        <v/>
      </c>
      <c r="AM839" s="814"/>
      <c r="AN839" s="814"/>
      <c r="AO839" s="814"/>
      <c r="AP839" s="814"/>
      <c r="AQ839" s="396"/>
    </row>
    <row r="840" spans="1:43">
      <c r="A840" s="265"/>
      <c r="B840" s="265"/>
      <c r="C840" s="808" t="str">
        <f>IF(入力①申請書項目!E692="","",入力①申請書項目!E692)</f>
        <v/>
      </c>
      <c r="D840" s="808"/>
      <c r="E840" s="809" t="str">
        <f>IF(入力①申請書項目!G692="","","H"&amp;入力①申請書項目!G692&amp;"."&amp;入力①申請書項目!J692)</f>
        <v/>
      </c>
      <c r="F840" s="809"/>
      <c r="G840" s="809"/>
      <c r="H840" s="809"/>
      <c r="I840" s="810" t="str">
        <f>IF(入力①申請書項目!M692="","",VLOOKUP(入力①申請書項目!M692,PL①!$A$25:$B$29,2,FALSE))</f>
        <v/>
      </c>
      <c r="J840" s="810"/>
      <c r="K840" s="810"/>
      <c r="L840" s="811" t="str">
        <f>IF(入力①申請書項目!Q692="","",入力①申請書項目!Q692)</f>
        <v/>
      </c>
      <c r="M840" s="811"/>
      <c r="N840" s="811"/>
      <c r="O840" s="811"/>
      <c r="P840" s="811"/>
      <c r="Q840" s="811"/>
      <c r="R840" s="811"/>
      <c r="S840" s="811"/>
      <c r="T840" s="811"/>
      <c r="U840" s="811"/>
      <c r="V840" s="811"/>
      <c r="W840" s="809" t="str">
        <f>IF(入力①申請書項目!AA692="","",入力①申請書項目!AA692)&amp;IF(入力①申請書項目!AD692="","",入力①申請書項目!AD692)</f>
        <v/>
      </c>
      <c r="X840" s="809"/>
      <c r="Y840" s="809"/>
      <c r="Z840" s="809"/>
      <c r="AA840" s="809" t="str">
        <f>IF(入力①申請書項目!AG692="","",入力①申請書項目!AG692)</f>
        <v/>
      </c>
      <c r="AB840" s="809"/>
      <c r="AC840" s="809"/>
      <c r="AD840" s="812" t="str">
        <f>IF(入力①申請書項目!AK692="","",入力①申請書項目!AK692)</f>
        <v/>
      </c>
      <c r="AE840" s="812"/>
      <c r="AF840" s="812"/>
      <c r="AG840" s="813" t="str">
        <f>IF(入力①申請書項目!AN692="","",入力①申請書項目!AN692)</f>
        <v/>
      </c>
      <c r="AH840" s="813"/>
      <c r="AI840" s="812" t="str">
        <f>IF(入力①申請書項目!AP692=0,"",入力①申請書項目!AP692)</f>
        <v/>
      </c>
      <c r="AJ840" s="812"/>
      <c r="AK840" s="812"/>
      <c r="AL840" s="814" t="str">
        <f>IF(入力①申請書項目!AV692="","",入力①申請書項目!AV692)&amp;IF(入力①申請書項目!AZ692="","",","&amp;入力①申請書項目!AZ692)</f>
        <v/>
      </c>
      <c r="AM840" s="814"/>
      <c r="AN840" s="814"/>
      <c r="AO840" s="814"/>
      <c r="AP840" s="814"/>
      <c r="AQ840" s="396"/>
    </row>
    <row r="841" spans="1:43">
      <c r="A841" s="265"/>
      <c r="B841" s="265"/>
      <c r="C841" s="808" t="str">
        <f>IF(入力①申請書項目!E693="","",入力①申請書項目!E693)</f>
        <v/>
      </c>
      <c r="D841" s="808"/>
      <c r="E841" s="809" t="str">
        <f>IF(入力①申請書項目!G693="","","H"&amp;入力①申請書項目!G693&amp;"."&amp;入力①申請書項目!J693)</f>
        <v/>
      </c>
      <c r="F841" s="809"/>
      <c r="G841" s="809"/>
      <c r="H841" s="809"/>
      <c r="I841" s="810" t="str">
        <f>IF(入力①申請書項目!M693="","",VLOOKUP(入力①申請書項目!M693,PL①!$A$25:$B$29,2,FALSE))</f>
        <v/>
      </c>
      <c r="J841" s="810"/>
      <c r="K841" s="810"/>
      <c r="L841" s="811" t="str">
        <f>IF(入力①申請書項目!Q693="","",入力①申請書項目!Q693)</f>
        <v/>
      </c>
      <c r="M841" s="811"/>
      <c r="N841" s="811"/>
      <c r="O841" s="811"/>
      <c r="P841" s="811"/>
      <c r="Q841" s="811"/>
      <c r="R841" s="811"/>
      <c r="S841" s="811"/>
      <c r="T841" s="811"/>
      <c r="U841" s="811"/>
      <c r="V841" s="811"/>
      <c r="W841" s="809" t="str">
        <f>IF(入力①申請書項目!AA693="","",入力①申請書項目!AA693)&amp;IF(入力①申請書項目!AD693="","",入力①申請書項目!AD693)</f>
        <v/>
      </c>
      <c r="X841" s="809"/>
      <c r="Y841" s="809"/>
      <c r="Z841" s="809"/>
      <c r="AA841" s="809" t="str">
        <f>IF(入力①申請書項目!AG693="","",入力①申請書項目!AG693)</f>
        <v/>
      </c>
      <c r="AB841" s="809"/>
      <c r="AC841" s="809"/>
      <c r="AD841" s="812" t="str">
        <f>IF(入力①申請書項目!AK693="","",入力①申請書項目!AK693)</f>
        <v/>
      </c>
      <c r="AE841" s="812"/>
      <c r="AF841" s="812"/>
      <c r="AG841" s="813" t="str">
        <f>IF(入力①申請書項目!AN693="","",入力①申請書項目!AN693)</f>
        <v/>
      </c>
      <c r="AH841" s="813"/>
      <c r="AI841" s="812" t="str">
        <f>IF(入力①申請書項目!AP693=0,"",入力①申請書項目!AP693)</f>
        <v/>
      </c>
      <c r="AJ841" s="812"/>
      <c r="AK841" s="812"/>
      <c r="AL841" s="814" t="str">
        <f>IF(入力①申請書項目!AV693="","",入力①申請書項目!AV693)&amp;IF(入力①申請書項目!AZ693="","",","&amp;入力①申請書項目!AZ693)</f>
        <v/>
      </c>
      <c r="AM841" s="814"/>
      <c r="AN841" s="814"/>
      <c r="AO841" s="814"/>
      <c r="AP841" s="814"/>
      <c r="AQ841" s="396"/>
    </row>
    <row r="842" spans="1:43">
      <c r="A842" s="265"/>
      <c r="B842" s="265"/>
      <c r="C842" s="808" t="str">
        <f>IF(入力①申請書項目!E694="","",入力①申請書項目!E694)</f>
        <v/>
      </c>
      <c r="D842" s="808"/>
      <c r="E842" s="809" t="str">
        <f>IF(入力①申請書項目!G694="","","H"&amp;入力①申請書項目!G694&amp;"."&amp;入力①申請書項目!J694)</f>
        <v/>
      </c>
      <c r="F842" s="809"/>
      <c r="G842" s="809"/>
      <c r="H842" s="809"/>
      <c r="I842" s="810" t="str">
        <f>IF(入力①申請書項目!M694="","",VLOOKUP(入力①申請書項目!M694,PL①!$A$25:$B$29,2,FALSE))</f>
        <v/>
      </c>
      <c r="J842" s="810"/>
      <c r="K842" s="810"/>
      <c r="L842" s="811" t="str">
        <f>IF(入力①申請書項目!Q694="","",入力①申請書項目!Q694)</f>
        <v/>
      </c>
      <c r="M842" s="811"/>
      <c r="N842" s="811"/>
      <c r="O842" s="811"/>
      <c r="P842" s="811"/>
      <c r="Q842" s="811"/>
      <c r="R842" s="811"/>
      <c r="S842" s="811"/>
      <c r="T842" s="811"/>
      <c r="U842" s="811"/>
      <c r="V842" s="811"/>
      <c r="W842" s="809" t="str">
        <f>IF(入力①申請書項目!AA694="","",入力①申請書項目!AA694)&amp;IF(入力①申請書項目!AD694="","",入力①申請書項目!AD694)</f>
        <v/>
      </c>
      <c r="X842" s="809"/>
      <c r="Y842" s="809"/>
      <c r="Z842" s="809"/>
      <c r="AA842" s="809" t="str">
        <f>IF(入力①申請書項目!AG694="","",入力①申請書項目!AG694)</f>
        <v/>
      </c>
      <c r="AB842" s="809"/>
      <c r="AC842" s="809"/>
      <c r="AD842" s="812" t="str">
        <f>IF(入力①申請書項目!AK694="","",入力①申請書項目!AK694)</f>
        <v/>
      </c>
      <c r="AE842" s="812"/>
      <c r="AF842" s="812"/>
      <c r="AG842" s="813" t="str">
        <f>IF(入力①申請書項目!AN694="","",入力①申請書項目!AN694)</f>
        <v/>
      </c>
      <c r="AH842" s="813"/>
      <c r="AI842" s="812" t="str">
        <f>IF(入力①申請書項目!AP694=0,"",入力①申請書項目!AP694)</f>
        <v/>
      </c>
      <c r="AJ842" s="812"/>
      <c r="AK842" s="812"/>
      <c r="AL842" s="814" t="str">
        <f>IF(入力①申請書項目!AV694="","",入力①申請書項目!AV694)&amp;IF(入力①申請書項目!AZ694="","",","&amp;入力①申請書項目!AZ694)</f>
        <v/>
      </c>
      <c r="AM842" s="814"/>
      <c r="AN842" s="814"/>
      <c r="AO842" s="814"/>
      <c r="AP842" s="814"/>
      <c r="AQ842" s="396"/>
    </row>
    <row r="843" spans="1:43">
      <c r="A843" s="265"/>
      <c r="B843" s="265"/>
      <c r="C843" s="808" t="str">
        <f>IF(入力①申請書項目!E695="","",入力①申請書項目!E695)</f>
        <v/>
      </c>
      <c r="D843" s="808"/>
      <c r="E843" s="809" t="str">
        <f>IF(入力①申請書項目!G695="","","H"&amp;入力①申請書項目!G695&amp;"."&amp;入力①申請書項目!J695)</f>
        <v/>
      </c>
      <c r="F843" s="809"/>
      <c r="G843" s="809"/>
      <c r="H843" s="809"/>
      <c r="I843" s="810" t="str">
        <f>IF(入力①申請書項目!M695="","",VLOOKUP(入力①申請書項目!M695,PL①!$A$25:$B$29,2,FALSE))</f>
        <v/>
      </c>
      <c r="J843" s="810"/>
      <c r="K843" s="810"/>
      <c r="L843" s="811" t="str">
        <f>IF(入力①申請書項目!Q695="","",入力①申請書項目!Q695)</f>
        <v/>
      </c>
      <c r="M843" s="811"/>
      <c r="N843" s="811"/>
      <c r="O843" s="811"/>
      <c r="P843" s="811"/>
      <c r="Q843" s="811"/>
      <c r="R843" s="811"/>
      <c r="S843" s="811"/>
      <c r="T843" s="811"/>
      <c r="U843" s="811"/>
      <c r="V843" s="811"/>
      <c r="W843" s="809" t="str">
        <f>IF(入力①申請書項目!AA695="","",入力①申請書項目!AA695)&amp;IF(入力①申請書項目!AD695="","",入力①申請書項目!AD695)</f>
        <v/>
      </c>
      <c r="X843" s="809"/>
      <c r="Y843" s="809"/>
      <c r="Z843" s="809"/>
      <c r="AA843" s="809" t="str">
        <f>IF(入力①申請書項目!AG695="","",入力①申請書項目!AG695)</f>
        <v/>
      </c>
      <c r="AB843" s="809"/>
      <c r="AC843" s="809"/>
      <c r="AD843" s="812" t="str">
        <f>IF(入力①申請書項目!AK695="","",入力①申請書項目!AK695)</f>
        <v/>
      </c>
      <c r="AE843" s="812"/>
      <c r="AF843" s="812"/>
      <c r="AG843" s="813" t="str">
        <f>IF(入力①申請書項目!AN695="","",入力①申請書項目!AN695)</f>
        <v/>
      </c>
      <c r="AH843" s="813"/>
      <c r="AI843" s="812" t="str">
        <f>IF(入力①申請書項目!AP695=0,"",入力①申請書項目!AP695)</f>
        <v/>
      </c>
      <c r="AJ843" s="812"/>
      <c r="AK843" s="812"/>
      <c r="AL843" s="814" t="str">
        <f>IF(入力①申請書項目!AV695="","",入力①申請書項目!AV695)&amp;IF(入力①申請書項目!AZ695="","",","&amp;入力①申請書項目!AZ695)</f>
        <v/>
      </c>
      <c r="AM843" s="814"/>
      <c r="AN843" s="814"/>
      <c r="AO843" s="814"/>
      <c r="AP843" s="814"/>
      <c r="AQ843" s="396"/>
    </row>
    <row r="844" spans="1:43">
      <c r="A844" s="265"/>
      <c r="B844" s="265"/>
      <c r="C844" s="808" t="str">
        <f>IF(入力①申請書項目!E696="","",入力①申請書項目!E696)</f>
        <v/>
      </c>
      <c r="D844" s="808"/>
      <c r="E844" s="809" t="str">
        <f>IF(入力①申請書項目!G696="","","H"&amp;入力①申請書項目!G696&amp;"."&amp;入力①申請書項目!J696)</f>
        <v/>
      </c>
      <c r="F844" s="809"/>
      <c r="G844" s="809"/>
      <c r="H844" s="809"/>
      <c r="I844" s="810" t="str">
        <f>IF(入力①申請書項目!M696="","",VLOOKUP(入力①申請書項目!M696,PL①!$A$25:$B$29,2,FALSE))</f>
        <v/>
      </c>
      <c r="J844" s="810"/>
      <c r="K844" s="810"/>
      <c r="L844" s="811" t="str">
        <f>IF(入力①申請書項目!Q696="","",入力①申請書項目!Q696)</f>
        <v/>
      </c>
      <c r="M844" s="811"/>
      <c r="N844" s="811"/>
      <c r="O844" s="811"/>
      <c r="P844" s="811"/>
      <c r="Q844" s="811"/>
      <c r="R844" s="811"/>
      <c r="S844" s="811"/>
      <c r="T844" s="811"/>
      <c r="U844" s="811"/>
      <c r="V844" s="811"/>
      <c r="W844" s="809" t="str">
        <f>IF(入力①申請書項目!AA696="","",入力①申請書項目!AA696)&amp;IF(入力①申請書項目!AD696="","",入力①申請書項目!AD696)</f>
        <v/>
      </c>
      <c r="X844" s="809"/>
      <c r="Y844" s="809"/>
      <c r="Z844" s="809"/>
      <c r="AA844" s="809" t="str">
        <f>IF(入力①申請書項目!AG696="","",入力①申請書項目!AG696)</f>
        <v/>
      </c>
      <c r="AB844" s="809"/>
      <c r="AC844" s="809"/>
      <c r="AD844" s="812" t="str">
        <f>IF(入力①申請書項目!AK696="","",入力①申請書項目!AK696)</f>
        <v/>
      </c>
      <c r="AE844" s="812"/>
      <c r="AF844" s="812"/>
      <c r="AG844" s="813" t="str">
        <f>IF(入力①申請書項目!AN696="","",入力①申請書項目!AN696)</f>
        <v/>
      </c>
      <c r="AH844" s="813"/>
      <c r="AI844" s="812" t="str">
        <f>IF(入力①申請書項目!AP696=0,"",入力①申請書項目!AP696)</f>
        <v/>
      </c>
      <c r="AJ844" s="812"/>
      <c r="AK844" s="812"/>
      <c r="AL844" s="814" t="str">
        <f>IF(入力①申請書項目!AV696="","",入力①申請書項目!AV696)&amp;IF(入力①申請書項目!AZ696="","",","&amp;入力①申請書項目!AZ696)</f>
        <v/>
      </c>
      <c r="AM844" s="814"/>
      <c r="AN844" s="814"/>
      <c r="AO844" s="814"/>
      <c r="AP844" s="814"/>
      <c r="AQ844" s="396"/>
    </row>
    <row r="845" spans="1:43">
      <c r="A845" s="265"/>
      <c r="B845" s="265"/>
      <c r="C845" s="808" t="str">
        <f>IF(入力①申請書項目!E697="","",入力①申請書項目!E697)</f>
        <v/>
      </c>
      <c r="D845" s="808"/>
      <c r="E845" s="809" t="str">
        <f>IF(入力①申請書項目!G697="","","H"&amp;入力①申請書項目!G697&amp;"."&amp;入力①申請書項目!J697)</f>
        <v/>
      </c>
      <c r="F845" s="809"/>
      <c r="G845" s="809"/>
      <c r="H845" s="809"/>
      <c r="I845" s="810" t="str">
        <f>IF(入力①申請書項目!M697="","",VLOOKUP(入力①申請書項目!M697,PL①!$A$25:$B$29,2,FALSE))</f>
        <v/>
      </c>
      <c r="J845" s="810"/>
      <c r="K845" s="810"/>
      <c r="L845" s="811" t="str">
        <f>IF(入力①申請書項目!Q697="","",入力①申請書項目!Q697)</f>
        <v/>
      </c>
      <c r="M845" s="811"/>
      <c r="N845" s="811"/>
      <c r="O845" s="811"/>
      <c r="P845" s="811"/>
      <c r="Q845" s="811"/>
      <c r="R845" s="811"/>
      <c r="S845" s="811"/>
      <c r="T845" s="811"/>
      <c r="U845" s="811"/>
      <c r="V845" s="811"/>
      <c r="W845" s="809" t="str">
        <f>IF(入力①申請書項目!AA697="","",入力①申請書項目!AA697)&amp;IF(入力①申請書項目!AD697="","",入力①申請書項目!AD697)</f>
        <v/>
      </c>
      <c r="X845" s="809"/>
      <c r="Y845" s="809"/>
      <c r="Z845" s="809"/>
      <c r="AA845" s="809" t="str">
        <f>IF(入力①申請書項目!AG697="","",入力①申請書項目!AG697)</f>
        <v/>
      </c>
      <c r="AB845" s="809"/>
      <c r="AC845" s="809"/>
      <c r="AD845" s="812" t="str">
        <f>IF(入力①申請書項目!AK697="","",入力①申請書項目!AK697)</f>
        <v/>
      </c>
      <c r="AE845" s="812"/>
      <c r="AF845" s="812"/>
      <c r="AG845" s="813" t="str">
        <f>IF(入力①申請書項目!AN697="","",入力①申請書項目!AN697)</f>
        <v/>
      </c>
      <c r="AH845" s="813"/>
      <c r="AI845" s="812" t="str">
        <f>IF(入力①申請書項目!AP697=0,"",入力①申請書項目!AP697)</f>
        <v/>
      </c>
      <c r="AJ845" s="812"/>
      <c r="AK845" s="812"/>
      <c r="AL845" s="814" t="str">
        <f>IF(入力①申請書項目!AV697="","",入力①申請書項目!AV697)&amp;IF(入力①申請書項目!AZ697="","",","&amp;入力①申請書項目!AZ697)</f>
        <v/>
      </c>
      <c r="AM845" s="814"/>
      <c r="AN845" s="814"/>
      <c r="AO845" s="814"/>
      <c r="AP845" s="814"/>
      <c r="AQ845" s="396"/>
    </row>
    <row r="846" spans="1:43">
      <c r="A846" s="265"/>
      <c r="B846" s="265"/>
      <c r="C846" s="808" t="str">
        <f>IF(入力①申請書項目!E698="","",入力①申請書項目!E698)</f>
        <v/>
      </c>
      <c r="D846" s="808"/>
      <c r="E846" s="809" t="str">
        <f>IF(入力①申請書項目!G698="","","H"&amp;入力①申請書項目!G698&amp;"."&amp;入力①申請書項目!J698)</f>
        <v/>
      </c>
      <c r="F846" s="809"/>
      <c r="G846" s="809"/>
      <c r="H846" s="809"/>
      <c r="I846" s="810" t="str">
        <f>IF(入力①申請書項目!M698="","",VLOOKUP(入力①申請書項目!M698,PL①!$A$25:$B$29,2,FALSE))</f>
        <v/>
      </c>
      <c r="J846" s="810"/>
      <c r="K846" s="810"/>
      <c r="L846" s="811" t="str">
        <f>IF(入力①申請書項目!Q698="","",入力①申請書項目!Q698)</f>
        <v/>
      </c>
      <c r="M846" s="811"/>
      <c r="N846" s="811"/>
      <c r="O846" s="811"/>
      <c r="P846" s="811"/>
      <c r="Q846" s="811"/>
      <c r="R846" s="811"/>
      <c r="S846" s="811"/>
      <c r="T846" s="811"/>
      <c r="U846" s="811"/>
      <c r="V846" s="811"/>
      <c r="W846" s="809" t="str">
        <f>IF(入力①申請書項目!AA698="","",入力①申請書項目!AA698)&amp;IF(入力①申請書項目!AD698="","",入力①申請書項目!AD698)</f>
        <v/>
      </c>
      <c r="X846" s="809"/>
      <c r="Y846" s="809"/>
      <c r="Z846" s="809"/>
      <c r="AA846" s="809" t="str">
        <f>IF(入力①申請書項目!AG698="","",入力①申請書項目!AG698)</f>
        <v/>
      </c>
      <c r="AB846" s="809"/>
      <c r="AC846" s="809"/>
      <c r="AD846" s="812" t="str">
        <f>IF(入力①申請書項目!AK698="","",入力①申請書項目!AK698)</f>
        <v/>
      </c>
      <c r="AE846" s="812"/>
      <c r="AF846" s="812"/>
      <c r="AG846" s="813" t="str">
        <f>IF(入力①申請書項目!AN698="","",入力①申請書項目!AN698)</f>
        <v/>
      </c>
      <c r="AH846" s="813"/>
      <c r="AI846" s="812" t="str">
        <f>IF(入力①申請書項目!AP698=0,"",入力①申請書項目!AP698)</f>
        <v/>
      </c>
      <c r="AJ846" s="812"/>
      <c r="AK846" s="812"/>
      <c r="AL846" s="814" t="str">
        <f>IF(入力①申請書項目!AV698="","",入力①申請書項目!AV698)&amp;IF(入力①申請書項目!AZ698="","",","&amp;入力①申請書項目!AZ698)</f>
        <v/>
      </c>
      <c r="AM846" s="814"/>
      <c r="AN846" s="814"/>
      <c r="AO846" s="814"/>
      <c r="AP846" s="814"/>
      <c r="AQ846" s="396"/>
    </row>
    <row r="847" spans="1:43">
      <c r="A847" s="265"/>
      <c r="B847" s="265"/>
      <c r="C847" s="808" t="str">
        <f>IF(入力①申請書項目!E699="","",入力①申請書項目!E699)</f>
        <v/>
      </c>
      <c r="D847" s="808"/>
      <c r="E847" s="809" t="str">
        <f>IF(入力①申請書項目!G699="","","H"&amp;入力①申請書項目!G699&amp;"."&amp;入力①申請書項目!J699)</f>
        <v/>
      </c>
      <c r="F847" s="809"/>
      <c r="G847" s="809"/>
      <c r="H847" s="809"/>
      <c r="I847" s="810" t="str">
        <f>IF(入力①申請書項目!M699="","",VLOOKUP(入力①申請書項目!M699,PL①!$A$25:$B$29,2,FALSE))</f>
        <v/>
      </c>
      <c r="J847" s="810"/>
      <c r="K847" s="810"/>
      <c r="L847" s="811" t="str">
        <f>IF(入力①申請書項目!Q699="","",入力①申請書項目!Q699)</f>
        <v/>
      </c>
      <c r="M847" s="811"/>
      <c r="N847" s="811"/>
      <c r="O847" s="811"/>
      <c r="P847" s="811"/>
      <c r="Q847" s="811"/>
      <c r="R847" s="811"/>
      <c r="S847" s="811"/>
      <c r="T847" s="811"/>
      <c r="U847" s="811"/>
      <c r="V847" s="811"/>
      <c r="W847" s="809" t="str">
        <f>IF(入力①申請書項目!AA699="","",入力①申請書項目!AA699)&amp;IF(入力①申請書項目!AD699="","",入力①申請書項目!AD699)</f>
        <v/>
      </c>
      <c r="X847" s="809"/>
      <c r="Y847" s="809"/>
      <c r="Z847" s="809"/>
      <c r="AA847" s="809" t="str">
        <f>IF(入力①申請書項目!AG699="","",入力①申請書項目!AG699)</f>
        <v/>
      </c>
      <c r="AB847" s="809"/>
      <c r="AC847" s="809"/>
      <c r="AD847" s="812" t="str">
        <f>IF(入力①申請書項目!AK699="","",入力①申請書項目!AK699)</f>
        <v/>
      </c>
      <c r="AE847" s="812"/>
      <c r="AF847" s="812"/>
      <c r="AG847" s="813" t="str">
        <f>IF(入力①申請書項目!AN699="","",入力①申請書項目!AN699)</f>
        <v/>
      </c>
      <c r="AH847" s="813"/>
      <c r="AI847" s="812" t="str">
        <f>IF(入力①申請書項目!AP699=0,"",入力①申請書項目!AP699)</f>
        <v/>
      </c>
      <c r="AJ847" s="812"/>
      <c r="AK847" s="812"/>
      <c r="AL847" s="814" t="str">
        <f>IF(入力①申請書項目!AV699="","",入力①申請書項目!AV699)&amp;IF(入力①申請書項目!AZ699="","",","&amp;入力①申請書項目!AZ699)</f>
        <v/>
      </c>
      <c r="AM847" s="814"/>
      <c r="AN847" s="814"/>
      <c r="AO847" s="814"/>
      <c r="AP847" s="814"/>
      <c r="AQ847" s="396"/>
    </row>
    <row r="848" spans="1:43">
      <c r="A848" s="265"/>
      <c r="B848" s="265"/>
      <c r="C848" s="808" t="str">
        <f>IF(入力①申請書項目!E700="","",入力①申請書項目!E700)</f>
        <v/>
      </c>
      <c r="D848" s="808"/>
      <c r="E848" s="809" t="str">
        <f>IF(入力①申請書項目!G700="","","H"&amp;入力①申請書項目!G700&amp;"."&amp;入力①申請書項目!J700)</f>
        <v/>
      </c>
      <c r="F848" s="809"/>
      <c r="G848" s="809"/>
      <c r="H848" s="809"/>
      <c r="I848" s="810" t="str">
        <f>IF(入力①申請書項目!M700="","",VLOOKUP(入力①申請書項目!M700,PL①!$A$25:$B$29,2,FALSE))</f>
        <v/>
      </c>
      <c r="J848" s="810"/>
      <c r="K848" s="810"/>
      <c r="L848" s="811" t="str">
        <f>IF(入力①申請書項目!Q700="","",入力①申請書項目!Q700)</f>
        <v/>
      </c>
      <c r="M848" s="811"/>
      <c r="N848" s="811"/>
      <c r="O848" s="811"/>
      <c r="P848" s="811"/>
      <c r="Q848" s="811"/>
      <c r="R848" s="811"/>
      <c r="S848" s="811"/>
      <c r="T848" s="811"/>
      <c r="U848" s="811"/>
      <c r="V848" s="811"/>
      <c r="W848" s="809" t="str">
        <f>IF(入力①申請書項目!AA700="","",入力①申請書項目!AA700)&amp;IF(入力①申請書項目!AD700="","",入力①申請書項目!AD700)</f>
        <v/>
      </c>
      <c r="X848" s="809"/>
      <c r="Y848" s="809"/>
      <c r="Z848" s="809"/>
      <c r="AA848" s="809" t="str">
        <f>IF(入力①申請書項目!AG700="","",入力①申請書項目!AG700)</f>
        <v/>
      </c>
      <c r="AB848" s="809"/>
      <c r="AC848" s="809"/>
      <c r="AD848" s="812" t="str">
        <f>IF(入力①申請書項目!AK700="","",入力①申請書項目!AK700)</f>
        <v/>
      </c>
      <c r="AE848" s="812"/>
      <c r="AF848" s="812"/>
      <c r="AG848" s="813" t="str">
        <f>IF(入力①申請書項目!AN700="","",入力①申請書項目!AN700)</f>
        <v/>
      </c>
      <c r="AH848" s="813"/>
      <c r="AI848" s="812" t="str">
        <f>IF(入力①申請書項目!AP700=0,"",入力①申請書項目!AP700)</f>
        <v/>
      </c>
      <c r="AJ848" s="812"/>
      <c r="AK848" s="812"/>
      <c r="AL848" s="814" t="str">
        <f>IF(入力①申請書項目!AV700="","",入力①申請書項目!AV700)&amp;IF(入力①申請書項目!AZ700="","",","&amp;入力①申請書項目!AZ700)</f>
        <v/>
      </c>
      <c r="AM848" s="814"/>
      <c r="AN848" s="814"/>
      <c r="AO848" s="814"/>
      <c r="AP848" s="814"/>
      <c r="AQ848" s="396"/>
    </row>
    <row r="849" spans="1:43">
      <c r="A849" s="265"/>
      <c r="B849" s="265"/>
      <c r="C849" s="808" t="str">
        <f>IF(入力①申請書項目!E701="","",入力①申請書項目!E701)</f>
        <v/>
      </c>
      <c r="D849" s="808"/>
      <c r="E849" s="809" t="str">
        <f>IF(入力①申請書項目!G701="","","H"&amp;入力①申請書項目!G701&amp;"."&amp;入力①申請書項目!J701)</f>
        <v/>
      </c>
      <c r="F849" s="809"/>
      <c r="G849" s="809"/>
      <c r="H849" s="809"/>
      <c r="I849" s="810" t="str">
        <f>IF(入力①申請書項目!M701="","",VLOOKUP(入力①申請書項目!M701,PL①!$A$25:$B$29,2,FALSE))</f>
        <v/>
      </c>
      <c r="J849" s="810"/>
      <c r="K849" s="810"/>
      <c r="L849" s="811" t="str">
        <f>IF(入力①申請書項目!Q701="","",入力①申請書項目!Q701)</f>
        <v/>
      </c>
      <c r="M849" s="811"/>
      <c r="N849" s="811"/>
      <c r="O849" s="811"/>
      <c r="P849" s="811"/>
      <c r="Q849" s="811"/>
      <c r="R849" s="811"/>
      <c r="S849" s="811"/>
      <c r="T849" s="811"/>
      <c r="U849" s="811"/>
      <c r="V849" s="811"/>
      <c r="W849" s="809" t="str">
        <f>IF(入力①申請書項目!AA701="","",入力①申請書項目!AA701)&amp;IF(入力①申請書項目!AD701="","",入力①申請書項目!AD701)</f>
        <v/>
      </c>
      <c r="X849" s="809"/>
      <c r="Y849" s="809"/>
      <c r="Z849" s="809"/>
      <c r="AA849" s="809" t="str">
        <f>IF(入力①申請書項目!AG701="","",入力①申請書項目!AG701)</f>
        <v/>
      </c>
      <c r="AB849" s="809"/>
      <c r="AC849" s="809"/>
      <c r="AD849" s="812" t="str">
        <f>IF(入力①申請書項目!AK701="","",入力①申請書項目!AK701)</f>
        <v/>
      </c>
      <c r="AE849" s="812"/>
      <c r="AF849" s="812"/>
      <c r="AG849" s="813" t="str">
        <f>IF(入力①申請書項目!AN701="","",入力①申請書項目!AN701)</f>
        <v/>
      </c>
      <c r="AH849" s="813"/>
      <c r="AI849" s="812" t="str">
        <f>IF(入力①申請書項目!AP701=0,"",入力①申請書項目!AP701)</f>
        <v/>
      </c>
      <c r="AJ849" s="812"/>
      <c r="AK849" s="812"/>
      <c r="AL849" s="814" t="str">
        <f>IF(入力①申請書項目!AV701="","",入力①申請書項目!AV701)&amp;IF(入力①申請書項目!AZ701="","",","&amp;入力①申請書項目!AZ701)</f>
        <v/>
      </c>
      <c r="AM849" s="814"/>
      <c r="AN849" s="814"/>
      <c r="AO849" s="814"/>
      <c r="AP849" s="814"/>
      <c r="AQ849" s="396"/>
    </row>
    <row r="850" spans="1:43">
      <c r="A850" s="265"/>
      <c r="B850" s="265"/>
      <c r="C850" s="808" t="str">
        <f>IF(入力①申請書項目!E702="","",入力①申請書項目!E702)</f>
        <v/>
      </c>
      <c r="D850" s="808"/>
      <c r="E850" s="809" t="str">
        <f>IF(入力①申請書項目!G702="","","H"&amp;入力①申請書項目!G702&amp;"."&amp;入力①申請書項目!J702)</f>
        <v/>
      </c>
      <c r="F850" s="809"/>
      <c r="G850" s="809"/>
      <c r="H850" s="809"/>
      <c r="I850" s="810" t="str">
        <f>IF(入力①申請書項目!M702="","",VLOOKUP(入力①申請書項目!M702,PL①!$A$25:$B$29,2,FALSE))</f>
        <v/>
      </c>
      <c r="J850" s="810"/>
      <c r="K850" s="810"/>
      <c r="L850" s="811" t="str">
        <f>IF(入力①申請書項目!Q702="","",入力①申請書項目!Q702)</f>
        <v/>
      </c>
      <c r="M850" s="811"/>
      <c r="N850" s="811"/>
      <c r="O850" s="811"/>
      <c r="P850" s="811"/>
      <c r="Q850" s="811"/>
      <c r="R850" s="811"/>
      <c r="S850" s="811"/>
      <c r="T850" s="811"/>
      <c r="U850" s="811"/>
      <c r="V850" s="811"/>
      <c r="W850" s="809" t="str">
        <f>IF(入力①申請書項目!AA702="","",入力①申請書項目!AA702)&amp;IF(入力①申請書項目!AD702="","",入力①申請書項目!AD702)</f>
        <v/>
      </c>
      <c r="X850" s="809"/>
      <c r="Y850" s="809"/>
      <c r="Z850" s="809"/>
      <c r="AA850" s="809" t="str">
        <f>IF(入力①申請書項目!AG702="","",入力①申請書項目!AG702)</f>
        <v/>
      </c>
      <c r="AB850" s="809"/>
      <c r="AC850" s="809"/>
      <c r="AD850" s="812" t="str">
        <f>IF(入力①申請書項目!AK702="","",入力①申請書項目!AK702)</f>
        <v/>
      </c>
      <c r="AE850" s="812"/>
      <c r="AF850" s="812"/>
      <c r="AG850" s="813" t="str">
        <f>IF(入力①申請書項目!AN702="","",入力①申請書項目!AN702)</f>
        <v/>
      </c>
      <c r="AH850" s="813"/>
      <c r="AI850" s="812" t="str">
        <f>IF(入力①申請書項目!AP702=0,"",入力①申請書項目!AP702)</f>
        <v/>
      </c>
      <c r="AJ850" s="812"/>
      <c r="AK850" s="812"/>
      <c r="AL850" s="814" t="str">
        <f>IF(入力①申請書項目!AV702="","",入力①申請書項目!AV702)&amp;IF(入力①申請書項目!AZ702="","",","&amp;入力①申請書項目!AZ702)</f>
        <v/>
      </c>
      <c r="AM850" s="814"/>
      <c r="AN850" s="814"/>
      <c r="AO850" s="814"/>
      <c r="AP850" s="814"/>
      <c r="AQ850" s="396"/>
    </row>
    <row r="851" spans="1:43">
      <c r="A851" s="265"/>
      <c r="B851" s="265"/>
      <c r="C851" s="808" t="str">
        <f>IF(入力①申請書項目!E703="","",入力①申請書項目!E703)</f>
        <v/>
      </c>
      <c r="D851" s="808"/>
      <c r="E851" s="809" t="str">
        <f>IF(入力①申請書項目!G703="","","H"&amp;入力①申請書項目!G703&amp;"."&amp;入力①申請書項目!J703)</f>
        <v/>
      </c>
      <c r="F851" s="809"/>
      <c r="G851" s="809"/>
      <c r="H851" s="809"/>
      <c r="I851" s="810" t="str">
        <f>IF(入力①申請書項目!M703="","",VLOOKUP(入力①申請書項目!M703,PL①!$A$25:$B$29,2,FALSE))</f>
        <v/>
      </c>
      <c r="J851" s="810"/>
      <c r="K851" s="810"/>
      <c r="L851" s="811" t="str">
        <f>IF(入力①申請書項目!Q703="","",入力①申請書項目!Q703)</f>
        <v/>
      </c>
      <c r="M851" s="811"/>
      <c r="N851" s="811"/>
      <c r="O851" s="811"/>
      <c r="P851" s="811"/>
      <c r="Q851" s="811"/>
      <c r="R851" s="811"/>
      <c r="S851" s="811"/>
      <c r="T851" s="811"/>
      <c r="U851" s="811"/>
      <c r="V851" s="811"/>
      <c r="W851" s="809" t="str">
        <f>IF(入力①申請書項目!AA703="","",入力①申請書項目!AA703)&amp;IF(入力①申請書項目!AD703="","",入力①申請書項目!AD703)</f>
        <v/>
      </c>
      <c r="X851" s="809"/>
      <c r="Y851" s="809"/>
      <c r="Z851" s="809"/>
      <c r="AA851" s="809" t="str">
        <f>IF(入力①申請書項目!AG703="","",入力①申請書項目!AG703)</f>
        <v/>
      </c>
      <c r="AB851" s="809"/>
      <c r="AC851" s="809"/>
      <c r="AD851" s="812" t="str">
        <f>IF(入力①申請書項目!AK703="","",入力①申請書項目!AK703)</f>
        <v/>
      </c>
      <c r="AE851" s="812"/>
      <c r="AF851" s="812"/>
      <c r="AG851" s="813" t="str">
        <f>IF(入力①申請書項目!AN703="","",入力①申請書項目!AN703)</f>
        <v/>
      </c>
      <c r="AH851" s="813"/>
      <c r="AI851" s="812" t="str">
        <f>IF(入力①申請書項目!AP703=0,"",入力①申請書項目!AP703)</f>
        <v/>
      </c>
      <c r="AJ851" s="812"/>
      <c r="AK851" s="812"/>
      <c r="AL851" s="814" t="str">
        <f>IF(入力①申請書項目!AV703="","",入力①申請書項目!AV703)&amp;IF(入力①申請書項目!AZ703="","",","&amp;入力①申請書項目!AZ703)</f>
        <v/>
      </c>
      <c r="AM851" s="814"/>
      <c r="AN851" s="814"/>
      <c r="AO851" s="814"/>
      <c r="AP851" s="814"/>
      <c r="AQ851" s="396"/>
    </row>
    <row r="852" spans="1:43">
      <c r="A852" s="265"/>
      <c r="B852" s="265"/>
      <c r="C852" s="808" t="str">
        <f>IF(入力①申請書項目!E704="","",入力①申請書項目!E704)</f>
        <v/>
      </c>
      <c r="D852" s="808"/>
      <c r="E852" s="809" t="str">
        <f>IF(入力①申請書項目!G704="","","H"&amp;入力①申請書項目!G704&amp;"."&amp;入力①申請書項目!J704)</f>
        <v/>
      </c>
      <c r="F852" s="809"/>
      <c r="G852" s="809"/>
      <c r="H852" s="809"/>
      <c r="I852" s="810" t="str">
        <f>IF(入力①申請書項目!M704="","",VLOOKUP(入力①申請書項目!M704,PL①!$A$25:$B$29,2,FALSE))</f>
        <v/>
      </c>
      <c r="J852" s="810"/>
      <c r="K852" s="810"/>
      <c r="L852" s="811" t="str">
        <f>IF(入力①申請書項目!Q704="","",入力①申請書項目!Q704)</f>
        <v/>
      </c>
      <c r="M852" s="811"/>
      <c r="N852" s="811"/>
      <c r="O852" s="811"/>
      <c r="P852" s="811"/>
      <c r="Q852" s="811"/>
      <c r="R852" s="811"/>
      <c r="S852" s="811"/>
      <c r="T852" s="811"/>
      <c r="U852" s="811"/>
      <c r="V852" s="811"/>
      <c r="W852" s="809" t="str">
        <f>IF(入力①申請書項目!AA704="","",入力①申請書項目!AA704)&amp;IF(入力①申請書項目!AD704="","",入力①申請書項目!AD704)</f>
        <v/>
      </c>
      <c r="X852" s="809"/>
      <c r="Y852" s="809"/>
      <c r="Z852" s="809"/>
      <c r="AA852" s="809" t="str">
        <f>IF(入力①申請書項目!AG704="","",入力①申請書項目!AG704)</f>
        <v/>
      </c>
      <c r="AB852" s="809"/>
      <c r="AC852" s="809"/>
      <c r="AD852" s="812" t="str">
        <f>IF(入力①申請書項目!AK704="","",入力①申請書項目!AK704)</f>
        <v/>
      </c>
      <c r="AE852" s="812"/>
      <c r="AF852" s="812"/>
      <c r="AG852" s="813" t="str">
        <f>IF(入力①申請書項目!AN704="","",入力①申請書項目!AN704)</f>
        <v/>
      </c>
      <c r="AH852" s="813"/>
      <c r="AI852" s="812" t="str">
        <f>IF(入力①申請書項目!AP704=0,"",入力①申請書項目!AP704)</f>
        <v/>
      </c>
      <c r="AJ852" s="812"/>
      <c r="AK852" s="812"/>
      <c r="AL852" s="814" t="str">
        <f>IF(入力①申請書項目!AV704="","",入力①申請書項目!AV704)&amp;IF(入力①申請書項目!AZ704="","",","&amp;入力①申請書項目!AZ704)</f>
        <v/>
      </c>
      <c r="AM852" s="814"/>
      <c r="AN852" s="814"/>
      <c r="AO852" s="814"/>
      <c r="AP852" s="814"/>
      <c r="AQ852" s="396"/>
    </row>
    <row r="853" spans="1:43">
      <c r="A853" s="265"/>
      <c r="B853" s="265"/>
      <c r="C853" s="808" t="str">
        <f>IF(入力①申請書項目!E705="","",入力①申請書項目!E705)</f>
        <v/>
      </c>
      <c r="D853" s="808"/>
      <c r="E853" s="809" t="str">
        <f>IF(入力①申請書項目!G705="","","H"&amp;入力①申請書項目!G705&amp;"."&amp;入力①申請書項目!J705)</f>
        <v/>
      </c>
      <c r="F853" s="809"/>
      <c r="G853" s="809"/>
      <c r="H853" s="809"/>
      <c r="I853" s="810" t="str">
        <f>IF(入力①申請書項目!M705="","",VLOOKUP(入力①申請書項目!M705,PL①!$A$25:$B$29,2,FALSE))</f>
        <v/>
      </c>
      <c r="J853" s="810"/>
      <c r="K853" s="810"/>
      <c r="L853" s="811" t="str">
        <f>IF(入力①申請書項目!Q705="","",入力①申請書項目!Q705)</f>
        <v/>
      </c>
      <c r="M853" s="811"/>
      <c r="N853" s="811"/>
      <c r="O853" s="811"/>
      <c r="P853" s="811"/>
      <c r="Q853" s="811"/>
      <c r="R853" s="811"/>
      <c r="S853" s="811"/>
      <c r="T853" s="811"/>
      <c r="U853" s="811"/>
      <c r="V853" s="811"/>
      <c r="W853" s="809" t="str">
        <f>IF(入力①申請書項目!AA705="","",入力①申請書項目!AA705)&amp;IF(入力①申請書項目!AD705="","",入力①申請書項目!AD705)</f>
        <v/>
      </c>
      <c r="X853" s="809"/>
      <c r="Y853" s="809"/>
      <c r="Z853" s="809"/>
      <c r="AA853" s="809" t="str">
        <f>IF(入力①申請書項目!AG705="","",入力①申請書項目!AG705)</f>
        <v/>
      </c>
      <c r="AB853" s="809"/>
      <c r="AC853" s="809"/>
      <c r="AD853" s="812" t="str">
        <f>IF(入力①申請書項目!AK705="","",入力①申請書項目!AK705)</f>
        <v/>
      </c>
      <c r="AE853" s="812"/>
      <c r="AF853" s="812"/>
      <c r="AG853" s="813" t="str">
        <f>IF(入力①申請書項目!AN705="","",入力①申請書項目!AN705)</f>
        <v/>
      </c>
      <c r="AH853" s="813"/>
      <c r="AI853" s="812" t="str">
        <f>IF(入力①申請書項目!AP705=0,"",入力①申請書項目!AP705)</f>
        <v/>
      </c>
      <c r="AJ853" s="812"/>
      <c r="AK853" s="812"/>
      <c r="AL853" s="814" t="str">
        <f>IF(入力①申請書項目!AV705="","",入力①申請書項目!AV705)&amp;IF(入力①申請書項目!AZ705="","",","&amp;入力①申請書項目!AZ705)</f>
        <v/>
      </c>
      <c r="AM853" s="814"/>
      <c r="AN853" s="814"/>
      <c r="AO853" s="814"/>
      <c r="AP853" s="814"/>
      <c r="AQ853" s="396"/>
    </row>
    <row r="854" spans="1:43">
      <c r="A854" s="265"/>
      <c r="B854" s="265"/>
      <c r="C854" s="808" t="str">
        <f>IF(入力①申請書項目!E706="","",入力①申請書項目!E706)</f>
        <v/>
      </c>
      <c r="D854" s="808"/>
      <c r="E854" s="809" t="str">
        <f>IF(入力①申請書項目!G706="","","H"&amp;入力①申請書項目!G706&amp;"."&amp;入力①申請書項目!J706)</f>
        <v/>
      </c>
      <c r="F854" s="809"/>
      <c r="G854" s="809"/>
      <c r="H854" s="809"/>
      <c r="I854" s="810" t="str">
        <f>IF(入力①申請書項目!M706="","",VLOOKUP(入力①申請書項目!M706,PL①!$A$25:$B$29,2,FALSE))</f>
        <v/>
      </c>
      <c r="J854" s="810"/>
      <c r="K854" s="810"/>
      <c r="L854" s="811" t="str">
        <f>IF(入力①申請書項目!Q706="","",入力①申請書項目!Q706)</f>
        <v/>
      </c>
      <c r="M854" s="811"/>
      <c r="N854" s="811"/>
      <c r="O854" s="811"/>
      <c r="P854" s="811"/>
      <c r="Q854" s="811"/>
      <c r="R854" s="811"/>
      <c r="S854" s="811"/>
      <c r="T854" s="811"/>
      <c r="U854" s="811"/>
      <c r="V854" s="811"/>
      <c r="W854" s="809" t="str">
        <f>IF(入力①申請書項目!AA706="","",入力①申請書項目!AA706)&amp;IF(入力①申請書項目!AD706="","",入力①申請書項目!AD706)</f>
        <v/>
      </c>
      <c r="X854" s="809"/>
      <c r="Y854" s="809"/>
      <c r="Z854" s="809"/>
      <c r="AA854" s="809" t="str">
        <f>IF(入力①申請書項目!AG706="","",入力①申請書項目!AG706)</f>
        <v/>
      </c>
      <c r="AB854" s="809"/>
      <c r="AC854" s="809"/>
      <c r="AD854" s="812" t="str">
        <f>IF(入力①申請書項目!AK706="","",入力①申請書項目!AK706)</f>
        <v/>
      </c>
      <c r="AE854" s="812"/>
      <c r="AF854" s="812"/>
      <c r="AG854" s="813" t="str">
        <f>IF(入力①申請書項目!AN706="","",入力①申請書項目!AN706)</f>
        <v/>
      </c>
      <c r="AH854" s="813"/>
      <c r="AI854" s="812" t="str">
        <f>IF(入力①申請書項目!AP706=0,"",入力①申請書項目!AP706)</f>
        <v/>
      </c>
      <c r="AJ854" s="812"/>
      <c r="AK854" s="812"/>
      <c r="AL854" s="814" t="str">
        <f>IF(入力①申請書項目!AV706="","",入力①申請書項目!AV706)&amp;IF(入力①申請書項目!AZ706="","",","&amp;入力①申請書項目!AZ706)</f>
        <v/>
      </c>
      <c r="AM854" s="814"/>
      <c r="AN854" s="814"/>
      <c r="AO854" s="814"/>
      <c r="AP854" s="814"/>
      <c r="AQ854" s="396"/>
    </row>
    <row r="855" spans="1:43">
      <c r="A855" s="265"/>
      <c r="B855" s="265"/>
      <c r="C855" s="808" t="str">
        <f>IF(入力①申請書項目!E707="","",入力①申請書項目!E707)</f>
        <v/>
      </c>
      <c r="D855" s="808"/>
      <c r="E855" s="809" t="str">
        <f>IF(入力①申請書項目!G707="","","H"&amp;入力①申請書項目!G707&amp;"."&amp;入力①申請書項目!J707)</f>
        <v/>
      </c>
      <c r="F855" s="809"/>
      <c r="G855" s="809"/>
      <c r="H855" s="809"/>
      <c r="I855" s="810" t="str">
        <f>IF(入力①申請書項目!M707="","",VLOOKUP(入力①申請書項目!M707,PL①!$A$25:$B$29,2,FALSE))</f>
        <v/>
      </c>
      <c r="J855" s="810"/>
      <c r="K855" s="810"/>
      <c r="L855" s="811" t="str">
        <f>IF(入力①申請書項目!Q707="","",入力①申請書項目!Q707)</f>
        <v/>
      </c>
      <c r="M855" s="811"/>
      <c r="N855" s="811"/>
      <c r="O855" s="811"/>
      <c r="P855" s="811"/>
      <c r="Q855" s="811"/>
      <c r="R855" s="811"/>
      <c r="S855" s="811"/>
      <c r="T855" s="811"/>
      <c r="U855" s="811"/>
      <c r="V855" s="811"/>
      <c r="W855" s="809" t="str">
        <f>IF(入力①申請書項目!AA707="","",入力①申請書項目!AA707)&amp;IF(入力①申請書項目!AD707="","",入力①申請書項目!AD707)</f>
        <v/>
      </c>
      <c r="X855" s="809"/>
      <c r="Y855" s="809"/>
      <c r="Z855" s="809"/>
      <c r="AA855" s="809" t="str">
        <f>IF(入力①申請書項目!AG707="","",入力①申請書項目!AG707)</f>
        <v/>
      </c>
      <c r="AB855" s="809"/>
      <c r="AC855" s="809"/>
      <c r="AD855" s="812" t="str">
        <f>IF(入力①申請書項目!AK707="","",入力①申請書項目!AK707)</f>
        <v/>
      </c>
      <c r="AE855" s="812"/>
      <c r="AF855" s="812"/>
      <c r="AG855" s="813" t="str">
        <f>IF(入力①申請書項目!AN707="","",入力①申請書項目!AN707)</f>
        <v/>
      </c>
      <c r="AH855" s="813"/>
      <c r="AI855" s="812" t="str">
        <f>IF(入力①申請書項目!AP707=0,"",入力①申請書項目!AP707)</f>
        <v/>
      </c>
      <c r="AJ855" s="812"/>
      <c r="AK855" s="812"/>
      <c r="AL855" s="814" t="str">
        <f>IF(入力①申請書項目!AV707="","",入力①申請書項目!AV707)&amp;IF(入力①申請書項目!AZ707="","",","&amp;入力①申請書項目!AZ707)</f>
        <v/>
      </c>
      <c r="AM855" s="814"/>
      <c r="AN855" s="814"/>
      <c r="AO855" s="814"/>
      <c r="AP855" s="814"/>
      <c r="AQ855" s="396"/>
    </row>
    <row r="856" spans="1:43">
      <c r="A856" s="265"/>
      <c r="B856" s="265"/>
      <c r="C856" s="808" t="str">
        <f>IF(入力①申請書項目!E708="","",入力①申請書項目!E708)</f>
        <v/>
      </c>
      <c r="D856" s="808"/>
      <c r="E856" s="809" t="str">
        <f>IF(入力①申請書項目!G708="","","H"&amp;入力①申請書項目!G708&amp;"."&amp;入力①申請書項目!J708)</f>
        <v/>
      </c>
      <c r="F856" s="809"/>
      <c r="G856" s="809"/>
      <c r="H856" s="809"/>
      <c r="I856" s="810" t="str">
        <f>IF(入力①申請書項目!M708="","",VLOOKUP(入力①申請書項目!M708,PL①!$A$25:$B$29,2,FALSE))</f>
        <v/>
      </c>
      <c r="J856" s="810"/>
      <c r="K856" s="810"/>
      <c r="L856" s="811" t="str">
        <f>IF(入力①申請書項目!Q708="","",入力①申請書項目!Q708)</f>
        <v/>
      </c>
      <c r="M856" s="811"/>
      <c r="N856" s="811"/>
      <c r="O856" s="811"/>
      <c r="P856" s="811"/>
      <c r="Q856" s="811"/>
      <c r="R856" s="811"/>
      <c r="S856" s="811"/>
      <c r="T856" s="811"/>
      <c r="U856" s="811"/>
      <c r="V856" s="811"/>
      <c r="W856" s="809" t="str">
        <f>IF(入力①申請書項目!AA708="","",入力①申請書項目!AA708)&amp;IF(入力①申請書項目!AD708="","",入力①申請書項目!AD708)</f>
        <v/>
      </c>
      <c r="X856" s="809"/>
      <c r="Y856" s="809"/>
      <c r="Z856" s="809"/>
      <c r="AA856" s="809" t="str">
        <f>IF(入力①申請書項目!AG708="","",入力①申請書項目!AG708)</f>
        <v/>
      </c>
      <c r="AB856" s="809"/>
      <c r="AC856" s="809"/>
      <c r="AD856" s="812" t="str">
        <f>IF(入力①申請書項目!AK708="","",入力①申請書項目!AK708)</f>
        <v/>
      </c>
      <c r="AE856" s="812"/>
      <c r="AF856" s="812"/>
      <c r="AG856" s="813" t="str">
        <f>IF(入力①申請書項目!AN708="","",入力①申請書項目!AN708)</f>
        <v/>
      </c>
      <c r="AH856" s="813"/>
      <c r="AI856" s="812" t="str">
        <f>IF(入力①申請書項目!AP708=0,"",入力①申請書項目!AP708)</f>
        <v/>
      </c>
      <c r="AJ856" s="812"/>
      <c r="AK856" s="812"/>
      <c r="AL856" s="814" t="str">
        <f>IF(入力①申請書項目!AV708="","",入力①申請書項目!AV708)&amp;IF(入力①申請書項目!AZ708="","",","&amp;入力①申請書項目!AZ708)</f>
        <v/>
      </c>
      <c r="AM856" s="814"/>
      <c r="AN856" s="814"/>
      <c r="AO856" s="814"/>
      <c r="AP856" s="814"/>
      <c r="AQ856" s="396"/>
    </row>
    <row r="857" spans="1:43">
      <c r="A857" s="265"/>
      <c r="B857" s="265"/>
      <c r="C857" s="808" t="str">
        <f>IF(入力①申請書項目!E709="","",入力①申請書項目!E709)</f>
        <v/>
      </c>
      <c r="D857" s="808"/>
      <c r="E857" s="809" t="str">
        <f>IF(入力①申請書項目!G709="","","H"&amp;入力①申請書項目!G709&amp;"."&amp;入力①申請書項目!J709)</f>
        <v/>
      </c>
      <c r="F857" s="809"/>
      <c r="G857" s="809"/>
      <c r="H857" s="809"/>
      <c r="I857" s="810" t="str">
        <f>IF(入力①申請書項目!M709="","",VLOOKUP(入力①申請書項目!M709,PL①!$A$25:$B$29,2,FALSE))</f>
        <v/>
      </c>
      <c r="J857" s="810"/>
      <c r="K857" s="810"/>
      <c r="L857" s="811" t="str">
        <f>IF(入力①申請書項目!Q709="","",入力①申請書項目!Q709)</f>
        <v/>
      </c>
      <c r="M857" s="811"/>
      <c r="N857" s="811"/>
      <c r="O857" s="811"/>
      <c r="P857" s="811"/>
      <c r="Q857" s="811"/>
      <c r="R857" s="811"/>
      <c r="S857" s="811"/>
      <c r="T857" s="811"/>
      <c r="U857" s="811"/>
      <c r="V857" s="811"/>
      <c r="W857" s="809" t="str">
        <f>IF(入力①申請書項目!AA709="","",入力①申請書項目!AA709)&amp;IF(入力①申請書項目!AD709="","",入力①申請書項目!AD709)</f>
        <v/>
      </c>
      <c r="X857" s="809"/>
      <c r="Y857" s="809"/>
      <c r="Z857" s="809"/>
      <c r="AA857" s="809" t="str">
        <f>IF(入力①申請書項目!AG709="","",入力①申請書項目!AG709)</f>
        <v/>
      </c>
      <c r="AB857" s="809"/>
      <c r="AC857" s="809"/>
      <c r="AD857" s="812" t="str">
        <f>IF(入力①申請書項目!AK709="","",入力①申請書項目!AK709)</f>
        <v/>
      </c>
      <c r="AE857" s="812"/>
      <c r="AF857" s="812"/>
      <c r="AG857" s="813" t="str">
        <f>IF(入力①申請書項目!AN709="","",入力①申請書項目!AN709)</f>
        <v/>
      </c>
      <c r="AH857" s="813"/>
      <c r="AI857" s="812" t="str">
        <f>IF(入力①申請書項目!AP709=0,"",入力①申請書項目!AP709)</f>
        <v/>
      </c>
      <c r="AJ857" s="812"/>
      <c r="AK857" s="812"/>
      <c r="AL857" s="814" t="str">
        <f>IF(入力①申請書項目!AV709="","",入力①申請書項目!AV709)&amp;IF(入力①申請書項目!AZ709="","",","&amp;入力①申請書項目!AZ709)</f>
        <v/>
      </c>
      <c r="AM857" s="814"/>
      <c r="AN857" s="814"/>
      <c r="AO857" s="814"/>
      <c r="AP857" s="814"/>
      <c r="AQ857" s="396"/>
    </row>
    <row r="858" spans="1:43">
      <c r="A858" s="265"/>
      <c r="B858" s="265"/>
      <c r="C858" s="808" t="str">
        <f>IF(入力①申請書項目!E710="","",入力①申請書項目!E710)</f>
        <v/>
      </c>
      <c r="D858" s="808"/>
      <c r="E858" s="809" t="str">
        <f>IF(入力①申請書項目!G710="","","H"&amp;入力①申請書項目!G710&amp;"."&amp;入力①申請書項目!J710)</f>
        <v/>
      </c>
      <c r="F858" s="809"/>
      <c r="G858" s="809"/>
      <c r="H858" s="809"/>
      <c r="I858" s="810" t="str">
        <f>IF(入力①申請書項目!M710="","",VLOOKUP(入力①申請書項目!M710,PL①!$A$25:$B$29,2,FALSE))</f>
        <v/>
      </c>
      <c r="J858" s="810"/>
      <c r="K858" s="810"/>
      <c r="L858" s="811" t="str">
        <f>IF(入力①申請書項目!Q710="","",入力①申請書項目!Q710)</f>
        <v/>
      </c>
      <c r="M858" s="811"/>
      <c r="N858" s="811"/>
      <c r="O858" s="811"/>
      <c r="P858" s="811"/>
      <c r="Q858" s="811"/>
      <c r="R858" s="811"/>
      <c r="S858" s="811"/>
      <c r="T858" s="811"/>
      <c r="U858" s="811"/>
      <c r="V858" s="811"/>
      <c r="W858" s="809" t="str">
        <f>IF(入力①申請書項目!AA710="","",入力①申請書項目!AA710)&amp;IF(入力①申請書項目!AD710="","",入力①申請書項目!AD710)</f>
        <v/>
      </c>
      <c r="X858" s="809"/>
      <c r="Y858" s="809"/>
      <c r="Z858" s="809"/>
      <c r="AA858" s="809" t="str">
        <f>IF(入力①申請書項目!AG710="","",入力①申請書項目!AG710)</f>
        <v/>
      </c>
      <c r="AB858" s="809"/>
      <c r="AC858" s="809"/>
      <c r="AD858" s="812" t="str">
        <f>IF(入力①申請書項目!AK710="","",入力①申請書項目!AK710)</f>
        <v/>
      </c>
      <c r="AE858" s="812"/>
      <c r="AF858" s="812"/>
      <c r="AG858" s="813" t="str">
        <f>IF(入力①申請書項目!AN710="","",入力①申請書項目!AN710)</f>
        <v/>
      </c>
      <c r="AH858" s="813"/>
      <c r="AI858" s="812" t="str">
        <f>IF(入力①申請書項目!AP710=0,"",入力①申請書項目!AP710)</f>
        <v/>
      </c>
      <c r="AJ858" s="812"/>
      <c r="AK858" s="812"/>
      <c r="AL858" s="814" t="str">
        <f>IF(入力①申請書項目!AV710="","",入力①申請書項目!AV710)&amp;IF(入力①申請書項目!AZ710="","",","&amp;入力①申請書項目!AZ710)</f>
        <v/>
      </c>
      <c r="AM858" s="814"/>
      <c r="AN858" s="814"/>
      <c r="AO858" s="814"/>
      <c r="AP858" s="814"/>
      <c r="AQ858" s="396"/>
    </row>
    <row r="859" spans="1:43">
      <c r="A859" s="265"/>
      <c r="B859" s="265"/>
      <c r="C859" s="808" t="str">
        <f>IF(入力①申請書項目!E711="","",入力①申請書項目!E711)</f>
        <v/>
      </c>
      <c r="D859" s="808"/>
      <c r="E859" s="809" t="str">
        <f>IF(入力①申請書項目!G711="","","H"&amp;入力①申請書項目!G711&amp;"."&amp;入力①申請書項目!J711)</f>
        <v/>
      </c>
      <c r="F859" s="809"/>
      <c r="G859" s="809"/>
      <c r="H859" s="809"/>
      <c r="I859" s="810" t="str">
        <f>IF(入力①申請書項目!M711="","",VLOOKUP(入力①申請書項目!M711,PL①!$A$25:$B$29,2,FALSE))</f>
        <v/>
      </c>
      <c r="J859" s="810"/>
      <c r="K859" s="810"/>
      <c r="L859" s="811" t="str">
        <f>IF(入力①申請書項目!Q711="","",入力①申請書項目!Q711)</f>
        <v/>
      </c>
      <c r="M859" s="811"/>
      <c r="N859" s="811"/>
      <c r="O859" s="811"/>
      <c r="P859" s="811"/>
      <c r="Q859" s="811"/>
      <c r="R859" s="811"/>
      <c r="S859" s="811"/>
      <c r="T859" s="811"/>
      <c r="U859" s="811"/>
      <c r="V859" s="811"/>
      <c r="W859" s="809" t="str">
        <f>IF(入力①申請書項目!AA711="","",入力①申請書項目!AA711)&amp;IF(入力①申請書項目!AD711="","",入力①申請書項目!AD711)</f>
        <v/>
      </c>
      <c r="X859" s="809"/>
      <c r="Y859" s="809"/>
      <c r="Z859" s="809"/>
      <c r="AA859" s="809" t="str">
        <f>IF(入力①申請書項目!AG711="","",入力①申請書項目!AG711)</f>
        <v/>
      </c>
      <c r="AB859" s="809"/>
      <c r="AC859" s="809"/>
      <c r="AD859" s="812" t="str">
        <f>IF(入力①申請書項目!AK711="","",入力①申請書項目!AK711)</f>
        <v/>
      </c>
      <c r="AE859" s="812"/>
      <c r="AF859" s="812"/>
      <c r="AG859" s="813" t="str">
        <f>IF(入力①申請書項目!AN711="","",入力①申請書項目!AN711)</f>
        <v/>
      </c>
      <c r="AH859" s="813"/>
      <c r="AI859" s="812" t="str">
        <f>IF(入力①申請書項目!AP711=0,"",入力①申請書項目!AP711)</f>
        <v/>
      </c>
      <c r="AJ859" s="812"/>
      <c r="AK859" s="812"/>
      <c r="AL859" s="814" t="str">
        <f>IF(入力①申請書項目!AV711="","",入力①申請書項目!AV711)&amp;IF(入力①申請書項目!AZ711="","",","&amp;入力①申請書項目!AZ711)</f>
        <v/>
      </c>
      <c r="AM859" s="814"/>
      <c r="AN859" s="814"/>
      <c r="AO859" s="814"/>
      <c r="AP859" s="814"/>
      <c r="AQ859" s="396"/>
    </row>
    <row r="860" spans="1:43">
      <c r="A860" s="265"/>
      <c r="B860" s="265"/>
      <c r="C860" s="808" t="str">
        <f>IF(入力①申請書項目!E712="","",入力①申請書項目!E712)</f>
        <v/>
      </c>
      <c r="D860" s="808"/>
      <c r="E860" s="809" t="str">
        <f>IF(入力①申請書項目!G712="","","H"&amp;入力①申請書項目!G712&amp;"."&amp;入力①申請書項目!J712)</f>
        <v/>
      </c>
      <c r="F860" s="809"/>
      <c r="G860" s="809"/>
      <c r="H860" s="809"/>
      <c r="I860" s="810" t="str">
        <f>IF(入力①申請書項目!M712="","",VLOOKUP(入力①申請書項目!M712,PL①!$A$25:$B$29,2,FALSE))</f>
        <v/>
      </c>
      <c r="J860" s="810"/>
      <c r="K860" s="810"/>
      <c r="L860" s="811" t="str">
        <f>IF(入力①申請書項目!Q712="","",入力①申請書項目!Q712)</f>
        <v/>
      </c>
      <c r="M860" s="811"/>
      <c r="N860" s="811"/>
      <c r="O860" s="811"/>
      <c r="P860" s="811"/>
      <c r="Q860" s="811"/>
      <c r="R860" s="811"/>
      <c r="S860" s="811"/>
      <c r="T860" s="811"/>
      <c r="U860" s="811"/>
      <c r="V860" s="811"/>
      <c r="W860" s="809" t="str">
        <f>IF(入力①申請書項目!AA712="","",入力①申請書項目!AA712)&amp;IF(入力①申請書項目!AD712="","",入力①申請書項目!AD712)</f>
        <v/>
      </c>
      <c r="X860" s="809"/>
      <c r="Y860" s="809"/>
      <c r="Z860" s="809"/>
      <c r="AA860" s="809" t="str">
        <f>IF(入力①申請書項目!AG712="","",入力①申請書項目!AG712)</f>
        <v/>
      </c>
      <c r="AB860" s="809"/>
      <c r="AC860" s="809"/>
      <c r="AD860" s="812" t="str">
        <f>IF(入力①申請書項目!AK712="","",入力①申請書項目!AK712)</f>
        <v/>
      </c>
      <c r="AE860" s="812"/>
      <c r="AF860" s="812"/>
      <c r="AG860" s="813" t="str">
        <f>IF(入力①申請書項目!AN712="","",入力①申請書項目!AN712)</f>
        <v/>
      </c>
      <c r="AH860" s="813"/>
      <c r="AI860" s="812" t="str">
        <f>IF(入力①申請書項目!AP712=0,"",入力①申請書項目!AP712)</f>
        <v/>
      </c>
      <c r="AJ860" s="812"/>
      <c r="AK860" s="812"/>
      <c r="AL860" s="814" t="str">
        <f>IF(入力①申請書項目!AV712="","",入力①申請書項目!AV712)&amp;IF(入力①申請書項目!AZ712="","",","&amp;入力①申請書項目!AZ712)</f>
        <v/>
      </c>
      <c r="AM860" s="814"/>
      <c r="AN860" s="814"/>
      <c r="AO860" s="814"/>
      <c r="AP860" s="814"/>
      <c r="AQ860" s="396"/>
    </row>
    <row r="861" spans="1:43">
      <c r="A861" s="265"/>
      <c r="B861" s="265"/>
      <c r="C861" s="808" t="str">
        <f>IF(入力①申請書項目!E713="","",入力①申請書項目!E713)</f>
        <v/>
      </c>
      <c r="D861" s="808"/>
      <c r="E861" s="809" t="str">
        <f>IF(入力①申請書項目!G713="","","H"&amp;入力①申請書項目!G713&amp;"."&amp;入力①申請書項目!J713)</f>
        <v/>
      </c>
      <c r="F861" s="809"/>
      <c r="G861" s="809"/>
      <c r="H861" s="809"/>
      <c r="I861" s="810" t="str">
        <f>IF(入力①申請書項目!M713="","",VLOOKUP(入力①申請書項目!M713,PL①!$A$25:$B$29,2,FALSE))</f>
        <v/>
      </c>
      <c r="J861" s="810"/>
      <c r="K861" s="810"/>
      <c r="L861" s="811" t="str">
        <f>IF(入力①申請書項目!Q713="","",入力①申請書項目!Q713)</f>
        <v/>
      </c>
      <c r="M861" s="811"/>
      <c r="N861" s="811"/>
      <c r="O861" s="811"/>
      <c r="P861" s="811"/>
      <c r="Q861" s="811"/>
      <c r="R861" s="811"/>
      <c r="S861" s="811"/>
      <c r="T861" s="811"/>
      <c r="U861" s="811"/>
      <c r="V861" s="811"/>
      <c r="W861" s="809" t="str">
        <f>IF(入力①申請書項目!AA713="","",入力①申請書項目!AA713)&amp;IF(入力①申請書項目!AD713="","",入力①申請書項目!AD713)</f>
        <v/>
      </c>
      <c r="X861" s="809"/>
      <c r="Y861" s="809"/>
      <c r="Z861" s="809"/>
      <c r="AA861" s="809" t="str">
        <f>IF(入力①申請書項目!AG713="","",入力①申請書項目!AG713)</f>
        <v/>
      </c>
      <c r="AB861" s="809"/>
      <c r="AC861" s="809"/>
      <c r="AD861" s="812" t="str">
        <f>IF(入力①申請書項目!AK713="","",入力①申請書項目!AK713)</f>
        <v/>
      </c>
      <c r="AE861" s="812"/>
      <c r="AF861" s="812"/>
      <c r="AG861" s="813" t="str">
        <f>IF(入力①申請書項目!AN713="","",入力①申請書項目!AN713)</f>
        <v/>
      </c>
      <c r="AH861" s="813"/>
      <c r="AI861" s="812" t="str">
        <f>IF(入力①申請書項目!AP713=0,"",入力①申請書項目!AP713)</f>
        <v/>
      </c>
      <c r="AJ861" s="812"/>
      <c r="AK861" s="812"/>
      <c r="AL861" s="814" t="str">
        <f>IF(入力①申請書項目!AV713="","",入力①申請書項目!AV713)&amp;IF(入力①申請書項目!AZ713="","",","&amp;入力①申請書項目!AZ713)</f>
        <v/>
      </c>
      <c r="AM861" s="814"/>
      <c r="AN861" s="814"/>
      <c r="AO861" s="814"/>
      <c r="AP861" s="814"/>
      <c r="AQ861" s="396"/>
    </row>
    <row r="862" spans="1:43">
      <c r="A862" s="265"/>
      <c r="B862" s="265"/>
      <c r="C862" s="808" t="str">
        <f>IF(入力①申請書項目!E714="","",入力①申請書項目!E714)</f>
        <v/>
      </c>
      <c r="D862" s="808"/>
      <c r="E862" s="809" t="str">
        <f>IF(入力①申請書項目!G714="","","H"&amp;入力①申請書項目!G714&amp;"."&amp;入力①申請書項目!J714)</f>
        <v/>
      </c>
      <c r="F862" s="809"/>
      <c r="G862" s="809"/>
      <c r="H862" s="809"/>
      <c r="I862" s="810" t="str">
        <f>IF(入力①申請書項目!M714="","",VLOOKUP(入力①申請書項目!M714,PL①!$A$25:$B$29,2,FALSE))</f>
        <v/>
      </c>
      <c r="J862" s="810"/>
      <c r="K862" s="810"/>
      <c r="L862" s="811" t="str">
        <f>IF(入力①申請書項目!Q714="","",入力①申請書項目!Q714)</f>
        <v/>
      </c>
      <c r="M862" s="811"/>
      <c r="N862" s="811"/>
      <c r="O862" s="811"/>
      <c r="P862" s="811"/>
      <c r="Q862" s="811"/>
      <c r="R862" s="811"/>
      <c r="S862" s="811"/>
      <c r="T862" s="811"/>
      <c r="U862" s="811"/>
      <c r="V862" s="811"/>
      <c r="W862" s="809" t="str">
        <f>IF(入力①申請書項目!AA714="","",入力①申請書項目!AA714)&amp;IF(入力①申請書項目!AD714="","",入力①申請書項目!AD714)</f>
        <v/>
      </c>
      <c r="X862" s="809"/>
      <c r="Y862" s="809"/>
      <c r="Z862" s="809"/>
      <c r="AA862" s="809" t="str">
        <f>IF(入力①申請書項目!AG714="","",入力①申請書項目!AG714)</f>
        <v/>
      </c>
      <c r="AB862" s="809"/>
      <c r="AC862" s="809"/>
      <c r="AD862" s="812" t="str">
        <f>IF(入力①申請書項目!AK714="","",入力①申請書項目!AK714)</f>
        <v/>
      </c>
      <c r="AE862" s="812"/>
      <c r="AF862" s="812"/>
      <c r="AG862" s="813" t="str">
        <f>IF(入力①申請書項目!AN714="","",入力①申請書項目!AN714)</f>
        <v/>
      </c>
      <c r="AH862" s="813"/>
      <c r="AI862" s="812" t="str">
        <f>IF(入力①申請書項目!AP714=0,"",入力①申請書項目!AP714)</f>
        <v/>
      </c>
      <c r="AJ862" s="812"/>
      <c r="AK862" s="812"/>
      <c r="AL862" s="814" t="str">
        <f>IF(入力①申請書項目!AV714="","",入力①申請書項目!AV714)&amp;IF(入力①申請書項目!AZ714="","",","&amp;入力①申請書項目!AZ714)</f>
        <v/>
      </c>
      <c r="AM862" s="814"/>
      <c r="AN862" s="814"/>
      <c r="AO862" s="814"/>
      <c r="AP862" s="814"/>
      <c r="AQ862" s="396"/>
    </row>
    <row r="863" spans="1:43">
      <c r="A863" s="265"/>
      <c r="B863" s="265"/>
      <c r="C863" s="808" t="str">
        <f>IF(入力①申請書項目!E715="","",入力①申請書項目!E715)</f>
        <v/>
      </c>
      <c r="D863" s="808"/>
      <c r="E863" s="809" t="str">
        <f>IF(入力①申請書項目!G715="","","H"&amp;入力①申請書項目!G715&amp;"."&amp;入力①申請書項目!J715)</f>
        <v/>
      </c>
      <c r="F863" s="809"/>
      <c r="G863" s="809"/>
      <c r="H863" s="809"/>
      <c r="I863" s="810" t="str">
        <f>IF(入力①申請書項目!M715="","",VLOOKUP(入力①申請書項目!M715,PL①!$A$25:$B$29,2,FALSE))</f>
        <v/>
      </c>
      <c r="J863" s="810"/>
      <c r="K863" s="810"/>
      <c r="L863" s="811" t="str">
        <f>IF(入力①申請書項目!Q715="","",入力①申請書項目!Q715)</f>
        <v/>
      </c>
      <c r="M863" s="811"/>
      <c r="N863" s="811"/>
      <c r="O863" s="811"/>
      <c r="P863" s="811"/>
      <c r="Q863" s="811"/>
      <c r="R863" s="811"/>
      <c r="S863" s="811"/>
      <c r="T863" s="811"/>
      <c r="U863" s="811"/>
      <c r="V863" s="811"/>
      <c r="W863" s="809" t="str">
        <f>IF(入力①申請書項目!AA715="","",入力①申請書項目!AA715)&amp;IF(入力①申請書項目!AD715="","",入力①申請書項目!AD715)</f>
        <v/>
      </c>
      <c r="X863" s="809"/>
      <c r="Y863" s="809"/>
      <c r="Z863" s="809"/>
      <c r="AA863" s="809" t="str">
        <f>IF(入力①申請書項目!AG715="","",入力①申請書項目!AG715)</f>
        <v/>
      </c>
      <c r="AB863" s="809"/>
      <c r="AC863" s="809"/>
      <c r="AD863" s="812" t="str">
        <f>IF(入力①申請書項目!AK715="","",入力①申請書項目!AK715)</f>
        <v/>
      </c>
      <c r="AE863" s="812"/>
      <c r="AF863" s="812"/>
      <c r="AG863" s="813" t="str">
        <f>IF(入力①申請書項目!AN715="","",入力①申請書項目!AN715)</f>
        <v/>
      </c>
      <c r="AH863" s="813"/>
      <c r="AI863" s="812" t="str">
        <f>IF(入力①申請書項目!AP715=0,"",入力①申請書項目!AP715)</f>
        <v/>
      </c>
      <c r="AJ863" s="812"/>
      <c r="AK863" s="812"/>
      <c r="AL863" s="814" t="str">
        <f>IF(入力①申請書項目!AV715="","",入力①申請書項目!AV715)&amp;IF(入力①申請書項目!AZ715="","",","&amp;入力①申請書項目!AZ715)</f>
        <v/>
      </c>
      <c r="AM863" s="814"/>
      <c r="AN863" s="814"/>
      <c r="AO863" s="814"/>
      <c r="AP863" s="814"/>
      <c r="AQ863" s="396"/>
    </row>
    <row r="864" spans="1:43">
      <c r="A864" s="265"/>
      <c r="B864" s="265"/>
      <c r="C864" s="808" t="str">
        <f>IF(入力①申請書項目!E716="","",入力①申請書項目!E716)</f>
        <v/>
      </c>
      <c r="D864" s="808"/>
      <c r="E864" s="809" t="str">
        <f>IF(入力①申請書項目!G716="","","H"&amp;入力①申請書項目!G716&amp;"."&amp;入力①申請書項目!J716)</f>
        <v/>
      </c>
      <c r="F864" s="809"/>
      <c r="G864" s="809"/>
      <c r="H864" s="809"/>
      <c r="I864" s="810" t="str">
        <f>IF(入力①申請書項目!M716="","",VLOOKUP(入力①申請書項目!M716,PL①!$A$25:$B$29,2,FALSE))</f>
        <v/>
      </c>
      <c r="J864" s="810"/>
      <c r="K864" s="810"/>
      <c r="L864" s="811" t="str">
        <f>IF(入力①申請書項目!Q716="","",入力①申請書項目!Q716)</f>
        <v/>
      </c>
      <c r="M864" s="811"/>
      <c r="N864" s="811"/>
      <c r="O864" s="811"/>
      <c r="P864" s="811"/>
      <c r="Q864" s="811"/>
      <c r="R864" s="811"/>
      <c r="S864" s="811"/>
      <c r="T864" s="811"/>
      <c r="U864" s="811"/>
      <c r="V864" s="811"/>
      <c r="W864" s="809" t="str">
        <f>IF(入力①申請書項目!AA716="","",入力①申請書項目!AA716)&amp;IF(入力①申請書項目!AD716="","",入力①申請書項目!AD716)</f>
        <v/>
      </c>
      <c r="X864" s="809"/>
      <c r="Y864" s="809"/>
      <c r="Z864" s="809"/>
      <c r="AA864" s="809" t="str">
        <f>IF(入力①申請書項目!AG716="","",入力①申請書項目!AG716)</f>
        <v/>
      </c>
      <c r="AB864" s="809"/>
      <c r="AC864" s="809"/>
      <c r="AD864" s="812" t="str">
        <f>IF(入力①申請書項目!AK716="","",入力①申請書項目!AK716)</f>
        <v/>
      </c>
      <c r="AE864" s="812"/>
      <c r="AF864" s="812"/>
      <c r="AG864" s="813" t="str">
        <f>IF(入力①申請書項目!AN716="","",入力①申請書項目!AN716)</f>
        <v/>
      </c>
      <c r="AH864" s="813"/>
      <c r="AI864" s="812" t="str">
        <f>IF(入力①申請書項目!AP716=0,"",入力①申請書項目!AP716)</f>
        <v/>
      </c>
      <c r="AJ864" s="812"/>
      <c r="AK864" s="812"/>
      <c r="AL864" s="814" t="str">
        <f>IF(入力①申請書項目!AV716="","",入力①申請書項目!AV716)&amp;IF(入力①申請書項目!AZ716="","",","&amp;入力①申請書項目!AZ716)</f>
        <v/>
      </c>
      <c r="AM864" s="814"/>
      <c r="AN864" s="814"/>
      <c r="AO864" s="814"/>
      <c r="AP864" s="814"/>
      <c r="AQ864" s="396"/>
    </row>
    <row r="865" spans="1:46">
      <c r="A865" s="265"/>
      <c r="B865" s="265"/>
      <c r="C865" s="808" t="str">
        <f>IF(入力①申請書項目!E717="","",入力①申請書項目!E717)</f>
        <v/>
      </c>
      <c r="D865" s="808"/>
      <c r="E865" s="809" t="str">
        <f>IF(入力①申請書項目!G717="","","H"&amp;入力①申請書項目!G717&amp;"."&amp;入力①申請書項目!J717)</f>
        <v/>
      </c>
      <c r="F865" s="809"/>
      <c r="G865" s="809"/>
      <c r="H865" s="809"/>
      <c r="I865" s="810" t="str">
        <f>IF(入力①申請書項目!M717="","",VLOOKUP(入力①申請書項目!M717,PL①!$A$25:$B$29,2,FALSE))</f>
        <v/>
      </c>
      <c r="J865" s="810"/>
      <c r="K865" s="810"/>
      <c r="L865" s="811" t="str">
        <f>IF(入力①申請書項目!Q717="","",入力①申請書項目!Q717)</f>
        <v/>
      </c>
      <c r="M865" s="811"/>
      <c r="N865" s="811"/>
      <c r="O865" s="811"/>
      <c r="P865" s="811"/>
      <c r="Q865" s="811"/>
      <c r="R865" s="811"/>
      <c r="S865" s="811"/>
      <c r="T865" s="811"/>
      <c r="U865" s="811"/>
      <c r="V865" s="811"/>
      <c r="W865" s="809" t="str">
        <f>IF(入力①申請書項目!AA717="","",入力①申請書項目!AA717)&amp;IF(入力①申請書項目!AD717="","",入力①申請書項目!AD717)</f>
        <v/>
      </c>
      <c r="X865" s="809"/>
      <c r="Y865" s="809"/>
      <c r="Z865" s="809"/>
      <c r="AA865" s="809" t="str">
        <f>IF(入力①申請書項目!AG717="","",入力①申請書項目!AG717)</f>
        <v/>
      </c>
      <c r="AB865" s="809"/>
      <c r="AC865" s="809"/>
      <c r="AD865" s="812" t="str">
        <f>IF(入力①申請書項目!AK717="","",入力①申請書項目!AK717)</f>
        <v/>
      </c>
      <c r="AE865" s="812"/>
      <c r="AF865" s="812"/>
      <c r="AG865" s="813" t="str">
        <f>IF(入力①申請書項目!AN717="","",入力①申請書項目!AN717)</f>
        <v/>
      </c>
      <c r="AH865" s="813"/>
      <c r="AI865" s="812" t="str">
        <f>IF(入力①申請書項目!AP717=0,"",入力①申請書項目!AP717)</f>
        <v/>
      </c>
      <c r="AJ865" s="812"/>
      <c r="AK865" s="812"/>
      <c r="AL865" s="814" t="str">
        <f>IF(入力①申請書項目!AV717="","",入力①申請書項目!AV717)&amp;IF(入力①申請書項目!AZ717="","",","&amp;入力①申請書項目!AZ717)</f>
        <v/>
      </c>
      <c r="AM865" s="814"/>
      <c r="AN865" s="814"/>
      <c r="AO865" s="814"/>
      <c r="AP865" s="814"/>
      <c r="AQ865" s="396"/>
    </row>
    <row r="866" spans="1:46">
      <c r="A866" s="265"/>
      <c r="B866" s="265"/>
      <c r="C866" s="808" t="str">
        <f>IF(入力①申請書項目!E718="","",入力①申請書項目!E718)</f>
        <v/>
      </c>
      <c r="D866" s="808"/>
      <c r="E866" s="809" t="str">
        <f>IF(入力①申請書項目!G718="","","H"&amp;入力①申請書項目!G718&amp;"."&amp;入力①申請書項目!J718)</f>
        <v/>
      </c>
      <c r="F866" s="809"/>
      <c r="G866" s="809"/>
      <c r="H866" s="809"/>
      <c r="I866" s="810" t="str">
        <f>IF(入力①申請書項目!M718="","",VLOOKUP(入力①申請書項目!M718,PL①!$A$25:$B$29,2,FALSE))</f>
        <v/>
      </c>
      <c r="J866" s="810"/>
      <c r="K866" s="810"/>
      <c r="L866" s="811" t="str">
        <f>IF(入力①申請書項目!Q718="","",入力①申請書項目!Q718)</f>
        <v/>
      </c>
      <c r="M866" s="811"/>
      <c r="N866" s="811"/>
      <c r="O866" s="811"/>
      <c r="P866" s="811"/>
      <c r="Q866" s="811"/>
      <c r="R866" s="811"/>
      <c r="S866" s="811"/>
      <c r="T866" s="811"/>
      <c r="U866" s="811"/>
      <c r="V866" s="811"/>
      <c r="W866" s="809" t="str">
        <f>IF(入力①申請書項目!AA718="","",入力①申請書項目!AA718)&amp;IF(入力①申請書項目!AD718="","",入力①申請書項目!AD718)</f>
        <v/>
      </c>
      <c r="X866" s="809"/>
      <c r="Y866" s="809"/>
      <c r="Z866" s="809"/>
      <c r="AA866" s="809" t="str">
        <f>IF(入力①申請書項目!AG718="","",入力①申請書項目!AG718)</f>
        <v/>
      </c>
      <c r="AB866" s="809"/>
      <c r="AC866" s="809"/>
      <c r="AD866" s="812" t="str">
        <f>IF(入力①申請書項目!AK718="","",入力①申請書項目!AK718)</f>
        <v/>
      </c>
      <c r="AE866" s="812"/>
      <c r="AF866" s="812"/>
      <c r="AG866" s="813" t="str">
        <f>IF(入力①申請書項目!AN718="","",入力①申請書項目!AN718)</f>
        <v/>
      </c>
      <c r="AH866" s="813"/>
      <c r="AI866" s="812" t="str">
        <f>IF(入力①申請書項目!AP718=0,"",入力①申請書項目!AP718)</f>
        <v/>
      </c>
      <c r="AJ866" s="812"/>
      <c r="AK866" s="812"/>
      <c r="AL866" s="814" t="str">
        <f>IF(入力①申請書項目!AV718="","",入力①申請書項目!AV718)&amp;IF(入力①申請書項目!AZ718="","",","&amp;入力①申請書項目!AZ718)</f>
        <v/>
      </c>
      <c r="AM866" s="814"/>
      <c r="AN866" s="814"/>
      <c r="AO866" s="814"/>
      <c r="AP866" s="814"/>
      <c r="AQ866" s="396"/>
      <c r="AT866" s="89">
        <f>IF(L866="",0,1)</f>
        <v>0</v>
      </c>
    </row>
    <row r="867" spans="1:46">
      <c r="A867" s="265"/>
      <c r="B867" s="265"/>
      <c r="C867" s="808" t="str">
        <f>IF(入力①申請書項目!E719="","",入力①申請書項目!E719)</f>
        <v/>
      </c>
      <c r="D867" s="808"/>
      <c r="E867" s="809" t="str">
        <f>IF(入力①申請書項目!G719="","","H"&amp;入力①申請書項目!G719&amp;"."&amp;入力①申請書項目!J719)</f>
        <v/>
      </c>
      <c r="F867" s="809"/>
      <c r="G867" s="809"/>
      <c r="H867" s="809"/>
      <c r="I867" s="810" t="str">
        <f>IF(入力①申請書項目!M719="","",VLOOKUP(入力①申請書項目!M719,PL①!$A$25:$B$29,2,FALSE))</f>
        <v/>
      </c>
      <c r="J867" s="810"/>
      <c r="K867" s="810"/>
      <c r="L867" s="811" t="str">
        <f>IF(入力①申請書項目!Q719="","",入力①申請書項目!Q719)</f>
        <v/>
      </c>
      <c r="M867" s="811"/>
      <c r="N867" s="811"/>
      <c r="O867" s="811"/>
      <c r="P867" s="811"/>
      <c r="Q867" s="811"/>
      <c r="R867" s="811"/>
      <c r="S867" s="811"/>
      <c r="T867" s="811"/>
      <c r="U867" s="811"/>
      <c r="V867" s="811"/>
      <c r="W867" s="809" t="str">
        <f>IF(入力①申請書項目!AA719="","",入力①申請書項目!AA719)&amp;IF(入力①申請書項目!AD719="","",入力①申請書項目!AD719)</f>
        <v/>
      </c>
      <c r="X867" s="809"/>
      <c r="Y867" s="809"/>
      <c r="Z867" s="809"/>
      <c r="AA867" s="809" t="str">
        <f>IF(入力①申請書項目!AG719="","",入力①申請書項目!AG719)</f>
        <v/>
      </c>
      <c r="AB867" s="809"/>
      <c r="AC867" s="809"/>
      <c r="AD867" s="812" t="str">
        <f>IF(入力①申請書項目!AK719="","",入力①申請書項目!AK719)</f>
        <v/>
      </c>
      <c r="AE867" s="812"/>
      <c r="AF867" s="812"/>
      <c r="AG867" s="813" t="str">
        <f>IF(入力①申請書項目!AN719="","",入力①申請書項目!AN719)</f>
        <v/>
      </c>
      <c r="AH867" s="813"/>
      <c r="AI867" s="812" t="str">
        <f>IF(入力①申請書項目!AP719=0,"",入力①申請書項目!AP719)</f>
        <v/>
      </c>
      <c r="AJ867" s="812"/>
      <c r="AK867" s="812"/>
      <c r="AL867" s="814" t="str">
        <f>IF(入力①申請書項目!AV719="","",入力①申請書項目!AV719)&amp;IF(入力①申請書項目!AZ719="","",","&amp;入力①申請書項目!AZ719)</f>
        <v/>
      </c>
      <c r="AM867" s="814"/>
      <c r="AN867" s="814"/>
      <c r="AO867" s="814"/>
      <c r="AP867" s="814"/>
      <c r="AQ867" s="396"/>
    </row>
    <row r="868" spans="1:46">
      <c r="A868" s="265"/>
      <c r="B868" s="265"/>
      <c r="C868" s="808" t="str">
        <f>IF(入力①申請書項目!E720="","",入力①申請書項目!E720)</f>
        <v/>
      </c>
      <c r="D868" s="808"/>
      <c r="E868" s="809" t="str">
        <f>IF(入力①申請書項目!G720="","","H"&amp;入力①申請書項目!G720&amp;"."&amp;入力①申請書項目!J720)</f>
        <v/>
      </c>
      <c r="F868" s="809"/>
      <c r="G868" s="809"/>
      <c r="H868" s="809"/>
      <c r="I868" s="810" t="str">
        <f>IF(入力①申請書項目!M720="","",VLOOKUP(入力①申請書項目!M720,PL①!$A$25:$B$29,2,FALSE))</f>
        <v/>
      </c>
      <c r="J868" s="810"/>
      <c r="K868" s="810"/>
      <c r="L868" s="811" t="str">
        <f>IF(入力①申請書項目!Q720="","",入力①申請書項目!Q720)</f>
        <v/>
      </c>
      <c r="M868" s="811"/>
      <c r="N868" s="811"/>
      <c r="O868" s="811"/>
      <c r="P868" s="811"/>
      <c r="Q868" s="811"/>
      <c r="R868" s="811"/>
      <c r="S868" s="811"/>
      <c r="T868" s="811"/>
      <c r="U868" s="811"/>
      <c r="V868" s="811"/>
      <c r="W868" s="809" t="str">
        <f>IF(入力①申請書項目!AA720="","",入力①申請書項目!AA720)&amp;IF(入力①申請書項目!AD720="","",入力①申請書項目!AD720)</f>
        <v/>
      </c>
      <c r="X868" s="809"/>
      <c r="Y868" s="809"/>
      <c r="Z868" s="809"/>
      <c r="AA868" s="809" t="str">
        <f>IF(入力①申請書項目!AG720="","",入力①申請書項目!AG720)</f>
        <v/>
      </c>
      <c r="AB868" s="809"/>
      <c r="AC868" s="809"/>
      <c r="AD868" s="812" t="str">
        <f>IF(入力①申請書項目!AK720="","",入力①申請書項目!AK720)</f>
        <v/>
      </c>
      <c r="AE868" s="812"/>
      <c r="AF868" s="812"/>
      <c r="AG868" s="813" t="str">
        <f>IF(入力①申請書項目!AN720="","",入力①申請書項目!AN720)</f>
        <v/>
      </c>
      <c r="AH868" s="813"/>
      <c r="AI868" s="812" t="str">
        <f>IF(入力①申請書項目!AP720=0,"",入力①申請書項目!AP720)</f>
        <v/>
      </c>
      <c r="AJ868" s="812"/>
      <c r="AK868" s="812"/>
      <c r="AL868" s="814" t="str">
        <f>IF(入力①申請書項目!AV720="","",入力①申請書項目!AV720)&amp;IF(入力①申請書項目!AZ720="","",","&amp;入力①申請書項目!AZ720)</f>
        <v/>
      </c>
      <c r="AM868" s="814"/>
      <c r="AN868" s="814"/>
      <c r="AO868" s="814"/>
      <c r="AP868" s="814"/>
      <c r="AQ868" s="396"/>
    </row>
    <row r="869" spans="1:46">
      <c r="A869" s="265"/>
      <c r="B869" s="265"/>
      <c r="C869" s="808" t="str">
        <f>IF(入力①申請書項目!E721="","",入力①申請書項目!E721)</f>
        <v/>
      </c>
      <c r="D869" s="808"/>
      <c r="E869" s="809" t="str">
        <f>IF(入力①申請書項目!G721="","","H"&amp;入力①申請書項目!G721&amp;"."&amp;入力①申請書項目!J721)</f>
        <v/>
      </c>
      <c r="F869" s="809"/>
      <c r="G869" s="809"/>
      <c r="H869" s="809"/>
      <c r="I869" s="810" t="str">
        <f>IF(入力①申請書項目!M721="","",VLOOKUP(入力①申請書項目!M721,PL①!$A$25:$B$29,2,FALSE))</f>
        <v/>
      </c>
      <c r="J869" s="810"/>
      <c r="K869" s="810"/>
      <c r="L869" s="811" t="str">
        <f>IF(入力①申請書項目!Q721="","",入力①申請書項目!Q721)</f>
        <v/>
      </c>
      <c r="M869" s="811"/>
      <c r="N869" s="811"/>
      <c r="O869" s="811"/>
      <c r="P869" s="811"/>
      <c r="Q869" s="811"/>
      <c r="R869" s="811"/>
      <c r="S869" s="811"/>
      <c r="T869" s="811"/>
      <c r="U869" s="811"/>
      <c r="V869" s="811"/>
      <c r="W869" s="809" t="str">
        <f>IF(入力①申請書項目!AA721="","",入力①申請書項目!AA721)&amp;IF(入力①申請書項目!AD721="","",入力①申請書項目!AD721)</f>
        <v/>
      </c>
      <c r="X869" s="809"/>
      <c r="Y869" s="809"/>
      <c r="Z869" s="809"/>
      <c r="AA869" s="809" t="str">
        <f>IF(入力①申請書項目!AG721="","",入力①申請書項目!AG721)</f>
        <v/>
      </c>
      <c r="AB869" s="809"/>
      <c r="AC869" s="809"/>
      <c r="AD869" s="812" t="str">
        <f>IF(入力①申請書項目!AK721="","",入力①申請書項目!AK721)</f>
        <v/>
      </c>
      <c r="AE869" s="812"/>
      <c r="AF869" s="812"/>
      <c r="AG869" s="813" t="str">
        <f>IF(入力①申請書項目!AN721="","",入力①申請書項目!AN721)</f>
        <v/>
      </c>
      <c r="AH869" s="813"/>
      <c r="AI869" s="812" t="str">
        <f>IF(入力①申請書項目!AP721=0,"",入力①申請書項目!AP721)</f>
        <v/>
      </c>
      <c r="AJ869" s="812"/>
      <c r="AK869" s="812"/>
      <c r="AL869" s="814" t="str">
        <f>IF(入力①申請書項目!AV721="","",入力①申請書項目!AV721)&amp;IF(入力①申請書項目!AZ721="","",","&amp;入力①申請書項目!AZ721)</f>
        <v/>
      </c>
      <c r="AM869" s="814"/>
      <c r="AN869" s="814"/>
      <c r="AO869" s="814"/>
      <c r="AP869" s="814"/>
      <c r="AQ869" s="396"/>
    </row>
    <row r="870" spans="1:46">
      <c r="A870" s="265"/>
      <c r="B870" s="265"/>
      <c r="C870" s="808" t="str">
        <f>IF(入力①申請書項目!E722="","",入力①申請書項目!E722)</f>
        <v/>
      </c>
      <c r="D870" s="808"/>
      <c r="E870" s="809" t="str">
        <f>IF(入力①申請書項目!G722="","","H"&amp;入力①申請書項目!G722&amp;"."&amp;入力①申請書項目!J722)</f>
        <v/>
      </c>
      <c r="F870" s="809"/>
      <c r="G870" s="809"/>
      <c r="H870" s="809"/>
      <c r="I870" s="810" t="str">
        <f>IF(入力①申請書項目!M722="","",VLOOKUP(入力①申請書項目!M722,PL①!$A$25:$B$29,2,FALSE))</f>
        <v/>
      </c>
      <c r="J870" s="810"/>
      <c r="K870" s="810"/>
      <c r="L870" s="811" t="str">
        <f>IF(入力①申請書項目!Q722="","",入力①申請書項目!Q722)</f>
        <v/>
      </c>
      <c r="M870" s="811"/>
      <c r="N870" s="811"/>
      <c r="O870" s="811"/>
      <c r="P870" s="811"/>
      <c r="Q870" s="811"/>
      <c r="R870" s="811"/>
      <c r="S870" s="811"/>
      <c r="T870" s="811"/>
      <c r="U870" s="811"/>
      <c r="V870" s="811"/>
      <c r="W870" s="809" t="str">
        <f>IF(入力①申請書項目!AA722="","",入力①申請書項目!AA722)&amp;IF(入力①申請書項目!AD722="","",入力①申請書項目!AD722)</f>
        <v/>
      </c>
      <c r="X870" s="809"/>
      <c r="Y870" s="809"/>
      <c r="Z870" s="809"/>
      <c r="AA870" s="809" t="str">
        <f>IF(入力①申請書項目!AG722="","",入力①申請書項目!AG722)</f>
        <v/>
      </c>
      <c r="AB870" s="809"/>
      <c r="AC870" s="809"/>
      <c r="AD870" s="812" t="str">
        <f>IF(入力①申請書項目!AK722="","",入力①申請書項目!AK722)</f>
        <v/>
      </c>
      <c r="AE870" s="812"/>
      <c r="AF870" s="812"/>
      <c r="AG870" s="813" t="str">
        <f>IF(入力①申請書項目!AN722="","",入力①申請書項目!AN722)</f>
        <v/>
      </c>
      <c r="AH870" s="813"/>
      <c r="AI870" s="812" t="str">
        <f>IF(入力①申請書項目!AP722=0,"",入力①申請書項目!AP722)</f>
        <v/>
      </c>
      <c r="AJ870" s="812"/>
      <c r="AK870" s="812"/>
      <c r="AL870" s="814" t="str">
        <f>IF(入力①申請書項目!AV722="","",入力①申請書項目!AV722)&amp;IF(入力①申請書項目!AZ722="","",","&amp;入力①申請書項目!AZ722)</f>
        <v/>
      </c>
      <c r="AM870" s="814"/>
      <c r="AN870" s="814"/>
      <c r="AO870" s="814"/>
      <c r="AP870" s="814"/>
      <c r="AQ870" s="396"/>
    </row>
    <row r="871" spans="1:46">
      <c r="A871" s="265"/>
      <c r="B871" s="265"/>
      <c r="C871" s="808" t="str">
        <f>IF(入力①申請書項目!E723="","",入力①申請書項目!E723)</f>
        <v/>
      </c>
      <c r="D871" s="808"/>
      <c r="E871" s="809" t="str">
        <f>IF(入力①申請書項目!G723="","","H"&amp;入力①申請書項目!G723&amp;"."&amp;入力①申請書項目!J723)</f>
        <v/>
      </c>
      <c r="F871" s="809"/>
      <c r="G871" s="809"/>
      <c r="H871" s="809"/>
      <c r="I871" s="810" t="str">
        <f>IF(入力①申請書項目!M723="","",VLOOKUP(入力①申請書項目!M723,PL①!$A$25:$B$29,2,FALSE))</f>
        <v/>
      </c>
      <c r="J871" s="810"/>
      <c r="K871" s="810"/>
      <c r="L871" s="811" t="str">
        <f>IF(入力①申請書項目!Q723="","",入力①申請書項目!Q723)</f>
        <v/>
      </c>
      <c r="M871" s="811"/>
      <c r="N871" s="811"/>
      <c r="O871" s="811"/>
      <c r="P871" s="811"/>
      <c r="Q871" s="811"/>
      <c r="R871" s="811"/>
      <c r="S871" s="811"/>
      <c r="T871" s="811"/>
      <c r="U871" s="811"/>
      <c r="V871" s="811"/>
      <c r="W871" s="809" t="str">
        <f>IF(入力①申請書項目!AA723="","",入力①申請書項目!AA723)&amp;IF(入力①申請書項目!AD723="","",入力①申請書項目!AD723)</f>
        <v/>
      </c>
      <c r="X871" s="809"/>
      <c r="Y871" s="809"/>
      <c r="Z871" s="809"/>
      <c r="AA871" s="809" t="str">
        <f>IF(入力①申請書項目!AG723="","",入力①申請書項目!AG723)</f>
        <v/>
      </c>
      <c r="AB871" s="809"/>
      <c r="AC871" s="809"/>
      <c r="AD871" s="812" t="str">
        <f>IF(入力①申請書項目!AK723="","",入力①申請書項目!AK723)</f>
        <v/>
      </c>
      <c r="AE871" s="812"/>
      <c r="AF871" s="812"/>
      <c r="AG871" s="813" t="str">
        <f>IF(入力①申請書項目!AN723="","",入力①申請書項目!AN723)</f>
        <v/>
      </c>
      <c r="AH871" s="813"/>
      <c r="AI871" s="812" t="str">
        <f>IF(入力①申請書項目!AP723=0,"",入力①申請書項目!AP723)</f>
        <v/>
      </c>
      <c r="AJ871" s="812"/>
      <c r="AK871" s="812"/>
      <c r="AL871" s="814" t="str">
        <f>IF(入力①申請書項目!AV723="","",入力①申請書項目!AV723)&amp;IF(入力①申請書項目!AZ723="","",","&amp;入力①申請書項目!AZ723)</f>
        <v/>
      </c>
      <c r="AM871" s="814"/>
      <c r="AN871" s="814"/>
      <c r="AO871" s="814"/>
      <c r="AP871" s="814"/>
      <c r="AQ871" s="396"/>
    </row>
    <row r="872" spans="1:46">
      <c r="A872" s="265"/>
      <c r="B872" s="265"/>
      <c r="C872" s="808" t="str">
        <f>IF(入力①申請書項目!E724="","",入力①申請書項目!E724)</f>
        <v/>
      </c>
      <c r="D872" s="808"/>
      <c r="E872" s="809" t="str">
        <f>IF(入力①申請書項目!G724="","","H"&amp;入力①申請書項目!G724&amp;"."&amp;入力①申請書項目!J724)</f>
        <v/>
      </c>
      <c r="F872" s="809"/>
      <c r="G872" s="809"/>
      <c r="H872" s="809"/>
      <c r="I872" s="810" t="str">
        <f>IF(入力①申請書項目!M724="","",VLOOKUP(入力①申請書項目!M724,PL①!$A$25:$B$29,2,FALSE))</f>
        <v/>
      </c>
      <c r="J872" s="810"/>
      <c r="K872" s="810"/>
      <c r="L872" s="811" t="str">
        <f>IF(入力①申請書項目!Q724="","",入力①申請書項目!Q724)</f>
        <v/>
      </c>
      <c r="M872" s="811"/>
      <c r="N872" s="811"/>
      <c r="O872" s="811"/>
      <c r="P872" s="811"/>
      <c r="Q872" s="811"/>
      <c r="R872" s="811"/>
      <c r="S872" s="811"/>
      <c r="T872" s="811"/>
      <c r="U872" s="811"/>
      <c r="V872" s="811"/>
      <c r="W872" s="809" t="str">
        <f>IF(入力①申請書項目!AA724="","",入力①申請書項目!AA724)&amp;IF(入力①申請書項目!AD724="","",入力①申請書項目!AD724)</f>
        <v/>
      </c>
      <c r="X872" s="809"/>
      <c r="Y872" s="809"/>
      <c r="Z872" s="809"/>
      <c r="AA872" s="809" t="str">
        <f>IF(入力①申請書項目!AG724="","",入力①申請書項目!AG724)</f>
        <v/>
      </c>
      <c r="AB872" s="809"/>
      <c r="AC872" s="809"/>
      <c r="AD872" s="812" t="str">
        <f>IF(入力①申請書項目!AK724="","",入力①申請書項目!AK724)</f>
        <v/>
      </c>
      <c r="AE872" s="812"/>
      <c r="AF872" s="812"/>
      <c r="AG872" s="813" t="str">
        <f>IF(入力①申請書項目!AN724="","",入力①申請書項目!AN724)</f>
        <v/>
      </c>
      <c r="AH872" s="813"/>
      <c r="AI872" s="812" t="str">
        <f>IF(入力①申請書項目!AP724=0,"",入力①申請書項目!AP724)</f>
        <v/>
      </c>
      <c r="AJ872" s="812"/>
      <c r="AK872" s="812"/>
      <c r="AL872" s="814" t="str">
        <f>IF(入力①申請書項目!AV724="","",入力①申請書項目!AV724)&amp;IF(入力①申請書項目!AZ724="","",","&amp;入力①申請書項目!AZ724)</f>
        <v/>
      </c>
      <c r="AM872" s="814"/>
      <c r="AN872" s="814"/>
      <c r="AO872" s="814"/>
      <c r="AP872" s="814"/>
      <c r="AQ872" s="396"/>
    </row>
    <row r="873" spans="1:46">
      <c r="A873" s="265"/>
      <c r="B873" s="265"/>
      <c r="C873" s="808" t="str">
        <f>IF(入力①申請書項目!E725="","",入力①申請書項目!E725)</f>
        <v/>
      </c>
      <c r="D873" s="808"/>
      <c r="E873" s="809" t="str">
        <f>IF(入力①申請書項目!G725="","","H"&amp;入力①申請書項目!G725&amp;"."&amp;入力①申請書項目!J725)</f>
        <v/>
      </c>
      <c r="F873" s="809"/>
      <c r="G873" s="809"/>
      <c r="H873" s="809"/>
      <c r="I873" s="810" t="str">
        <f>IF(入力①申請書項目!M725="","",VLOOKUP(入力①申請書項目!M725,PL①!$A$25:$B$29,2,FALSE))</f>
        <v/>
      </c>
      <c r="J873" s="810"/>
      <c r="K873" s="810"/>
      <c r="L873" s="811" t="str">
        <f>IF(入力①申請書項目!Q725="","",入力①申請書項目!Q725)</f>
        <v/>
      </c>
      <c r="M873" s="811"/>
      <c r="N873" s="811"/>
      <c r="O873" s="811"/>
      <c r="P873" s="811"/>
      <c r="Q873" s="811"/>
      <c r="R873" s="811"/>
      <c r="S873" s="811"/>
      <c r="T873" s="811"/>
      <c r="U873" s="811"/>
      <c r="V873" s="811"/>
      <c r="W873" s="809" t="str">
        <f>IF(入力①申請書項目!AA725="","",入力①申請書項目!AA725)&amp;IF(入力①申請書項目!AD725="","",入力①申請書項目!AD725)</f>
        <v/>
      </c>
      <c r="X873" s="809"/>
      <c r="Y873" s="809"/>
      <c r="Z873" s="809"/>
      <c r="AA873" s="809" t="str">
        <f>IF(入力①申請書項目!AG725="","",入力①申請書項目!AG725)</f>
        <v/>
      </c>
      <c r="AB873" s="809"/>
      <c r="AC873" s="809"/>
      <c r="AD873" s="812" t="str">
        <f>IF(入力①申請書項目!AK725="","",入力①申請書項目!AK725)</f>
        <v/>
      </c>
      <c r="AE873" s="812"/>
      <c r="AF873" s="812"/>
      <c r="AG873" s="813" t="str">
        <f>IF(入力①申請書項目!AN725="","",入力①申請書項目!AN725)</f>
        <v/>
      </c>
      <c r="AH873" s="813"/>
      <c r="AI873" s="812" t="str">
        <f>IF(入力①申請書項目!AP725=0,"",入力①申請書項目!AP725)</f>
        <v/>
      </c>
      <c r="AJ873" s="812"/>
      <c r="AK873" s="812"/>
      <c r="AL873" s="814" t="str">
        <f>IF(入力①申請書項目!AV725="","",入力①申請書項目!AV725)&amp;IF(入力①申請書項目!AZ725="","",","&amp;入力①申請書項目!AZ725)</f>
        <v/>
      </c>
      <c r="AM873" s="814"/>
      <c r="AN873" s="814"/>
      <c r="AO873" s="814"/>
      <c r="AP873" s="814"/>
      <c r="AQ873" s="396"/>
    </row>
    <row r="874" spans="1:46">
      <c r="A874" s="265"/>
      <c r="B874" s="265"/>
      <c r="C874" s="808" t="str">
        <f>IF(入力①申請書項目!E726="","",入力①申請書項目!E726)</f>
        <v/>
      </c>
      <c r="D874" s="808"/>
      <c r="E874" s="809" t="str">
        <f>IF(入力①申請書項目!G726="","","H"&amp;入力①申請書項目!G726&amp;"."&amp;入力①申請書項目!J726)</f>
        <v/>
      </c>
      <c r="F874" s="809"/>
      <c r="G874" s="809"/>
      <c r="H874" s="809"/>
      <c r="I874" s="810" t="str">
        <f>IF(入力①申請書項目!M726="","",VLOOKUP(入力①申請書項目!M726,PL①!$A$25:$B$29,2,FALSE))</f>
        <v/>
      </c>
      <c r="J874" s="810"/>
      <c r="K874" s="810"/>
      <c r="L874" s="811" t="str">
        <f>IF(入力①申請書項目!Q726="","",入力①申請書項目!Q726)</f>
        <v/>
      </c>
      <c r="M874" s="811"/>
      <c r="N874" s="811"/>
      <c r="O874" s="811"/>
      <c r="P874" s="811"/>
      <c r="Q874" s="811"/>
      <c r="R874" s="811"/>
      <c r="S874" s="811"/>
      <c r="T874" s="811"/>
      <c r="U874" s="811"/>
      <c r="V874" s="811"/>
      <c r="W874" s="809" t="str">
        <f>IF(入力①申請書項目!AA726="","",入力①申請書項目!AA726)&amp;IF(入力①申請書項目!AD726="","",入力①申請書項目!AD726)</f>
        <v/>
      </c>
      <c r="X874" s="809"/>
      <c r="Y874" s="809"/>
      <c r="Z874" s="809"/>
      <c r="AA874" s="809" t="str">
        <f>IF(入力①申請書項目!AG726="","",入力①申請書項目!AG726)</f>
        <v/>
      </c>
      <c r="AB874" s="809"/>
      <c r="AC874" s="809"/>
      <c r="AD874" s="812" t="str">
        <f>IF(入力①申請書項目!AK726="","",入力①申請書項目!AK726)</f>
        <v/>
      </c>
      <c r="AE874" s="812"/>
      <c r="AF874" s="812"/>
      <c r="AG874" s="813" t="str">
        <f>IF(入力①申請書項目!AN726="","",入力①申請書項目!AN726)</f>
        <v/>
      </c>
      <c r="AH874" s="813"/>
      <c r="AI874" s="812" t="str">
        <f>IF(入力①申請書項目!AP726=0,"",入力①申請書項目!AP726)</f>
        <v/>
      </c>
      <c r="AJ874" s="812"/>
      <c r="AK874" s="812"/>
      <c r="AL874" s="814" t="str">
        <f>IF(入力①申請書項目!AV726="","",入力①申請書項目!AV726)&amp;IF(入力①申請書項目!AZ726="","",","&amp;入力①申請書項目!AZ726)</f>
        <v/>
      </c>
      <c r="AM874" s="814"/>
      <c r="AN874" s="814"/>
      <c r="AO874" s="814"/>
      <c r="AP874" s="814"/>
      <c r="AQ874" s="396"/>
    </row>
    <row r="875" spans="1:46">
      <c r="A875" s="265"/>
      <c r="B875" s="265"/>
      <c r="C875" s="808" t="str">
        <f>IF(入力①申請書項目!E727="","",入力①申請書項目!E727)</f>
        <v/>
      </c>
      <c r="D875" s="808"/>
      <c r="E875" s="809" t="str">
        <f>IF(入力①申請書項目!G727="","","H"&amp;入力①申請書項目!G727&amp;"."&amp;入力①申請書項目!J727)</f>
        <v/>
      </c>
      <c r="F875" s="809"/>
      <c r="G875" s="809"/>
      <c r="H875" s="809"/>
      <c r="I875" s="810" t="str">
        <f>IF(入力①申請書項目!M727="","",VLOOKUP(入力①申請書項目!M727,PL①!$A$25:$B$29,2,FALSE))</f>
        <v/>
      </c>
      <c r="J875" s="810"/>
      <c r="K875" s="810"/>
      <c r="L875" s="811" t="str">
        <f>IF(入力①申請書項目!Q727="","",入力①申請書項目!Q727)</f>
        <v/>
      </c>
      <c r="M875" s="811"/>
      <c r="N875" s="811"/>
      <c r="O875" s="811"/>
      <c r="P875" s="811"/>
      <c r="Q875" s="811"/>
      <c r="R875" s="811"/>
      <c r="S875" s="811"/>
      <c r="T875" s="811"/>
      <c r="U875" s="811"/>
      <c r="V875" s="811"/>
      <c r="W875" s="809" t="str">
        <f>IF(入力①申請書項目!AA727="","",入力①申請書項目!AA727)&amp;IF(入力①申請書項目!AD727="","",入力①申請書項目!AD727)</f>
        <v/>
      </c>
      <c r="X875" s="809"/>
      <c r="Y875" s="809"/>
      <c r="Z875" s="809"/>
      <c r="AA875" s="809" t="str">
        <f>IF(入力①申請書項目!AG727="","",入力①申請書項目!AG727)</f>
        <v/>
      </c>
      <c r="AB875" s="809"/>
      <c r="AC875" s="809"/>
      <c r="AD875" s="812" t="str">
        <f>IF(入力①申請書項目!AK727="","",入力①申請書項目!AK727)</f>
        <v/>
      </c>
      <c r="AE875" s="812"/>
      <c r="AF875" s="812"/>
      <c r="AG875" s="813" t="str">
        <f>IF(入力①申請書項目!AN727="","",入力①申請書項目!AN727)</f>
        <v/>
      </c>
      <c r="AH875" s="813"/>
      <c r="AI875" s="812" t="str">
        <f>IF(入力①申請書項目!AP727=0,"",入力①申請書項目!AP727)</f>
        <v/>
      </c>
      <c r="AJ875" s="812"/>
      <c r="AK875" s="812"/>
      <c r="AL875" s="814" t="str">
        <f>IF(入力①申請書項目!AV727="","",入力①申請書項目!AV727)&amp;IF(入力①申請書項目!AZ727="","",","&amp;入力①申請書項目!AZ727)</f>
        <v/>
      </c>
      <c r="AM875" s="814"/>
      <c r="AN875" s="814"/>
      <c r="AO875" s="814"/>
      <c r="AP875" s="814"/>
      <c r="AQ875" s="396"/>
    </row>
    <row r="876" spans="1:46">
      <c r="A876" s="265"/>
      <c r="B876" s="265"/>
      <c r="C876" s="808" t="str">
        <f>IF(入力①申請書項目!E728="","",入力①申請書項目!E728)</f>
        <v/>
      </c>
      <c r="D876" s="808"/>
      <c r="E876" s="809" t="str">
        <f>IF(入力①申請書項目!G728="","","H"&amp;入力①申請書項目!G728&amp;"."&amp;入力①申請書項目!J728)</f>
        <v/>
      </c>
      <c r="F876" s="809"/>
      <c r="G876" s="809"/>
      <c r="H876" s="809"/>
      <c r="I876" s="810" t="str">
        <f>IF(入力①申請書項目!M728="","",VLOOKUP(入力①申請書項目!M728,PL①!$A$25:$B$29,2,FALSE))</f>
        <v/>
      </c>
      <c r="J876" s="810"/>
      <c r="K876" s="810"/>
      <c r="L876" s="811" t="str">
        <f>IF(入力①申請書項目!Q728="","",入力①申請書項目!Q728)</f>
        <v/>
      </c>
      <c r="M876" s="811"/>
      <c r="N876" s="811"/>
      <c r="O876" s="811"/>
      <c r="P876" s="811"/>
      <c r="Q876" s="811"/>
      <c r="R876" s="811"/>
      <c r="S876" s="811"/>
      <c r="T876" s="811"/>
      <c r="U876" s="811"/>
      <c r="V876" s="811"/>
      <c r="W876" s="809" t="str">
        <f>IF(入力①申請書項目!AA728="","",入力①申請書項目!AA728)&amp;IF(入力①申請書項目!AD728="","",入力①申請書項目!AD728)</f>
        <v/>
      </c>
      <c r="X876" s="809"/>
      <c r="Y876" s="809"/>
      <c r="Z876" s="809"/>
      <c r="AA876" s="809" t="str">
        <f>IF(入力①申請書項目!AG728="","",入力①申請書項目!AG728)</f>
        <v/>
      </c>
      <c r="AB876" s="809"/>
      <c r="AC876" s="809"/>
      <c r="AD876" s="812" t="str">
        <f>IF(入力①申請書項目!AK728="","",入力①申請書項目!AK728)</f>
        <v/>
      </c>
      <c r="AE876" s="812"/>
      <c r="AF876" s="812"/>
      <c r="AG876" s="813" t="str">
        <f>IF(入力①申請書項目!AN728="","",入力①申請書項目!AN728)</f>
        <v/>
      </c>
      <c r="AH876" s="813"/>
      <c r="AI876" s="812" t="str">
        <f>IF(入力①申請書項目!AP728=0,"",入力①申請書項目!AP728)</f>
        <v/>
      </c>
      <c r="AJ876" s="812"/>
      <c r="AK876" s="812"/>
      <c r="AL876" s="814" t="str">
        <f>IF(入力①申請書項目!AV728="","",入力①申請書項目!AV728)&amp;IF(入力①申請書項目!AZ728="","",","&amp;入力①申請書項目!AZ728)</f>
        <v/>
      </c>
      <c r="AM876" s="814"/>
      <c r="AN876" s="814"/>
      <c r="AO876" s="814"/>
      <c r="AP876" s="814"/>
      <c r="AQ876" s="396"/>
    </row>
    <row r="877" spans="1:46">
      <c r="A877" s="265"/>
      <c r="B877" s="265"/>
      <c r="C877" s="808" t="str">
        <f>IF(入力①申請書項目!E729="","",入力①申請書項目!E729)</f>
        <v/>
      </c>
      <c r="D877" s="808"/>
      <c r="E877" s="809" t="str">
        <f>IF(入力①申請書項目!G729="","","H"&amp;入力①申請書項目!G729&amp;"."&amp;入力①申請書項目!J729)</f>
        <v/>
      </c>
      <c r="F877" s="809"/>
      <c r="G877" s="809"/>
      <c r="H877" s="809"/>
      <c r="I877" s="810" t="str">
        <f>IF(入力①申請書項目!M729="","",VLOOKUP(入力①申請書項目!M729,PL①!$A$25:$B$29,2,FALSE))</f>
        <v/>
      </c>
      <c r="J877" s="810"/>
      <c r="K877" s="810"/>
      <c r="L877" s="811" t="str">
        <f>IF(入力①申請書項目!Q729="","",入力①申請書項目!Q729)</f>
        <v/>
      </c>
      <c r="M877" s="811"/>
      <c r="N877" s="811"/>
      <c r="O877" s="811"/>
      <c r="P877" s="811"/>
      <c r="Q877" s="811"/>
      <c r="R877" s="811"/>
      <c r="S877" s="811"/>
      <c r="T877" s="811"/>
      <c r="U877" s="811"/>
      <c r="V877" s="811"/>
      <c r="W877" s="809" t="str">
        <f>IF(入力①申請書項目!AA729="","",入力①申請書項目!AA729)&amp;IF(入力①申請書項目!AD729="","",入力①申請書項目!AD729)</f>
        <v/>
      </c>
      <c r="X877" s="809"/>
      <c r="Y877" s="809"/>
      <c r="Z877" s="809"/>
      <c r="AA877" s="809" t="str">
        <f>IF(入力①申請書項目!AG729="","",入力①申請書項目!AG729)</f>
        <v/>
      </c>
      <c r="AB877" s="809"/>
      <c r="AC877" s="809"/>
      <c r="AD877" s="812" t="str">
        <f>IF(入力①申請書項目!AK729="","",入力①申請書項目!AK729)</f>
        <v/>
      </c>
      <c r="AE877" s="812"/>
      <c r="AF877" s="812"/>
      <c r="AG877" s="813" t="str">
        <f>IF(入力①申請書項目!AN729="","",入力①申請書項目!AN729)</f>
        <v/>
      </c>
      <c r="AH877" s="813"/>
      <c r="AI877" s="812" t="str">
        <f>IF(入力①申請書項目!AP729=0,"",入力①申請書項目!AP729)</f>
        <v/>
      </c>
      <c r="AJ877" s="812"/>
      <c r="AK877" s="812"/>
      <c r="AL877" s="814" t="str">
        <f>IF(入力①申請書項目!AV729="","",入力①申請書項目!AV729)&amp;IF(入力①申請書項目!AZ729="","",","&amp;入力①申請書項目!AZ729)</f>
        <v/>
      </c>
      <c r="AM877" s="814"/>
      <c r="AN877" s="814"/>
      <c r="AO877" s="814"/>
      <c r="AP877" s="814"/>
      <c r="AQ877" s="396"/>
    </row>
    <row r="878" spans="1:46">
      <c r="A878" s="265"/>
      <c r="B878" s="265"/>
      <c r="C878" s="808" t="str">
        <f>IF(入力①申請書項目!E730="","",入力①申請書項目!E730)</f>
        <v/>
      </c>
      <c r="D878" s="808"/>
      <c r="E878" s="809" t="str">
        <f>IF(入力①申請書項目!G730="","","H"&amp;入力①申請書項目!G730&amp;"."&amp;入力①申請書項目!J730)</f>
        <v/>
      </c>
      <c r="F878" s="809"/>
      <c r="G878" s="809"/>
      <c r="H878" s="809"/>
      <c r="I878" s="810" t="str">
        <f>IF(入力①申請書項目!M730="","",VLOOKUP(入力①申請書項目!M730,PL①!$A$25:$B$29,2,FALSE))</f>
        <v/>
      </c>
      <c r="J878" s="810"/>
      <c r="K878" s="810"/>
      <c r="L878" s="811" t="str">
        <f>IF(入力①申請書項目!Q730="","",入力①申請書項目!Q730)</f>
        <v/>
      </c>
      <c r="M878" s="811"/>
      <c r="N878" s="811"/>
      <c r="O878" s="811"/>
      <c r="P878" s="811"/>
      <c r="Q878" s="811"/>
      <c r="R878" s="811"/>
      <c r="S878" s="811"/>
      <c r="T878" s="811"/>
      <c r="U878" s="811"/>
      <c r="V878" s="811"/>
      <c r="W878" s="809" t="str">
        <f>IF(入力①申請書項目!AA730="","",入力①申請書項目!AA730)&amp;IF(入力①申請書項目!AD730="","",入力①申請書項目!AD730)</f>
        <v/>
      </c>
      <c r="X878" s="809"/>
      <c r="Y878" s="809"/>
      <c r="Z878" s="809"/>
      <c r="AA878" s="809" t="str">
        <f>IF(入力①申請書項目!AG730="","",入力①申請書項目!AG730)</f>
        <v/>
      </c>
      <c r="AB878" s="809"/>
      <c r="AC878" s="809"/>
      <c r="AD878" s="812" t="str">
        <f>IF(入力①申請書項目!AK730="","",入力①申請書項目!AK730)</f>
        <v/>
      </c>
      <c r="AE878" s="812"/>
      <c r="AF878" s="812"/>
      <c r="AG878" s="813" t="str">
        <f>IF(入力①申請書項目!AN730="","",入力①申請書項目!AN730)</f>
        <v/>
      </c>
      <c r="AH878" s="813"/>
      <c r="AI878" s="812" t="str">
        <f>IF(入力①申請書項目!AP730=0,"",入力①申請書項目!AP730)</f>
        <v/>
      </c>
      <c r="AJ878" s="812"/>
      <c r="AK878" s="812"/>
      <c r="AL878" s="814" t="str">
        <f>IF(入力①申請書項目!AV730="","",入力①申請書項目!AV730)&amp;IF(入力①申請書項目!AZ730="","",","&amp;入力①申請書項目!AZ730)</f>
        <v/>
      </c>
      <c r="AM878" s="814"/>
      <c r="AN878" s="814"/>
      <c r="AO878" s="814"/>
      <c r="AP878" s="814"/>
      <c r="AQ878" s="396"/>
    </row>
    <row r="879" spans="1:46">
      <c r="A879" s="265"/>
      <c r="B879" s="265"/>
      <c r="C879" s="808" t="str">
        <f>IF(入力①申請書項目!E731="","",入力①申請書項目!E731)</f>
        <v/>
      </c>
      <c r="D879" s="808"/>
      <c r="E879" s="809" t="str">
        <f>IF(入力①申請書項目!G731="","","H"&amp;入力①申請書項目!G731&amp;"."&amp;入力①申請書項目!J731)</f>
        <v/>
      </c>
      <c r="F879" s="809"/>
      <c r="G879" s="809"/>
      <c r="H879" s="809"/>
      <c r="I879" s="810" t="str">
        <f>IF(入力①申請書項目!M731="","",VLOOKUP(入力①申請書項目!M731,PL①!$A$25:$B$29,2,FALSE))</f>
        <v/>
      </c>
      <c r="J879" s="810"/>
      <c r="K879" s="810"/>
      <c r="L879" s="811" t="str">
        <f>IF(入力①申請書項目!Q731="","",入力①申請書項目!Q731)</f>
        <v/>
      </c>
      <c r="M879" s="811"/>
      <c r="N879" s="811"/>
      <c r="O879" s="811"/>
      <c r="P879" s="811"/>
      <c r="Q879" s="811"/>
      <c r="R879" s="811"/>
      <c r="S879" s="811"/>
      <c r="T879" s="811"/>
      <c r="U879" s="811"/>
      <c r="V879" s="811"/>
      <c r="W879" s="809" t="str">
        <f>IF(入力①申請書項目!AA731="","",入力①申請書項目!AA731)&amp;IF(入力①申請書項目!AD731="","",入力①申請書項目!AD731)</f>
        <v/>
      </c>
      <c r="X879" s="809"/>
      <c r="Y879" s="809"/>
      <c r="Z879" s="809"/>
      <c r="AA879" s="809" t="str">
        <f>IF(入力①申請書項目!AG731="","",入力①申請書項目!AG731)</f>
        <v/>
      </c>
      <c r="AB879" s="809"/>
      <c r="AC879" s="809"/>
      <c r="AD879" s="812" t="str">
        <f>IF(入力①申請書項目!AK731="","",入力①申請書項目!AK731)</f>
        <v/>
      </c>
      <c r="AE879" s="812"/>
      <c r="AF879" s="812"/>
      <c r="AG879" s="813" t="str">
        <f>IF(入力①申請書項目!AN731="","",入力①申請書項目!AN731)</f>
        <v/>
      </c>
      <c r="AH879" s="813"/>
      <c r="AI879" s="812" t="str">
        <f>IF(入力①申請書項目!AP731=0,"",入力①申請書項目!AP731)</f>
        <v/>
      </c>
      <c r="AJ879" s="812"/>
      <c r="AK879" s="812"/>
      <c r="AL879" s="814" t="str">
        <f>IF(入力①申請書項目!AV731="","",入力①申請書項目!AV731)&amp;IF(入力①申請書項目!AZ731="","",","&amp;入力①申請書項目!AZ731)</f>
        <v/>
      </c>
      <c r="AM879" s="814"/>
      <c r="AN879" s="814"/>
      <c r="AO879" s="814"/>
      <c r="AP879" s="814"/>
      <c r="AQ879" s="396"/>
    </row>
    <row r="880" spans="1:46">
      <c r="A880" s="265"/>
      <c r="B880" s="265"/>
      <c r="C880" s="808" t="str">
        <f>IF(入力①申請書項目!E732="","",入力①申請書項目!E732)</f>
        <v/>
      </c>
      <c r="D880" s="808"/>
      <c r="E880" s="809" t="str">
        <f>IF(入力①申請書項目!G732="","","H"&amp;入力①申請書項目!G732&amp;"."&amp;入力①申請書項目!J732)</f>
        <v/>
      </c>
      <c r="F880" s="809"/>
      <c r="G880" s="809"/>
      <c r="H880" s="809"/>
      <c r="I880" s="810" t="str">
        <f>IF(入力①申請書項目!M732="","",VLOOKUP(入力①申請書項目!M732,PL①!$A$25:$B$29,2,FALSE))</f>
        <v/>
      </c>
      <c r="J880" s="810"/>
      <c r="K880" s="810"/>
      <c r="L880" s="811" t="str">
        <f>IF(入力①申請書項目!Q732="","",入力①申請書項目!Q732)</f>
        <v/>
      </c>
      <c r="M880" s="811"/>
      <c r="N880" s="811"/>
      <c r="O880" s="811"/>
      <c r="P880" s="811"/>
      <c r="Q880" s="811"/>
      <c r="R880" s="811"/>
      <c r="S880" s="811"/>
      <c r="T880" s="811"/>
      <c r="U880" s="811"/>
      <c r="V880" s="811"/>
      <c r="W880" s="809" t="str">
        <f>IF(入力①申請書項目!AA732="","",入力①申請書項目!AA732)&amp;IF(入力①申請書項目!AD732="","",入力①申請書項目!AD732)</f>
        <v/>
      </c>
      <c r="X880" s="809"/>
      <c r="Y880" s="809"/>
      <c r="Z880" s="809"/>
      <c r="AA880" s="809" t="str">
        <f>IF(入力①申請書項目!AG732="","",入力①申請書項目!AG732)</f>
        <v/>
      </c>
      <c r="AB880" s="809"/>
      <c r="AC880" s="809"/>
      <c r="AD880" s="812" t="str">
        <f>IF(入力①申請書項目!AK732="","",入力①申請書項目!AK732)</f>
        <v/>
      </c>
      <c r="AE880" s="812"/>
      <c r="AF880" s="812"/>
      <c r="AG880" s="813" t="str">
        <f>IF(入力①申請書項目!AN732="","",入力①申請書項目!AN732)</f>
        <v/>
      </c>
      <c r="AH880" s="813"/>
      <c r="AI880" s="812" t="str">
        <f>IF(入力①申請書項目!AP732=0,"",入力①申請書項目!AP732)</f>
        <v/>
      </c>
      <c r="AJ880" s="812"/>
      <c r="AK880" s="812"/>
      <c r="AL880" s="814" t="str">
        <f>IF(入力①申請書項目!AV732="","",入力①申請書項目!AV732)&amp;IF(入力①申請書項目!AZ732="","",","&amp;入力①申請書項目!AZ732)</f>
        <v/>
      </c>
      <c r="AM880" s="814"/>
      <c r="AN880" s="814"/>
      <c r="AO880" s="814"/>
      <c r="AP880" s="814"/>
      <c r="AQ880" s="396"/>
    </row>
    <row r="881" spans="1:43">
      <c r="A881" s="265"/>
      <c r="B881" s="265"/>
      <c r="C881" s="808" t="str">
        <f>IF(入力①申請書項目!E733="","",入力①申請書項目!E733)</f>
        <v/>
      </c>
      <c r="D881" s="808"/>
      <c r="E881" s="809" t="str">
        <f>IF(入力①申請書項目!G733="","","H"&amp;入力①申請書項目!G733&amp;"."&amp;入力①申請書項目!J733)</f>
        <v/>
      </c>
      <c r="F881" s="809"/>
      <c r="G881" s="809"/>
      <c r="H881" s="809"/>
      <c r="I881" s="810" t="str">
        <f>IF(入力①申請書項目!M733="","",VLOOKUP(入力①申請書項目!M733,PL①!$A$25:$B$29,2,FALSE))</f>
        <v/>
      </c>
      <c r="J881" s="810"/>
      <c r="K881" s="810"/>
      <c r="L881" s="811" t="str">
        <f>IF(入力①申請書項目!Q733="","",入力①申請書項目!Q733)</f>
        <v/>
      </c>
      <c r="M881" s="811"/>
      <c r="N881" s="811"/>
      <c r="O881" s="811"/>
      <c r="P881" s="811"/>
      <c r="Q881" s="811"/>
      <c r="R881" s="811"/>
      <c r="S881" s="811"/>
      <c r="T881" s="811"/>
      <c r="U881" s="811"/>
      <c r="V881" s="811"/>
      <c r="W881" s="809" t="str">
        <f>IF(入力①申請書項目!AA733="","",入力①申請書項目!AA733)&amp;IF(入力①申請書項目!AD733="","",入力①申請書項目!AD733)</f>
        <v/>
      </c>
      <c r="X881" s="809"/>
      <c r="Y881" s="809"/>
      <c r="Z881" s="809"/>
      <c r="AA881" s="809" t="str">
        <f>IF(入力①申請書項目!AG733="","",入力①申請書項目!AG733)</f>
        <v/>
      </c>
      <c r="AB881" s="809"/>
      <c r="AC881" s="809"/>
      <c r="AD881" s="812" t="str">
        <f>IF(入力①申請書項目!AK733="","",入力①申請書項目!AK733)</f>
        <v/>
      </c>
      <c r="AE881" s="812"/>
      <c r="AF881" s="812"/>
      <c r="AG881" s="813" t="str">
        <f>IF(入力①申請書項目!AN733="","",入力①申請書項目!AN733)</f>
        <v/>
      </c>
      <c r="AH881" s="813"/>
      <c r="AI881" s="812" t="str">
        <f>IF(入力①申請書項目!AP733=0,"",入力①申請書項目!AP733)</f>
        <v/>
      </c>
      <c r="AJ881" s="812"/>
      <c r="AK881" s="812"/>
      <c r="AL881" s="814" t="str">
        <f>IF(入力①申請書項目!AV733="","",入力①申請書項目!AV733)&amp;IF(入力①申請書項目!AZ733="","",","&amp;入力①申請書項目!AZ733)</f>
        <v/>
      </c>
      <c r="AM881" s="814"/>
      <c r="AN881" s="814"/>
      <c r="AO881" s="814"/>
      <c r="AP881" s="814"/>
      <c r="AQ881" s="396"/>
    </row>
    <row r="882" spans="1:43">
      <c r="A882" s="265"/>
      <c r="B882" s="265"/>
      <c r="C882" s="808" t="str">
        <f>IF(入力①申請書項目!E734="","",入力①申請書項目!E734)</f>
        <v/>
      </c>
      <c r="D882" s="808"/>
      <c r="E882" s="809" t="str">
        <f>IF(入力①申請書項目!G734="","","H"&amp;入力①申請書項目!G734&amp;"."&amp;入力①申請書項目!J734)</f>
        <v/>
      </c>
      <c r="F882" s="809"/>
      <c r="G882" s="809"/>
      <c r="H882" s="809"/>
      <c r="I882" s="810" t="str">
        <f>IF(入力①申請書項目!M734="","",VLOOKUP(入力①申請書項目!M734,PL①!$A$25:$B$29,2,FALSE))</f>
        <v/>
      </c>
      <c r="J882" s="810"/>
      <c r="K882" s="810"/>
      <c r="L882" s="811" t="str">
        <f>IF(入力①申請書項目!Q734="","",入力①申請書項目!Q734)</f>
        <v/>
      </c>
      <c r="M882" s="811"/>
      <c r="N882" s="811"/>
      <c r="O882" s="811"/>
      <c r="P882" s="811"/>
      <c r="Q882" s="811"/>
      <c r="R882" s="811"/>
      <c r="S882" s="811"/>
      <c r="T882" s="811"/>
      <c r="U882" s="811"/>
      <c r="V882" s="811"/>
      <c r="W882" s="809" t="str">
        <f>IF(入力①申請書項目!AA734="","",入力①申請書項目!AA734)&amp;IF(入力①申請書項目!AD734="","",入力①申請書項目!AD734)</f>
        <v/>
      </c>
      <c r="X882" s="809"/>
      <c r="Y882" s="809"/>
      <c r="Z882" s="809"/>
      <c r="AA882" s="809" t="str">
        <f>IF(入力①申請書項目!AG734="","",入力①申請書項目!AG734)</f>
        <v/>
      </c>
      <c r="AB882" s="809"/>
      <c r="AC882" s="809"/>
      <c r="AD882" s="812" t="str">
        <f>IF(入力①申請書項目!AK734="","",入力①申請書項目!AK734)</f>
        <v/>
      </c>
      <c r="AE882" s="812"/>
      <c r="AF882" s="812"/>
      <c r="AG882" s="813" t="str">
        <f>IF(入力①申請書項目!AN734="","",入力①申請書項目!AN734)</f>
        <v/>
      </c>
      <c r="AH882" s="813"/>
      <c r="AI882" s="812" t="str">
        <f>IF(入力①申請書項目!AP734=0,"",入力①申請書項目!AP734)</f>
        <v/>
      </c>
      <c r="AJ882" s="812"/>
      <c r="AK882" s="812"/>
      <c r="AL882" s="814" t="str">
        <f>IF(入力①申請書項目!AV734="","",入力①申請書項目!AV734)&amp;IF(入力①申請書項目!AZ734="","",","&amp;入力①申請書項目!AZ734)</f>
        <v/>
      </c>
      <c r="AM882" s="814"/>
      <c r="AN882" s="814"/>
      <c r="AO882" s="814"/>
      <c r="AP882" s="814"/>
      <c r="AQ882" s="396"/>
    </row>
    <row r="883" spans="1:43">
      <c r="A883" s="265"/>
      <c r="B883" s="265"/>
      <c r="C883" s="808" t="str">
        <f>IF(入力①申請書項目!E735="","",入力①申請書項目!E735)</f>
        <v/>
      </c>
      <c r="D883" s="808"/>
      <c r="E883" s="809" t="str">
        <f>IF(入力①申請書項目!G735="","","H"&amp;入力①申請書項目!G735&amp;"."&amp;入力①申請書項目!J735)</f>
        <v/>
      </c>
      <c r="F883" s="809"/>
      <c r="G883" s="809"/>
      <c r="H883" s="809"/>
      <c r="I883" s="810" t="str">
        <f>IF(入力①申請書項目!M735="","",VLOOKUP(入力①申請書項目!M735,PL①!$A$25:$B$29,2,FALSE))</f>
        <v/>
      </c>
      <c r="J883" s="810"/>
      <c r="K883" s="810"/>
      <c r="L883" s="811" t="str">
        <f>IF(入力①申請書項目!Q735="","",入力①申請書項目!Q735)</f>
        <v/>
      </c>
      <c r="M883" s="811"/>
      <c r="N883" s="811"/>
      <c r="O883" s="811"/>
      <c r="P883" s="811"/>
      <c r="Q883" s="811"/>
      <c r="R883" s="811"/>
      <c r="S883" s="811"/>
      <c r="T883" s="811"/>
      <c r="U883" s="811"/>
      <c r="V883" s="811"/>
      <c r="W883" s="809" t="str">
        <f>IF(入力①申請書項目!AA735="","",入力①申請書項目!AA735)&amp;IF(入力①申請書項目!AD735="","",入力①申請書項目!AD735)</f>
        <v/>
      </c>
      <c r="X883" s="809"/>
      <c r="Y883" s="809"/>
      <c r="Z883" s="809"/>
      <c r="AA883" s="809" t="str">
        <f>IF(入力①申請書項目!AG735="","",入力①申請書項目!AG735)</f>
        <v/>
      </c>
      <c r="AB883" s="809"/>
      <c r="AC883" s="809"/>
      <c r="AD883" s="812" t="str">
        <f>IF(入力①申請書項目!AK735="","",入力①申請書項目!AK735)</f>
        <v/>
      </c>
      <c r="AE883" s="812"/>
      <c r="AF883" s="812"/>
      <c r="AG883" s="813" t="str">
        <f>IF(入力①申請書項目!AN735="","",入力①申請書項目!AN735)</f>
        <v/>
      </c>
      <c r="AH883" s="813"/>
      <c r="AI883" s="812" t="str">
        <f>IF(入力①申請書項目!AP735=0,"",入力①申請書項目!AP735)</f>
        <v/>
      </c>
      <c r="AJ883" s="812"/>
      <c r="AK883" s="812"/>
      <c r="AL883" s="814" t="str">
        <f>IF(入力①申請書項目!AV735="","",入力①申請書項目!AV735)&amp;IF(入力①申請書項目!AZ735="","",","&amp;入力①申請書項目!AZ735)</f>
        <v/>
      </c>
      <c r="AM883" s="814"/>
      <c r="AN883" s="814"/>
      <c r="AO883" s="814"/>
      <c r="AP883" s="814"/>
      <c r="AQ883" s="396"/>
    </row>
    <row r="884" spans="1:43">
      <c r="A884" s="265"/>
      <c r="B884" s="265"/>
      <c r="C884" s="808" t="str">
        <f>IF(入力①申請書項目!E736="","",入力①申請書項目!E736)</f>
        <v/>
      </c>
      <c r="D884" s="808"/>
      <c r="E884" s="809" t="str">
        <f>IF(入力①申請書項目!G736="","","H"&amp;入力①申請書項目!G736&amp;"."&amp;入力①申請書項目!J736)</f>
        <v/>
      </c>
      <c r="F884" s="809"/>
      <c r="G884" s="809"/>
      <c r="H884" s="809"/>
      <c r="I884" s="810" t="str">
        <f>IF(入力①申請書項目!M736="","",VLOOKUP(入力①申請書項目!M736,PL①!$A$25:$B$29,2,FALSE))</f>
        <v/>
      </c>
      <c r="J884" s="810"/>
      <c r="K884" s="810"/>
      <c r="L884" s="811" t="str">
        <f>IF(入力①申請書項目!Q736="","",入力①申請書項目!Q736)</f>
        <v/>
      </c>
      <c r="M884" s="811"/>
      <c r="N884" s="811"/>
      <c r="O884" s="811"/>
      <c r="P884" s="811"/>
      <c r="Q884" s="811"/>
      <c r="R884" s="811"/>
      <c r="S884" s="811"/>
      <c r="T884" s="811"/>
      <c r="U884" s="811"/>
      <c r="V884" s="811"/>
      <c r="W884" s="809" t="str">
        <f>IF(入力①申請書項目!AA736="","",入力①申請書項目!AA736)&amp;IF(入力①申請書項目!AD736="","",入力①申請書項目!AD736)</f>
        <v/>
      </c>
      <c r="X884" s="809"/>
      <c r="Y884" s="809"/>
      <c r="Z884" s="809"/>
      <c r="AA884" s="809" t="str">
        <f>IF(入力①申請書項目!AG736="","",入力①申請書項目!AG736)</f>
        <v/>
      </c>
      <c r="AB884" s="809"/>
      <c r="AC884" s="809"/>
      <c r="AD884" s="812" t="str">
        <f>IF(入力①申請書項目!AK736="","",入力①申請書項目!AK736)</f>
        <v/>
      </c>
      <c r="AE884" s="812"/>
      <c r="AF884" s="812"/>
      <c r="AG884" s="813" t="str">
        <f>IF(入力①申請書項目!AN736="","",入力①申請書項目!AN736)</f>
        <v/>
      </c>
      <c r="AH884" s="813"/>
      <c r="AI884" s="812" t="str">
        <f>IF(入力①申請書項目!AP736=0,"",入力①申請書項目!AP736)</f>
        <v/>
      </c>
      <c r="AJ884" s="812"/>
      <c r="AK884" s="812"/>
      <c r="AL884" s="814" t="str">
        <f>IF(入力①申請書項目!AV736="","",入力①申請書項目!AV736)&amp;IF(入力①申請書項目!AZ736="","",","&amp;入力①申請書項目!AZ736)</f>
        <v/>
      </c>
      <c r="AM884" s="814"/>
      <c r="AN884" s="814"/>
      <c r="AO884" s="814"/>
      <c r="AP884" s="814"/>
      <c r="AQ884" s="396"/>
    </row>
    <row r="885" spans="1:43">
      <c r="A885" s="265"/>
      <c r="B885" s="265"/>
      <c r="C885" s="808" t="str">
        <f>IF(入力①申請書項目!E737="","",入力①申請書項目!E737)</f>
        <v/>
      </c>
      <c r="D885" s="808"/>
      <c r="E885" s="809" t="str">
        <f>IF(入力①申請書項目!G737="","","H"&amp;入力①申請書項目!G737&amp;"."&amp;入力①申請書項目!J737)</f>
        <v/>
      </c>
      <c r="F885" s="809"/>
      <c r="G885" s="809"/>
      <c r="H885" s="809"/>
      <c r="I885" s="810" t="str">
        <f>IF(入力①申請書項目!M737="","",VLOOKUP(入力①申請書項目!M737,PL①!$A$25:$B$29,2,FALSE))</f>
        <v/>
      </c>
      <c r="J885" s="810"/>
      <c r="K885" s="810"/>
      <c r="L885" s="811" t="str">
        <f>IF(入力①申請書項目!Q737="","",入力①申請書項目!Q737)</f>
        <v/>
      </c>
      <c r="M885" s="811"/>
      <c r="N885" s="811"/>
      <c r="O885" s="811"/>
      <c r="P885" s="811"/>
      <c r="Q885" s="811"/>
      <c r="R885" s="811"/>
      <c r="S885" s="811"/>
      <c r="T885" s="811"/>
      <c r="U885" s="811"/>
      <c r="V885" s="811"/>
      <c r="W885" s="809" t="str">
        <f>IF(入力①申請書項目!AA737="","",入力①申請書項目!AA737)&amp;IF(入力①申請書項目!AD737="","",入力①申請書項目!AD737)</f>
        <v/>
      </c>
      <c r="X885" s="809"/>
      <c r="Y885" s="809"/>
      <c r="Z885" s="809"/>
      <c r="AA885" s="809" t="str">
        <f>IF(入力①申請書項目!AG737="","",入力①申請書項目!AG737)</f>
        <v/>
      </c>
      <c r="AB885" s="809"/>
      <c r="AC885" s="809"/>
      <c r="AD885" s="812" t="str">
        <f>IF(入力①申請書項目!AK737="","",入力①申請書項目!AK737)</f>
        <v/>
      </c>
      <c r="AE885" s="812"/>
      <c r="AF885" s="812"/>
      <c r="AG885" s="813" t="str">
        <f>IF(入力①申請書項目!AN737="","",入力①申請書項目!AN737)</f>
        <v/>
      </c>
      <c r="AH885" s="813"/>
      <c r="AI885" s="812" t="str">
        <f>IF(入力①申請書項目!AP737=0,"",入力①申請書項目!AP737)</f>
        <v/>
      </c>
      <c r="AJ885" s="812"/>
      <c r="AK885" s="812"/>
      <c r="AL885" s="814" t="str">
        <f>IF(入力①申請書項目!AV737="","",入力①申請書項目!AV737)&amp;IF(入力①申請書項目!AZ737="","",","&amp;入力①申請書項目!AZ737)</f>
        <v/>
      </c>
      <c r="AM885" s="814"/>
      <c r="AN885" s="814"/>
      <c r="AO885" s="814"/>
      <c r="AP885" s="814"/>
      <c r="AQ885" s="396"/>
    </row>
    <row r="886" spans="1:43">
      <c r="A886" s="265"/>
      <c r="B886" s="265"/>
      <c r="C886" s="808" t="str">
        <f>IF(入力①申請書項目!E738="","",入力①申請書項目!E738)</f>
        <v/>
      </c>
      <c r="D886" s="808"/>
      <c r="E886" s="809" t="str">
        <f>IF(入力①申請書項目!G738="","","H"&amp;入力①申請書項目!G738&amp;"."&amp;入力①申請書項目!J738)</f>
        <v/>
      </c>
      <c r="F886" s="809"/>
      <c r="G886" s="809"/>
      <c r="H886" s="809"/>
      <c r="I886" s="810" t="str">
        <f>IF(入力①申請書項目!M738="","",VLOOKUP(入力①申請書項目!M738,PL①!$A$25:$B$29,2,FALSE))</f>
        <v/>
      </c>
      <c r="J886" s="810"/>
      <c r="K886" s="810"/>
      <c r="L886" s="811" t="str">
        <f>IF(入力①申請書項目!Q738="","",入力①申請書項目!Q738)</f>
        <v/>
      </c>
      <c r="M886" s="811"/>
      <c r="N886" s="811"/>
      <c r="O886" s="811"/>
      <c r="P886" s="811"/>
      <c r="Q886" s="811"/>
      <c r="R886" s="811"/>
      <c r="S886" s="811"/>
      <c r="T886" s="811"/>
      <c r="U886" s="811"/>
      <c r="V886" s="811"/>
      <c r="W886" s="809" t="str">
        <f>IF(入力①申請書項目!AA738="","",入力①申請書項目!AA738)&amp;IF(入力①申請書項目!AD738="","",入力①申請書項目!AD738)</f>
        <v/>
      </c>
      <c r="X886" s="809"/>
      <c r="Y886" s="809"/>
      <c r="Z886" s="809"/>
      <c r="AA886" s="809" t="str">
        <f>IF(入力①申請書項目!AG738="","",入力①申請書項目!AG738)</f>
        <v/>
      </c>
      <c r="AB886" s="809"/>
      <c r="AC886" s="809"/>
      <c r="AD886" s="812" t="str">
        <f>IF(入力①申請書項目!AK738="","",入力①申請書項目!AK738)</f>
        <v/>
      </c>
      <c r="AE886" s="812"/>
      <c r="AF886" s="812"/>
      <c r="AG886" s="813" t="str">
        <f>IF(入力①申請書項目!AN738="","",入力①申請書項目!AN738)</f>
        <v/>
      </c>
      <c r="AH886" s="813"/>
      <c r="AI886" s="812" t="str">
        <f>IF(入力①申請書項目!AP738=0,"",入力①申請書項目!AP738)</f>
        <v/>
      </c>
      <c r="AJ886" s="812"/>
      <c r="AK886" s="812"/>
      <c r="AL886" s="814" t="str">
        <f>IF(入力①申請書項目!AV738="","",入力①申請書項目!AV738)&amp;IF(入力①申請書項目!AZ738="","",","&amp;入力①申請書項目!AZ738)</f>
        <v/>
      </c>
      <c r="AM886" s="814"/>
      <c r="AN886" s="814"/>
      <c r="AO886" s="814"/>
      <c r="AP886" s="814"/>
      <c r="AQ886" s="396"/>
    </row>
    <row r="887" spans="1:43">
      <c r="A887" s="265"/>
      <c r="B887" s="265"/>
      <c r="C887" s="808" t="str">
        <f>IF(入力①申請書項目!E739="","",入力①申請書項目!E739)</f>
        <v/>
      </c>
      <c r="D887" s="808"/>
      <c r="E887" s="809" t="str">
        <f>IF(入力①申請書項目!G739="","","H"&amp;入力①申請書項目!G739&amp;"."&amp;入力①申請書項目!J739)</f>
        <v/>
      </c>
      <c r="F887" s="809"/>
      <c r="G887" s="809"/>
      <c r="H887" s="809"/>
      <c r="I887" s="810" t="str">
        <f>IF(入力①申請書項目!M739="","",VLOOKUP(入力①申請書項目!M739,PL①!$A$25:$B$29,2,FALSE))</f>
        <v/>
      </c>
      <c r="J887" s="810"/>
      <c r="K887" s="810"/>
      <c r="L887" s="811" t="str">
        <f>IF(入力①申請書項目!Q739="","",入力①申請書項目!Q739)</f>
        <v/>
      </c>
      <c r="M887" s="811"/>
      <c r="N887" s="811"/>
      <c r="O887" s="811"/>
      <c r="P887" s="811"/>
      <c r="Q887" s="811"/>
      <c r="R887" s="811"/>
      <c r="S887" s="811"/>
      <c r="T887" s="811"/>
      <c r="U887" s="811"/>
      <c r="V887" s="811"/>
      <c r="W887" s="809" t="str">
        <f>IF(入力①申請書項目!AA739="","",入力①申請書項目!AA739)&amp;IF(入力①申請書項目!AD739="","",入力①申請書項目!AD739)</f>
        <v/>
      </c>
      <c r="X887" s="809"/>
      <c r="Y887" s="809"/>
      <c r="Z887" s="809"/>
      <c r="AA887" s="809" t="str">
        <f>IF(入力①申請書項目!AG739="","",入力①申請書項目!AG739)</f>
        <v/>
      </c>
      <c r="AB887" s="809"/>
      <c r="AC887" s="809"/>
      <c r="AD887" s="812" t="str">
        <f>IF(入力①申請書項目!AK739="","",入力①申請書項目!AK739)</f>
        <v/>
      </c>
      <c r="AE887" s="812"/>
      <c r="AF887" s="812"/>
      <c r="AG887" s="813" t="str">
        <f>IF(入力①申請書項目!AN739="","",入力①申請書項目!AN739)</f>
        <v/>
      </c>
      <c r="AH887" s="813"/>
      <c r="AI887" s="812" t="str">
        <f>IF(入力①申請書項目!AP739=0,"",入力①申請書項目!AP739)</f>
        <v/>
      </c>
      <c r="AJ887" s="812"/>
      <c r="AK887" s="812"/>
      <c r="AL887" s="814" t="str">
        <f>IF(入力①申請書項目!AV739="","",入力①申請書項目!AV739)&amp;IF(入力①申請書項目!AZ739="","",","&amp;入力①申請書項目!AZ739)</f>
        <v/>
      </c>
      <c r="AM887" s="814"/>
      <c r="AN887" s="814"/>
      <c r="AO887" s="814"/>
      <c r="AP887" s="814"/>
      <c r="AQ887" s="396"/>
    </row>
    <row r="888" spans="1:43">
      <c r="A888" s="265"/>
      <c r="B888" s="265"/>
      <c r="C888" s="808" t="str">
        <f>IF(入力①申請書項目!E740="","",入力①申請書項目!E740)</f>
        <v/>
      </c>
      <c r="D888" s="808"/>
      <c r="E888" s="809" t="str">
        <f>IF(入力①申請書項目!G740="","","H"&amp;入力①申請書項目!G740&amp;"."&amp;入力①申請書項目!J740)</f>
        <v/>
      </c>
      <c r="F888" s="809"/>
      <c r="G888" s="809"/>
      <c r="H888" s="809"/>
      <c r="I888" s="810" t="str">
        <f>IF(入力①申請書項目!M740="","",VLOOKUP(入力①申請書項目!M740,PL①!$A$25:$B$29,2,FALSE))</f>
        <v/>
      </c>
      <c r="J888" s="810"/>
      <c r="K888" s="810"/>
      <c r="L888" s="811" t="str">
        <f>IF(入力①申請書項目!Q740="","",入力①申請書項目!Q740)</f>
        <v/>
      </c>
      <c r="M888" s="811"/>
      <c r="N888" s="811"/>
      <c r="O888" s="811"/>
      <c r="P888" s="811"/>
      <c r="Q888" s="811"/>
      <c r="R888" s="811"/>
      <c r="S888" s="811"/>
      <c r="T888" s="811"/>
      <c r="U888" s="811"/>
      <c r="V888" s="811"/>
      <c r="W888" s="809" t="str">
        <f>IF(入力①申請書項目!AA740="","",入力①申請書項目!AA740)&amp;IF(入力①申請書項目!AD740="","",入力①申請書項目!AD740)</f>
        <v/>
      </c>
      <c r="X888" s="809"/>
      <c r="Y888" s="809"/>
      <c r="Z888" s="809"/>
      <c r="AA888" s="809" t="str">
        <f>IF(入力①申請書項目!AG740="","",入力①申請書項目!AG740)</f>
        <v/>
      </c>
      <c r="AB888" s="809"/>
      <c r="AC888" s="809"/>
      <c r="AD888" s="812" t="str">
        <f>IF(入力①申請書項目!AK740="","",入力①申請書項目!AK740)</f>
        <v/>
      </c>
      <c r="AE888" s="812"/>
      <c r="AF888" s="812"/>
      <c r="AG888" s="813" t="str">
        <f>IF(入力①申請書項目!AN740="","",入力①申請書項目!AN740)</f>
        <v/>
      </c>
      <c r="AH888" s="813"/>
      <c r="AI888" s="812" t="str">
        <f>IF(入力①申請書項目!AP740=0,"",入力①申請書項目!AP740)</f>
        <v/>
      </c>
      <c r="AJ888" s="812"/>
      <c r="AK888" s="812"/>
      <c r="AL888" s="814" t="str">
        <f>IF(入力①申請書項目!AV740="","",入力①申請書項目!AV740)&amp;IF(入力①申請書項目!AZ740="","",","&amp;入力①申請書項目!AZ740)</f>
        <v/>
      </c>
      <c r="AM888" s="814"/>
      <c r="AN888" s="814"/>
      <c r="AO888" s="814"/>
      <c r="AP888" s="814"/>
      <c r="AQ888" s="396"/>
    </row>
    <row r="889" spans="1:43">
      <c r="A889" s="265"/>
      <c r="B889" s="265"/>
      <c r="C889" s="808" t="str">
        <f>IF(入力①申請書項目!E741="","",入力①申請書項目!E741)</f>
        <v/>
      </c>
      <c r="D889" s="808"/>
      <c r="E889" s="809" t="str">
        <f>IF(入力①申請書項目!G741="","","H"&amp;入力①申請書項目!G741&amp;"."&amp;入力①申請書項目!J741)</f>
        <v/>
      </c>
      <c r="F889" s="809"/>
      <c r="G889" s="809"/>
      <c r="H889" s="809"/>
      <c r="I889" s="810" t="str">
        <f>IF(入力①申請書項目!M741="","",VLOOKUP(入力①申請書項目!M741,PL①!$A$25:$B$29,2,FALSE))</f>
        <v/>
      </c>
      <c r="J889" s="810"/>
      <c r="K889" s="810"/>
      <c r="L889" s="811" t="str">
        <f>IF(入力①申請書項目!Q741="","",入力①申請書項目!Q741)</f>
        <v/>
      </c>
      <c r="M889" s="811"/>
      <c r="N889" s="811"/>
      <c r="O889" s="811"/>
      <c r="P889" s="811"/>
      <c r="Q889" s="811"/>
      <c r="R889" s="811"/>
      <c r="S889" s="811"/>
      <c r="T889" s="811"/>
      <c r="U889" s="811"/>
      <c r="V889" s="811"/>
      <c r="W889" s="809" t="str">
        <f>IF(入力①申請書項目!AA741="","",入力①申請書項目!AA741)&amp;IF(入力①申請書項目!AD741="","",入力①申請書項目!AD741)</f>
        <v/>
      </c>
      <c r="X889" s="809"/>
      <c r="Y889" s="809"/>
      <c r="Z889" s="809"/>
      <c r="AA889" s="809" t="str">
        <f>IF(入力①申請書項目!AG741="","",入力①申請書項目!AG741)</f>
        <v/>
      </c>
      <c r="AB889" s="809"/>
      <c r="AC889" s="809"/>
      <c r="AD889" s="812" t="str">
        <f>IF(入力①申請書項目!AK741="","",入力①申請書項目!AK741)</f>
        <v/>
      </c>
      <c r="AE889" s="812"/>
      <c r="AF889" s="812"/>
      <c r="AG889" s="813" t="str">
        <f>IF(入力①申請書項目!AN741="","",入力①申請書項目!AN741)</f>
        <v/>
      </c>
      <c r="AH889" s="813"/>
      <c r="AI889" s="812" t="str">
        <f>IF(入力①申請書項目!AP741=0,"",入力①申請書項目!AP741)</f>
        <v/>
      </c>
      <c r="AJ889" s="812"/>
      <c r="AK889" s="812"/>
      <c r="AL889" s="814" t="str">
        <f>IF(入力①申請書項目!AV741="","",入力①申請書項目!AV741)&amp;IF(入力①申請書項目!AZ741="","",","&amp;入力①申請書項目!AZ741)</f>
        <v/>
      </c>
      <c r="AM889" s="814"/>
      <c r="AN889" s="814"/>
      <c r="AO889" s="814"/>
      <c r="AP889" s="814"/>
      <c r="AQ889" s="396"/>
    </row>
    <row r="890" spans="1:43">
      <c r="A890" s="265"/>
      <c r="B890" s="265"/>
      <c r="C890" s="808" t="str">
        <f>IF(入力①申請書項目!E742="","",入力①申請書項目!E742)</f>
        <v/>
      </c>
      <c r="D890" s="808"/>
      <c r="E890" s="809" t="str">
        <f>IF(入力①申請書項目!G742="","","H"&amp;入力①申請書項目!G742&amp;"."&amp;入力①申請書項目!J742)</f>
        <v/>
      </c>
      <c r="F890" s="809"/>
      <c r="G890" s="809"/>
      <c r="H890" s="809"/>
      <c r="I890" s="810" t="str">
        <f>IF(入力①申請書項目!M742="","",VLOOKUP(入力①申請書項目!M742,PL①!$A$25:$B$29,2,FALSE))</f>
        <v/>
      </c>
      <c r="J890" s="810"/>
      <c r="K890" s="810"/>
      <c r="L890" s="811" t="str">
        <f>IF(入力①申請書項目!Q742="","",入力①申請書項目!Q742)</f>
        <v/>
      </c>
      <c r="M890" s="811"/>
      <c r="N890" s="811"/>
      <c r="O890" s="811"/>
      <c r="P890" s="811"/>
      <c r="Q890" s="811"/>
      <c r="R890" s="811"/>
      <c r="S890" s="811"/>
      <c r="T890" s="811"/>
      <c r="U890" s="811"/>
      <c r="V890" s="811"/>
      <c r="W890" s="809" t="str">
        <f>IF(入力①申請書項目!AA742="","",入力①申請書項目!AA742)&amp;IF(入力①申請書項目!AD742="","",入力①申請書項目!AD742)</f>
        <v/>
      </c>
      <c r="X890" s="809"/>
      <c r="Y890" s="809"/>
      <c r="Z890" s="809"/>
      <c r="AA890" s="809" t="str">
        <f>IF(入力①申請書項目!AG742="","",入力①申請書項目!AG742)</f>
        <v/>
      </c>
      <c r="AB890" s="809"/>
      <c r="AC890" s="809"/>
      <c r="AD890" s="812" t="str">
        <f>IF(入力①申請書項目!AK742="","",入力①申請書項目!AK742)</f>
        <v/>
      </c>
      <c r="AE890" s="812"/>
      <c r="AF890" s="812"/>
      <c r="AG890" s="813" t="str">
        <f>IF(入力①申請書項目!AN742="","",入力①申請書項目!AN742)</f>
        <v/>
      </c>
      <c r="AH890" s="813"/>
      <c r="AI890" s="812" t="str">
        <f>IF(入力①申請書項目!AP742=0,"",入力①申請書項目!AP742)</f>
        <v/>
      </c>
      <c r="AJ890" s="812"/>
      <c r="AK890" s="812"/>
      <c r="AL890" s="814" t="str">
        <f>IF(入力①申請書項目!AV742="","",入力①申請書項目!AV742)&amp;IF(入力①申請書項目!AZ742="","",","&amp;入力①申請書項目!AZ742)</f>
        <v/>
      </c>
      <c r="AM890" s="814"/>
      <c r="AN890" s="814"/>
      <c r="AO890" s="814"/>
      <c r="AP890" s="814"/>
      <c r="AQ890" s="396"/>
    </row>
    <row r="891" spans="1:43">
      <c r="A891" s="265"/>
      <c r="B891" s="265"/>
      <c r="C891" s="808" t="str">
        <f>IF(入力①申請書項目!E743="","",入力①申請書項目!E743)</f>
        <v/>
      </c>
      <c r="D891" s="808"/>
      <c r="E891" s="809" t="str">
        <f>IF(入力①申請書項目!G743="","","H"&amp;入力①申請書項目!G743&amp;"."&amp;入力①申請書項目!J743)</f>
        <v/>
      </c>
      <c r="F891" s="809"/>
      <c r="G891" s="809"/>
      <c r="H891" s="809"/>
      <c r="I891" s="810" t="str">
        <f>IF(入力①申請書項目!M743="","",VLOOKUP(入力①申請書項目!M743,PL①!$A$25:$B$29,2,FALSE))</f>
        <v/>
      </c>
      <c r="J891" s="810"/>
      <c r="K891" s="810"/>
      <c r="L891" s="811" t="str">
        <f>IF(入力①申請書項目!Q743="","",入力①申請書項目!Q743)</f>
        <v/>
      </c>
      <c r="M891" s="811"/>
      <c r="N891" s="811"/>
      <c r="O891" s="811"/>
      <c r="P891" s="811"/>
      <c r="Q891" s="811"/>
      <c r="R891" s="811"/>
      <c r="S891" s="811"/>
      <c r="T891" s="811"/>
      <c r="U891" s="811"/>
      <c r="V891" s="811"/>
      <c r="W891" s="809" t="str">
        <f>IF(入力①申請書項目!AA743="","",入力①申請書項目!AA743)&amp;IF(入力①申請書項目!AD743="","",入力①申請書項目!AD743)</f>
        <v/>
      </c>
      <c r="X891" s="809"/>
      <c r="Y891" s="809"/>
      <c r="Z891" s="809"/>
      <c r="AA891" s="809" t="str">
        <f>IF(入力①申請書項目!AG743="","",入力①申請書項目!AG743)</f>
        <v/>
      </c>
      <c r="AB891" s="809"/>
      <c r="AC891" s="809"/>
      <c r="AD891" s="812" t="str">
        <f>IF(入力①申請書項目!AK743="","",入力①申請書項目!AK743)</f>
        <v/>
      </c>
      <c r="AE891" s="812"/>
      <c r="AF891" s="812"/>
      <c r="AG891" s="813" t="str">
        <f>IF(入力①申請書項目!AN743="","",入力①申請書項目!AN743)</f>
        <v/>
      </c>
      <c r="AH891" s="813"/>
      <c r="AI891" s="812" t="str">
        <f>IF(入力①申請書項目!AP743=0,"",入力①申請書項目!AP743)</f>
        <v/>
      </c>
      <c r="AJ891" s="812"/>
      <c r="AK891" s="812"/>
      <c r="AL891" s="814" t="str">
        <f>IF(入力①申請書項目!AV743="","",入力①申請書項目!AV743)&amp;IF(入力①申請書項目!AZ743="","",","&amp;入力①申請書項目!AZ743)</f>
        <v/>
      </c>
      <c r="AM891" s="814"/>
      <c r="AN891" s="814"/>
      <c r="AO891" s="814"/>
      <c r="AP891" s="814"/>
      <c r="AQ891" s="396"/>
    </row>
    <row r="892" spans="1:43">
      <c r="A892" s="265"/>
      <c r="B892" s="265"/>
      <c r="C892" s="808" t="str">
        <f>IF(入力①申請書項目!E744="","",入力①申請書項目!E744)</f>
        <v/>
      </c>
      <c r="D892" s="808"/>
      <c r="E892" s="809" t="str">
        <f>IF(入力①申請書項目!G744="","","H"&amp;入力①申請書項目!G744&amp;"."&amp;入力①申請書項目!J744)</f>
        <v/>
      </c>
      <c r="F892" s="809"/>
      <c r="G892" s="809"/>
      <c r="H892" s="809"/>
      <c r="I892" s="810" t="str">
        <f>IF(入力①申請書項目!M744="","",VLOOKUP(入力①申請書項目!M744,PL①!$A$25:$B$29,2,FALSE))</f>
        <v/>
      </c>
      <c r="J892" s="810"/>
      <c r="K892" s="810"/>
      <c r="L892" s="811" t="str">
        <f>IF(入力①申請書項目!Q744="","",入力①申請書項目!Q744)</f>
        <v/>
      </c>
      <c r="M892" s="811"/>
      <c r="N892" s="811"/>
      <c r="O892" s="811"/>
      <c r="P892" s="811"/>
      <c r="Q892" s="811"/>
      <c r="R892" s="811"/>
      <c r="S892" s="811"/>
      <c r="T892" s="811"/>
      <c r="U892" s="811"/>
      <c r="V892" s="811"/>
      <c r="W892" s="809" t="str">
        <f>IF(入力①申請書項目!AA744="","",入力①申請書項目!AA744)&amp;IF(入力①申請書項目!AD744="","",入力①申請書項目!AD744)</f>
        <v/>
      </c>
      <c r="X892" s="809"/>
      <c r="Y892" s="809"/>
      <c r="Z892" s="809"/>
      <c r="AA892" s="809" t="str">
        <f>IF(入力①申請書項目!AG744="","",入力①申請書項目!AG744)</f>
        <v/>
      </c>
      <c r="AB892" s="809"/>
      <c r="AC892" s="809"/>
      <c r="AD892" s="812" t="str">
        <f>IF(入力①申請書項目!AK744="","",入力①申請書項目!AK744)</f>
        <v/>
      </c>
      <c r="AE892" s="812"/>
      <c r="AF892" s="812"/>
      <c r="AG892" s="813" t="str">
        <f>IF(入力①申請書項目!AN744="","",入力①申請書項目!AN744)</f>
        <v/>
      </c>
      <c r="AH892" s="813"/>
      <c r="AI892" s="812" t="str">
        <f>IF(入力①申請書項目!AP744=0,"",入力①申請書項目!AP744)</f>
        <v/>
      </c>
      <c r="AJ892" s="812"/>
      <c r="AK892" s="812"/>
      <c r="AL892" s="814" t="str">
        <f>IF(入力①申請書項目!AV744="","",入力①申請書項目!AV744)&amp;IF(入力①申請書項目!AZ744="","",","&amp;入力①申請書項目!AZ744)</f>
        <v/>
      </c>
      <c r="AM892" s="814"/>
      <c r="AN892" s="814"/>
      <c r="AO892" s="814"/>
      <c r="AP892" s="814"/>
      <c r="AQ892" s="396"/>
    </row>
    <row r="893" spans="1:43">
      <c r="A893" s="265"/>
      <c r="B893" s="265"/>
      <c r="C893" s="808" t="str">
        <f>IF(入力①申請書項目!E745="","",入力①申請書項目!E745)</f>
        <v/>
      </c>
      <c r="D893" s="808"/>
      <c r="E893" s="809" t="str">
        <f>IF(入力①申請書項目!G745="","","H"&amp;入力①申請書項目!G745&amp;"."&amp;入力①申請書項目!J745)</f>
        <v/>
      </c>
      <c r="F893" s="809"/>
      <c r="G893" s="809"/>
      <c r="H893" s="809"/>
      <c r="I893" s="810" t="str">
        <f>IF(入力①申請書項目!M745="","",VLOOKUP(入力①申請書項目!M745,PL①!$A$25:$B$29,2,FALSE))</f>
        <v/>
      </c>
      <c r="J893" s="810"/>
      <c r="K893" s="810"/>
      <c r="L893" s="811" t="str">
        <f>IF(入力①申請書項目!Q745="","",入力①申請書項目!Q745)</f>
        <v/>
      </c>
      <c r="M893" s="811"/>
      <c r="N893" s="811"/>
      <c r="O893" s="811"/>
      <c r="P893" s="811"/>
      <c r="Q893" s="811"/>
      <c r="R893" s="811"/>
      <c r="S893" s="811"/>
      <c r="T893" s="811"/>
      <c r="U893" s="811"/>
      <c r="V893" s="811"/>
      <c r="W893" s="809" t="str">
        <f>IF(入力①申請書項目!AA745="","",入力①申請書項目!AA745)&amp;IF(入力①申請書項目!AD745="","",入力①申請書項目!AD745)</f>
        <v/>
      </c>
      <c r="X893" s="809"/>
      <c r="Y893" s="809"/>
      <c r="Z893" s="809"/>
      <c r="AA893" s="809" t="str">
        <f>IF(入力①申請書項目!AG745="","",入力①申請書項目!AG745)</f>
        <v/>
      </c>
      <c r="AB893" s="809"/>
      <c r="AC893" s="809"/>
      <c r="AD893" s="812" t="str">
        <f>IF(入力①申請書項目!AK745="","",入力①申請書項目!AK745)</f>
        <v/>
      </c>
      <c r="AE893" s="812"/>
      <c r="AF893" s="812"/>
      <c r="AG893" s="813" t="str">
        <f>IF(入力①申請書項目!AN745="","",入力①申請書項目!AN745)</f>
        <v/>
      </c>
      <c r="AH893" s="813"/>
      <c r="AI893" s="812" t="str">
        <f>IF(入力①申請書項目!AP745=0,"",入力①申請書項目!AP745)</f>
        <v/>
      </c>
      <c r="AJ893" s="812"/>
      <c r="AK893" s="812"/>
      <c r="AL893" s="814" t="str">
        <f>IF(入力①申請書項目!AV745="","",入力①申請書項目!AV745)&amp;IF(入力①申請書項目!AZ745="","",","&amp;入力①申請書項目!AZ745)</f>
        <v/>
      </c>
      <c r="AM893" s="814"/>
      <c r="AN893" s="814"/>
      <c r="AO893" s="814"/>
      <c r="AP893" s="814"/>
      <c r="AQ893" s="396"/>
    </row>
    <row r="894" spans="1:43">
      <c r="A894" s="265"/>
      <c r="B894" s="265"/>
      <c r="C894" s="808" t="str">
        <f>IF(入力①申請書項目!E746="","",入力①申請書項目!E746)</f>
        <v/>
      </c>
      <c r="D894" s="808"/>
      <c r="E894" s="809" t="str">
        <f>IF(入力①申請書項目!G746="","","H"&amp;入力①申請書項目!G746&amp;"."&amp;入力①申請書項目!J746)</f>
        <v/>
      </c>
      <c r="F894" s="809"/>
      <c r="G894" s="809"/>
      <c r="H894" s="809"/>
      <c r="I894" s="810" t="str">
        <f>IF(入力①申請書項目!M746="","",VLOOKUP(入力①申請書項目!M746,PL①!$A$25:$B$29,2,FALSE))</f>
        <v/>
      </c>
      <c r="J894" s="810"/>
      <c r="K894" s="810"/>
      <c r="L894" s="811" t="str">
        <f>IF(入力①申請書項目!Q746="","",入力①申請書項目!Q746)</f>
        <v/>
      </c>
      <c r="M894" s="811"/>
      <c r="N894" s="811"/>
      <c r="O894" s="811"/>
      <c r="P894" s="811"/>
      <c r="Q894" s="811"/>
      <c r="R894" s="811"/>
      <c r="S894" s="811"/>
      <c r="T894" s="811"/>
      <c r="U894" s="811"/>
      <c r="V894" s="811"/>
      <c r="W894" s="809" t="str">
        <f>IF(入力①申請書項目!AA746="","",入力①申請書項目!AA746)&amp;IF(入力①申請書項目!AD746="","",入力①申請書項目!AD746)</f>
        <v/>
      </c>
      <c r="X894" s="809"/>
      <c r="Y894" s="809"/>
      <c r="Z894" s="809"/>
      <c r="AA894" s="809" t="str">
        <f>IF(入力①申請書項目!AG746="","",入力①申請書項目!AG746)</f>
        <v/>
      </c>
      <c r="AB894" s="809"/>
      <c r="AC894" s="809"/>
      <c r="AD894" s="812" t="str">
        <f>IF(入力①申請書項目!AK746="","",入力①申請書項目!AK746)</f>
        <v/>
      </c>
      <c r="AE894" s="812"/>
      <c r="AF894" s="812"/>
      <c r="AG894" s="813" t="str">
        <f>IF(入力①申請書項目!AN746="","",入力①申請書項目!AN746)</f>
        <v/>
      </c>
      <c r="AH894" s="813"/>
      <c r="AI894" s="812" t="str">
        <f>IF(入力①申請書項目!AP746=0,"",入力①申請書項目!AP746)</f>
        <v/>
      </c>
      <c r="AJ894" s="812"/>
      <c r="AK894" s="812"/>
      <c r="AL894" s="814" t="str">
        <f>IF(入力①申請書項目!AV746="","",入力①申請書項目!AV746)&amp;IF(入力①申請書項目!AZ746="","",","&amp;入力①申請書項目!AZ746)</f>
        <v/>
      </c>
      <c r="AM894" s="814"/>
      <c r="AN894" s="814"/>
      <c r="AO894" s="814"/>
      <c r="AP894" s="814"/>
      <c r="AQ894" s="396"/>
    </row>
    <row r="895" spans="1:43">
      <c r="A895" s="265"/>
      <c r="B895" s="265"/>
      <c r="C895" s="808" t="str">
        <f>IF(入力①申請書項目!E747="","",入力①申請書項目!E747)</f>
        <v/>
      </c>
      <c r="D895" s="808"/>
      <c r="E895" s="809" t="str">
        <f>IF(入力①申請書項目!G747="","","H"&amp;入力①申請書項目!G747&amp;"."&amp;入力①申請書項目!J747)</f>
        <v/>
      </c>
      <c r="F895" s="809"/>
      <c r="G895" s="809"/>
      <c r="H895" s="809"/>
      <c r="I895" s="810" t="str">
        <f>IF(入力①申請書項目!M747="","",VLOOKUP(入力①申請書項目!M747,PL①!$A$25:$B$29,2,FALSE))</f>
        <v/>
      </c>
      <c r="J895" s="810"/>
      <c r="K895" s="810"/>
      <c r="L895" s="811" t="str">
        <f>IF(入力①申請書項目!Q747="","",入力①申請書項目!Q747)</f>
        <v/>
      </c>
      <c r="M895" s="811"/>
      <c r="N895" s="811"/>
      <c r="O895" s="811"/>
      <c r="P895" s="811"/>
      <c r="Q895" s="811"/>
      <c r="R895" s="811"/>
      <c r="S895" s="811"/>
      <c r="T895" s="811"/>
      <c r="U895" s="811"/>
      <c r="V895" s="811"/>
      <c r="W895" s="809" t="str">
        <f>IF(入力①申請書項目!AA747="","",入力①申請書項目!AA747)&amp;IF(入力①申請書項目!AD747="","",入力①申請書項目!AD747)</f>
        <v/>
      </c>
      <c r="X895" s="809"/>
      <c r="Y895" s="809"/>
      <c r="Z895" s="809"/>
      <c r="AA895" s="809" t="str">
        <f>IF(入力①申請書項目!AG747="","",入力①申請書項目!AG747)</f>
        <v/>
      </c>
      <c r="AB895" s="809"/>
      <c r="AC895" s="809"/>
      <c r="AD895" s="812" t="str">
        <f>IF(入力①申請書項目!AK747="","",入力①申請書項目!AK747)</f>
        <v/>
      </c>
      <c r="AE895" s="812"/>
      <c r="AF895" s="812"/>
      <c r="AG895" s="813" t="str">
        <f>IF(入力①申請書項目!AN747="","",入力①申請書項目!AN747)</f>
        <v/>
      </c>
      <c r="AH895" s="813"/>
      <c r="AI895" s="812" t="str">
        <f>IF(入力①申請書項目!AP747=0,"",入力①申請書項目!AP747)</f>
        <v/>
      </c>
      <c r="AJ895" s="812"/>
      <c r="AK895" s="812"/>
      <c r="AL895" s="814" t="str">
        <f>IF(入力①申請書項目!AV747="","",入力①申請書項目!AV747)&amp;IF(入力①申請書項目!AZ747="","",","&amp;入力①申請書項目!AZ747)</f>
        <v/>
      </c>
      <c r="AM895" s="814"/>
      <c r="AN895" s="814"/>
      <c r="AO895" s="814"/>
      <c r="AP895" s="814"/>
      <c r="AQ895" s="396"/>
    </row>
    <row r="896" spans="1:43">
      <c r="A896" s="265"/>
      <c r="B896" s="265"/>
      <c r="C896" s="808" t="str">
        <f>IF(入力①申請書項目!E748="","",入力①申請書項目!E748)</f>
        <v/>
      </c>
      <c r="D896" s="808"/>
      <c r="E896" s="809" t="str">
        <f>IF(入力①申請書項目!G748="","","H"&amp;入力①申請書項目!G748&amp;"."&amp;入力①申請書項目!J748)</f>
        <v/>
      </c>
      <c r="F896" s="809"/>
      <c r="G896" s="809"/>
      <c r="H896" s="809"/>
      <c r="I896" s="810" t="str">
        <f>IF(入力①申請書項目!M748="","",VLOOKUP(入力①申請書項目!M748,PL①!$A$25:$B$29,2,FALSE))</f>
        <v/>
      </c>
      <c r="J896" s="810"/>
      <c r="K896" s="810"/>
      <c r="L896" s="811" t="str">
        <f>IF(入力①申請書項目!Q748="","",入力①申請書項目!Q748)</f>
        <v/>
      </c>
      <c r="M896" s="811"/>
      <c r="N896" s="811"/>
      <c r="O896" s="811"/>
      <c r="P896" s="811"/>
      <c r="Q896" s="811"/>
      <c r="R896" s="811"/>
      <c r="S896" s="811"/>
      <c r="T896" s="811"/>
      <c r="U896" s="811"/>
      <c r="V896" s="811"/>
      <c r="W896" s="809" t="str">
        <f>IF(入力①申請書項目!AA748="","",入力①申請書項目!AA748)&amp;IF(入力①申請書項目!AD748="","",入力①申請書項目!AD748)</f>
        <v/>
      </c>
      <c r="X896" s="809"/>
      <c r="Y896" s="809"/>
      <c r="Z896" s="809"/>
      <c r="AA896" s="809" t="str">
        <f>IF(入力①申請書項目!AG748="","",入力①申請書項目!AG748)</f>
        <v/>
      </c>
      <c r="AB896" s="809"/>
      <c r="AC896" s="809"/>
      <c r="AD896" s="812" t="str">
        <f>IF(入力①申請書項目!AK748="","",入力①申請書項目!AK748)</f>
        <v/>
      </c>
      <c r="AE896" s="812"/>
      <c r="AF896" s="812"/>
      <c r="AG896" s="813" t="str">
        <f>IF(入力①申請書項目!AN748="","",入力①申請書項目!AN748)</f>
        <v/>
      </c>
      <c r="AH896" s="813"/>
      <c r="AI896" s="812" t="str">
        <f>IF(入力①申請書項目!AP748=0,"",入力①申請書項目!AP748)</f>
        <v/>
      </c>
      <c r="AJ896" s="812"/>
      <c r="AK896" s="812"/>
      <c r="AL896" s="814" t="str">
        <f>IF(入力①申請書項目!AV748="","",入力①申請書項目!AV748)&amp;IF(入力①申請書項目!AZ748="","",","&amp;入力①申請書項目!AZ748)</f>
        <v/>
      </c>
      <c r="AM896" s="814"/>
      <c r="AN896" s="814"/>
      <c r="AO896" s="814"/>
      <c r="AP896" s="814"/>
      <c r="AQ896" s="396"/>
    </row>
    <row r="897" spans="1:46">
      <c r="A897" s="265"/>
      <c r="B897" s="265"/>
      <c r="C897" s="808" t="str">
        <f>IF(入力①申請書項目!E749="","",入力①申請書項目!E749)</f>
        <v/>
      </c>
      <c r="D897" s="808"/>
      <c r="E897" s="809" t="str">
        <f>IF(入力①申請書項目!G749="","","H"&amp;入力①申請書項目!G749&amp;"."&amp;入力①申請書項目!J749)</f>
        <v/>
      </c>
      <c r="F897" s="809"/>
      <c r="G897" s="809"/>
      <c r="H897" s="809"/>
      <c r="I897" s="810" t="str">
        <f>IF(入力①申請書項目!M749="","",VLOOKUP(入力①申請書項目!M749,PL①!$A$25:$B$29,2,FALSE))</f>
        <v/>
      </c>
      <c r="J897" s="810"/>
      <c r="K897" s="810"/>
      <c r="L897" s="811" t="str">
        <f>IF(入力①申請書項目!Q749="","",入力①申請書項目!Q749)</f>
        <v/>
      </c>
      <c r="M897" s="811"/>
      <c r="N897" s="811"/>
      <c r="O897" s="811"/>
      <c r="P897" s="811"/>
      <c r="Q897" s="811"/>
      <c r="R897" s="811"/>
      <c r="S897" s="811"/>
      <c r="T897" s="811"/>
      <c r="U897" s="811"/>
      <c r="V897" s="811"/>
      <c r="W897" s="809" t="str">
        <f>IF(入力①申請書項目!AA749="","",入力①申請書項目!AA749)&amp;IF(入力①申請書項目!AD749="","",入力①申請書項目!AD749)</f>
        <v/>
      </c>
      <c r="X897" s="809"/>
      <c r="Y897" s="809"/>
      <c r="Z897" s="809"/>
      <c r="AA897" s="809" t="str">
        <f>IF(入力①申請書項目!AG749="","",入力①申請書項目!AG749)</f>
        <v/>
      </c>
      <c r="AB897" s="809"/>
      <c r="AC897" s="809"/>
      <c r="AD897" s="812" t="str">
        <f>IF(入力①申請書項目!AK749="","",入力①申請書項目!AK749)</f>
        <v/>
      </c>
      <c r="AE897" s="812"/>
      <c r="AF897" s="812"/>
      <c r="AG897" s="813" t="str">
        <f>IF(入力①申請書項目!AN749="","",入力①申請書項目!AN749)</f>
        <v/>
      </c>
      <c r="AH897" s="813"/>
      <c r="AI897" s="812" t="str">
        <f>IF(入力①申請書項目!AP749=0,"",入力①申請書項目!AP749)</f>
        <v/>
      </c>
      <c r="AJ897" s="812"/>
      <c r="AK897" s="812"/>
      <c r="AL897" s="814" t="str">
        <f>IF(入力①申請書項目!AV749="","",入力①申請書項目!AV749)&amp;IF(入力①申請書項目!AZ749="","",","&amp;入力①申請書項目!AZ749)</f>
        <v/>
      </c>
      <c r="AM897" s="814"/>
      <c r="AN897" s="814"/>
      <c r="AO897" s="814"/>
      <c r="AP897" s="814"/>
      <c r="AQ897" s="396"/>
    </row>
    <row r="898" spans="1:46">
      <c r="A898" s="265"/>
      <c r="B898" s="265"/>
      <c r="C898" s="808" t="str">
        <f>IF(入力①申請書項目!E750="","",入力①申請書項目!E750)</f>
        <v/>
      </c>
      <c r="D898" s="808"/>
      <c r="E898" s="809" t="str">
        <f>IF(入力①申請書項目!G750="","","H"&amp;入力①申請書項目!G750&amp;"."&amp;入力①申請書項目!J750)</f>
        <v/>
      </c>
      <c r="F898" s="809"/>
      <c r="G898" s="809"/>
      <c r="H898" s="809"/>
      <c r="I898" s="810" t="str">
        <f>IF(入力①申請書項目!M750="","",VLOOKUP(入力①申請書項目!M750,PL①!$A$25:$B$29,2,FALSE))</f>
        <v/>
      </c>
      <c r="J898" s="810"/>
      <c r="K898" s="810"/>
      <c r="L898" s="811" t="str">
        <f>IF(入力①申請書項目!Q750="","",入力①申請書項目!Q750)</f>
        <v/>
      </c>
      <c r="M898" s="811"/>
      <c r="N898" s="811"/>
      <c r="O898" s="811"/>
      <c r="P898" s="811"/>
      <c r="Q898" s="811"/>
      <c r="R898" s="811"/>
      <c r="S898" s="811"/>
      <c r="T898" s="811"/>
      <c r="U898" s="811"/>
      <c r="V898" s="811"/>
      <c r="W898" s="809" t="str">
        <f>IF(入力①申請書項目!AA750="","",入力①申請書項目!AA750)&amp;IF(入力①申請書項目!AD750="","",入力①申請書項目!AD750)</f>
        <v/>
      </c>
      <c r="X898" s="809"/>
      <c r="Y898" s="809"/>
      <c r="Z898" s="809"/>
      <c r="AA898" s="809" t="str">
        <f>IF(入力①申請書項目!AG750="","",入力①申請書項目!AG750)</f>
        <v/>
      </c>
      <c r="AB898" s="809"/>
      <c r="AC898" s="809"/>
      <c r="AD898" s="812" t="str">
        <f>IF(入力①申請書項目!AK750="","",入力①申請書項目!AK750)</f>
        <v/>
      </c>
      <c r="AE898" s="812"/>
      <c r="AF898" s="812"/>
      <c r="AG898" s="813" t="str">
        <f>IF(入力①申請書項目!AN750="","",入力①申請書項目!AN750)</f>
        <v/>
      </c>
      <c r="AH898" s="813"/>
      <c r="AI898" s="812" t="str">
        <f>IF(入力①申請書項目!AP750=0,"",入力①申請書項目!AP750)</f>
        <v/>
      </c>
      <c r="AJ898" s="812"/>
      <c r="AK898" s="812"/>
      <c r="AL898" s="814" t="str">
        <f>IF(入力①申請書項目!AV750="","",入力①申請書項目!AV750)&amp;IF(入力①申請書項目!AZ750="","",","&amp;入力①申請書項目!AZ750)</f>
        <v/>
      </c>
      <c r="AM898" s="814"/>
      <c r="AN898" s="814"/>
      <c r="AO898" s="814"/>
      <c r="AP898" s="814"/>
      <c r="AQ898" s="396"/>
    </row>
    <row r="899" spans="1:46">
      <c r="A899" s="265"/>
      <c r="B899" s="265"/>
      <c r="C899" s="808" t="str">
        <f>IF(入力①申請書項目!E751="","",入力①申請書項目!E751)</f>
        <v/>
      </c>
      <c r="D899" s="808"/>
      <c r="E899" s="809" t="str">
        <f>IF(入力①申請書項目!G751="","","H"&amp;入力①申請書項目!G751&amp;"."&amp;入力①申請書項目!J751)</f>
        <v/>
      </c>
      <c r="F899" s="809"/>
      <c r="G899" s="809"/>
      <c r="H899" s="809"/>
      <c r="I899" s="810" t="str">
        <f>IF(入力①申請書項目!M751="","",VLOOKUP(入力①申請書項目!M751,PL①!$A$25:$B$29,2,FALSE))</f>
        <v/>
      </c>
      <c r="J899" s="810"/>
      <c r="K899" s="810"/>
      <c r="L899" s="811" t="str">
        <f>IF(入力①申請書項目!Q751="","",入力①申請書項目!Q751)</f>
        <v/>
      </c>
      <c r="M899" s="811"/>
      <c r="N899" s="811"/>
      <c r="O899" s="811"/>
      <c r="P899" s="811"/>
      <c r="Q899" s="811"/>
      <c r="R899" s="811"/>
      <c r="S899" s="811"/>
      <c r="T899" s="811"/>
      <c r="U899" s="811"/>
      <c r="V899" s="811"/>
      <c r="W899" s="809" t="str">
        <f>IF(入力①申請書項目!AA751="","",入力①申請書項目!AA751)&amp;IF(入力①申請書項目!AD751="","",入力①申請書項目!AD751)</f>
        <v/>
      </c>
      <c r="X899" s="809"/>
      <c r="Y899" s="809"/>
      <c r="Z899" s="809"/>
      <c r="AA899" s="809" t="str">
        <f>IF(入力①申請書項目!AG751="","",入力①申請書項目!AG751)</f>
        <v/>
      </c>
      <c r="AB899" s="809"/>
      <c r="AC899" s="809"/>
      <c r="AD899" s="812" t="str">
        <f>IF(入力①申請書項目!AK751="","",入力①申請書項目!AK751)</f>
        <v/>
      </c>
      <c r="AE899" s="812"/>
      <c r="AF899" s="812"/>
      <c r="AG899" s="813" t="str">
        <f>IF(入力①申請書項目!AN751="","",入力①申請書項目!AN751)</f>
        <v/>
      </c>
      <c r="AH899" s="813"/>
      <c r="AI899" s="812" t="str">
        <f>IF(入力①申請書項目!AP751=0,"",入力①申請書項目!AP751)</f>
        <v/>
      </c>
      <c r="AJ899" s="812"/>
      <c r="AK899" s="812"/>
      <c r="AL899" s="814" t="str">
        <f>IF(入力①申請書項目!AV751="","",入力①申請書項目!AV751)&amp;IF(入力①申請書項目!AZ751="","",","&amp;入力①申請書項目!AZ751)</f>
        <v/>
      </c>
      <c r="AM899" s="814"/>
      <c r="AN899" s="814"/>
      <c r="AO899" s="814"/>
      <c r="AP899" s="814"/>
      <c r="AQ899" s="396"/>
    </row>
    <row r="900" spans="1:46">
      <c r="A900" s="265"/>
      <c r="B900" s="265"/>
      <c r="C900" s="808" t="str">
        <f>IF(入力①申請書項目!E752="","",入力①申請書項目!E752)</f>
        <v/>
      </c>
      <c r="D900" s="808"/>
      <c r="E900" s="809" t="str">
        <f>IF(入力①申請書項目!G752="","","H"&amp;入力①申請書項目!G752&amp;"."&amp;入力①申請書項目!J752)</f>
        <v/>
      </c>
      <c r="F900" s="809"/>
      <c r="G900" s="809"/>
      <c r="H900" s="809"/>
      <c r="I900" s="810" t="str">
        <f>IF(入力①申請書項目!M752="","",VLOOKUP(入力①申請書項目!M752,PL①!$A$25:$B$29,2,FALSE))</f>
        <v/>
      </c>
      <c r="J900" s="810"/>
      <c r="K900" s="810"/>
      <c r="L900" s="811" t="str">
        <f>IF(入力①申請書項目!Q752="","",入力①申請書項目!Q752)</f>
        <v/>
      </c>
      <c r="M900" s="811"/>
      <c r="N900" s="811"/>
      <c r="O900" s="811"/>
      <c r="P900" s="811"/>
      <c r="Q900" s="811"/>
      <c r="R900" s="811"/>
      <c r="S900" s="811"/>
      <c r="T900" s="811"/>
      <c r="U900" s="811"/>
      <c r="V900" s="811"/>
      <c r="W900" s="809" t="str">
        <f>IF(入力①申請書項目!AA752="","",入力①申請書項目!AA752)&amp;IF(入力①申請書項目!AD752="","",入力①申請書項目!AD752)</f>
        <v/>
      </c>
      <c r="X900" s="809"/>
      <c r="Y900" s="809"/>
      <c r="Z900" s="809"/>
      <c r="AA900" s="809" t="str">
        <f>IF(入力①申請書項目!AG752="","",入力①申請書項目!AG752)</f>
        <v/>
      </c>
      <c r="AB900" s="809"/>
      <c r="AC900" s="809"/>
      <c r="AD900" s="812" t="str">
        <f>IF(入力①申請書項目!AK752="","",入力①申請書項目!AK752)</f>
        <v/>
      </c>
      <c r="AE900" s="812"/>
      <c r="AF900" s="812"/>
      <c r="AG900" s="813" t="str">
        <f>IF(入力①申請書項目!AN752="","",入力①申請書項目!AN752)</f>
        <v/>
      </c>
      <c r="AH900" s="813"/>
      <c r="AI900" s="812" t="str">
        <f>IF(入力①申請書項目!AP752=0,"",入力①申請書項目!AP752)</f>
        <v/>
      </c>
      <c r="AJ900" s="812"/>
      <c r="AK900" s="812"/>
      <c r="AL900" s="814" t="str">
        <f>IF(入力①申請書項目!AV752="","",入力①申請書項目!AV752)&amp;IF(入力①申請書項目!AZ752="","",","&amp;入力①申請書項目!AZ752)</f>
        <v/>
      </c>
      <c r="AM900" s="814"/>
      <c r="AN900" s="814"/>
      <c r="AO900" s="814"/>
      <c r="AP900" s="814"/>
      <c r="AQ900" s="396"/>
    </row>
    <row r="901" spans="1:46">
      <c r="A901" s="265"/>
      <c r="B901" s="265"/>
      <c r="C901" s="808" t="str">
        <f>IF(入力①申請書項目!E753="","",入力①申請書項目!E753)</f>
        <v/>
      </c>
      <c r="D901" s="808"/>
      <c r="E901" s="809" t="str">
        <f>IF(入力①申請書項目!G753="","","H"&amp;入力①申請書項目!G753&amp;"."&amp;入力①申請書項目!J753)</f>
        <v/>
      </c>
      <c r="F901" s="809"/>
      <c r="G901" s="809"/>
      <c r="H901" s="809"/>
      <c r="I901" s="810" t="str">
        <f>IF(入力①申請書項目!M753="","",VLOOKUP(入力①申請書項目!M753,PL①!$A$25:$B$29,2,FALSE))</f>
        <v/>
      </c>
      <c r="J901" s="810"/>
      <c r="K901" s="810"/>
      <c r="L901" s="811" t="str">
        <f>IF(入力①申請書項目!Q753="","",入力①申請書項目!Q753)</f>
        <v/>
      </c>
      <c r="M901" s="811"/>
      <c r="N901" s="811"/>
      <c r="O901" s="811"/>
      <c r="P901" s="811"/>
      <c r="Q901" s="811"/>
      <c r="R901" s="811"/>
      <c r="S901" s="811"/>
      <c r="T901" s="811"/>
      <c r="U901" s="811"/>
      <c r="V901" s="811"/>
      <c r="W901" s="809" t="str">
        <f>IF(入力①申請書項目!AA753="","",入力①申請書項目!AA753)&amp;IF(入力①申請書項目!AD753="","",入力①申請書項目!AD753)</f>
        <v/>
      </c>
      <c r="X901" s="809"/>
      <c r="Y901" s="809"/>
      <c r="Z901" s="809"/>
      <c r="AA901" s="809" t="str">
        <f>IF(入力①申請書項目!AG753="","",入力①申請書項目!AG753)</f>
        <v/>
      </c>
      <c r="AB901" s="809"/>
      <c r="AC901" s="809"/>
      <c r="AD901" s="812" t="str">
        <f>IF(入力①申請書項目!AK753="","",入力①申請書項目!AK753)</f>
        <v/>
      </c>
      <c r="AE901" s="812"/>
      <c r="AF901" s="812"/>
      <c r="AG901" s="813" t="str">
        <f>IF(入力①申請書項目!AN753="","",入力①申請書項目!AN753)</f>
        <v/>
      </c>
      <c r="AH901" s="813"/>
      <c r="AI901" s="812" t="str">
        <f>IF(入力①申請書項目!AP753=0,"",入力①申請書項目!AP753)</f>
        <v/>
      </c>
      <c r="AJ901" s="812"/>
      <c r="AK901" s="812"/>
      <c r="AL901" s="814" t="str">
        <f>IF(入力①申請書項目!AV753="","",入力①申請書項目!AV753)&amp;IF(入力①申請書項目!AZ753="","",","&amp;入力①申請書項目!AZ753)</f>
        <v/>
      </c>
      <c r="AM901" s="814"/>
      <c r="AN901" s="814"/>
      <c r="AO901" s="814"/>
      <c r="AP901" s="814"/>
      <c r="AQ901" s="396"/>
    </row>
    <row r="902" spans="1:46">
      <c r="A902" s="265"/>
      <c r="B902" s="265"/>
      <c r="C902" s="808" t="str">
        <f>IF(入力①申請書項目!E754="","",入力①申請書項目!E754)</f>
        <v/>
      </c>
      <c r="D902" s="808"/>
      <c r="E902" s="809" t="str">
        <f>IF(入力①申請書項目!G754="","","H"&amp;入力①申請書項目!G754&amp;"."&amp;入力①申請書項目!J754)</f>
        <v/>
      </c>
      <c r="F902" s="809"/>
      <c r="G902" s="809"/>
      <c r="H902" s="809"/>
      <c r="I902" s="810" t="str">
        <f>IF(入力①申請書項目!M754="","",VLOOKUP(入力①申請書項目!M754,PL①!$A$25:$B$29,2,FALSE))</f>
        <v/>
      </c>
      <c r="J902" s="810"/>
      <c r="K902" s="810"/>
      <c r="L902" s="811" t="str">
        <f>IF(入力①申請書項目!Q754="","",入力①申請書項目!Q754)</f>
        <v/>
      </c>
      <c r="M902" s="811"/>
      <c r="N902" s="811"/>
      <c r="O902" s="811"/>
      <c r="P902" s="811"/>
      <c r="Q902" s="811"/>
      <c r="R902" s="811"/>
      <c r="S902" s="811"/>
      <c r="T902" s="811"/>
      <c r="U902" s="811"/>
      <c r="V902" s="811"/>
      <c r="W902" s="809" t="str">
        <f>IF(入力①申請書項目!AA754="","",入力①申請書項目!AA754)&amp;IF(入力①申請書項目!AD754="","",入力①申請書項目!AD754)</f>
        <v/>
      </c>
      <c r="X902" s="809"/>
      <c r="Y902" s="809"/>
      <c r="Z902" s="809"/>
      <c r="AA902" s="809" t="str">
        <f>IF(入力①申請書項目!AG754="","",入力①申請書項目!AG754)</f>
        <v/>
      </c>
      <c r="AB902" s="809"/>
      <c r="AC902" s="809"/>
      <c r="AD902" s="812" t="str">
        <f>IF(入力①申請書項目!AK754="","",入力①申請書項目!AK754)</f>
        <v/>
      </c>
      <c r="AE902" s="812"/>
      <c r="AF902" s="812"/>
      <c r="AG902" s="813" t="str">
        <f>IF(入力①申請書項目!AN754="","",入力①申請書項目!AN754)</f>
        <v/>
      </c>
      <c r="AH902" s="813"/>
      <c r="AI902" s="812" t="str">
        <f>IF(入力①申請書項目!AP754=0,"",入力①申請書項目!AP754)</f>
        <v/>
      </c>
      <c r="AJ902" s="812"/>
      <c r="AK902" s="812"/>
      <c r="AL902" s="814" t="str">
        <f>IF(入力①申請書項目!AV754="","",入力①申請書項目!AV754)&amp;IF(入力①申請書項目!AZ754="","",","&amp;入力①申請書項目!AZ754)</f>
        <v/>
      </c>
      <c r="AM902" s="814"/>
      <c r="AN902" s="814"/>
      <c r="AO902" s="814"/>
      <c r="AP902" s="814"/>
      <c r="AQ902" s="396"/>
    </row>
    <row r="903" spans="1:46">
      <c r="A903" s="265"/>
      <c r="B903" s="265"/>
      <c r="C903" s="808" t="str">
        <f>IF(入力①申請書項目!E755="","",入力①申請書項目!E755)</f>
        <v/>
      </c>
      <c r="D903" s="808"/>
      <c r="E903" s="809" t="str">
        <f>IF(入力①申請書項目!G755="","","H"&amp;入力①申請書項目!G755&amp;"."&amp;入力①申請書項目!J755)</f>
        <v/>
      </c>
      <c r="F903" s="809"/>
      <c r="G903" s="809"/>
      <c r="H903" s="809"/>
      <c r="I903" s="810" t="str">
        <f>IF(入力①申請書項目!M755="","",VLOOKUP(入力①申請書項目!M755,PL①!$A$25:$B$29,2,FALSE))</f>
        <v/>
      </c>
      <c r="J903" s="810"/>
      <c r="K903" s="810"/>
      <c r="L903" s="811" t="str">
        <f>IF(入力①申請書項目!Q755="","",入力①申請書項目!Q755)</f>
        <v/>
      </c>
      <c r="M903" s="811"/>
      <c r="N903" s="811"/>
      <c r="O903" s="811"/>
      <c r="P903" s="811"/>
      <c r="Q903" s="811"/>
      <c r="R903" s="811"/>
      <c r="S903" s="811"/>
      <c r="T903" s="811"/>
      <c r="U903" s="811"/>
      <c r="V903" s="811"/>
      <c r="W903" s="809" t="str">
        <f>IF(入力①申請書項目!AA755="","",入力①申請書項目!AA755)&amp;IF(入力①申請書項目!AD755="","",入力①申請書項目!AD755)</f>
        <v/>
      </c>
      <c r="X903" s="809"/>
      <c r="Y903" s="809"/>
      <c r="Z903" s="809"/>
      <c r="AA903" s="809" t="str">
        <f>IF(入力①申請書項目!AG755="","",入力①申請書項目!AG755)</f>
        <v/>
      </c>
      <c r="AB903" s="809"/>
      <c r="AC903" s="809"/>
      <c r="AD903" s="812" t="str">
        <f>IF(入力①申請書項目!AK755="","",入力①申請書項目!AK755)</f>
        <v/>
      </c>
      <c r="AE903" s="812"/>
      <c r="AF903" s="812"/>
      <c r="AG903" s="813" t="str">
        <f>IF(入力①申請書項目!AN755="","",入力①申請書項目!AN755)</f>
        <v/>
      </c>
      <c r="AH903" s="813"/>
      <c r="AI903" s="812" t="str">
        <f>IF(入力①申請書項目!AP755=0,"",入力①申請書項目!AP755)</f>
        <v/>
      </c>
      <c r="AJ903" s="812"/>
      <c r="AK903" s="812"/>
      <c r="AL903" s="814" t="str">
        <f>IF(入力①申請書項目!AV755="","",入力①申請書項目!AV755)&amp;IF(入力①申請書項目!AZ755="","",","&amp;入力①申請書項目!AZ755)</f>
        <v/>
      </c>
      <c r="AM903" s="814"/>
      <c r="AN903" s="814"/>
      <c r="AO903" s="814"/>
      <c r="AP903" s="814"/>
      <c r="AQ903" s="396"/>
    </row>
    <row r="904" spans="1:46">
      <c r="A904" s="265"/>
      <c r="B904" s="265"/>
      <c r="C904" s="808" t="str">
        <f>IF(入力①申請書項目!E756="","",入力①申請書項目!E756)</f>
        <v/>
      </c>
      <c r="D904" s="808"/>
      <c r="E904" s="809" t="str">
        <f>IF(入力①申請書項目!G756="","","H"&amp;入力①申請書項目!G756&amp;"."&amp;入力①申請書項目!J756)</f>
        <v/>
      </c>
      <c r="F904" s="809"/>
      <c r="G904" s="809"/>
      <c r="H904" s="809"/>
      <c r="I904" s="810" t="str">
        <f>IF(入力①申請書項目!M756="","",VLOOKUP(入力①申請書項目!M756,PL①!$A$25:$B$29,2,FALSE))</f>
        <v/>
      </c>
      <c r="J904" s="810"/>
      <c r="K904" s="810"/>
      <c r="L904" s="811" t="str">
        <f>IF(入力①申請書項目!Q756="","",入力①申請書項目!Q756)</f>
        <v/>
      </c>
      <c r="M904" s="811"/>
      <c r="N904" s="811"/>
      <c r="O904" s="811"/>
      <c r="P904" s="811"/>
      <c r="Q904" s="811"/>
      <c r="R904" s="811"/>
      <c r="S904" s="811"/>
      <c r="T904" s="811"/>
      <c r="U904" s="811"/>
      <c r="V904" s="811"/>
      <c r="W904" s="809" t="str">
        <f>IF(入力①申請書項目!AA756="","",入力①申請書項目!AA756)&amp;IF(入力①申請書項目!AD756="","",入力①申請書項目!AD756)</f>
        <v/>
      </c>
      <c r="X904" s="809"/>
      <c r="Y904" s="809"/>
      <c r="Z904" s="809"/>
      <c r="AA904" s="809" t="str">
        <f>IF(入力①申請書項目!AG756="","",入力①申請書項目!AG756)</f>
        <v/>
      </c>
      <c r="AB904" s="809"/>
      <c r="AC904" s="809"/>
      <c r="AD904" s="812" t="str">
        <f>IF(入力①申請書項目!AK756="","",入力①申請書項目!AK756)</f>
        <v/>
      </c>
      <c r="AE904" s="812"/>
      <c r="AF904" s="812"/>
      <c r="AG904" s="813" t="str">
        <f>IF(入力①申請書項目!AN756="","",入力①申請書項目!AN756)</f>
        <v/>
      </c>
      <c r="AH904" s="813"/>
      <c r="AI904" s="812" t="str">
        <f>IF(入力①申請書項目!AP756=0,"",入力①申請書項目!AP756)</f>
        <v/>
      </c>
      <c r="AJ904" s="812"/>
      <c r="AK904" s="812"/>
      <c r="AL904" s="814" t="str">
        <f>IF(入力①申請書項目!AV756="","",入力①申請書項目!AV756)&amp;IF(入力①申請書項目!AZ756="","",","&amp;入力①申請書項目!AZ756)</f>
        <v/>
      </c>
      <c r="AM904" s="814"/>
      <c r="AN904" s="814"/>
      <c r="AO904" s="814"/>
      <c r="AP904" s="814"/>
      <c r="AQ904" s="396"/>
    </row>
    <row r="905" spans="1:46">
      <c r="A905" s="265"/>
      <c r="B905" s="265"/>
      <c r="C905" s="808" t="str">
        <f>IF(入力①申請書項目!E757="","",入力①申請書項目!E757)</f>
        <v/>
      </c>
      <c r="D905" s="808"/>
      <c r="E905" s="809" t="str">
        <f>IF(入力①申請書項目!G757="","","H"&amp;入力①申請書項目!G757&amp;"."&amp;入力①申請書項目!J757)</f>
        <v/>
      </c>
      <c r="F905" s="809"/>
      <c r="G905" s="809"/>
      <c r="H905" s="809"/>
      <c r="I905" s="810" t="str">
        <f>IF(入力①申請書項目!M757="","",VLOOKUP(入力①申請書項目!M757,PL①!$A$25:$B$29,2,FALSE))</f>
        <v/>
      </c>
      <c r="J905" s="810"/>
      <c r="K905" s="810"/>
      <c r="L905" s="811" t="str">
        <f>IF(入力①申請書項目!Q757="","",入力①申請書項目!Q757)</f>
        <v/>
      </c>
      <c r="M905" s="811"/>
      <c r="N905" s="811"/>
      <c r="O905" s="811"/>
      <c r="P905" s="811"/>
      <c r="Q905" s="811"/>
      <c r="R905" s="811"/>
      <c r="S905" s="811"/>
      <c r="T905" s="811"/>
      <c r="U905" s="811"/>
      <c r="V905" s="811"/>
      <c r="W905" s="809" t="str">
        <f>IF(入力①申請書項目!AA757="","",入力①申請書項目!AA757)&amp;IF(入力①申請書項目!AD757="","",入力①申請書項目!AD757)</f>
        <v/>
      </c>
      <c r="X905" s="809"/>
      <c r="Y905" s="809"/>
      <c r="Z905" s="809"/>
      <c r="AA905" s="809" t="str">
        <f>IF(入力①申請書項目!AG757="","",入力①申請書項目!AG757)</f>
        <v/>
      </c>
      <c r="AB905" s="809"/>
      <c r="AC905" s="809"/>
      <c r="AD905" s="812" t="str">
        <f>IF(入力①申請書項目!AK757="","",入力①申請書項目!AK757)</f>
        <v/>
      </c>
      <c r="AE905" s="812"/>
      <c r="AF905" s="812"/>
      <c r="AG905" s="813" t="str">
        <f>IF(入力①申請書項目!AN757="","",入力①申請書項目!AN757)</f>
        <v/>
      </c>
      <c r="AH905" s="813"/>
      <c r="AI905" s="812" t="str">
        <f>IF(入力①申請書項目!AP757=0,"",入力①申請書項目!AP757)</f>
        <v/>
      </c>
      <c r="AJ905" s="812"/>
      <c r="AK905" s="812"/>
      <c r="AL905" s="814" t="str">
        <f>IF(入力①申請書項目!AV757="","",入力①申請書項目!AV757)&amp;IF(入力①申請書項目!AZ757="","",","&amp;入力①申請書項目!AZ757)</f>
        <v/>
      </c>
      <c r="AM905" s="814"/>
      <c r="AN905" s="814"/>
      <c r="AO905" s="814"/>
      <c r="AP905" s="814"/>
      <c r="AQ905" s="396"/>
    </row>
    <row r="906" spans="1:46">
      <c r="A906" s="265"/>
      <c r="B906" s="265"/>
      <c r="C906" s="808" t="str">
        <f>IF(入力①申請書項目!E758="","",入力①申請書項目!E758)</f>
        <v/>
      </c>
      <c r="D906" s="808"/>
      <c r="E906" s="809" t="str">
        <f>IF(入力①申請書項目!G758="","","H"&amp;入力①申請書項目!G758&amp;"."&amp;入力①申請書項目!J758)</f>
        <v/>
      </c>
      <c r="F906" s="809"/>
      <c r="G906" s="809"/>
      <c r="H906" s="809"/>
      <c r="I906" s="810" t="str">
        <f>IF(入力①申請書項目!M758="","",VLOOKUP(入力①申請書項目!M758,PL①!$A$25:$B$29,2,FALSE))</f>
        <v/>
      </c>
      <c r="J906" s="810"/>
      <c r="K906" s="810"/>
      <c r="L906" s="811" t="str">
        <f>IF(入力①申請書項目!Q758="","",入力①申請書項目!Q758)</f>
        <v/>
      </c>
      <c r="M906" s="811"/>
      <c r="N906" s="811"/>
      <c r="O906" s="811"/>
      <c r="P906" s="811"/>
      <c r="Q906" s="811"/>
      <c r="R906" s="811"/>
      <c r="S906" s="811"/>
      <c r="T906" s="811"/>
      <c r="U906" s="811"/>
      <c r="V906" s="811"/>
      <c r="W906" s="809" t="str">
        <f>IF(入力①申請書項目!AA758="","",入力①申請書項目!AA758)&amp;IF(入力①申請書項目!AD758="","",入力①申請書項目!AD758)</f>
        <v/>
      </c>
      <c r="X906" s="809"/>
      <c r="Y906" s="809"/>
      <c r="Z906" s="809"/>
      <c r="AA906" s="809" t="str">
        <f>IF(入力①申請書項目!AG758="","",入力①申請書項目!AG758)</f>
        <v/>
      </c>
      <c r="AB906" s="809"/>
      <c r="AC906" s="809"/>
      <c r="AD906" s="812" t="str">
        <f>IF(入力①申請書項目!AK758="","",入力①申請書項目!AK758)</f>
        <v/>
      </c>
      <c r="AE906" s="812"/>
      <c r="AF906" s="812"/>
      <c r="AG906" s="813" t="str">
        <f>IF(入力①申請書項目!AN758="","",入力①申請書項目!AN758)</f>
        <v/>
      </c>
      <c r="AH906" s="813"/>
      <c r="AI906" s="812" t="str">
        <f>IF(入力①申請書項目!AP758=0,"",入力①申請書項目!AP758)</f>
        <v/>
      </c>
      <c r="AJ906" s="812"/>
      <c r="AK906" s="812"/>
      <c r="AL906" s="814" t="str">
        <f>IF(入力①申請書項目!AV758="","",入力①申請書項目!AV758)&amp;IF(入力①申請書項目!AZ758="","",","&amp;入力①申請書項目!AZ758)</f>
        <v/>
      </c>
      <c r="AM906" s="814"/>
      <c r="AN906" s="814"/>
      <c r="AO906" s="814"/>
      <c r="AP906" s="814"/>
      <c r="AQ906" s="396"/>
    </row>
    <row r="907" spans="1:46">
      <c r="A907" s="265"/>
      <c r="B907" s="265"/>
      <c r="C907" s="808" t="str">
        <f>IF(入力①申請書項目!E759="","",入力①申請書項目!E759)</f>
        <v/>
      </c>
      <c r="D907" s="808"/>
      <c r="E907" s="809" t="str">
        <f>IF(入力①申請書項目!G759="","","H"&amp;入力①申請書項目!G759&amp;"."&amp;入力①申請書項目!J759)</f>
        <v/>
      </c>
      <c r="F907" s="809"/>
      <c r="G907" s="809"/>
      <c r="H907" s="809"/>
      <c r="I907" s="810" t="str">
        <f>IF(入力①申請書項目!M759="","",VLOOKUP(入力①申請書項目!M759,PL①!$A$25:$B$29,2,FALSE))</f>
        <v/>
      </c>
      <c r="J907" s="810"/>
      <c r="K907" s="810"/>
      <c r="L907" s="811" t="str">
        <f>IF(入力①申請書項目!Q759="","",入力①申請書項目!Q759)</f>
        <v/>
      </c>
      <c r="M907" s="811"/>
      <c r="N907" s="811"/>
      <c r="O907" s="811"/>
      <c r="P907" s="811"/>
      <c r="Q907" s="811"/>
      <c r="R907" s="811"/>
      <c r="S907" s="811"/>
      <c r="T907" s="811"/>
      <c r="U907" s="811"/>
      <c r="V907" s="811"/>
      <c r="W907" s="809" t="str">
        <f>IF(入力①申請書項目!AA759="","",入力①申請書項目!AA759)&amp;IF(入力①申請書項目!AD759="","",入力①申請書項目!AD759)</f>
        <v/>
      </c>
      <c r="X907" s="809"/>
      <c r="Y907" s="809"/>
      <c r="Z907" s="809"/>
      <c r="AA907" s="809" t="str">
        <f>IF(入力①申請書項目!AG759="","",入力①申請書項目!AG759)</f>
        <v/>
      </c>
      <c r="AB907" s="809"/>
      <c r="AC907" s="809"/>
      <c r="AD907" s="812" t="str">
        <f>IF(入力①申請書項目!AK759="","",入力①申請書項目!AK759)</f>
        <v/>
      </c>
      <c r="AE907" s="812"/>
      <c r="AF907" s="812"/>
      <c r="AG907" s="813" t="str">
        <f>IF(入力①申請書項目!AN759="","",入力①申請書項目!AN759)</f>
        <v/>
      </c>
      <c r="AH907" s="813"/>
      <c r="AI907" s="812" t="str">
        <f>IF(入力①申請書項目!AP759=0,"",入力①申請書項目!AP759)</f>
        <v/>
      </c>
      <c r="AJ907" s="812"/>
      <c r="AK907" s="812"/>
      <c r="AL907" s="814" t="str">
        <f>IF(入力①申請書項目!AV759="","",入力①申請書項目!AV759)&amp;IF(入力①申請書項目!AZ759="","",","&amp;入力①申請書項目!AZ759)</f>
        <v/>
      </c>
      <c r="AM907" s="814"/>
      <c r="AN907" s="814"/>
      <c r="AO907" s="814"/>
      <c r="AP907" s="814"/>
      <c r="AQ907" s="396"/>
    </row>
    <row r="908" spans="1:46">
      <c r="A908" s="265"/>
      <c r="B908" s="265"/>
      <c r="C908" s="808" t="str">
        <f>IF(入力①申請書項目!E760="","",入力①申請書項目!E760)</f>
        <v/>
      </c>
      <c r="D908" s="808"/>
      <c r="E908" s="809" t="str">
        <f>IF(入力①申請書項目!G760="","","H"&amp;入力①申請書項目!G760&amp;"."&amp;入力①申請書項目!J760)</f>
        <v/>
      </c>
      <c r="F908" s="809"/>
      <c r="G908" s="809"/>
      <c r="H908" s="809"/>
      <c r="I908" s="810" t="str">
        <f>IF(入力①申請書項目!M760="","",VLOOKUP(入力①申請書項目!M760,PL①!$A$25:$B$29,2,FALSE))</f>
        <v/>
      </c>
      <c r="J908" s="810"/>
      <c r="K908" s="810"/>
      <c r="L908" s="811" t="str">
        <f>IF(入力①申請書項目!Q760="","",入力①申請書項目!Q760)</f>
        <v/>
      </c>
      <c r="M908" s="811"/>
      <c r="N908" s="811"/>
      <c r="O908" s="811"/>
      <c r="P908" s="811"/>
      <c r="Q908" s="811"/>
      <c r="R908" s="811"/>
      <c r="S908" s="811"/>
      <c r="T908" s="811"/>
      <c r="U908" s="811"/>
      <c r="V908" s="811"/>
      <c r="W908" s="809" t="str">
        <f>IF(入力①申請書項目!AA760="","",入力①申請書項目!AA760)&amp;IF(入力①申請書項目!AD760="","",入力①申請書項目!AD760)</f>
        <v/>
      </c>
      <c r="X908" s="809"/>
      <c r="Y908" s="809"/>
      <c r="Z908" s="809"/>
      <c r="AA908" s="809" t="str">
        <f>IF(入力①申請書項目!AG760="","",入力①申請書項目!AG760)</f>
        <v/>
      </c>
      <c r="AB908" s="809"/>
      <c r="AC908" s="809"/>
      <c r="AD908" s="812" t="str">
        <f>IF(入力①申請書項目!AK760="","",入力①申請書項目!AK760)</f>
        <v/>
      </c>
      <c r="AE908" s="812"/>
      <c r="AF908" s="812"/>
      <c r="AG908" s="813" t="str">
        <f>IF(入力①申請書項目!AN760="","",入力①申請書項目!AN760)</f>
        <v/>
      </c>
      <c r="AH908" s="813"/>
      <c r="AI908" s="812" t="str">
        <f>IF(入力①申請書項目!AP760=0,"",入力①申請書項目!AP760)</f>
        <v/>
      </c>
      <c r="AJ908" s="812"/>
      <c r="AK908" s="812"/>
      <c r="AL908" s="814" t="str">
        <f>IF(入力①申請書項目!AV760="","",入力①申請書項目!AV760)&amp;IF(入力①申請書項目!AZ760="","",","&amp;入力①申請書項目!AZ760)</f>
        <v/>
      </c>
      <c r="AM908" s="814"/>
      <c r="AN908" s="814"/>
      <c r="AO908" s="814"/>
      <c r="AP908" s="814"/>
      <c r="AQ908" s="396"/>
    </row>
    <row r="909" spans="1:46">
      <c r="A909" s="265"/>
      <c r="B909" s="265"/>
      <c r="C909" s="808" t="str">
        <f>IF(入力①申請書項目!E761="","",入力①申請書項目!E761)</f>
        <v/>
      </c>
      <c r="D909" s="808"/>
      <c r="E909" s="809" t="str">
        <f>IF(入力①申請書項目!G761="","","H"&amp;入力①申請書項目!G761&amp;"."&amp;入力①申請書項目!J761)</f>
        <v/>
      </c>
      <c r="F909" s="809"/>
      <c r="G909" s="809"/>
      <c r="H909" s="809"/>
      <c r="I909" s="810" t="str">
        <f>IF(入力①申請書項目!M761="","",VLOOKUP(入力①申請書項目!M761,PL①!$A$25:$B$29,2,FALSE))</f>
        <v/>
      </c>
      <c r="J909" s="810"/>
      <c r="K909" s="810"/>
      <c r="L909" s="811" t="str">
        <f>IF(入力①申請書項目!Q761="","",入力①申請書項目!Q761)</f>
        <v/>
      </c>
      <c r="M909" s="811"/>
      <c r="N909" s="811"/>
      <c r="O909" s="811"/>
      <c r="P909" s="811"/>
      <c r="Q909" s="811"/>
      <c r="R909" s="811"/>
      <c r="S909" s="811"/>
      <c r="T909" s="811"/>
      <c r="U909" s="811"/>
      <c r="V909" s="811"/>
      <c r="W909" s="809" t="str">
        <f>IF(入力①申請書項目!AA761="","",入力①申請書項目!AA761)&amp;IF(入力①申請書項目!AD761="","",入力①申請書項目!AD761)</f>
        <v/>
      </c>
      <c r="X909" s="809"/>
      <c r="Y909" s="809"/>
      <c r="Z909" s="809"/>
      <c r="AA909" s="809" t="str">
        <f>IF(入力①申請書項目!AG761="","",入力①申請書項目!AG761)</f>
        <v/>
      </c>
      <c r="AB909" s="809"/>
      <c r="AC909" s="809"/>
      <c r="AD909" s="812" t="str">
        <f>IF(入力①申請書項目!AK761="","",入力①申請書項目!AK761)</f>
        <v/>
      </c>
      <c r="AE909" s="812"/>
      <c r="AF909" s="812"/>
      <c r="AG909" s="813" t="str">
        <f>IF(入力①申請書項目!AN761="","",入力①申請書項目!AN761)</f>
        <v/>
      </c>
      <c r="AH909" s="813"/>
      <c r="AI909" s="812" t="str">
        <f>IF(入力①申請書項目!AP761=0,"",入力①申請書項目!AP761)</f>
        <v/>
      </c>
      <c r="AJ909" s="812"/>
      <c r="AK909" s="812"/>
      <c r="AL909" s="814" t="str">
        <f>IF(入力①申請書項目!AV761="","",入力①申請書項目!AV761)&amp;IF(入力①申請書項目!AZ761="","",","&amp;入力①申請書項目!AZ761)</f>
        <v/>
      </c>
      <c r="AM909" s="814"/>
      <c r="AN909" s="814"/>
      <c r="AO909" s="814"/>
      <c r="AP909" s="814"/>
      <c r="AQ909" s="396"/>
    </row>
    <row r="910" spans="1:46">
      <c r="A910" s="265"/>
      <c r="B910" s="265"/>
      <c r="C910" s="808" t="str">
        <f>IF(入力①申請書項目!E762="","",入力①申請書項目!E762)</f>
        <v/>
      </c>
      <c r="D910" s="808"/>
      <c r="E910" s="809" t="str">
        <f>IF(入力①申請書項目!G762="","","H"&amp;入力①申請書項目!G762&amp;"."&amp;入力①申請書項目!J762)</f>
        <v/>
      </c>
      <c r="F910" s="809"/>
      <c r="G910" s="809"/>
      <c r="H910" s="809"/>
      <c r="I910" s="810" t="str">
        <f>IF(入力①申請書項目!M762="","",VLOOKUP(入力①申請書項目!M762,PL①!$A$25:$B$29,2,FALSE))</f>
        <v/>
      </c>
      <c r="J910" s="810"/>
      <c r="K910" s="810"/>
      <c r="L910" s="811" t="str">
        <f>IF(入力①申請書項目!Q762="","",入力①申請書項目!Q762)</f>
        <v/>
      </c>
      <c r="M910" s="811"/>
      <c r="N910" s="811"/>
      <c r="O910" s="811"/>
      <c r="P910" s="811"/>
      <c r="Q910" s="811"/>
      <c r="R910" s="811"/>
      <c r="S910" s="811"/>
      <c r="T910" s="811"/>
      <c r="U910" s="811"/>
      <c r="V910" s="811"/>
      <c r="W910" s="809" t="str">
        <f>IF(入力①申請書項目!AA762="","",入力①申請書項目!AA762)&amp;IF(入力①申請書項目!AD762="","",入力①申請書項目!AD762)</f>
        <v/>
      </c>
      <c r="X910" s="809"/>
      <c r="Y910" s="809"/>
      <c r="Z910" s="809"/>
      <c r="AA910" s="809" t="str">
        <f>IF(入力①申請書項目!AG762="","",入力①申請書項目!AG762)</f>
        <v/>
      </c>
      <c r="AB910" s="809"/>
      <c r="AC910" s="809"/>
      <c r="AD910" s="812" t="str">
        <f>IF(入力①申請書項目!AK762="","",入力①申請書項目!AK762)</f>
        <v/>
      </c>
      <c r="AE910" s="812"/>
      <c r="AF910" s="812"/>
      <c r="AG910" s="813" t="str">
        <f>IF(入力①申請書項目!AN762="","",入力①申請書項目!AN762)</f>
        <v/>
      </c>
      <c r="AH910" s="813"/>
      <c r="AI910" s="812" t="str">
        <f>IF(入力①申請書項目!AP762=0,"",入力①申請書項目!AP762)</f>
        <v/>
      </c>
      <c r="AJ910" s="812"/>
      <c r="AK910" s="812"/>
      <c r="AL910" s="814" t="str">
        <f>IF(入力①申請書項目!AV762="","",入力①申請書項目!AV762)&amp;IF(入力①申請書項目!AZ762="","",","&amp;入力①申請書項目!AZ762)</f>
        <v/>
      </c>
      <c r="AM910" s="814"/>
      <c r="AN910" s="814"/>
      <c r="AO910" s="814"/>
      <c r="AP910" s="814"/>
      <c r="AQ910" s="396"/>
    </row>
    <row r="911" spans="1:46">
      <c r="A911" s="265"/>
      <c r="B911" s="265"/>
      <c r="C911" s="808" t="str">
        <f>IF(入力①申請書項目!E763="","",入力①申請書項目!E763)</f>
        <v/>
      </c>
      <c r="D911" s="808"/>
      <c r="E911" s="809" t="str">
        <f>IF(入力①申請書項目!G763="","","H"&amp;入力①申請書項目!G763&amp;"."&amp;入力①申請書項目!J763)</f>
        <v/>
      </c>
      <c r="F911" s="809"/>
      <c r="G911" s="809"/>
      <c r="H911" s="809"/>
      <c r="I911" s="810" t="str">
        <f>IF(入力①申請書項目!M763="","",VLOOKUP(入力①申請書項目!M763,PL①!$A$25:$B$29,2,FALSE))</f>
        <v/>
      </c>
      <c r="J911" s="810"/>
      <c r="K911" s="810"/>
      <c r="L911" s="811" t="str">
        <f>IF(入力①申請書項目!Q763="","",入力①申請書項目!Q763)</f>
        <v/>
      </c>
      <c r="M911" s="811"/>
      <c r="N911" s="811"/>
      <c r="O911" s="811"/>
      <c r="P911" s="811"/>
      <c r="Q911" s="811"/>
      <c r="R911" s="811"/>
      <c r="S911" s="811"/>
      <c r="T911" s="811"/>
      <c r="U911" s="811"/>
      <c r="V911" s="811"/>
      <c r="W911" s="809" t="str">
        <f>IF(入力①申請書項目!AA763="","",入力①申請書項目!AA763)&amp;IF(入力①申請書項目!AD763="","",入力①申請書項目!AD763)</f>
        <v/>
      </c>
      <c r="X911" s="809"/>
      <c r="Y911" s="809"/>
      <c r="Z911" s="809"/>
      <c r="AA911" s="809" t="str">
        <f>IF(入力①申請書項目!AG763="","",入力①申請書項目!AG763)</f>
        <v/>
      </c>
      <c r="AB911" s="809"/>
      <c r="AC911" s="809"/>
      <c r="AD911" s="812" t="str">
        <f>IF(入力①申請書項目!AK763="","",入力①申請書項目!AK763)</f>
        <v/>
      </c>
      <c r="AE911" s="812"/>
      <c r="AF911" s="812"/>
      <c r="AG911" s="813" t="str">
        <f>IF(入力①申請書項目!AN763="","",入力①申請書項目!AN763)</f>
        <v/>
      </c>
      <c r="AH911" s="813"/>
      <c r="AI911" s="812" t="str">
        <f>IF(入力①申請書項目!AP763=0,"",入力①申請書項目!AP763)</f>
        <v/>
      </c>
      <c r="AJ911" s="812"/>
      <c r="AK911" s="812"/>
      <c r="AL911" s="814" t="str">
        <f>IF(入力①申請書項目!AV763="","",入力①申請書項目!AV763)&amp;IF(入力①申請書項目!AZ763="","",","&amp;入力①申請書項目!AZ763)</f>
        <v/>
      </c>
      <c r="AM911" s="814"/>
      <c r="AN911" s="814"/>
      <c r="AO911" s="814"/>
      <c r="AP911" s="814"/>
      <c r="AQ911" s="396"/>
      <c r="AT911" s="89">
        <f>IF(L911="",0,1)</f>
        <v>0</v>
      </c>
    </row>
    <row r="912" spans="1:46">
      <c r="A912" s="265"/>
      <c r="B912" s="265"/>
      <c r="C912" s="808" t="str">
        <f>IF(入力①申請書項目!E764="","",入力①申請書項目!E764)</f>
        <v/>
      </c>
      <c r="D912" s="808"/>
      <c r="E912" s="809" t="str">
        <f>IF(入力①申請書項目!G764="","","H"&amp;入力①申請書項目!G764&amp;"."&amp;入力①申請書項目!J764)</f>
        <v/>
      </c>
      <c r="F912" s="809"/>
      <c r="G912" s="809"/>
      <c r="H912" s="809"/>
      <c r="I912" s="810" t="str">
        <f>IF(入力①申請書項目!M764="","",VLOOKUP(入力①申請書項目!M764,PL①!$A$25:$B$29,2,FALSE))</f>
        <v/>
      </c>
      <c r="J912" s="810"/>
      <c r="K912" s="810"/>
      <c r="L912" s="811" t="str">
        <f>IF(入力①申請書項目!Q764="","",入力①申請書項目!Q764)</f>
        <v/>
      </c>
      <c r="M912" s="811"/>
      <c r="N912" s="811"/>
      <c r="O912" s="811"/>
      <c r="P912" s="811"/>
      <c r="Q912" s="811"/>
      <c r="R912" s="811"/>
      <c r="S912" s="811"/>
      <c r="T912" s="811"/>
      <c r="U912" s="811"/>
      <c r="V912" s="811"/>
      <c r="W912" s="809" t="str">
        <f>IF(入力①申請書項目!AA764="","",入力①申請書項目!AA764)&amp;IF(入力①申請書項目!AD764="","",入力①申請書項目!AD764)</f>
        <v/>
      </c>
      <c r="X912" s="809"/>
      <c r="Y912" s="809"/>
      <c r="Z912" s="809"/>
      <c r="AA912" s="809" t="str">
        <f>IF(入力①申請書項目!AG764="","",入力①申請書項目!AG764)</f>
        <v/>
      </c>
      <c r="AB912" s="809"/>
      <c r="AC912" s="809"/>
      <c r="AD912" s="812" t="str">
        <f>IF(入力①申請書項目!AK764="","",入力①申請書項目!AK764)</f>
        <v/>
      </c>
      <c r="AE912" s="812"/>
      <c r="AF912" s="812"/>
      <c r="AG912" s="813" t="str">
        <f>IF(入力①申請書項目!AN764="","",入力①申請書項目!AN764)</f>
        <v/>
      </c>
      <c r="AH912" s="813"/>
      <c r="AI912" s="812" t="str">
        <f>IF(入力①申請書項目!AP764=0,"",入力①申請書項目!AP764)</f>
        <v/>
      </c>
      <c r="AJ912" s="812"/>
      <c r="AK912" s="812"/>
      <c r="AL912" s="814" t="str">
        <f>IF(入力①申請書項目!AV764="","",入力①申請書項目!AV764)&amp;IF(入力①申請書項目!AZ764="","",","&amp;入力①申請書項目!AZ764)</f>
        <v/>
      </c>
      <c r="AM912" s="814"/>
      <c r="AN912" s="814"/>
      <c r="AO912" s="814"/>
      <c r="AP912" s="814"/>
      <c r="AQ912" s="396"/>
    </row>
    <row r="913" spans="1:43">
      <c r="A913" s="265"/>
      <c r="B913" s="265"/>
      <c r="C913" s="808" t="str">
        <f>IF(入力①申請書項目!E765="","",入力①申請書項目!E765)</f>
        <v/>
      </c>
      <c r="D913" s="808"/>
      <c r="E913" s="809" t="str">
        <f>IF(入力①申請書項目!G765="","","H"&amp;入力①申請書項目!G765&amp;"."&amp;入力①申請書項目!J765)</f>
        <v/>
      </c>
      <c r="F913" s="809"/>
      <c r="G913" s="809"/>
      <c r="H913" s="809"/>
      <c r="I913" s="810" t="str">
        <f>IF(入力①申請書項目!M765="","",VLOOKUP(入力①申請書項目!M765,PL①!$A$25:$B$29,2,FALSE))</f>
        <v/>
      </c>
      <c r="J913" s="810"/>
      <c r="K913" s="810"/>
      <c r="L913" s="811" t="str">
        <f>IF(入力①申請書項目!Q765="","",入力①申請書項目!Q765)</f>
        <v/>
      </c>
      <c r="M913" s="811"/>
      <c r="N913" s="811"/>
      <c r="O913" s="811"/>
      <c r="P913" s="811"/>
      <c r="Q913" s="811"/>
      <c r="R913" s="811"/>
      <c r="S913" s="811"/>
      <c r="T913" s="811"/>
      <c r="U913" s="811"/>
      <c r="V913" s="811"/>
      <c r="W913" s="809" t="str">
        <f>IF(入力①申請書項目!AA765="","",入力①申請書項目!AA765)&amp;IF(入力①申請書項目!AD765="","",入力①申請書項目!AD765)</f>
        <v/>
      </c>
      <c r="X913" s="809"/>
      <c r="Y913" s="809"/>
      <c r="Z913" s="809"/>
      <c r="AA913" s="809" t="str">
        <f>IF(入力①申請書項目!AG765="","",入力①申請書項目!AG765)</f>
        <v/>
      </c>
      <c r="AB913" s="809"/>
      <c r="AC913" s="809"/>
      <c r="AD913" s="812" t="str">
        <f>IF(入力①申請書項目!AK765="","",入力①申請書項目!AK765)</f>
        <v/>
      </c>
      <c r="AE913" s="812"/>
      <c r="AF913" s="812"/>
      <c r="AG913" s="813" t="str">
        <f>IF(入力①申請書項目!AN765="","",入力①申請書項目!AN765)</f>
        <v/>
      </c>
      <c r="AH913" s="813"/>
      <c r="AI913" s="812" t="str">
        <f>IF(入力①申請書項目!AP765=0,"",入力①申請書項目!AP765)</f>
        <v/>
      </c>
      <c r="AJ913" s="812"/>
      <c r="AK913" s="812"/>
      <c r="AL913" s="814" t="str">
        <f>IF(入力①申請書項目!AV765="","",入力①申請書項目!AV765)&amp;IF(入力①申請書項目!AZ765="","",","&amp;入力①申請書項目!AZ765)</f>
        <v/>
      </c>
      <c r="AM913" s="814"/>
      <c r="AN913" s="814"/>
      <c r="AO913" s="814"/>
      <c r="AP913" s="814"/>
      <c r="AQ913" s="396"/>
    </row>
    <row r="914" spans="1:43">
      <c r="A914" s="265"/>
      <c r="B914" s="265"/>
      <c r="C914" s="808" t="str">
        <f>IF(入力①申請書項目!E766="","",入力①申請書項目!E766)</f>
        <v/>
      </c>
      <c r="D914" s="808"/>
      <c r="E914" s="809" t="str">
        <f>IF(入力①申請書項目!G766="","","H"&amp;入力①申請書項目!G766&amp;"."&amp;入力①申請書項目!J766)</f>
        <v/>
      </c>
      <c r="F914" s="809"/>
      <c r="G914" s="809"/>
      <c r="H914" s="809"/>
      <c r="I914" s="810" t="str">
        <f>IF(入力①申請書項目!M766="","",VLOOKUP(入力①申請書項目!M766,PL①!$A$25:$B$29,2,FALSE))</f>
        <v/>
      </c>
      <c r="J914" s="810"/>
      <c r="K914" s="810"/>
      <c r="L914" s="811" t="str">
        <f>IF(入力①申請書項目!Q766="","",入力①申請書項目!Q766)</f>
        <v/>
      </c>
      <c r="M914" s="811"/>
      <c r="N914" s="811"/>
      <c r="O914" s="811"/>
      <c r="P914" s="811"/>
      <c r="Q914" s="811"/>
      <c r="R914" s="811"/>
      <c r="S914" s="811"/>
      <c r="T914" s="811"/>
      <c r="U914" s="811"/>
      <c r="V914" s="811"/>
      <c r="W914" s="809" t="str">
        <f>IF(入力①申請書項目!AA766="","",入力①申請書項目!AA766)&amp;IF(入力①申請書項目!AD766="","",入力①申請書項目!AD766)</f>
        <v/>
      </c>
      <c r="X914" s="809"/>
      <c r="Y914" s="809"/>
      <c r="Z914" s="809"/>
      <c r="AA914" s="809" t="str">
        <f>IF(入力①申請書項目!AG766="","",入力①申請書項目!AG766)</f>
        <v/>
      </c>
      <c r="AB914" s="809"/>
      <c r="AC914" s="809"/>
      <c r="AD914" s="812" t="str">
        <f>IF(入力①申請書項目!AK766="","",入力①申請書項目!AK766)</f>
        <v/>
      </c>
      <c r="AE914" s="812"/>
      <c r="AF914" s="812"/>
      <c r="AG914" s="813" t="str">
        <f>IF(入力①申請書項目!AN766="","",入力①申請書項目!AN766)</f>
        <v/>
      </c>
      <c r="AH914" s="813"/>
      <c r="AI914" s="812" t="str">
        <f>IF(入力①申請書項目!AP766=0,"",入力①申請書項目!AP766)</f>
        <v/>
      </c>
      <c r="AJ914" s="812"/>
      <c r="AK914" s="812"/>
      <c r="AL914" s="814" t="str">
        <f>IF(入力①申請書項目!AV766="","",入力①申請書項目!AV766)&amp;IF(入力①申請書項目!AZ766="","",","&amp;入力①申請書項目!AZ766)</f>
        <v/>
      </c>
      <c r="AM914" s="814"/>
      <c r="AN914" s="814"/>
      <c r="AO914" s="814"/>
      <c r="AP914" s="814"/>
      <c r="AQ914" s="396"/>
    </row>
    <row r="915" spans="1:43">
      <c r="A915" s="265"/>
      <c r="B915" s="265"/>
      <c r="C915" s="808" t="str">
        <f>IF(入力①申請書項目!E767="","",入力①申請書項目!E767)</f>
        <v/>
      </c>
      <c r="D915" s="808"/>
      <c r="E915" s="809" t="str">
        <f>IF(入力①申請書項目!G767="","","H"&amp;入力①申請書項目!G767&amp;"."&amp;入力①申請書項目!J767)</f>
        <v/>
      </c>
      <c r="F915" s="809"/>
      <c r="G915" s="809"/>
      <c r="H915" s="809"/>
      <c r="I915" s="810" t="str">
        <f>IF(入力①申請書項目!M767="","",VLOOKUP(入力①申請書項目!M767,PL①!$A$25:$B$29,2,FALSE))</f>
        <v/>
      </c>
      <c r="J915" s="810"/>
      <c r="K915" s="810"/>
      <c r="L915" s="811" t="str">
        <f>IF(入力①申請書項目!Q767="","",入力①申請書項目!Q767)</f>
        <v/>
      </c>
      <c r="M915" s="811"/>
      <c r="N915" s="811"/>
      <c r="O915" s="811"/>
      <c r="P915" s="811"/>
      <c r="Q915" s="811"/>
      <c r="R915" s="811"/>
      <c r="S915" s="811"/>
      <c r="T915" s="811"/>
      <c r="U915" s="811"/>
      <c r="V915" s="811"/>
      <c r="W915" s="809" t="str">
        <f>IF(入力①申請書項目!AA767="","",入力①申請書項目!AA767)&amp;IF(入力①申請書項目!AD767="","",入力①申請書項目!AD767)</f>
        <v/>
      </c>
      <c r="X915" s="809"/>
      <c r="Y915" s="809"/>
      <c r="Z915" s="809"/>
      <c r="AA915" s="809" t="str">
        <f>IF(入力①申請書項目!AG767="","",入力①申請書項目!AG767)</f>
        <v/>
      </c>
      <c r="AB915" s="809"/>
      <c r="AC915" s="809"/>
      <c r="AD915" s="812" t="str">
        <f>IF(入力①申請書項目!AK767="","",入力①申請書項目!AK767)</f>
        <v/>
      </c>
      <c r="AE915" s="812"/>
      <c r="AF915" s="812"/>
      <c r="AG915" s="813" t="str">
        <f>IF(入力①申請書項目!AN767="","",入力①申請書項目!AN767)</f>
        <v/>
      </c>
      <c r="AH915" s="813"/>
      <c r="AI915" s="812" t="str">
        <f>IF(入力①申請書項目!AP767=0,"",入力①申請書項目!AP767)</f>
        <v/>
      </c>
      <c r="AJ915" s="812"/>
      <c r="AK915" s="812"/>
      <c r="AL915" s="814" t="str">
        <f>IF(入力①申請書項目!AV767="","",入力①申請書項目!AV767)&amp;IF(入力①申請書項目!AZ767="","",","&amp;入力①申請書項目!AZ767)</f>
        <v/>
      </c>
      <c r="AM915" s="814"/>
      <c r="AN915" s="814"/>
      <c r="AO915" s="814"/>
      <c r="AP915" s="814"/>
      <c r="AQ915" s="396"/>
    </row>
    <row r="916" spans="1:43">
      <c r="A916" s="265"/>
      <c r="B916" s="265"/>
      <c r="C916" s="808" t="str">
        <f>IF(入力①申請書項目!E768="","",入力①申請書項目!E768)</f>
        <v/>
      </c>
      <c r="D916" s="808"/>
      <c r="E916" s="809" t="str">
        <f>IF(入力①申請書項目!G768="","","H"&amp;入力①申請書項目!G768&amp;"."&amp;入力①申請書項目!J768)</f>
        <v/>
      </c>
      <c r="F916" s="809"/>
      <c r="G916" s="809"/>
      <c r="H916" s="809"/>
      <c r="I916" s="810" t="str">
        <f>IF(入力①申請書項目!M768="","",VLOOKUP(入力①申請書項目!M768,PL①!$A$25:$B$29,2,FALSE))</f>
        <v/>
      </c>
      <c r="J916" s="810"/>
      <c r="K916" s="810"/>
      <c r="L916" s="811" t="str">
        <f>IF(入力①申請書項目!Q768="","",入力①申請書項目!Q768)</f>
        <v/>
      </c>
      <c r="M916" s="811"/>
      <c r="N916" s="811"/>
      <c r="O916" s="811"/>
      <c r="P916" s="811"/>
      <c r="Q916" s="811"/>
      <c r="R916" s="811"/>
      <c r="S916" s="811"/>
      <c r="T916" s="811"/>
      <c r="U916" s="811"/>
      <c r="V916" s="811"/>
      <c r="W916" s="809" t="str">
        <f>IF(入力①申請書項目!AA768="","",入力①申請書項目!AA768)&amp;IF(入力①申請書項目!AD768="","",入力①申請書項目!AD768)</f>
        <v/>
      </c>
      <c r="X916" s="809"/>
      <c r="Y916" s="809"/>
      <c r="Z916" s="809"/>
      <c r="AA916" s="809" t="str">
        <f>IF(入力①申請書項目!AG768="","",入力①申請書項目!AG768)</f>
        <v/>
      </c>
      <c r="AB916" s="809"/>
      <c r="AC916" s="809"/>
      <c r="AD916" s="812" t="str">
        <f>IF(入力①申請書項目!AK768="","",入力①申請書項目!AK768)</f>
        <v/>
      </c>
      <c r="AE916" s="812"/>
      <c r="AF916" s="812"/>
      <c r="AG916" s="813" t="str">
        <f>IF(入力①申請書項目!AN768="","",入力①申請書項目!AN768)</f>
        <v/>
      </c>
      <c r="AH916" s="813"/>
      <c r="AI916" s="812" t="str">
        <f>IF(入力①申請書項目!AP768=0,"",入力①申請書項目!AP768)</f>
        <v/>
      </c>
      <c r="AJ916" s="812"/>
      <c r="AK916" s="812"/>
      <c r="AL916" s="814" t="str">
        <f>IF(入力①申請書項目!AV768="","",入力①申請書項目!AV768)&amp;IF(入力①申請書項目!AZ768="","",","&amp;入力①申請書項目!AZ768)</f>
        <v/>
      </c>
      <c r="AM916" s="814"/>
      <c r="AN916" s="814"/>
      <c r="AO916" s="814"/>
      <c r="AP916" s="814"/>
      <c r="AQ916" s="396"/>
    </row>
    <row r="917" spans="1:43">
      <c r="A917" s="265"/>
      <c r="B917" s="265"/>
      <c r="C917" s="808" t="str">
        <f>IF(入力①申請書項目!E769="","",入力①申請書項目!E769)</f>
        <v/>
      </c>
      <c r="D917" s="808"/>
      <c r="E917" s="809" t="str">
        <f>IF(入力①申請書項目!G769="","","H"&amp;入力①申請書項目!G769&amp;"."&amp;入力①申請書項目!J769)</f>
        <v/>
      </c>
      <c r="F917" s="809"/>
      <c r="G917" s="809"/>
      <c r="H917" s="809"/>
      <c r="I917" s="810" t="str">
        <f>IF(入力①申請書項目!M769="","",VLOOKUP(入力①申請書項目!M769,PL①!$A$25:$B$29,2,FALSE))</f>
        <v/>
      </c>
      <c r="J917" s="810"/>
      <c r="K917" s="810"/>
      <c r="L917" s="811" t="str">
        <f>IF(入力①申請書項目!Q769="","",入力①申請書項目!Q769)</f>
        <v/>
      </c>
      <c r="M917" s="811"/>
      <c r="N917" s="811"/>
      <c r="O917" s="811"/>
      <c r="P917" s="811"/>
      <c r="Q917" s="811"/>
      <c r="R917" s="811"/>
      <c r="S917" s="811"/>
      <c r="T917" s="811"/>
      <c r="U917" s="811"/>
      <c r="V917" s="811"/>
      <c r="W917" s="809" t="str">
        <f>IF(入力①申請書項目!AA769="","",入力①申請書項目!AA769)&amp;IF(入力①申請書項目!AD769="","",入力①申請書項目!AD769)</f>
        <v/>
      </c>
      <c r="X917" s="809"/>
      <c r="Y917" s="809"/>
      <c r="Z917" s="809"/>
      <c r="AA917" s="809" t="str">
        <f>IF(入力①申請書項目!AG769="","",入力①申請書項目!AG769)</f>
        <v/>
      </c>
      <c r="AB917" s="809"/>
      <c r="AC917" s="809"/>
      <c r="AD917" s="812" t="str">
        <f>IF(入力①申請書項目!AK769="","",入力①申請書項目!AK769)</f>
        <v/>
      </c>
      <c r="AE917" s="812"/>
      <c r="AF917" s="812"/>
      <c r="AG917" s="813" t="str">
        <f>IF(入力①申請書項目!AN769="","",入力①申請書項目!AN769)</f>
        <v/>
      </c>
      <c r="AH917" s="813"/>
      <c r="AI917" s="812" t="str">
        <f>IF(入力①申請書項目!AP769=0,"",入力①申請書項目!AP769)</f>
        <v/>
      </c>
      <c r="AJ917" s="812"/>
      <c r="AK917" s="812"/>
      <c r="AL917" s="814" t="str">
        <f>IF(入力①申請書項目!AV769="","",入力①申請書項目!AV769)&amp;IF(入力①申請書項目!AZ769="","",","&amp;入力①申請書項目!AZ769)</f>
        <v/>
      </c>
      <c r="AM917" s="814"/>
      <c r="AN917" s="814"/>
      <c r="AO917" s="814"/>
      <c r="AP917" s="814"/>
      <c r="AQ917" s="396"/>
    </row>
    <row r="918" spans="1:43">
      <c r="A918" s="265"/>
      <c r="B918" s="265"/>
      <c r="C918" s="808" t="str">
        <f>IF(入力①申請書項目!E770="","",入力①申請書項目!E770)</f>
        <v/>
      </c>
      <c r="D918" s="808"/>
      <c r="E918" s="809" t="str">
        <f>IF(入力①申請書項目!G770="","","H"&amp;入力①申請書項目!G770&amp;"."&amp;入力①申請書項目!J770)</f>
        <v/>
      </c>
      <c r="F918" s="809"/>
      <c r="G918" s="809"/>
      <c r="H918" s="809"/>
      <c r="I918" s="810" t="str">
        <f>IF(入力①申請書項目!M770="","",VLOOKUP(入力①申請書項目!M770,PL①!$A$25:$B$29,2,FALSE))</f>
        <v/>
      </c>
      <c r="J918" s="810"/>
      <c r="K918" s="810"/>
      <c r="L918" s="811" t="str">
        <f>IF(入力①申請書項目!Q770="","",入力①申請書項目!Q770)</f>
        <v/>
      </c>
      <c r="M918" s="811"/>
      <c r="N918" s="811"/>
      <c r="O918" s="811"/>
      <c r="P918" s="811"/>
      <c r="Q918" s="811"/>
      <c r="R918" s="811"/>
      <c r="S918" s="811"/>
      <c r="T918" s="811"/>
      <c r="U918" s="811"/>
      <c r="V918" s="811"/>
      <c r="W918" s="809" t="str">
        <f>IF(入力①申請書項目!AA770="","",入力①申請書項目!AA770)&amp;IF(入力①申請書項目!AD770="","",入力①申請書項目!AD770)</f>
        <v/>
      </c>
      <c r="X918" s="809"/>
      <c r="Y918" s="809"/>
      <c r="Z918" s="809"/>
      <c r="AA918" s="809" t="str">
        <f>IF(入力①申請書項目!AG770="","",入力①申請書項目!AG770)</f>
        <v/>
      </c>
      <c r="AB918" s="809"/>
      <c r="AC918" s="809"/>
      <c r="AD918" s="812" t="str">
        <f>IF(入力①申請書項目!AK770="","",入力①申請書項目!AK770)</f>
        <v/>
      </c>
      <c r="AE918" s="812"/>
      <c r="AF918" s="812"/>
      <c r="AG918" s="813" t="str">
        <f>IF(入力①申請書項目!AN770="","",入力①申請書項目!AN770)</f>
        <v/>
      </c>
      <c r="AH918" s="813"/>
      <c r="AI918" s="812" t="str">
        <f>IF(入力①申請書項目!AP770=0,"",入力①申請書項目!AP770)</f>
        <v/>
      </c>
      <c r="AJ918" s="812"/>
      <c r="AK918" s="812"/>
      <c r="AL918" s="814" t="str">
        <f>IF(入力①申請書項目!AV770="","",入力①申請書項目!AV770)&amp;IF(入力①申請書項目!AZ770="","",","&amp;入力①申請書項目!AZ770)</f>
        <v/>
      </c>
      <c r="AM918" s="814"/>
      <c r="AN918" s="814"/>
      <c r="AO918" s="814"/>
      <c r="AP918" s="814"/>
      <c r="AQ918" s="396"/>
    </row>
    <row r="919" spans="1:43">
      <c r="A919" s="265"/>
      <c r="B919" s="265"/>
      <c r="C919" s="808" t="str">
        <f>IF(入力①申請書項目!E771="","",入力①申請書項目!E771)</f>
        <v/>
      </c>
      <c r="D919" s="808"/>
      <c r="E919" s="809" t="str">
        <f>IF(入力①申請書項目!G771="","","H"&amp;入力①申請書項目!G771&amp;"."&amp;入力①申請書項目!J771)</f>
        <v/>
      </c>
      <c r="F919" s="809"/>
      <c r="G919" s="809"/>
      <c r="H919" s="809"/>
      <c r="I919" s="810" t="str">
        <f>IF(入力①申請書項目!M771="","",VLOOKUP(入力①申請書項目!M771,PL①!$A$25:$B$29,2,FALSE))</f>
        <v/>
      </c>
      <c r="J919" s="810"/>
      <c r="K919" s="810"/>
      <c r="L919" s="811" t="str">
        <f>IF(入力①申請書項目!Q771="","",入力①申請書項目!Q771)</f>
        <v/>
      </c>
      <c r="M919" s="811"/>
      <c r="N919" s="811"/>
      <c r="O919" s="811"/>
      <c r="P919" s="811"/>
      <c r="Q919" s="811"/>
      <c r="R919" s="811"/>
      <c r="S919" s="811"/>
      <c r="T919" s="811"/>
      <c r="U919" s="811"/>
      <c r="V919" s="811"/>
      <c r="W919" s="809" t="str">
        <f>IF(入力①申請書項目!AA771="","",入力①申請書項目!AA771)&amp;IF(入力①申請書項目!AD771="","",入力①申請書項目!AD771)</f>
        <v/>
      </c>
      <c r="X919" s="809"/>
      <c r="Y919" s="809"/>
      <c r="Z919" s="809"/>
      <c r="AA919" s="809" t="str">
        <f>IF(入力①申請書項目!AG771="","",入力①申請書項目!AG771)</f>
        <v/>
      </c>
      <c r="AB919" s="809"/>
      <c r="AC919" s="809"/>
      <c r="AD919" s="812" t="str">
        <f>IF(入力①申請書項目!AK771="","",入力①申請書項目!AK771)</f>
        <v/>
      </c>
      <c r="AE919" s="812"/>
      <c r="AF919" s="812"/>
      <c r="AG919" s="813" t="str">
        <f>IF(入力①申請書項目!AN771="","",入力①申請書項目!AN771)</f>
        <v/>
      </c>
      <c r="AH919" s="813"/>
      <c r="AI919" s="812" t="str">
        <f>IF(入力①申請書項目!AP771=0,"",入力①申請書項目!AP771)</f>
        <v/>
      </c>
      <c r="AJ919" s="812"/>
      <c r="AK919" s="812"/>
      <c r="AL919" s="814" t="str">
        <f>IF(入力①申請書項目!AV771="","",入力①申請書項目!AV771)&amp;IF(入力①申請書項目!AZ771="","",","&amp;入力①申請書項目!AZ771)</f>
        <v/>
      </c>
      <c r="AM919" s="814"/>
      <c r="AN919" s="814"/>
      <c r="AO919" s="814"/>
      <c r="AP919" s="814"/>
      <c r="AQ919" s="396"/>
    </row>
    <row r="920" spans="1:43">
      <c r="A920" s="265"/>
      <c r="B920" s="265"/>
      <c r="C920" s="808" t="str">
        <f>IF(入力①申請書項目!E772="","",入力①申請書項目!E772)</f>
        <v/>
      </c>
      <c r="D920" s="808"/>
      <c r="E920" s="809" t="str">
        <f>IF(入力①申請書項目!G772="","","H"&amp;入力①申請書項目!G772&amp;"."&amp;入力①申請書項目!J772)</f>
        <v/>
      </c>
      <c r="F920" s="809"/>
      <c r="G920" s="809"/>
      <c r="H920" s="809"/>
      <c r="I920" s="810" t="str">
        <f>IF(入力①申請書項目!M772="","",VLOOKUP(入力①申請書項目!M772,PL①!$A$25:$B$29,2,FALSE))</f>
        <v/>
      </c>
      <c r="J920" s="810"/>
      <c r="K920" s="810"/>
      <c r="L920" s="811" t="str">
        <f>IF(入力①申請書項目!Q772="","",入力①申請書項目!Q772)</f>
        <v/>
      </c>
      <c r="M920" s="811"/>
      <c r="N920" s="811"/>
      <c r="O920" s="811"/>
      <c r="P920" s="811"/>
      <c r="Q920" s="811"/>
      <c r="R920" s="811"/>
      <c r="S920" s="811"/>
      <c r="T920" s="811"/>
      <c r="U920" s="811"/>
      <c r="V920" s="811"/>
      <c r="W920" s="809" t="str">
        <f>IF(入力①申請書項目!AA772="","",入力①申請書項目!AA772)&amp;IF(入力①申請書項目!AD772="","",入力①申請書項目!AD772)</f>
        <v/>
      </c>
      <c r="X920" s="809"/>
      <c r="Y920" s="809"/>
      <c r="Z920" s="809"/>
      <c r="AA920" s="809" t="str">
        <f>IF(入力①申請書項目!AG772="","",入力①申請書項目!AG772)</f>
        <v/>
      </c>
      <c r="AB920" s="809"/>
      <c r="AC920" s="809"/>
      <c r="AD920" s="812" t="str">
        <f>IF(入力①申請書項目!AK772="","",入力①申請書項目!AK772)</f>
        <v/>
      </c>
      <c r="AE920" s="812"/>
      <c r="AF920" s="812"/>
      <c r="AG920" s="813" t="str">
        <f>IF(入力①申請書項目!AN772="","",入力①申請書項目!AN772)</f>
        <v/>
      </c>
      <c r="AH920" s="813"/>
      <c r="AI920" s="812" t="str">
        <f>IF(入力①申請書項目!AP772=0,"",入力①申請書項目!AP772)</f>
        <v/>
      </c>
      <c r="AJ920" s="812"/>
      <c r="AK920" s="812"/>
      <c r="AL920" s="814" t="str">
        <f>IF(入力①申請書項目!AV772="","",入力①申請書項目!AV772)&amp;IF(入力①申請書項目!AZ772="","",","&amp;入力①申請書項目!AZ772)</f>
        <v/>
      </c>
      <c r="AM920" s="814"/>
      <c r="AN920" s="814"/>
      <c r="AO920" s="814"/>
      <c r="AP920" s="814"/>
      <c r="AQ920" s="396"/>
    </row>
    <row r="921" spans="1:43">
      <c r="A921" s="265"/>
      <c r="B921" s="265"/>
      <c r="C921" s="808" t="str">
        <f>IF(入力①申請書項目!E773="","",入力①申請書項目!E773)</f>
        <v/>
      </c>
      <c r="D921" s="808"/>
      <c r="E921" s="809" t="str">
        <f>IF(入力①申請書項目!G773="","","H"&amp;入力①申請書項目!G773&amp;"."&amp;入力①申請書項目!J773)</f>
        <v/>
      </c>
      <c r="F921" s="809"/>
      <c r="G921" s="809"/>
      <c r="H921" s="809"/>
      <c r="I921" s="810" t="str">
        <f>IF(入力①申請書項目!M773="","",VLOOKUP(入力①申請書項目!M773,PL①!$A$25:$B$29,2,FALSE))</f>
        <v/>
      </c>
      <c r="J921" s="810"/>
      <c r="K921" s="810"/>
      <c r="L921" s="811" t="str">
        <f>IF(入力①申請書項目!Q773="","",入力①申請書項目!Q773)</f>
        <v/>
      </c>
      <c r="M921" s="811"/>
      <c r="N921" s="811"/>
      <c r="O921" s="811"/>
      <c r="P921" s="811"/>
      <c r="Q921" s="811"/>
      <c r="R921" s="811"/>
      <c r="S921" s="811"/>
      <c r="T921" s="811"/>
      <c r="U921" s="811"/>
      <c r="V921" s="811"/>
      <c r="W921" s="809" t="str">
        <f>IF(入力①申請書項目!AA773="","",入力①申請書項目!AA773)&amp;IF(入力①申請書項目!AD773="","",入力①申請書項目!AD773)</f>
        <v/>
      </c>
      <c r="X921" s="809"/>
      <c r="Y921" s="809"/>
      <c r="Z921" s="809"/>
      <c r="AA921" s="809" t="str">
        <f>IF(入力①申請書項目!AG773="","",入力①申請書項目!AG773)</f>
        <v/>
      </c>
      <c r="AB921" s="809"/>
      <c r="AC921" s="809"/>
      <c r="AD921" s="812" t="str">
        <f>IF(入力①申請書項目!AK773="","",入力①申請書項目!AK773)</f>
        <v/>
      </c>
      <c r="AE921" s="812"/>
      <c r="AF921" s="812"/>
      <c r="AG921" s="813" t="str">
        <f>IF(入力①申請書項目!AN773="","",入力①申請書項目!AN773)</f>
        <v/>
      </c>
      <c r="AH921" s="813"/>
      <c r="AI921" s="812" t="str">
        <f>IF(入力①申請書項目!AP773=0,"",入力①申請書項目!AP773)</f>
        <v/>
      </c>
      <c r="AJ921" s="812"/>
      <c r="AK921" s="812"/>
      <c r="AL921" s="814" t="str">
        <f>IF(入力①申請書項目!AV773="","",入力①申請書項目!AV773)&amp;IF(入力①申請書項目!AZ773="","",","&amp;入力①申請書項目!AZ773)</f>
        <v/>
      </c>
      <c r="AM921" s="814"/>
      <c r="AN921" s="814"/>
      <c r="AO921" s="814"/>
      <c r="AP921" s="814"/>
      <c r="AQ921" s="396"/>
    </row>
    <row r="922" spans="1:43">
      <c r="A922" s="265"/>
      <c r="B922" s="265"/>
      <c r="C922" s="808" t="str">
        <f>IF(入力①申請書項目!E774="","",入力①申請書項目!E774)</f>
        <v/>
      </c>
      <c r="D922" s="808"/>
      <c r="E922" s="809" t="str">
        <f>IF(入力①申請書項目!G774="","","H"&amp;入力①申請書項目!G774&amp;"."&amp;入力①申請書項目!J774)</f>
        <v/>
      </c>
      <c r="F922" s="809"/>
      <c r="G922" s="809"/>
      <c r="H922" s="809"/>
      <c r="I922" s="810" t="str">
        <f>IF(入力①申請書項目!M774="","",VLOOKUP(入力①申請書項目!M774,PL①!$A$25:$B$29,2,FALSE))</f>
        <v/>
      </c>
      <c r="J922" s="810"/>
      <c r="K922" s="810"/>
      <c r="L922" s="811" t="str">
        <f>IF(入力①申請書項目!Q774="","",入力①申請書項目!Q774)</f>
        <v/>
      </c>
      <c r="M922" s="811"/>
      <c r="N922" s="811"/>
      <c r="O922" s="811"/>
      <c r="P922" s="811"/>
      <c r="Q922" s="811"/>
      <c r="R922" s="811"/>
      <c r="S922" s="811"/>
      <c r="T922" s="811"/>
      <c r="U922" s="811"/>
      <c r="V922" s="811"/>
      <c r="W922" s="809" t="str">
        <f>IF(入力①申請書項目!AA774="","",入力①申請書項目!AA774)&amp;IF(入力①申請書項目!AD774="","",入力①申請書項目!AD774)</f>
        <v/>
      </c>
      <c r="X922" s="809"/>
      <c r="Y922" s="809"/>
      <c r="Z922" s="809"/>
      <c r="AA922" s="809" t="str">
        <f>IF(入力①申請書項目!AG774="","",入力①申請書項目!AG774)</f>
        <v/>
      </c>
      <c r="AB922" s="809"/>
      <c r="AC922" s="809"/>
      <c r="AD922" s="812" t="str">
        <f>IF(入力①申請書項目!AK774="","",入力①申請書項目!AK774)</f>
        <v/>
      </c>
      <c r="AE922" s="812"/>
      <c r="AF922" s="812"/>
      <c r="AG922" s="813" t="str">
        <f>IF(入力①申請書項目!AN774="","",入力①申請書項目!AN774)</f>
        <v/>
      </c>
      <c r="AH922" s="813"/>
      <c r="AI922" s="812" t="str">
        <f>IF(入力①申請書項目!AP774=0,"",入力①申請書項目!AP774)</f>
        <v/>
      </c>
      <c r="AJ922" s="812"/>
      <c r="AK922" s="812"/>
      <c r="AL922" s="814" t="str">
        <f>IF(入力①申請書項目!AV774="","",入力①申請書項目!AV774)&amp;IF(入力①申請書項目!AZ774="","",","&amp;入力①申請書項目!AZ774)</f>
        <v/>
      </c>
      <c r="AM922" s="814"/>
      <c r="AN922" s="814"/>
      <c r="AO922" s="814"/>
      <c r="AP922" s="814"/>
      <c r="AQ922" s="396"/>
    </row>
    <row r="923" spans="1:43">
      <c r="A923" s="265"/>
      <c r="B923" s="265"/>
      <c r="C923" s="808" t="str">
        <f>IF(入力①申請書項目!E775="","",入力①申請書項目!E775)</f>
        <v/>
      </c>
      <c r="D923" s="808"/>
      <c r="E923" s="809" t="str">
        <f>IF(入力①申請書項目!G775="","","H"&amp;入力①申請書項目!G775&amp;"."&amp;入力①申請書項目!J775)</f>
        <v/>
      </c>
      <c r="F923" s="809"/>
      <c r="G923" s="809"/>
      <c r="H923" s="809"/>
      <c r="I923" s="810" t="str">
        <f>IF(入力①申請書項目!M775="","",VLOOKUP(入力①申請書項目!M775,PL①!$A$25:$B$29,2,FALSE))</f>
        <v/>
      </c>
      <c r="J923" s="810"/>
      <c r="K923" s="810"/>
      <c r="L923" s="811" t="str">
        <f>IF(入力①申請書項目!Q775="","",入力①申請書項目!Q775)</f>
        <v/>
      </c>
      <c r="M923" s="811"/>
      <c r="N923" s="811"/>
      <c r="O923" s="811"/>
      <c r="P923" s="811"/>
      <c r="Q923" s="811"/>
      <c r="R923" s="811"/>
      <c r="S923" s="811"/>
      <c r="T923" s="811"/>
      <c r="U923" s="811"/>
      <c r="V923" s="811"/>
      <c r="W923" s="809" t="str">
        <f>IF(入力①申請書項目!AA775="","",入力①申請書項目!AA775)&amp;IF(入力①申請書項目!AD775="","",入力①申請書項目!AD775)</f>
        <v/>
      </c>
      <c r="X923" s="809"/>
      <c r="Y923" s="809"/>
      <c r="Z923" s="809"/>
      <c r="AA923" s="809" t="str">
        <f>IF(入力①申請書項目!AG775="","",入力①申請書項目!AG775)</f>
        <v/>
      </c>
      <c r="AB923" s="809"/>
      <c r="AC923" s="809"/>
      <c r="AD923" s="812" t="str">
        <f>IF(入力①申請書項目!AK775="","",入力①申請書項目!AK775)</f>
        <v/>
      </c>
      <c r="AE923" s="812"/>
      <c r="AF923" s="812"/>
      <c r="AG923" s="813" t="str">
        <f>IF(入力①申請書項目!AN775="","",入力①申請書項目!AN775)</f>
        <v/>
      </c>
      <c r="AH923" s="813"/>
      <c r="AI923" s="812" t="str">
        <f>IF(入力①申請書項目!AP775=0,"",入力①申請書項目!AP775)</f>
        <v/>
      </c>
      <c r="AJ923" s="812"/>
      <c r="AK923" s="812"/>
      <c r="AL923" s="814" t="str">
        <f>IF(入力①申請書項目!AV775="","",入力①申請書項目!AV775)&amp;IF(入力①申請書項目!AZ775="","",","&amp;入力①申請書項目!AZ775)</f>
        <v/>
      </c>
      <c r="AM923" s="814"/>
      <c r="AN923" s="814"/>
      <c r="AO923" s="814"/>
      <c r="AP923" s="814"/>
      <c r="AQ923" s="396"/>
    </row>
    <row r="924" spans="1:43">
      <c r="A924" s="265"/>
      <c r="B924" s="265"/>
      <c r="C924" s="808" t="str">
        <f>IF(入力①申請書項目!E776="","",入力①申請書項目!E776)</f>
        <v/>
      </c>
      <c r="D924" s="808"/>
      <c r="E924" s="809" t="str">
        <f>IF(入力①申請書項目!G776="","","H"&amp;入力①申請書項目!G776&amp;"."&amp;入力①申請書項目!J776)</f>
        <v/>
      </c>
      <c r="F924" s="809"/>
      <c r="G924" s="809"/>
      <c r="H924" s="809"/>
      <c r="I924" s="810" t="str">
        <f>IF(入力①申請書項目!M776="","",VLOOKUP(入力①申請書項目!M776,PL①!$A$25:$B$29,2,FALSE))</f>
        <v/>
      </c>
      <c r="J924" s="810"/>
      <c r="K924" s="810"/>
      <c r="L924" s="811" t="str">
        <f>IF(入力①申請書項目!Q776="","",入力①申請書項目!Q776)</f>
        <v/>
      </c>
      <c r="M924" s="811"/>
      <c r="N924" s="811"/>
      <c r="O924" s="811"/>
      <c r="P924" s="811"/>
      <c r="Q924" s="811"/>
      <c r="R924" s="811"/>
      <c r="S924" s="811"/>
      <c r="T924" s="811"/>
      <c r="U924" s="811"/>
      <c r="V924" s="811"/>
      <c r="W924" s="809" t="str">
        <f>IF(入力①申請書項目!AA776="","",入力①申請書項目!AA776)&amp;IF(入力①申請書項目!AD776="","",入力①申請書項目!AD776)</f>
        <v/>
      </c>
      <c r="X924" s="809"/>
      <c r="Y924" s="809"/>
      <c r="Z924" s="809"/>
      <c r="AA924" s="809" t="str">
        <f>IF(入力①申請書項目!AG776="","",入力①申請書項目!AG776)</f>
        <v/>
      </c>
      <c r="AB924" s="809"/>
      <c r="AC924" s="809"/>
      <c r="AD924" s="812" t="str">
        <f>IF(入力①申請書項目!AK776="","",入力①申請書項目!AK776)</f>
        <v/>
      </c>
      <c r="AE924" s="812"/>
      <c r="AF924" s="812"/>
      <c r="AG924" s="813" t="str">
        <f>IF(入力①申請書項目!AN776="","",入力①申請書項目!AN776)</f>
        <v/>
      </c>
      <c r="AH924" s="813"/>
      <c r="AI924" s="812" t="str">
        <f>IF(入力①申請書項目!AP776=0,"",入力①申請書項目!AP776)</f>
        <v/>
      </c>
      <c r="AJ924" s="812"/>
      <c r="AK924" s="812"/>
      <c r="AL924" s="814" t="str">
        <f>IF(入力①申請書項目!AV776="","",入力①申請書項目!AV776)&amp;IF(入力①申請書項目!AZ776="","",","&amp;入力①申請書項目!AZ776)</f>
        <v/>
      </c>
      <c r="AM924" s="814"/>
      <c r="AN924" s="814"/>
      <c r="AO924" s="814"/>
      <c r="AP924" s="814"/>
      <c r="AQ924" s="396"/>
    </row>
    <row r="925" spans="1:43">
      <c r="A925" s="265"/>
      <c r="B925" s="265"/>
      <c r="C925" s="808" t="str">
        <f>IF(入力①申請書項目!E777="","",入力①申請書項目!E777)</f>
        <v/>
      </c>
      <c r="D925" s="808"/>
      <c r="E925" s="809" t="str">
        <f>IF(入力①申請書項目!G777="","","H"&amp;入力①申請書項目!G777&amp;"."&amp;入力①申請書項目!J777)</f>
        <v/>
      </c>
      <c r="F925" s="809"/>
      <c r="G925" s="809"/>
      <c r="H925" s="809"/>
      <c r="I925" s="810" t="str">
        <f>IF(入力①申請書項目!M777="","",VLOOKUP(入力①申請書項目!M777,PL①!$A$25:$B$29,2,FALSE))</f>
        <v/>
      </c>
      <c r="J925" s="810"/>
      <c r="K925" s="810"/>
      <c r="L925" s="811" t="str">
        <f>IF(入力①申請書項目!Q777="","",入力①申請書項目!Q777)</f>
        <v/>
      </c>
      <c r="M925" s="811"/>
      <c r="N925" s="811"/>
      <c r="O925" s="811"/>
      <c r="P925" s="811"/>
      <c r="Q925" s="811"/>
      <c r="R925" s="811"/>
      <c r="S925" s="811"/>
      <c r="T925" s="811"/>
      <c r="U925" s="811"/>
      <c r="V925" s="811"/>
      <c r="W925" s="809" t="str">
        <f>IF(入力①申請書項目!AA777="","",入力①申請書項目!AA777)&amp;IF(入力①申請書項目!AD777="","",入力①申請書項目!AD777)</f>
        <v/>
      </c>
      <c r="X925" s="809"/>
      <c r="Y925" s="809"/>
      <c r="Z925" s="809"/>
      <c r="AA925" s="809" t="str">
        <f>IF(入力①申請書項目!AG777="","",入力①申請書項目!AG777)</f>
        <v/>
      </c>
      <c r="AB925" s="809"/>
      <c r="AC925" s="809"/>
      <c r="AD925" s="812" t="str">
        <f>IF(入力①申請書項目!AK777="","",入力①申請書項目!AK777)</f>
        <v/>
      </c>
      <c r="AE925" s="812"/>
      <c r="AF925" s="812"/>
      <c r="AG925" s="813" t="str">
        <f>IF(入力①申請書項目!AN777="","",入力①申請書項目!AN777)</f>
        <v/>
      </c>
      <c r="AH925" s="813"/>
      <c r="AI925" s="812" t="str">
        <f>IF(入力①申請書項目!AP777=0,"",入力①申請書項目!AP777)</f>
        <v/>
      </c>
      <c r="AJ925" s="812"/>
      <c r="AK925" s="812"/>
      <c r="AL925" s="814" t="str">
        <f>IF(入力①申請書項目!AV777="","",入力①申請書項目!AV777)&amp;IF(入力①申請書項目!AZ777="","",","&amp;入力①申請書項目!AZ777)</f>
        <v/>
      </c>
      <c r="AM925" s="814"/>
      <c r="AN925" s="814"/>
      <c r="AO925" s="814"/>
      <c r="AP925" s="814"/>
      <c r="AQ925" s="396"/>
    </row>
    <row r="926" spans="1:43">
      <c r="A926" s="265"/>
      <c r="B926" s="265"/>
      <c r="C926" s="808" t="str">
        <f>IF(入力①申請書項目!E778="","",入力①申請書項目!E778)</f>
        <v/>
      </c>
      <c r="D926" s="808"/>
      <c r="E926" s="809" t="str">
        <f>IF(入力①申請書項目!G778="","","H"&amp;入力①申請書項目!G778&amp;"."&amp;入力①申請書項目!J778)</f>
        <v/>
      </c>
      <c r="F926" s="809"/>
      <c r="G926" s="809"/>
      <c r="H926" s="809"/>
      <c r="I926" s="810" t="str">
        <f>IF(入力①申請書項目!M778="","",VLOOKUP(入力①申請書項目!M778,PL①!$A$25:$B$29,2,FALSE))</f>
        <v/>
      </c>
      <c r="J926" s="810"/>
      <c r="K926" s="810"/>
      <c r="L926" s="811" t="str">
        <f>IF(入力①申請書項目!Q778="","",入力①申請書項目!Q778)</f>
        <v/>
      </c>
      <c r="M926" s="811"/>
      <c r="N926" s="811"/>
      <c r="O926" s="811"/>
      <c r="P926" s="811"/>
      <c r="Q926" s="811"/>
      <c r="R926" s="811"/>
      <c r="S926" s="811"/>
      <c r="T926" s="811"/>
      <c r="U926" s="811"/>
      <c r="V926" s="811"/>
      <c r="W926" s="809" t="str">
        <f>IF(入力①申請書項目!AA778="","",入力①申請書項目!AA778)&amp;IF(入力①申請書項目!AD778="","",入力①申請書項目!AD778)</f>
        <v/>
      </c>
      <c r="X926" s="809"/>
      <c r="Y926" s="809"/>
      <c r="Z926" s="809"/>
      <c r="AA926" s="809" t="str">
        <f>IF(入力①申請書項目!AG778="","",入力①申請書項目!AG778)</f>
        <v/>
      </c>
      <c r="AB926" s="809"/>
      <c r="AC926" s="809"/>
      <c r="AD926" s="812" t="str">
        <f>IF(入力①申請書項目!AK778="","",入力①申請書項目!AK778)</f>
        <v/>
      </c>
      <c r="AE926" s="812"/>
      <c r="AF926" s="812"/>
      <c r="AG926" s="813" t="str">
        <f>IF(入力①申請書項目!AN778="","",入力①申請書項目!AN778)</f>
        <v/>
      </c>
      <c r="AH926" s="813"/>
      <c r="AI926" s="812" t="str">
        <f>IF(入力①申請書項目!AP778=0,"",入力①申請書項目!AP778)</f>
        <v/>
      </c>
      <c r="AJ926" s="812"/>
      <c r="AK926" s="812"/>
      <c r="AL926" s="814" t="str">
        <f>IF(入力①申請書項目!AV778="","",入力①申請書項目!AV778)&amp;IF(入力①申請書項目!AZ778="","",","&amp;入力①申請書項目!AZ778)</f>
        <v/>
      </c>
      <c r="AM926" s="814"/>
      <c r="AN926" s="814"/>
      <c r="AO926" s="814"/>
      <c r="AP926" s="814"/>
      <c r="AQ926" s="396"/>
    </row>
    <row r="927" spans="1:43">
      <c r="A927" s="265"/>
      <c r="B927" s="265"/>
      <c r="C927" s="808" t="str">
        <f>IF(入力①申請書項目!E779="","",入力①申請書項目!E779)</f>
        <v/>
      </c>
      <c r="D927" s="808"/>
      <c r="E927" s="809" t="str">
        <f>IF(入力①申請書項目!G779="","","H"&amp;入力①申請書項目!G779&amp;"."&amp;入力①申請書項目!J779)</f>
        <v/>
      </c>
      <c r="F927" s="809"/>
      <c r="G927" s="809"/>
      <c r="H927" s="809"/>
      <c r="I927" s="810" t="str">
        <f>IF(入力①申請書項目!M779="","",VLOOKUP(入力①申請書項目!M779,PL①!$A$25:$B$29,2,FALSE))</f>
        <v/>
      </c>
      <c r="J927" s="810"/>
      <c r="K927" s="810"/>
      <c r="L927" s="811" t="str">
        <f>IF(入力①申請書項目!Q779="","",入力①申請書項目!Q779)</f>
        <v/>
      </c>
      <c r="M927" s="811"/>
      <c r="N927" s="811"/>
      <c r="O927" s="811"/>
      <c r="P927" s="811"/>
      <c r="Q927" s="811"/>
      <c r="R927" s="811"/>
      <c r="S927" s="811"/>
      <c r="T927" s="811"/>
      <c r="U927" s="811"/>
      <c r="V927" s="811"/>
      <c r="W927" s="809" t="str">
        <f>IF(入力①申請書項目!AA779="","",入力①申請書項目!AA779)&amp;IF(入力①申請書項目!AD779="","",入力①申請書項目!AD779)</f>
        <v/>
      </c>
      <c r="X927" s="809"/>
      <c r="Y927" s="809"/>
      <c r="Z927" s="809"/>
      <c r="AA927" s="809" t="str">
        <f>IF(入力①申請書項目!AG779="","",入力①申請書項目!AG779)</f>
        <v/>
      </c>
      <c r="AB927" s="809"/>
      <c r="AC927" s="809"/>
      <c r="AD927" s="812" t="str">
        <f>IF(入力①申請書項目!AK779="","",入力①申請書項目!AK779)</f>
        <v/>
      </c>
      <c r="AE927" s="812"/>
      <c r="AF927" s="812"/>
      <c r="AG927" s="813" t="str">
        <f>IF(入力①申請書項目!AN779="","",入力①申請書項目!AN779)</f>
        <v/>
      </c>
      <c r="AH927" s="813"/>
      <c r="AI927" s="812" t="str">
        <f>IF(入力①申請書項目!AP779=0,"",入力①申請書項目!AP779)</f>
        <v/>
      </c>
      <c r="AJ927" s="812"/>
      <c r="AK927" s="812"/>
      <c r="AL927" s="814" t="str">
        <f>IF(入力①申請書項目!AV779="","",入力①申請書項目!AV779)&amp;IF(入力①申請書項目!AZ779="","",","&amp;入力①申請書項目!AZ779)</f>
        <v/>
      </c>
      <c r="AM927" s="814"/>
      <c r="AN927" s="814"/>
      <c r="AO927" s="814"/>
      <c r="AP927" s="814"/>
      <c r="AQ927" s="396"/>
    </row>
    <row r="928" spans="1:43">
      <c r="A928" s="265"/>
      <c r="B928" s="265"/>
      <c r="C928" s="808" t="str">
        <f>IF(入力①申請書項目!E780="","",入力①申請書項目!E780)</f>
        <v/>
      </c>
      <c r="D928" s="808"/>
      <c r="E928" s="809" t="str">
        <f>IF(入力①申請書項目!G780="","","H"&amp;入力①申請書項目!G780&amp;"."&amp;入力①申請書項目!J780)</f>
        <v/>
      </c>
      <c r="F928" s="809"/>
      <c r="G928" s="809"/>
      <c r="H928" s="809"/>
      <c r="I928" s="810" t="str">
        <f>IF(入力①申請書項目!M780="","",VLOOKUP(入力①申請書項目!M780,PL①!$A$25:$B$29,2,FALSE))</f>
        <v/>
      </c>
      <c r="J928" s="810"/>
      <c r="K928" s="810"/>
      <c r="L928" s="811" t="str">
        <f>IF(入力①申請書項目!Q780="","",入力①申請書項目!Q780)</f>
        <v/>
      </c>
      <c r="M928" s="811"/>
      <c r="N928" s="811"/>
      <c r="O928" s="811"/>
      <c r="P928" s="811"/>
      <c r="Q928" s="811"/>
      <c r="R928" s="811"/>
      <c r="S928" s="811"/>
      <c r="T928" s="811"/>
      <c r="U928" s="811"/>
      <c r="V928" s="811"/>
      <c r="W928" s="809" t="str">
        <f>IF(入力①申請書項目!AA780="","",入力①申請書項目!AA780)&amp;IF(入力①申請書項目!AD780="","",入力①申請書項目!AD780)</f>
        <v/>
      </c>
      <c r="X928" s="809"/>
      <c r="Y928" s="809"/>
      <c r="Z928" s="809"/>
      <c r="AA928" s="809" t="str">
        <f>IF(入力①申請書項目!AG780="","",入力①申請書項目!AG780)</f>
        <v/>
      </c>
      <c r="AB928" s="809"/>
      <c r="AC928" s="809"/>
      <c r="AD928" s="812" t="str">
        <f>IF(入力①申請書項目!AK780="","",入力①申請書項目!AK780)</f>
        <v/>
      </c>
      <c r="AE928" s="812"/>
      <c r="AF928" s="812"/>
      <c r="AG928" s="813" t="str">
        <f>IF(入力①申請書項目!AN780="","",入力①申請書項目!AN780)</f>
        <v/>
      </c>
      <c r="AH928" s="813"/>
      <c r="AI928" s="812" t="str">
        <f>IF(入力①申請書項目!AP780=0,"",入力①申請書項目!AP780)</f>
        <v/>
      </c>
      <c r="AJ928" s="812"/>
      <c r="AK928" s="812"/>
      <c r="AL928" s="814" t="str">
        <f>IF(入力①申請書項目!AV780="","",入力①申請書項目!AV780)&amp;IF(入力①申請書項目!AZ780="","",","&amp;入力①申請書項目!AZ780)</f>
        <v/>
      </c>
      <c r="AM928" s="814"/>
      <c r="AN928" s="814"/>
      <c r="AO928" s="814"/>
      <c r="AP928" s="814"/>
      <c r="AQ928" s="396"/>
    </row>
    <row r="929" spans="1:43">
      <c r="A929" s="265"/>
      <c r="B929" s="265"/>
      <c r="C929" s="808" t="str">
        <f>IF(入力①申請書項目!E781="","",入力①申請書項目!E781)</f>
        <v/>
      </c>
      <c r="D929" s="808"/>
      <c r="E929" s="809" t="str">
        <f>IF(入力①申請書項目!G781="","","H"&amp;入力①申請書項目!G781&amp;"."&amp;入力①申請書項目!J781)</f>
        <v/>
      </c>
      <c r="F929" s="809"/>
      <c r="G929" s="809"/>
      <c r="H929" s="809"/>
      <c r="I929" s="810" t="str">
        <f>IF(入力①申請書項目!M781="","",VLOOKUP(入力①申請書項目!M781,PL①!$A$25:$B$29,2,FALSE))</f>
        <v/>
      </c>
      <c r="J929" s="810"/>
      <c r="K929" s="810"/>
      <c r="L929" s="811" t="str">
        <f>IF(入力①申請書項目!Q781="","",入力①申請書項目!Q781)</f>
        <v/>
      </c>
      <c r="M929" s="811"/>
      <c r="N929" s="811"/>
      <c r="O929" s="811"/>
      <c r="P929" s="811"/>
      <c r="Q929" s="811"/>
      <c r="R929" s="811"/>
      <c r="S929" s="811"/>
      <c r="T929" s="811"/>
      <c r="U929" s="811"/>
      <c r="V929" s="811"/>
      <c r="W929" s="809" t="str">
        <f>IF(入力①申請書項目!AA781="","",入力①申請書項目!AA781)&amp;IF(入力①申請書項目!AD781="","",入力①申請書項目!AD781)</f>
        <v/>
      </c>
      <c r="X929" s="809"/>
      <c r="Y929" s="809"/>
      <c r="Z929" s="809"/>
      <c r="AA929" s="809" t="str">
        <f>IF(入力①申請書項目!AG781="","",入力①申請書項目!AG781)</f>
        <v/>
      </c>
      <c r="AB929" s="809"/>
      <c r="AC929" s="809"/>
      <c r="AD929" s="812" t="str">
        <f>IF(入力①申請書項目!AK781="","",入力①申請書項目!AK781)</f>
        <v/>
      </c>
      <c r="AE929" s="812"/>
      <c r="AF929" s="812"/>
      <c r="AG929" s="813" t="str">
        <f>IF(入力①申請書項目!AN781="","",入力①申請書項目!AN781)</f>
        <v/>
      </c>
      <c r="AH929" s="813"/>
      <c r="AI929" s="812" t="str">
        <f>IF(入力①申請書項目!AP781=0,"",入力①申請書項目!AP781)</f>
        <v/>
      </c>
      <c r="AJ929" s="812"/>
      <c r="AK929" s="812"/>
      <c r="AL929" s="814" t="str">
        <f>IF(入力①申請書項目!AV781="","",入力①申請書項目!AV781)&amp;IF(入力①申請書項目!AZ781="","",","&amp;入力①申請書項目!AZ781)</f>
        <v/>
      </c>
      <c r="AM929" s="814"/>
      <c r="AN929" s="814"/>
      <c r="AO929" s="814"/>
      <c r="AP929" s="814"/>
      <c r="AQ929" s="396"/>
    </row>
    <row r="930" spans="1:43">
      <c r="A930" s="265"/>
      <c r="B930" s="265"/>
      <c r="C930" s="808" t="str">
        <f>IF(入力①申請書項目!E782="","",入力①申請書項目!E782)</f>
        <v/>
      </c>
      <c r="D930" s="808"/>
      <c r="E930" s="809" t="str">
        <f>IF(入力①申請書項目!G782="","","H"&amp;入力①申請書項目!G782&amp;"."&amp;入力①申請書項目!J782)</f>
        <v/>
      </c>
      <c r="F930" s="809"/>
      <c r="G930" s="809"/>
      <c r="H930" s="809"/>
      <c r="I930" s="810" t="str">
        <f>IF(入力①申請書項目!M782="","",VLOOKUP(入力①申請書項目!M782,PL①!$A$25:$B$29,2,FALSE))</f>
        <v/>
      </c>
      <c r="J930" s="810"/>
      <c r="K930" s="810"/>
      <c r="L930" s="811" t="str">
        <f>IF(入力①申請書項目!Q782="","",入力①申請書項目!Q782)</f>
        <v/>
      </c>
      <c r="M930" s="811"/>
      <c r="N930" s="811"/>
      <c r="O930" s="811"/>
      <c r="P930" s="811"/>
      <c r="Q930" s="811"/>
      <c r="R930" s="811"/>
      <c r="S930" s="811"/>
      <c r="T930" s="811"/>
      <c r="U930" s="811"/>
      <c r="V930" s="811"/>
      <c r="W930" s="809" t="str">
        <f>IF(入力①申請書項目!AA782="","",入力①申請書項目!AA782)&amp;IF(入力①申請書項目!AD782="","",入力①申請書項目!AD782)</f>
        <v/>
      </c>
      <c r="X930" s="809"/>
      <c r="Y930" s="809"/>
      <c r="Z930" s="809"/>
      <c r="AA930" s="809" t="str">
        <f>IF(入力①申請書項目!AG782="","",入力①申請書項目!AG782)</f>
        <v/>
      </c>
      <c r="AB930" s="809"/>
      <c r="AC930" s="809"/>
      <c r="AD930" s="812" t="str">
        <f>IF(入力①申請書項目!AK782="","",入力①申請書項目!AK782)</f>
        <v/>
      </c>
      <c r="AE930" s="812"/>
      <c r="AF930" s="812"/>
      <c r="AG930" s="813" t="str">
        <f>IF(入力①申請書項目!AN782="","",入力①申請書項目!AN782)</f>
        <v/>
      </c>
      <c r="AH930" s="813"/>
      <c r="AI930" s="812" t="str">
        <f>IF(入力①申請書項目!AP782=0,"",入力①申請書項目!AP782)</f>
        <v/>
      </c>
      <c r="AJ930" s="812"/>
      <c r="AK930" s="812"/>
      <c r="AL930" s="814" t="str">
        <f>IF(入力①申請書項目!AV782="","",入力①申請書項目!AV782)&amp;IF(入力①申請書項目!AZ782="","",","&amp;入力①申請書項目!AZ782)</f>
        <v/>
      </c>
      <c r="AM930" s="814"/>
      <c r="AN930" s="814"/>
      <c r="AO930" s="814"/>
      <c r="AP930" s="814"/>
      <c r="AQ930" s="396"/>
    </row>
    <row r="931" spans="1:43">
      <c r="A931" s="265"/>
      <c r="B931" s="265"/>
      <c r="C931" s="808" t="str">
        <f>IF(入力①申請書項目!E783="","",入力①申請書項目!E783)</f>
        <v/>
      </c>
      <c r="D931" s="808"/>
      <c r="E931" s="809" t="str">
        <f>IF(入力①申請書項目!G783="","","H"&amp;入力①申請書項目!G783&amp;"."&amp;入力①申請書項目!J783)</f>
        <v/>
      </c>
      <c r="F931" s="809"/>
      <c r="G931" s="809"/>
      <c r="H931" s="809"/>
      <c r="I931" s="810" t="str">
        <f>IF(入力①申請書項目!M783="","",VLOOKUP(入力①申請書項目!M783,PL①!$A$25:$B$29,2,FALSE))</f>
        <v/>
      </c>
      <c r="J931" s="810"/>
      <c r="K931" s="810"/>
      <c r="L931" s="811" t="str">
        <f>IF(入力①申請書項目!Q783="","",入力①申請書項目!Q783)</f>
        <v/>
      </c>
      <c r="M931" s="811"/>
      <c r="N931" s="811"/>
      <c r="O931" s="811"/>
      <c r="P931" s="811"/>
      <c r="Q931" s="811"/>
      <c r="R931" s="811"/>
      <c r="S931" s="811"/>
      <c r="T931" s="811"/>
      <c r="U931" s="811"/>
      <c r="V931" s="811"/>
      <c r="W931" s="809" t="str">
        <f>IF(入力①申請書項目!AA783="","",入力①申請書項目!AA783)&amp;IF(入力①申請書項目!AD783="","",入力①申請書項目!AD783)</f>
        <v/>
      </c>
      <c r="X931" s="809"/>
      <c r="Y931" s="809"/>
      <c r="Z931" s="809"/>
      <c r="AA931" s="809" t="str">
        <f>IF(入力①申請書項目!AG783="","",入力①申請書項目!AG783)</f>
        <v/>
      </c>
      <c r="AB931" s="809"/>
      <c r="AC931" s="809"/>
      <c r="AD931" s="812" t="str">
        <f>IF(入力①申請書項目!AK783="","",入力①申請書項目!AK783)</f>
        <v/>
      </c>
      <c r="AE931" s="812"/>
      <c r="AF931" s="812"/>
      <c r="AG931" s="813" t="str">
        <f>IF(入力①申請書項目!AN783="","",入力①申請書項目!AN783)</f>
        <v/>
      </c>
      <c r="AH931" s="813"/>
      <c r="AI931" s="812" t="str">
        <f>IF(入力①申請書項目!AP783=0,"",入力①申請書項目!AP783)</f>
        <v/>
      </c>
      <c r="AJ931" s="812"/>
      <c r="AK931" s="812"/>
      <c r="AL931" s="814" t="str">
        <f>IF(入力①申請書項目!AV783="","",入力①申請書項目!AV783)&amp;IF(入力①申請書項目!AZ783="","",","&amp;入力①申請書項目!AZ783)</f>
        <v/>
      </c>
      <c r="AM931" s="814"/>
      <c r="AN931" s="814"/>
      <c r="AO931" s="814"/>
      <c r="AP931" s="814"/>
      <c r="AQ931" s="396"/>
    </row>
    <row r="932" spans="1:43">
      <c r="A932" s="265"/>
      <c r="B932" s="265"/>
      <c r="C932" s="808" t="str">
        <f>IF(入力①申請書項目!E784="","",入力①申請書項目!E784)</f>
        <v/>
      </c>
      <c r="D932" s="808"/>
      <c r="E932" s="809" t="str">
        <f>IF(入力①申請書項目!G784="","","H"&amp;入力①申請書項目!G784&amp;"."&amp;入力①申請書項目!J784)</f>
        <v/>
      </c>
      <c r="F932" s="809"/>
      <c r="G932" s="809"/>
      <c r="H932" s="809"/>
      <c r="I932" s="810" t="str">
        <f>IF(入力①申請書項目!M784="","",VLOOKUP(入力①申請書項目!M784,PL①!$A$25:$B$29,2,FALSE))</f>
        <v/>
      </c>
      <c r="J932" s="810"/>
      <c r="K932" s="810"/>
      <c r="L932" s="811" t="str">
        <f>IF(入力①申請書項目!Q784="","",入力①申請書項目!Q784)</f>
        <v/>
      </c>
      <c r="M932" s="811"/>
      <c r="N932" s="811"/>
      <c r="O932" s="811"/>
      <c r="P932" s="811"/>
      <c r="Q932" s="811"/>
      <c r="R932" s="811"/>
      <c r="S932" s="811"/>
      <c r="T932" s="811"/>
      <c r="U932" s="811"/>
      <c r="V932" s="811"/>
      <c r="W932" s="809" t="str">
        <f>IF(入力①申請書項目!AA784="","",入力①申請書項目!AA784)&amp;IF(入力①申請書項目!AD784="","",入力①申請書項目!AD784)</f>
        <v/>
      </c>
      <c r="X932" s="809"/>
      <c r="Y932" s="809"/>
      <c r="Z932" s="809"/>
      <c r="AA932" s="809" t="str">
        <f>IF(入力①申請書項目!AG784="","",入力①申請書項目!AG784)</f>
        <v/>
      </c>
      <c r="AB932" s="809"/>
      <c r="AC932" s="809"/>
      <c r="AD932" s="812" t="str">
        <f>IF(入力①申請書項目!AK784="","",入力①申請書項目!AK784)</f>
        <v/>
      </c>
      <c r="AE932" s="812"/>
      <c r="AF932" s="812"/>
      <c r="AG932" s="813" t="str">
        <f>IF(入力①申請書項目!AN784="","",入力①申請書項目!AN784)</f>
        <v/>
      </c>
      <c r="AH932" s="813"/>
      <c r="AI932" s="812" t="str">
        <f>IF(入力①申請書項目!AP784=0,"",入力①申請書項目!AP784)</f>
        <v/>
      </c>
      <c r="AJ932" s="812"/>
      <c r="AK932" s="812"/>
      <c r="AL932" s="814" t="str">
        <f>IF(入力①申請書項目!AV784="","",入力①申請書項目!AV784)&amp;IF(入力①申請書項目!AZ784="","",","&amp;入力①申請書項目!AZ784)</f>
        <v/>
      </c>
      <c r="AM932" s="814"/>
      <c r="AN932" s="814"/>
      <c r="AO932" s="814"/>
      <c r="AP932" s="814"/>
      <c r="AQ932" s="396"/>
    </row>
    <row r="933" spans="1:43">
      <c r="A933" s="265"/>
      <c r="B933" s="265"/>
      <c r="C933" s="808" t="str">
        <f>IF(入力①申請書項目!E785="","",入力①申請書項目!E785)</f>
        <v/>
      </c>
      <c r="D933" s="808"/>
      <c r="E933" s="809" t="str">
        <f>IF(入力①申請書項目!G785="","","H"&amp;入力①申請書項目!G785&amp;"."&amp;入力①申請書項目!J785)</f>
        <v/>
      </c>
      <c r="F933" s="809"/>
      <c r="G933" s="809"/>
      <c r="H933" s="809"/>
      <c r="I933" s="810" t="str">
        <f>IF(入力①申請書項目!M785="","",VLOOKUP(入力①申請書項目!M785,PL①!$A$25:$B$29,2,FALSE))</f>
        <v/>
      </c>
      <c r="J933" s="810"/>
      <c r="K933" s="810"/>
      <c r="L933" s="811" t="str">
        <f>IF(入力①申請書項目!Q785="","",入力①申請書項目!Q785)</f>
        <v/>
      </c>
      <c r="M933" s="811"/>
      <c r="N933" s="811"/>
      <c r="O933" s="811"/>
      <c r="P933" s="811"/>
      <c r="Q933" s="811"/>
      <c r="R933" s="811"/>
      <c r="S933" s="811"/>
      <c r="T933" s="811"/>
      <c r="U933" s="811"/>
      <c r="V933" s="811"/>
      <c r="W933" s="809" t="str">
        <f>IF(入力①申請書項目!AA785="","",入力①申請書項目!AA785)&amp;IF(入力①申請書項目!AD785="","",入力①申請書項目!AD785)</f>
        <v/>
      </c>
      <c r="X933" s="809"/>
      <c r="Y933" s="809"/>
      <c r="Z933" s="809"/>
      <c r="AA933" s="809" t="str">
        <f>IF(入力①申請書項目!AG785="","",入力①申請書項目!AG785)</f>
        <v/>
      </c>
      <c r="AB933" s="809"/>
      <c r="AC933" s="809"/>
      <c r="AD933" s="812" t="str">
        <f>IF(入力①申請書項目!AK785="","",入力①申請書項目!AK785)</f>
        <v/>
      </c>
      <c r="AE933" s="812"/>
      <c r="AF933" s="812"/>
      <c r="AG933" s="813" t="str">
        <f>IF(入力①申請書項目!AN785="","",入力①申請書項目!AN785)</f>
        <v/>
      </c>
      <c r="AH933" s="813"/>
      <c r="AI933" s="812" t="str">
        <f>IF(入力①申請書項目!AP785=0,"",入力①申請書項目!AP785)</f>
        <v/>
      </c>
      <c r="AJ933" s="812"/>
      <c r="AK933" s="812"/>
      <c r="AL933" s="814" t="str">
        <f>IF(入力①申請書項目!AV785="","",入力①申請書項目!AV785)&amp;IF(入力①申請書項目!AZ785="","",","&amp;入力①申請書項目!AZ785)</f>
        <v/>
      </c>
      <c r="AM933" s="814"/>
      <c r="AN933" s="814"/>
      <c r="AO933" s="814"/>
      <c r="AP933" s="814"/>
      <c r="AQ933" s="396"/>
    </row>
    <row r="934" spans="1:43">
      <c r="A934" s="265"/>
      <c r="B934" s="265"/>
      <c r="C934" s="808" t="str">
        <f>IF(入力①申請書項目!E786="","",入力①申請書項目!E786)</f>
        <v/>
      </c>
      <c r="D934" s="808"/>
      <c r="E934" s="809" t="str">
        <f>IF(入力①申請書項目!G786="","","H"&amp;入力①申請書項目!G786&amp;"."&amp;入力①申請書項目!J786)</f>
        <v/>
      </c>
      <c r="F934" s="809"/>
      <c r="G934" s="809"/>
      <c r="H934" s="809"/>
      <c r="I934" s="810" t="str">
        <f>IF(入力①申請書項目!M786="","",VLOOKUP(入力①申請書項目!M786,PL①!$A$25:$B$29,2,FALSE))</f>
        <v/>
      </c>
      <c r="J934" s="810"/>
      <c r="K934" s="810"/>
      <c r="L934" s="811" t="str">
        <f>IF(入力①申請書項目!Q786="","",入力①申請書項目!Q786)</f>
        <v/>
      </c>
      <c r="M934" s="811"/>
      <c r="N934" s="811"/>
      <c r="O934" s="811"/>
      <c r="P934" s="811"/>
      <c r="Q934" s="811"/>
      <c r="R934" s="811"/>
      <c r="S934" s="811"/>
      <c r="T934" s="811"/>
      <c r="U934" s="811"/>
      <c r="V934" s="811"/>
      <c r="W934" s="809" t="str">
        <f>IF(入力①申請書項目!AA786="","",入力①申請書項目!AA786)&amp;IF(入力①申請書項目!AD786="","",入力①申請書項目!AD786)</f>
        <v/>
      </c>
      <c r="X934" s="809"/>
      <c r="Y934" s="809"/>
      <c r="Z934" s="809"/>
      <c r="AA934" s="809" t="str">
        <f>IF(入力①申請書項目!AG786="","",入力①申請書項目!AG786)</f>
        <v/>
      </c>
      <c r="AB934" s="809"/>
      <c r="AC934" s="809"/>
      <c r="AD934" s="812" t="str">
        <f>IF(入力①申請書項目!AK786="","",入力①申請書項目!AK786)</f>
        <v/>
      </c>
      <c r="AE934" s="812"/>
      <c r="AF934" s="812"/>
      <c r="AG934" s="813" t="str">
        <f>IF(入力①申請書項目!AN786="","",入力①申請書項目!AN786)</f>
        <v/>
      </c>
      <c r="AH934" s="813"/>
      <c r="AI934" s="812" t="str">
        <f>IF(入力①申請書項目!AP786=0,"",入力①申請書項目!AP786)</f>
        <v/>
      </c>
      <c r="AJ934" s="812"/>
      <c r="AK934" s="812"/>
      <c r="AL934" s="814" t="str">
        <f>IF(入力①申請書項目!AV786="","",入力①申請書項目!AV786)&amp;IF(入力①申請書項目!AZ786="","",","&amp;入力①申請書項目!AZ786)</f>
        <v/>
      </c>
      <c r="AM934" s="814"/>
      <c r="AN934" s="814"/>
      <c r="AO934" s="814"/>
      <c r="AP934" s="814"/>
      <c r="AQ934" s="396"/>
    </row>
    <row r="935" spans="1:43">
      <c r="A935" s="265"/>
      <c r="B935" s="265"/>
      <c r="C935" s="808" t="str">
        <f>IF(入力①申請書項目!E787="","",入力①申請書項目!E787)</f>
        <v/>
      </c>
      <c r="D935" s="808"/>
      <c r="E935" s="809" t="str">
        <f>IF(入力①申請書項目!G787="","","H"&amp;入力①申請書項目!G787&amp;"."&amp;入力①申請書項目!J787)</f>
        <v/>
      </c>
      <c r="F935" s="809"/>
      <c r="G935" s="809"/>
      <c r="H935" s="809"/>
      <c r="I935" s="810" t="str">
        <f>IF(入力①申請書項目!M787="","",VLOOKUP(入力①申請書項目!M787,PL①!$A$25:$B$29,2,FALSE))</f>
        <v/>
      </c>
      <c r="J935" s="810"/>
      <c r="K935" s="810"/>
      <c r="L935" s="811" t="str">
        <f>IF(入力①申請書項目!Q787="","",入力①申請書項目!Q787)</f>
        <v/>
      </c>
      <c r="M935" s="811"/>
      <c r="N935" s="811"/>
      <c r="O935" s="811"/>
      <c r="P935" s="811"/>
      <c r="Q935" s="811"/>
      <c r="R935" s="811"/>
      <c r="S935" s="811"/>
      <c r="T935" s="811"/>
      <c r="U935" s="811"/>
      <c r="V935" s="811"/>
      <c r="W935" s="809" t="str">
        <f>IF(入力①申請書項目!AA787="","",入力①申請書項目!AA787)&amp;IF(入力①申請書項目!AD787="","",入力①申請書項目!AD787)</f>
        <v/>
      </c>
      <c r="X935" s="809"/>
      <c r="Y935" s="809"/>
      <c r="Z935" s="809"/>
      <c r="AA935" s="809" t="str">
        <f>IF(入力①申請書項目!AG787="","",入力①申請書項目!AG787)</f>
        <v/>
      </c>
      <c r="AB935" s="809"/>
      <c r="AC935" s="809"/>
      <c r="AD935" s="812" t="str">
        <f>IF(入力①申請書項目!AK787="","",入力①申請書項目!AK787)</f>
        <v/>
      </c>
      <c r="AE935" s="812"/>
      <c r="AF935" s="812"/>
      <c r="AG935" s="813" t="str">
        <f>IF(入力①申請書項目!AN787="","",入力①申請書項目!AN787)</f>
        <v/>
      </c>
      <c r="AH935" s="813"/>
      <c r="AI935" s="812" t="str">
        <f>IF(入力①申請書項目!AP787=0,"",入力①申請書項目!AP787)</f>
        <v/>
      </c>
      <c r="AJ935" s="812"/>
      <c r="AK935" s="812"/>
      <c r="AL935" s="814" t="str">
        <f>IF(入力①申請書項目!AV787="","",入力①申請書項目!AV787)&amp;IF(入力①申請書項目!AZ787="","",","&amp;入力①申請書項目!AZ787)</f>
        <v/>
      </c>
      <c r="AM935" s="814"/>
      <c r="AN935" s="814"/>
      <c r="AO935" s="814"/>
      <c r="AP935" s="814"/>
      <c r="AQ935" s="396"/>
    </row>
    <row r="936" spans="1:43">
      <c r="A936" s="265"/>
      <c r="B936" s="265"/>
      <c r="C936" s="808" t="str">
        <f>IF(入力①申請書項目!E788="","",入力①申請書項目!E788)</f>
        <v/>
      </c>
      <c r="D936" s="808"/>
      <c r="E936" s="809" t="str">
        <f>IF(入力①申請書項目!G788="","","H"&amp;入力①申請書項目!G788&amp;"."&amp;入力①申請書項目!J788)</f>
        <v/>
      </c>
      <c r="F936" s="809"/>
      <c r="G936" s="809"/>
      <c r="H936" s="809"/>
      <c r="I936" s="810" t="str">
        <f>IF(入力①申請書項目!M788="","",VLOOKUP(入力①申請書項目!M788,PL①!$A$25:$B$29,2,FALSE))</f>
        <v/>
      </c>
      <c r="J936" s="810"/>
      <c r="K936" s="810"/>
      <c r="L936" s="811" t="str">
        <f>IF(入力①申請書項目!Q788="","",入力①申請書項目!Q788)</f>
        <v/>
      </c>
      <c r="M936" s="811"/>
      <c r="N936" s="811"/>
      <c r="O936" s="811"/>
      <c r="P936" s="811"/>
      <c r="Q936" s="811"/>
      <c r="R936" s="811"/>
      <c r="S936" s="811"/>
      <c r="T936" s="811"/>
      <c r="U936" s="811"/>
      <c r="V936" s="811"/>
      <c r="W936" s="809" t="str">
        <f>IF(入力①申請書項目!AA788="","",入力①申請書項目!AA788)&amp;IF(入力①申請書項目!AD788="","",入力①申請書項目!AD788)</f>
        <v/>
      </c>
      <c r="X936" s="809"/>
      <c r="Y936" s="809"/>
      <c r="Z936" s="809"/>
      <c r="AA936" s="809" t="str">
        <f>IF(入力①申請書項目!AG788="","",入力①申請書項目!AG788)</f>
        <v/>
      </c>
      <c r="AB936" s="809"/>
      <c r="AC936" s="809"/>
      <c r="AD936" s="812" t="str">
        <f>IF(入力①申請書項目!AK788="","",入力①申請書項目!AK788)</f>
        <v/>
      </c>
      <c r="AE936" s="812"/>
      <c r="AF936" s="812"/>
      <c r="AG936" s="813" t="str">
        <f>IF(入力①申請書項目!AN788="","",入力①申請書項目!AN788)</f>
        <v/>
      </c>
      <c r="AH936" s="813"/>
      <c r="AI936" s="812" t="str">
        <f>IF(入力①申請書項目!AP788=0,"",入力①申請書項目!AP788)</f>
        <v/>
      </c>
      <c r="AJ936" s="812"/>
      <c r="AK936" s="812"/>
      <c r="AL936" s="814" t="str">
        <f>IF(入力①申請書項目!AV788="","",入力①申請書項目!AV788)&amp;IF(入力①申請書項目!AZ788="","",","&amp;入力①申請書項目!AZ788)</f>
        <v/>
      </c>
      <c r="AM936" s="814"/>
      <c r="AN936" s="814"/>
      <c r="AO936" s="814"/>
      <c r="AP936" s="814"/>
      <c r="AQ936" s="396"/>
    </row>
    <row r="937" spans="1:43">
      <c r="A937" s="265"/>
      <c r="B937" s="265"/>
      <c r="C937" s="808" t="str">
        <f>IF(入力①申請書項目!E789="","",入力①申請書項目!E789)</f>
        <v/>
      </c>
      <c r="D937" s="808"/>
      <c r="E937" s="809" t="str">
        <f>IF(入力①申請書項目!G789="","","H"&amp;入力①申請書項目!G789&amp;"."&amp;入力①申請書項目!J789)</f>
        <v/>
      </c>
      <c r="F937" s="809"/>
      <c r="G937" s="809"/>
      <c r="H937" s="809"/>
      <c r="I937" s="810" t="str">
        <f>IF(入力①申請書項目!M789="","",VLOOKUP(入力①申請書項目!M789,PL①!$A$25:$B$29,2,FALSE))</f>
        <v/>
      </c>
      <c r="J937" s="810"/>
      <c r="K937" s="810"/>
      <c r="L937" s="811" t="str">
        <f>IF(入力①申請書項目!Q789="","",入力①申請書項目!Q789)</f>
        <v/>
      </c>
      <c r="M937" s="811"/>
      <c r="N937" s="811"/>
      <c r="O937" s="811"/>
      <c r="P937" s="811"/>
      <c r="Q937" s="811"/>
      <c r="R937" s="811"/>
      <c r="S937" s="811"/>
      <c r="T937" s="811"/>
      <c r="U937" s="811"/>
      <c r="V937" s="811"/>
      <c r="W937" s="809" t="str">
        <f>IF(入力①申請書項目!AA789="","",入力①申請書項目!AA789)&amp;IF(入力①申請書項目!AD789="","",入力①申請書項目!AD789)</f>
        <v/>
      </c>
      <c r="X937" s="809"/>
      <c r="Y937" s="809"/>
      <c r="Z937" s="809"/>
      <c r="AA937" s="809" t="str">
        <f>IF(入力①申請書項目!AG789="","",入力①申請書項目!AG789)</f>
        <v/>
      </c>
      <c r="AB937" s="809"/>
      <c r="AC937" s="809"/>
      <c r="AD937" s="812" t="str">
        <f>IF(入力①申請書項目!AK789="","",入力①申請書項目!AK789)</f>
        <v/>
      </c>
      <c r="AE937" s="812"/>
      <c r="AF937" s="812"/>
      <c r="AG937" s="813" t="str">
        <f>IF(入力①申請書項目!AN789="","",入力①申請書項目!AN789)</f>
        <v/>
      </c>
      <c r="AH937" s="813"/>
      <c r="AI937" s="812" t="str">
        <f>IF(入力①申請書項目!AP789=0,"",入力①申請書項目!AP789)</f>
        <v/>
      </c>
      <c r="AJ937" s="812"/>
      <c r="AK937" s="812"/>
      <c r="AL937" s="814" t="str">
        <f>IF(入力①申請書項目!AV789="","",入力①申請書項目!AV789)&amp;IF(入力①申請書項目!AZ789="","",","&amp;入力①申請書項目!AZ789)</f>
        <v/>
      </c>
      <c r="AM937" s="814"/>
      <c r="AN937" s="814"/>
      <c r="AO937" s="814"/>
      <c r="AP937" s="814"/>
      <c r="AQ937" s="396"/>
    </row>
    <row r="938" spans="1:43">
      <c r="A938" s="265"/>
      <c r="B938" s="265"/>
      <c r="C938" s="808" t="str">
        <f>IF(入力①申請書項目!E790="","",入力①申請書項目!E790)</f>
        <v/>
      </c>
      <c r="D938" s="808"/>
      <c r="E938" s="809" t="str">
        <f>IF(入力①申請書項目!G790="","","H"&amp;入力①申請書項目!G790&amp;"."&amp;入力①申請書項目!J790)</f>
        <v/>
      </c>
      <c r="F938" s="809"/>
      <c r="G938" s="809"/>
      <c r="H938" s="809"/>
      <c r="I938" s="810" t="str">
        <f>IF(入力①申請書項目!M790="","",VLOOKUP(入力①申請書項目!M790,PL①!$A$25:$B$29,2,FALSE))</f>
        <v/>
      </c>
      <c r="J938" s="810"/>
      <c r="K938" s="810"/>
      <c r="L938" s="811" t="str">
        <f>IF(入力①申請書項目!Q790="","",入力①申請書項目!Q790)</f>
        <v/>
      </c>
      <c r="M938" s="811"/>
      <c r="N938" s="811"/>
      <c r="O938" s="811"/>
      <c r="P938" s="811"/>
      <c r="Q938" s="811"/>
      <c r="R938" s="811"/>
      <c r="S938" s="811"/>
      <c r="T938" s="811"/>
      <c r="U938" s="811"/>
      <c r="V938" s="811"/>
      <c r="W938" s="809" t="str">
        <f>IF(入力①申請書項目!AA790="","",入力①申請書項目!AA790)&amp;IF(入力①申請書項目!AD790="","",入力①申請書項目!AD790)</f>
        <v/>
      </c>
      <c r="X938" s="809"/>
      <c r="Y938" s="809"/>
      <c r="Z938" s="809"/>
      <c r="AA938" s="809" t="str">
        <f>IF(入力①申請書項目!AG790="","",入力①申請書項目!AG790)</f>
        <v/>
      </c>
      <c r="AB938" s="809"/>
      <c r="AC938" s="809"/>
      <c r="AD938" s="812" t="str">
        <f>IF(入力①申請書項目!AK790="","",入力①申請書項目!AK790)</f>
        <v/>
      </c>
      <c r="AE938" s="812"/>
      <c r="AF938" s="812"/>
      <c r="AG938" s="813" t="str">
        <f>IF(入力①申請書項目!AN790="","",入力①申請書項目!AN790)</f>
        <v/>
      </c>
      <c r="AH938" s="813"/>
      <c r="AI938" s="812" t="str">
        <f>IF(入力①申請書項目!AP790=0,"",入力①申請書項目!AP790)</f>
        <v/>
      </c>
      <c r="AJ938" s="812"/>
      <c r="AK938" s="812"/>
      <c r="AL938" s="814" t="str">
        <f>IF(入力①申請書項目!AV790="","",入力①申請書項目!AV790)&amp;IF(入力①申請書項目!AZ790="","",","&amp;入力①申請書項目!AZ790)</f>
        <v/>
      </c>
      <c r="AM938" s="814"/>
      <c r="AN938" s="814"/>
      <c r="AO938" s="814"/>
      <c r="AP938" s="814"/>
      <c r="AQ938" s="396"/>
    </row>
    <row r="939" spans="1:43">
      <c r="A939" s="265"/>
      <c r="B939" s="265"/>
      <c r="C939" s="808" t="str">
        <f>IF(入力①申請書項目!E791="","",入力①申請書項目!E791)</f>
        <v/>
      </c>
      <c r="D939" s="808"/>
      <c r="E939" s="809" t="str">
        <f>IF(入力①申請書項目!G791="","","H"&amp;入力①申請書項目!G791&amp;"."&amp;入力①申請書項目!J791)</f>
        <v/>
      </c>
      <c r="F939" s="809"/>
      <c r="G939" s="809"/>
      <c r="H939" s="809"/>
      <c r="I939" s="810" t="str">
        <f>IF(入力①申請書項目!M791="","",VLOOKUP(入力①申請書項目!M791,PL①!$A$25:$B$29,2,FALSE))</f>
        <v/>
      </c>
      <c r="J939" s="810"/>
      <c r="K939" s="810"/>
      <c r="L939" s="811" t="str">
        <f>IF(入力①申請書項目!Q791="","",入力①申請書項目!Q791)</f>
        <v/>
      </c>
      <c r="M939" s="811"/>
      <c r="N939" s="811"/>
      <c r="O939" s="811"/>
      <c r="P939" s="811"/>
      <c r="Q939" s="811"/>
      <c r="R939" s="811"/>
      <c r="S939" s="811"/>
      <c r="T939" s="811"/>
      <c r="U939" s="811"/>
      <c r="V939" s="811"/>
      <c r="W939" s="809" t="str">
        <f>IF(入力①申請書項目!AA791="","",入力①申請書項目!AA791)&amp;IF(入力①申請書項目!AD791="","",入力①申請書項目!AD791)</f>
        <v/>
      </c>
      <c r="X939" s="809"/>
      <c r="Y939" s="809"/>
      <c r="Z939" s="809"/>
      <c r="AA939" s="809" t="str">
        <f>IF(入力①申請書項目!AG791="","",入力①申請書項目!AG791)</f>
        <v/>
      </c>
      <c r="AB939" s="809"/>
      <c r="AC939" s="809"/>
      <c r="AD939" s="812" t="str">
        <f>IF(入力①申請書項目!AK791="","",入力①申請書項目!AK791)</f>
        <v/>
      </c>
      <c r="AE939" s="812"/>
      <c r="AF939" s="812"/>
      <c r="AG939" s="813" t="str">
        <f>IF(入力①申請書項目!AN791="","",入力①申請書項目!AN791)</f>
        <v/>
      </c>
      <c r="AH939" s="813"/>
      <c r="AI939" s="812" t="str">
        <f>IF(入力①申請書項目!AP791=0,"",入力①申請書項目!AP791)</f>
        <v/>
      </c>
      <c r="AJ939" s="812"/>
      <c r="AK939" s="812"/>
      <c r="AL939" s="814" t="str">
        <f>IF(入力①申請書項目!AV791="","",入力①申請書項目!AV791)&amp;IF(入力①申請書項目!AZ791="","",","&amp;入力①申請書項目!AZ791)</f>
        <v/>
      </c>
      <c r="AM939" s="814"/>
      <c r="AN939" s="814"/>
      <c r="AO939" s="814"/>
      <c r="AP939" s="814"/>
      <c r="AQ939" s="396"/>
    </row>
    <row r="940" spans="1:43">
      <c r="A940" s="265"/>
      <c r="B940" s="265"/>
      <c r="C940" s="808" t="str">
        <f>IF(入力①申請書項目!E792="","",入力①申請書項目!E792)</f>
        <v/>
      </c>
      <c r="D940" s="808"/>
      <c r="E940" s="809" t="str">
        <f>IF(入力①申請書項目!G792="","","H"&amp;入力①申請書項目!G792&amp;"."&amp;入力①申請書項目!J792)</f>
        <v/>
      </c>
      <c r="F940" s="809"/>
      <c r="G940" s="809"/>
      <c r="H940" s="809"/>
      <c r="I940" s="810" t="str">
        <f>IF(入力①申請書項目!M792="","",VLOOKUP(入力①申請書項目!M792,PL①!$A$25:$B$29,2,FALSE))</f>
        <v/>
      </c>
      <c r="J940" s="810"/>
      <c r="K940" s="810"/>
      <c r="L940" s="811" t="str">
        <f>IF(入力①申請書項目!Q792="","",入力①申請書項目!Q792)</f>
        <v/>
      </c>
      <c r="M940" s="811"/>
      <c r="N940" s="811"/>
      <c r="O940" s="811"/>
      <c r="P940" s="811"/>
      <c r="Q940" s="811"/>
      <c r="R940" s="811"/>
      <c r="S940" s="811"/>
      <c r="T940" s="811"/>
      <c r="U940" s="811"/>
      <c r="V940" s="811"/>
      <c r="W940" s="809" t="str">
        <f>IF(入力①申請書項目!AA792="","",入力①申請書項目!AA792)&amp;IF(入力①申請書項目!AD792="","",入力①申請書項目!AD792)</f>
        <v/>
      </c>
      <c r="X940" s="809"/>
      <c r="Y940" s="809"/>
      <c r="Z940" s="809"/>
      <c r="AA940" s="809" t="str">
        <f>IF(入力①申請書項目!AG792="","",入力①申請書項目!AG792)</f>
        <v/>
      </c>
      <c r="AB940" s="809"/>
      <c r="AC940" s="809"/>
      <c r="AD940" s="812" t="str">
        <f>IF(入力①申請書項目!AK792="","",入力①申請書項目!AK792)</f>
        <v/>
      </c>
      <c r="AE940" s="812"/>
      <c r="AF940" s="812"/>
      <c r="AG940" s="813" t="str">
        <f>IF(入力①申請書項目!AN792="","",入力①申請書項目!AN792)</f>
        <v/>
      </c>
      <c r="AH940" s="813"/>
      <c r="AI940" s="812" t="str">
        <f>IF(入力①申請書項目!AP792=0,"",入力①申請書項目!AP792)</f>
        <v/>
      </c>
      <c r="AJ940" s="812"/>
      <c r="AK940" s="812"/>
      <c r="AL940" s="814" t="str">
        <f>IF(入力①申請書項目!AV792="","",入力①申請書項目!AV792)&amp;IF(入力①申請書項目!AZ792="","",","&amp;入力①申請書項目!AZ792)</f>
        <v/>
      </c>
      <c r="AM940" s="814"/>
      <c r="AN940" s="814"/>
      <c r="AO940" s="814"/>
      <c r="AP940" s="814"/>
      <c r="AQ940" s="396"/>
    </row>
    <row r="941" spans="1:43">
      <c r="A941" s="265"/>
      <c r="B941" s="265"/>
      <c r="C941" s="808" t="str">
        <f>IF(入力①申請書項目!E793="","",入力①申請書項目!E793)</f>
        <v/>
      </c>
      <c r="D941" s="808"/>
      <c r="E941" s="809" t="str">
        <f>IF(入力①申請書項目!G793="","","H"&amp;入力①申請書項目!G793&amp;"."&amp;入力①申請書項目!J793)</f>
        <v/>
      </c>
      <c r="F941" s="809"/>
      <c r="G941" s="809"/>
      <c r="H941" s="809"/>
      <c r="I941" s="810" t="str">
        <f>IF(入力①申請書項目!M793="","",VLOOKUP(入力①申請書項目!M793,PL①!$A$25:$B$29,2,FALSE))</f>
        <v/>
      </c>
      <c r="J941" s="810"/>
      <c r="K941" s="810"/>
      <c r="L941" s="811" t="str">
        <f>IF(入力①申請書項目!Q793="","",入力①申請書項目!Q793)</f>
        <v/>
      </c>
      <c r="M941" s="811"/>
      <c r="N941" s="811"/>
      <c r="O941" s="811"/>
      <c r="P941" s="811"/>
      <c r="Q941" s="811"/>
      <c r="R941" s="811"/>
      <c r="S941" s="811"/>
      <c r="T941" s="811"/>
      <c r="U941" s="811"/>
      <c r="V941" s="811"/>
      <c r="W941" s="809" t="str">
        <f>IF(入力①申請書項目!AA793="","",入力①申請書項目!AA793)&amp;IF(入力①申請書項目!AD793="","",入力①申請書項目!AD793)</f>
        <v/>
      </c>
      <c r="X941" s="809"/>
      <c r="Y941" s="809"/>
      <c r="Z941" s="809"/>
      <c r="AA941" s="809" t="str">
        <f>IF(入力①申請書項目!AG793="","",入力①申請書項目!AG793)</f>
        <v/>
      </c>
      <c r="AB941" s="809"/>
      <c r="AC941" s="809"/>
      <c r="AD941" s="812" t="str">
        <f>IF(入力①申請書項目!AK793="","",入力①申請書項目!AK793)</f>
        <v/>
      </c>
      <c r="AE941" s="812"/>
      <c r="AF941" s="812"/>
      <c r="AG941" s="813" t="str">
        <f>IF(入力①申請書項目!AN793="","",入力①申請書項目!AN793)</f>
        <v/>
      </c>
      <c r="AH941" s="813"/>
      <c r="AI941" s="812" t="str">
        <f>IF(入力①申請書項目!AP793=0,"",入力①申請書項目!AP793)</f>
        <v/>
      </c>
      <c r="AJ941" s="812"/>
      <c r="AK941" s="812"/>
      <c r="AL941" s="814" t="str">
        <f>IF(入力①申請書項目!AV793="","",入力①申請書項目!AV793)&amp;IF(入力①申請書項目!AZ793="","",","&amp;入力①申請書項目!AZ793)</f>
        <v/>
      </c>
      <c r="AM941" s="814"/>
      <c r="AN941" s="814"/>
      <c r="AO941" s="814"/>
      <c r="AP941" s="814"/>
      <c r="AQ941" s="396"/>
    </row>
    <row r="942" spans="1:43">
      <c r="A942" s="265"/>
      <c r="B942" s="265"/>
      <c r="C942" s="808" t="str">
        <f>IF(入力①申請書項目!E794="","",入力①申請書項目!E794)</f>
        <v/>
      </c>
      <c r="D942" s="808"/>
      <c r="E942" s="809" t="str">
        <f>IF(入力①申請書項目!G794="","","H"&amp;入力①申請書項目!G794&amp;"."&amp;入力①申請書項目!J794)</f>
        <v/>
      </c>
      <c r="F942" s="809"/>
      <c r="G942" s="809"/>
      <c r="H942" s="809"/>
      <c r="I942" s="810" t="str">
        <f>IF(入力①申請書項目!M794="","",VLOOKUP(入力①申請書項目!M794,PL①!$A$25:$B$29,2,FALSE))</f>
        <v/>
      </c>
      <c r="J942" s="810"/>
      <c r="K942" s="810"/>
      <c r="L942" s="811" t="str">
        <f>IF(入力①申請書項目!Q794="","",入力①申請書項目!Q794)</f>
        <v/>
      </c>
      <c r="M942" s="811"/>
      <c r="N942" s="811"/>
      <c r="O942" s="811"/>
      <c r="P942" s="811"/>
      <c r="Q942" s="811"/>
      <c r="R942" s="811"/>
      <c r="S942" s="811"/>
      <c r="T942" s="811"/>
      <c r="U942" s="811"/>
      <c r="V942" s="811"/>
      <c r="W942" s="809" t="str">
        <f>IF(入力①申請書項目!AA794="","",入力①申請書項目!AA794)&amp;IF(入力①申請書項目!AD794="","",入力①申請書項目!AD794)</f>
        <v/>
      </c>
      <c r="X942" s="809"/>
      <c r="Y942" s="809"/>
      <c r="Z942" s="809"/>
      <c r="AA942" s="809" t="str">
        <f>IF(入力①申請書項目!AG794="","",入力①申請書項目!AG794)</f>
        <v/>
      </c>
      <c r="AB942" s="809"/>
      <c r="AC942" s="809"/>
      <c r="AD942" s="812" t="str">
        <f>IF(入力①申請書項目!AK794="","",入力①申請書項目!AK794)</f>
        <v/>
      </c>
      <c r="AE942" s="812"/>
      <c r="AF942" s="812"/>
      <c r="AG942" s="813" t="str">
        <f>IF(入力①申請書項目!AN794="","",入力①申請書項目!AN794)</f>
        <v/>
      </c>
      <c r="AH942" s="813"/>
      <c r="AI942" s="812" t="str">
        <f>IF(入力①申請書項目!AP794=0,"",入力①申請書項目!AP794)</f>
        <v/>
      </c>
      <c r="AJ942" s="812"/>
      <c r="AK942" s="812"/>
      <c r="AL942" s="814" t="str">
        <f>IF(入力①申請書項目!AV794="","",入力①申請書項目!AV794)&amp;IF(入力①申請書項目!AZ794="","",","&amp;入力①申請書項目!AZ794)</f>
        <v/>
      </c>
      <c r="AM942" s="814"/>
      <c r="AN942" s="814"/>
      <c r="AO942" s="814"/>
      <c r="AP942" s="814"/>
      <c r="AQ942" s="396"/>
    </row>
    <row r="943" spans="1:43">
      <c r="A943" s="265"/>
      <c r="B943" s="265"/>
      <c r="C943" s="808" t="str">
        <f>IF(入力①申請書項目!E795="","",入力①申請書項目!E795)</f>
        <v/>
      </c>
      <c r="D943" s="808"/>
      <c r="E943" s="809" t="str">
        <f>IF(入力①申請書項目!G795="","","H"&amp;入力①申請書項目!G795&amp;"."&amp;入力①申請書項目!J795)</f>
        <v/>
      </c>
      <c r="F943" s="809"/>
      <c r="G943" s="809"/>
      <c r="H943" s="809"/>
      <c r="I943" s="810" t="str">
        <f>IF(入力①申請書項目!M795="","",VLOOKUP(入力①申請書項目!M795,PL①!$A$25:$B$29,2,FALSE))</f>
        <v/>
      </c>
      <c r="J943" s="810"/>
      <c r="K943" s="810"/>
      <c r="L943" s="811" t="str">
        <f>IF(入力①申請書項目!Q795="","",入力①申請書項目!Q795)</f>
        <v/>
      </c>
      <c r="M943" s="811"/>
      <c r="N943" s="811"/>
      <c r="O943" s="811"/>
      <c r="P943" s="811"/>
      <c r="Q943" s="811"/>
      <c r="R943" s="811"/>
      <c r="S943" s="811"/>
      <c r="T943" s="811"/>
      <c r="U943" s="811"/>
      <c r="V943" s="811"/>
      <c r="W943" s="809" t="str">
        <f>IF(入力①申請書項目!AA795="","",入力①申請書項目!AA795)&amp;IF(入力①申請書項目!AD795="","",入力①申請書項目!AD795)</f>
        <v/>
      </c>
      <c r="X943" s="809"/>
      <c r="Y943" s="809"/>
      <c r="Z943" s="809"/>
      <c r="AA943" s="809" t="str">
        <f>IF(入力①申請書項目!AG795="","",入力①申請書項目!AG795)</f>
        <v/>
      </c>
      <c r="AB943" s="809"/>
      <c r="AC943" s="809"/>
      <c r="AD943" s="812" t="str">
        <f>IF(入力①申請書項目!AK795="","",入力①申請書項目!AK795)</f>
        <v/>
      </c>
      <c r="AE943" s="812"/>
      <c r="AF943" s="812"/>
      <c r="AG943" s="813" t="str">
        <f>IF(入力①申請書項目!AN795="","",入力①申請書項目!AN795)</f>
        <v/>
      </c>
      <c r="AH943" s="813"/>
      <c r="AI943" s="812" t="str">
        <f>IF(入力①申請書項目!AP795=0,"",入力①申請書項目!AP795)</f>
        <v/>
      </c>
      <c r="AJ943" s="812"/>
      <c r="AK943" s="812"/>
      <c r="AL943" s="814" t="str">
        <f>IF(入力①申請書項目!AV795="","",入力①申請書項目!AV795)&amp;IF(入力①申請書項目!AZ795="","",","&amp;入力①申請書項目!AZ795)</f>
        <v/>
      </c>
      <c r="AM943" s="814"/>
      <c r="AN943" s="814"/>
      <c r="AO943" s="814"/>
      <c r="AP943" s="814"/>
      <c r="AQ943" s="396"/>
    </row>
    <row r="944" spans="1:43">
      <c r="A944" s="265"/>
      <c r="B944" s="265"/>
      <c r="C944" s="808" t="str">
        <f>IF(入力①申請書項目!E796="","",入力①申請書項目!E796)</f>
        <v/>
      </c>
      <c r="D944" s="808"/>
      <c r="E944" s="809" t="str">
        <f>IF(入力①申請書項目!G796="","","H"&amp;入力①申請書項目!G796&amp;"."&amp;入力①申請書項目!J796)</f>
        <v/>
      </c>
      <c r="F944" s="809"/>
      <c r="G944" s="809"/>
      <c r="H944" s="809"/>
      <c r="I944" s="810" t="str">
        <f>IF(入力①申請書項目!M796="","",VLOOKUP(入力①申請書項目!M796,PL①!$A$25:$B$29,2,FALSE))</f>
        <v/>
      </c>
      <c r="J944" s="810"/>
      <c r="K944" s="810"/>
      <c r="L944" s="811" t="str">
        <f>IF(入力①申請書項目!Q796="","",入力①申請書項目!Q796)</f>
        <v/>
      </c>
      <c r="M944" s="811"/>
      <c r="N944" s="811"/>
      <c r="O944" s="811"/>
      <c r="P944" s="811"/>
      <c r="Q944" s="811"/>
      <c r="R944" s="811"/>
      <c r="S944" s="811"/>
      <c r="T944" s="811"/>
      <c r="U944" s="811"/>
      <c r="V944" s="811"/>
      <c r="W944" s="809" t="str">
        <f>IF(入力①申請書項目!AA796="","",入力①申請書項目!AA796)&amp;IF(入力①申請書項目!AD796="","",入力①申請書項目!AD796)</f>
        <v/>
      </c>
      <c r="X944" s="809"/>
      <c r="Y944" s="809"/>
      <c r="Z944" s="809"/>
      <c r="AA944" s="809" t="str">
        <f>IF(入力①申請書項目!AG796="","",入力①申請書項目!AG796)</f>
        <v/>
      </c>
      <c r="AB944" s="809"/>
      <c r="AC944" s="809"/>
      <c r="AD944" s="812" t="str">
        <f>IF(入力①申請書項目!AK796="","",入力①申請書項目!AK796)</f>
        <v/>
      </c>
      <c r="AE944" s="812"/>
      <c r="AF944" s="812"/>
      <c r="AG944" s="813" t="str">
        <f>IF(入力①申請書項目!AN796="","",入力①申請書項目!AN796)</f>
        <v/>
      </c>
      <c r="AH944" s="813"/>
      <c r="AI944" s="812" t="str">
        <f>IF(入力①申請書項目!AP796=0,"",入力①申請書項目!AP796)</f>
        <v/>
      </c>
      <c r="AJ944" s="812"/>
      <c r="AK944" s="812"/>
      <c r="AL944" s="814" t="str">
        <f>IF(入力①申請書項目!AV796="","",入力①申請書項目!AV796)&amp;IF(入力①申請書項目!AZ796="","",","&amp;入力①申請書項目!AZ796)</f>
        <v/>
      </c>
      <c r="AM944" s="814"/>
      <c r="AN944" s="814"/>
      <c r="AO944" s="814"/>
      <c r="AP944" s="814"/>
      <c r="AQ944" s="396"/>
    </row>
    <row r="945" spans="1:46">
      <c r="A945" s="265"/>
      <c r="B945" s="265"/>
      <c r="C945" s="808" t="str">
        <f>IF(入力①申請書項目!E797="","",入力①申請書項目!E797)</f>
        <v/>
      </c>
      <c r="D945" s="808"/>
      <c r="E945" s="809" t="str">
        <f>IF(入力①申請書項目!G797="","","H"&amp;入力①申請書項目!G797&amp;"."&amp;入力①申請書項目!J797)</f>
        <v/>
      </c>
      <c r="F945" s="809"/>
      <c r="G945" s="809"/>
      <c r="H945" s="809"/>
      <c r="I945" s="810" t="str">
        <f>IF(入力①申請書項目!M797="","",VLOOKUP(入力①申請書項目!M797,PL①!$A$25:$B$29,2,FALSE))</f>
        <v/>
      </c>
      <c r="J945" s="810"/>
      <c r="K945" s="810"/>
      <c r="L945" s="811" t="str">
        <f>IF(入力①申請書項目!Q797="","",入力①申請書項目!Q797)</f>
        <v/>
      </c>
      <c r="M945" s="811"/>
      <c r="N945" s="811"/>
      <c r="O945" s="811"/>
      <c r="P945" s="811"/>
      <c r="Q945" s="811"/>
      <c r="R945" s="811"/>
      <c r="S945" s="811"/>
      <c r="T945" s="811"/>
      <c r="U945" s="811"/>
      <c r="V945" s="811"/>
      <c r="W945" s="809" t="str">
        <f>IF(入力①申請書項目!AA797="","",入力①申請書項目!AA797)&amp;IF(入力①申請書項目!AD797="","",入力①申請書項目!AD797)</f>
        <v/>
      </c>
      <c r="X945" s="809"/>
      <c r="Y945" s="809"/>
      <c r="Z945" s="809"/>
      <c r="AA945" s="809" t="str">
        <f>IF(入力①申請書項目!AG797="","",入力①申請書項目!AG797)</f>
        <v/>
      </c>
      <c r="AB945" s="809"/>
      <c r="AC945" s="809"/>
      <c r="AD945" s="812" t="str">
        <f>IF(入力①申請書項目!AK797="","",入力①申請書項目!AK797)</f>
        <v/>
      </c>
      <c r="AE945" s="812"/>
      <c r="AF945" s="812"/>
      <c r="AG945" s="813" t="str">
        <f>IF(入力①申請書項目!AN797="","",入力①申請書項目!AN797)</f>
        <v/>
      </c>
      <c r="AH945" s="813"/>
      <c r="AI945" s="812" t="str">
        <f>IF(入力①申請書項目!AP797=0,"",入力①申請書項目!AP797)</f>
        <v/>
      </c>
      <c r="AJ945" s="812"/>
      <c r="AK945" s="812"/>
      <c r="AL945" s="814" t="str">
        <f>IF(入力①申請書項目!AV797="","",入力①申請書項目!AV797)&amp;IF(入力①申請書項目!AZ797="","",","&amp;入力①申請書項目!AZ797)</f>
        <v/>
      </c>
      <c r="AM945" s="814"/>
      <c r="AN945" s="814"/>
      <c r="AO945" s="814"/>
      <c r="AP945" s="814"/>
      <c r="AQ945" s="396"/>
    </row>
    <row r="946" spans="1:46">
      <c r="A946" s="265"/>
      <c r="B946" s="265"/>
      <c r="C946" s="808" t="str">
        <f>IF(入力①申請書項目!E798="","",入力①申請書項目!E798)</f>
        <v/>
      </c>
      <c r="D946" s="808"/>
      <c r="E946" s="809" t="str">
        <f>IF(入力①申請書項目!G798="","","H"&amp;入力①申請書項目!G798&amp;"."&amp;入力①申請書項目!J798)</f>
        <v/>
      </c>
      <c r="F946" s="809"/>
      <c r="G946" s="809"/>
      <c r="H946" s="809"/>
      <c r="I946" s="810" t="str">
        <f>IF(入力①申請書項目!M798="","",VLOOKUP(入力①申請書項目!M798,PL①!$A$25:$B$29,2,FALSE))</f>
        <v/>
      </c>
      <c r="J946" s="810"/>
      <c r="K946" s="810"/>
      <c r="L946" s="811" t="str">
        <f>IF(入力①申請書項目!Q798="","",入力①申請書項目!Q798)</f>
        <v/>
      </c>
      <c r="M946" s="811"/>
      <c r="N946" s="811"/>
      <c r="O946" s="811"/>
      <c r="P946" s="811"/>
      <c r="Q946" s="811"/>
      <c r="R946" s="811"/>
      <c r="S946" s="811"/>
      <c r="T946" s="811"/>
      <c r="U946" s="811"/>
      <c r="V946" s="811"/>
      <c r="W946" s="809" t="str">
        <f>IF(入力①申請書項目!AA798="","",入力①申請書項目!AA798)&amp;IF(入力①申請書項目!AD798="","",入力①申請書項目!AD798)</f>
        <v/>
      </c>
      <c r="X946" s="809"/>
      <c r="Y946" s="809"/>
      <c r="Z946" s="809"/>
      <c r="AA946" s="809" t="str">
        <f>IF(入力①申請書項目!AG798="","",入力①申請書項目!AG798)</f>
        <v/>
      </c>
      <c r="AB946" s="809"/>
      <c r="AC946" s="809"/>
      <c r="AD946" s="812" t="str">
        <f>IF(入力①申請書項目!AK798="","",入力①申請書項目!AK798)</f>
        <v/>
      </c>
      <c r="AE946" s="812"/>
      <c r="AF946" s="812"/>
      <c r="AG946" s="813" t="str">
        <f>IF(入力①申請書項目!AN798="","",入力①申請書項目!AN798)</f>
        <v/>
      </c>
      <c r="AH946" s="813"/>
      <c r="AI946" s="812" t="str">
        <f>IF(入力①申請書項目!AP798=0,"",入力①申請書項目!AP798)</f>
        <v/>
      </c>
      <c r="AJ946" s="812"/>
      <c r="AK946" s="812"/>
      <c r="AL946" s="814" t="str">
        <f>IF(入力①申請書項目!AV798="","",入力①申請書項目!AV798)&amp;IF(入力①申請書項目!AZ798="","",","&amp;入力①申請書項目!AZ798)</f>
        <v/>
      </c>
      <c r="AM946" s="814"/>
      <c r="AN946" s="814"/>
      <c r="AO946" s="814"/>
      <c r="AP946" s="814"/>
      <c r="AQ946" s="396"/>
    </row>
    <row r="947" spans="1:46">
      <c r="A947" s="265"/>
      <c r="B947" s="265"/>
      <c r="C947" s="808" t="str">
        <f>IF(入力①申請書項目!E799="","",入力①申請書項目!E799)</f>
        <v/>
      </c>
      <c r="D947" s="808"/>
      <c r="E947" s="809" t="str">
        <f>IF(入力①申請書項目!G799="","","H"&amp;入力①申請書項目!G799&amp;"."&amp;入力①申請書項目!J799)</f>
        <v/>
      </c>
      <c r="F947" s="809"/>
      <c r="G947" s="809"/>
      <c r="H947" s="809"/>
      <c r="I947" s="810" t="str">
        <f>IF(入力①申請書項目!M799="","",VLOOKUP(入力①申請書項目!M799,PL①!$A$25:$B$29,2,FALSE))</f>
        <v/>
      </c>
      <c r="J947" s="810"/>
      <c r="K947" s="810"/>
      <c r="L947" s="811" t="str">
        <f>IF(入力①申請書項目!Q799="","",入力①申請書項目!Q799)</f>
        <v/>
      </c>
      <c r="M947" s="811"/>
      <c r="N947" s="811"/>
      <c r="O947" s="811"/>
      <c r="P947" s="811"/>
      <c r="Q947" s="811"/>
      <c r="R947" s="811"/>
      <c r="S947" s="811"/>
      <c r="T947" s="811"/>
      <c r="U947" s="811"/>
      <c r="V947" s="811"/>
      <c r="W947" s="809" t="str">
        <f>IF(入力①申請書項目!AA799="","",入力①申請書項目!AA799)&amp;IF(入力①申請書項目!AD799="","",入力①申請書項目!AD799)</f>
        <v/>
      </c>
      <c r="X947" s="809"/>
      <c r="Y947" s="809"/>
      <c r="Z947" s="809"/>
      <c r="AA947" s="809" t="str">
        <f>IF(入力①申請書項目!AG799="","",入力①申請書項目!AG799)</f>
        <v/>
      </c>
      <c r="AB947" s="809"/>
      <c r="AC947" s="809"/>
      <c r="AD947" s="812" t="str">
        <f>IF(入力①申請書項目!AK799="","",入力①申請書項目!AK799)</f>
        <v/>
      </c>
      <c r="AE947" s="812"/>
      <c r="AF947" s="812"/>
      <c r="AG947" s="813" t="str">
        <f>IF(入力①申請書項目!AN799="","",入力①申請書項目!AN799)</f>
        <v/>
      </c>
      <c r="AH947" s="813"/>
      <c r="AI947" s="812" t="str">
        <f>IF(入力①申請書項目!AP799=0,"",入力①申請書項目!AP799)</f>
        <v/>
      </c>
      <c r="AJ947" s="812"/>
      <c r="AK947" s="812"/>
      <c r="AL947" s="814" t="str">
        <f>IF(入力①申請書項目!AV799="","",入力①申請書項目!AV799)&amp;IF(入力①申請書項目!AZ799="","",","&amp;入力①申請書項目!AZ799)</f>
        <v/>
      </c>
      <c r="AM947" s="814"/>
      <c r="AN947" s="814"/>
      <c r="AO947" s="814"/>
      <c r="AP947" s="814"/>
      <c r="AQ947" s="396"/>
    </row>
    <row r="948" spans="1:46">
      <c r="A948" s="265"/>
      <c r="B948" s="265"/>
      <c r="C948" s="808" t="str">
        <f>IF(入力①申請書項目!E800="","",入力①申請書項目!E800)</f>
        <v/>
      </c>
      <c r="D948" s="808"/>
      <c r="E948" s="809" t="str">
        <f>IF(入力①申請書項目!G800="","","H"&amp;入力①申請書項目!G800&amp;"."&amp;入力①申請書項目!J800)</f>
        <v/>
      </c>
      <c r="F948" s="809"/>
      <c r="G948" s="809"/>
      <c r="H948" s="809"/>
      <c r="I948" s="810" t="str">
        <f>IF(入力①申請書項目!M800="","",VLOOKUP(入力①申請書項目!M800,PL①!$A$25:$B$29,2,FALSE))</f>
        <v/>
      </c>
      <c r="J948" s="810"/>
      <c r="K948" s="810"/>
      <c r="L948" s="811" t="str">
        <f>IF(入力①申請書項目!Q800="","",入力①申請書項目!Q800)</f>
        <v/>
      </c>
      <c r="M948" s="811"/>
      <c r="N948" s="811"/>
      <c r="O948" s="811"/>
      <c r="P948" s="811"/>
      <c r="Q948" s="811"/>
      <c r="R948" s="811"/>
      <c r="S948" s="811"/>
      <c r="T948" s="811"/>
      <c r="U948" s="811"/>
      <c r="V948" s="811"/>
      <c r="W948" s="809" t="str">
        <f>IF(入力①申請書項目!AA800="","",入力①申請書項目!AA800)&amp;IF(入力①申請書項目!AD800="","",入力①申請書項目!AD800)</f>
        <v/>
      </c>
      <c r="X948" s="809"/>
      <c r="Y948" s="809"/>
      <c r="Z948" s="809"/>
      <c r="AA948" s="809" t="str">
        <f>IF(入力①申請書項目!AG800="","",入力①申請書項目!AG800)</f>
        <v/>
      </c>
      <c r="AB948" s="809"/>
      <c r="AC948" s="809"/>
      <c r="AD948" s="812" t="str">
        <f>IF(入力①申請書項目!AK800="","",入力①申請書項目!AK800)</f>
        <v/>
      </c>
      <c r="AE948" s="812"/>
      <c r="AF948" s="812"/>
      <c r="AG948" s="813" t="str">
        <f>IF(入力①申請書項目!AN800="","",入力①申請書項目!AN800)</f>
        <v/>
      </c>
      <c r="AH948" s="813"/>
      <c r="AI948" s="812" t="str">
        <f>IF(入力①申請書項目!AP800=0,"",入力①申請書項目!AP800)</f>
        <v/>
      </c>
      <c r="AJ948" s="812"/>
      <c r="AK948" s="812"/>
      <c r="AL948" s="814" t="str">
        <f>IF(入力①申請書項目!AV800="","",入力①申請書項目!AV800)&amp;IF(入力①申請書項目!AZ800="","",","&amp;入力①申請書項目!AZ800)</f>
        <v/>
      </c>
      <c r="AM948" s="814"/>
      <c r="AN948" s="814"/>
      <c r="AO948" s="814"/>
      <c r="AP948" s="814"/>
      <c r="AQ948" s="396"/>
    </row>
    <row r="949" spans="1:46">
      <c r="A949" s="265"/>
      <c r="B949" s="265"/>
      <c r="C949" s="808" t="str">
        <f>IF(入力①申請書項目!E801="","",入力①申請書項目!E801)</f>
        <v/>
      </c>
      <c r="D949" s="808"/>
      <c r="E949" s="809" t="str">
        <f>IF(入力①申請書項目!G801="","","H"&amp;入力①申請書項目!G801&amp;"."&amp;入力①申請書項目!J801)</f>
        <v/>
      </c>
      <c r="F949" s="809"/>
      <c r="G949" s="809"/>
      <c r="H949" s="809"/>
      <c r="I949" s="810" t="str">
        <f>IF(入力①申請書項目!M801="","",VLOOKUP(入力①申請書項目!M801,PL①!$A$25:$B$29,2,FALSE))</f>
        <v/>
      </c>
      <c r="J949" s="810"/>
      <c r="K949" s="810"/>
      <c r="L949" s="811" t="str">
        <f>IF(入力①申請書項目!Q801="","",入力①申請書項目!Q801)</f>
        <v/>
      </c>
      <c r="M949" s="811"/>
      <c r="N949" s="811"/>
      <c r="O949" s="811"/>
      <c r="P949" s="811"/>
      <c r="Q949" s="811"/>
      <c r="R949" s="811"/>
      <c r="S949" s="811"/>
      <c r="T949" s="811"/>
      <c r="U949" s="811"/>
      <c r="V949" s="811"/>
      <c r="W949" s="809" t="str">
        <f>IF(入力①申請書項目!AA801="","",入力①申請書項目!AA801)&amp;IF(入力①申請書項目!AD801="","",入力①申請書項目!AD801)</f>
        <v/>
      </c>
      <c r="X949" s="809"/>
      <c r="Y949" s="809"/>
      <c r="Z949" s="809"/>
      <c r="AA949" s="809" t="str">
        <f>IF(入力①申請書項目!AG801="","",入力①申請書項目!AG801)</f>
        <v/>
      </c>
      <c r="AB949" s="809"/>
      <c r="AC949" s="809"/>
      <c r="AD949" s="812" t="str">
        <f>IF(入力①申請書項目!AK801="","",入力①申請書項目!AK801)</f>
        <v/>
      </c>
      <c r="AE949" s="812"/>
      <c r="AF949" s="812"/>
      <c r="AG949" s="813" t="str">
        <f>IF(入力①申請書項目!AN801="","",入力①申請書項目!AN801)</f>
        <v/>
      </c>
      <c r="AH949" s="813"/>
      <c r="AI949" s="812" t="str">
        <f>IF(入力①申請書項目!AP801=0,"",入力①申請書項目!AP801)</f>
        <v/>
      </c>
      <c r="AJ949" s="812"/>
      <c r="AK949" s="812"/>
      <c r="AL949" s="814" t="str">
        <f>IF(入力①申請書項目!AV801="","",入力①申請書項目!AV801)&amp;IF(入力①申請書項目!AZ801="","",","&amp;入力①申請書項目!AZ801)</f>
        <v/>
      </c>
      <c r="AM949" s="814"/>
      <c r="AN949" s="814"/>
      <c r="AO949" s="814"/>
      <c r="AP949" s="814"/>
      <c r="AQ949" s="396"/>
    </row>
    <row r="950" spans="1:46">
      <c r="A950" s="265"/>
      <c r="B950" s="265"/>
      <c r="C950" s="808" t="str">
        <f>IF(入力①申請書項目!E802="","",入力①申請書項目!E802)</f>
        <v/>
      </c>
      <c r="D950" s="808"/>
      <c r="E950" s="809" t="str">
        <f>IF(入力①申請書項目!G802="","","H"&amp;入力①申請書項目!G802&amp;"."&amp;入力①申請書項目!J802)</f>
        <v/>
      </c>
      <c r="F950" s="809"/>
      <c r="G950" s="809"/>
      <c r="H950" s="809"/>
      <c r="I950" s="810" t="str">
        <f>IF(入力①申請書項目!M802="","",VLOOKUP(入力①申請書項目!M802,PL①!$A$25:$B$29,2,FALSE))</f>
        <v/>
      </c>
      <c r="J950" s="810"/>
      <c r="K950" s="810"/>
      <c r="L950" s="811" t="str">
        <f>IF(入力①申請書項目!Q802="","",入力①申請書項目!Q802)</f>
        <v/>
      </c>
      <c r="M950" s="811"/>
      <c r="N950" s="811"/>
      <c r="O950" s="811"/>
      <c r="P950" s="811"/>
      <c r="Q950" s="811"/>
      <c r="R950" s="811"/>
      <c r="S950" s="811"/>
      <c r="T950" s="811"/>
      <c r="U950" s="811"/>
      <c r="V950" s="811"/>
      <c r="W950" s="809" t="str">
        <f>IF(入力①申請書項目!AA802="","",入力①申請書項目!AA802)&amp;IF(入力①申請書項目!AD802="","",入力①申請書項目!AD802)</f>
        <v/>
      </c>
      <c r="X950" s="809"/>
      <c r="Y950" s="809"/>
      <c r="Z950" s="809"/>
      <c r="AA950" s="809" t="str">
        <f>IF(入力①申請書項目!AG802="","",入力①申請書項目!AG802)</f>
        <v/>
      </c>
      <c r="AB950" s="809"/>
      <c r="AC950" s="809"/>
      <c r="AD950" s="812" t="str">
        <f>IF(入力①申請書項目!AK802="","",入力①申請書項目!AK802)</f>
        <v/>
      </c>
      <c r="AE950" s="812"/>
      <c r="AF950" s="812"/>
      <c r="AG950" s="813" t="str">
        <f>IF(入力①申請書項目!AN802="","",入力①申請書項目!AN802)</f>
        <v/>
      </c>
      <c r="AH950" s="813"/>
      <c r="AI950" s="812" t="str">
        <f>IF(入力①申請書項目!AP802=0,"",入力①申請書項目!AP802)</f>
        <v/>
      </c>
      <c r="AJ950" s="812"/>
      <c r="AK950" s="812"/>
      <c r="AL950" s="814" t="str">
        <f>IF(入力①申請書項目!AV802="","",入力①申請書項目!AV802)&amp;IF(入力①申請書項目!AZ802="","",","&amp;入力①申請書項目!AZ802)</f>
        <v/>
      </c>
      <c r="AM950" s="814"/>
      <c r="AN950" s="814"/>
      <c r="AO950" s="814"/>
      <c r="AP950" s="814"/>
      <c r="AQ950" s="396"/>
    </row>
    <row r="951" spans="1:46">
      <c r="A951" s="265"/>
      <c r="B951" s="265"/>
      <c r="C951" s="808" t="str">
        <f>IF(入力①申請書項目!E803="","",入力①申請書項目!E803)</f>
        <v/>
      </c>
      <c r="D951" s="808"/>
      <c r="E951" s="809" t="str">
        <f>IF(入力①申請書項目!G803="","","H"&amp;入力①申請書項目!G803&amp;"."&amp;入力①申請書項目!J803)</f>
        <v/>
      </c>
      <c r="F951" s="809"/>
      <c r="G951" s="809"/>
      <c r="H951" s="809"/>
      <c r="I951" s="810" t="str">
        <f>IF(入力①申請書項目!M803="","",VLOOKUP(入力①申請書項目!M803,PL①!$A$25:$B$29,2,FALSE))</f>
        <v/>
      </c>
      <c r="J951" s="810"/>
      <c r="K951" s="810"/>
      <c r="L951" s="811" t="str">
        <f>IF(入力①申請書項目!Q803="","",入力①申請書項目!Q803)</f>
        <v/>
      </c>
      <c r="M951" s="811"/>
      <c r="N951" s="811"/>
      <c r="O951" s="811"/>
      <c r="P951" s="811"/>
      <c r="Q951" s="811"/>
      <c r="R951" s="811"/>
      <c r="S951" s="811"/>
      <c r="T951" s="811"/>
      <c r="U951" s="811"/>
      <c r="V951" s="811"/>
      <c r="W951" s="809" t="str">
        <f>IF(入力①申請書項目!AA803="","",入力①申請書項目!AA803)&amp;IF(入力①申請書項目!AD803="","",入力①申請書項目!AD803)</f>
        <v/>
      </c>
      <c r="X951" s="809"/>
      <c r="Y951" s="809"/>
      <c r="Z951" s="809"/>
      <c r="AA951" s="809" t="str">
        <f>IF(入力①申請書項目!AG803="","",入力①申請書項目!AG803)</f>
        <v/>
      </c>
      <c r="AB951" s="809"/>
      <c r="AC951" s="809"/>
      <c r="AD951" s="812" t="str">
        <f>IF(入力①申請書項目!AK803="","",入力①申請書項目!AK803)</f>
        <v/>
      </c>
      <c r="AE951" s="812"/>
      <c r="AF951" s="812"/>
      <c r="AG951" s="813" t="str">
        <f>IF(入力①申請書項目!AN803="","",入力①申請書項目!AN803)</f>
        <v/>
      </c>
      <c r="AH951" s="813"/>
      <c r="AI951" s="812" t="str">
        <f>IF(入力①申請書項目!AP803=0,"",入力①申請書項目!AP803)</f>
        <v/>
      </c>
      <c r="AJ951" s="812"/>
      <c r="AK951" s="812"/>
      <c r="AL951" s="814" t="str">
        <f>IF(入力①申請書項目!AV803="","",入力①申請書項目!AV803)&amp;IF(入力①申請書項目!AZ803="","",","&amp;入力①申請書項目!AZ803)</f>
        <v/>
      </c>
      <c r="AM951" s="814"/>
      <c r="AN951" s="814"/>
      <c r="AO951" s="814"/>
      <c r="AP951" s="814"/>
      <c r="AQ951" s="396"/>
    </row>
    <row r="952" spans="1:46">
      <c r="A952" s="265"/>
      <c r="B952" s="265"/>
      <c r="C952" s="808" t="str">
        <f>IF(入力①申請書項目!E804="","",入力①申請書項目!E804)</f>
        <v/>
      </c>
      <c r="D952" s="808"/>
      <c r="E952" s="809" t="str">
        <f>IF(入力①申請書項目!G804="","","H"&amp;入力①申請書項目!G804&amp;"."&amp;入力①申請書項目!J804)</f>
        <v/>
      </c>
      <c r="F952" s="809"/>
      <c r="G952" s="809"/>
      <c r="H952" s="809"/>
      <c r="I952" s="810" t="str">
        <f>IF(入力①申請書項目!M804="","",VLOOKUP(入力①申請書項目!M804,PL①!$A$25:$B$29,2,FALSE))</f>
        <v/>
      </c>
      <c r="J952" s="810"/>
      <c r="K952" s="810"/>
      <c r="L952" s="811" t="str">
        <f>IF(入力①申請書項目!Q804="","",入力①申請書項目!Q804)</f>
        <v/>
      </c>
      <c r="M952" s="811"/>
      <c r="N952" s="811"/>
      <c r="O952" s="811"/>
      <c r="P952" s="811"/>
      <c r="Q952" s="811"/>
      <c r="R952" s="811"/>
      <c r="S952" s="811"/>
      <c r="T952" s="811"/>
      <c r="U952" s="811"/>
      <c r="V952" s="811"/>
      <c r="W952" s="809" t="str">
        <f>IF(入力①申請書項目!AA804="","",入力①申請書項目!AA804)&amp;IF(入力①申請書項目!AD804="","",入力①申請書項目!AD804)</f>
        <v/>
      </c>
      <c r="X952" s="809"/>
      <c r="Y952" s="809"/>
      <c r="Z952" s="809"/>
      <c r="AA952" s="809" t="str">
        <f>IF(入力①申請書項目!AG804="","",入力①申請書項目!AG804)</f>
        <v/>
      </c>
      <c r="AB952" s="809"/>
      <c r="AC952" s="809"/>
      <c r="AD952" s="812" t="str">
        <f>IF(入力①申請書項目!AK804="","",入力①申請書項目!AK804)</f>
        <v/>
      </c>
      <c r="AE952" s="812"/>
      <c r="AF952" s="812"/>
      <c r="AG952" s="813" t="str">
        <f>IF(入力①申請書項目!AN804="","",入力①申請書項目!AN804)</f>
        <v/>
      </c>
      <c r="AH952" s="813"/>
      <c r="AI952" s="812" t="str">
        <f>IF(入力①申請書項目!AP804=0,"",入力①申請書項目!AP804)</f>
        <v/>
      </c>
      <c r="AJ952" s="812"/>
      <c r="AK952" s="812"/>
      <c r="AL952" s="814" t="str">
        <f>IF(入力①申請書項目!AV804="","",入力①申請書項目!AV804)&amp;IF(入力①申請書項目!AZ804="","",","&amp;入力①申請書項目!AZ804)</f>
        <v/>
      </c>
      <c r="AM952" s="814"/>
      <c r="AN952" s="814"/>
      <c r="AO952" s="814"/>
      <c r="AP952" s="814"/>
      <c r="AQ952" s="396"/>
    </row>
    <row r="953" spans="1:46">
      <c r="A953" s="265"/>
      <c r="B953" s="265"/>
      <c r="C953" s="808" t="str">
        <f>IF(入力①申請書項目!E805="","",入力①申請書項目!E805)</f>
        <v/>
      </c>
      <c r="D953" s="808"/>
      <c r="E953" s="809" t="str">
        <f>IF(入力①申請書項目!G805="","","H"&amp;入力①申請書項目!G805&amp;"."&amp;入力①申請書項目!J805)</f>
        <v/>
      </c>
      <c r="F953" s="809"/>
      <c r="G953" s="809"/>
      <c r="H953" s="809"/>
      <c r="I953" s="810" t="str">
        <f>IF(入力①申請書項目!M805="","",VLOOKUP(入力①申請書項目!M805,PL①!$A$25:$B$29,2,FALSE))</f>
        <v/>
      </c>
      <c r="J953" s="810"/>
      <c r="K953" s="810"/>
      <c r="L953" s="811" t="str">
        <f>IF(入力①申請書項目!Q805="","",入力①申請書項目!Q805)</f>
        <v/>
      </c>
      <c r="M953" s="811"/>
      <c r="N953" s="811"/>
      <c r="O953" s="811"/>
      <c r="P953" s="811"/>
      <c r="Q953" s="811"/>
      <c r="R953" s="811"/>
      <c r="S953" s="811"/>
      <c r="T953" s="811"/>
      <c r="U953" s="811"/>
      <c r="V953" s="811"/>
      <c r="W953" s="809" t="str">
        <f>IF(入力①申請書項目!AA805="","",入力①申請書項目!AA805)&amp;IF(入力①申請書項目!AD805="","",入力①申請書項目!AD805)</f>
        <v/>
      </c>
      <c r="X953" s="809"/>
      <c r="Y953" s="809"/>
      <c r="Z953" s="809"/>
      <c r="AA953" s="809" t="str">
        <f>IF(入力①申請書項目!AG805="","",入力①申請書項目!AG805)</f>
        <v/>
      </c>
      <c r="AB953" s="809"/>
      <c r="AC953" s="809"/>
      <c r="AD953" s="812" t="str">
        <f>IF(入力①申請書項目!AK805="","",入力①申請書項目!AK805)</f>
        <v/>
      </c>
      <c r="AE953" s="812"/>
      <c r="AF953" s="812"/>
      <c r="AG953" s="813" t="str">
        <f>IF(入力①申請書項目!AN805="","",入力①申請書項目!AN805)</f>
        <v/>
      </c>
      <c r="AH953" s="813"/>
      <c r="AI953" s="812" t="str">
        <f>IF(入力①申請書項目!AP805=0,"",入力①申請書項目!AP805)</f>
        <v/>
      </c>
      <c r="AJ953" s="812"/>
      <c r="AK953" s="812"/>
      <c r="AL953" s="814" t="str">
        <f>IF(入力①申請書項目!AV805="","",入力①申請書項目!AV805)&amp;IF(入力①申請書項目!AZ805="","",","&amp;入力①申請書項目!AZ805)</f>
        <v/>
      </c>
      <c r="AM953" s="814"/>
      <c r="AN953" s="814"/>
      <c r="AO953" s="814"/>
      <c r="AP953" s="814"/>
      <c r="AQ953" s="396"/>
    </row>
    <row r="954" spans="1:46">
      <c r="A954" s="265"/>
      <c r="B954" s="265"/>
      <c r="C954" s="808" t="str">
        <f>IF(入力①申請書項目!E806="","",入力①申請書項目!E806)</f>
        <v/>
      </c>
      <c r="D954" s="808"/>
      <c r="E954" s="809" t="str">
        <f>IF(入力①申請書項目!G806="","","H"&amp;入力①申請書項目!G806&amp;"."&amp;入力①申請書項目!J806)</f>
        <v/>
      </c>
      <c r="F954" s="809"/>
      <c r="G954" s="809"/>
      <c r="H954" s="809"/>
      <c r="I954" s="810" t="str">
        <f>IF(入力①申請書項目!M806="","",VLOOKUP(入力①申請書項目!M806,PL①!$A$25:$B$29,2,FALSE))</f>
        <v/>
      </c>
      <c r="J954" s="810"/>
      <c r="K954" s="810"/>
      <c r="L954" s="811" t="str">
        <f>IF(入力①申請書項目!Q806="","",入力①申請書項目!Q806)</f>
        <v/>
      </c>
      <c r="M954" s="811"/>
      <c r="N954" s="811"/>
      <c r="O954" s="811"/>
      <c r="P954" s="811"/>
      <c r="Q954" s="811"/>
      <c r="R954" s="811"/>
      <c r="S954" s="811"/>
      <c r="T954" s="811"/>
      <c r="U954" s="811"/>
      <c r="V954" s="811"/>
      <c r="W954" s="809" t="str">
        <f>IF(入力①申請書項目!AA806="","",入力①申請書項目!AA806)&amp;IF(入力①申請書項目!AD806="","",入力①申請書項目!AD806)</f>
        <v/>
      </c>
      <c r="X954" s="809"/>
      <c r="Y954" s="809"/>
      <c r="Z954" s="809"/>
      <c r="AA954" s="809" t="str">
        <f>IF(入力①申請書項目!AG806="","",入力①申請書項目!AG806)</f>
        <v/>
      </c>
      <c r="AB954" s="809"/>
      <c r="AC954" s="809"/>
      <c r="AD954" s="812" t="str">
        <f>IF(入力①申請書項目!AK806="","",入力①申請書項目!AK806)</f>
        <v/>
      </c>
      <c r="AE954" s="812"/>
      <c r="AF954" s="812"/>
      <c r="AG954" s="813" t="str">
        <f>IF(入力①申請書項目!AN806="","",入力①申請書項目!AN806)</f>
        <v/>
      </c>
      <c r="AH954" s="813"/>
      <c r="AI954" s="812" t="str">
        <f>IF(入力①申請書項目!AP806=0,"",入力①申請書項目!AP806)</f>
        <v/>
      </c>
      <c r="AJ954" s="812"/>
      <c r="AK954" s="812"/>
      <c r="AL954" s="814" t="str">
        <f>IF(入力①申請書項目!AV806="","",入力①申請書項目!AV806)&amp;IF(入力①申請書項目!AZ806="","",","&amp;入力①申請書項目!AZ806)</f>
        <v/>
      </c>
      <c r="AM954" s="814"/>
      <c r="AN954" s="814"/>
      <c r="AO954" s="814"/>
      <c r="AP954" s="814"/>
      <c r="AQ954" s="396"/>
    </row>
    <row r="955" spans="1:46">
      <c r="A955" s="265"/>
      <c r="B955" s="265"/>
      <c r="C955" s="808" t="str">
        <f>IF(入力①申請書項目!E807="","",入力①申請書項目!E807)</f>
        <v/>
      </c>
      <c r="D955" s="808"/>
      <c r="E955" s="809" t="str">
        <f>IF(入力①申請書項目!G807="","","H"&amp;入力①申請書項目!G807&amp;"."&amp;入力①申請書項目!J807)</f>
        <v/>
      </c>
      <c r="F955" s="809"/>
      <c r="G955" s="809"/>
      <c r="H955" s="809"/>
      <c r="I955" s="810" t="str">
        <f>IF(入力①申請書項目!M807="","",VLOOKUP(入力①申請書項目!M807,PL①!$A$25:$B$29,2,FALSE))</f>
        <v/>
      </c>
      <c r="J955" s="810"/>
      <c r="K955" s="810"/>
      <c r="L955" s="811" t="str">
        <f>IF(入力①申請書項目!Q807="","",入力①申請書項目!Q807)</f>
        <v/>
      </c>
      <c r="M955" s="811"/>
      <c r="N955" s="811"/>
      <c r="O955" s="811"/>
      <c r="P955" s="811"/>
      <c r="Q955" s="811"/>
      <c r="R955" s="811"/>
      <c r="S955" s="811"/>
      <c r="T955" s="811"/>
      <c r="U955" s="811"/>
      <c r="V955" s="811"/>
      <c r="W955" s="809" t="str">
        <f>IF(入力①申請書項目!AA807="","",入力①申請書項目!AA807)&amp;IF(入力①申請書項目!AD807="","",入力①申請書項目!AD807)</f>
        <v/>
      </c>
      <c r="X955" s="809"/>
      <c r="Y955" s="809"/>
      <c r="Z955" s="809"/>
      <c r="AA955" s="809" t="str">
        <f>IF(入力①申請書項目!AG807="","",入力①申請書項目!AG807)</f>
        <v/>
      </c>
      <c r="AB955" s="809"/>
      <c r="AC955" s="809"/>
      <c r="AD955" s="812" t="str">
        <f>IF(入力①申請書項目!AK807="","",入力①申請書項目!AK807)</f>
        <v/>
      </c>
      <c r="AE955" s="812"/>
      <c r="AF955" s="812"/>
      <c r="AG955" s="813" t="str">
        <f>IF(入力①申請書項目!AN807="","",入力①申請書項目!AN807)</f>
        <v/>
      </c>
      <c r="AH955" s="813"/>
      <c r="AI955" s="812" t="str">
        <f>IF(入力①申請書項目!AP807=0,"",入力①申請書項目!AP807)</f>
        <v/>
      </c>
      <c r="AJ955" s="812"/>
      <c r="AK955" s="812"/>
      <c r="AL955" s="814" t="str">
        <f>IF(入力①申請書項目!AV807="","",入力①申請書項目!AV807)&amp;IF(入力①申請書項目!AZ807="","",","&amp;入力①申請書項目!AZ807)</f>
        <v/>
      </c>
      <c r="AM955" s="814"/>
      <c r="AN955" s="814"/>
      <c r="AO955" s="814"/>
      <c r="AP955" s="814"/>
      <c r="AQ955" s="396"/>
    </row>
    <row r="956" spans="1:46">
      <c r="A956" s="265"/>
      <c r="B956" s="265"/>
      <c r="C956" s="808" t="str">
        <f>IF(入力①申請書項目!E808="","",入力①申請書項目!E808)</f>
        <v/>
      </c>
      <c r="D956" s="808"/>
      <c r="E956" s="809" t="str">
        <f>IF(入力①申請書項目!G808="","","H"&amp;入力①申請書項目!G808&amp;"."&amp;入力①申請書項目!J808)</f>
        <v/>
      </c>
      <c r="F956" s="809"/>
      <c r="G956" s="809"/>
      <c r="H956" s="809"/>
      <c r="I956" s="810" t="str">
        <f>IF(入力①申請書項目!M808="","",VLOOKUP(入力①申請書項目!M808,PL①!$A$25:$B$29,2,FALSE))</f>
        <v/>
      </c>
      <c r="J956" s="810"/>
      <c r="K956" s="810"/>
      <c r="L956" s="811" t="str">
        <f>IF(入力①申請書項目!Q808="","",入力①申請書項目!Q808)</f>
        <v/>
      </c>
      <c r="M956" s="811"/>
      <c r="N956" s="811"/>
      <c r="O956" s="811"/>
      <c r="P956" s="811"/>
      <c r="Q956" s="811"/>
      <c r="R956" s="811"/>
      <c r="S956" s="811"/>
      <c r="T956" s="811"/>
      <c r="U956" s="811"/>
      <c r="V956" s="811"/>
      <c r="W956" s="809" t="str">
        <f>IF(入力①申請書項目!AA808="","",入力①申請書項目!AA808)&amp;IF(入力①申請書項目!AD808="","",入力①申請書項目!AD808)</f>
        <v/>
      </c>
      <c r="X956" s="809"/>
      <c r="Y956" s="809"/>
      <c r="Z956" s="809"/>
      <c r="AA956" s="809" t="str">
        <f>IF(入力①申請書項目!AG808="","",入力①申請書項目!AG808)</f>
        <v/>
      </c>
      <c r="AB956" s="809"/>
      <c r="AC956" s="809"/>
      <c r="AD956" s="812" t="str">
        <f>IF(入力①申請書項目!AK808="","",入力①申請書項目!AK808)</f>
        <v/>
      </c>
      <c r="AE956" s="812"/>
      <c r="AF956" s="812"/>
      <c r="AG956" s="813" t="str">
        <f>IF(入力①申請書項目!AN808="","",入力①申請書項目!AN808)</f>
        <v/>
      </c>
      <c r="AH956" s="813"/>
      <c r="AI956" s="812" t="str">
        <f>IF(入力①申請書項目!AP808=0,"",入力①申請書項目!AP808)</f>
        <v/>
      </c>
      <c r="AJ956" s="812"/>
      <c r="AK956" s="812"/>
      <c r="AL956" s="814" t="str">
        <f>IF(入力①申請書項目!AV808="","",入力①申請書項目!AV808)&amp;IF(入力①申請書項目!AZ808="","",","&amp;入力①申請書項目!AZ808)</f>
        <v/>
      </c>
      <c r="AM956" s="814"/>
      <c r="AN956" s="814"/>
      <c r="AO956" s="814"/>
      <c r="AP956" s="814"/>
      <c r="AQ956" s="396"/>
      <c r="AT956" s="89">
        <f>IF(L956="",0,1)</f>
        <v>0</v>
      </c>
    </row>
    <row r="957" spans="1:46">
      <c r="A957" s="265"/>
      <c r="B957" s="265"/>
      <c r="C957" s="808" t="str">
        <f>IF(入力①申請書項目!E809="","",入力①申請書項目!E809)</f>
        <v/>
      </c>
      <c r="D957" s="808"/>
      <c r="E957" s="809" t="str">
        <f>IF(入力①申請書項目!G809="","","H"&amp;入力①申請書項目!G809&amp;"."&amp;入力①申請書項目!J809)</f>
        <v/>
      </c>
      <c r="F957" s="809"/>
      <c r="G957" s="809"/>
      <c r="H957" s="809"/>
      <c r="I957" s="810" t="str">
        <f>IF(入力①申請書項目!M809="","",VLOOKUP(入力①申請書項目!M809,PL①!$A$25:$B$29,2,FALSE))</f>
        <v/>
      </c>
      <c r="J957" s="810"/>
      <c r="K957" s="810"/>
      <c r="L957" s="811" t="str">
        <f>IF(入力①申請書項目!Q809="","",入力①申請書項目!Q809)</f>
        <v/>
      </c>
      <c r="M957" s="811"/>
      <c r="N957" s="811"/>
      <c r="O957" s="811"/>
      <c r="P957" s="811"/>
      <c r="Q957" s="811"/>
      <c r="R957" s="811"/>
      <c r="S957" s="811"/>
      <c r="T957" s="811"/>
      <c r="U957" s="811"/>
      <c r="V957" s="811"/>
      <c r="W957" s="809" t="str">
        <f>IF(入力①申請書項目!AA809="","",入力①申請書項目!AA809)&amp;IF(入力①申請書項目!AD809="","",入力①申請書項目!AD809)</f>
        <v/>
      </c>
      <c r="X957" s="809"/>
      <c r="Y957" s="809"/>
      <c r="Z957" s="809"/>
      <c r="AA957" s="809" t="str">
        <f>IF(入力①申請書項目!AG809="","",入力①申請書項目!AG809)</f>
        <v/>
      </c>
      <c r="AB957" s="809"/>
      <c r="AC957" s="809"/>
      <c r="AD957" s="812" t="str">
        <f>IF(入力①申請書項目!AK809="","",入力①申請書項目!AK809)</f>
        <v/>
      </c>
      <c r="AE957" s="812"/>
      <c r="AF957" s="812"/>
      <c r="AG957" s="813" t="str">
        <f>IF(入力①申請書項目!AN809="","",入力①申請書項目!AN809)</f>
        <v/>
      </c>
      <c r="AH957" s="813"/>
      <c r="AI957" s="812" t="str">
        <f>IF(入力①申請書項目!AP809=0,"",入力①申請書項目!AP809)</f>
        <v/>
      </c>
      <c r="AJ957" s="812"/>
      <c r="AK957" s="812"/>
      <c r="AL957" s="814" t="str">
        <f>IF(入力①申請書項目!AV809="","",入力①申請書項目!AV809)&amp;IF(入力①申請書項目!AZ809="","",","&amp;入力①申請書項目!AZ809)</f>
        <v/>
      </c>
      <c r="AM957" s="814"/>
      <c r="AN957" s="814"/>
      <c r="AO957" s="814"/>
      <c r="AP957" s="814"/>
      <c r="AQ957" s="396"/>
    </row>
    <row r="958" spans="1:46">
      <c r="A958" s="265"/>
      <c r="B958" s="265"/>
      <c r="C958" s="808" t="str">
        <f>IF(入力①申請書項目!E810="","",入力①申請書項目!E810)</f>
        <v/>
      </c>
      <c r="D958" s="808"/>
      <c r="E958" s="809" t="str">
        <f>IF(入力①申請書項目!G810="","","H"&amp;入力①申請書項目!G810&amp;"."&amp;入力①申請書項目!J810)</f>
        <v/>
      </c>
      <c r="F958" s="809"/>
      <c r="G958" s="809"/>
      <c r="H958" s="809"/>
      <c r="I958" s="810" t="str">
        <f>IF(入力①申請書項目!M810="","",VLOOKUP(入力①申請書項目!M810,PL①!$A$25:$B$29,2,FALSE))</f>
        <v/>
      </c>
      <c r="J958" s="810"/>
      <c r="K958" s="810"/>
      <c r="L958" s="811" t="str">
        <f>IF(入力①申請書項目!Q810="","",入力①申請書項目!Q810)</f>
        <v/>
      </c>
      <c r="M958" s="811"/>
      <c r="N958" s="811"/>
      <c r="O958" s="811"/>
      <c r="P958" s="811"/>
      <c r="Q958" s="811"/>
      <c r="R958" s="811"/>
      <c r="S958" s="811"/>
      <c r="T958" s="811"/>
      <c r="U958" s="811"/>
      <c r="V958" s="811"/>
      <c r="W958" s="809" t="str">
        <f>IF(入力①申請書項目!AA810="","",入力①申請書項目!AA810)&amp;IF(入力①申請書項目!AD810="","",入力①申請書項目!AD810)</f>
        <v/>
      </c>
      <c r="X958" s="809"/>
      <c r="Y958" s="809"/>
      <c r="Z958" s="809"/>
      <c r="AA958" s="809" t="str">
        <f>IF(入力①申請書項目!AG810="","",入力①申請書項目!AG810)</f>
        <v/>
      </c>
      <c r="AB958" s="809"/>
      <c r="AC958" s="809"/>
      <c r="AD958" s="812" t="str">
        <f>IF(入力①申請書項目!AK810="","",入力①申請書項目!AK810)</f>
        <v/>
      </c>
      <c r="AE958" s="812"/>
      <c r="AF958" s="812"/>
      <c r="AG958" s="813" t="str">
        <f>IF(入力①申請書項目!AN810="","",入力①申請書項目!AN810)</f>
        <v/>
      </c>
      <c r="AH958" s="813"/>
      <c r="AI958" s="812" t="str">
        <f>IF(入力①申請書項目!AP810=0,"",入力①申請書項目!AP810)</f>
        <v/>
      </c>
      <c r="AJ958" s="812"/>
      <c r="AK958" s="812"/>
      <c r="AL958" s="814" t="str">
        <f>IF(入力①申請書項目!AV810="","",入力①申請書項目!AV810)&amp;IF(入力①申請書項目!AZ810="","",","&amp;入力①申請書項目!AZ810)</f>
        <v/>
      </c>
      <c r="AM958" s="814"/>
      <c r="AN958" s="814"/>
      <c r="AO958" s="814"/>
      <c r="AP958" s="814"/>
      <c r="AQ958" s="396"/>
    </row>
    <row r="959" spans="1:46">
      <c r="A959" s="265"/>
      <c r="B959" s="265"/>
      <c r="C959" s="808" t="str">
        <f>IF(入力①申請書項目!E811="","",入力①申請書項目!E811)</f>
        <v/>
      </c>
      <c r="D959" s="808"/>
      <c r="E959" s="809" t="str">
        <f>IF(入力①申請書項目!G811="","","H"&amp;入力①申請書項目!G811&amp;"."&amp;入力①申請書項目!J811)</f>
        <v/>
      </c>
      <c r="F959" s="809"/>
      <c r="G959" s="809"/>
      <c r="H959" s="809"/>
      <c r="I959" s="810" t="str">
        <f>IF(入力①申請書項目!M811="","",VLOOKUP(入力①申請書項目!M811,PL①!$A$25:$B$29,2,FALSE))</f>
        <v/>
      </c>
      <c r="J959" s="810"/>
      <c r="K959" s="810"/>
      <c r="L959" s="811" t="str">
        <f>IF(入力①申請書項目!Q811="","",入力①申請書項目!Q811)</f>
        <v/>
      </c>
      <c r="M959" s="811"/>
      <c r="N959" s="811"/>
      <c r="O959" s="811"/>
      <c r="P959" s="811"/>
      <c r="Q959" s="811"/>
      <c r="R959" s="811"/>
      <c r="S959" s="811"/>
      <c r="T959" s="811"/>
      <c r="U959" s="811"/>
      <c r="V959" s="811"/>
      <c r="W959" s="809" t="str">
        <f>IF(入力①申請書項目!AA811="","",入力①申請書項目!AA811)&amp;IF(入力①申請書項目!AD811="","",入力①申請書項目!AD811)</f>
        <v/>
      </c>
      <c r="X959" s="809"/>
      <c r="Y959" s="809"/>
      <c r="Z959" s="809"/>
      <c r="AA959" s="809" t="str">
        <f>IF(入力①申請書項目!AG811="","",入力①申請書項目!AG811)</f>
        <v/>
      </c>
      <c r="AB959" s="809"/>
      <c r="AC959" s="809"/>
      <c r="AD959" s="812" t="str">
        <f>IF(入力①申請書項目!AK811="","",入力①申請書項目!AK811)</f>
        <v/>
      </c>
      <c r="AE959" s="812"/>
      <c r="AF959" s="812"/>
      <c r="AG959" s="813" t="str">
        <f>IF(入力①申請書項目!AN811="","",入力①申請書項目!AN811)</f>
        <v/>
      </c>
      <c r="AH959" s="813"/>
      <c r="AI959" s="812" t="str">
        <f>IF(入力①申請書項目!AP811=0,"",入力①申請書項目!AP811)</f>
        <v/>
      </c>
      <c r="AJ959" s="812"/>
      <c r="AK959" s="812"/>
      <c r="AL959" s="814" t="str">
        <f>IF(入力①申請書項目!AV811="","",入力①申請書項目!AV811)&amp;IF(入力①申請書項目!AZ811="","",","&amp;入力①申請書項目!AZ811)</f>
        <v/>
      </c>
      <c r="AM959" s="814"/>
      <c r="AN959" s="814"/>
      <c r="AO959" s="814"/>
      <c r="AP959" s="814"/>
      <c r="AQ959" s="396"/>
    </row>
    <row r="960" spans="1:46">
      <c r="A960" s="265"/>
      <c r="B960" s="265"/>
      <c r="C960" s="808" t="str">
        <f>IF(入力①申請書項目!E812="","",入力①申請書項目!E812)</f>
        <v/>
      </c>
      <c r="D960" s="808"/>
      <c r="E960" s="809" t="str">
        <f>IF(入力①申請書項目!G812="","","H"&amp;入力①申請書項目!G812&amp;"."&amp;入力①申請書項目!J812)</f>
        <v/>
      </c>
      <c r="F960" s="809"/>
      <c r="G960" s="809"/>
      <c r="H960" s="809"/>
      <c r="I960" s="810" t="str">
        <f>IF(入力①申請書項目!M812="","",VLOOKUP(入力①申請書項目!M812,PL①!$A$25:$B$29,2,FALSE))</f>
        <v/>
      </c>
      <c r="J960" s="810"/>
      <c r="K960" s="810"/>
      <c r="L960" s="811" t="str">
        <f>IF(入力①申請書項目!Q812="","",入力①申請書項目!Q812)</f>
        <v/>
      </c>
      <c r="M960" s="811"/>
      <c r="N960" s="811"/>
      <c r="O960" s="811"/>
      <c r="P960" s="811"/>
      <c r="Q960" s="811"/>
      <c r="R960" s="811"/>
      <c r="S960" s="811"/>
      <c r="T960" s="811"/>
      <c r="U960" s="811"/>
      <c r="V960" s="811"/>
      <c r="W960" s="809" t="str">
        <f>IF(入力①申請書項目!AA812="","",入力①申請書項目!AA812)&amp;IF(入力①申請書項目!AD812="","",入力①申請書項目!AD812)</f>
        <v/>
      </c>
      <c r="X960" s="809"/>
      <c r="Y960" s="809"/>
      <c r="Z960" s="809"/>
      <c r="AA960" s="809" t="str">
        <f>IF(入力①申請書項目!AG812="","",入力①申請書項目!AG812)</f>
        <v/>
      </c>
      <c r="AB960" s="809"/>
      <c r="AC960" s="809"/>
      <c r="AD960" s="812" t="str">
        <f>IF(入力①申請書項目!AK812="","",入力①申請書項目!AK812)</f>
        <v/>
      </c>
      <c r="AE960" s="812"/>
      <c r="AF960" s="812"/>
      <c r="AG960" s="813" t="str">
        <f>IF(入力①申請書項目!AN812="","",入力①申請書項目!AN812)</f>
        <v/>
      </c>
      <c r="AH960" s="813"/>
      <c r="AI960" s="812" t="str">
        <f>IF(入力①申請書項目!AP812=0,"",入力①申請書項目!AP812)</f>
        <v/>
      </c>
      <c r="AJ960" s="812"/>
      <c r="AK960" s="812"/>
      <c r="AL960" s="814" t="str">
        <f>IF(入力①申請書項目!AV812="","",入力①申請書項目!AV812)&amp;IF(入力①申請書項目!AZ812="","",","&amp;入力①申請書項目!AZ812)</f>
        <v/>
      </c>
      <c r="AM960" s="814"/>
      <c r="AN960" s="814"/>
      <c r="AO960" s="814"/>
      <c r="AP960" s="814"/>
      <c r="AQ960" s="396"/>
    </row>
    <row r="961" spans="1:43">
      <c r="A961" s="265"/>
      <c r="B961" s="265"/>
      <c r="C961" s="808" t="str">
        <f>IF(入力①申請書項目!E813="","",入力①申請書項目!E813)</f>
        <v/>
      </c>
      <c r="D961" s="808"/>
      <c r="E961" s="809" t="str">
        <f>IF(入力①申請書項目!G813="","","H"&amp;入力①申請書項目!G813&amp;"."&amp;入力①申請書項目!J813)</f>
        <v/>
      </c>
      <c r="F961" s="809"/>
      <c r="G961" s="809"/>
      <c r="H961" s="809"/>
      <c r="I961" s="810" t="str">
        <f>IF(入力①申請書項目!M813="","",VLOOKUP(入力①申請書項目!M813,PL①!$A$25:$B$29,2,FALSE))</f>
        <v/>
      </c>
      <c r="J961" s="810"/>
      <c r="K961" s="810"/>
      <c r="L961" s="811" t="str">
        <f>IF(入力①申請書項目!Q813="","",入力①申請書項目!Q813)</f>
        <v/>
      </c>
      <c r="M961" s="811"/>
      <c r="N961" s="811"/>
      <c r="O961" s="811"/>
      <c r="P961" s="811"/>
      <c r="Q961" s="811"/>
      <c r="R961" s="811"/>
      <c r="S961" s="811"/>
      <c r="T961" s="811"/>
      <c r="U961" s="811"/>
      <c r="V961" s="811"/>
      <c r="W961" s="809" t="str">
        <f>IF(入力①申請書項目!AA813="","",入力①申請書項目!AA813)&amp;IF(入力①申請書項目!AD813="","",入力①申請書項目!AD813)</f>
        <v/>
      </c>
      <c r="X961" s="809"/>
      <c r="Y961" s="809"/>
      <c r="Z961" s="809"/>
      <c r="AA961" s="809" t="str">
        <f>IF(入力①申請書項目!AG813="","",入力①申請書項目!AG813)</f>
        <v/>
      </c>
      <c r="AB961" s="809"/>
      <c r="AC961" s="809"/>
      <c r="AD961" s="812" t="str">
        <f>IF(入力①申請書項目!AK813="","",入力①申請書項目!AK813)</f>
        <v/>
      </c>
      <c r="AE961" s="812"/>
      <c r="AF961" s="812"/>
      <c r="AG961" s="813" t="str">
        <f>IF(入力①申請書項目!AN813="","",入力①申請書項目!AN813)</f>
        <v/>
      </c>
      <c r="AH961" s="813"/>
      <c r="AI961" s="812" t="str">
        <f>IF(入力①申請書項目!AP813=0,"",入力①申請書項目!AP813)</f>
        <v/>
      </c>
      <c r="AJ961" s="812"/>
      <c r="AK961" s="812"/>
      <c r="AL961" s="814" t="str">
        <f>IF(入力①申請書項目!AV813="","",入力①申請書項目!AV813)&amp;IF(入力①申請書項目!AZ813="","",","&amp;入力①申請書項目!AZ813)</f>
        <v/>
      </c>
      <c r="AM961" s="814"/>
      <c r="AN961" s="814"/>
      <c r="AO961" s="814"/>
      <c r="AP961" s="814"/>
      <c r="AQ961" s="396"/>
    </row>
    <row r="962" spans="1:43">
      <c r="A962" s="265"/>
      <c r="B962" s="265"/>
      <c r="C962" s="808" t="str">
        <f>IF(入力①申請書項目!E814="","",入力①申請書項目!E814)</f>
        <v/>
      </c>
      <c r="D962" s="808"/>
      <c r="E962" s="809" t="str">
        <f>IF(入力①申請書項目!G814="","","H"&amp;入力①申請書項目!G814&amp;"."&amp;入力①申請書項目!J814)</f>
        <v/>
      </c>
      <c r="F962" s="809"/>
      <c r="G962" s="809"/>
      <c r="H962" s="809"/>
      <c r="I962" s="810" t="str">
        <f>IF(入力①申請書項目!M814="","",VLOOKUP(入力①申請書項目!M814,PL①!$A$25:$B$29,2,FALSE))</f>
        <v/>
      </c>
      <c r="J962" s="810"/>
      <c r="K962" s="810"/>
      <c r="L962" s="811" t="str">
        <f>IF(入力①申請書項目!Q814="","",入力①申請書項目!Q814)</f>
        <v/>
      </c>
      <c r="M962" s="811"/>
      <c r="N962" s="811"/>
      <c r="O962" s="811"/>
      <c r="P962" s="811"/>
      <c r="Q962" s="811"/>
      <c r="R962" s="811"/>
      <c r="S962" s="811"/>
      <c r="T962" s="811"/>
      <c r="U962" s="811"/>
      <c r="V962" s="811"/>
      <c r="W962" s="809" t="str">
        <f>IF(入力①申請書項目!AA814="","",入力①申請書項目!AA814)&amp;IF(入力①申請書項目!AD814="","",入力①申請書項目!AD814)</f>
        <v/>
      </c>
      <c r="X962" s="809"/>
      <c r="Y962" s="809"/>
      <c r="Z962" s="809"/>
      <c r="AA962" s="809" t="str">
        <f>IF(入力①申請書項目!AG814="","",入力①申請書項目!AG814)</f>
        <v/>
      </c>
      <c r="AB962" s="809"/>
      <c r="AC962" s="809"/>
      <c r="AD962" s="812" t="str">
        <f>IF(入力①申請書項目!AK814="","",入力①申請書項目!AK814)</f>
        <v/>
      </c>
      <c r="AE962" s="812"/>
      <c r="AF962" s="812"/>
      <c r="AG962" s="813" t="str">
        <f>IF(入力①申請書項目!AN814="","",入力①申請書項目!AN814)</f>
        <v/>
      </c>
      <c r="AH962" s="813"/>
      <c r="AI962" s="812" t="str">
        <f>IF(入力①申請書項目!AP814=0,"",入力①申請書項目!AP814)</f>
        <v/>
      </c>
      <c r="AJ962" s="812"/>
      <c r="AK962" s="812"/>
      <c r="AL962" s="814" t="str">
        <f>IF(入力①申請書項目!AV814="","",入力①申請書項目!AV814)&amp;IF(入力①申請書項目!AZ814="","",","&amp;入力①申請書項目!AZ814)</f>
        <v/>
      </c>
      <c r="AM962" s="814"/>
      <c r="AN962" s="814"/>
      <c r="AO962" s="814"/>
      <c r="AP962" s="814"/>
      <c r="AQ962" s="396"/>
    </row>
    <row r="963" spans="1:43">
      <c r="A963" s="265"/>
      <c r="B963" s="265"/>
      <c r="C963" s="808" t="str">
        <f>IF(入力①申請書項目!E815="","",入力①申請書項目!E815)</f>
        <v/>
      </c>
      <c r="D963" s="808"/>
      <c r="E963" s="809" t="str">
        <f>IF(入力①申請書項目!G815="","","H"&amp;入力①申請書項目!G815&amp;"."&amp;入力①申請書項目!J815)</f>
        <v/>
      </c>
      <c r="F963" s="809"/>
      <c r="G963" s="809"/>
      <c r="H963" s="809"/>
      <c r="I963" s="810" t="str">
        <f>IF(入力①申請書項目!M815="","",VLOOKUP(入力①申請書項目!M815,PL①!$A$25:$B$29,2,FALSE))</f>
        <v/>
      </c>
      <c r="J963" s="810"/>
      <c r="K963" s="810"/>
      <c r="L963" s="811" t="str">
        <f>IF(入力①申請書項目!Q815="","",入力①申請書項目!Q815)</f>
        <v/>
      </c>
      <c r="M963" s="811"/>
      <c r="N963" s="811"/>
      <c r="O963" s="811"/>
      <c r="P963" s="811"/>
      <c r="Q963" s="811"/>
      <c r="R963" s="811"/>
      <c r="S963" s="811"/>
      <c r="T963" s="811"/>
      <c r="U963" s="811"/>
      <c r="V963" s="811"/>
      <c r="W963" s="809" t="str">
        <f>IF(入力①申請書項目!AA815="","",入力①申請書項目!AA815)&amp;IF(入力①申請書項目!AD815="","",入力①申請書項目!AD815)</f>
        <v/>
      </c>
      <c r="X963" s="809"/>
      <c r="Y963" s="809"/>
      <c r="Z963" s="809"/>
      <c r="AA963" s="809" t="str">
        <f>IF(入力①申請書項目!AG815="","",入力①申請書項目!AG815)</f>
        <v/>
      </c>
      <c r="AB963" s="809"/>
      <c r="AC963" s="809"/>
      <c r="AD963" s="812" t="str">
        <f>IF(入力①申請書項目!AK815="","",入力①申請書項目!AK815)</f>
        <v/>
      </c>
      <c r="AE963" s="812"/>
      <c r="AF963" s="812"/>
      <c r="AG963" s="813" t="str">
        <f>IF(入力①申請書項目!AN815="","",入力①申請書項目!AN815)</f>
        <v/>
      </c>
      <c r="AH963" s="813"/>
      <c r="AI963" s="812" t="str">
        <f>IF(入力①申請書項目!AP815=0,"",入力①申請書項目!AP815)</f>
        <v/>
      </c>
      <c r="AJ963" s="812"/>
      <c r="AK963" s="812"/>
      <c r="AL963" s="814" t="str">
        <f>IF(入力①申請書項目!AV815="","",入力①申請書項目!AV815)&amp;IF(入力①申請書項目!AZ815="","",","&amp;入力①申請書項目!AZ815)</f>
        <v/>
      </c>
      <c r="AM963" s="814"/>
      <c r="AN963" s="814"/>
      <c r="AO963" s="814"/>
      <c r="AP963" s="814"/>
      <c r="AQ963" s="396"/>
    </row>
    <row r="964" spans="1:43">
      <c r="A964" s="265"/>
      <c r="B964" s="265"/>
      <c r="C964" s="808" t="str">
        <f>IF(入力①申請書項目!E816="","",入力①申請書項目!E816)</f>
        <v/>
      </c>
      <c r="D964" s="808"/>
      <c r="E964" s="809" t="str">
        <f>IF(入力①申請書項目!G816="","","H"&amp;入力①申請書項目!G816&amp;"."&amp;入力①申請書項目!J816)</f>
        <v/>
      </c>
      <c r="F964" s="809"/>
      <c r="G964" s="809"/>
      <c r="H964" s="809"/>
      <c r="I964" s="810" t="str">
        <f>IF(入力①申請書項目!M816="","",VLOOKUP(入力①申請書項目!M816,PL①!$A$25:$B$29,2,FALSE))</f>
        <v/>
      </c>
      <c r="J964" s="810"/>
      <c r="K964" s="810"/>
      <c r="L964" s="811" t="str">
        <f>IF(入力①申請書項目!Q816="","",入力①申請書項目!Q816)</f>
        <v/>
      </c>
      <c r="M964" s="811"/>
      <c r="N964" s="811"/>
      <c r="O964" s="811"/>
      <c r="P964" s="811"/>
      <c r="Q964" s="811"/>
      <c r="R964" s="811"/>
      <c r="S964" s="811"/>
      <c r="T964" s="811"/>
      <c r="U964" s="811"/>
      <c r="V964" s="811"/>
      <c r="W964" s="809" t="str">
        <f>IF(入力①申請書項目!AA816="","",入力①申請書項目!AA816)&amp;IF(入力①申請書項目!AD816="","",入力①申請書項目!AD816)</f>
        <v/>
      </c>
      <c r="X964" s="809"/>
      <c r="Y964" s="809"/>
      <c r="Z964" s="809"/>
      <c r="AA964" s="809" t="str">
        <f>IF(入力①申請書項目!AG816="","",入力①申請書項目!AG816)</f>
        <v/>
      </c>
      <c r="AB964" s="809"/>
      <c r="AC964" s="809"/>
      <c r="AD964" s="812" t="str">
        <f>IF(入力①申請書項目!AK816="","",入力①申請書項目!AK816)</f>
        <v/>
      </c>
      <c r="AE964" s="812"/>
      <c r="AF964" s="812"/>
      <c r="AG964" s="813" t="str">
        <f>IF(入力①申請書項目!AN816="","",入力①申請書項目!AN816)</f>
        <v/>
      </c>
      <c r="AH964" s="813"/>
      <c r="AI964" s="812" t="str">
        <f>IF(入力①申請書項目!AP816=0,"",入力①申請書項目!AP816)</f>
        <v/>
      </c>
      <c r="AJ964" s="812"/>
      <c r="AK964" s="812"/>
      <c r="AL964" s="814" t="str">
        <f>IF(入力①申請書項目!AV816="","",入力①申請書項目!AV816)&amp;IF(入力①申請書項目!AZ816="","",","&amp;入力①申請書項目!AZ816)</f>
        <v/>
      </c>
      <c r="AM964" s="814"/>
      <c r="AN964" s="814"/>
      <c r="AO964" s="814"/>
      <c r="AP964" s="814"/>
      <c r="AQ964" s="396"/>
    </row>
    <row r="965" spans="1:43">
      <c r="A965" s="265"/>
      <c r="B965" s="265"/>
      <c r="C965" s="808" t="str">
        <f>IF(入力①申請書項目!E817="","",入力①申請書項目!E817)</f>
        <v/>
      </c>
      <c r="D965" s="808"/>
      <c r="E965" s="809" t="str">
        <f>IF(入力①申請書項目!G817="","","H"&amp;入力①申請書項目!G817&amp;"."&amp;入力①申請書項目!J817)</f>
        <v/>
      </c>
      <c r="F965" s="809"/>
      <c r="G965" s="809"/>
      <c r="H965" s="809"/>
      <c r="I965" s="810" t="str">
        <f>IF(入力①申請書項目!M817="","",VLOOKUP(入力①申請書項目!M817,PL①!$A$25:$B$29,2,FALSE))</f>
        <v/>
      </c>
      <c r="J965" s="810"/>
      <c r="K965" s="810"/>
      <c r="L965" s="811" t="str">
        <f>IF(入力①申請書項目!Q817="","",入力①申請書項目!Q817)</f>
        <v/>
      </c>
      <c r="M965" s="811"/>
      <c r="N965" s="811"/>
      <c r="O965" s="811"/>
      <c r="P965" s="811"/>
      <c r="Q965" s="811"/>
      <c r="R965" s="811"/>
      <c r="S965" s="811"/>
      <c r="T965" s="811"/>
      <c r="U965" s="811"/>
      <c r="V965" s="811"/>
      <c r="W965" s="809" t="str">
        <f>IF(入力①申請書項目!AA817="","",入力①申請書項目!AA817)&amp;IF(入力①申請書項目!AD817="","",入力①申請書項目!AD817)</f>
        <v/>
      </c>
      <c r="X965" s="809"/>
      <c r="Y965" s="809"/>
      <c r="Z965" s="809"/>
      <c r="AA965" s="809" t="str">
        <f>IF(入力①申請書項目!AG817="","",入力①申請書項目!AG817)</f>
        <v/>
      </c>
      <c r="AB965" s="809"/>
      <c r="AC965" s="809"/>
      <c r="AD965" s="812" t="str">
        <f>IF(入力①申請書項目!AK817="","",入力①申請書項目!AK817)</f>
        <v/>
      </c>
      <c r="AE965" s="812"/>
      <c r="AF965" s="812"/>
      <c r="AG965" s="813" t="str">
        <f>IF(入力①申請書項目!AN817="","",入力①申請書項目!AN817)</f>
        <v/>
      </c>
      <c r="AH965" s="813"/>
      <c r="AI965" s="812" t="str">
        <f>IF(入力①申請書項目!AP817=0,"",入力①申請書項目!AP817)</f>
        <v/>
      </c>
      <c r="AJ965" s="812"/>
      <c r="AK965" s="812"/>
      <c r="AL965" s="814" t="str">
        <f>IF(入力①申請書項目!AV817="","",入力①申請書項目!AV817)&amp;IF(入力①申請書項目!AZ817="","",","&amp;入力①申請書項目!AZ817)</f>
        <v/>
      </c>
      <c r="AM965" s="814"/>
      <c r="AN965" s="814"/>
      <c r="AO965" s="814"/>
      <c r="AP965" s="814"/>
      <c r="AQ965" s="396"/>
    </row>
    <row r="966" spans="1:43">
      <c r="A966" s="265"/>
      <c r="B966" s="265"/>
      <c r="C966" s="808" t="str">
        <f>IF(入力①申請書項目!E818="","",入力①申請書項目!E818)</f>
        <v/>
      </c>
      <c r="D966" s="808"/>
      <c r="E966" s="809" t="str">
        <f>IF(入力①申請書項目!G818="","","H"&amp;入力①申請書項目!G818&amp;"."&amp;入力①申請書項目!J818)</f>
        <v/>
      </c>
      <c r="F966" s="809"/>
      <c r="G966" s="809"/>
      <c r="H966" s="809"/>
      <c r="I966" s="810" t="str">
        <f>IF(入力①申請書項目!M818="","",VLOOKUP(入力①申請書項目!M818,PL①!$A$25:$B$29,2,FALSE))</f>
        <v/>
      </c>
      <c r="J966" s="810"/>
      <c r="K966" s="810"/>
      <c r="L966" s="811" t="str">
        <f>IF(入力①申請書項目!Q818="","",入力①申請書項目!Q818)</f>
        <v/>
      </c>
      <c r="M966" s="811"/>
      <c r="N966" s="811"/>
      <c r="O966" s="811"/>
      <c r="P966" s="811"/>
      <c r="Q966" s="811"/>
      <c r="R966" s="811"/>
      <c r="S966" s="811"/>
      <c r="T966" s="811"/>
      <c r="U966" s="811"/>
      <c r="V966" s="811"/>
      <c r="W966" s="809" t="str">
        <f>IF(入力①申請書項目!AA818="","",入力①申請書項目!AA818)&amp;IF(入力①申請書項目!AD818="","",入力①申請書項目!AD818)</f>
        <v/>
      </c>
      <c r="X966" s="809"/>
      <c r="Y966" s="809"/>
      <c r="Z966" s="809"/>
      <c r="AA966" s="809" t="str">
        <f>IF(入力①申請書項目!AG818="","",入力①申請書項目!AG818)</f>
        <v/>
      </c>
      <c r="AB966" s="809"/>
      <c r="AC966" s="809"/>
      <c r="AD966" s="812" t="str">
        <f>IF(入力①申請書項目!AK818="","",入力①申請書項目!AK818)</f>
        <v/>
      </c>
      <c r="AE966" s="812"/>
      <c r="AF966" s="812"/>
      <c r="AG966" s="813" t="str">
        <f>IF(入力①申請書項目!AN818="","",入力①申請書項目!AN818)</f>
        <v/>
      </c>
      <c r="AH966" s="813"/>
      <c r="AI966" s="812" t="str">
        <f>IF(入力①申請書項目!AP818=0,"",入力①申請書項目!AP818)</f>
        <v/>
      </c>
      <c r="AJ966" s="812"/>
      <c r="AK966" s="812"/>
      <c r="AL966" s="814" t="str">
        <f>IF(入力①申請書項目!AV818="","",入力①申請書項目!AV818)&amp;IF(入力①申請書項目!AZ818="","",","&amp;入力①申請書項目!AZ818)</f>
        <v/>
      </c>
      <c r="AM966" s="814"/>
      <c r="AN966" s="814"/>
      <c r="AO966" s="814"/>
      <c r="AP966" s="814"/>
      <c r="AQ966" s="396"/>
    </row>
    <row r="967" spans="1:43">
      <c r="A967" s="265"/>
      <c r="B967" s="265"/>
      <c r="C967" s="808" t="str">
        <f>IF(入力①申請書項目!E819="","",入力①申請書項目!E819)</f>
        <v/>
      </c>
      <c r="D967" s="808"/>
      <c r="E967" s="809" t="str">
        <f>IF(入力①申請書項目!G819="","","H"&amp;入力①申請書項目!G819&amp;"."&amp;入力①申請書項目!J819)</f>
        <v/>
      </c>
      <c r="F967" s="809"/>
      <c r="G967" s="809"/>
      <c r="H967" s="809"/>
      <c r="I967" s="810" t="str">
        <f>IF(入力①申請書項目!M819="","",VLOOKUP(入力①申請書項目!M819,PL①!$A$25:$B$29,2,FALSE))</f>
        <v/>
      </c>
      <c r="J967" s="810"/>
      <c r="K967" s="810"/>
      <c r="L967" s="811" t="str">
        <f>IF(入力①申請書項目!Q819="","",入力①申請書項目!Q819)</f>
        <v/>
      </c>
      <c r="M967" s="811"/>
      <c r="N967" s="811"/>
      <c r="O967" s="811"/>
      <c r="P967" s="811"/>
      <c r="Q967" s="811"/>
      <c r="R967" s="811"/>
      <c r="S967" s="811"/>
      <c r="T967" s="811"/>
      <c r="U967" s="811"/>
      <c r="V967" s="811"/>
      <c r="W967" s="809" t="str">
        <f>IF(入力①申請書項目!AA819="","",入力①申請書項目!AA819)&amp;IF(入力①申請書項目!AD819="","",入力①申請書項目!AD819)</f>
        <v/>
      </c>
      <c r="X967" s="809"/>
      <c r="Y967" s="809"/>
      <c r="Z967" s="809"/>
      <c r="AA967" s="809" t="str">
        <f>IF(入力①申請書項目!AG819="","",入力①申請書項目!AG819)</f>
        <v/>
      </c>
      <c r="AB967" s="809"/>
      <c r="AC967" s="809"/>
      <c r="AD967" s="812" t="str">
        <f>IF(入力①申請書項目!AK819="","",入力①申請書項目!AK819)</f>
        <v/>
      </c>
      <c r="AE967" s="812"/>
      <c r="AF967" s="812"/>
      <c r="AG967" s="813" t="str">
        <f>IF(入力①申請書項目!AN819="","",入力①申請書項目!AN819)</f>
        <v/>
      </c>
      <c r="AH967" s="813"/>
      <c r="AI967" s="812" t="str">
        <f>IF(入力①申請書項目!AP819=0,"",入力①申請書項目!AP819)</f>
        <v/>
      </c>
      <c r="AJ967" s="812"/>
      <c r="AK967" s="812"/>
      <c r="AL967" s="814" t="str">
        <f>IF(入力①申請書項目!AV819="","",入力①申請書項目!AV819)&amp;IF(入力①申請書項目!AZ819="","",","&amp;入力①申請書項目!AZ819)</f>
        <v/>
      </c>
      <c r="AM967" s="814"/>
      <c r="AN967" s="814"/>
      <c r="AO967" s="814"/>
      <c r="AP967" s="814"/>
      <c r="AQ967" s="396"/>
    </row>
    <row r="968" spans="1:43">
      <c r="A968" s="265"/>
      <c r="B968" s="265"/>
      <c r="C968" s="808" t="str">
        <f>IF(入力①申請書項目!E820="","",入力①申請書項目!E820)</f>
        <v/>
      </c>
      <c r="D968" s="808"/>
      <c r="E968" s="809" t="str">
        <f>IF(入力①申請書項目!G820="","","H"&amp;入力①申請書項目!G820&amp;"."&amp;入力①申請書項目!J820)</f>
        <v/>
      </c>
      <c r="F968" s="809"/>
      <c r="G968" s="809"/>
      <c r="H968" s="809"/>
      <c r="I968" s="810" t="str">
        <f>IF(入力①申請書項目!M820="","",VLOOKUP(入力①申請書項目!M820,PL①!$A$25:$B$29,2,FALSE))</f>
        <v/>
      </c>
      <c r="J968" s="810"/>
      <c r="K968" s="810"/>
      <c r="L968" s="811" t="str">
        <f>IF(入力①申請書項目!Q820="","",入力①申請書項目!Q820)</f>
        <v/>
      </c>
      <c r="M968" s="811"/>
      <c r="N968" s="811"/>
      <c r="O968" s="811"/>
      <c r="P968" s="811"/>
      <c r="Q968" s="811"/>
      <c r="R968" s="811"/>
      <c r="S968" s="811"/>
      <c r="T968" s="811"/>
      <c r="U968" s="811"/>
      <c r="V968" s="811"/>
      <c r="W968" s="809" t="str">
        <f>IF(入力①申請書項目!AA820="","",入力①申請書項目!AA820)&amp;IF(入力①申請書項目!AD820="","",入力①申請書項目!AD820)</f>
        <v/>
      </c>
      <c r="X968" s="809"/>
      <c r="Y968" s="809"/>
      <c r="Z968" s="809"/>
      <c r="AA968" s="809" t="str">
        <f>IF(入力①申請書項目!AG820="","",入力①申請書項目!AG820)</f>
        <v/>
      </c>
      <c r="AB968" s="809"/>
      <c r="AC968" s="809"/>
      <c r="AD968" s="812" t="str">
        <f>IF(入力①申請書項目!AK820="","",入力①申請書項目!AK820)</f>
        <v/>
      </c>
      <c r="AE968" s="812"/>
      <c r="AF968" s="812"/>
      <c r="AG968" s="813" t="str">
        <f>IF(入力①申請書項目!AN820="","",入力①申請書項目!AN820)</f>
        <v/>
      </c>
      <c r="AH968" s="813"/>
      <c r="AI968" s="812" t="str">
        <f>IF(入力①申請書項目!AP820=0,"",入力①申請書項目!AP820)</f>
        <v/>
      </c>
      <c r="AJ968" s="812"/>
      <c r="AK968" s="812"/>
      <c r="AL968" s="814" t="str">
        <f>IF(入力①申請書項目!AV820="","",入力①申請書項目!AV820)&amp;IF(入力①申請書項目!AZ820="","",","&amp;入力①申請書項目!AZ820)</f>
        <v/>
      </c>
      <c r="AM968" s="814"/>
      <c r="AN968" s="814"/>
      <c r="AO968" s="814"/>
      <c r="AP968" s="814"/>
      <c r="AQ968" s="396"/>
    </row>
    <row r="969" spans="1:43">
      <c r="A969" s="265"/>
      <c r="B969" s="265"/>
      <c r="C969" s="808" t="str">
        <f>IF(入力①申請書項目!E821="","",入力①申請書項目!E821)</f>
        <v/>
      </c>
      <c r="D969" s="808"/>
      <c r="E969" s="809" t="str">
        <f>IF(入力①申請書項目!G821="","","H"&amp;入力①申請書項目!G821&amp;"."&amp;入力①申請書項目!J821)</f>
        <v/>
      </c>
      <c r="F969" s="809"/>
      <c r="G969" s="809"/>
      <c r="H969" s="809"/>
      <c r="I969" s="810" t="str">
        <f>IF(入力①申請書項目!M821="","",VLOOKUP(入力①申請書項目!M821,PL①!$A$25:$B$29,2,FALSE))</f>
        <v/>
      </c>
      <c r="J969" s="810"/>
      <c r="K969" s="810"/>
      <c r="L969" s="811" t="str">
        <f>IF(入力①申請書項目!Q821="","",入力①申請書項目!Q821)</f>
        <v/>
      </c>
      <c r="M969" s="811"/>
      <c r="N969" s="811"/>
      <c r="O969" s="811"/>
      <c r="P969" s="811"/>
      <c r="Q969" s="811"/>
      <c r="R969" s="811"/>
      <c r="S969" s="811"/>
      <c r="T969" s="811"/>
      <c r="U969" s="811"/>
      <c r="V969" s="811"/>
      <c r="W969" s="809" t="str">
        <f>IF(入力①申請書項目!AA821="","",入力①申請書項目!AA821)&amp;IF(入力①申請書項目!AD821="","",入力①申請書項目!AD821)</f>
        <v/>
      </c>
      <c r="X969" s="809"/>
      <c r="Y969" s="809"/>
      <c r="Z969" s="809"/>
      <c r="AA969" s="809" t="str">
        <f>IF(入力①申請書項目!AG821="","",入力①申請書項目!AG821)</f>
        <v/>
      </c>
      <c r="AB969" s="809"/>
      <c r="AC969" s="809"/>
      <c r="AD969" s="812" t="str">
        <f>IF(入力①申請書項目!AK821="","",入力①申請書項目!AK821)</f>
        <v/>
      </c>
      <c r="AE969" s="812"/>
      <c r="AF969" s="812"/>
      <c r="AG969" s="813" t="str">
        <f>IF(入力①申請書項目!AN821="","",入力①申請書項目!AN821)</f>
        <v/>
      </c>
      <c r="AH969" s="813"/>
      <c r="AI969" s="812" t="str">
        <f>IF(入力①申請書項目!AP821=0,"",入力①申請書項目!AP821)</f>
        <v/>
      </c>
      <c r="AJ969" s="812"/>
      <c r="AK969" s="812"/>
      <c r="AL969" s="814" t="str">
        <f>IF(入力①申請書項目!AV821="","",入力①申請書項目!AV821)&amp;IF(入力①申請書項目!AZ821="","",","&amp;入力①申請書項目!AZ821)</f>
        <v/>
      </c>
      <c r="AM969" s="814"/>
      <c r="AN969" s="814"/>
      <c r="AO969" s="814"/>
      <c r="AP969" s="814"/>
      <c r="AQ969" s="396"/>
    </row>
    <row r="970" spans="1:43">
      <c r="A970" s="265"/>
      <c r="B970" s="265"/>
      <c r="C970" s="808" t="str">
        <f>IF(入力①申請書項目!E822="","",入力①申請書項目!E822)</f>
        <v/>
      </c>
      <c r="D970" s="808"/>
      <c r="E970" s="809" t="str">
        <f>IF(入力①申請書項目!G822="","","H"&amp;入力①申請書項目!G822&amp;"."&amp;入力①申請書項目!J822)</f>
        <v/>
      </c>
      <c r="F970" s="809"/>
      <c r="G970" s="809"/>
      <c r="H970" s="809"/>
      <c r="I970" s="810" t="str">
        <f>IF(入力①申請書項目!M822="","",VLOOKUP(入力①申請書項目!M822,PL①!$A$25:$B$29,2,FALSE))</f>
        <v/>
      </c>
      <c r="J970" s="810"/>
      <c r="K970" s="810"/>
      <c r="L970" s="811" t="str">
        <f>IF(入力①申請書項目!Q822="","",入力①申請書項目!Q822)</f>
        <v/>
      </c>
      <c r="M970" s="811"/>
      <c r="N970" s="811"/>
      <c r="O970" s="811"/>
      <c r="P970" s="811"/>
      <c r="Q970" s="811"/>
      <c r="R970" s="811"/>
      <c r="S970" s="811"/>
      <c r="T970" s="811"/>
      <c r="U970" s="811"/>
      <c r="V970" s="811"/>
      <c r="W970" s="809" t="str">
        <f>IF(入力①申請書項目!AA822="","",入力①申請書項目!AA822)&amp;IF(入力①申請書項目!AD822="","",入力①申請書項目!AD822)</f>
        <v/>
      </c>
      <c r="X970" s="809"/>
      <c r="Y970" s="809"/>
      <c r="Z970" s="809"/>
      <c r="AA970" s="809" t="str">
        <f>IF(入力①申請書項目!AG822="","",入力①申請書項目!AG822)</f>
        <v/>
      </c>
      <c r="AB970" s="809"/>
      <c r="AC970" s="809"/>
      <c r="AD970" s="812" t="str">
        <f>IF(入力①申請書項目!AK822="","",入力①申請書項目!AK822)</f>
        <v/>
      </c>
      <c r="AE970" s="812"/>
      <c r="AF970" s="812"/>
      <c r="AG970" s="813" t="str">
        <f>IF(入力①申請書項目!AN822="","",入力①申請書項目!AN822)</f>
        <v/>
      </c>
      <c r="AH970" s="813"/>
      <c r="AI970" s="812" t="str">
        <f>IF(入力①申請書項目!AP822=0,"",入力①申請書項目!AP822)</f>
        <v/>
      </c>
      <c r="AJ970" s="812"/>
      <c r="AK970" s="812"/>
      <c r="AL970" s="814" t="str">
        <f>IF(入力①申請書項目!AV822="","",入力①申請書項目!AV822)&amp;IF(入力①申請書項目!AZ822="","",","&amp;入力①申請書項目!AZ822)</f>
        <v/>
      </c>
      <c r="AM970" s="814"/>
      <c r="AN970" s="814"/>
      <c r="AO970" s="814"/>
      <c r="AP970" s="814"/>
      <c r="AQ970" s="396"/>
    </row>
    <row r="971" spans="1:43">
      <c r="A971" s="265"/>
      <c r="B971" s="265"/>
      <c r="C971" s="808" t="str">
        <f>IF(入力①申請書項目!E823="","",入力①申請書項目!E823)</f>
        <v/>
      </c>
      <c r="D971" s="808"/>
      <c r="E971" s="809" t="str">
        <f>IF(入力①申請書項目!G823="","","H"&amp;入力①申請書項目!G823&amp;"."&amp;入力①申請書項目!J823)</f>
        <v/>
      </c>
      <c r="F971" s="809"/>
      <c r="G971" s="809"/>
      <c r="H971" s="809"/>
      <c r="I971" s="810" t="str">
        <f>IF(入力①申請書項目!M823="","",VLOOKUP(入力①申請書項目!M823,PL①!$A$25:$B$29,2,FALSE))</f>
        <v/>
      </c>
      <c r="J971" s="810"/>
      <c r="K971" s="810"/>
      <c r="L971" s="811" t="str">
        <f>IF(入力①申請書項目!Q823="","",入力①申請書項目!Q823)</f>
        <v/>
      </c>
      <c r="M971" s="811"/>
      <c r="N971" s="811"/>
      <c r="O971" s="811"/>
      <c r="P971" s="811"/>
      <c r="Q971" s="811"/>
      <c r="R971" s="811"/>
      <c r="S971" s="811"/>
      <c r="T971" s="811"/>
      <c r="U971" s="811"/>
      <c r="V971" s="811"/>
      <c r="W971" s="809" t="str">
        <f>IF(入力①申請書項目!AA823="","",入力①申請書項目!AA823)&amp;IF(入力①申請書項目!AD823="","",入力①申請書項目!AD823)</f>
        <v/>
      </c>
      <c r="X971" s="809"/>
      <c r="Y971" s="809"/>
      <c r="Z971" s="809"/>
      <c r="AA971" s="809" t="str">
        <f>IF(入力①申請書項目!AG823="","",入力①申請書項目!AG823)</f>
        <v/>
      </c>
      <c r="AB971" s="809"/>
      <c r="AC971" s="809"/>
      <c r="AD971" s="812" t="str">
        <f>IF(入力①申請書項目!AK823="","",入力①申請書項目!AK823)</f>
        <v/>
      </c>
      <c r="AE971" s="812"/>
      <c r="AF971" s="812"/>
      <c r="AG971" s="813" t="str">
        <f>IF(入力①申請書項目!AN823="","",入力①申請書項目!AN823)</f>
        <v/>
      </c>
      <c r="AH971" s="813"/>
      <c r="AI971" s="812" t="str">
        <f>IF(入力①申請書項目!AP823=0,"",入力①申請書項目!AP823)</f>
        <v/>
      </c>
      <c r="AJ971" s="812"/>
      <c r="AK971" s="812"/>
      <c r="AL971" s="814" t="str">
        <f>IF(入力①申請書項目!AV823="","",入力①申請書項目!AV823)&amp;IF(入力①申請書項目!AZ823="","",","&amp;入力①申請書項目!AZ823)</f>
        <v/>
      </c>
      <c r="AM971" s="814"/>
      <c r="AN971" s="814"/>
      <c r="AO971" s="814"/>
      <c r="AP971" s="814"/>
      <c r="AQ971" s="396"/>
    </row>
    <row r="972" spans="1:43">
      <c r="A972" s="265"/>
      <c r="B972" s="265"/>
      <c r="C972" s="808" t="str">
        <f>IF(入力①申請書項目!E824="","",入力①申請書項目!E824)</f>
        <v/>
      </c>
      <c r="D972" s="808"/>
      <c r="E972" s="809" t="str">
        <f>IF(入力①申請書項目!G824="","","H"&amp;入力①申請書項目!G824&amp;"."&amp;入力①申請書項目!J824)</f>
        <v/>
      </c>
      <c r="F972" s="809"/>
      <c r="G972" s="809"/>
      <c r="H972" s="809"/>
      <c r="I972" s="810" t="str">
        <f>IF(入力①申請書項目!M824="","",VLOOKUP(入力①申請書項目!M824,PL①!$A$25:$B$29,2,FALSE))</f>
        <v/>
      </c>
      <c r="J972" s="810"/>
      <c r="K972" s="810"/>
      <c r="L972" s="811" t="str">
        <f>IF(入力①申請書項目!Q824="","",入力①申請書項目!Q824)</f>
        <v/>
      </c>
      <c r="M972" s="811"/>
      <c r="N972" s="811"/>
      <c r="O972" s="811"/>
      <c r="P972" s="811"/>
      <c r="Q972" s="811"/>
      <c r="R972" s="811"/>
      <c r="S972" s="811"/>
      <c r="T972" s="811"/>
      <c r="U972" s="811"/>
      <c r="V972" s="811"/>
      <c r="W972" s="809" t="str">
        <f>IF(入力①申請書項目!AA824="","",入力①申請書項目!AA824)&amp;IF(入力①申請書項目!AD824="","",入力①申請書項目!AD824)</f>
        <v/>
      </c>
      <c r="X972" s="809"/>
      <c r="Y972" s="809"/>
      <c r="Z972" s="809"/>
      <c r="AA972" s="809" t="str">
        <f>IF(入力①申請書項目!AG824="","",入力①申請書項目!AG824)</f>
        <v/>
      </c>
      <c r="AB972" s="809"/>
      <c r="AC972" s="809"/>
      <c r="AD972" s="812" t="str">
        <f>IF(入力①申請書項目!AK824="","",入力①申請書項目!AK824)</f>
        <v/>
      </c>
      <c r="AE972" s="812"/>
      <c r="AF972" s="812"/>
      <c r="AG972" s="813" t="str">
        <f>IF(入力①申請書項目!AN824="","",入力①申請書項目!AN824)</f>
        <v/>
      </c>
      <c r="AH972" s="813"/>
      <c r="AI972" s="812" t="str">
        <f>IF(入力①申請書項目!AP824=0,"",入力①申請書項目!AP824)</f>
        <v/>
      </c>
      <c r="AJ972" s="812"/>
      <c r="AK972" s="812"/>
      <c r="AL972" s="814" t="str">
        <f>IF(入力①申請書項目!AV824="","",入力①申請書項目!AV824)&amp;IF(入力①申請書項目!AZ824="","",","&amp;入力①申請書項目!AZ824)</f>
        <v/>
      </c>
      <c r="AM972" s="814"/>
      <c r="AN972" s="814"/>
      <c r="AO972" s="814"/>
      <c r="AP972" s="814"/>
      <c r="AQ972" s="396"/>
    </row>
    <row r="973" spans="1:43">
      <c r="A973" s="265"/>
      <c r="B973" s="265"/>
      <c r="C973" s="808" t="str">
        <f>IF(入力①申請書項目!E825="","",入力①申請書項目!E825)</f>
        <v/>
      </c>
      <c r="D973" s="808"/>
      <c r="E973" s="809" t="str">
        <f>IF(入力①申請書項目!G825="","","H"&amp;入力①申請書項目!G825&amp;"."&amp;入力①申請書項目!J825)</f>
        <v/>
      </c>
      <c r="F973" s="809"/>
      <c r="G973" s="809"/>
      <c r="H973" s="809"/>
      <c r="I973" s="810" t="str">
        <f>IF(入力①申請書項目!M825="","",VLOOKUP(入力①申請書項目!M825,PL①!$A$25:$B$29,2,FALSE))</f>
        <v/>
      </c>
      <c r="J973" s="810"/>
      <c r="K973" s="810"/>
      <c r="L973" s="811" t="str">
        <f>IF(入力①申請書項目!Q825="","",入力①申請書項目!Q825)</f>
        <v/>
      </c>
      <c r="M973" s="811"/>
      <c r="N973" s="811"/>
      <c r="O973" s="811"/>
      <c r="P973" s="811"/>
      <c r="Q973" s="811"/>
      <c r="R973" s="811"/>
      <c r="S973" s="811"/>
      <c r="T973" s="811"/>
      <c r="U973" s="811"/>
      <c r="V973" s="811"/>
      <c r="W973" s="809" t="str">
        <f>IF(入力①申請書項目!AA825="","",入力①申請書項目!AA825)&amp;IF(入力①申請書項目!AD825="","",入力①申請書項目!AD825)</f>
        <v/>
      </c>
      <c r="X973" s="809"/>
      <c r="Y973" s="809"/>
      <c r="Z973" s="809"/>
      <c r="AA973" s="809" t="str">
        <f>IF(入力①申請書項目!AG825="","",入力①申請書項目!AG825)</f>
        <v/>
      </c>
      <c r="AB973" s="809"/>
      <c r="AC973" s="809"/>
      <c r="AD973" s="812" t="str">
        <f>IF(入力①申請書項目!AK825="","",入力①申請書項目!AK825)</f>
        <v/>
      </c>
      <c r="AE973" s="812"/>
      <c r="AF973" s="812"/>
      <c r="AG973" s="813" t="str">
        <f>IF(入力①申請書項目!AN825="","",入力①申請書項目!AN825)</f>
        <v/>
      </c>
      <c r="AH973" s="813"/>
      <c r="AI973" s="812" t="str">
        <f>IF(入力①申請書項目!AP825=0,"",入力①申請書項目!AP825)</f>
        <v/>
      </c>
      <c r="AJ973" s="812"/>
      <c r="AK973" s="812"/>
      <c r="AL973" s="814" t="str">
        <f>IF(入力①申請書項目!AV825="","",入力①申請書項目!AV825)&amp;IF(入力①申請書項目!AZ825="","",","&amp;入力①申請書項目!AZ825)</f>
        <v/>
      </c>
      <c r="AM973" s="814"/>
      <c r="AN973" s="814"/>
      <c r="AO973" s="814"/>
      <c r="AP973" s="814"/>
      <c r="AQ973" s="396"/>
    </row>
    <row r="974" spans="1:43">
      <c r="A974" s="265"/>
      <c r="B974" s="265"/>
      <c r="C974" s="808" t="str">
        <f>IF(入力①申請書項目!E826="","",入力①申請書項目!E826)</f>
        <v/>
      </c>
      <c r="D974" s="808"/>
      <c r="E974" s="809" t="str">
        <f>IF(入力①申請書項目!G826="","","H"&amp;入力①申請書項目!G826&amp;"."&amp;入力①申請書項目!J826)</f>
        <v/>
      </c>
      <c r="F974" s="809"/>
      <c r="G974" s="809"/>
      <c r="H974" s="809"/>
      <c r="I974" s="810" t="str">
        <f>IF(入力①申請書項目!M826="","",VLOOKUP(入力①申請書項目!M826,PL①!$A$25:$B$29,2,FALSE))</f>
        <v/>
      </c>
      <c r="J974" s="810"/>
      <c r="K974" s="810"/>
      <c r="L974" s="811" t="str">
        <f>IF(入力①申請書項目!Q826="","",入力①申請書項目!Q826)</f>
        <v/>
      </c>
      <c r="M974" s="811"/>
      <c r="N974" s="811"/>
      <c r="O974" s="811"/>
      <c r="P974" s="811"/>
      <c r="Q974" s="811"/>
      <c r="R974" s="811"/>
      <c r="S974" s="811"/>
      <c r="T974" s="811"/>
      <c r="U974" s="811"/>
      <c r="V974" s="811"/>
      <c r="W974" s="809" t="str">
        <f>IF(入力①申請書項目!AA826="","",入力①申請書項目!AA826)&amp;IF(入力①申請書項目!AD826="","",入力①申請書項目!AD826)</f>
        <v/>
      </c>
      <c r="X974" s="809"/>
      <c r="Y974" s="809"/>
      <c r="Z974" s="809"/>
      <c r="AA974" s="809" t="str">
        <f>IF(入力①申請書項目!AG826="","",入力①申請書項目!AG826)</f>
        <v/>
      </c>
      <c r="AB974" s="809"/>
      <c r="AC974" s="809"/>
      <c r="AD974" s="812" t="str">
        <f>IF(入力①申請書項目!AK826="","",入力①申請書項目!AK826)</f>
        <v/>
      </c>
      <c r="AE974" s="812"/>
      <c r="AF974" s="812"/>
      <c r="AG974" s="813" t="str">
        <f>IF(入力①申請書項目!AN826="","",入力①申請書項目!AN826)</f>
        <v/>
      </c>
      <c r="AH974" s="813"/>
      <c r="AI974" s="812" t="str">
        <f>IF(入力①申請書項目!AP826=0,"",入力①申請書項目!AP826)</f>
        <v/>
      </c>
      <c r="AJ974" s="812"/>
      <c r="AK974" s="812"/>
      <c r="AL974" s="814" t="str">
        <f>IF(入力①申請書項目!AV826="","",入力①申請書項目!AV826)&amp;IF(入力①申請書項目!AZ826="","",","&amp;入力①申請書項目!AZ826)</f>
        <v/>
      </c>
      <c r="AM974" s="814"/>
      <c r="AN974" s="814"/>
      <c r="AO974" s="814"/>
      <c r="AP974" s="814"/>
      <c r="AQ974" s="396"/>
    </row>
    <row r="975" spans="1:43">
      <c r="A975" s="265"/>
      <c r="B975" s="265"/>
      <c r="C975" s="808" t="str">
        <f>IF(入力①申請書項目!E827="","",入力①申請書項目!E827)</f>
        <v/>
      </c>
      <c r="D975" s="808"/>
      <c r="E975" s="809" t="str">
        <f>IF(入力①申請書項目!G827="","","H"&amp;入力①申請書項目!G827&amp;"."&amp;入力①申請書項目!J827)</f>
        <v/>
      </c>
      <c r="F975" s="809"/>
      <c r="G975" s="809"/>
      <c r="H975" s="809"/>
      <c r="I975" s="810" t="str">
        <f>IF(入力①申請書項目!M827="","",VLOOKUP(入力①申請書項目!M827,PL①!$A$25:$B$29,2,FALSE))</f>
        <v/>
      </c>
      <c r="J975" s="810"/>
      <c r="K975" s="810"/>
      <c r="L975" s="811" t="str">
        <f>IF(入力①申請書項目!Q827="","",入力①申請書項目!Q827)</f>
        <v/>
      </c>
      <c r="M975" s="811"/>
      <c r="N975" s="811"/>
      <c r="O975" s="811"/>
      <c r="P975" s="811"/>
      <c r="Q975" s="811"/>
      <c r="R975" s="811"/>
      <c r="S975" s="811"/>
      <c r="T975" s="811"/>
      <c r="U975" s="811"/>
      <c r="V975" s="811"/>
      <c r="W975" s="809" t="str">
        <f>IF(入力①申請書項目!AA827="","",入力①申請書項目!AA827)&amp;IF(入力①申請書項目!AD827="","",入力①申請書項目!AD827)</f>
        <v/>
      </c>
      <c r="X975" s="809"/>
      <c r="Y975" s="809"/>
      <c r="Z975" s="809"/>
      <c r="AA975" s="809" t="str">
        <f>IF(入力①申請書項目!AG827="","",入力①申請書項目!AG827)</f>
        <v/>
      </c>
      <c r="AB975" s="809"/>
      <c r="AC975" s="809"/>
      <c r="AD975" s="812" t="str">
        <f>IF(入力①申請書項目!AK827="","",入力①申請書項目!AK827)</f>
        <v/>
      </c>
      <c r="AE975" s="812"/>
      <c r="AF975" s="812"/>
      <c r="AG975" s="813" t="str">
        <f>IF(入力①申請書項目!AN827="","",入力①申請書項目!AN827)</f>
        <v/>
      </c>
      <c r="AH975" s="813"/>
      <c r="AI975" s="812" t="str">
        <f>IF(入力①申請書項目!AP827=0,"",入力①申請書項目!AP827)</f>
        <v/>
      </c>
      <c r="AJ975" s="812"/>
      <c r="AK975" s="812"/>
      <c r="AL975" s="814" t="str">
        <f>IF(入力①申請書項目!AV827="","",入力①申請書項目!AV827)&amp;IF(入力①申請書項目!AZ827="","",","&amp;入力①申請書項目!AZ827)</f>
        <v/>
      </c>
      <c r="AM975" s="814"/>
      <c r="AN975" s="814"/>
      <c r="AO975" s="814"/>
      <c r="AP975" s="814"/>
      <c r="AQ975" s="396"/>
    </row>
    <row r="976" spans="1:43">
      <c r="A976" s="265"/>
      <c r="B976" s="265"/>
      <c r="C976" s="808" t="str">
        <f>IF(入力①申請書項目!E828="","",入力①申請書項目!E828)</f>
        <v/>
      </c>
      <c r="D976" s="808"/>
      <c r="E976" s="809" t="str">
        <f>IF(入力①申請書項目!G828="","","H"&amp;入力①申請書項目!G828&amp;"."&amp;入力①申請書項目!J828)</f>
        <v/>
      </c>
      <c r="F976" s="809"/>
      <c r="G976" s="809"/>
      <c r="H976" s="809"/>
      <c r="I976" s="810" t="str">
        <f>IF(入力①申請書項目!M828="","",VLOOKUP(入力①申請書項目!M828,PL①!$A$25:$B$29,2,FALSE))</f>
        <v/>
      </c>
      <c r="J976" s="810"/>
      <c r="K976" s="810"/>
      <c r="L976" s="811" t="str">
        <f>IF(入力①申請書項目!Q828="","",入力①申請書項目!Q828)</f>
        <v/>
      </c>
      <c r="M976" s="811"/>
      <c r="N976" s="811"/>
      <c r="O976" s="811"/>
      <c r="P976" s="811"/>
      <c r="Q976" s="811"/>
      <c r="R976" s="811"/>
      <c r="S976" s="811"/>
      <c r="T976" s="811"/>
      <c r="U976" s="811"/>
      <c r="V976" s="811"/>
      <c r="W976" s="809" t="str">
        <f>IF(入力①申請書項目!AA828="","",入力①申請書項目!AA828)&amp;IF(入力①申請書項目!AD828="","",入力①申請書項目!AD828)</f>
        <v/>
      </c>
      <c r="X976" s="809"/>
      <c r="Y976" s="809"/>
      <c r="Z976" s="809"/>
      <c r="AA976" s="809" t="str">
        <f>IF(入力①申請書項目!AG828="","",入力①申請書項目!AG828)</f>
        <v/>
      </c>
      <c r="AB976" s="809"/>
      <c r="AC976" s="809"/>
      <c r="AD976" s="812" t="str">
        <f>IF(入力①申請書項目!AK828="","",入力①申請書項目!AK828)</f>
        <v/>
      </c>
      <c r="AE976" s="812"/>
      <c r="AF976" s="812"/>
      <c r="AG976" s="813" t="str">
        <f>IF(入力①申請書項目!AN828="","",入力①申請書項目!AN828)</f>
        <v/>
      </c>
      <c r="AH976" s="813"/>
      <c r="AI976" s="812" t="str">
        <f>IF(入力①申請書項目!AP828=0,"",入力①申請書項目!AP828)</f>
        <v/>
      </c>
      <c r="AJ976" s="812"/>
      <c r="AK976" s="812"/>
      <c r="AL976" s="814" t="str">
        <f>IF(入力①申請書項目!AV828="","",入力①申請書項目!AV828)&amp;IF(入力①申請書項目!AZ828="","",","&amp;入力①申請書項目!AZ828)</f>
        <v/>
      </c>
      <c r="AM976" s="814"/>
      <c r="AN976" s="814"/>
      <c r="AO976" s="814"/>
      <c r="AP976" s="814"/>
      <c r="AQ976" s="396"/>
    </row>
    <row r="977" spans="1:43">
      <c r="A977" s="265"/>
      <c r="B977" s="265"/>
      <c r="C977" s="808" t="str">
        <f>IF(入力①申請書項目!E829="","",入力①申請書項目!E829)</f>
        <v/>
      </c>
      <c r="D977" s="808"/>
      <c r="E977" s="809" t="str">
        <f>IF(入力①申請書項目!G829="","","H"&amp;入力①申請書項目!G829&amp;"."&amp;入力①申請書項目!J829)</f>
        <v/>
      </c>
      <c r="F977" s="809"/>
      <c r="G977" s="809"/>
      <c r="H977" s="809"/>
      <c r="I977" s="810" t="str">
        <f>IF(入力①申請書項目!M829="","",VLOOKUP(入力①申請書項目!M829,PL①!$A$25:$B$29,2,FALSE))</f>
        <v/>
      </c>
      <c r="J977" s="810"/>
      <c r="K977" s="810"/>
      <c r="L977" s="811" t="str">
        <f>IF(入力①申請書項目!Q829="","",入力①申請書項目!Q829)</f>
        <v/>
      </c>
      <c r="M977" s="811"/>
      <c r="N977" s="811"/>
      <c r="O977" s="811"/>
      <c r="P977" s="811"/>
      <c r="Q977" s="811"/>
      <c r="R977" s="811"/>
      <c r="S977" s="811"/>
      <c r="T977" s="811"/>
      <c r="U977" s="811"/>
      <c r="V977" s="811"/>
      <c r="W977" s="809" t="str">
        <f>IF(入力①申請書項目!AA829="","",入力①申請書項目!AA829)&amp;IF(入力①申請書項目!AD829="","",入力①申請書項目!AD829)</f>
        <v/>
      </c>
      <c r="X977" s="809"/>
      <c r="Y977" s="809"/>
      <c r="Z977" s="809"/>
      <c r="AA977" s="809" t="str">
        <f>IF(入力①申請書項目!AG829="","",入力①申請書項目!AG829)</f>
        <v/>
      </c>
      <c r="AB977" s="809"/>
      <c r="AC977" s="809"/>
      <c r="AD977" s="812" t="str">
        <f>IF(入力①申請書項目!AK829="","",入力①申請書項目!AK829)</f>
        <v/>
      </c>
      <c r="AE977" s="812"/>
      <c r="AF977" s="812"/>
      <c r="AG977" s="813" t="str">
        <f>IF(入力①申請書項目!AN829="","",入力①申請書項目!AN829)</f>
        <v/>
      </c>
      <c r="AH977" s="813"/>
      <c r="AI977" s="812" t="str">
        <f>IF(入力①申請書項目!AP829=0,"",入力①申請書項目!AP829)</f>
        <v/>
      </c>
      <c r="AJ977" s="812"/>
      <c r="AK977" s="812"/>
      <c r="AL977" s="814" t="str">
        <f>IF(入力①申請書項目!AV829="","",入力①申請書項目!AV829)&amp;IF(入力①申請書項目!AZ829="","",","&amp;入力①申請書項目!AZ829)</f>
        <v/>
      </c>
      <c r="AM977" s="814"/>
      <c r="AN977" s="814"/>
      <c r="AO977" s="814"/>
      <c r="AP977" s="814"/>
      <c r="AQ977" s="396"/>
    </row>
    <row r="978" spans="1:43">
      <c r="A978" s="265"/>
      <c r="B978" s="265"/>
      <c r="C978" s="808" t="str">
        <f>IF(入力①申請書項目!E830="","",入力①申請書項目!E830)</f>
        <v/>
      </c>
      <c r="D978" s="808"/>
      <c r="E978" s="809" t="str">
        <f>IF(入力①申請書項目!G830="","","H"&amp;入力①申請書項目!G830&amp;"."&amp;入力①申請書項目!J830)</f>
        <v/>
      </c>
      <c r="F978" s="809"/>
      <c r="G978" s="809"/>
      <c r="H978" s="809"/>
      <c r="I978" s="810" t="str">
        <f>IF(入力①申請書項目!M830="","",VLOOKUP(入力①申請書項目!M830,PL①!$A$25:$B$29,2,FALSE))</f>
        <v/>
      </c>
      <c r="J978" s="810"/>
      <c r="K978" s="810"/>
      <c r="L978" s="811" t="str">
        <f>IF(入力①申請書項目!Q830="","",入力①申請書項目!Q830)</f>
        <v/>
      </c>
      <c r="M978" s="811"/>
      <c r="N978" s="811"/>
      <c r="O978" s="811"/>
      <c r="P978" s="811"/>
      <c r="Q978" s="811"/>
      <c r="R978" s="811"/>
      <c r="S978" s="811"/>
      <c r="T978" s="811"/>
      <c r="U978" s="811"/>
      <c r="V978" s="811"/>
      <c r="W978" s="809" t="str">
        <f>IF(入力①申請書項目!AA830="","",入力①申請書項目!AA830)&amp;IF(入力①申請書項目!AD830="","",入力①申請書項目!AD830)</f>
        <v/>
      </c>
      <c r="X978" s="809"/>
      <c r="Y978" s="809"/>
      <c r="Z978" s="809"/>
      <c r="AA978" s="809" t="str">
        <f>IF(入力①申請書項目!AG830="","",入力①申請書項目!AG830)</f>
        <v/>
      </c>
      <c r="AB978" s="809"/>
      <c r="AC978" s="809"/>
      <c r="AD978" s="812" t="str">
        <f>IF(入力①申請書項目!AK830="","",入力①申請書項目!AK830)</f>
        <v/>
      </c>
      <c r="AE978" s="812"/>
      <c r="AF978" s="812"/>
      <c r="AG978" s="813" t="str">
        <f>IF(入力①申請書項目!AN830="","",入力①申請書項目!AN830)</f>
        <v/>
      </c>
      <c r="AH978" s="813"/>
      <c r="AI978" s="812" t="str">
        <f>IF(入力①申請書項目!AP830=0,"",入力①申請書項目!AP830)</f>
        <v/>
      </c>
      <c r="AJ978" s="812"/>
      <c r="AK978" s="812"/>
      <c r="AL978" s="814" t="str">
        <f>IF(入力①申請書項目!AV830="","",入力①申請書項目!AV830)&amp;IF(入力①申請書項目!AZ830="","",","&amp;入力①申請書項目!AZ830)</f>
        <v/>
      </c>
      <c r="AM978" s="814"/>
      <c r="AN978" s="814"/>
      <c r="AO978" s="814"/>
      <c r="AP978" s="814"/>
      <c r="AQ978" s="396"/>
    </row>
    <row r="979" spans="1:43">
      <c r="A979" s="265"/>
      <c r="B979" s="265"/>
      <c r="C979" s="808" t="str">
        <f>IF(入力①申請書項目!E831="","",入力①申請書項目!E831)</f>
        <v/>
      </c>
      <c r="D979" s="808"/>
      <c r="E979" s="809" t="str">
        <f>IF(入力①申請書項目!G831="","","H"&amp;入力①申請書項目!G831&amp;"."&amp;入力①申請書項目!J831)</f>
        <v/>
      </c>
      <c r="F979" s="809"/>
      <c r="G979" s="809"/>
      <c r="H979" s="809"/>
      <c r="I979" s="810" t="str">
        <f>IF(入力①申請書項目!M831="","",VLOOKUP(入力①申請書項目!M831,PL①!$A$25:$B$29,2,FALSE))</f>
        <v/>
      </c>
      <c r="J979" s="810"/>
      <c r="K979" s="810"/>
      <c r="L979" s="811" t="str">
        <f>IF(入力①申請書項目!Q831="","",入力①申請書項目!Q831)</f>
        <v/>
      </c>
      <c r="M979" s="811"/>
      <c r="N979" s="811"/>
      <c r="O979" s="811"/>
      <c r="P979" s="811"/>
      <c r="Q979" s="811"/>
      <c r="R979" s="811"/>
      <c r="S979" s="811"/>
      <c r="T979" s="811"/>
      <c r="U979" s="811"/>
      <c r="V979" s="811"/>
      <c r="W979" s="809" t="str">
        <f>IF(入力①申請書項目!AA831="","",入力①申請書項目!AA831)&amp;IF(入力①申請書項目!AD831="","",入力①申請書項目!AD831)</f>
        <v/>
      </c>
      <c r="X979" s="809"/>
      <c r="Y979" s="809"/>
      <c r="Z979" s="809"/>
      <c r="AA979" s="809" t="str">
        <f>IF(入力①申請書項目!AG831="","",入力①申請書項目!AG831)</f>
        <v/>
      </c>
      <c r="AB979" s="809"/>
      <c r="AC979" s="809"/>
      <c r="AD979" s="812" t="str">
        <f>IF(入力①申請書項目!AK831="","",入力①申請書項目!AK831)</f>
        <v/>
      </c>
      <c r="AE979" s="812"/>
      <c r="AF979" s="812"/>
      <c r="AG979" s="813" t="str">
        <f>IF(入力①申請書項目!AN831="","",入力①申請書項目!AN831)</f>
        <v/>
      </c>
      <c r="AH979" s="813"/>
      <c r="AI979" s="812" t="str">
        <f>IF(入力①申請書項目!AP831=0,"",入力①申請書項目!AP831)</f>
        <v/>
      </c>
      <c r="AJ979" s="812"/>
      <c r="AK979" s="812"/>
      <c r="AL979" s="814" t="str">
        <f>IF(入力①申請書項目!AV831="","",入力①申請書項目!AV831)&amp;IF(入力①申請書項目!AZ831="","",","&amp;入力①申請書項目!AZ831)</f>
        <v/>
      </c>
      <c r="AM979" s="814"/>
      <c r="AN979" s="814"/>
      <c r="AO979" s="814"/>
      <c r="AP979" s="814"/>
      <c r="AQ979" s="396"/>
    </row>
    <row r="980" spans="1:43">
      <c r="A980" s="265"/>
      <c r="B980" s="265"/>
      <c r="C980" s="808" t="str">
        <f>IF(入力①申請書項目!E832="","",入力①申請書項目!E832)</f>
        <v/>
      </c>
      <c r="D980" s="808"/>
      <c r="E980" s="809" t="str">
        <f>IF(入力①申請書項目!G832="","","H"&amp;入力①申請書項目!G832&amp;"."&amp;入力①申請書項目!J832)</f>
        <v/>
      </c>
      <c r="F980" s="809"/>
      <c r="G980" s="809"/>
      <c r="H980" s="809"/>
      <c r="I980" s="810" t="str">
        <f>IF(入力①申請書項目!M832="","",VLOOKUP(入力①申請書項目!M832,PL①!$A$25:$B$29,2,FALSE))</f>
        <v/>
      </c>
      <c r="J980" s="810"/>
      <c r="K980" s="810"/>
      <c r="L980" s="811" t="str">
        <f>IF(入力①申請書項目!Q832="","",入力①申請書項目!Q832)</f>
        <v/>
      </c>
      <c r="M980" s="811"/>
      <c r="N980" s="811"/>
      <c r="O980" s="811"/>
      <c r="P980" s="811"/>
      <c r="Q980" s="811"/>
      <c r="R980" s="811"/>
      <c r="S980" s="811"/>
      <c r="T980" s="811"/>
      <c r="U980" s="811"/>
      <c r="V980" s="811"/>
      <c r="W980" s="809" t="str">
        <f>IF(入力①申請書項目!AA832="","",入力①申請書項目!AA832)&amp;IF(入力①申請書項目!AD832="","",入力①申請書項目!AD832)</f>
        <v/>
      </c>
      <c r="X980" s="809"/>
      <c r="Y980" s="809"/>
      <c r="Z980" s="809"/>
      <c r="AA980" s="809" t="str">
        <f>IF(入力①申請書項目!AG832="","",入力①申請書項目!AG832)</f>
        <v/>
      </c>
      <c r="AB980" s="809"/>
      <c r="AC980" s="809"/>
      <c r="AD980" s="812" t="str">
        <f>IF(入力①申請書項目!AK832="","",入力①申請書項目!AK832)</f>
        <v/>
      </c>
      <c r="AE980" s="812"/>
      <c r="AF980" s="812"/>
      <c r="AG980" s="813" t="str">
        <f>IF(入力①申請書項目!AN832="","",入力①申請書項目!AN832)</f>
        <v/>
      </c>
      <c r="AH980" s="813"/>
      <c r="AI980" s="812" t="str">
        <f>IF(入力①申請書項目!AP832=0,"",入力①申請書項目!AP832)</f>
        <v/>
      </c>
      <c r="AJ980" s="812"/>
      <c r="AK980" s="812"/>
      <c r="AL980" s="814" t="str">
        <f>IF(入力①申請書項目!AV832="","",入力①申請書項目!AV832)&amp;IF(入力①申請書項目!AZ832="","",","&amp;入力①申請書項目!AZ832)</f>
        <v/>
      </c>
      <c r="AM980" s="814"/>
      <c r="AN980" s="814"/>
      <c r="AO980" s="814"/>
      <c r="AP980" s="814"/>
      <c r="AQ980" s="396"/>
    </row>
    <row r="981" spans="1:43">
      <c r="A981" s="265"/>
      <c r="B981" s="265"/>
      <c r="C981" s="808" t="str">
        <f>IF(入力①申請書項目!E833="","",入力①申請書項目!E833)</f>
        <v/>
      </c>
      <c r="D981" s="808"/>
      <c r="E981" s="809" t="str">
        <f>IF(入力①申請書項目!G833="","","H"&amp;入力①申請書項目!G833&amp;"."&amp;入力①申請書項目!J833)</f>
        <v/>
      </c>
      <c r="F981" s="809"/>
      <c r="G981" s="809"/>
      <c r="H981" s="809"/>
      <c r="I981" s="810" t="str">
        <f>IF(入力①申請書項目!M833="","",VLOOKUP(入力①申請書項目!M833,PL①!$A$25:$B$29,2,FALSE))</f>
        <v/>
      </c>
      <c r="J981" s="810"/>
      <c r="K981" s="810"/>
      <c r="L981" s="811" t="str">
        <f>IF(入力①申請書項目!Q833="","",入力①申請書項目!Q833)</f>
        <v/>
      </c>
      <c r="M981" s="811"/>
      <c r="N981" s="811"/>
      <c r="O981" s="811"/>
      <c r="P981" s="811"/>
      <c r="Q981" s="811"/>
      <c r="R981" s="811"/>
      <c r="S981" s="811"/>
      <c r="T981" s="811"/>
      <c r="U981" s="811"/>
      <c r="V981" s="811"/>
      <c r="W981" s="809" t="str">
        <f>IF(入力①申請書項目!AA833="","",入力①申請書項目!AA833)&amp;IF(入力①申請書項目!AD833="","",入力①申請書項目!AD833)</f>
        <v/>
      </c>
      <c r="X981" s="809"/>
      <c r="Y981" s="809"/>
      <c r="Z981" s="809"/>
      <c r="AA981" s="809" t="str">
        <f>IF(入力①申請書項目!AG833="","",入力①申請書項目!AG833)</f>
        <v/>
      </c>
      <c r="AB981" s="809"/>
      <c r="AC981" s="809"/>
      <c r="AD981" s="812" t="str">
        <f>IF(入力①申請書項目!AK833="","",入力①申請書項目!AK833)</f>
        <v/>
      </c>
      <c r="AE981" s="812"/>
      <c r="AF981" s="812"/>
      <c r="AG981" s="813" t="str">
        <f>IF(入力①申請書項目!AN833="","",入力①申請書項目!AN833)</f>
        <v/>
      </c>
      <c r="AH981" s="813"/>
      <c r="AI981" s="812" t="str">
        <f>IF(入力①申請書項目!AP833=0,"",入力①申請書項目!AP833)</f>
        <v/>
      </c>
      <c r="AJ981" s="812"/>
      <c r="AK981" s="812"/>
      <c r="AL981" s="814" t="str">
        <f>IF(入力①申請書項目!AV833="","",入力①申請書項目!AV833)&amp;IF(入力①申請書項目!AZ833="","",","&amp;入力①申請書項目!AZ833)</f>
        <v/>
      </c>
      <c r="AM981" s="814"/>
      <c r="AN981" s="814"/>
      <c r="AO981" s="814"/>
      <c r="AP981" s="814"/>
      <c r="AQ981" s="396"/>
    </row>
    <row r="982" spans="1:43">
      <c r="A982" s="265"/>
      <c r="B982" s="265"/>
      <c r="C982" s="808" t="str">
        <f>IF(入力①申請書項目!E834="","",入力①申請書項目!E834)</f>
        <v/>
      </c>
      <c r="D982" s="808"/>
      <c r="E982" s="809" t="str">
        <f>IF(入力①申請書項目!G834="","","H"&amp;入力①申請書項目!G834&amp;"."&amp;入力①申請書項目!J834)</f>
        <v/>
      </c>
      <c r="F982" s="809"/>
      <c r="G982" s="809"/>
      <c r="H982" s="809"/>
      <c r="I982" s="810" t="str">
        <f>IF(入力①申請書項目!M834="","",VLOOKUP(入力①申請書項目!M834,PL①!$A$25:$B$29,2,FALSE))</f>
        <v/>
      </c>
      <c r="J982" s="810"/>
      <c r="K982" s="810"/>
      <c r="L982" s="811" t="str">
        <f>IF(入力①申請書項目!Q834="","",入力①申請書項目!Q834)</f>
        <v/>
      </c>
      <c r="M982" s="811"/>
      <c r="N982" s="811"/>
      <c r="O982" s="811"/>
      <c r="P982" s="811"/>
      <c r="Q982" s="811"/>
      <c r="R982" s="811"/>
      <c r="S982" s="811"/>
      <c r="T982" s="811"/>
      <c r="U982" s="811"/>
      <c r="V982" s="811"/>
      <c r="W982" s="809" t="str">
        <f>IF(入力①申請書項目!AA834="","",入力①申請書項目!AA834)&amp;IF(入力①申請書項目!AD834="","",入力①申請書項目!AD834)</f>
        <v/>
      </c>
      <c r="X982" s="809"/>
      <c r="Y982" s="809"/>
      <c r="Z982" s="809"/>
      <c r="AA982" s="809" t="str">
        <f>IF(入力①申請書項目!AG834="","",入力①申請書項目!AG834)</f>
        <v/>
      </c>
      <c r="AB982" s="809"/>
      <c r="AC982" s="809"/>
      <c r="AD982" s="812" t="str">
        <f>IF(入力①申請書項目!AK834="","",入力①申請書項目!AK834)</f>
        <v/>
      </c>
      <c r="AE982" s="812"/>
      <c r="AF982" s="812"/>
      <c r="AG982" s="813" t="str">
        <f>IF(入力①申請書項目!AN834="","",入力①申請書項目!AN834)</f>
        <v/>
      </c>
      <c r="AH982" s="813"/>
      <c r="AI982" s="812" t="str">
        <f>IF(入力①申請書項目!AP834=0,"",入力①申請書項目!AP834)</f>
        <v/>
      </c>
      <c r="AJ982" s="812"/>
      <c r="AK982" s="812"/>
      <c r="AL982" s="814" t="str">
        <f>IF(入力①申請書項目!AV834="","",入力①申請書項目!AV834)&amp;IF(入力①申請書項目!AZ834="","",","&amp;入力①申請書項目!AZ834)</f>
        <v/>
      </c>
      <c r="AM982" s="814"/>
      <c r="AN982" s="814"/>
      <c r="AO982" s="814"/>
      <c r="AP982" s="814"/>
      <c r="AQ982" s="396"/>
    </row>
    <row r="983" spans="1:43">
      <c r="A983" s="265"/>
      <c r="B983" s="265"/>
      <c r="C983" s="808" t="str">
        <f>IF(入力①申請書項目!E835="","",入力①申請書項目!E835)</f>
        <v/>
      </c>
      <c r="D983" s="808"/>
      <c r="E983" s="809" t="str">
        <f>IF(入力①申請書項目!G835="","","H"&amp;入力①申請書項目!G835&amp;"."&amp;入力①申請書項目!J835)</f>
        <v/>
      </c>
      <c r="F983" s="809"/>
      <c r="G983" s="809"/>
      <c r="H983" s="809"/>
      <c r="I983" s="810" t="str">
        <f>IF(入力①申請書項目!M835="","",VLOOKUP(入力①申請書項目!M835,PL①!$A$25:$B$29,2,FALSE))</f>
        <v/>
      </c>
      <c r="J983" s="810"/>
      <c r="K983" s="810"/>
      <c r="L983" s="811" t="str">
        <f>IF(入力①申請書項目!Q835="","",入力①申請書項目!Q835)</f>
        <v/>
      </c>
      <c r="M983" s="811"/>
      <c r="N983" s="811"/>
      <c r="O983" s="811"/>
      <c r="P983" s="811"/>
      <c r="Q983" s="811"/>
      <c r="R983" s="811"/>
      <c r="S983" s="811"/>
      <c r="T983" s="811"/>
      <c r="U983" s="811"/>
      <c r="V983" s="811"/>
      <c r="W983" s="809" t="str">
        <f>IF(入力①申請書項目!AA835="","",入力①申請書項目!AA835)&amp;IF(入力①申請書項目!AD835="","",入力①申請書項目!AD835)</f>
        <v/>
      </c>
      <c r="X983" s="809"/>
      <c r="Y983" s="809"/>
      <c r="Z983" s="809"/>
      <c r="AA983" s="809" t="str">
        <f>IF(入力①申請書項目!AG835="","",入力①申請書項目!AG835)</f>
        <v/>
      </c>
      <c r="AB983" s="809"/>
      <c r="AC983" s="809"/>
      <c r="AD983" s="812" t="str">
        <f>IF(入力①申請書項目!AK835="","",入力①申請書項目!AK835)</f>
        <v/>
      </c>
      <c r="AE983" s="812"/>
      <c r="AF983" s="812"/>
      <c r="AG983" s="813" t="str">
        <f>IF(入力①申請書項目!AN835="","",入力①申請書項目!AN835)</f>
        <v/>
      </c>
      <c r="AH983" s="813"/>
      <c r="AI983" s="812" t="str">
        <f>IF(入力①申請書項目!AP835=0,"",入力①申請書項目!AP835)</f>
        <v/>
      </c>
      <c r="AJ983" s="812"/>
      <c r="AK983" s="812"/>
      <c r="AL983" s="814" t="str">
        <f>IF(入力①申請書項目!AV835="","",入力①申請書項目!AV835)&amp;IF(入力①申請書項目!AZ835="","",","&amp;入力①申請書項目!AZ835)</f>
        <v/>
      </c>
      <c r="AM983" s="814"/>
      <c r="AN983" s="814"/>
      <c r="AO983" s="814"/>
      <c r="AP983" s="814"/>
      <c r="AQ983" s="396"/>
    </row>
    <row r="984" spans="1:43">
      <c r="A984" s="265"/>
      <c r="B984" s="265"/>
      <c r="C984" s="808" t="str">
        <f>IF(入力①申請書項目!E836="","",入力①申請書項目!E836)</f>
        <v/>
      </c>
      <c r="D984" s="808"/>
      <c r="E984" s="809" t="str">
        <f>IF(入力①申請書項目!G836="","","H"&amp;入力①申請書項目!G836&amp;"."&amp;入力①申請書項目!J836)</f>
        <v/>
      </c>
      <c r="F984" s="809"/>
      <c r="G984" s="809"/>
      <c r="H984" s="809"/>
      <c r="I984" s="810" t="str">
        <f>IF(入力①申請書項目!M836="","",VLOOKUP(入力①申請書項目!M836,PL①!$A$25:$B$29,2,FALSE))</f>
        <v/>
      </c>
      <c r="J984" s="810"/>
      <c r="K984" s="810"/>
      <c r="L984" s="811" t="str">
        <f>IF(入力①申請書項目!Q836="","",入力①申請書項目!Q836)</f>
        <v/>
      </c>
      <c r="M984" s="811"/>
      <c r="N984" s="811"/>
      <c r="O984" s="811"/>
      <c r="P984" s="811"/>
      <c r="Q984" s="811"/>
      <c r="R984" s="811"/>
      <c r="S984" s="811"/>
      <c r="T984" s="811"/>
      <c r="U984" s="811"/>
      <c r="V984" s="811"/>
      <c r="W984" s="809" t="str">
        <f>IF(入力①申請書項目!AA836="","",入力①申請書項目!AA836)&amp;IF(入力①申請書項目!AD836="","",入力①申請書項目!AD836)</f>
        <v/>
      </c>
      <c r="X984" s="809"/>
      <c r="Y984" s="809"/>
      <c r="Z984" s="809"/>
      <c r="AA984" s="809" t="str">
        <f>IF(入力①申請書項目!AG836="","",入力①申請書項目!AG836)</f>
        <v/>
      </c>
      <c r="AB984" s="809"/>
      <c r="AC984" s="809"/>
      <c r="AD984" s="812" t="str">
        <f>IF(入力①申請書項目!AK836="","",入力①申請書項目!AK836)</f>
        <v/>
      </c>
      <c r="AE984" s="812"/>
      <c r="AF984" s="812"/>
      <c r="AG984" s="813" t="str">
        <f>IF(入力①申請書項目!AN836="","",入力①申請書項目!AN836)</f>
        <v/>
      </c>
      <c r="AH984" s="813"/>
      <c r="AI984" s="812" t="str">
        <f>IF(入力①申請書項目!AP836=0,"",入力①申請書項目!AP836)</f>
        <v/>
      </c>
      <c r="AJ984" s="812"/>
      <c r="AK984" s="812"/>
      <c r="AL984" s="814" t="str">
        <f>IF(入力①申請書項目!AV836="","",入力①申請書項目!AV836)&amp;IF(入力①申請書項目!AZ836="","",","&amp;入力①申請書項目!AZ836)</f>
        <v/>
      </c>
      <c r="AM984" s="814"/>
      <c r="AN984" s="814"/>
      <c r="AO984" s="814"/>
      <c r="AP984" s="814"/>
      <c r="AQ984" s="396"/>
    </row>
    <row r="985" spans="1:43">
      <c r="A985" s="265"/>
      <c r="B985" s="265"/>
      <c r="C985" s="808" t="str">
        <f>IF(入力①申請書項目!E837="","",入力①申請書項目!E837)</f>
        <v/>
      </c>
      <c r="D985" s="808"/>
      <c r="E985" s="809" t="str">
        <f>IF(入力①申請書項目!G837="","","H"&amp;入力①申請書項目!G837&amp;"."&amp;入力①申請書項目!J837)</f>
        <v/>
      </c>
      <c r="F985" s="809"/>
      <c r="G985" s="809"/>
      <c r="H985" s="809"/>
      <c r="I985" s="810" t="str">
        <f>IF(入力①申請書項目!M837="","",VLOOKUP(入力①申請書項目!M837,PL①!$A$25:$B$29,2,FALSE))</f>
        <v/>
      </c>
      <c r="J985" s="810"/>
      <c r="K985" s="810"/>
      <c r="L985" s="811" t="str">
        <f>IF(入力①申請書項目!Q837="","",入力①申請書項目!Q837)</f>
        <v/>
      </c>
      <c r="M985" s="811"/>
      <c r="N985" s="811"/>
      <c r="O985" s="811"/>
      <c r="P985" s="811"/>
      <c r="Q985" s="811"/>
      <c r="R985" s="811"/>
      <c r="S985" s="811"/>
      <c r="T985" s="811"/>
      <c r="U985" s="811"/>
      <c r="V985" s="811"/>
      <c r="W985" s="809" t="str">
        <f>IF(入力①申請書項目!AA837="","",入力①申請書項目!AA837)&amp;IF(入力①申請書項目!AD837="","",入力①申請書項目!AD837)</f>
        <v/>
      </c>
      <c r="X985" s="809"/>
      <c r="Y985" s="809"/>
      <c r="Z985" s="809"/>
      <c r="AA985" s="809" t="str">
        <f>IF(入力①申請書項目!AG837="","",入力①申請書項目!AG837)</f>
        <v/>
      </c>
      <c r="AB985" s="809"/>
      <c r="AC985" s="809"/>
      <c r="AD985" s="812" t="str">
        <f>IF(入力①申請書項目!AK837="","",入力①申請書項目!AK837)</f>
        <v/>
      </c>
      <c r="AE985" s="812"/>
      <c r="AF985" s="812"/>
      <c r="AG985" s="813" t="str">
        <f>IF(入力①申請書項目!AN837="","",入力①申請書項目!AN837)</f>
        <v/>
      </c>
      <c r="AH985" s="813"/>
      <c r="AI985" s="812" t="str">
        <f>IF(入力①申請書項目!AP837=0,"",入力①申請書項目!AP837)</f>
        <v/>
      </c>
      <c r="AJ985" s="812"/>
      <c r="AK985" s="812"/>
      <c r="AL985" s="814" t="str">
        <f>IF(入力①申請書項目!AV837="","",入力①申請書項目!AV837)&amp;IF(入力①申請書項目!AZ837="","",","&amp;入力①申請書項目!AZ837)</f>
        <v/>
      </c>
      <c r="AM985" s="814"/>
      <c r="AN985" s="814"/>
      <c r="AO985" s="814"/>
      <c r="AP985" s="814"/>
      <c r="AQ985" s="396"/>
    </row>
    <row r="986" spans="1:43">
      <c r="A986" s="265"/>
      <c r="B986" s="265"/>
      <c r="C986" s="808" t="str">
        <f>IF(入力①申請書項目!E838="","",入力①申請書項目!E838)</f>
        <v/>
      </c>
      <c r="D986" s="808"/>
      <c r="E986" s="809" t="str">
        <f>IF(入力①申請書項目!G838="","","H"&amp;入力①申請書項目!G838&amp;"."&amp;入力①申請書項目!J838)</f>
        <v/>
      </c>
      <c r="F986" s="809"/>
      <c r="G986" s="809"/>
      <c r="H986" s="809"/>
      <c r="I986" s="810" t="str">
        <f>IF(入力①申請書項目!M838="","",VLOOKUP(入力①申請書項目!M838,PL①!$A$25:$B$29,2,FALSE))</f>
        <v/>
      </c>
      <c r="J986" s="810"/>
      <c r="K986" s="810"/>
      <c r="L986" s="811" t="str">
        <f>IF(入力①申請書項目!Q838="","",入力①申請書項目!Q838)</f>
        <v/>
      </c>
      <c r="M986" s="811"/>
      <c r="N986" s="811"/>
      <c r="O986" s="811"/>
      <c r="P986" s="811"/>
      <c r="Q986" s="811"/>
      <c r="R986" s="811"/>
      <c r="S986" s="811"/>
      <c r="T986" s="811"/>
      <c r="U986" s="811"/>
      <c r="V986" s="811"/>
      <c r="W986" s="809" t="str">
        <f>IF(入力①申請書項目!AA838="","",入力①申請書項目!AA838)&amp;IF(入力①申請書項目!AD838="","",入力①申請書項目!AD838)</f>
        <v/>
      </c>
      <c r="X986" s="809"/>
      <c r="Y986" s="809"/>
      <c r="Z986" s="809"/>
      <c r="AA986" s="809" t="str">
        <f>IF(入力①申請書項目!AG838="","",入力①申請書項目!AG838)</f>
        <v/>
      </c>
      <c r="AB986" s="809"/>
      <c r="AC986" s="809"/>
      <c r="AD986" s="812" t="str">
        <f>IF(入力①申請書項目!AK838="","",入力①申請書項目!AK838)</f>
        <v/>
      </c>
      <c r="AE986" s="812"/>
      <c r="AF986" s="812"/>
      <c r="AG986" s="813" t="str">
        <f>IF(入力①申請書項目!AN838="","",入力①申請書項目!AN838)</f>
        <v/>
      </c>
      <c r="AH986" s="813"/>
      <c r="AI986" s="812" t="str">
        <f>IF(入力①申請書項目!AP838=0,"",入力①申請書項目!AP838)</f>
        <v/>
      </c>
      <c r="AJ986" s="812"/>
      <c r="AK986" s="812"/>
      <c r="AL986" s="814" t="str">
        <f>IF(入力①申請書項目!AV838="","",入力①申請書項目!AV838)&amp;IF(入力①申請書項目!AZ838="","",","&amp;入力①申請書項目!AZ838)</f>
        <v/>
      </c>
      <c r="AM986" s="814"/>
      <c r="AN986" s="814"/>
      <c r="AO986" s="814"/>
      <c r="AP986" s="814"/>
      <c r="AQ986" s="396"/>
    </row>
    <row r="987" spans="1:43">
      <c r="A987" s="265"/>
      <c r="B987" s="265"/>
      <c r="C987" s="808" t="str">
        <f>IF(入力①申請書項目!E839="","",入力①申請書項目!E839)</f>
        <v/>
      </c>
      <c r="D987" s="808"/>
      <c r="E987" s="809" t="str">
        <f>IF(入力①申請書項目!G839="","","H"&amp;入力①申請書項目!G839&amp;"."&amp;入力①申請書項目!J839)</f>
        <v/>
      </c>
      <c r="F987" s="809"/>
      <c r="G987" s="809"/>
      <c r="H987" s="809"/>
      <c r="I987" s="810" t="str">
        <f>IF(入力①申請書項目!M839="","",VLOOKUP(入力①申請書項目!M839,PL①!$A$25:$B$29,2,FALSE))</f>
        <v/>
      </c>
      <c r="J987" s="810"/>
      <c r="K987" s="810"/>
      <c r="L987" s="811" t="str">
        <f>IF(入力①申請書項目!Q839="","",入力①申請書項目!Q839)</f>
        <v/>
      </c>
      <c r="M987" s="811"/>
      <c r="N987" s="811"/>
      <c r="O987" s="811"/>
      <c r="P987" s="811"/>
      <c r="Q987" s="811"/>
      <c r="R987" s="811"/>
      <c r="S987" s="811"/>
      <c r="T987" s="811"/>
      <c r="U987" s="811"/>
      <c r="V987" s="811"/>
      <c r="W987" s="809" t="str">
        <f>IF(入力①申請書項目!AA839="","",入力①申請書項目!AA839)&amp;IF(入力①申請書項目!AD839="","",入力①申請書項目!AD839)</f>
        <v/>
      </c>
      <c r="X987" s="809"/>
      <c r="Y987" s="809"/>
      <c r="Z987" s="809"/>
      <c r="AA987" s="809" t="str">
        <f>IF(入力①申請書項目!AG839="","",入力①申請書項目!AG839)</f>
        <v/>
      </c>
      <c r="AB987" s="809"/>
      <c r="AC987" s="809"/>
      <c r="AD987" s="812" t="str">
        <f>IF(入力①申請書項目!AK839="","",入力①申請書項目!AK839)</f>
        <v/>
      </c>
      <c r="AE987" s="812"/>
      <c r="AF987" s="812"/>
      <c r="AG987" s="813" t="str">
        <f>IF(入力①申請書項目!AN839="","",入力①申請書項目!AN839)</f>
        <v/>
      </c>
      <c r="AH987" s="813"/>
      <c r="AI987" s="812" t="str">
        <f>IF(入力①申請書項目!AP839=0,"",入力①申請書項目!AP839)</f>
        <v/>
      </c>
      <c r="AJ987" s="812"/>
      <c r="AK987" s="812"/>
      <c r="AL987" s="814" t="str">
        <f>IF(入力①申請書項目!AV839="","",入力①申請書項目!AV839)&amp;IF(入力①申請書項目!AZ839="","",","&amp;入力①申請書項目!AZ839)</f>
        <v/>
      </c>
      <c r="AM987" s="814"/>
      <c r="AN987" s="814"/>
      <c r="AO987" s="814"/>
      <c r="AP987" s="814"/>
      <c r="AQ987" s="396"/>
    </row>
    <row r="988" spans="1:43">
      <c r="A988" s="265"/>
      <c r="B988" s="265"/>
      <c r="C988" s="808" t="str">
        <f>IF(入力①申請書項目!E840="","",入力①申請書項目!E840)</f>
        <v/>
      </c>
      <c r="D988" s="808"/>
      <c r="E988" s="809" t="str">
        <f>IF(入力①申請書項目!G840="","","H"&amp;入力①申請書項目!G840&amp;"."&amp;入力①申請書項目!J840)</f>
        <v/>
      </c>
      <c r="F988" s="809"/>
      <c r="G988" s="809"/>
      <c r="H988" s="809"/>
      <c r="I988" s="810" t="str">
        <f>IF(入力①申請書項目!M840="","",VLOOKUP(入力①申請書項目!M840,PL①!$A$25:$B$29,2,FALSE))</f>
        <v/>
      </c>
      <c r="J988" s="810"/>
      <c r="K988" s="810"/>
      <c r="L988" s="811" t="str">
        <f>IF(入力①申請書項目!Q840="","",入力①申請書項目!Q840)</f>
        <v/>
      </c>
      <c r="M988" s="811"/>
      <c r="N988" s="811"/>
      <c r="O988" s="811"/>
      <c r="P988" s="811"/>
      <c r="Q988" s="811"/>
      <c r="R988" s="811"/>
      <c r="S988" s="811"/>
      <c r="T988" s="811"/>
      <c r="U988" s="811"/>
      <c r="V988" s="811"/>
      <c r="W988" s="809" t="str">
        <f>IF(入力①申請書項目!AA840="","",入力①申請書項目!AA840)&amp;IF(入力①申請書項目!AD840="","",入力①申請書項目!AD840)</f>
        <v/>
      </c>
      <c r="X988" s="809"/>
      <c r="Y988" s="809"/>
      <c r="Z988" s="809"/>
      <c r="AA988" s="809" t="str">
        <f>IF(入力①申請書項目!AG840="","",入力①申請書項目!AG840)</f>
        <v/>
      </c>
      <c r="AB988" s="809"/>
      <c r="AC988" s="809"/>
      <c r="AD988" s="812" t="str">
        <f>IF(入力①申請書項目!AK840="","",入力①申請書項目!AK840)</f>
        <v/>
      </c>
      <c r="AE988" s="812"/>
      <c r="AF988" s="812"/>
      <c r="AG988" s="813" t="str">
        <f>IF(入力①申請書項目!AN840="","",入力①申請書項目!AN840)</f>
        <v/>
      </c>
      <c r="AH988" s="813"/>
      <c r="AI988" s="812" t="str">
        <f>IF(入力①申請書項目!AP840=0,"",入力①申請書項目!AP840)</f>
        <v/>
      </c>
      <c r="AJ988" s="812"/>
      <c r="AK988" s="812"/>
      <c r="AL988" s="814" t="str">
        <f>IF(入力①申請書項目!AV840="","",入力①申請書項目!AV840)&amp;IF(入力①申請書項目!AZ840="","",","&amp;入力①申請書項目!AZ840)</f>
        <v/>
      </c>
      <c r="AM988" s="814"/>
      <c r="AN988" s="814"/>
      <c r="AO988" s="814"/>
      <c r="AP988" s="814"/>
      <c r="AQ988" s="396"/>
    </row>
    <row r="989" spans="1:43">
      <c r="A989" s="265"/>
      <c r="B989" s="265"/>
      <c r="C989" s="808" t="str">
        <f>IF(入力①申請書項目!E841="","",入力①申請書項目!E841)</f>
        <v/>
      </c>
      <c r="D989" s="808"/>
      <c r="E989" s="809" t="str">
        <f>IF(入力①申請書項目!G841="","","H"&amp;入力①申請書項目!G841&amp;"."&amp;入力①申請書項目!J841)</f>
        <v/>
      </c>
      <c r="F989" s="809"/>
      <c r="G989" s="809"/>
      <c r="H989" s="809"/>
      <c r="I989" s="810" t="str">
        <f>IF(入力①申請書項目!M841="","",VLOOKUP(入力①申請書項目!M841,PL①!$A$25:$B$29,2,FALSE))</f>
        <v/>
      </c>
      <c r="J989" s="810"/>
      <c r="K989" s="810"/>
      <c r="L989" s="811" t="str">
        <f>IF(入力①申請書項目!Q841="","",入力①申請書項目!Q841)</f>
        <v/>
      </c>
      <c r="M989" s="811"/>
      <c r="N989" s="811"/>
      <c r="O989" s="811"/>
      <c r="P989" s="811"/>
      <c r="Q989" s="811"/>
      <c r="R989" s="811"/>
      <c r="S989" s="811"/>
      <c r="T989" s="811"/>
      <c r="U989" s="811"/>
      <c r="V989" s="811"/>
      <c r="W989" s="809" t="str">
        <f>IF(入力①申請書項目!AA841="","",入力①申請書項目!AA841)&amp;IF(入力①申請書項目!AD841="","",入力①申請書項目!AD841)</f>
        <v/>
      </c>
      <c r="X989" s="809"/>
      <c r="Y989" s="809"/>
      <c r="Z989" s="809"/>
      <c r="AA989" s="809" t="str">
        <f>IF(入力①申請書項目!AG841="","",入力①申請書項目!AG841)</f>
        <v/>
      </c>
      <c r="AB989" s="809"/>
      <c r="AC989" s="809"/>
      <c r="AD989" s="812" t="str">
        <f>IF(入力①申請書項目!AK841="","",入力①申請書項目!AK841)</f>
        <v/>
      </c>
      <c r="AE989" s="812"/>
      <c r="AF989" s="812"/>
      <c r="AG989" s="813" t="str">
        <f>IF(入力①申請書項目!AN841="","",入力①申請書項目!AN841)</f>
        <v/>
      </c>
      <c r="AH989" s="813"/>
      <c r="AI989" s="812" t="str">
        <f>IF(入力①申請書項目!AP841=0,"",入力①申請書項目!AP841)</f>
        <v/>
      </c>
      <c r="AJ989" s="812"/>
      <c r="AK989" s="812"/>
      <c r="AL989" s="814" t="str">
        <f>IF(入力①申請書項目!AV841="","",入力①申請書項目!AV841)&amp;IF(入力①申請書項目!AZ841="","",","&amp;入力①申請書項目!AZ841)</f>
        <v/>
      </c>
      <c r="AM989" s="814"/>
      <c r="AN989" s="814"/>
      <c r="AO989" s="814"/>
      <c r="AP989" s="814"/>
      <c r="AQ989" s="396"/>
    </row>
    <row r="990" spans="1:43">
      <c r="A990" s="265"/>
      <c r="B990" s="265"/>
      <c r="C990" s="808" t="str">
        <f>IF(入力①申請書項目!E842="","",入力①申請書項目!E842)</f>
        <v/>
      </c>
      <c r="D990" s="808"/>
      <c r="E990" s="809" t="str">
        <f>IF(入力①申請書項目!G842="","","H"&amp;入力①申請書項目!G842&amp;"."&amp;入力①申請書項目!J842)</f>
        <v/>
      </c>
      <c r="F990" s="809"/>
      <c r="G990" s="809"/>
      <c r="H990" s="809"/>
      <c r="I990" s="810" t="str">
        <f>IF(入力①申請書項目!M842="","",VLOOKUP(入力①申請書項目!M842,PL①!$A$25:$B$29,2,FALSE))</f>
        <v/>
      </c>
      <c r="J990" s="810"/>
      <c r="K990" s="810"/>
      <c r="L990" s="811" t="str">
        <f>IF(入力①申請書項目!Q842="","",入力①申請書項目!Q842)</f>
        <v/>
      </c>
      <c r="M990" s="811"/>
      <c r="N990" s="811"/>
      <c r="O990" s="811"/>
      <c r="P990" s="811"/>
      <c r="Q990" s="811"/>
      <c r="R990" s="811"/>
      <c r="S990" s="811"/>
      <c r="T990" s="811"/>
      <c r="U990" s="811"/>
      <c r="V990" s="811"/>
      <c r="W990" s="809" t="str">
        <f>IF(入力①申請書項目!AA842="","",入力①申請書項目!AA842)&amp;IF(入力①申請書項目!AD842="","",入力①申請書項目!AD842)</f>
        <v/>
      </c>
      <c r="X990" s="809"/>
      <c r="Y990" s="809"/>
      <c r="Z990" s="809"/>
      <c r="AA990" s="809" t="str">
        <f>IF(入力①申請書項目!AG842="","",入力①申請書項目!AG842)</f>
        <v/>
      </c>
      <c r="AB990" s="809"/>
      <c r="AC990" s="809"/>
      <c r="AD990" s="812" t="str">
        <f>IF(入力①申請書項目!AK842="","",入力①申請書項目!AK842)</f>
        <v/>
      </c>
      <c r="AE990" s="812"/>
      <c r="AF990" s="812"/>
      <c r="AG990" s="813" t="str">
        <f>IF(入力①申請書項目!AN842="","",入力①申請書項目!AN842)</f>
        <v/>
      </c>
      <c r="AH990" s="813"/>
      <c r="AI990" s="812" t="str">
        <f>IF(入力①申請書項目!AP842=0,"",入力①申請書項目!AP842)</f>
        <v/>
      </c>
      <c r="AJ990" s="812"/>
      <c r="AK990" s="812"/>
      <c r="AL990" s="814" t="str">
        <f>IF(入力①申請書項目!AV842="","",入力①申請書項目!AV842)&amp;IF(入力①申請書項目!AZ842="","",","&amp;入力①申請書項目!AZ842)</f>
        <v/>
      </c>
      <c r="AM990" s="814"/>
      <c r="AN990" s="814"/>
      <c r="AO990" s="814"/>
      <c r="AP990" s="814"/>
      <c r="AQ990" s="396"/>
    </row>
    <row r="991" spans="1:43">
      <c r="A991" s="265"/>
      <c r="B991" s="265"/>
      <c r="C991" s="808" t="str">
        <f>IF(入力①申請書項目!E843="","",入力①申請書項目!E843)</f>
        <v/>
      </c>
      <c r="D991" s="808"/>
      <c r="E991" s="809" t="str">
        <f>IF(入力①申請書項目!G843="","","H"&amp;入力①申請書項目!G843&amp;"."&amp;入力①申請書項目!J843)</f>
        <v/>
      </c>
      <c r="F991" s="809"/>
      <c r="G991" s="809"/>
      <c r="H991" s="809"/>
      <c r="I991" s="810" t="str">
        <f>IF(入力①申請書項目!M843="","",VLOOKUP(入力①申請書項目!M843,PL①!$A$25:$B$29,2,FALSE))</f>
        <v/>
      </c>
      <c r="J991" s="810"/>
      <c r="K991" s="810"/>
      <c r="L991" s="811" t="str">
        <f>IF(入力①申請書項目!Q843="","",入力①申請書項目!Q843)</f>
        <v/>
      </c>
      <c r="M991" s="811"/>
      <c r="N991" s="811"/>
      <c r="O991" s="811"/>
      <c r="P991" s="811"/>
      <c r="Q991" s="811"/>
      <c r="R991" s="811"/>
      <c r="S991" s="811"/>
      <c r="T991" s="811"/>
      <c r="U991" s="811"/>
      <c r="V991" s="811"/>
      <c r="W991" s="809" t="str">
        <f>IF(入力①申請書項目!AA843="","",入力①申請書項目!AA843)&amp;IF(入力①申請書項目!AD843="","",入力①申請書項目!AD843)</f>
        <v/>
      </c>
      <c r="X991" s="809"/>
      <c r="Y991" s="809"/>
      <c r="Z991" s="809"/>
      <c r="AA991" s="809" t="str">
        <f>IF(入力①申請書項目!AG843="","",入力①申請書項目!AG843)</f>
        <v/>
      </c>
      <c r="AB991" s="809"/>
      <c r="AC991" s="809"/>
      <c r="AD991" s="812" t="str">
        <f>IF(入力①申請書項目!AK843="","",入力①申請書項目!AK843)</f>
        <v/>
      </c>
      <c r="AE991" s="812"/>
      <c r="AF991" s="812"/>
      <c r="AG991" s="813" t="str">
        <f>IF(入力①申請書項目!AN843="","",入力①申請書項目!AN843)</f>
        <v/>
      </c>
      <c r="AH991" s="813"/>
      <c r="AI991" s="812" t="str">
        <f>IF(入力①申請書項目!AP843=0,"",入力①申請書項目!AP843)</f>
        <v/>
      </c>
      <c r="AJ991" s="812"/>
      <c r="AK991" s="812"/>
      <c r="AL991" s="814" t="str">
        <f>IF(入力①申請書項目!AV843="","",入力①申請書項目!AV843)&amp;IF(入力①申請書項目!AZ843="","",","&amp;入力①申請書項目!AZ843)</f>
        <v/>
      </c>
      <c r="AM991" s="814"/>
      <c r="AN991" s="814"/>
      <c r="AO991" s="814"/>
      <c r="AP991" s="814"/>
      <c r="AQ991" s="396"/>
    </row>
    <row r="992" spans="1:43">
      <c r="A992" s="265"/>
      <c r="B992" s="265"/>
      <c r="C992" s="808" t="str">
        <f>IF(入力①申請書項目!E844="","",入力①申請書項目!E844)</f>
        <v/>
      </c>
      <c r="D992" s="808"/>
      <c r="E992" s="809" t="str">
        <f>IF(入力①申請書項目!G844="","","H"&amp;入力①申請書項目!G844&amp;"."&amp;入力①申請書項目!J844)</f>
        <v/>
      </c>
      <c r="F992" s="809"/>
      <c r="G992" s="809"/>
      <c r="H992" s="809"/>
      <c r="I992" s="810" t="str">
        <f>IF(入力①申請書項目!M844="","",VLOOKUP(入力①申請書項目!M844,PL①!$A$25:$B$29,2,FALSE))</f>
        <v/>
      </c>
      <c r="J992" s="810"/>
      <c r="K992" s="810"/>
      <c r="L992" s="811" t="str">
        <f>IF(入力①申請書項目!Q844="","",入力①申請書項目!Q844)</f>
        <v/>
      </c>
      <c r="M992" s="811"/>
      <c r="N992" s="811"/>
      <c r="O992" s="811"/>
      <c r="P992" s="811"/>
      <c r="Q992" s="811"/>
      <c r="R992" s="811"/>
      <c r="S992" s="811"/>
      <c r="T992" s="811"/>
      <c r="U992" s="811"/>
      <c r="V992" s="811"/>
      <c r="W992" s="809" t="str">
        <f>IF(入力①申請書項目!AA844="","",入力①申請書項目!AA844)&amp;IF(入力①申請書項目!AD844="","",入力①申請書項目!AD844)</f>
        <v/>
      </c>
      <c r="X992" s="809"/>
      <c r="Y992" s="809"/>
      <c r="Z992" s="809"/>
      <c r="AA992" s="809" t="str">
        <f>IF(入力①申請書項目!AG844="","",入力①申請書項目!AG844)</f>
        <v/>
      </c>
      <c r="AB992" s="809"/>
      <c r="AC992" s="809"/>
      <c r="AD992" s="812" t="str">
        <f>IF(入力①申請書項目!AK844="","",入力①申請書項目!AK844)</f>
        <v/>
      </c>
      <c r="AE992" s="812"/>
      <c r="AF992" s="812"/>
      <c r="AG992" s="813" t="str">
        <f>IF(入力①申請書項目!AN844="","",入力①申請書項目!AN844)</f>
        <v/>
      </c>
      <c r="AH992" s="813"/>
      <c r="AI992" s="812" t="str">
        <f>IF(入力①申請書項目!AP844=0,"",入力①申請書項目!AP844)</f>
        <v/>
      </c>
      <c r="AJ992" s="812"/>
      <c r="AK992" s="812"/>
      <c r="AL992" s="814" t="str">
        <f>IF(入力①申請書項目!AV844="","",入力①申請書項目!AV844)&amp;IF(入力①申請書項目!AZ844="","",","&amp;入力①申請書項目!AZ844)</f>
        <v/>
      </c>
      <c r="AM992" s="814"/>
      <c r="AN992" s="814"/>
      <c r="AO992" s="814"/>
      <c r="AP992" s="814"/>
      <c r="AQ992" s="396"/>
    </row>
    <row r="993" spans="1:46">
      <c r="A993" s="265"/>
      <c r="B993" s="265"/>
      <c r="C993" s="808" t="str">
        <f>IF(入力①申請書項目!E845="","",入力①申請書項目!E845)</f>
        <v/>
      </c>
      <c r="D993" s="808"/>
      <c r="E993" s="809" t="str">
        <f>IF(入力①申請書項目!G845="","","H"&amp;入力①申請書項目!G845&amp;"."&amp;入力①申請書項目!J845)</f>
        <v/>
      </c>
      <c r="F993" s="809"/>
      <c r="G993" s="809"/>
      <c r="H993" s="809"/>
      <c r="I993" s="810" t="str">
        <f>IF(入力①申請書項目!M845="","",VLOOKUP(入力①申請書項目!M845,PL①!$A$25:$B$29,2,FALSE))</f>
        <v/>
      </c>
      <c r="J993" s="810"/>
      <c r="K993" s="810"/>
      <c r="L993" s="811" t="str">
        <f>IF(入力①申請書項目!Q845="","",入力①申請書項目!Q845)</f>
        <v/>
      </c>
      <c r="M993" s="811"/>
      <c r="N993" s="811"/>
      <c r="O993" s="811"/>
      <c r="P993" s="811"/>
      <c r="Q993" s="811"/>
      <c r="R993" s="811"/>
      <c r="S993" s="811"/>
      <c r="T993" s="811"/>
      <c r="U993" s="811"/>
      <c r="V993" s="811"/>
      <c r="W993" s="809" t="str">
        <f>IF(入力①申請書項目!AA845="","",入力①申請書項目!AA845)&amp;IF(入力①申請書項目!AD845="","",入力①申請書項目!AD845)</f>
        <v/>
      </c>
      <c r="X993" s="809"/>
      <c r="Y993" s="809"/>
      <c r="Z993" s="809"/>
      <c r="AA993" s="809" t="str">
        <f>IF(入力①申請書項目!AG845="","",入力①申請書項目!AG845)</f>
        <v/>
      </c>
      <c r="AB993" s="809"/>
      <c r="AC993" s="809"/>
      <c r="AD993" s="812" t="str">
        <f>IF(入力①申請書項目!AK845="","",入力①申請書項目!AK845)</f>
        <v/>
      </c>
      <c r="AE993" s="812"/>
      <c r="AF993" s="812"/>
      <c r="AG993" s="813" t="str">
        <f>IF(入力①申請書項目!AN845="","",入力①申請書項目!AN845)</f>
        <v/>
      </c>
      <c r="AH993" s="813"/>
      <c r="AI993" s="812" t="str">
        <f>IF(入力①申請書項目!AP845=0,"",入力①申請書項目!AP845)</f>
        <v/>
      </c>
      <c r="AJ993" s="812"/>
      <c r="AK993" s="812"/>
      <c r="AL993" s="814" t="str">
        <f>IF(入力①申請書項目!AV845="","",入力①申請書項目!AV845)&amp;IF(入力①申請書項目!AZ845="","",","&amp;入力①申請書項目!AZ845)</f>
        <v/>
      </c>
      <c r="AM993" s="814"/>
      <c r="AN993" s="814"/>
      <c r="AO993" s="814"/>
      <c r="AP993" s="814"/>
      <c r="AQ993" s="396"/>
    </row>
    <row r="994" spans="1:46">
      <c r="A994" s="265"/>
      <c r="B994" s="265"/>
      <c r="C994" s="808" t="str">
        <f>IF(入力①申請書項目!E846="","",入力①申請書項目!E846)</f>
        <v/>
      </c>
      <c r="D994" s="808"/>
      <c r="E994" s="809" t="str">
        <f>IF(入力①申請書項目!G846="","","H"&amp;入力①申請書項目!G846&amp;"."&amp;入力①申請書項目!J846)</f>
        <v/>
      </c>
      <c r="F994" s="809"/>
      <c r="G994" s="809"/>
      <c r="H994" s="809"/>
      <c r="I994" s="810" t="str">
        <f>IF(入力①申請書項目!M846="","",VLOOKUP(入力①申請書項目!M846,PL①!$A$25:$B$29,2,FALSE))</f>
        <v/>
      </c>
      <c r="J994" s="810"/>
      <c r="K994" s="810"/>
      <c r="L994" s="811" t="str">
        <f>IF(入力①申請書項目!Q846="","",入力①申請書項目!Q846)</f>
        <v/>
      </c>
      <c r="M994" s="811"/>
      <c r="N994" s="811"/>
      <c r="O994" s="811"/>
      <c r="P994" s="811"/>
      <c r="Q994" s="811"/>
      <c r="R994" s="811"/>
      <c r="S994" s="811"/>
      <c r="T994" s="811"/>
      <c r="U994" s="811"/>
      <c r="V994" s="811"/>
      <c r="W994" s="809" t="str">
        <f>IF(入力①申請書項目!AA846="","",入力①申請書項目!AA846)&amp;IF(入力①申請書項目!AD846="","",入力①申請書項目!AD846)</f>
        <v/>
      </c>
      <c r="X994" s="809"/>
      <c r="Y994" s="809"/>
      <c r="Z994" s="809"/>
      <c r="AA994" s="809" t="str">
        <f>IF(入力①申請書項目!AG846="","",入力①申請書項目!AG846)</f>
        <v/>
      </c>
      <c r="AB994" s="809"/>
      <c r="AC994" s="809"/>
      <c r="AD994" s="812" t="str">
        <f>IF(入力①申請書項目!AK846="","",入力①申請書項目!AK846)</f>
        <v/>
      </c>
      <c r="AE994" s="812"/>
      <c r="AF994" s="812"/>
      <c r="AG994" s="813" t="str">
        <f>IF(入力①申請書項目!AN846="","",入力①申請書項目!AN846)</f>
        <v/>
      </c>
      <c r="AH994" s="813"/>
      <c r="AI994" s="812" t="str">
        <f>IF(入力①申請書項目!AP846=0,"",入力①申請書項目!AP846)</f>
        <v/>
      </c>
      <c r="AJ994" s="812"/>
      <c r="AK994" s="812"/>
      <c r="AL994" s="814" t="str">
        <f>IF(入力①申請書項目!AV846="","",入力①申請書項目!AV846)&amp;IF(入力①申請書項目!AZ846="","",","&amp;入力①申請書項目!AZ846)</f>
        <v/>
      </c>
      <c r="AM994" s="814"/>
      <c r="AN994" s="814"/>
      <c r="AO994" s="814"/>
      <c r="AP994" s="814"/>
      <c r="AQ994" s="396"/>
    </row>
    <row r="995" spans="1:46">
      <c r="A995" s="265"/>
      <c r="B995" s="265"/>
      <c r="C995" s="808" t="str">
        <f>IF(入力①申請書項目!E847="","",入力①申請書項目!E847)</f>
        <v/>
      </c>
      <c r="D995" s="808"/>
      <c r="E995" s="809" t="str">
        <f>IF(入力①申請書項目!G847="","","H"&amp;入力①申請書項目!G847&amp;"."&amp;入力①申請書項目!J847)</f>
        <v/>
      </c>
      <c r="F995" s="809"/>
      <c r="G995" s="809"/>
      <c r="H995" s="809"/>
      <c r="I995" s="810" t="str">
        <f>IF(入力①申請書項目!M847="","",VLOOKUP(入力①申請書項目!M847,PL①!$A$25:$B$29,2,FALSE))</f>
        <v/>
      </c>
      <c r="J995" s="810"/>
      <c r="K995" s="810"/>
      <c r="L995" s="811" t="str">
        <f>IF(入力①申請書項目!Q847="","",入力①申請書項目!Q847)</f>
        <v/>
      </c>
      <c r="M995" s="811"/>
      <c r="N995" s="811"/>
      <c r="O995" s="811"/>
      <c r="P995" s="811"/>
      <c r="Q995" s="811"/>
      <c r="R995" s="811"/>
      <c r="S995" s="811"/>
      <c r="T995" s="811"/>
      <c r="U995" s="811"/>
      <c r="V995" s="811"/>
      <c r="W995" s="809" t="str">
        <f>IF(入力①申請書項目!AA847="","",入力①申請書項目!AA847)&amp;IF(入力①申請書項目!AD847="","",入力①申請書項目!AD847)</f>
        <v/>
      </c>
      <c r="X995" s="809"/>
      <c r="Y995" s="809"/>
      <c r="Z995" s="809"/>
      <c r="AA995" s="809" t="str">
        <f>IF(入力①申請書項目!AG847="","",入力①申請書項目!AG847)</f>
        <v/>
      </c>
      <c r="AB995" s="809"/>
      <c r="AC995" s="809"/>
      <c r="AD995" s="812" t="str">
        <f>IF(入力①申請書項目!AK847="","",入力①申請書項目!AK847)</f>
        <v/>
      </c>
      <c r="AE995" s="812"/>
      <c r="AF995" s="812"/>
      <c r="AG995" s="813" t="str">
        <f>IF(入力①申請書項目!AN847="","",入力①申請書項目!AN847)</f>
        <v/>
      </c>
      <c r="AH995" s="813"/>
      <c r="AI995" s="812" t="str">
        <f>IF(入力①申請書項目!AP847=0,"",入力①申請書項目!AP847)</f>
        <v/>
      </c>
      <c r="AJ995" s="812"/>
      <c r="AK995" s="812"/>
      <c r="AL995" s="814" t="str">
        <f>IF(入力①申請書項目!AV847="","",入力①申請書項目!AV847)&amp;IF(入力①申請書項目!AZ847="","",","&amp;入力①申請書項目!AZ847)</f>
        <v/>
      </c>
      <c r="AM995" s="814"/>
      <c r="AN995" s="814"/>
      <c r="AO995" s="814"/>
      <c r="AP995" s="814"/>
      <c r="AQ995" s="396"/>
    </row>
    <row r="996" spans="1:46">
      <c r="A996" s="265"/>
      <c r="B996" s="265"/>
      <c r="C996" s="808" t="str">
        <f>IF(入力①申請書項目!E848="","",入力①申請書項目!E848)</f>
        <v/>
      </c>
      <c r="D996" s="808"/>
      <c r="E996" s="809" t="str">
        <f>IF(入力①申請書項目!G848="","","H"&amp;入力①申請書項目!G848&amp;"."&amp;入力①申請書項目!J848)</f>
        <v/>
      </c>
      <c r="F996" s="809"/>
      <c r="G996" s="809"/>
      <c r="H996" s="809"/>
      <c r="I996" s="810" t="str">
        <f>IF(入力①申請書項目!M848="","",VLOOKUP(入力①申請書項目!M848,PL①!$A$25:$B$29,2,FALSE))</f>
        <v/>
      </c>
      <c r="J996" s="810"/>
      <c r="K996" s="810"/>
      <c r="L996" s="811" t="str">
        <f>IF(入力①申請書項目!Q848="","",入力①申請書項目!Q848)</f>
        <v/>
      </c>
      <c r="M996" s="811"/>
      <c r="N996" s="811"/>
      <c r="O996" s="811"/>
      <c r="P996" s="811"/>
      <c r="Q996" s="811"/>
      <c r="R996" s="811"/>
      <c r="S996" s="811"/>
      <c r="T996" s="811"/>
      <c r="U996" s="811"/>
      <c r="V996" s="811"/>
      <c r="W996" s="809" t="str">
        <f>IF(入力①申請書項目!AA848="","",入力①申請書項目!AA848)&amp;IF(入力①申請書項目!AD848="","",入力①申請書項目!AD848)</f>
        <v/>
      </c>
      <c r="X996" s="809"/>
      <c r="Y996" s="809"/>
      <c r="Z996" s="809"/>
      <c r="AA996" s="809" t="str">
        <f>IF(入力①申請書項目!AG848="","",入力①申請書項目!AG848)</f>
        <v/>
      </c>
      <c r="AB996" s="809"/>
      <c r="AC996" s="809"/>
      <c r="AD996" s="812" t="str">
        <f>IF(入力①申請書項目!AK848="","",入力①申請書項目!AK848)</f>
        <v/>
      </c>
      <c r="AE996" s="812"/>
      <c r="AF996" s="812"/>
      <c r="AG996" s="813" t="str">
        <f>IF(入力①申請書項目!AN848="","",入力①申請書項目!AN848)</f>
        <v/>
      </c>
      <c r="AH996" s="813"/>
      <c r="AI996" s="812" t="str">
        <f>IF(入力①申請書項目!AP848=0,"",入力①申請書項目!AP848)</f>
        <v/>
      </c>
      <c r="AJ996" s="812"/>
      <c r="AK996" s="812"/>
      <c r="AL996" s="814" t="str">
        <f>IF(入力①申請書項目!AV848="","",入力①申請書項目!AV848)&amp;IF(入力①申請書項目!AZ848="","",","&amp;入力①申請書項目!AZ848)</f>
        <v/>
      </c>
      <c r="AM996" s="814"/>
      <c r="AN996" s="814"/>
      <c r="AO996" s="814"/>
      <c r="AP996" s="814"/>
      <c r="AQ996" s="396"/>
    </row>
    <row r="997" spans="1:46">
      <c r="A997" s="265"/>
      <c r="B997" s="265"/>
      <c r="C997" s="808" t="str">
        <f>IF(入力①申請書項目!E849="","",入力①申請書項目!E849)</f>
        <v/>
      </c>
      <c r="D997" s="808"/>
      <c r="E997" s="809" t="str">
        <f>IF(入力①申請書項目!G849="","","H"&amp;入力①申請書項目!G849&amp;"."&amp;入力①申請書項目!J849)</f>
        <v/>
      </c>
      <c r="F997" s="809"/>
      <c r="G997" s="809"/>
      <c r="H997" s="809"/>
      <c r="I997" s="810" t="str">
        <f>IF(入力①申請書項目!M849="","",VLOOKUP(入力①申請書項目!M849,PL①!$A$25:$B$29,2,FALSE))</f>
        <v/>
      </c>
      <c r="J997" s="810"/>
      <c r="K997" s="810"/>
      <c r="L997" s="811" t="str">
        <f>IF(入力①申請書項目!Q849="","",入力①申請書項目!Q849)</f>
        <v/>
      </c>
      <c r="M997" s="811"/>
      <c r="N997" s="811"/>
      <c r="O997" s="811"/>
      <c r="P997" s="811"/>
      <c r="Q997" s="811"/>
      <c r="R997" s="811"/>
      <c r="S997" s="811"/>
      <c r="T997" s="811"/>
      <c r="U997" s="811"/>
      <c r="V997" s="811"/>
      <c r="W997" s="809" t="str">
        <f>IF(入力①申請書項目!AA849="","",入力①申請書項目!AA849)&amp;IF(入力①申請書項目!AD849="","",入力①申請書項目!AD849)</f>
        <v/>
      </c>
      <c r="X997" s="809"/>
      <c r="Y997" s="809"/>
      <c r="Z997" s="809"/>
      <c r="AA997" s="809" t="str">
        <f>IF(入力①申請書項目!AG849="","",入力①申請書項目!AG849)</f>
        <v/>
      </c>
      <c r="AB997" s="809"/>
      <c r="AC997" s="809"/>
      <c r="AD997" s="812" t="str">
        <f>IF(入力①申請書項目!AK849="","",入力①申請書項目!AK849)</f>
        <v/>
      </c>
      <c r="AE997" s="812"/>
      <c r="AF997" s="812"/>
      <c r="AG997" s="813" t="str">
        <f>IF(入力①申請書項目!AN849="","",入力①申請書項目!AN849)</f>
        <v/>
      </c>
      <c r="AH997" s="813"/>
      <c r="AI997" s="812" t="str">
        <f>IF(入力①申請書項目!AP849=0,"",入力①申請書項目!AP849)</f>
        <v/>
      </c>
      <c r="AJ997" s="812"/>
      <c r="AK997" s="812"/>
      <c r="AL997" s="814" t="str">
        <f>IF(入力①申請書項目!AV849="","",入力①申請書項目!AV849)&amp;IF(入力①申請書項目!AZ849="","",","&amp;入力①申請書項目!AZ849)</f>
        <v/>
      </c>
      <c r="AM997" s="814"/>
      <c r="AN997" s="814"/>
      <c r="AO997" s="814"/>
      <c r="AP997" s="814"/>
      <c r="AQ997" s="396"/>
    </row>
    <row r="998" spans="1:46">
      <c r="A998" s="265"/>
      <c r="B998" s="265"/>
      <c r="C998" s="808" t="str">
        <f>IF(入力①申請書項目!E850="","",入力①申請書項目!E850)</f>
        <v/>
      </c>
      <c r="D998" s="808"/>
      <c r="E998" s="809" t="str">
        <f>IF(入力①申請書項目!G850="","","H"&amp;入力①申請書項目!G850&amp;"."&amp;入力①申請書項目!J850)</f>
        <v/>
      </c>
      <c r="F998" s="809"/>
      <c r="G998" s="809"/>
      <c r="H998" s="809"/>
      <c r="I998" s="810" t="str">
        <f>IF(入力①申請書項目!M850="","",VLOOKUP(入力①申請書項目!M850,PL①!$A$25:$B$29,2,FALSE))</f>
        <v/>
      </c>
      <c r="J998" s="810"/>
      <c r="K998" s="810"/>
      <c r="L998" s="811" t="str">
        <f>IF(入力①申請書項目!Q850="","",入力①申請書項目!Q850)</f>
        <v/>
      </c>
      <c r="M998" s="811"/>
      <c r="N998" s="811"/>
      <c r="O998" s="811"/>
      <c r="P998" s="811"/>
      <c r="Q998" s="811"/>
      <c r="R998" s="811"/>
      <c r="S998" s="811"/>
      <c r="T998" s="811"/>
      <c r="U998" s="811"/>
      <c r="V998" s="811"/>
      <c r="W998" s="809" t="str">
        <f>IF(入力①申請書項目!AA850="","",入力①申請書項目!AA850)&amp;IF(入力①申請書項目!AD850="","",入力①申請書項目!AD850)</f>
        <v/>
      </c>
      <c r="X998" s="809"/>
      <c r="Y998" s="809"/>
      <c r="Z998" s="809"/>
      <c r="AA998" s="809" t="str">
        <f>IF(入力①申請書項目!AG850="","",入力①申請書項目!AG850)</f>
        <v/>
      </c>
      <c r="AB998" s="809"/>
      <c r="AC998" s="809"/>
      <c r="AD998" s="812" t="str">
        <f>IF(入力①申請書項目!AK850="","",入力①申請書項目!AK850)</f>
        <v/>
      </c>
      <c r="AE998" s="812"/>
      <c r="AF998" s="812"/>
      <c r="AG998" s="813" t="str">
        <f>IF(入力①申請書項目!AN850="","",入力①申請書項目!AN850)</f>
        <v/>
      </c>
      <c r="AH998" s="813"/>
      <c r="AI998" s="812" t="str">
        <f>IF(入力①申請書項目!AP850=0,"",入力①申請書項目!AP850)</f>
        <v/>
      </c>
      <c r="AJ998" s="812"/>
      <c r="AK998" s="812"/>
      <c r="AL998" s="814" t="str">
        <f>IF(入力①申請書項目!AV850="","",入力①申請書項目!AV850)&amp;IF(入力①申請書項目!AZ850="","",","&amp;入力①申請書項目!AZ850)</f>
        <v/>
      </c>
      <c r="AM998" s="814"/>
      <c r="AN998" s="814"/>
      <c r="AO998" s="814"/>
      <c r="AP998" s="814"/>
      <c r="AQ998" s="396"/>
    </row>
    <row r="999" spans="1:46">
      <c r="A999" s="265"/>
      <c r="B999" s="265"/>
      <c r="C999" s="808" t="str">
        <f>IF(入力①申請書項目!E851="","",入力①申請書項目!E851)</f>
        <v/>
      </c>
      <c r="D999" s="808"/>
      <c r="E999" s="809" t="str">
        <f>IF(入力①申請書項目!G851="","","H"&amp;入力①申請書項目!G851&amp;"."&amp;入力①申請書項目!J851)</f>
        <v/>
      </c>
      <c r="F999" s="809"/>
      <c r="G999" s="809"/>
      <c r="H999" s="809"/>
      <c r="I999" s="810" t="str">
        <f>IF(入力①申請書項目!M851="","",VLOOKUP(入力①申請書項目!M851,PL①!$A$25:$B$29,2,FALSE))</f>
        <v/>
      </c>
      <c r="J999" s="810"/>
      <c r="K999" s="810"/>
      <c r="L999" s="811" t="str">
        <f>IF(入力①申請書項目!Q851="","",入力①申請書項目!Q851)</f>
        <v/>
      </c>
      <c r="M999" s="811"/>
      <c r="N999" s="811"/>
      <c r="O999" s="811"/>
      <c r="P999" s="811"/>
      <c r="Q999" s="811"/>
      <c r="R999" s="811"/>
      <c r="S999" s="811"/>
      <c r="T999" s="811"/>
      <c r="U999" s="811"/>
      <c r="V999" s="811"/>
      <c r="W999" s="809" t="str">
        <f>IF(入力①申請書項目!AA851="","",入力①申請書項目!AA851)&amp;IF(入力①申請書項目!AD851="","",入力①申請書項目!AD851)</f>
        <v/>
      </c>
      <c r="X999" s="809"/>
      <c r="Y999" s="809"/>
      <c r="Z999" s="809"/>
      <c r="AA999" s="809" t="str">
        <f>IF(入力①申請書項目!AG851="","",入力①申請書項目!AG851)</f>
        <v/>
      </c>
      <c r="AB999" s="809"/>
      <c r="AC999" s="809"/>
      <c r="AD999" s="812" t="str">
        <f>IF(入力①申請書項目!AK851="","",入力①申請書項目!AK851)</f>
        <v/>
      </c>
      <c r="AE999" s="812"/>
      <c r="AF999" s="812"/>
      <c r="AG999" s="813" t="str">
        <f>IF(入力①申請書項目!AN851="","",入力①申請書項目!AN851)</f>
        <v/>
      </c>
      <c r="AH999" s="813"/>
      <c r="AI999" s="812" t="str">
        <f>IF(入力①申請書項目!AP851=0,"",入力①申請書項目!AP851)</f>
        <v/>
      </c>
      <c r="AJ999" s="812"/>
      <c r="AK999" s="812"/>
      <c r="AL999" s="814" t="str">
        <f>IF(入力①申請書項目!AV851="","",入力①申請書項目!AV851)&amp;IF(入力①申請書項目!AZ851="","",","&amp;入力①申請書項目!AZ851)</f>
        <v/>
      </c>
      <c r="AM999" s="814"/>
      <c r="AN999" s="814"/>
      <c r="AO999" s="814"/>
      <c r="AP999" s="814"/>
      <c r="AQ999" s="396"/>
    </row>
    <row r="1000" spans="1:46">
      <c r="A1000" s="265"/>
      <c r="B1000" s="265"/>
      <c r="C1000" s="808" t="str">
        <f>IF(入力①申請書項目!E852="","",入力①申請書項目!E852)</f>
        <v/>
      </c>
      <c r="D1000" s="808"/>
      <c r="E1000" s="809" t="str">
        <f>IF(入力①申請書項目!G852="","","H"&amp;入力①申請書項目!G852&amp;"."&amp;入力①申請書項目!J852)</f>
        <v/>
      </c>
      <c r="F1000" s="809"/>
      <c r="G1000" s="809"/>
      <c r="H1000" s="809"/>
      <c r="I1000" s="810" t="str">
        <f>IF(入力①申請書項目!M852="","",VLOOKUP(入力①申請書項目!M852,PL①!$A$25:$B$29,2,FALSE))</f>
        <v/>
      </c>
      <c r="J1000" s="810"/>
      <c r="K1000" s="810"/>
      <c r="L1000" s="811" t="str">
        <f>IF(入力①申請書項目!Q852="","",入力①申請書項目!Q852)</f>
        <v/>
      </c>
      <c r="M1000" s="811"/>
      <c r="N1000" s="811"/>
      <c r="O1000" s="811"/>
      <c r="P1000" s="811"/>
      <c r="Q1000" s="811"/>
      <c r="R1000" s="811"/>
      <c r="S1000" s="811"/>
      <c r="T1000" s="811"/>
      <c r="U1000" s="811"/>
      <c r="V1000" s="811"/>
      <c r="W1000" s="809" t="str">
        <f>IF(入力①申請書項目!AA852="","",入力①申請書項目!AA852)&amp;IF(入力①申請書項目!AD852="","",入力①申請書項目!AD852)</f>
        <v/>
      </c>
      <c r="X1000" s="809"/>
      <c r="Y1000" s="809"/>
      <c r="Z1000" s="809"/>
      <c r="AA1000" s="809" t="str">
        <f>IF(入力①申請書項目!AG852="","",入力①申請書項目!AG852)</f>
        <v/>
      </c>
      <c r="AB1000" s="809"/>
      <c r="AC1000" s="809"/>
      <c r="AD1000" s="812" t="str">
        <f>IF(入力①申請書項目!AK852="","",入力①申請書項目!AK852)</f>
        <v/>
      </c>
      <c r="AE1000" s="812"/>
      <c r="AF1000" s="812"/>
      <c r="AG1000" s="813" t="str">
        <f>IF(入力①申請書項目!AN852="","",入力①申請書項目!AN852)</f>
        <v/>
      </c>
      <c r="AH1000" s="813"/>
      <c r="AI1000" s="812" t="str">
        <f>IF(入力①申請書項目!AP852=0,"",入力①申請書項目!AP852)</f>
        <v/>
      </c>
      <c r="AJ1000" s="812"/>
      <c r="AK1000" s="812"/>
      <c r="AL1000" s="814" t="str">
        <f>IF(入力①申請書項目!AV852="","",入力①申請書項目!AV852)&amp;IF(入力①申請書項目!AZ852="","",","&amp;入力①申請書項目!AZ852)</f>
        <v/>
      </c>
      <c r="AM1000" s="814"/>
      <c r="AN1000" s="814"/>
      <c r="AO1000" s="814"/>
      <c r="AP1000" s="814"/>
      <c r="AQ1000" s="396"/>
    </row>
    <row r="1001" spans="1:46">
      <c r="A1001" s="265"/>
      <c r="B1001" s="265"/>
      <c r="C1001" s="808" t="str">
        <f>IF(入力①申請書項目!E853="","",入力①申請書項目!E853)</f>
        <v/>
      </c>
      <c r="D1001" s="808"/>
      <c r="E1001" s="809" t="str">
        <f>IF(入力①申請書項目!G853="","","H"&amp;入力①申請書項目!G853&amp;"."&amp;入力①申請書項目!J853)</f>
        <v/>
      </c>
      <c r="F1001" s="809"/>
      <c r="G1001" s="809"/>
      <c r="H1001" s="809"/>
      <c r="I1001" s="810" t="str">
        <f>IF(入力①申請書項目!M853="","",VLOOKUP(入力①申請書項目!M853,PL①!$A$25:$B$29,2,FALSE))</f>
        <v/>
      </c>
      <c r="J1001" s="810"/>
      <c r="K1001" s="810"/>
      <c r="L1001" s="811" t="str">
        <f>IF(入力①申請書項目!Q853="","",入力①申請書項目!Q853)</f>
        <v/>
      </c>
      <c r="M1001" s="811"/>
      <c r="N1001" s="811"/>
      <c r="O1001" s="811"/>
      <c r="P1001" s="811"/>
      <c r="Q1001" s="811"/>
      <c r="R1001" s="811"/>
      <c r="S1001" s="811"/>
      <c r="T1001" s="811"/>
      <c r="U1001" s="811"/>
      <c r="V1001" s="811"/>
      <c r="W1001" s="809" t="str">
        <f>IF(入力①申請書項目!AA853="","",入力①申請書項目!AA853)&amp;IF(入力①申請書項目!AD853="","",入力①申請書項目!AD853)</f>
        <v/>
      </c>
      <c r="X1001" s="809"/>
      <c r="Y1001" s="809"/>
      <c r="Z1001" s="809"/>
      <c r="AA1001" s="809" t="str">
        <f>IF(入力①申請書項目!AG853="","",入力①申請書項目!AG853)</f>
        <v/>
      </c>
      <c r="AB1001" s="809"/>
      <c r="AC1001" s="809"/>
      <c r="AD1001" s="812" t="str">
        <f>IF(入力①申請書項目!AK853="","",入力①申請書項目!AK853)</f>
        <v/>
      </c>
      <c r="AE1001" s="812"/>
      <c r="AF1001" s="812"/>
      <c r="AG1001" s="813" t="str">
        <f>IF(入力①申請書項目!AN853="","",入力①申請書項目!AN853)</f>
        <v/>
      </c>
      <c r="AH1001" s="813"/>
      <c r="AI1001" s="812" t="str">
        <f>IF(入力①申請書項目!AP853=0,"",入力①申請書項目!AP853)</f>
        <v/>
      </c>
      <c r="AJ1001" s="812"/>
      <c r="AK1001" s="812"/>
      <c r="AL1001" s="814" t="str">
        <f>IF(入力①申請書項目!AV853="","",入力①申請書項目!AV853)&amp;IF(入力①申請書項目!AZ853="","",","&amp;入力①申請書項目!AZ853)</f>
        <v/>
      </c>
      <c r="AM1001" s="814"/>
      <c r="AN1001" s="814"/>
      <c r="AO1001" s="814"/>
      <c r="AP1001" s="814"/>
      <c r="AQ1001" s="396"/>
      <c r="AT1001" s="89">
        <f>IF(L1001="",0,1)</f>
        <v>0</v>
      </c>
    </row>
    <row r="1002" spans="1:46">
      <c r="A1002" s="265"/>
      <c r="B1002" s="265"/>
      <c r="C1002" s="808" t="str">
        <f>IF(入力①申請書項目!E854="","",入力①申請書項目!E854)</f>
        <v/>
      </c>
      <c r="D1002" s="808"/>
      <c r="E1002" s="809" t="str">
        <f>IF(入力①申請書項目!G854="","","H"&amp;入力①申請書項目!G854&amp;"."&amp;入力①申請書項目!J854)</f>
        <v/>
      </c>
      <c r="F1002" s="809"/>
      <c r="G1002" s="809"/>
      <c r="H1002" s="809"/>
      <c r="I1002" s="810" t="str">
        <f>IF(入力①申請書項目!M854="","",VLOOKUP(入力①申請書項目!M854,PL①!$A$25:$B$29,2,FALSE))</f>
        <v/>
      </c>
      <c r="J1002" s="810"/>
      <c r="K1002" s="810"/>
      <c r="L1002" s="811" t="str">
        <f>IF(入力①申請書項目!Q854="","",入力①申請書項目!Q854)</f>
        <v/>
      </c>
      <c r="M1002" s="811"/>
      <c r="N1002" s="811"/>
      <c r="O1002" s="811"/>
      <c r="P1002" s="811"/>
      <c r="Q1002" s="811"/>
      <c r="R1002" s="811"/>
      <c r="S1002" s="811"/>
      <c r="T1002" s="811"/>
      <c r="U1002" s="811"/>
      <c r="V1002" s="811"/>
      <c r="W1002" s="809" t="str">
        <f>IF(入力①申請書項目!AA854="","",入力①申請書項目!AA854)&amp;IF(入力①申請書項目!AD854="","",入力①申請書項目!AD854)</f>
        <v/>
      </c>
      <c r="X1002" s="809"/>
      <c r="Y1002" s="809"/>
      <c r="Z1002" s="809"/>
      <c r="AA1002" s="809" t="str">
        <f>IF(入力①申請書項目!AG854="","",入力①申請書項目!AG854)</f>
        <v/>
      </c>
      <c r="AB1002" s="809"/>
      <c r="AC1002" s="809"/>
      <c r="AD1002" s="812" t="str">
        <f>IF(入力①申請書項目!AK854="","",入力①申請書項目!AK854)</f>
        <v/>
      </c>
      <c r="AE1002" s="812"/>
      <c r="AF1002" s="812"/>
      <c r="AG1002" s="813" t="str">
        <f>IF(入力①申請書項目!AN854="","",入力①申請書項目!AN854)</f>
        <v/>
      </c>
      <c r="AH1002" s="813"/>
      <c r="AI1002" s="812" t="str">
        <f>IF(入力①申請書項目!AP854=0,"",入力①申請書項目!AP854)</f>
        <v/>
      </c>
      <c r="AJ1002" s="812"/>
      <c r="AK1002" s="812"/>
      <c r="AL1002" s="814" t="str">
        <f>IF(入力①申請書項目!AV854="","",入力①申請書項目!AV854)&amp;IF(入力①申請書項目!AZ854="","",","&amp;入力①申請書項目!AZ854)</f>
        <v/>
      </c>
      <c r="AM1002" s="814"/>
      <c r="AN1002" s="814"/>
      <c r="AO1002" s="814"/>
      <c r="AP1002" s="814"/>
      <c r="AQ1002" s="396"/>
    </row>
    <row r="1003" spans="1:46">
      <c r="A1003" s="265"/>
      <c r="B1003" s="265"/>
      <c r="C1003" s="808" t="str">
        <f>IF(入力①申請書項目!E855="","",入力①申請書項目!E855)</f>
        <v/>
      </c>
      <c r="D1003" s="808"/>
      <c r="E1003" s="809" t="str">
        <f>IF(入力①申請書項目!G855="","","H"&amp;入力①申請書項目!G855&amp;"."&amp;入力①申請書項目!J855)</f>
        <v/>
      </c>
      <c r="F1003" s="809"/>
      <c r="G1003" s="809"/>
      <c r="H1003" s="809"/>
      <c r="I1003" s="810" t="str">
        <f>IF(入力①申請書項目!M855="","",VLOOKUP(入力①申請書項目!M855,PL①!$A$25:$B$29,2,FALSE))</f>
        <v/>
      </c>
      <c r="J1003" s="810"/>
      <c r="K1003" s="810"/>
      <c r="L1003" s="811" t="str">
        <f>IF(入力①申請書項目!Q855="","",入力①申請書項目!Q855)</f>
        <v/>
      </c>
      <c r="M1003" s="811"/>
      <c r="N1003" s="811"/>
      <c r="O1003" s="811"/>
      <c r="P1003" s="811"/>
      <c r="Q1003" s="811"/>
      <c r="R1003" s="811"/>
      <c r="S1003" s="811"/>
      <c r="T1003" s="811"/>
      <c r="U1003" s="811"/>
      <c r="V1003" s="811"/>
      <c r="W1003" s="809" t="str">
        <f>IF(入力①申請書項目!AA855="","",入力①申請書項目!AA855)&amp;IF(入力①申請書項目!AD855="","",入力①申請書項目!AD855)</f>
        <v/>
      </c>
      <c r="X1003" s="809"/>
      <c r="Y1003" s="809"/>
      <c r="Z1003" s="809"/>
      <c r="AA1003" s="809" t="str">
        <f>IF(入力①申請書項目!AG855="","",入力①申請書項目!AG855)</f>
        <v/>
      </c>
      <c r="AB1003" s="809"/>
      <c r="AC1003" s="809"/>
      <c r="AD1003" s="812" t="str">
        <f>IF(入力①申請書項目!AK855="","",入力①申請書項目!AK855)</f>
        <v/>
      </c>
      <c r="AE1003" s="812"/>
      <c r="AF1003" s="812"/>
      <c r="AG1003" s="813" t="str">
        <f>IF(入力①申請書項目!AN855="","",入力①申請書項目!AN855)</f>
        <v/>
      </c>
      <c r="AH1003" s="813"/>
      <c r="AI1003" s="812" t="str">
        <f>IF(入力①申請書項目!AP855=0,"",入力①申請書項目!AP855)</f>
        <v/>
      </c>
      <c r="AJ1003" s="812"/>
      <c r="AK1003" s="812"/>
      <c r="AL1003" s="814" t="str">
        <f>IF(入力①申請書項目!AV855="","",入力①申請書項目!AV855)&amp;IF(入力①申請書項目!AZ855="","",","&amp;入力①申請書項目!AZ855)</f>
        <v/>
      </c>
      <c r="AM1003" s="814"/>
      <c r="AN1003" s="814"/>
      <c r="AO1003" s="814"/>
      <c r="AP1003" s="814"/>
      <c r="AQ1003" s="396"/>
    </row>
    <row r="1004" spans="1:46">
      <c r="A1004" s="265"/>
      <c r="B1004" s="265"/>
      <c r="C1004" s="808" t="str">
        <f>IF(入力①申請書項目!E856="","",入力①申請書項目!E856)</f>
        <v/>
      </c>
      <c r="D1004" s="808"/>
      <c r="E1004" s="809" t="str">
        <f>IF(入力①申請書項目!G856="","","H"&amp;入力①申請書項目!G856&amp;"."&amp;入力①申請書項目!J856)</f>
        <v/>
      </c>
      <c r="F1004" s="809"/>
      <c r="G1004" s="809"/>
      <c r="H1004" s="809"/>
      <c r="I1004" s="810" t="str">
        <f>IF(入力①申請書項目!M856="","",VLOOKUP(入力①申請書項目!M856,PL①!$A$25:$B$29,2,FALSE))</f>
        <v/>
      </c>
      <c r="J1004" s="810"/>
      <c r="K1004" s="810"/>
      <c r="L1004" s="811" t="str">
        <f>IF(入力①申請書項目!Q856="","",入力①申請書項目!Q856)</f>
        <v/>
      </c>
      <c r="M1004" s="811"/>
      <c r="N1004" s="811"/>
      <c r="O1004" s="811"/>
      <c r="P1004" s="811"/>
      <c r="Q1004" s="811"/>
      <c r="R1004" s="811"/>
      <c r="S1004" s="811"/>
      <c r="T1004" s="811"/>
      <c r="U1004" s="811"/>
      <c r="V1004" s="811"/>
      <c r="W1004" s="809" t="str">
        <f>IF(入力①申請書項目!AA856="","",入力①申請書項目!AA856)&amp;IF(入力①申請書項目!AD856="","",入力①申請書項目!AD856)</f>
        <v/>
      </c>
      <c r="X1004" s="809"/>
      <c r="Y1004" s="809"/>
      <c r="Z1004" s="809"/>
      <c r="AA1004" s="809" t="str">
        <f>IF(入力①申請書項目!AG856="","",入力①申請書項目!AG856)</f>
        <v/>
      </c>
      <c r="AB1004" s="809"/>
      <c r="AC1004" s="809"/>
      <c r="AD1004" s="812" t="str">
        <f>IF(入力①申請書項目!AK856="","",入力①申請書項目!AK856)</f>
        <v/>
      </c>
      <c r="AE1004" s="812"/>
      <c r="AF1004" s="812"/>
      <c r="AG1004" s="813" t="str">
        <f>IF(入力①申請書項目!AN856="","",入力①申請書項目!AN856)</f>
        <v/>
      </c>
      <c r="AH1004" s="813"/>
      <c r="AI1004" s="812" t="str">
        <f>IF(入力①申請書項目!AP856=0,"",入力①申請書項目!AP856)</f>
        <v/>
      </c>
      <c r="AJ1004" s="812"/>
      <c r="AK1004" s="812"/>
      <c r="AL1004" s="814" t="str">
        <f>IF(入力①申請書項目!AV856="","",入力①申請書項目!AV856)&amp;IF(入力①申請書項目!AZ856="","",","&amp;入力①申請書項目!AZ856)</f>
        <v/>
      </c>
      <c r="AM1004" s="814"/>
      <c r="AN1004" s="814"/>
      <c r="AO1004" s="814"/>
      <c r="AP1004" s="814"/>
      <c r="AQ1004" s="396"/>
    </row>
    <row r="1005" spans="1:46">
      <c r="A1005" s="265"/>
      <c r="B1005" s="265"/>
      <c r="C1005" s="808" t="str">
        <f>IF(入力①申請書項目!E857="","",入力①申請書項目!E857)</f>
        <v/>
      </c>
      <c r="D1005" s="808"/>
      <c r="E1005" s="809" t="str">
        <f>IF(入力①申請書項目!G857="","","H"&amp;入力①申請書項目!G857&amp;"."&amp;入力①申請書項目!J857)</f>
        <v/>
      </c>
      <c r="F1005" s="809"/>
      <c r="G1005" s="809"/>
      <c r="H1005" s="809"/>
      <c r="I1005" s="810" t="str">
        <f>IF(入力①申請書項目!M857="","",VLOOKUP(入力①申請書項目!M857,PL①!$A$25:$B$29,2,FALSE))</f>
        <v/>
      </c>
      <c r="J1005" s="810"/>
      <c r="K1005" s="810"/>
      <c r="L1005" s="811" t="str">
        <f>IF(入力①申請書項目!Q857="","",入力①申請書項目!Q857)</f>
        <v/>
      </c>
      <c r="M1005" s="811"/>
      <c r="N1005" s="811"/>
      <c r="O1005" s="811"/>
      <c r="P1005" s="811"/>
      <c r="Q1005" s="811"/>
      <c r="R1005" s="811"/>
      <c r="S1005" s="811"/>
      <c r="T1005" s="811"/>
      <c r="U1005" s="811"/>
      <c r="V1005" s="811"/>
      <c r="W1005" s="809" t="str">
        <f>IF(入力①申請書項目!AA857="","",入力①申請書項目!AA857)&amp;IF(入力①申請書項目!AD857="","",入力①申請書項目!AD857)</f>
        <v/>
      </c>
      <c r="X1005" s="809"/>
      <c r="Y1005" s="809"/>
      <c r="Z1005" s="809"/>
      <c r="AA1005" s="809" t="str">
        <f>IF(入力①申請書項目!AG857="","",入力①申請書項目!AG857)</f>
        <v/>
      </c>
      <c r="AB1005" s="809"/>
      <c r="AC1005" s="809"/>
      <c r="AD1005" s="812" t="str">
        <f>IF(入力①申請書項目!AK857="","",入力①申請書項目!AK857)</f>
        <v/>
      </c>
      <c r="AE1005" s="812"/>
      <c r="AF1005" s="812"/>
      <c r="AG1005" s="813" t="str">
        <f>IF(入力①申請書項目!AN857="","",入力①申請書項目!AN857)</f>
        <v/>
      </c>
      <c r="AH1005" s="813"/>
      <c r="AI1005" s="812" t="str">
        <f>IF(入力①申請書項目!AP857=0,"",入力①申請書項目!AP857)</f>
        <v/>
      </c>
      <c r="AJ1005" s="812"/>
      <c r="AK1005" s="812"/>
      <c r="AL1005" s="814" t="str">
        <f>IF(入力①申請書項目!AV857="","",入力①申請書項目!AV857)&amp;IF(入力①申請書項目!AZ857="","",","&amp;入力①申請書項目!AZ857)</f>
        <v/>
      </c>
      <c r="AM1005" s="814"/>
      <c r="AN1005" s="814"/>
      <c r="AO1005" s="814"/>
      <c r="AP1005" s="814"/>
      <c r="AQ1005" s="396"/>
    </row>
    <row r="1006" spans="1:46">
      <c r="A1006" s="265"/>
      <c r="B1006" s="265"/>
      <c r="C1006" s="808" t="str">
        <f>IF(入力①申請書項目!E858="","",入力①申請書項目!E858)</f>
        <v/>
      </c>
      <c r="D1006" s="808"/>
      <c r="E1006" s="809" t="str">
        <f>IF(入力①申請書項目!G858="","","H"&amp;入力①申請書項目!G858&amp;"."&amp;入力①申請書項目!J858)</f>
        <v/>
      </c>
      <c r="F1006" s="809"/>
      <c r="G1006" s="809"/>
      <c r="H1006" s="809"/>
      <c r="I1006" s="810" t="str">
        <f>IF(入力①申請書項目!M858="","",VLOOKUP(入力①申請書項目!M858,PL①!$A$25:$B$29,2,FALSE))</f>
        <v/>
      </c>
      <c r="J1006" s="810"/>
      <c r="K1006" s="810"/>
      <c r="L1006" s="811" t="str">
        <f>IF(入力①申請書項目!Q858="","",入力①申請書項目!Q858)</f>
        <v/>
      </c>
      <c r="M1006" s="811"/>
      <c r="N1006" s="811"/>
      <c r="O1006" s="811"/>
      <c r="P1006" s="811"/>
      <c r="Q1006" s="811"/>
      <c r="R1006" s="811"/>
      <c r="S1006" s="811"/>
      <c r="T1006" s="811"/>
      <c r="U1006" s="811"/>
      <c r="V1006" s="811"/>
      <c r="W1006" s="809" t="str">
        <f>IF(入力①申請書項目!AA858="","",入力①申請書項目!AA858)&amp;IF(入力①申請書項目!AD858="","",入力①申請書項目!AD858)</f>
        <v/>
      </c>
      <c r="X1006" s="809"/>
      <c r="Y1006" s="809"/>
      <c r="Z1006" s="809"/>
      <c r="AA1006" s="809" t="str">
        <f>IF(入力①申請書項目!AG858="","",入力①申請書項目!AG858)</f>
        <v/>
      </c>
      <c r="AB1006" s="809"/>
      <c r="AC1006" s="809"/>
      <c r="AD1006" s="812" t="str">
        <f>IF(入力①申請書項目!AK858="","",入力①申請書項目!AK858)</f>
        <v/>
      </c>
      <c r="AE1006" s="812"/>
      <c r="AF1006" s="812"/>
      <c r="AG1006" s="813" t="str">
        <f>IF(入力①申請書項目!AN858="","",入力①申請書項目!AN858)</f>
        <v/>
      </c>
      <c r="AH1006" s="813"/>
      <c r="AI1006" s="812" t="str">
        <f>IF(入力①申請書項目!AP858=0,"",入力①申請書項目!AP858)</f>
        <v/>
      </c>
      <c r="AJ1006" s="812"/>
      <c r="AK1006" s="812"/>
      <c r="AL1006" s="814" t="str">
        <f>IF(入力①申請書項目!AV858="","",入力①申請書項目!AV858)&amp;IF(入力①申請書項目!AZ858="","",","&amp;入力①申請書項目!AZ858)</f>
        <v/>
      </c>
      <c r="AM1006" s="814"/>
      <c r="AN1006" s="814"/>
      <c r="AO1006" s="814"/>
      <c r="AP1006" s="814"/>
      <c r="AQ1006" s="396"/>
    </row>
    <row r="1007" spans="1:46">
      <c r="A1007" s="265"/>
      <c r="B1007" s="265"/>
      <c r="C1007" s="808" t="str">
        <f>IF(入力①申請書項目!E859="","",入力①申請書項目!E859)</f>
        <v/>
      </c>
      <c r="D1007" s="808"/>
      <c r="E1007" s="809" t="str">
        <f>IF(入力①申請書項目!G859="","","H"&amp;入力①申請書項目!G859&amp;"."&amp;入力①申請書項目!J859)</f>
        <v/>
      </c>
      <c r="F1007" s="809"/>
      <c r="G1007" s="809"/>
      <c r="H1007" s="809"/>
      <c r="I1007" s="810" t="str">
        <f>IF(入力①申請書項目!M859="","",VLOOKUP(入力①申請書項目!M859,PL①!$A$25:$B$29,2,FALSE))</f>
        <v/>
      </c>
      <c r="J1007" s="810"/>
      <c r="K1007" s="810"/>
      <c r="L1007" s="811" t="str">
        <f>IF(入力①申請書項目!Q859="","",入力①申請書項目!Q859)</f>
        <v/>
      </c>
      <c r="M1007" s="811"/>
      <c r="N1007" s="811"/>
      <c r="O1007" s="811"/>
      <c r="P1007" s="811"/>
      <c r="Q1007" s="811"/>
      <c r="R1007" s="811"/>
      <c r="S1007" s="811"/>
      <c r="T1007" s="811"/>
      <c r="U1007" s="811"/>
      <c r="V1007" s="811"/>
      <c r="W1007" s="809" t="str">
        <f>IF(入力①申請書項目!AA859="","",入力①申請書項目!AA859)&amp;IF(入力①申請書項目!AD859="","",入力①申請書項目!AD859)</f>
        <v/>
      </c>
      <c r="X1007" s="809"/>
      <c r="Y1007" s="809"/>
      <c r="Z1007" s="809"/>
      <c r="AA1007" s="809" t="str">
        <f>IF(入力①申請書項目!AG859="","",入力①申請書項目!AG859)</f>
        <v/>
      </c>
      <c r="AB1007" s="809"/>
      <c r="AC1007" s="809"/>
      <c r="AD1007" s="812" t="str">
        <f>IF(入力①申請書項目!AK859="","",入力①申請書項目!AK859)</f>
        <v/>
      </c>
      <c r="AE1007" s="812"/>
      <c r="AF1007" s="812"/>
      <c r="AG1007" s="813" t="str">
        <f>IF(入力①申請書項目!AN859="","",入力①申請書項目!AN859)</f>
        <v/>
      </c>
      <c r="AH1007" s="813"/>
      <c r="AI1007" s="812" t="str">
        <f>IF(入力①申請書項目!AP859=0,"",入力①申請書項目!AP859)</f>
        <v/>
      </c>
      <c r="AJ1007" s="812"/>
      <c r="AK1007" s="812"/>
      <c r="AL1007" s="814" t="str">
        <f>IF(入力①申請書項目!AV859="","",入力①申請書項目!AV859)&amp;IF(入力①申請書項目!AZ859="","",","&amp;入力①申請書項目!AZ859)</f>
        <v/>
      </c>
      <c r="AM1007" s="814"/>
      <c r="AN1007" s="814"/>
      <c r="AO1007" s="814"/>
      <c r="AP1007" s="814"/>
      <c r="AQ1007" s="396"/>
    </row>
    <row r="1008" spans="1:46">
      <c r="A1008" s="265"/>
      <c r="B1008" s="265"/>
      <c r="C1008" s="808" t="str">
        <f>IF(入力①申請書項目!E860="","",入力①申請書項目!E860)</f>
        <v/>
      </c>
      <c r="D1008" s="808"/>
      <c r="E1008" s="809" t="str">
        <f>IF(入力①申請書項目!G860="","","H"&amp;入力①申請書項目!G860&amp;"."&amp;入力①申請書項目!J860)</f>
        <v/>
      </c>
      <c r="F1008" s="809"/>
      <c r="G1008" s="809"/>
      <c r="H1008" s="809"/>
      <c r="I1008" s="810" t="str">
        <f>IF(入力①申請書項目!M860="","",VLOOKUP(入力①申請書項目!M860,PL①!$A$25:$B$29,2,FALSE))</f>
        <v/>
      </c>
      <c r="J1008" s="810"/>
      <c r="K1008" s="810"/>
      <c r="L1008" s="811" t="str">
        <f>IF(入力①申請書項目!Q860="","",入力①申請書項目!Q860)</f>
        <v/>
      </c>
      <c r="M1008" s="811"/>
      <c r="N1008" s="811"/>
      <c r="O1008" s="811"/>
      <c r="P1008" s="811"/>
      <c r="Q1008" s="811"/>
      <c r="R1008" s="811"/>
      <c r="S1008" s="811"/>
      <c r="T1008" s="811"/>
      <c r="U1008" s="811"/>
      <c r="V1008" s="811"/>
      <c r="W1008" s="809" t="str">
        <f>IF(入力①申請書項目!AA860="","",入力①申請書項目!AA860)&amp;IF(入力①申請書項目!AD860="","",入力①申請書項目!AD860)</f>
        <v/>
      </c>
      <c r="X1008" s="809"/>
      <c r="Y1008" s="809"/>
      <c r="Z1008" s="809"/>
      <c r="AA1008" s="809" t="str">
        <f>IF(入力①申請書項目!AG860="","",入力①申請書項目!AG860)</f>
        <v/>
      </c>
      <c r="AB1008" s="809"/>
      <c r="AC1008" s="809"/>
      <c r="AD1008" s="812" t="str">
        <f>IF(入力①申請書項目!AK860="","",入力①申請書項目!AK860)</f>
        <v/>
      </c>
      <c r="AE1008" s="812"/>
      <c r="AF1008" s="812"/>
      <c r="AG1008" s="813" t="str">
        <f>IF(入力①申請書項目!AN860="","",入力①申請書項目!AN860)</f>
        <v/>
      </c>
      <c r="AH1008" s="813"/>
      <c r="AI1008" s="812" t="str">
        <f>IF(入力①申請書項目!AP860=0,"",入力①申請書項目!AP860)</f>
        <v/>
      </c>
      <c r="AJ1008" s="812"/>
      <c r="AK1008" s="812"/>
      <c r="AL1008" s="814" t="str">
        <f>IF(入力①申請書項目!AV860="","",入力①申請書項目!AV860)&amp;IF(入力①申請書項目!AZ860="","",","&amp;入力①申請書項目!AZ860)</f>
        <v/>
      </c>
      <c r="AM1008" s="814"/>
      <c r="AN1008" s="814"/>
      <c r="AO1008" s="814"/>
      <c r="AP1008" s="814"/>
      <c r="AQ1008" s="396"/>
    </row>
    <row r="1009" spans="1:43">
      <c r="A1009" s="265"/>
      <c r="B1009" s="265"/>
      <c r="C1009" s="808" t="str">
        <f>IF(入力①申請書項目!E861="","",入力①申請書項目!E861)</f>
        <v/>
      </c>
      <c r="D1009" s="808"/>
      <c r="E1009" s="809" t="str">
        <f>IF(入力①申請書項目!G861="","","H"&amp;入力①申請書項目!G861&amp;"."&amp;入力①申請書項目!J861)</f>
        <v/>
      </c>
      <c r="F1009" s="809"/>
      <c r="G1009" s="809"/>
      <c r="H1009" s="809"/>
      <c r="I1009" s="810" t="str">
        <f>IF(入力①申請書項目!M861="","",VLOOKUP(入力①申請書項目!M861,PL①!$A$25:$B$29,2,FALSE))</f>
        <v/>
      </c>
      <c r="J1009" s="810"/>
      <c r="K1009" s="810"/>
      <c r="L1009" s="811" t="str">
        <f>IF(入力①申請書項目!Q861="","",入力①申請書項目!Q861)</f>
        <v/>
      </c>
      <c r="M1009" s="811"/>
      <c r="N1009" s="811"/>
      <c r="O1009" s="811"/>
      <c r="P1009" s="811"/>
      <c r="Q1009" s="811"/>
      <c r="R1009" s="811"/>
      <c r="S1009" s="811"/>
      <c r="T1009" s="811"/>
      <c r="U1009" s="811"/>
      <c r="V1009" s="811"/>
      <c r="W1009" s="809" t="str">
        <f>IF(入力①申請書項目!AA861="","",入力①申請書項目!AA861)&amp;IF(入力①申請書項目!AD861="","",入力①申請書項目!AD861)</f>
        <v/>
      </c>
      <c r="X1009" s="809"/>
      <c r="Y1009" s="809"/>
      <c r="Z1009" s="809"/>
      <c r="AA1009" s="809" t="str">
        <f>IF(入力①申請書項目!AG861="","",入力①申請書項目!AG861)</f>
        <v/>
      </c>
      <c r="AB1009" s="809"/>
      <c r="AC1009" s="809"/>
      <c r="AD1009" s="812" t="str">
        <f>IF(入力①申請書項目!AK861="","",入力①申請書項目!AK861)</f>
        <v/>
      </c>
      <c r="AE1009" s="812"/>
      <c r="AF1009" s="812"/>
      <c r="AG1009" s="813" t="str">
        <f>IF(入力①申請書項目!AN861="","",入力①申請書項目!AN861)</f>
        <v/>
      </c>
      <c r="AH1009" s="813"/>
      <c r="AI1009" s="812" t="str">
        <f>IF(入力①申請書項目!AP861=0,"",入力①申請書項目!AP861)</f>
        <v/>
      </c>
      <c r="AJ1009" s="812"/>
      <c r="AK1009" s="812"/>
      <c r="AL1009" s="814" t="str">
        <f>IF(入力①申請書項目!AV861="","",入力①申請書項目!AV861)&amp;IF(入力①申請書項目!AZ861="","",","&amp;入力①申請書項目!AZ861)</f>
        <v/>
      </c>
      <c r="AM1009" s="814"/>
      <c r="AN1009" s="814"/>
      <c r="AO1009" s="814"/>
      <c r="AP1009" s="814"/>
      <c r="AQ1009" s="396"/>
    </row>
    <row r="1010" spans="1:43">
      <c r="A1010" s="265"/>
      <c r="B1010" s="265"/>
      <c r="C1010" s="808" t="str">
        <f>IF(入力①申請書項目!E862="","",入力①申請書項目!E862)</f>
        <v/>
      </c>
      <c r="D1010" s="808"/>
      <c r="E1010" s="809" t="str">
        <f>IF(入力①申請書項目!G862="","","H"&amp;入力①申請書項目!G862&amp;"."&amp;入力①申請書項目!J862)</f>
        <v/>
      </c>
      <c r="F1010" s="809"/>
      <c r="G1010" s="809"/>
      <c r="H1010" s="809"/>
      <c r="I1010" s="810" t="str">
        <f>IF(入力①申請書項目!M862="","",VLOOKUP(入力①申請書項目!M862,PL①!$A$25:$B$29,2,FALSE))</f>
        <v/>
      </c>
      <c r="J1010" s="810"/>
      <c r="K1010" s="810"/>
      <c r="L1010" s="811" t="str">
        <f>IF(入力①申請書項目!Q862="","",入力①申請書項目!Q862)</f>
        <v/>
      </c>
      <c r="M1010" s="811"/>
      <c r="N1010" s="811"/>
      <c r="O1010" s="811"/>
      <c r="P1010" s="811"/>
      <c r="Q1010" s="811"/>
      <c r="R1010" s="811"/>
      <c r="S1010" s="811"/>
      <c r="T1010" s="811"/>
      <c r="U1010" s="811"/>
      <c r="V1010" s="811"/>
      <c r="W1010" s="809" t="str">
        <f>IF(入力①申請書項目!AA862="","",入力①申請書項目!AA862)&amp;IF(入力①申請書項目!AD862="","",入力①申請書項目!AD862)</f>
        <v/>
      </c>
      <c r="X1010" s="809"/>
      <c r="Y1010" s="809"/>
      <c r="Z1010" s="809"/>
      <c r="AA1010" s="809" t="str">
        <f>IF(入力①申請書項目!AG862="","",入力①申請書項目!AG862)</f>
        <v/>
      </c>
      <c r="AB1010" s="809"/>
      <c r="AC1010" s="809"/>
      <c r="AD1010" s="812" t="str">
        <f>IF(入力①申請書項目!AK862="","",入力①申請書項目!AK862)</f>
        <v/>
      </c>
      <c r="AE1010" s="812"/>
      <c r="AF1010" s="812"/>
      <c r="AG1010" s="813" t="str">
        <f>IF(入力①申請書項目!AN862="","",入力①申請書項目!AN862)</f>
        <v/>
      </c>
      <c r="AH1010" s="813"/>
      <c r="AI1010" s="812" t="str">
        <f>IF(入力①申請書項目!AP862=0,"",入力①申請書項目!AP862)</f>
        <v/>
      </c>
      <c r="AJ1010" s="812"/>
      <c r="AK1010" s="812"/>
      <c r="AL1010" s="814" t="str">
        <f>IF(入力①申請書項目!AV862="","",入力①申請書項目!AV862)&amp;IF(入力①申請書項目!AZ862="","",","&amp;入力①申請書項目!AZ862)</f>
        <v/>
      </c>
      <c r="AM1010" s="814"/>
      <c r="AN1010" s="814"/>
      <c r="AO1010" s="814"/>
      <c r="AP1010" s="814"/>
      <c r="AQ1010" s="396"/>
    </row>
    <row r="1011" spans="1:43">
      <c r="A1011" s="265"/>
      <c r="B1011" s="265"/>
      <c r="C1011" s="808" t="str">
        <f>IF(入力①申請書項目!E863="","",入力①申請書項目!E863)</f>
        <v/>
      </c>
      <c r="D1011" s="808"/>
      <c r="E1011" s="809" t="str">
        <f>IF(入力①申請書項目!G863="","","H"&amp;入力①申請書項目!G863&amp;"."&amp;入力①申請書項目!J863)</f>
        <v/>
      </c>
      <c r="F1011" s="809"/>
      <c r="G1011" s="809"/>
      <c r="H1011" s="809"/>
      <c r="I1011" s="810" t="str">
        <f>IF(入力①申請書項目!M863="","",VLOOKUP(入力①申請書項目!M863,PL①!$A$25:$B$29,2,FALSE))</f>
        <v/>
      </c>
      <c r="J1011" s="810"/>
      <c r="K1011" s="810"/>
      <c r="L1011" s="811" t="str">
        <f>IF(入力①申請書項目!Q863="","",入力①申請書項目!Q863)</f>
        <v/>
      </c>
      <c r="M1011" s="811"/>
      <c r="N1011" s="811"/>
      <c r="O1011" s="811"/>
      <c r="P1011" s="811"/>
      <c r="Q1011" s="811"/>
      <c r="R1011" s="811"/>
      <c r="S1011" s="811"/>
      <c r="T1011" s="811"/>
      <c r="U1011" s="811"/>
      <c r="V1011" s="811"/>
      <c r="W1011" s="809" t="str">
        <f>IF(入力①申請書項目!AA863="","",入力①申請書項目!AA863)&amp;IF(入力①申請書項目!AD863="","",入力①申請書項目!AD863)</f>
        <v/>
      </c>
      <c r="X1011" s="809"/>
      <c r="Y1011" s="809"/>
      <c r="Z1011" s="809"/>
      <c r="AA1011" s="809" t="str">
        <f>IF(入力①申請書項目!AG863="","",入力①申請書項目!AG863)</f>
        <v/>
      </c>
      <c r="AB1011" s="809"/>
      <c r="AC1011" s="809"/>
      <c r="AD1011" s="812" t="str">
        <f>IF(入力①申請書項目!AK863="","",入力①申請書項目!AK863)</f>
        <v/>
      </c>
      <c r="AE1011" s="812"/>
      <c r="AF1011" s="812"/>
      <c r="AG1011" s="813" t="str">
        <f>IF(入力①申請書項目!AN863="","",入力①申請書項目!AN863)</f>
        <v/>
      </c>
      <c r="AH1011" s="813"/>
      <c r="AI1011" s="812" t="str">
        <f>IF(入力①申請書項目!AP863=0,"",入力①申請書項目!AP863)</f>
        <v/>
      </c>
      <c r="AJ1011" s="812"/>
      <c r="AK1011" s="812"/>
      <c r="AL1011" s="814" t="str">
        <f>IF(入力①申請書項目!AV863="","",入力①申請書項目!AV863)&amp;IF(入力①申請書項目!AZ863="","",","&amp;入力①申請書項目!AZ863)</f>
        <v/>
      </c>
      <c r="AM1011" s="814"/>
      <c r="AN1011" s="814"/>
      <c r="AO1011" s="814"/>
      <c r="AP1011" s="814"/>
      <c r="AQ1011" s="396"/>
    </row>
    <row r="1012" spans="1:43">
      <c r="A1012" s="265"/>
      <c r="B1012" s="265"/>
      <c r="C1012" s="808" t="str">
        <f>IF(入力①申請書項目!E864="","",入力①申請書項目!E864)</f>
        <v/>
      </c>
      <c r="D1012" s="808"/>
      <c r="E1012" s="809" t="str">
        <f>IF(入力①申請書項目!G864="","","H"&amp;入力①申請書項目!G864&amp;"."&amp;入力①申請書項目!J864)</f>
        <v/>
      </c>
      <c r="F1012" s="809"/>
      <c r="G1012" s="809"/>
      <c r="H1012" s="809"/>
      <c r="I1012" s="810" t="str">
        <f>IF(入力①申請書項目!M864="","",VLOOKUP(入力①申請書項目!M864,PL①!$A$25:$B$29,2,FALSE))</f>
        <v/>
      </c>
      <c r="J1012" s="810"/>
      <c r="K1012" s="810"/>
      <c r="L1012" s="811" t="str">
        <f>IF(入力①申請書項目!Q864="","",入力①申請書項目!Q864)</f>
        <v/>
      </c>
      <c r="M1012" s="811"/>
      <c r="N1012" s="811"/>
      <c r="O1012" s="811"/>
      <c r="P1012" s="811"/>
      <c r="Q1012" s="811"/>
      <c r="R1012" s="811"/>
      <c r="S1012" s="811"/>
      <c r="T1012" s="811"/>
      <c r="U1012" s="811"/>
      <c r="V1012" s="811"/>
      <c r="W1012" s="809" t="str">
        <f>IF(入力①申請書項目!AA864="","",入力①申請書項目!AA864)&amp;IF(入力①申請書項目!AD864="","",入力①申請書項目!AD864)</f>
        <v/>
      </c>
      <c r="X1012" s="809"/>
      <c r="Y1012" s="809"/>
      <c r="Z1012" s="809"/>
      <c r="AA1012" s="809" t="str">
        <f>IF(入力①申請書項目!AG864="","",入力①申請書項目!AG864)</f>
        <v/>
      </c>
      <c r="AB1012" s="809"/>
      <c r="AC1012" s="809"/>
      <c r="AD1012" s="812" t="str">
        <f>IF(入力①申請書項目!AK864="","",入力①申請書項目!AK864)</f>
        <v/>
      </c>
      <c r="AE1012" s="812"/>
      <c r="AF1012" s="812"/>
      <c r="AG1012" s="813" t="str">
        <f>IF(入力①申請書項目!AN864="","",入力①申請書項目!AN864)</f>
        <v/>
      </c>
      <c r="AH1012" s="813"/>
      <c r="AI1012" s="812" t="str">
        <f>IF(入力①申請書項目!AP864=0,"",入力①申請書項目!AP864)</f>
        <v/>
      </c>
      <c r="AJ1012" s="812"/>
      <c r="AK1012" s="812"/>
      <c r="AL1012" s="814" t="str">
        <f>IF(入力①申請書項目!AV864="","",入力①申請書項目!AV864)&amp;IF(入力①申請書項目!AZ864="","",","&amp;入力①申請書項目!AZ864)</f>
        <v/>
      </c>
      <c r="AM1012" s="814"/>
      <c r="AN1012" s="814"/>
      <c r="AO1012" s="814"/>
      <c r="AP1012" s="814"/>
      <c r="AQ1012" s="396"/>
    </row>
    <row r="1013" spans="1:43">
      <c r="A1013" s="265"/>
      <c r="B1013" s="265"/>
      <c r="C1013" s="808" t="str">
        <f>IF(入力①申請書項目!E865="","",入力①申請書項目!E865)</f>
        <v/>
      </c>
      <c r="D1013" s="808"/>
      <c r="E1013" s="809" t="str">
        <f>IF(入力①申請書項目!G865="","","H"&amp;入力①申請書項目!G865&amp;"."&amp;入力①申請書項目!J865)</f>
        <v/>
      </c>
      <c r="F1013" s="809"/>
      <c r="G1013" s="809"/>
      <c r="H1013" s="809"/>
      <c r="I1013" s="810" t="str">
        <f>IF(入力①申請書項目!M865="","",VLOOKUP(入力①申請書項目!M865,PL①!$A$25:$B$29,2,FALSE))</f>
        <v/>
      </c>
      <c r="J1013" s="810"/>
      <c r="K1013" s="810"/>
      <c r="L1013" s="811" t="str">
        <f>IF(入力①申請書項目!Q865="","",入力①申請書項目!Q865)</f>
        <v/>
      </c>
      <c r="M1013" s="811"/>
      <c r="N1013" s="811"/>
      <c r="O1013" s="811"/>
      <c r="P1013" s="811"/>
      <c r="Q1013" s="811"/>
      <c r="R1013" s="811"/>
      <c r="S1013" s="811"/>
      <c r="T1013" s="811"/>
      <c r="U1013" s="811"/>
      <c r="V1013" s="811"/>
      <c r="W1013" s="809" t="str">
        <f>IF(入力①申請書項目!AA865="","",入力①申請書項目!AA865)&amp;IF(入力①申請書項目!AD865="","",入力①申請書項目!AD865)</f>
        <v/>
      </c>
      <c r="X1013" s="809"/>
      <c r="Y1013" s="809"/>
      <c r="Z1013" s="809"/>
      <c r="AA1013" s="809" t="str">
        <f>IF(入力①申請書項目!AG865="","",入力①申請書項目!AG865)</f>
        <v/>
      </c>
      <c r="AB1013" s="809"/>
      <c r="AC1013" s="809"/>
      <c r="AD1013" s="812" t="str">
        <f>IF(入力①申請書項目!AK865="","",入力①申請書項目!AK865)</f>
        <v/>
      </c>
      <c r="AE1013" s="812"/>
      <c r="AF1013" s="812"/>
      <c r="AG1013" s="813" t="str">
        <f>IF(入力①申請書項目!AN865="","",入力①申請書項目!AN865)</f>
        <v/>
      </c>
      <c r="AH1013" s="813"/>
      <c r="AI1013" s="812" t="str">
        <f>IF(入力①申請書項目!AP865=0,"",入力①申請書項目!AP865)</f>
        <v/>
      </c>
      <c r="AJ1013" s="812"/>
      <c r="AK1013" s="812"/>
      <c r="AL1013" s="814" t="str">
        <f>IF(入力①申請書項目!AV865="","",入力①申請書項目!AV865)&amp;IF(入力①申請書項目!AZ865="","",","&amp;入力①申請書項目!AZ865)</f>
        <v/>
      </c>
      <c r="AM1013" s="814"/>
      <c r="AN1013" s="814"/>
      <c r="AO1013" s="814"/>
      <c r="AP1013" s="814"/>
      <c r="AQ1013" s="396"/>
    </row>
    <row r="1014" spans="1:43">
      <c r="A1014" s="265"/>
      <c r="B1014" s="265"/>
      <c r="C1014" s="808" t="str">
        <f>IF(入力①申請書項目!E866="","",入力①申請書項目!E866)</f>
        <v/>
      </c>
      <c r="D1014" s="808"/>
      <c r="E1014" s="809" t="str">
        <f>IF(入力①申請書項目!G866="","","H"&amp;入力①申請書項目!G866&amp;"."&amp;入力①申請書項目!J866)</f>
        <v/>
      </c>
      <c r="F1014" s="809"/>
      <c r="G1014" s="809"/>
      <c r="H1014" s="809"/>
      <c r="I1014" s="810" t="str">
        <f>IF(入力①申請書項目!M866="","",VLOOKUP(入力①申請書項目!M866,PL①!$A$25:$B$29,2,FALSE))</f>
        <v/>
      </c>
      <c r="J1014" s="810"/>
      <c r="K1014" s="810"/>
      <c r="L1014" s="811" t="str">
        <f>IF(入力①申請書項目!Q866="","",入力①申請書項目!Q866)</f>
        <v/>
      </c>
      <c r="M1014" s="811"/>
      <c r="N1014" s="811"/>
      <c r="O1014" s="811"/>
      <c r="P1014" s="811"/>
      <c r="Q1014" s="811"/>
      <c r="R1014" s="811"/>
      <c r="S1014" s="811"/>
      <c r="T1014" s="811"/>
      <c r="U1014" s="811"/>
      <c r="V1014" s="811"/>
      <c r="W1014" s="809" t="str">
        <f>IF(入力①申請書項目!AA866="","",入力①申請書項目!AA866)&amp;IF(入力①申請書項目!AD866="","",入力①申請書項目!AD866)</f>
        <v/>
      </c>
      <c r="X1014" s="809"/>
      <c r="Y1014" s="809"/>
      <c r="Z1014" s="809"/>
      <c r="AA1014" s="809" t="str">
        <f>IF(入力①申請書項目!AG866="","",入力①申請書項目!AG866)</f>
        <v/>
      </c>
      <c r="AB1014" s="809"/>
      <c r="AC1014" s="809"/>
      <c r="AD1014" s="812" t="str">
        <f>IF(入力①申請書項目!AK866="","",入力①申請書項目!AK866)</f>
        <v/>
      </c>
      <c r="AE1014" s="812"/>
      <c r="AF1014" s="812"/>
      <c r="AG1014" s="813" t="str">
        <f>IF(入力①申請書項目!AN866="","",入力①申請書項目!AN866)</f>
        <v/>
      </c>
      <c r="AH1014" s="813"/>
      <c r="AI1014" s="812" t="str">
        <f>IF(入力①申請書項目!AP866=0,"",入力①申請書項目!AP866)</f>
        <v/>
      </c>
      <c r="AJ1014" s="812"/>
      <c r="AK1014" s="812"/>
      <c r="AL1014" s="814" t="str">
        <f>IF(入力①申請書項目!AV866="","",入力①申請書項目!AV866)&amp;IF(入力①申請書項目!AZ866="","",","&amp;入力①申請書項目!AZ866)</f>
        <v/>
      </c>
      <c r="AM1014" s="814"/>
      <c r="AN1014" s="814"/>
      <c r="AO1014" s="814"/>
      <c r="AP1014" s="814"/>
      <c r="AQ1014" s="396"/>
    </row>
    <row r="1015" spans="1:43">
      <c r="A1015" s="265"/>
      <c r="B1015" s="265"/>
      <c r="C1015" s="808" t="str">
        <f>IF(入力①申請書項目!E867="","",入力①申請書項目!E867)</f>
        <v/>
      </c>
      <c r="D1015" s="808"/>
      <c r="E1015" s="809" t="str">
        <f>IF(入力①申請書項目!G867="","","H"&amp;入力①申請書項目!G867&amp;"."&amp;入力①申請書項目!J867)</f>
        <v/>
      </c>
      <c r="F1015" s="809"/>
      <c r="G1015" s="809"/>
      <c r="H1015" s="809"/>
      <c r="I1015" s="810" t="str">
        <f>IF(入力①申請書項目!M867="","",VLOOKUP(入力①申請書項目!M867,PL①!$A$25:$B$29,2,FALSE))</f>
        <v/>
      </c>
      <c r="J1015" s="810"/>
      <c r="K1015" s="810"/>
      <c r="L1015" s="811" t="str">
        <f>IF(入力①申請書項目!Q867="","",入力①申請書項目!Q867)</f>
        <v/>
      </c>
      <c r="M1015" s="811"/>
      <c r="N1015" s="811"/>
      <c r="O1015" s="811"/>
      <c r="P1015" s="811"/>
      <c r="Q1015" s="811"/>
      <c r="R1015" s="811"/>
      <c r="S1015" s="811"/>
      <c r="T1015" s="811"/>
      <c r="U1015" s="811"/>
      <c r="V1015" s="811"/>
      <c r="W1015" s="809" t="str">
        <f>IF(入力①申請書項目!AA867="","",入力①申請書項目!AA867)&amp;IF(入力①申請書項目!AD867="","",入力①申請書項目!AD867)</f>
        <v/>
      </c>
      <c r="X1015" s="809"/>
      <c r="Y1015" s="809"/>
      <c r="Z1015" s="809"/>
      <c r="AA1015" s="809" t="str">
        <f>IF(入力①申請書項目!AG867="","",入力①申請書項目!AG867)</f>
        <v/>
      </c>
      <c r="AB1015" s="809"/>
      <c r="AC1015" s="809"/>
      <c r="AD1015" s="812" t="str">
        <f>IF(入力①申請書項目!AK867="","",入力①申請書項目!AK867)</f>
        <v/>
      </c>
      <c r="AE1015" s="812"/>
      <c r="AF1015" s="812"/>
      <c r="AG1015" s="813" t="str">
        <f>IF(入力①申請書項目!AN867="","",入力①申請書項目!AN867)</f>
        <v/>
      </c>
      <c r="AH1015" s="813"/>
      <c r="AI1015" s="812" t="str">
        <f>IF(入力①申請書項目!AP867=0,"",入力①申請書項目!AP867)</f>
        <v/>
      </c>
      <c r="AJ1015" s="812"/>
      <c r="AK1015" s="812"/>
      <c r="AL1015" s="814" t="str">
        <f>IF(入力①申請書項目!AV867="","",入力①申請書項目!AV867)&amp;IF(入力①申請書項目!AZ867="","",","&amp;入力①申請書項目!AZ867)</f>
        <v/>
      </c>
      <c r="AM1015" s="814"/>
      <c r="AN1015" s="814"/>
      <c r="AO1015" s="814"/>
      <c r="AP1015" s="814"/>
      <c r="AQ1015" s="396"/>
    </row>
    <row r="1016" spans="1:43">
      <c r="A1016" s="265"/>
      <c r="B1016" s="265"/>
      <c r="C1016" s="808" t="str">
        <f>IF(入力①申請書項目!E868="","",入力①申請書項目!E868)</f>
        <v/>
      </c>
      <c r="D1016" s="808"/>
      <c r="E1016" s="809" t="str">
        <f>IF(入力①申請書項目!G868="","","H"&amp;入力①申請書項目!G868&amp;"."&amp;入力①申請書項目!J868)</f>
        <v/>
      </c>
      <c r="F1016" s="809"/>
      <c r="G1016" s="809"/>
      <c r="H1016" s="809"/>
      <c r="I1016" s="810" t="str">
        <f>IF(入力①申請書項目!M868="","",VLOOKUP(入力①申請書項目!M868,PL①!$A$25:$B$29,2,FALSE))</f>
        <v/>
      </c>
      <c r="J1016" s="810"/>
      <c r="K1016" s="810"/>
      <c r="L1016" s="811" t="str">
        <f>IF(入力①申請書項目!Q868="","",入力①申請書項目!Q868)</f>
        <v/>
      </c>
      <c r="M1016" s="811"/>
      <c r="N1016" s="811"/>
      <c r="O1016" s="811"/>
      <c r="P1016" s="811"/>
      <c r="Q1016" s="811"/>
      <c r="R1016" s="811"/>
      <c r="S1016" s="811"/>
      <c r="T1016" s="811"/>
      <c r="U1016" s="811"/>
      <c r="V1016" s="811"/>
      <c r="W1016" s="809" t="str">
        <f>IF(入力①申請書項目!AA868="","",入力①申請書項目!AA868)&amp;IF(入力①申請書項目!AD868="","",入力①申請書項目!AD868)</f>
        <v/>
      </c>
      <c r="X1016" s="809"/>
      <c r="Y1016" s="809"/>
      <c r="Z1016" s="809"/>
      <c r="AA1016" s="809" t="str">
        <f>IF(入力①申請書項目!AG868="","",入力①申請書項目!AG868)</f>
        <v/>
      </c>
      <c r="AB1016" s="809"/>
      <c r="AC1016" s="809"/>
      <c r="AD1016" s="812" t="str">
        <f>IF(入力①申請書項目!AK868="","",入力①申請書項目!AK868)</f>
        <v/>
      </c>
      <c r="AE1016" s="812"/>
      <c r="AF1016" s="812"/>
      <c r="AG1016" s="813" t="str">
        <f>IF(入力①申請書項目!AN868="","",入力①申請書項目!AN868)</f>
        <v/>
      </c>
      <c r="AH1016" s="813"/>
      <c r="AI1016" s="812" t="str">
        <f>IF(入力①申請書項目!AP868=0,"",入力①申請書項目!AP868)</f>
        <v/>
      </c>
      <c r="AJ1016" s="812"/>
      <c r="AK1016" s="812"/>
      <c r="AL1016" s="814" t="str">
        <f>IF(入力①申請書項目!AV868="","",入力①申請書項目!AV868)&amp;IF(入力①申請書項目!AZ868="","",","&amp;入力①申請書項目!AZ868)</f>
        <v/>
      </c>
      <c r="AM1016" s="814"/>
      <c r="AN1016" s="814"/>
      <c r="AO1016" s="814"/>
      <c r="AP1016" s="814"/>
      <c r="AQ1016" s="396"/>
    </row>
    <row r="1017" spans="1:43">
      <c r="A1017" s="265"/>
      <c r="B1017" s="265"/>
      <c r="C1017" s="808" t="str">
        <f>IF(入力①申請書項目!E869="","",入力①申請書項目!E869)</f>
        <v/>
      </c>
      <c r="D1017" s="808"/>
      <c r="E1017" s="809" t="str">
        <f>IF(入力①申請書項目!G869="","","H"&amp;入力①申請書項目!G869&amp;"."&amp;入力①申請書項目!J869)</f>
        <v/>
      </c>
      <c r="F1017" s="809"/>
      <c r="G1017" s="809"/>
      <c r="H1017" s="809"/>
      <c r="I1017" s="810" t="str">
        <f>IF(入力①申請書項目!M869="","",VLOOKUP(入力①申請書項目!M869,PL①!$A$25:$B$29,2,FALSE))</f>
        <v/>
      </c>
      <c r="J1017" s="810"/>
      <c r="K1017" s="810"/>
      <c r="L1017" s="811" t="str">
        <f>IF(入力①申請書項目!Q869="","",入力①申請書項目!Q869)</f>
        <v/>
      </c>
      <c r="M1017" s="811"/>
      <c r="N1017" s="811"/>
      <c r="O1017" s="811"/>
      <c r="P1017" s="811"/>
      <c r="Q1017" s="811"/>
      <c r="R1017" s="811"/>
      <c r="S1017" s="811"/>
      <c r="T1017" s="811"/>
      <c r="U1017" s="811"/>
      <c r="V1017" s="811"/>
      <c r="W1017" s="809" t="str">
        <f>IF(入力①申請書項目!AA869="","",入力①申請書項目!AA869)&amp;IF(入力①申請書項目!AD869="","",入力①申請書項目!AD869)</f>
        <v/>
      </c>
      <c r="X1017" s="809"/>
      <c r="Y1017" s="809"/>
      <c r="Z1017" s="809"/>
      <c r="AA1017" s="809" t="str">
        <f>IF(入力①申請書項目!AG869="","",入力①申請書項目!AG869)</f>
        <v/>
      </c>
      <c r="AB1017" s="809"/>
      <c r="AC1017" s="809"/>
      <c r="AD1017" s="812" t="str">
        <f>IF(入力①申請書項目!AK869="","",入力①申請書項目!AK869)</f>
        <v/>
      </c>
      <c r="AE1017" s="812"/>
      <c r="AF1017" s="812"/>
      <c r="AG1017" s="813" t="str">
        <f>IF(入力①申請書項目!AN869="","",入力①申請書項目!AN869)</f>
        <v/>
      </c>
      <c r="AH1017" s="813"/>
      <c r="AI1017" s="812" t="str">
        <f>IF(入力①申請書項目!AP869=0,"",入力①申請書項目!AP869)</f>
        <v/>
      </c>
      <c r="AJ1017" s="812"/>
      <c r="AK1017" s="812"/>
      <c r="AL1017" s="814" t="str">
        <f>IF(入力①申請書項目!AV869="","",入力①申請書項目!AV869)&amp;IF(入力①申請書項目!AZ869="","",","&amp;入力①申請書項目!AZ869)</f>
        <v/>
      </c>
      <c r="AM1017" s="814"/>
      <c r="AN1017" s="814"/>
      <c r="AO1017" s="814"/>
      <c r="AP1017" s="814"/>
      <c r="AQ1017" s="396"/>
    </row>
    <row r="1018" spans="1:43">
      <c r="A1018" s="265"/>
      <c r="B1018" s="265"/>
      <c r="C1018" s="808" t="str">
        <f>IF(入力①申請書項目!E870="","",入力①申請書項目!E870)</f>
        <v/>
      </c>
      <c r="D1018" s="808"/>
      <c r="E1018" s="809" t="str">
        <f>IF(入力①申請書項目!G870="","","H"&amp;入力①申請書項目!G870&amp;"."&amp;入力①申請書項目!J870)</f>
        <v/>
      </c>
      <c r="F1018" s="809"/>
      <c r="G1018" s="809"/>
      <c r="H1018" s="809"/>
      <c r="I1018" s="810" t="str">
        <f>IF(入力①申請書項目!M870="","",VLOOKUP(入力①申請書項目!M870,PL①!$A$25:$B$29,2,FALSE))</f>
        <v/>
      </c>
      <c r="J1018" s="810"/>
      <c r="K1018" s="810"/>
      <c r="L1018" s="811" t="str">
        <f>IF(入力①申請書項目!Q870="","",入力①申請書項目!Q870)</f>
        <v/>
      </c>
      <c r="M1018" s="811"/>
      <c r="N1018" s="811"/>
      <c r="O1018" s="811"/>
      <c r="P1018" s="811"/>
      <c r="Q1018" s="811"/>
      <c r="R1018" s="811"/>
      <c r="S1018" s="811"/>
      <c r="T1018" s="811"/>
      <c r="U1018" s="811"/>
      <c r="V1018" s="811"/>
      <c r="W1018" s="809" t="str">
        <f>IF(入力①申請書項目!AA870="","",入力①申請書項目!AA870)&amp;IF(入力①申請書項目!AD870="","",入力①申請書項目!AD870)</f>
        <v/>
      </c>
      <c r="X1018" s="809"/>
      <c r="Y1018" s="809"/>
      <c r="Z1018" s="809"/>
      <c r="AA1018" s="809" t="str">
        <f>IF(入力①申請書項目!AG870="","",入力①申請書項目!AG870)</f>
        <v/>
      </c>
      <c r="AB1018" s="809"/>
      <c r="AC1018" s="809"/>
      <c r="AD1018" s="812" t="str">
        <f>IF(入力①申請書項目!AK870="","",入力①申請書項目!AK870)</f>
        <v/>
      </c>
      <c r="AE1018" s="812"/>
      <c r="AF1018" s="812"/>
      <c r="AG1018" s="813" t="str">
        <f>IF(入力①申請書項目!AN870="","",入力①申請書項目!AN870)</f>
        <v/>
      </c>
      <c r="AH1018" s="813"/>
      <c r="AI1018" s="812" t="str">
        <f>IF(入力①申請書項目!AP870=0,"",入力①申請書項目!AP870)</f>
        <v/>
      </c>
      <c r="AJ1018" s="812"/>
      <c r="AK1018" s="812"/>
      <c r="AL1018" s="814" t="str">
        <f>IF(入力①申請書項目!AV870="","",入力①申請書項目!AV870)&amp;IF(入力①申請書項目!AZ870="","",","&amp;入力①申請書項目!AZ870)</f>
        <v/>
      </c>
      <c r="AM1018" s="814"/>
      <c r="AN1018" s="814"/>
      <c r="AO1018" s="814"/>
      <c r="AP1018" s="814"/>
      <c r="AQ1018" s="396"/>
    </row>
    <row r="1019" spans="1:43">
      <c r="A1019" s="265"/>
      <c r="B1019" s="265"/>
      <c r="C1019" s="808" t="str">
        <f>IF(入力①申請書項目!E871="","",入力①申請書項目!E871)</f>
        <v/>
      </c>
      <c r="D1019" s="808"/>
      <c r="E1019" s="809" t="str">
        <f>IF(入力①申請書項目!G871="","","H"&amp;入力①申請書項目!G871&amp;"."&amp;入力①申請書項目!J871)</f>
        <v/>
      </c>
      <c r="F1019" s="809"/>
      <c r="G1019" s="809"/>
      <c r="H1019" s="809"/>
      <c r="I1019" s="810" t="str">
        <f>IF(入力①申請書項目!M871="","",VLOOKUP(入力①申請書項目!M871,PL①!$A$25:$B$29,2,FALSE))</f>
        <v/>
      </c>
      <c r="J1019" s="810"/>
      <c r="K1019" s="810"/>
      <c r="L1019" s="811" t="str">
        <f>IF(入力①申請書項目!Q871="","",入力①申請書項目!Q871)</f>
        <v/>
      </c>
      <c r="M1019" s="811"/>
      <c r="N1019" s="811"/>
      <c r="O1019" s="811"/>
      <c r="P1019" s="811"/>
      <c r="Q1019" s="811"/>
      <c r="R1019" s="811"/>
      <c r="S1019" s="811"/>
      <c r="T1019" s="811"/>
      <c r="U1019" s="811"/>
      <c r="V1019" s="811"/>
      <c r="W1019" s="809" t="str">
        <f>IF(入力①申請書項目!AA871="","",入力①申請書項目!AA871)&amp;IF(入力①申請書項目!AD871="","",入力①申請書項目!AD871)</f>
        <v/>
      </c>
      <c r="X1019" s="809"/>
      <c r="Y1019" s="809"/>
      <c r="Z1019" s="809"/>
      <c r="AA1019" s="809" t="str">
        <f>IF(入力①申請書項目!AG871="","",入力①申請書項目!AG871)</f>
        <v/>
      </c>
      <c r="AB1019" s="809"/>
      <c r="AC1019" s="809"/>
      <c r="AD1019" s="812" t="str">
        <f>IF(入力①申請書項目!AK871="","",入力①申請書項目!AK871)</f>
        <v/>
      </c>
      <c r="AE1019" s="812"/>
      <c r="AF1019" s="812"/>
      <c r="AG1019" s="813" t="str">
        <f>IF(入力①申請書項目!AN871="","",入力①申請書項目!AN871)</f>
        <v/>
      </c>
      <c r="AH1019" s="813"/>
      <c r="AI1019" s="812" t="str">
        <f>IF(入力①申請書項目!AP871=0,"",入力①申請書項目!AP871)</f>
        <v/>
      </c>
      <c r="AJ1019" s="812"/>
      <c r="AK1019" s="812"/>
      <c r="AL1019" s="814" t="str">
        <f>IF(入力①申請書項目!AV871="","",入力①申請書項目!AV871)&amp;IF(入力①申請書項目!AZ871="","",","&amp;入力①申請書項目!AZ871)</f>
        <v/>
      </c>
      <c r="AM1019" s="814"/>
      <c r="AN1019" s="814"/>
      <c r="AO1019" s="814"/>
      <c r="AP1019" s="814"/>
      <c r="AQ1019" s="396"/>
    </row>
    <row r="1020" spans="1:43">
      <c r="A1020" s="265"/>
      <c r="B1020" s="265"/>
      <c r="C1020" s="808" t="str">
        <f>IF(入力①申請書項目!E872="","",入力①申請書項目!E872)</f>
        <v/>
      </c>
      <c r="D1020" s="808"/>
      <c r="E1020" s="809" t="str">
        <f>IF(入力①申請書項目!G872="","","H"&amp;入力①申請書項目!G872&amp;"."&amp;入力①申請書項目!J872)</f>
        <v/>
      </c>
      <c r="F1020" s="809"/>
      <c r="G1020" s="809"/>
      <c r="H1020" s="809"/>
      <c r="I1020" s="810" t="str">
        <f>IF(入力①申請書項目!M872="","",VLOOKUP(入力①申請書項目!M872,PL①!$A$25:$B$29,2,FALSE))</f>
        <v/>
      </c>
      <c r="J1020" s="810"/>
      <c r="K1020" s="810"/>
      <c r="L1020" s="811" t="str">
        <f>IF(入力①申請書項目!Q872="","",入力①申請書項目!Q872)</f>
        <v/>
      </c>
      <c r="M1020" s="811"/>
      <c r="N1020" s="811"/>
      <c r="O1020" s="811"/>
      <c r="P1020" s="811"/>
      <c r="Q1020" s="811"/>
      <c r="R1020" s="811"/>
      <c r="S1020" s="811"/>
      <c r="T1020" s="811"/>
      <c r="U1020" s="811"/>
      <c r="V1020" s="811"/>
      <c r="W1020" s="809" t="str">
        <f>IF(入力①申請書項目!AA872="","",入力①申請書項目!AA872)&amp;IF(入力①申請書項目!AD872="","",入力①申請書項目!AD872)</f>
        <v/>
      </c>
      <c r="X1020" s="809"/>
      <c r="Y1020" s="809"/>
      <c r="Z1020" s="809"/>
      <c r="AA1020" s="809" t="str">
        <f>IF(入力①申請書項目!AG872="","",入力①申請書項目!AG872)</f>
        <v/>
      </c>
      <c r="AB1020" s="809"/>
      <c r="AC1020" s="809"/>
      <c r="AD1020" s="812" t="str">
        <f>IF(入力①申請書項目!AK872="","",入力①申請書項目!AK872)</f>
        <v/>
      </c>
      <c r="AE1020" s="812"/>
      <c r="AF1020" s="812"/>
      <c r="AG1020" s="813" t="str">
        <f>IF(入力①申請書項目!AN872="","",入力①申請書項目!AN872)</f>
        <v/>
      </c>
      <c r="AH1020" s="813"/>
      <c r="AI1020" s="812" t="str">
        <f>IF(入力①申請書項目!AP872=0,"",入力①申請書項目!AP872)</f>
        <v/>
      </c>
      <c r="AJ1020" s="812"/>
      <c r="AK1020" s="812"/>
      <c r="AL1020" s="814" t="str">
        <f>IF(入力①申請書項目!AV872="","",入力①申請書項目!AV872)&amp;IF(入力①申請書項目!AZ872="","",","&amp;入力①申請書項目!AZ872)</f>
        <v/>
      </c>
      <c r="AM1020" s="814"/>
      <c r="AN1020" s="814"/>
      <c r="AO1020" s="814"/>
      <c r="AP1020" s="814"/>
      <c r="AQ1020" s="396"/>
    </row>
    <row r="1021" spans="1:43">
      <c r="A1021" s="265"/>
      <c r="B1021" s="265"/>
      <c r="C1021" s="808" t="str">
        <f>IF(入力①申請書項目!E873="","",入力①申請書項目!E873)</f>
        <v/>
      </c>
      <c r="D1021" s="808"/>
      <c r="E1021" s="809" t="str">
        <f>IF(入力①申請書項目!G873="","","H"&amp;入力①申請書項目!G873&amp;"."&amp;入力①申請書項目!J873)</f>
        <v/>
      </c>
      <c r="F1021" s="809"/>
      <c r="G1021" s="809"/>
      <c r="H1021" s="809"/>
      <c r="I1021" s="810" t="str">
        <f>IF(入力①申請書項目!M873="","",VLOOKUP(入力①申請書項目!M873,PL①!$A$25:$B$29,2,FALSE))</f>
        <v/>
      </c>
      <c r="J1021" s="810"/>
      <c r="K1021" s="810"/>
      <c r="L1021" s="811" t="str">
        <f>IF(入力①申請書項目!Q873="","",入力①申請書項目!Q873)</f>
        <v/>
      </c>
      <c r="M1021" s="811"/>
      <c r="N1021" s="811"/>
      <c r="O1021" s="811"/>
      <c r="P1021" s="811"/>
      <c r="Q1021" s="811"/>
      <c r="R1021" s="811"/>
      <c r="S1021" s="811"/>
      <c r="T1021" s="811"/>
      <c r="U1021" s="811"/>
      <c r="V1021" s="811"/>
      <c r="W1021" s="809" t="str">
        <f>IF(入力①申請書項目!AA873="","",入力①申請書項目!AA873)&amp;IF(入力①申請書項目!AD873="","",入力①申請書項目!AD873)</f>
        <v/>
      </c>
      <c r="X1021" s="809"/>
      <c r="Y1021" s="809"/>
      <c r="Z1021" s="809"/>
      <c r="AA1021" s="809" t="str">
        <f>IF(入力①申請書項目!AG873="","",入力①申請書項目!AG873)</f>
        <v/>
      </c>
      <c r="AB1021" s="809"/>
      <c r="AC1021" s="809"/>
      <c r="AD1021" s="812" t="str">
        <f>IF(入力①申請書項目!AK873="","",入力①申請書項目!AK873)</f>
        <v/>
      </c>
      <c r="AE1021" s="812"/>
      <c r="AF1021" s="812"/>
      <c r="AG1021" s="813" t="str">
        <f>IF(入力①申請書項目!AN873="","",入力①申請書項目!AN873)</f>
        <v/>
      </c>
      <c r="AH1021" s="813"/>
      <c r="AI1021" s="812" t="str">
        <f>IF(入力①申請書項目!AP873=0,"",入力①申請書項目!AP873)</f>
        <v/>
      </c>
      <c r="AJ1021" s="812"/>
      <c r="AK1021" s="812"/>
      <c r="AL1021" s="814" t="str">
        <f>IF(入力①申請書項目!AV873="","",入力①申請書項目!AV873)&amp;IF(入力①申請書項目!AZ873="","",","&amp;入力①申請書項目!AZ873)</f>
        <v/>
      </c>
      <c r="AM1021" s="814"/>
      <c r="AN1021" s="814"/>
      <c r="AO1021" s="814"/>
      <c r="AP1021" s="814"/>
      <c r="AQ1021" s="396"/>
    </row>
    <row r="1022" spans="1:43">
      <c r="A1022" s="265"/>
      <c r="B1022" s="265"/>
      <c r="C1022" s="808" t="str">
        <f>IF(入力①申請書項目!E874="","",入力①申請書項目!E874)</f>
        <v/>
      </c>
      <c r="D1022" s="808"/>
      <c r="E1022" s="809" t="str">
        <f>IF(入力①申請書項目!G874="","","H"&amp;入力①申請書項目!G874&amp;"."&amp;入力①申請書項目!J874)</f>
        <v/>
      </c>
      <c r="F1022" s="809"/>
      <c r="G1022" s="809"/>
      <c r="H1022" s="809"/>
      <c r="I1022" s="810" t="str">
        <f>IF(入力①申請書項目!M874="","",VLOOKUP(入力①申請書項目!M874,PL①!$A$25:$B$29,2,FALSE))</f>
        <v/>
      </c>
      <c r="J1022" s="810"/>
      <c r="K1022" s="810"/>
      <c r="L1022" s="811" t="str">
        <f>IF(入力①申請書項目!Q874="","",入力①申請書項目!Q874)</f>
        <v/>
      </c>
      <c r="M1022" s="811"/>
      <c r="N1022" s="811"/>
      <c r="O1022" s="811"/>
      <c r="P1022" s="811"/>
      <c r="Q1022" s="811"/>
      <c r="R1022" s="811"/>
      <c r="S1022" s="811"/>
      <c r="T1022" s="811"/>
      <c r="U1022" s="811"/>
      <c r="V1022" s="811"/>
      <c r="W1022" s="809" t="str">
        <f>IF(入力①申請書項目!AA874="","",入力①申請書項目!AA874)&amp;IF(入力①申請書項目!AD874="","",入力①申請書項目!AD874)</f>
        <v/>
      </c>
      <c r="X1022" s="809"/>
      <c r="Y1022" s="809"/>
      <c r="Z1022" s="809"/>
      <c r="AA1022" s="809" t="str">
        <f>IF(入力①申請書項目!AG874="","",入力①申請書項目!AG874)</f>
        <v/>
      </c>
      <c r="AB1022" s="809"/>
      <c r="AC1022" s="809"/>
      <c r="AD1022" s="812" t="str">
        <f>IF(入力①申請書項目!AK874="","",入力①申請書項目!AK874)</f>
        <v/>
      </c>
      <c r="AE1022" s="812"/>
      <c r="AF1022" s="812"/>
      <c r="AG1022" s="813" t="str">
        <f>IF(入力①申請書項目!AN874="","",入力①申請書項目!AN874)</f>
        <v/>
      </c>
      <c r="AH1022" s="813"/>
      <c r="AI1022" s="812" t="str">
        <f>IF(入力①申請書項目!AP874=0,"",入力①申請書項目!AP874)</f>
        <v/>
      </c>
      <c r="AJ1022" s="812"/>
      <c r="AK1022" s="812"/>
      <c r="AL1022" s="814" t="str">
        <f>IF(入力①申請書項目!AV874="","",入力①申請書項目!AV874)&amp;IF(入力①申請書項目!AZ874="","",","&amp;入力①申請書項目!AZ874)</f>
        <v/>
      </c>
      <c r="AM1022" s="814"/>
      <c r="AN1022" s="814"/>
      <c r="AO1022" s="814"/>
      <c r="AP1022" s="814"/>
      <c r="AQ1022" s="396"/>
    </row>
    <row r="1023" spans="1:43">
      <c r="A1023" s="265"/>
      <c r="B1023" s="265"/>
      <c r="C1023" s="808" t="str">
        <f>IF(入力①申請書項目!E875="","",入力①申請書項目!E875)</f>
        <v/>
      </c>
      <c r="D1023" s="808"/>
      <c r="E1023" s="809" t="str">
        <f>IF(入力①申請書項目!G875="","","H"&amp;入力①申請書項目!G875&amp;"."&amp;入力①申請書項目!J875)</f>
        <v/>
      </c>
      <c r="F1023" s="809"/>
      <c r="G1023" s="809"/>
      <c r="H1023" s="809"/>
      <c r="I1023" s="810" t="str">
        <f>IF(入力①申請書項目!M875="","",VLOOKUP(入力①申請書項目!M875,PL①!$A$25:$B$29,2,FALSE))</f>
        <v/>
      </c>
      <c r="J1023" s="810"/>
      <c r="K1023" s="810"/>
      <c r="L1023" s="811" t="str">
        <f>IF(入力①申請書項目!Q875="","",入力①申請書項目!Q875)</f>
        <v/>
      </c>
      <c r="M1023" s="811"/>
      <c r="N1023" s="811"/>
      <c r="O1023" s="811"/>
      <c r="P1023" s="811"/>
      <c r="Q1023" s="811"/>
      <c r="R1023" s="811"/>
      <c r="S1023" s="811"/>
      <c r="T1023" s="811"/>
      <c r="U1023" s="811"/>
      <c r="V1023" s="811"/>
      <c r="W1023" s="809" t="str">
        <f>IF(入力①申請書項目!AA875="","",入力①申請書項目!AA875)&amp;IF(入力①申請書項目!AD875="","",入力①申請書項目!AD875)</f>
        <v/>
      </c>
      <c r="X1023" s="809"/>
      <c r="Y1023" s="809"/>
      <c r="Z1023" s="809"/>
      <c r="AA1023" s="809" t="str">
        <f>IF(入力①申請書項目!AG875="","",入力①申請書項目!AG875)</f>
        <v/>
      </c>
      <c r="AB1023" s="809"/>
      <c r="AC1023" s="809"/>
      <c r="AD1023" s="812" t="str">
        <f>IF(入力①申請書項目!AK875="","",入力①申請書項目!AK875)</f>
        <v/>
      </c>
      <c r="AE1023" s="812"/>
      <c r="AF1023" s="812"/>
      <c r="AG1023" s="813" t="str">
        <f>IF(入力①申請書項目!AN875="","",入力①申請書項目!AN875)</f>
        <v/>
      </c>
      <c r="AH1023" s="813"/>
      <c r="AI1023" s="812" t="str">
        <f>IF(入力①申請書項目!AP875=0,"",入力①申請書項目!AP875)</f>
        <v/>
      </c>
      <c r="AJ1023" s="812"/>
      <c r="AK1023" s="812"/>
      <c r="AL1023" s="814" t="str">
        <f>IF(入力①申請書項目!AV875="","",入力①申請書項目!AV875)&amp;IF(入力①申請書項目!AZ875="","",","&amp;入力①申請書項目!AZ875)</f>
        <v/>
      </c>
      <c r="AM1023" s="814"/>
      <c r="AN1023" s="814"/>
      <c r="AO1023" s="814"/>
      <c r="AP1023" s="814"/>
      <c r="AQ1023" s="396"/>
    </row>
    <row r="1024" spans="1:43">
      <c r="A1024" s="265"/>
      <c r="B1024" s="265"/>
      <c r="C1024" s="808" t="str">
        <f>IF(入力①申請書項目!E876="","",入力①申請書項目!E876)</f>
        <v/>
      </c>
      <c r="D1024" s="808"/>
      <c r="E1024" s="809" t="str">
        <f>IF(入力①申請書項目!G876="","","H"&amp;入力①申請書項目!G876&amp;"."&amp;入力①申請書項目!J876)</f>
        <v/>
      </c>
      <c r="F1024" s="809"/>
      <c r="G1024" s="809"/>
      <c r="H1024" s="809"/>
      <c r="I1024" s="810" t="str">
        <f>IF(入力①申請書項目!M876="","",VLOOKUP(入力①申請書項目!M876,PL①!$A$25:$B$29,2,FALSE))</f>
        <v/>
      </c>
      <c r="J1024" s="810"/>
      <c r="K1024" s="810"/>
      <c r="L1024" s="811" t="str">
        <f>IF(入力①申請書項目!Q876="","",入力①申請書項目!Q876)</f>
        <v/>
      </c>
      <c r="M1024" s="811"/>
      <c r="N1024" s="811"/>
      <c r="O1024" s="811"/>
      <c r="P1024" s="811"/>
      <c r="Q1024" s="811"/>
      <c r="R1024" s="811"/>
      <c r="S1024" s="811"/>
      <c r="T1024" s="811"/>
      <c r="U1024" s="811"/>
      <c r="V1024" s="811"/>
      <c r="W1024" s="809" t="str">
        <f>IF(入力①申請書項目!AA876="","",入力①申請書項目!AA876)&amp;IF(入力①申請書項目!AD876="","",入力①申請書項目!AD876)</f>
        <v/>
      </c>
      <c r="X1024" s="809"/>
      <c r="Y1024" s="809"/>
      <c r="Z1024" s="809"/>
      <c r="AA1024" s="809" t="str">
        <f>IF(入力①申請書項目!AG876="","",入力①申請書項目!AG876)</f>
        <v/>
      </c>
      <c r="AB1024" s="809"/>
      <c r="AC1024" s="809"/>
      <c r="AD1024" s="812" t="str">
        <f>IF(入力①申請書項目!AK876="","",入力①申請書項目!AK876)</f>
        <v/>
      </c>
      <c r="AE1024" s="812"/>
      <c r="AF1024" s="812"/>
      <c r="AG1024" s="813" t="str">
        <f>IF(入力①申請書項目!AN876="","",入力①申請書項目!AN876)</f>
        <v/>
      </c>
      <c r="AH1024" s="813"/>
      <c r="AI1024" s="812" t="str">
        <f>IF(入力①申請書項目!AP876=0,"",入力①申請書項目!AP876)</f>
        <v/>
      </c>
      <c r="AJ1024" s="812"/>
      <c r="AK1024" s="812"/>
      <c r="AL1024" s="814" t="str">
        <f>IF(入力①申請書項目!AV876="","",入力①申請書項目!AV876)&amp;IF(入力①申請書項目!AZ876="","",","&amp;入力①申請書項目!AZ876)</f>
        <v/>
      </c>
      <c r="AM1024" s="814"/>
      <c r="AN1024" s="814"/>
      <c r="AO1024" s="814"/>
      <c r="AP1024" s="814"/>
      <c r="AQ1024" s="396"/>
    </row>
    <row r="1025" spans="1:43">
      <c r="A1025" s="265"/>
      <c r="B1025" s="265"/>
      <c r="C1025" s="808" t="str">
        <f>IF(入力①申請書項目!E877="","",入力①申請書項目!E877)</f>
        <v/>
      </c>
      <c r="D1025" s="808"/>
      <c r="E1025" s="809" t="str">
        <f>IF(入力①申請書項目!G877="","","H"&amp;入力①申請書項目!G877&amp;"."&amp;入力①申請書項目!J877)</f>
        <v/>
      </c>
      <c r="F1025" s="809"/>
      <c r="G1025" s="809"/>
      <c r="H1025" s="809"/>
      <c r="I1025" s="810" t="str">
        <f>IF(入力①申請書項目!M877="","",VLOOKUP(入力①申請書項目!M877,PL①!$A$25:$B$29,2,FALSE))</f>
        <v/>
      </c>
      <c r="J1025" s="810"/>
      <c r="K1025" s="810"/>
      <c r="L1025" s="811" t="str">
        <f>IF(入力①申請書項目!Q877="","",入力①申請書項目!Q877)</f>
        <v/>
      </c>
      <c r="M1025" s="811"/>
      <c r="N1025" s="811"/>
      <c r="O1025" s="811"/>
      <c r="P1025" s="811"/>
      <c r="Q1025" s="811"/>
      <c r="R1025" s="811"/>
      <c r="S1025" s="811"/>
      <c r="T1025" s="811"/>
      <c r="U1025" s="811"/>
      <c r="V1025" s="811"/>
      <c r="W1025" s="809" t="str">
        <f>IF(入力①申請書項目!AA877="","",入力①申請書項目!AA877)&amp;IF(入力①申請書項目!AD877="","",入力①申請書項目!AD877)</f>
        <v/>
      </c>
      <c r="X1025" s="809"/>
      <c r="Y1025" s="809"/>
      <c r="Z1025" s="809"/>
      <c r="AA1025" s="809" t="str">
        <f>IF(入力①申請書項目!AG877="","",入力①申請書項目!AG877)</f>
        <v/>
      </c>
      <c r="AB1025" s="809"/>
      <c r="AC1025" s="809"/>
      <c r="AD1025" s="812" t="str">
        <f>IF(入力①申請書項目!AK877="","",入力①申請書項目!AK877)</f>
        <v/>
      </c>
      <c r="AE1025" s="812"/>
      <c r="AF1025" s="812"/>
      <c r="AG1025" s="813" t="str">
        <f>IF(入力①申請書項目!AN877="","",入力①申請書項目!AN877)</f>
        <v/>
      </c>
      <c r="AH1025" s="813"/>
      <c r="AI1025" s="812" t="str">
        <f>IF(入力①申請書項目!AP877=0,"",入力①申請書項目!AP877)</f>
        <v/>
      </c>
      <c r="AJ1025" s="812"/>
      <c r="AK1025" s="812"/>
      <c r="AL1025" s="814" t="str">
        <f>IF(入力①申請書項目!AV877="","",入力①申請書項目!AV877)&amp;IF(入力①申請書項目!AZ877="","",","&amp;入力①申請書項目!AZ877)</f>
        <v/>
      </c>
      <c r="AM1025" s="814"/>
      <c r="AN1025" s="814"/>
      <c r="AO1025" s="814"/>
      <c r="AP1025" s="814"/>
      <c r="AQ1025" s="396"/>
    </row>
    <row r="1026" spans="1:43">
      <c r="A1026" s="265"/>
      <c r="B1026" s="265"/>
      <c r="C1026" s="808" t="str">
        <f>IF(入力①申請書項目!E878="","",入力①申請書項目!E878)</f>
        <v/>
      </c>
      <c r="D1026" s="808"/>
      <c r="E1026" s="809" t="str">
        <f>IF(入力①申請書項目!G878="","","H"&amp;入力①申請書項目!G878&amp;"."&amp;入力①申請書項目!J878)</f>
        <v/>
      </c>
      <c r="F1026" s="809"/>
      <c r="G1026" s="809"/>
      <c r="H1026" s="809"/>
      <c r="I1026" s="810" t="str">
        <f>IF(入力①申請書項目!M878="","",VLOOKUP(入力①申請書項目!M878,PL①!$A$25:$B$29,2,FALSE))</f>
        <v/>
      </c>
      <c r="J1026" s="810"/>
      <c r="K1026" s="810"/>
      <c r="L1026" s="811" t="str">
        <f>IF(入力①申請書項目!Q878="","",入力①申請書項目!Q878)</f>
        <v/>
      </c>
      <c r="M1026" s="811"/>
      <c r="N1026" s="811"/>
      <c r="O1026" s="811"/>
      <c r="P1026" s="811"/>
      <c r="Q1026" s="811"/>
      <c r="R1026" s="811"/>
      <c r="S1026" s="811"/>
      <c r="T1026" s="811"/>
      <c r="U1026" s="811"/>
      <c r="V1026" s="811"/>
      <c r="W1026" s="809" t="str">
        <f>IF(入力①申請書項目!AA878="","",入力①申請書項目!AA878)&amp;IF(入力①申請書項目!AD878="","",入力①申請書項目!AD878)</f>
        <v/>
      </c>
      <c r="X1026" s="809"/>
      <c r="Y1026" s="809"/>
      <c r="Z1026" s="809"/>
      <c r="AA1026" s="809" t="str">
        <f>IF(入力①申請書項目!AG878="","",入力①申請書項目!AG878)</f>
        <v/>
      </c>
      <c r="AB1026" s="809"/>
      <c r="AC1026" s="809"/>
      <c r="AD1026" s="812" t="str">
        <f>IF(入力①申請書項目!AK878="","",入力①申請書項目!AK878)</f>
        <v/>
      </c>
      <c r="AE1026" s="812"/>
      <c r="AF1026" s="812"/>
      <c r="AG1026" s="813" t="str">
        <f>IF(入力①申請書項目!AN878="","",入力①申請書項目!AN878)</f>
        <v/>
      </c>
      <c r="AH1026" s="813"/>
      <c r="AI1026" s="812" t="str">
        <f>IF(入力①申請書項目!AP878=0,"",入力①申請書項目!AP878)</f>
        <v/>
      </c>
      <c r="AJ1026" s="812"/>
      <c r="AK1026" s="812"/>
      <c r="AL1026" s="814" t="str">
        <f>IF(入力①申請書項目!AV878="","",入力①申請書項目!AV878)&amp;IF(入力①申請書項目!AZ878="","",","&amp;入力①申請書項目!AZ878)</f>
        <v/>
      </c>
      <c r="AM1026" s="814"/>
      <c r="AN1026" s="814"/>
      <c r="AO1026" s="814"/>
      <c r="AP1026" s="814"/>
      <c r="AQ1026" s="396"/>
    </row>
    <row r="1027" spans="1:43">
      <c r="A1027" s="265"/>
      <c r="B1027" s="265"/>
      <c r="C1027" s="808" t="str">
        <f>IF(入力①申請書項目!E879="","",入力①申請書項目!E879)</f>
        <v/>
      </c>
      <c r="D1027" s="808"/>
      <c r="E1027" s="809" t="str">
        <f>IF(入力①申請書項目!G879="","","H"&amp;入力①申請書項目!G879&amp;"."&amp;入力①申請書項目!J879)</f>
        <v/>
      </c>
      <c r="F1027" s="809"/>
      <c r="G1027" s="809"/>
      <c r="H1027" s="809"/>
      <c r="I1027" s="810" t="str">
        <f>IF(入力①申請書項目!M879="","",VLOOKUP(入力①申請書項目!M879,PL①!$A$25:$B$29,2,FALSE))</f>
        <v/>
      </c>
      <c r="J1027" s="810"/>
      <c r="K1027" s="810"/>
      <c r="L1027" s="811" t="str">
        <f>IF(入力①申請書項目!Q879="","",入力①申請書項目!Q879)</f>
        <v/>
      </c>
      <c r="M1027" s="811"/>
      <c r="N1027" s="811"/>
      <c r="O1027" s="811"/>
      <c r="P1027" s="811"/>
      <c r="Q1027" s="811"/>
      <c r="R1027" s="811"/>
      <c r="S1027" s="811"/>
      <c r="T1027" s="811"/>
      <c r="U1027" s="811"/>
      <c r="V1027" s="811"/>
      <c r="W1027" s="809" t="str">
        <f>IF(入力①申請書項目!AA879="","",入力①申請書項目!AA879)&amp;IF(入力①申請書項目!AD879="","",入力①申請書項目!AD879)</f>
        <v/>
      </c>
      <c r="X1027" s="809"/>
      <c r="Y1027" s="809"/>
      <c r="Z1027" s="809"/>
      <c r="AA1027" s="809" t="str">
        <f>IF(入力①申請書項目!AG879="","",入力①申請書項目!AG879)</f>
        <v/>
      </c>
      <c r="AB1027" s="809"/>
      <c r="AC1027" s="809"/>
      <c r="AD1027" s="812" t="str">
        <f>IF(入力①申請書項目!AK879="","",入力①申請書項目!AK879)</f>
        <v/>
      </c>
      <c r="AE1027" s="812"/>
      <c r="AF1027" s="812"/>
      <c r="AG1027" s="813" t="str">
        <f>IF(入力①申請書項目!AN879="","",入力①申請書項目!AN879)</f>
        <v/>
      </c>
      <c r="AH1027" s="813"/>
      <c r="AI1027" s="812" t="str">
        <f>IF(入力①申請書項目!AP879=0,"",入力①申請書項目!AP879)</f>
        <v/>
      </c>
      <c r="AJ1027" s="812"/>
      <c r="AK1027" s="812"/>
      <c r="AL1027" s="814" t="str">
        <f>IF(入力①申請書項目!AV879="","",入力①申請書項目!AV879)&amp;IF(入力①申請書項目!AZ879="","",","&amp;入力①申請書項目!AZ879)</f>
        <v/>
      </c>
      <c r="AM1027" s="814"/>
      <c r="AN1027" s="814"/>
      <c r="AO1027" s="814"/>
      <c r="AP1027" s="814"/>
      <c r="AQ1027" s="396"/>
    </row>
    <row r="1028" spans="1:43">
      <c r="A1028" s="265"/>
      <c r="B1028" s="265"/>
      <c r="C1028" s="808" t="str">
        <f>IF(入力①申請書項目!E880="","",入力①申請書項目!E880)</f>
        <v/>
      </c>
      <c r="D1028" s="808"/>
      <c r="E1028" s="809" t="str">
        <f>IF(入力①申請書項目!G880="","","H"&amp;入力①申請書項目!G880&amp;"."&amp;入力①申請書項目!J880)</f>
        <v/>
      </c>
      <c r="F1028" s="809"/>
      <c r="G1028" s="809"/>
      <c r="H1028" s="809"/>
      <c r="I1028" s="810" t="str">
        <f>IF(入力①申請書項目!M880="","",VLOOKUP(入力①申請書項目!M880,PL①!$A$25:$B$29,2,FALSE))</f>
        <v/>
      </c>
      <c r="J1028" s="810"/>
      <c r="K1028" s="810"/>
      <c r="L1028" s="811" t="str">
        <f>IF(入力①申請書項目!Q880="","",入力①申請書項目!Q880)</f>
        <v/>
      </c>
      <c r="M1028" s="811"/>
      <c r="N1028" s="811"/>
      <c r="O1028" s="811"/>
      <c r="P1028" s="811"/>
      <c r="Q1028" s="811"/>
      <c r="R1028" s="811"/>
      <c r="S1028" s="811"/>
      <c r="T1028" s="811"/>
      <c r="U1028" s="811"/>
      <c r="V1028" s="811"/>
      <c r="W1028" s="809" t="str">
        <f>IF(入力①申請書項目!AA880="","",入力①申請書項目!AA880)&amp;IF(入力①申請書項目!AD880="","",入力①申請書項目!AD880)</f>
        <v/>
      </c>
      <c r="X1028" s="809"/>
      <c r="Y1028" s="809"/>
      <c r="Z1028" s="809"/>
      <c r="AA1028" s="809" t="str">
        <f>IF(入力①申請書項目!AG880="","",入力①申請書項目!AG880)</f>
        <v/>
      </c>
      <c r="AB1028" s="809"/>
      <c r="AC1028" s="809"/>
      <c r="AD1028" s="812" t="str">
        <f>IF(入力①申請書項目!AK880="","",入力①申請書項目!AK880)</f>
        <v/>
      </c>
      <c r="AE1028" s="812"/>
      <c r="AF1028" s="812"/>
      <c r="AG1028" s="813" t="str">
        <f>IF(入力①申請書項目!AN880="","",入力①申請書項目!AN880)</f>
        <v/>
      </c>
      <c r="AH1028" s="813"/>
      <c r="AI1028" s="812" t="str">
        <f>IF(入力①申請書項目!AP880=0,"",入力①申請書項目!AP880)</f>
        <v/>
      </c>
      <c r="AJ1028" s="812"/>
      <c r="AK1028" s="812"/>
      <c r="AL1028" s="814" t="str">
        <f>IF(入力①申請書項目!AV880="","",入力①申請書項目!AV880)&amp;IF(入力①申請書項目!AZ880="","",","&amp;入力①申請書項目!AZ880)</f>
        <v/>
      </c>
      <c r="AM1028" s="814"/>
      <c r="AN1028" s="814"/>
      <c r="AO1028" s="814"/>
      <c r="AP1028" s="814"/>
      <c r="AQ1028" s="396"/>
    </row>
    <row r="1029" spans="1:43">
      <c r="A1029" s="265"/>
      <c r="B1029" s="265"/>
      <c r="C1029" s="808" t="str">
        <f>IF(入力①申請書項目!E881="","",入力①申請書項目!E881)</f>
        <v/>
      </c>
      <c r="D1029" s="808"/>
      <c r="E1029" s="809" t="str">
        <f>IF(入力①申請書項目!G881="","","H"&amp;入力①申請書項目!G881&amp;"."&amp;入力①申請書項目!J881)</f>
        <v/>
      </c>
      <c r="F1029" s="809"/>
      <c r="G1029" s="809"/>
      <c r="H1029" s="809"/>
      <c r="I1029" s="810" t="str">
        <f>IF(入力①申請書項目!M881="","",VLOOKUP(入力①申請書項目!M881,PL①!$A$25:$B$29,2,FALSE))</f>
        <v/>
      </c>
      <c r="J1029" s="810"/>
      <c r="K1029" s="810"/>
      <c r="L1029" s="811" t="str">
        <f>IF(入力①申請書項目!Q881="","",入力①申請書項目!Q881)</f>
        <v/>
      </c>
      <c r="M1029" s="811"/>
      <c r="N1029" s="811"/>
      <c r="O1029" s="811"/>
      <c r="P1029" s="811"/>
      <c r="Q1029" s="811"/>
      <c r="R1029" s="811"/>
      <c r="S1029" s="811"/>
      <c r="T1029" s="811"/>
      <c r="U1029" s="811"/>
      <c r="V1029" s="811"/>
      <c r="W1029" s="809" t="str">
        <f>IF(入力①申請書項目!AA881="","",入力①申請書項目!AA881)&amp;IF(入力①申請書項目!AD881="","",入力①申請書項目!AD881)</f>
        <v/>
      </c>
      <c r="X1029" s="809"/>
      <c r="Y1029" s="809"/>
      <c r="Z1029" s="809"/>
      <c r="AA1029" s="809" t="str">
        <f>IF(入力①申請書項目!AG881="","",入力①申請書項目!AG881)</f>
        <v/>
      </c>
      <c r="AB1029" s="809"/>
      <c r="AC1029" s="809"/>
      <c r="AD1029" s="812" t="str">
        <f>IF(入力①申請書項目!AK881="","",入力①申請書項目!AK881)</f>
        <v/>
      </c>
      <c r="AE1029" s="812"/>
      <c r="AF1029" s="812"/>
      <c r="AG1029" s="813" t="str">
        <f>IF(入力①申請書項目!AN881="","",入力①申請書項目!AN881)</f>
        <v/>
      </c>
      <c r="AH1029" s="813"/>
      <c r="AI1029" s="812" t="str">
        <f>IF(入力①申請書項目!AP881=0,"",入力①申請書項目!AP881)</f>
        <v/>
      </c>
      <c r="AJ1029" s="812"/>
      <c r="AK1029" s="812"/>
      <c r="AL1029" s="814" t="str">
        <f>IF(入力①申請書項目!AV881="","",入力①申請書項目!AV881)&amp;IF(入力①申請書項目!AZ881="","",","&amp;入力①申請書項目!AZ881)</f>
        <v/>
      </c>
      <c r="AM1029" s="814"/>
      <c r="AN1029" s="814"/>
      <c r="AO1029" s="814"/>
      <c r="AP1029" s="814"/>
      <c r="AQ1029" s="396"/>
    </row>
    <row r="1030" spans="1:43">
      <c r="A1030" s="265"/>
      <c r="B1030" s="265"/>
      <c r="C1030" s="808" t="str">
        <f>IF(入力①申請書項目!E882="","",入力①申請書項目!E882)</f>
        <v/>
      </c>
      <c r="D1030" s="808"/>
      <c r="E1030" s="809" t="str">
        <f>IF(入力①申請書項目!G882="","","H"&amp;入力①申請書項目!G882&amp;"."&amp;入力①申請書項目!J882)</f>
        <v/>
      </c>
      <c r="F1030" s="809"/>
      <c r="G1030" s="809"/>
      <c r="H1030" s="809"/>
      <c r="I1030" s="810" t="str">
        <f>IF(入力①申請書項目!M882="","",VLOOKUP(入力①申請書項目!M882,PL①!$A$25:$B$29,2,FALSE))</f>
        <v/>
      </c>
      <c r="J1030" s="810"/>
      <c r="K1030" s="810"/>
      <c r="L1030" s="811" t="str">
        <f>IF(入力①申請書項目!Q882="","",入力①申請書項目!Q882)</f>
        <v/>
      </c>
      <c r="M1030" s="811"/>
      <c r="N1030" s="811"/>
      <c r="O1030" s="811"/>
      <c r="P1030" s="811"/>
      <c r="Q1030" s="811"/>
      <c r="R1030" s="811"/>
      <c r="S1030" s="811"/>
      <c r="T1030" s="811"/>
      <c r="U1030" s="811"/>
      <c r="V1030" s="811"/>
      <c r="W1030" s="809" t="str">
        <f>IF(入力①申請書項目!AA882="","",入力①申請書項目!AA882)&amp;IF(入力①申請書項目!AD882="","",入力①申請書項目!AD882)</f>
        <v/>
      </c>
      <c r="X1030" s="809"/>
      <c r="Y1030" s="809"/>
      <c r="Z1030" s="809"/>
      <c r="AA1030" s="809" t="str">
        <f>IF(入力①申請書項目!AG882="","",入力①申請書項目!AG882)</f>
        <v/>
      </c>
      <c r="AB1030" s="809"/>
      <c r="AC1030" s="809"/>
      <c r="AD1030" s="812" t="str">
        <f>IF(入力①申請書項目!AK882="","",入力①申請書項目!AK882)</f>
        <v/>
      </c>
      <c r="AE1030" s="812"/>
      <c r="AF1030" s="812"/>
      <c r="AG1030" s="813" t="str">
        <f>IF(入力①申請書項目!AN882="","",入力①申請書項目!AN882)</f>
        <v/>
      </c>
      <c r="AH1030" s="813"/>
      <c r="AI1030" s="812" t="str">
        <f>IF(入力①申請書項目!AP882=0,"",入力①申請書項目!AP882)</f>
        <v/>
      </c>
      <c r="AJ1030" s="812"/>
      <c r="AK1030" s="812"/>
      <c r="AL1030" s="814" t="str">
        <f>IF(入力①申請書項目!AV882="","",入力①申請書項目!AV882)&amp;IF(入力①申請書項目!AZ882="","",","&amp;入力①申請書項目!AZ882)</f>
        <v/>
      </c>
      <c r="AM1030" s="814"/>
      <c r="AN1030" s="814"/>
      <c r="AO1030" s="814"/>
      <c r="AP1030" s="814"/>
      <c r="AQ1030" s="396"/>
    </row>
    <row r="1031" spans="1:43">
      <c r="A1031" s="265"/>
      <c r="B1031" s="265"/>
      <c r="C1031" s="808" t="str">
        <f>IF(入力①申請書項目!E883="","",入力①申請書項目!E883)</f>
        <v/>
      </c>
      <c r="D1031" s="808"/>
      <c r="E1031" s="809" t="str">
        <f>IF(入力①申請書項目!G883="","","H"&amp;入力①申請書項目!G883&amp;"."&amp;入力①申請書項目!J883)</f>
        <v/>
      </c>
      <c r="F1031" s="809"/>
      <c r="G1031" s="809"/>
      <c r="H1031" s="809"/>
      <c r="I1031" s="810" t="str">
        <f>IF(入力①申請書項目!M883="","",VLOOKUP(入力①申請書項目!M883,PL①!$A$25:$B$29,2,FALSE))</f>
        <v/>
      </c>
      <c r="J1031" s="810"/>
      <c r="K1031" s="810"/>
      <c r="L1031" s="811" t="str">
        <f>IF(入力①申請書項目!Q883="","",入力①申請書項目!Q883)</f>
        <v/>
      </c>
      <c r="M1031" s="811"/>
      <c r="N1031" s="811"/>
      <c r="O1031" s="811"/>
      <c r="P1031" s="811"/>
      <c r="Q1031" s="811"/>
      <c r="R1031" s="811"/>
      <c r="S1031" s="811"/>
      <c r="T1031" s="811"/>
      <c r="U1031" s="811"/>
      <c r="V1031" s="811"/>
      <c r="W1031" s="809" t="str">
        <f>IF(入力①申請書項目!AA883="","",入力①申請書項目!AA883)&amp;IF(入力①申請書項目!AD883="","",入力①申請書項目!AD883)</f>
        <v/>
      </c>
      <c r="X1031" s="809"/>
      <c r="Y1031" s="809"/>
      <c r="Z1031" s="809"/>
      <c r="AA1031" s="809" t="str">
        <f>IF(入力①申請書項目!AG883="","",入力①申請書項目!AG883)</f>
        <v/>
      </c>
      <c r="AB1031" s="809"/>
      <c r="AC1031" s="809"/>
      <c r="AD1031" s="812" t="str">
        <f>IF(入力①申請書項目!AK883="","",入力①申請書項目!AK883)</f>
        <v/>
      </c>
      <c r="AE1031" s="812"/>
      <c r="AF1031" s="812"/>
      <c r="AG1031" s="813" t="str">
        <f>IF(入力①申請書項目!AN883="","",入力①申請書項目!AN883)</f>
        <v/>
      </c>
      <c r="AH1031" s="813"/>
      <c r="AI1031" s="812" t="str">
        <f>IF(入力①申請書項目!AP883=0,"",入力①申請書項目!AP883)</f>
        <v/>
      </c>
      <c r="AJ1031" s="812"/>
      <c r="AK1031" s="812"/>
      <c r="AL1031" s="814" t="str">
        <f>IF(入力①申請書項目!AV883="","",入力①申請書項目!AV883)&amp;IF(入力①申請書項目!AZ883="","",","&amp;入力①申請書項目!AZ883)</f>
        <v/>
      </c>
      <c r="AM1031" s="814"/>
      <c r="AN1031" s="814"/>
      <c r="AO1031" s="814"/>
      <c r="AP1031" s="814"/>
      <c r="AQ1031" s="396"/>
    </row>
    <row r="1032" spans="1:43">
      <c r="A1032" s="265"/>
      <c r="B1032" s="265"/>
      <c r="C1032" s="808" t="str">
        <f>IF(入力①申請書項目!E884="","",入力①申請書項目!E884)</f>
        <v/>
      </c>
      <c r="D1032" s="808"/>
      <c r="E1032" s="809" t="str">
        <f>IF(入力①申請書項目!G884="","","H"&amp;入力①申請書項目!G884&amp;"."&amp;入力①申請書項目!J884)</f>
        <v/>
      </c>
      <c r="F1032" s="809"/>
      <c r="G1032" s="809"/>
      <c r="H1032" s="809"/>
      <c r="I1032" s="810" t="str">
        <f>IF(入力①申請書項目!M884="","",VLOOKUP(入力①申請書項目!M884,PL①!$A$25:$B$29,2,FALSE))</f>
        <v/>
      </c>
      <c r="J1032" s="810"/>
      <c r="K1032" s="810"/>
      <c r="L1032" s="811" t="str">
        <f>IF(入力①申請書項目!Q884="","",入力①申請書項目!Q884)</f>
        <v/>
      </c>
      <c r="M1032" s="811"/>
      <c r="N1032" s="811"/>
      <c r="O1032" s="811"/>
      <c r="P1032" s="811"/>
      <c r="Q1032" s="811"/>
      <c r="R1032" s="811"/>
      <c r="S1032" s="811"/>
      <c r="T1032" s="811"/>
      <c r="U1032" s="811"/>
      <c r="V1032" s="811"/>
      <c r="W1032" s="809" t="str">
        <f>IF(入力①申請書項目!AA884="","",入力①申請書項目!AA884)&amp;IF(入力①申請書項目!AD884="","",入力①申請書項目!AD884)</f>
        <v/>
      </c>
      <c r="X1032" s="809"/>
      <c r="Y1032" s="809"/>
      <c r="Z1032" s="809"/>
      <c r="AA1032" s="809" t="str">
        <f>IF(入力①申請書項目!AG884="","",入力①申請書項目!AG884)</f>
        <v/>
      </c>
      <c r="AB1032" s="809"/>
      <c r="AC1032" s="809"/>
      <c r="AD1032" s="812" t="str">
        <f>IF(入力①申請書項目!AK884="","",入力①申請書項目!AK884)</f>
        <v/>
      </c>
      <c r="AE1032" s="812"/>
      <c r="AF1032" s="812"/>
      <c r="AG1032" s="813" t="str">
        <f>IF(入力①申請書項目!AN884="","",入力①申請書項目!AN884)</f>
        <v/>
      </c>
      <c r="AH1032" s="813"/>
      <c r="AI1032" s="812" t="str">
        <f>IF(入力①申請書項目!AP884=0,"",入力①申請書項目!AP884)</f>
        <v/>
      </c>
      <c r="AJ1032" s="812"/>
      <c r="AK1032" s="812"/>
      <c r="AL1032" s="814" t="str">
        <f>IF(入力①申請書項目!AV884="","",入力①申請書項目!AV884)&amp;IF(入力①申請書項目!AZ884="","",","&amp;入力①申請書項目!AZ884)</f>
        <v/>
      </c>
      <c r="AM1032" s="814"/>
      <c r="AN1032" s="814"/>
      <c r="AO1032" s="814"/>
      <c r="AP1032" s="814"/>
      <c r="AQ1032" s="396"/>
    </row>
    <row r="1033" spans="1:43">
      <c r="A1033" s="265"/>
      <c r="B1033" s="265"/>
      <c r="C1033" s="808" t="str">
        <f>IF(入力①申請書項目!E885="","",入力①申請書項目!E885)</f>
        <v/>
      </c>
      <c r="D1033" s="808"/>
      <c r="E1033" s="809" t="str">
        <f>IF(入力①申請書項目!G885="","","H"&amp;入力①申請書項目!G885&amp;"."&amp;入力①申請書項目!J885)</f>
        <v/>
      </c>
      <c r="F1033" s="809"/>
      <c r="G1033" s="809"/>
      <c r="H1033" s="809"/>
      <c r="I1033" s="810" t="str">
        <f>IF(入力①申請書項目!M885="","",VLOOKUP(入力①申請書項目!M885,PL①!$A$25:$B$29,2,FALSE))</f>
        <v/>
      </c>
      <c r="J1033" s="810"/>
      <c r="K1033" s="810"/>
      <c r="L1033" s="811" t="str">
        <f>IF(入力①申請書項目!Q885="","",入力①申請書項目!Q885)</f>
        <v/>
      </c>
      <c r="M1033" s="811"/>
      <c r="N1033" s="811"/>
      <c r="O1033" s="811"/>
      <c r="P1033" s="811"/>
      <c r="Q1033" s="811"/>
      <c r="R1033" s="811"/>
      <c r="S1033" s="811"/>
      <c r="T1033" s="811"/>
      <c r="U1033" s="811"/>
      <c r="V1033" s="811"/>
      <c r="W1033" s="809" t="str">
        <f>IF(入力①申請書項目!AA885="","",入力①申請書項目!AA885)&amp;IF(入力①申請書項目!AD885="","",入力①申請書項目!AD885)</f>
        <v/>
      </c>
      <c r="X1033" s="809"/>
      <c r="Y1033" s="809"/>
      <c r="Z1033" s="809"/>
      <c r="AA1033" s="809" t="str">
        <f>IF(入力①申請書項目!AG885="","",入力①申請書項目!AG885)</f>
        <v/>
      </c>
      <c r="AB1033" s="809"/>
      <c r="AC1033" s="809"/>
      <c r="AD1033" s="812" t="str">
        <f>IF(入力①申請書項目!AK885="","",入力①申請書項目!AK885)</f>
        <v/>
      </c>
      <c r="AE1033" s="812"/>
      <c r="AF1033" s="812"/>
      <c r="AG1033" s="813" t="str">
        <f>IF(入力①申請書項目!AN885="","",入力①申請書項目!AN885)</f>
        <v/>
      </c>
      <c r="AH1033" s="813"/>
      <c r="AI1033" s="812" t="str">
        <f>IF(入力①申請書項目!AP885=0,"",入力①申請書項目!AP885)</f>
        <v/>
      </c>
      <c r="AJ1033" s="812"/>
      <c r="AK1033" s="812"/>
      <c r="AL1033" s="814" t="str">
        <f>IF(入力①申請書項目!AV885="","",入力①申請書項目!AV885)&amp;IF(入力①申請書項目!AZ885="","",","&amp;入力①申請書項目!AZ885)</f>
        <v/>
      </c>
      <c r="AM1033" s="814"/>
      <c r="AN1033" s="814"/>
      <c r="AO1033" s="814"/>
      <c r="AP1033" s="814"/>
      <c r="AQ1033" s="396"/>
    </row>
    <row r="1034" spans="1:43">
      <c r="A1034" s="265"/>
      <c r="B1034" s="265"/>
      <c r="C1034" s="808" t="str">
        <f>IF(入力①申請書項目!E886="","",入力①申請書項目!E886)</f>
        <v/>
      </c>
      <c r="D1034" s="808"/>
      <c r="E1034" s="809" t="str">
        <f>IF(入力①申請書項目!G886="","","H"&amp;入力①申請書項目!G886&amp;"."&amp;入力①申請書項目!J886)</f>
        <v/>
      </c>
      <c r="F1034" s="809"/>
      <c r="G1034" s="809"/>
      <c r="H1034" s="809"/>
      <c r="I1034" s="810" t="str">
        <f>IF(入力①申請書項目!M886="","",VLOOKUP(入力①申請書項目!M886,PL①!$A$25:$B$29,2,FALSE))</f>
        <v/>
      </c>
      <c r="J1034" s="810"/>
      <c r="K1034" s="810"/>
      <c r="L1034" s="811" t="str">
        <f>IF(入力①申請書項目!Q886="","",入力①申請書項目!Q886)</f>
        <v/>
      </c>
      <c r="M1034" s="811"/>
      <c r="N1034" s="811"/>
      <c r="O1034" s="811"/>
      <c r="P1034" s="811"/>
      <c r="Q1034" s="811"/>
      <c r="R1034" s="811"/>
      <c r="S1034" s="811"/>
      <c r="T1034" s="811"/>
      <c r="U1034" s="811"/>
      <c r="V1034" s="811"/>
      <c r="W1034" s="809" t="str">
        <f>IF(入力①申請書項目!AA886="","",入力①申請書項目!AA886)&amp;IF(入力①申請書項目!AD886="","",入力①申請書項目!AD886)</f>
        <v/>
      </c>
      <c r="X1034" s="809"/>
      <c r="Y1034" s="809"/>
      <c r="Z1034" s="809"/>
      <c r="AA1034" s="809" t="str">
        <f>IF(入力①申請書項目!AG886="","",入力①申請書項目!AG886)</f>
        <v/>
      </c>
      <c r="AB1034" s="809"/>
      <c r="AC1034" s="809"/>
      <c r="AD1034" s="812" t="str">
        <f>IF(入力①申請書項目!AK886="","",入力①申請書項目!AK886)</f>
        <v/>
      </c>
      <c r="AE1034" s="812"/>
      <c r="AF1034" s="812"/>
      <c r="AG1034" s="813" t="str">
        <f>IF(入力①申請書項目!AN886="","",入力①申請書項目!AN886)</f>
        <v/>
      </c>
      <c r="AH1034" s="813"/>
      <c r="AI1034" s="812" t="str">
        <f>IF(入力①申請書項目!AP886=0,"",入力①申請書項目!AP886)</f>
        <v/>
      </c>
      <c r="AJ1034" s="812"/>
      <c r="AK1034" s="812"/>
      <c r="AL1034" s="814" t="str">
        <f>IF(入力①申請書項目!AV886="","",入力①申請書項目!AV886)&amp;IF(入力①申請書項目!AZ886="","",","&amp;入力①申請書項目!AZ886)</f>
        <v/>
      </c>
      <c r="AM1034" s="814"/>
      <c r="AN1034" s="814"/>
      <c r="AO1034" s="814"/>
      <c r="AP1034" s="814"/>
      <c r="AQ1034" s="396"/>
    </row>
    <row r="1035" spans="1:43">
      <c r="A1035" s="265"/>
      <c r="B1035" s="265"/>
      <c r="C1035" s="808" t="str">
        <f>IF(入力①申請書項目!E887="","",入力①申請書項目!E887)</f>
        <v/>
      </c>
      <c r="D1035" s="808"/>
      <c r="E1035" s="809" t="str">
        <f>IF(入力①申請書項目!G887="","","H"&amp;入力①申請書項目!G887&amp;"."&amp;入力①申請書項目!J887)</f>
        <v/>
      </c>
      <c r="F1035" s="809"/>
      <c r="G1035" s="809"/>
      <c r="H1035" s="809"/>
      <c r="I1035" s="810" t="str">
        <f>IF(入力①申請書項目!M887="","",VLOOKUP(入力①申請書項目!M887,PL①!$A$25:$B$29,2,FALSE))</f>
        <v/>
      </c>
      <c r="J1035" s="810"/>
      <c r="K1035" s="810"/>
      <c r="L1035" s="811" t="str">
        <f>IF(入力①申請書項目!Q887="","",入力①申請書項目!Q887)</f>
        <v/>
      </c>
      <c r="M1035" s="811"/>
      <c r="N1035" s="811"/>
      <c r="O1035" s="811"/>
      <c r="P1035" s="811"/>
      <c r="Q1035" s="811"/>
      <c r="R1035" s="811"/>
      <c r="S1035" s="811"/>
      <c r="T1035" s="811"/>
      <c r="U1035" s="811"/>
      <c r="V1035" s="811"/>
      <c r="W1035" s="809" t="str">
        <f>IF(入力①申請書項目!AA887="","",入力①申請書項目!AA887)&amp;IF(入力①申請書項目!AD887="","",入力①申請書項目!AD887)</f>
        <v/>
      </c>
      <c r="X1035" s="809"/>
      <c r="Y1035" s="809"/>
      <c r="Z1035" s="809"/>
      <c r="AA1035" s="809" t="str">
        <f>IF(入力①申請書項目!AG887="","",入力①申請書項目!AG887)</f>
        <v/>
      </c>
      <c r="AB1035" s="809"/>
      <c r="AC1035" s="809"/>
      <c r="AD1035" s="812" t="str">
        <f>IF(入力①申請書項目!AK887="","",入力①申請書項目!AK887)</f>
        <v/>
      </c>
      <c r="AE1035" s="812"/>
      <c r="AF1035" s="812"/>
      <c r="AG1035" s="813" t="str">
        <f>IF(入力①申請書項目!AN887="","",入力①申請書項目!AN887)</f>
        <v/>
      </c>
      <c r="AH1035" s="813"/>
      <c r="AI1035" s="812" t="str">
        <f>IF(入力①申請書項目!AP887=0,"",入力①申請書項目!AP887)</f>
        <v/>
      </c>
      <c r="AJ1035" s="812"/>
      <c r="AK1035" s="812"/>
      <c r="AL1035" s="814" t="str">
        <f>IF(入力①申請書項目!AV887="","",入力①申請書項目!AV887)&amp;IF(入力①申請書項目!AZ887="","",","&amp;入力①申請書項目!AZ887)</f>
        <v/>
      </c>
      <c r="AM1035" s="814"/>
      <c r="AN1035" s="814"/>
      <c r="AO1035" s="814"/>
      <c r="AP1035" s="814"/>
      <c r="AQ1035" s="396"/>
    </row>
    <row r="1036" spans="1:43">
      <c r="A1036" s="265"/>
      <c r="B1036" s="265"/>
      <c r="C1036" s="808" t="str">
        <f>IF(入力①申請書項目!E888="","",入力①申請書項目!E888)</f>
        <v/>
      </c>
      <c r="D1036" s="808"/>
      <c r="E1036" s="809" t="str">
        <f>IF(入力①申請書項目!G888="","","H"&amp;入力①申請書項目!G888&amp;"."&amp;入力①申請書項目!J888)</f>
        <v/>
      </c>
      <c r="F1036" s="809"/>
      <c r="G1036" s="809"/>
      <c r="H1036" s="809"/>
      <c r="I1036" s="810" t="str">
        <f>IF(入力①申請書項目!M888="","",VLOOKUP(入力①申請書項目!M888,PL①!$A$25:$B$29,2,FALSE))</f>
        <v/>
      </c>
      <c r="J1036" s="810"/>
      <c r="K1036" s="810"/>
      <c r="L1036" s="811" t="str">
        <f>IF(入力①申請書項目!Q888="","",入力①申請書項目!Q888)</f>
        <v/>
      </c>
      <c r="M1036" s="811"/>
      <c r="N1036" s="811"/>
      <c r="O1036" s="811"/>
      <c r="P1036" s="811"/>
      <c r="Q1036" s="811"/>
      <c r="R1036" s="811"/>
      <c r="S1036" s="811"/>
      <c r="T1036" s="811"/>
      <c r="U1036" s="811"/>
      <c r="V1036" s="811"/>
      <c r="W1036" s="809" t="str">
        <f>IF(入力①申請書項目!AA888="","",入力①申請書項目!AA888)&amp;IF(入力①申請書項目!AD888="","",入力①申請書項目!AD888)</f>
        <v/>
      </c>
      <c r="X1036" s="809"/>
      <c r="Y1036" s="809"/>
      <c r="Z1036" s="809"/>
      <c r="AA1036" s="809" t="str">
        <f>IF(入力①申請書項目!AG888="","",入力①申請書項目!AG888)</f>
        <v/>
      </c>
      <c r="AB1036" s="809"/>
      <c r="AC1036" s="809"/>
      <c r="AD1036" s="812" t="str">
        <f>IF(入力①申請書項目!AK888="","",入力①申請書項目!AK888)</f>
        <v/>
      </c>
      <c r="AE1036" s="812"/>
      <c r="AF1036" s="812"/>
      <c r="AG1036" s="813" t="str">
        <f>IF(入力①申請書項目!AN888="","",入力①申請書項目!AN888)</f>
        <v/>
      </c>
      <c r="AH1036" s="813"/>
      <c r="AI1036" s="812" t="str">
        <f>IF(入力①申請書項目!AP888=0,"",入力①申請書項目!AP888)</f>
        <v/>
      </c>
      <c r="AJ1036" s="812"/>
      <c r="AK1036" s="812"/>
      <c r="AL1036" s="814" t="str">
        <f>IF(入力①申請書項目!AV888="","",入力①申請書項目!AV888)&amp;IF(入力①申請書項目!AZ888="","",","&amp;入力①申請書項目!AZ888)</f>
        <v/>
      </c>
      <c r="AM1036" s="814"/>
      <c r="AN1036" s="814"/>
      <c r="AO1036" s="814"/>
      <c r="AP1036" s="814"/>
      <c r="AQ1036" s="396"/>
    </row>
    <row r="1037" spans="1:43">
      <c r="A1037" s="265"/>
      <c r="B1037" s="265"/>
      <c r="C1037" s="808" t="str">
        <f>IF(入力①申請書項目!E889="","",入力①申請書項目!E889)</f>
        <v/>
      </c>
      <c r="D1037" s="808"/>
      <c r="E1037" s="809" t="str">
        <f>IF(入力①申請書項目!G889="","","H"&amp;入力①申請書項目!G889&amp;"."&amp;入力①申請書項目!J889)</f>
        <v/>
      </c>
      <c r="F1037" s="809"/>
      <c r="G1037" s="809"/>
      <c r="H1037" s="809"/>
      <c r="I1037" s="810" t="str">
        <f>IF(入力①申請書項目!M889="","",VLOOKUP(入力①申請書項目!M889,PL①!$A$25:$B$29,2,FALSE))</f>
        <v/>
      </c>
      <c r="J1037" s="810"/>
      <c r="K1037" s="810"/>
      <c r="L1037" s="811" t="str">
        <f>IF(入力①申請書項目!Q889="","",入力①申請書項目!Q889)</f>
        <v/>
      </c>
      <c r="M1037" s="811"/>
      <c r="N1037" s="811"/>
      <c r="O1037" s="811"/>
      <c r="P1037" s="811"/>
      <c r="Q1037" s="811"/>
      <c r="R1037" s="811"/>
      <c r="S1037" s="811"/>
      <c r="T1037" s="811"/>
      <c r="U1037" s="811"/>
      <c r="V1037" s="811"/>
      <c r="W1037" s="809" t="str">
        <f>IF(入力①申請書項目!AA889="","",入力①申請書項目!AA889)&amp;IF(入力①申請書項目!AD889="","",入力①申請書項目!AD889)</f>
        <v/>
      </c>
      <c r="X1037" s="809"/>
      <c r="Y1037" s="809"/>
      <c r="Z1037" s="809"/>
      <c r="AA1037" s="809" t="str">
        <f>IF(入力①申請書項目!AG889="","",入力①申請書項目!AG889)</f>
        <v/>
      </c>
      <c r="AB1037" s="809"/>
      <c r="AC1037" s="809"/>
      <c r="AD1037" s="812" t="str">
        <f>IF(入力①申請書項目!AK889="","",入力①申請書項目!AK889)</f>
        <v/>
      </c>
      <c r="AE1037" s="812"/>
      <c r="AF1037" s="812"/>
      <c r="AG1037" s="813" t="str">
        <f>IF(入力①申請書項目!AN889="","",入力①申請書項目!AN889)</f>
        <v/>
      </c>
      <c r="AH1037" s="813"/>
      <c r="AI1037" s="812" t="str">
        <f>IF(入力①申請書項目!AP889=0,"",入力①申請書項目!AP889)</f>
        <v/>
      </c>
      <c r="AJ1037" s="812"/>
      <c r="AK1037" s="812"/>
      <c r="AL1037" s="814" t="str">
        <f>IF(入力①申請書項目!AV889="","",入力①申請書項目!AV889)&amp;IF(入力①申請書項目!AZ889="","",","&amp;入力①申請書項目!AZ889)</f>
        <v/>
      </c>
      <c r="AM1037" s="814"/>
      <c r="AN1037" s="814"/>
      <c r="AO1037" s="814"/>
      <c r="AP1037" s="814"/>
      <c r="AQ1037" s="396"/>
    </row>
    <row r="1038" spans="1:43">
      <c r="A1038" s="265"/>
      <c r="B1038" s="265"/>
      <c r="C1038" s="808" t="str">
        <f>IF(入力①申請書項目!E890="","",入力①申請書項目!E890)</f>
        <v/>
      </c>
      <c r="D1038" s="808"/>
      <c r="E1038" s="809" t="str">
        <f>IF(入力①申請書項目!G890="","","H"&amp;入力①申請書項目!G890&amp;"."&amp;入力①申請書項目!J890)</f>
        <v/>
      </c>
      <c r="F1038" s="809"/>
      <c r="G1038" s="809"/>
      <c r="H1038" s="809"/>
      <c r="I1038" s="810" t="str">
        <f>IF(入力①申請書項目!M890="","",VLOOKUP(入力①申請書項目!M890,PL①!$A$25:$B$29,2,FALSE))</f>
        <v/>
      </c>
      <c r="J1038" s="810"/>
      <c r="K1038" s="810"/>
      <c r="L1038" s="811" t="str">
        <f>IF(入力①申請書項目!Q890="","",入力①申請書項目!Q890)</f>
        <v/>
      </c>
      <c r="M1038" s="811"/>
      <c r="N1038" s="811"/>
      <c r="O1038" s="811"/>
      <c r="P1038" s="811"/>
      <c r="Q1038" s="811"/>
      <c r="R1038" s="811"/>
      <c r="S1038" s="811"/>
      <c r="T1038" s="811"/>
      <c r="U1038" s="811"/>
      <c r="V1038" s="811"/>
      <c r="W1038" s="809" t="str">
        <f>IF(入力①申請書項目!AA890="","",入力①申請書項目!AA890)&amp;IF(入力①申請書項目!AD890="","",入力①申請書項目!AD890)</f>
        <v/>
      </c>
      <c r="X1038" s="809"/>
      <c r="Y1038" s="809"/>
      <c r="Z1038" s="809"/>
      <c r="AA1038" s="809" t="str">
        <f>IF(入力①申請書項目!AG890="","",入力①申請書項目!AG890)</f>
        <v/>
      </c>
      <c r="AB1038" s="809"/>
      <c r="AC1038" s="809"/>
      <c r="AD1038" s="812" t="str">
        <f>IF(入力①申請書項目!AK890="","",入力①申請書項目!AK890)</f>
        <v/>
      </c>
      <c r="AE1038" s="812"/>
      <c r="AF1038" s="812"/>
      <c r="AG1038" s="813" t="str">
        <f>IF(入力①申請書項目!AN890="","",入力①申請書項目!AN890)</f>
        <v/>
      </c>
      <c r="AH1038" s="813"/>
      <c r="AI1038" s="812" t="str">
        <f>IF(入力①申請書項目!AP890=0,"",入力①申請書項目!AP890)</f>
        <v/>
      </c>
      <c r="AJ1038" s="812"/>
      <c r="AK1038" s="812"/>
      <c r="AL1038" s="814" t="str">
        <f>IF(入力①申請書項目!AV890="","",入力①申請書項目!AV890)&amp;IF(入力①申請書項目!AZ890="","",","&amp;入力①申請書項目!AZ890)</f>
        <v/>
      </c>
      <c r="AM1038" s="814"/>
      <c r="AN1038" s="814"/>
      <c r="AO1038" s="814"/>
      <c r="AP1038" s="814"/>
      <c r="AQ1038" s="396"/>
    </row>
    <row r="1039" spans="1:43">
      <c r="A1039" s="265"/>
      <c r="B1039" s="265"/>
      <c r="C1039" s="808" t="str">
        <f>IF(入力①申請書項目!E891="","",入力①申請書項目!E891)</f>
        <v/>
      </c>
      <c r="D1039" s="808"/>
      <c r="E1039" s="809" t="str">
        <f>IF(入力①申請書項目!G891="","","H"&amp;入力①申請書項目!G891&amp;"."&amp;入力①申請書項目!J891)</f>
        <v/>
      </c>
      <c r="F1039" s="809"/>
      <c r="G1039" s="809"/>
      <c r="H1039" s="809"/>
      <c r="I1039" s="810" t="str">
        <f>IF(入力①申請書項目!M891="","",VLOOKUP(入力①申請書項目!M891,PL①!$A$25:$B$29,2,FALSE))</f>
        <v/>
      </c>
      <c r="J1039" s="810"/>
      <c r="K1039" s="810"/>
      <c r="L1039" s="811" t="str">
        <f>IF(入力①申請書項目!Q891="","",入力①申請書項目!Q891)</f>
        <v/>
      </c>
      <c r="M1039" s="811"/>
      <c r="N1039" s="811"/>
      <c r="O1039" s="811"/>
      <c r="P1039" s="811"/>
      <c r="Q1039" s="811"/>
      <c r="R1039" s="811"/>
      <c r="S1039" s="811"/>
      <c r="T1039" s="811"/>
      <c r="U1039" s="811"/>
      <c r="V1039" s="811"/>
      <c r="W1039" s="809" t="str">
        <f>IF(入力①申請書項目!AA891="","",入力①申請書項目!AA891)&amp;IF(入力①申請書項目!AD891="","",入力①申請書項目!AD891)</f>
        <v/>
      </c>
      <c r="X1039" s="809"/>
      <c r="Y1039" s="809"/>
      <c r="Z1039" s="809"/>
      <c r="AA1039" s="809" t="str">
        <f>IF(入力①申請書項目!AG891="","",入力①申請書項目!AG891)</f>
        <v/>
      </c>
      <c r="AB1039" s="809"/>
      <c r="AC1039" s="809"/>
      <c r="AD1039" s="812" t="str">
        <f>IF(入力①申請書項目!AK891="","",入力①申請書項目!AK891)</f>
        <v/>
      </c>
      <c r="AE1039" s="812"/>
      <c r="AF1039" s="812"/>
      <c r="AG1039" s="813" t="str">
        <f>IF(入力①申請書項目!AN891="","",入力①申請書項目!AN891)</f>
        <v/>
      </c>
      <c r="AH1039" s="813"/>
      <c r="AI1039" s="812" t="str">
        <f>IF(入力①申請書項目!AP891=0,"",入力①申請書項目!AP891)</f>
        <v/>
      </c>
      <c r="AJ1039" s="812"/>
      <c r="AK1039" s="812"/>
      <c r="AL1039" s="814" t="str">
        <f>IF(入力①申請書項目!AV891="","",入力①申請書項目!AV891)&amp;IF(入力①申請書項目!AZ891="","",","&amp;入力①申請書項目!AZ891)</f>
        <v/>
      </c>
      <c r="AM1039" s="814"/>
      <c r="AN1039" s="814"/>
      <c r="AO1039" s="814"/>
      <c r="AP1039" s="814"/>
      <c r="AQ1039" s="396"/>
    </row>
    <row r="1040" spans="1:43">
      <c r="A1040" s="265"/>
      <c r="B1040" s="265"/>
      <c r="C1040" s="808" t="str">
        <f>IF(入力①申請書項目!E892="","",入力①申請書項目!E892)</f>
        <v/>
      </c>
      <c r="D1040" s="808"/>
      <c r="E1040" s="809" t="str">
        <f>IF(入力①申請書項目!G892="","","H"&amp;入力①申請書項目!G892&amp;"."&amp;入力①申請書項目!J892)</f>
        <v/>
      </c>
      <c r="F1040" s="809"/>
      <c r="G1040" s="809"/>
      <c r="H1040" s="809"/>
      <c r="I1040" s="810" t="str">
        <f>IF(入力①申請書項目!M892="","",VLOOKUP(入力①申請書項目!M892,PL①!$A$25:$B$29,2,FALSE))</f>
        <v/>
      </c>
      <c r="J1040" s="810"/>
      <c r="K1040" s="810"/>
      <c r="L1040" s="811" t="str">
        <f>IF(入力①申請書項目!Q892="","",入力①申請書項目!Q892)</f>
        <v/>
      </c>
      <c r="M1040" s="811"/>
      <c r="N1040" s="811"/>
      <c r="O1040" s="811"/>
      <c r="P1040" s="811"/>
      <c r="Q1040" s="811"/>
      <c r="R1040" s="811"/>
      <c r="S1040" s="811"/>
      <c r="T1040" s="811"/>
      <c r="U1040" s="811"/>
      <c r="V1040" s="811"/>
      <c r="W1040" s="809" t="str">
        <f>IF(入力①申請書項目!AA892="","",入力①申請書項目!AA892)&amp;IF(入力①申請書項目!AD892="","",入力①申請書項目!AD892)</f>
        <v/>
      </c>
      <c r="X1040" s="809"/>
      <c r="Y1040" s="809"/>
      <c r="Z1040" s="809"/>
      <c r="AA1040" s="809" t="str">
        <f>IF(入力①申請書項目!AG892="","",入力①申請書項目!AG892)</f>
        <v/>
      </c>
      <c r="AB1040" s="809"/>
      <c r="AC1040" s="809"/>
      <c r="AD1040" s="812" t="str">
        <f>IF(入力①申請書項目!AK892="","",入力①申請書項目!AK892)</f>
        <v/>
      </c>
      <c r="AE1040" s="812"/>
      <c r="AF1040" s="812"/>
      <c r="AG1040" s="813" t="str">
        <f>IF(入力①申請書項目!AN892="","",入力①申請書項目!AN892)</f>
        <v/>
      </c>
      <c r="AH1040" s="813"/>
      <c r="AI1040" s="812" t="str">
        <f>IF(入力①申請書項目!AP892=0,"",入力①申請書項目!AP892)</f>
        <v/>
      </c>
      <c r="AJ1040" s="812"/>
      <c r="AK1040" s="812"/>
      <c r="AL1040" s="814" t="str">
        <f>IF(入力①申請書項目!AV892="","",入力①申請書項目!AV892)&amp;IF(入力①申請書項目!AZ892="","",","&amp;入力①申請書項目!AZ892)</f>
        <v/>
      </c>
      <c r="AM1040" s="814"/>
      <c r="AN1040" s="814"/>
      <c r="AO1040" s="814"/>
      <c r="AP1040" s="814"/>
      <c r="AQ1040" s="396"/>
    </row>
    <row r="1041" spans="1:46">
      <c r="A1041" s="265"/>
      <c r="B1041" s="265"/>
      <c r="C1041" s="808" t="str">
        <f>IF(入力①申請書項目!E893="","",入力①申請書項目!E893)</f>
        <v/>
      </c>
      <c r="D1041" s="808"/>
      <c r="E1041" s="809" t="str">
        <f>IF(入力①申請書項目!G893="","","H"&amp;入力①申請書項目!G893&amp;"."&amp;入力①申請書項目!J893)</f>
        <v/>
      </c>
      <c r="F1041" s="809"/>
      <c r="G1041" s="809"/>
      <c r="H1041" s="809"/>
      <c r="I1041" s="810" t="str">
        <f>IF(入力①申請書項目!M893="","",VLOOKUP(入力①申請書項目!M893,PL①!$A$25:$B$29,2,FALSE))</f>
        <v/>
      </c>
      <c r="J1041" s="810"/>
      <c r="K1041" s="810"/>
      <c r="L1041" s="811" t="str">
        <f>IF(入力①申請書項目!Q893="","",入力①申請書項目!Q893)</f>
        <v/>
      </c>
      <c r="M1041" s="811"/>
      <c r="N1041" s="811"/>
      <c r="O1041" s="811"/>
      <c r="P1041" s="811"/>
      <c r="Q1041" s="811"/>
      <c r="R1041" s="811"/>
      <c r="S1041" s="811"/>
      <c r="T1041" s="811"/>
      <c r="U1041" s="811"/>
      <c r="V1041" s="811"/>
      <c r="W1041" s="809" t="str">
        <f>IF(入力①申請書項目!AA893="","",入力①申請書項目!AA893)&amp;IF(入力①申請書項目!AD893="","",入力①申請書項目!AD893)</f>
        <v/>
      </c>
      <c r="X1041" s="809"/>
      <c r="Y1041" s="809"/>
      <c r="Z1041" s="809"/>
      <c r="AA1041" s="809" t="str">
        <f>IF(入力①申請書項目!AG893="","",入力①申請書項目!AG893)</f>
        <v/>
      </c>
      <c r="AB1041" s="809"/>
      <c r="AC1041" s="809"/>
      <c r="AD1041" s="812" t="str">
        <f>IF(入力①申請書項目!AK893="","",入力①申請書項目!AK893)</f>
        <v/>
      </c>
      <c r="AE1041" s="812"/>
      <c r="AF1041" s="812"/>
      <c r="AG1041" s="813" t="str">
        <f>IF(入力①申請書項目!AN893="","",入力①申請書項目!AN893)</f>
        <v/>
      </c>
      <c r="AH1041" s="813"/>
      <c r="AI1041" s="812" t="str">
        <f>IF(入力①申請書項目!AP893=0,"",入力①申請書項目!AP893)</f>
        <v/>
      </c>
      <c r="AJ1041" s="812"/>
      <c r="AK1041" s="812"/>
      <c r="AL1041" s="814" t="str">
        <f>IF(入力①申請書項目!AV893="","",入力①申請書項目!AV893)&amp;IF(入力①申請書項目!AZ893="","",","&amp;入力①申請書項目!AZ893)</f>
        <v/>
      </c>
      <c r="AM1041" s="814"/>
      <c r="AN1041" s="814"/>
      <c r="AO1041" s="814"/>
      <c r="AP1041" s="814"/>
      <c r="AQ1041" s="396"/>
    </row>
    <row r="1042" spans="1:46">
      <c r="A1042" s="265"/>
      <c r="B1042" s="265"/>
      <c r="C1042" s="808" t="str">
        <f>IF(入力①申請書項目!E894="","",入力①申請書項目!E894)</f>
        <v/>
      </c>
      <c r="D1042" s="808"/>
      <c r="E1042" s="809" t="str">
        <f>IF(入力①申請書項目!G894="","","H"&amp;入力①申請書項目!G894&amp;"."&amp;入力①申請書項目!J894)</f>
        <v/>
      </c>
      <c r="F1042" s="809"/>
      <c r="G1042" s="809"/>
      <c r="H1042" s="809"/>
      <c r="I1042" s="810" t="str">
        <f>IF(入力①申請書項目!M894="","",VLOOKUP(入力①申請書項目!M894,PL①!$A$25:$B$29,2,FALSE))</f>
        <v/>
      </c>
      <c r="J1042" s="810"/>
      <c r="K1042" s="810"/>
      <c r="L1042" s="811" t="str">
        <f>IF(入力①申請書項目!Q894="","",入力①申請書項目!Q894)</f>
        <v/>
      </c>
      <c r="M1042" s="811"/>
      <c r="N1042" s="811"/>
      <c r="O1042" s="811"/>
      <c r="P1042" s="811"/>
      <c r="Q1042" s="811"/>
      <c r="R1042" s="811"/>
      <c r="S1042" s="811"/>
      <c r="T1042" s="811"/>
      <c r="U1042" s="811"/>
      <c r="V1042" s="811"/>
      <c r="W1042" s="809" t="str">
        <f>IF(入力①申請書項目!AA894="","",入力①申請書項目!AA894)&amp;IF(入力①申請書項目!AD894="","",入力①申請書項目!AD894)</f>
        <v/>
      </c>
      <c r="X1042" s="809"/>
      <c r="Y1042" s="809"/>
      <c r="Z1042" s="809"/>
      <c r="AA1042" s="809" t="str">
        <f>IF(入力①申請書項目!AG894="","",入力①申請書項目!AG894)</f>
        <v/>
      </c>
      <c r="AB1042" s="809"/>
      <c r="AC1042" s="809"/>
      <c r="AD1042" s="812" t="str">
        <f>IF(入力①申請書項目!AK894="","",入力①申請書項目!AK894)</f>
        <v/>
      </c>
      <c r="AE1042" s="812"/>
      <c r="AF1042" s="812"/>
      <c r="AG1042" s="813" t="str">
        <f>IF(入力①申請書項目!AN894="","",入力①申請書項目!AN894)</f>
        <v/>
      </c>
      <c r="AH1042" s="813"/>
      <c r="AI1042" s="812" t="str">
        <f>IF(入力①申請書項目!AP894=0,"",入力①申請書項目!AP894)</f>
        <v/>
      </c>
      <c r="AJ1042" s="812"/>
      <c r="AK1042" s="812"/>
      <c r="AL1042" s="814" t="str">
        <f>IF(入力①申請書項目!AV894="","",入力①申請書項目!AV894)&amp;IF(入力①申請書項目!AZ894="","",","&amp;入力①申請書項目!AZ894)</f>
        <v/>
      </c>
      <c r="AM1042" s="814"/>
      <c r="AN1042" s="814"/>
      <c r="AO1042" s="814"/>
      <c r="AP1042" s="814"/>
      <c r="AQ1042" s="396"/>
    </row>
    <row r="1043" spans="1:46">
      <c r="A1043" s="265"/>
      <c r="B1043" s="265"/>
      <c r="C1043" s="808" t="str">
        <f>IF(入力①申請書項目!E895="","",入力①申請書項目!E895)</f>
        <v/>
      </c>
      <c r="D1043" s="808"/>
      <c r="E1043" s="809" t="str">
        <f>IF(入力①申請書項目!G895="","","H"&amp;入力①申請書項目!G895&amp;"."&amp;入力①申請書項目!J895)</f>
        <v/>
      </c>
      <c r="F1043" s="809"/>
      <c r="G1043" s="809"/>
      <c r="H1043" s="809"/>
      <c r="I1043" s="810" t="str">
        <f>IF(入力①申請書項目!M895="","",VLOOKUP(入力①申請書項目!M895,PL①!$A$25:$B$29,2,FALSE))</f>
        <v/>
      </c>
      <c r="J1043" s="810"/>
      <c r="K1043" s="810"/>
      <c r="L1043" s="811" t="str">
        <f>IF(入力①申請書項目!Q895="","",入力①申請書項目!Q895)</f>
        <v/>
      </c>
      <c r="M1043" s="811"/>
      <c r="N1043" s="811"/>
      <c r="O1043" s="811"/>
      <c r="P1043" s="811"/>
      <c r="Q1043" s="811"/>
      <c r="R1043" s="811"/>
      <c r="S1043" s="811"/>
      <c r="T1043" s="811"/>
      <c r="U1043" s="811"/>
      <c r="V1043" s="811"/>
      <c r="W1043" s="809" t="str">
        <f>IF(入力①申請書項目!AA895="","",入力①申請書項目!AA895)&amp;IF(入力①申請書項目!AD895="","",入力①申請書項目!AD895)</f>
        <v/>
      </c>
      <c r="X1043" s="809"/>
      <c r="Y1043" s="809"/>
      <c r="Z1043" s="809"/>
      <c r="AA1043" s="809" t="str">
        <f>IF(入力①申請書項目!AG895="","",入力①申請書項目!AG895)</f>
        <v/>
      </c>
      <c r="AB1043" s="809"/>
      <c r="AC1043" s="809"/>
      <c r="AD1043" s="812" t="str">
        <f>IF(入力①申請書項目!AK895="","",入力①申請書項目!AK895)</f>
        <v/>
      </c>
      <c r="AE1043" s="812"/>
      <c r="AF1043" s="812"/>
      <c r="AG1043" s="813" t="str">
        <f>IF(入力①申請書項目!AN895="","",入力①申請書項目!AN895)</f>
        <v/>
      </c>
      <c r="AH1043" s="813"/>
      <c r="AI1043" s="812" t="str">
        <f>IF(入力①申請書項目!AP895=0,"",入力①申請書項目!AP895)</f>
        <v/>
      </c>
      <c r="AJ1043" s="812"/>
      <c r="AK1043" s="812"/>
      <c r="AL1043" s="814" t="str">
        <f>IF(入力①申請書項目!AV895="","",入力①申請書項目!AV895)&amp;IF(入力①申請書項目!AZ895="","",","&amp;入力①申請書項目!AZ895)</f>
        <v/>
      </c>
      <c r="AM1043" s="814"/>
      <c r="AN1043" s="814"/>
      <c r="AO1043" s="814"/>
      <c r="AP1043" s="814"/>
      <c r="AQ1043" s="396"/>
    </row>
    <row r="1044" spans="1:46">
      <c r="A1044" s="265"/>
      <c r="B1044" s="265"/>
      <c r="C1044" s="808" t="str">
        <f>IF(入力①申請書項目!E896="","",入力①申請書項目!E896)</f>
        <v/>
      </c>
      <c r="D1044" s="808"/>
      <c r="E1044" s="809" t="str">
        <f>IF(入力①申請書項目!G896="","","H"&amp;入力①申請書項目!G896&amp;"."&amp;入力①申請書項目!J896)</f>
        <v/>
      </c>
      <c r="F1044" s="809"/>
      <c r="G1044" s="809"/>
      <c r="H1044" s="809"/>
      <c r="I1044" s="810" t="str">
        <f>IF(入力①申請書項目!M896="","",VLOOKUP(入力①申請書項目!M896,PL①!$A$25:$B$29,2,FALSE))</f>
        <v/>
      </c>
      <c r="J1044" s="810"/>
      <c r="K1044" s="810"/>
      <c r="L1044" s="811" t="str">
        <f>IF(入力①申請書項目!Q896="","",入力①申請書項目!Q896)</f>
        <v/>
      </c>
      <c r="M1044" s="811"/>
      <c r="N1044" s="811"/>
      <c r="O1044" s="811"/>
      <c r="P1044" s="811"/>
      <c r="Q1044" s="811"/>
      <c r="R1044" s="811"/>
      <c r="S1044" s="811"/>
      <c r="T1044" s="811"/>
      <c r="U1044" s="811"/>
      <c r="V1044" s="811"/>
      <c r="W1044" s="809" t="str">
        <f>IF(入力①申請書項目!AA896="","",入力①申請書項目!AA896)&amp;IF(入力①申請書項目!AD896="","",入力①申請書項目!AD896)</f>
        <v/>
      </c>
      <c r="X1044" s="809"/>
      <c r="Y1044" s="809"/>
      <c r="Z1044" s="809"/>
      <c r="AA1044" s="809" t="str">
        <f>IF(入力①申請書項目!AG896="","",入力①申請書項目!AG896)</f>
        <v/>
      </c>
      <c r="AB1044" s="809"/>
      <c r="AC1044" s="809"/>
      <c r="AD1044" s="812" t="str">
        <f>IF(入力①申請書項目!AK896="","",入力①申請書項目!AK896)</f>
        <v/>
      </c>
      <c r="AE1044" s="812"/>
      <c r="AF1044" s="812"/>
      <c r="AG1044" s="813" t="str">
        <f>IF(入力①申請書項目!AN896="","",入力①申請書項目!AN896)</f>
        <v/>
      </c>
      <c r="AH1044" s="813"/>
      <c r="AI1044" s="812" t="str">
        <f>IF(入力①申請書項目!AP896=0,"",入力①申請書項目!AP896)</f>
        <v/>
      </c>
      <c r="AJ1044" s="812"/>
      <c r="AK1044" s="812"/>
      <c r="AL1044" s="814" t="str">
        <f>IF(入力①申請書項目!AV896="","",入力①申請書項目!AV896)&amp;IF(入力①申請書項目!AZ896="","",","&amp;入力①申請書項目!AZ896)</f>
        <v/>
      </c>
      <c r="AM1044" s="814"/>
      <c r="AN1044" s="814"/>
      <c r="AO1044" s="814"/>
      <c r="AP1044" s="814"/>
      <c r="AQ1044" s="396"/>
    </row>
    <row r="1045" spans="1:46">
      <c r="A1045" s="265"/>
      <c r="B1045" s="265"/>
      <c r="C1045" s="808" t="str">
        <f>IF(入力①申請書項目!E897="","",入力①申請書項目!E897)</f>
        <v/>
      </c>
      <c r="D1045" s="808"/>
      <c r="E1045" s="809" t="str">
        <f>IF(入力①申請書項目!G897="","","H"&amp;入力①申請書項目!G897&amp;"."&amp;入力①申請書項目!J897)</f>
        <v/>
      </c>
      <c r="F1045" s="809"/>
      <c r="G1045" s="809"/>
      <c r="H1045" s="809"/>
      <c r="I1045" s="810" t="str">
        <f>IF(入力①申請書項目!M897="","",VLOOKUP(入力①申請書項目!M897,PL①!$A$25:$B$29,2,FALSE))</f>
        <v/>
      </c>
      <c r="J1045" s="810"/>
      <c r="K1045" s="810"/>
      <c r="L1045" s="811" t="str">
        <f>IF(入力①申請書項目!Q897="","",入力①申請書項目!Q897)</f>
        <v/>
      </c>
      <c r="M1045" s="811"/>
      <c r="N1045" s="811"/>
      <c r="O1045" s="811"/>
      <c r="P1045" s="811"/>
      <c r="Q1045" s="811"/>
      <c r="R1045" s="811"/>
      <c r="S1045" s="811"/>
      <c r="T1045" s="811"/>
      <c r="U1045" s="811"/>
      <c r="V1045" s="811"/>
      <c r="W1045" s="809" t="str">
        <f>IF(入力①申請書項目!AA897="","",入力①申請書項目!AA897)&amp;IF(入力①申請書項目!AD897="","",入力①申請書項目!AD897)</f>
        <v/>
      </c>
      <c r="X1045" s="809"/>
      <c r="Y1045" s="809"/>
      <c r="Z1045" s="809"/>
      <c r="AA1045" s="809" t="str">
        <f>IF(入力①申請書項目!AG897="","",入力①申請書項目!AG897)</f>
        <v/>
      </c>
      <c r="AB1045" s="809"/>
      <c r="AC1045" s="809"/>
      <c r="AD1045" s="812" t="str">
        <f>IF(入力①申請書項目!AK897="","",入力①申請書項目!AK897)</f>
        <v/>
      </c>
      <c r="AE1045" s="812"/>
      <c r="AF1045" s="812"/>
      <c r="AG1045" s="813" t="str">
        <f>IF(入力①申請書項目!AN897="","",入力①申請書項目!AN897)</f>
        <v/>
      </c>
      <c r="AH1045" s="813"/>
      <c r="AI1045" s="812" t="str">
        <f>IF(入力①申請書項目!AP897=0,"",入力①申請書項目!AP897)</f>
        <v/>
      </c>
      <c r="AJ1045" s="812"/>
      <c r="AK1045" s="812"/>
      <c r="AL1045" s="814" t="str">
        <f>IF(入力①申請書項目!AV897="","",入力①申請書項目!AV897)&amp;IF(入力①申請書項目!AZ897="","",","&amp;入力①申請書項目!AZ897)</f>
        <v/>
      </c>
      <c r="AM1045" s="814"/>
      <c r="AN1045" s="814"/>
      <c r="AO1045" s="814"/>
      <c r="AP1045" s="814"/>
      <c r="AQ1045" s="396"/>
    </row>
    <row r="1046" spans="1:46">
      <c r="A1046" s="265"/>
      <c r="B1046" s="265"/>
      <c r="C1046" s="808" t="str">
        <f>IF(入力①申請書項目!E898="","",入力①申請書項目!E898)</f>
        <v/>
      </c>
      <c r="D1046" s="808"/>
      <c r="E1046" s="809" t="str">
        <f>IF(入力①申請書項目!G898="","","H"&amp;入力①申請書項目!G898&amp;"."&amp;入力①申請書項目!J898)</f>
        <v/>
      </c>
      <c r="F1046" s="809"/>
      <c r="G1046" s="809"/>
      <c r="H1046" s="809"/>
      <c r="I1046" s="810" t="str">
        <f>IF(入力①申請書項目!M898="","",VLOOKUP(入力①申請書項目!M898,PL①!$A$25:$B$29,2,FALSE))</f>
        <v/>
      </c>
      <c r="J1046" s="810"/>
      <c r="K1046" s="810"/>
      <c r="L1046" s="811" t="str">
        <f>IF(入力①申請書項目!Q898="","",入力①申請書項目!Q898)</f>
        <v/>
      </c>
      <c r="M1046" s="811"/>
      <c r="N1046" s="811"/>
      <c r="O1046" s="811"/>
      <c r="P1046" s="811"/>
      <c r="Q1046" s="811"/>
      <c r="R1046" s="811"/>
      <c r="S1046" s="811"/>
      <c r="T1046" s="811"/>
      <c r="U1046" s="811"/>
      <c r="V1046" s="811"/>
      <c r="W1046" s="809" t="str">
        <f>IF(入力①申請書項目!AA898="","",入力①申請書項目!AA898)&amp;IF(入力①申請書項目!AD898="","",入力①申請書項目!AD898)</f>
        <v/>
      </c>
      <c r="X1046" s="809"/>
      <c r="Y1046" s="809"/>
      <c r="Z1046" s="809"/>
      <c r="AA1046" s="809" t="str">
        <f>IF(入力①申請書項目!AG898="","",入力①申請書項目!AG898)</f>
        <v/>
      </c>
      <c r="AB1046" s="809"/>
      <c r="AC1046" s="809"/>
      <c r="AD1046" s="812" t="str">
        <f>IF(入力①申請書項目!AK898="","",入力①申請書項目!AK898)</f>
        <v/>
      </c>
      <c r="AE1046" s="812"/>
      <c r="AF1046" s="812"/>
      <c r="AG1046" s="813" t="str">
        <f>IF(入力①申請書項目!AN898="","",入力①申請書項目!AN898)</f>
        <v/>
      </c>
      <c r="AH1046" s="813"/>
      <c r="AI1046" s="812" t="str">
        <f>IF(入力①申請書項目!AP898=0,"",入力①申請書項目!AP898)</f>
        <v/>
      </c>
      <c r="AJ1046" s="812"/>
      <c r="AK1046" s="812"/>
      <c r="AL1046" s="814" t="str">
        <f>IF(入力①申請書項目!AV898="","",入力①申請書項目!AV898)&amp;IF(入力①申請書項目!AZ898="","",","&amp;入力①申請書項目!AZ898)</f>
        <v/>
      </c>
      <c r="AM1046" s="814"/>
      <c r="AN1046" s="814"/>
      <c r="AO1046" s="814"/>
      <c r="AP1046" s="814"/>
      <c r="AQ1046" s="396"/>
      <c r="AT1046" s="89">
        <f>IF(L1046="",0,1)</f>
        <v>0</v>
      </c>
    </row>
    <row r="1047" spans="1:46">
      <c r="A1047" s="265"/>
      <c r="B1047" s="265"/>
      <c r="C1047" s="808" t="str">
        <f>IF(入力①申請書項目!E899="","",入力①申請書項目!E899)</f>
        <v/>
      </c>
      <c r="D1047" s="808"/>
      <c r="E1047" s="809" t="str">
        <f>IF(入力①申請書項目!G899="","","H"&amp;入力①申請書項目!G899&amp;"."&amp;入力①申請書項目!J899)</f>
        <v/>
      </c>
      <c r="F1047" s="809"/>
      <c r="G1047" s="809"/>
      <c r="H1047" s="809"/>
      <c r="I1047" s="810" t="str">
        <f>IF(入力①申請書項目!M899="","",VLOOKUP(入力①申請書項目!M899,PL①!$A$25:$B$29,2,FALSE))</f>
        <v/>
      </c>
      <c r="J1047" s="810"/>
      <c r="K1047" s="810"/>
      <c r="L1047" s="811" t="str">
        <f>IF(入力①申請書項目!Q899="","",入力①申請書項目!Q899)</f>
        <v/>
      </c>
      <c r="M1047" s="811"/>
      <c r="N1047" s="811"/>
      <c r="O1047" s="811"/>
      <c r="P1047" s="811"/>
      <c r="Q1047" s="811"/>
      <c r="R1047" s="811"/>
      <c r="S1047" s="811"/>
      <c r="T1047" s="811"/>
      <c r="U1047" s="811"/>
      <c r="V1047" s="811"/>
      <c r="W1047" s="809" t="str">
        <f>IF(入力①申請書項目!AA899="","",入力①申請書項目!AA899)&amp;IF(入力①申請書項目!AD899="","",入力①申請書項目!AD899)</f>
        <v/>
      </c>
      <c r="X1047" s="809"/>
      <c r="Y1047" s="809"/>
      <c r="Z1047" s="809"/>
      <c r="AA1047" s="809" t="str">
        <f>IF(入力①申請書項目!AG899="","",入力①申請書項目!AG899)</f>
        <v/>
      </c>
      <c r="AB1047" s="809"/>
      <c r="AC1047" s="809"/>
      <c r="AD1047" s="812" t="str">
        <f>IF(入力①申請書項目!AK899="","",入力①申請書項目!AK899)</f>
        <v/>
      </c>
      <c r="AE1047" s="812"/>
      <c r="AF1047" s="812"/>
      <c r="AG1047" s="813" t="str">
        <f>IF(入力①申請書項目!AN899="","",入力①申請書項目!AN899)</f>
        <v/>
      </c>
      <c r="AH1047" s="813"/>
      <c r="AI1047" s="812" t="str">
        <f>IF(入力①申請書項目!AP899=0,"",入力①申請書項目!AP899)</f>
        <v/>
      </c>
      <c r="AJ1047" s="812"/>
      <c r="AK1047" s="812"/>
      <c r="AL1047" s="814" t="str">
        <f>IF(入力①申請書項目!AV899="","",入力①申請書項目!AV899)&amp;IF(入力①申請書項目!AZ899="","",","&amp;入力①申請書項目!AZ899)</f>
        <v/>
      </c>
      <c r="AM1047" s="814"/>
      <c r="AN1047" s="814"/>
      <c r="AO1047" s="814"/>
      <c r="AP1047" s="814"/>
      <c r="AQ1047" s="396"/>
    </row>
    <row r="1048" spans="1:46">
      <c r="A1048" s="265"/>
      <c r="B1048" s="265"/>
      <c r="C1048" s="808" t="str">
        <f>IF(入力①申請書項目!E900="","",入力①申請書項目!E900)</f>
        <v/>
      </c>
      <c r="D1048" s="808"/>
      <c r="E1048" s="809" t="str">
        <f>IF(入力①申請書項目!G900="","","H"&amp;入力①申請書項目!G900&amp;"."&amp;入力①申請書項目!J900)</f>
        <v/>
      </c>
      <c r="F1048" s="809"/>
      <c r="G1048" s="809"/>
      <c r="H1048" s="809"/>
      <c r="I1048" s="810" t="str">
        <f>IF(入力①申請書項目!M900="","",VLOOKUP(入力①申請書項目!M900,PL①!$A$25:$B$29,2,FALSE))</f>
        <v/>
      </c>
      <c r="J1048" s="810"/>
      <c r="K1048" s="810"/>
      <c r="L1048" s="811" t="str">
        <f>IF(入力①申請書項目!Q900="","",入力①申請書項目!Q900)</f>
        <v/>
      </c>
      <c r="M1048" s="811"/>
      <c r="N1048" s="811"/>
      <c r="O1048" s="811"/>
      <c r="P1048" s="811"/>
      <c r="Q1048" s="811"/>
      <c r="R1048" s="811"/>
      <c r="S1048" s="811"/>
      <c r="T1048" s="811"/>
      <c r="U1048" s="811"/>
      <c r="V1048" s="811"/>
      <c r="W1048" s="809" t="str">
        <f>IF(入力①申請書項目!AA900="","",入力①申請書項目!AA900)&amp;IF(入力①申請書項目!AD900="","",入力①申請書項目!AD900)</f>
        <v/>
      </c>
      <c r="X1048" s="809"/>
      <c r="Y1048" s="809"/>
      <c r="Z1048" s="809"/>
      <c r="AA1048" s="809" t="str">
        <f>IF(入力①申請書項目!AG900="","",入力①申請書項目!AG900)</f>
        <v/>
      </c>
      <c r="AB1048" s="809"/>
      <c r="AC1048" s="809"/>
      <c r="AD1048" s="812" t="str">
        <f>IF(入力①申請書項目!AK900="","",入力①申請書項目!AK900)</f>
        <v/>
      </c>
      <c r="AE1048" s="812"/>
      <c r="AF1048" s="812"/>
      <c r="AG1048" s="813" t="str">
        <f>IF(入力①申請書項目!AN900="","",入力①申請書項目!AN900)</f>
        <v/>
      </c>
      <c r="AH1048" s="813"/>
      <c r="AI1048" s="812" t="str">
        <f>IF(入力①申請書項目!AP900=0,"",入力①申請書項目!AP900)</f>
        <v/>
      </c>
      <c r="AJ1048" s="812"/>
      <c r="AK1048" s="812"/>
      <c r="AL1048" s="814" t="str">
        <f>IF(入力①申請書項目!AV900="","",入力①申請書項目!AV900)&amp;IF(入力①申請書項目!AZ900="","",","&amp;入力①申請書項目!AZ900)</f>
        <v/>
      </c>
      <c r="AM1048" s="814"/>
      <c r="AN1048" s="814"/>
      <c r="AO1048" s="814"/>
      <c r="AP1048" s="814"/>
      <c r="AQ1048" s="396"/>
    </row>
    <row r="1049" spans="1:46">
      <c r="A1049" s="265"/>
      <c r="B1049" s="265"/>
      <c r="C1049" s="808" t="str">
        <f>IF(入力①申請書項目!E901="","",入力①申請書項目!E901)</f>
        <v/>
      </c>
      <c r="D1049" s="808"/>
      <c r="E1049" s="809" t="str">
        <f>IF(入力①申請書項目!G901="","","H"&amp;入力①申請書項目!G901&amp;"."&amp;入力①申請書項目!J901)</f>
        <v/>
      </c>
      <c r="F1049" s="809"/>
      <c r="G1049" s="809"/>
      <c r="H1049" s="809"/>
      <c r="I1049" s="810" t="str">
        <f>IF(入力①申請書項目!M901="","",VLOOKUP(入力①申請書項目!M901,PL①!$A$25:$B$29,2,FALSE))</f>
        <v/>
      </c>
      <c r="J1049" s="810"/>
      <c r="K1049" s="810"/>
      <c r="L1049" s="811" t="str">
        <f>IF(入力①申請書項目!Q901="","",入力①申請書項目!Q901)</f>
        <v/>
      </c>
      <c r="M1049" s="811"/>
      <c r="N1049" s="811"/>
      <c r="O1049" s="811"/>
      <c r="P1049" s="811"/>
      <c r="Q1049" s="811"/>
      <c r="R1049" s="811"/>
      <c r="S1049" s="811"/>
      <c r="T1049" s="811"/>
      <c r="U1049" s="811"/>
      <c r="V1049" s="811"/>
      <c r="W1049" s="809" t="str">
        <f>IF(入力①申請書項目!AA901="","",入力①申請書項目!AA901)&amp;IF(入力①申請書項目!AD901="","",入力①申請書項目!AD901)</f>
        <v/>
      </c>
      <c r="X1049" s="809"/>
      <c r="Y1049" s="809"/>
      <c r="Z1049" s="809"/>
      <c r="AA1049" s="809" t="str">
        <f>IF(入力①申請書項目!AG901="","",入力①申請書項目!AG901)</f>
        <v/>
      </c>
      <c r="AB1049" s="809"/>
      <c r="AC1049" s="809"/>
      <c r="AD1049" s="812" t="str">
        <f>IF(入力①申請書項目!AK901="","",入力①申請書項目!AK901)</f>
        <v/>
      </c>
      <c r="AE1049" s="812"/>
      <c r="AF1049" s="812"/>
      <c r="AG1049" s="813" t="str">
        <f>IF(入力①申請書項目!AN901="","",入力①申請書項目!AN901)</f>
        <v/>
      </c>
      <c r="AH1049" s="813"/>
      <c r="AI1049" s="812" t="str">
        <f>IF(入力①申請書項目!AP901=0,"",入力①申請書項目!AP901)</f>
        <v/>
      </c>
      <c r="AJ1049" s="812"/>
      <c r="AK1049" s="812"/>
      <c r="AL1049" s="814" t="str">
        <f>IF(入力①申請書項目!AV901="","",入力①申請書項目!AV901)&amp;IF(入力①申請書項目!AZ901="","",","&amp;入力①申請書項目!AZ901)</f>
        <v/>
      </c>
      <c r="AM1049" s="814"/>
      <c r="AN1049" s="814"/>
      <c r="AO1049" s="814"/>
      <c r="AP1049" s="814"/>
      <c r="AQ1049" s="396"/>
    </row>
    <row r="1050" spans="1:46">
      <c r="A1050" s="265"/>
      <c r="B1050" s="265"/>
      <c r="C1050" s="808" t="str">
        <f>IF(入力①申請書項目!E902="","",入力①申請書項目!E902)</f>
        <v/>
      </c>
      <c r="D1050" s="808"/>
      <c r="E1050" s="809" t="str">
        <f>IF(入力①申請書項目!G902="","","H"&amp;入力①申請書項目!G902&amp;"."&amp;入力①申請書項目!J902)</f>
        <v/>
      </c>
      <c r="F1050" s="809"/>
      <c r="G1050" s="809"/>
      <c r="H1050" s="809"/>
      <c r="I1050" s="810" t="str">
        <f>IF(入力①申請書項目!M902="","",VLOOKUP(入力①申請書項目!M902,PL①!$A$25:$B$29,2,FALSE))</f>
        <v/>
      </c>
      <c r="J1050" s="810"/>
      <c r="K1050" s="810"/>
      <c r="L1050" s="811" t="str">
        <f>IF(入力①申請書項目!Q902="","",入力①申請書項目!Q902)</f>
        <v/>
      </c>
      <c r="M1050" s="811"/>
      <c r="N1050" s="811"/>
      <c r="O1050" s="811"/>
      <c r="P1050" s="811"/>
      <c r="Q1050" s="811"/>
      <c r="R1050" s="811"/>
      <c r="S1050" s="811"/>
      <c r="T1050" s="811"/>
      <c r="U1050" s="811"/>
      <c r="V1050" s="811"/>
      <c r="W1050" s="809" t="str">
        <f>IF(入力①申請書項目!AA902="","",入力①申請書項目!AA902)&amp;IF(入力①申請書項目!AD902="","",入力①申請書項目!AD902)</f>
        <v/>
      </c>
      <c r="X1050" s="809"/>
      <c r="Y1050" s="809"/>
      <c r="Z1050" s="809"/>
      <c r="AA1050" s="809" t="str">
        <f>IF(入力①申請書項目!AG902="","",入力①申請書項目!AG902)</f>
        <v/>
      </c>
      <c r="AB1050" s="809"/>
      <c r="AC1050" s="809"/>
      <c r="AD1050" s="812" t="str">
        <f>IF(入力①申請書項目!AK902="","",入力①申請書項目!AK902)</f>
        <v/>
      </c>
      <c r="AE1050" s="812"/>
      <c r="AF1050" s="812"/>
      <c r="AG1050" s="813" t="str">
        <f>IF(入力①申請書項目!AN902="","",入力①申請書項目!AN902)</f>
        <v/>
      </c>
      <c r="AH1050" s="813"/>
      <c r="AI1050" s="812" t="str">
        <f>IF(入力①申請書項目!AP902=0,"",入力①申請書項目!AP902)</f>
        <v/>
      </c>
      <c r="AJ1050" s="812"/>
      <c r="AK1050" s="812"/>
      <c r="AL1050" s="814" t="str">
        <f>IF(入力①申請書項目!AV902="","",入力①申請書項目!AV902)&amp;IF(入力①申請書項目!AZ902="","",","&amp;入力①申請書項目!AZ902)</f>
        <v/>
      </c>
      <c r="AM1050" s="814"/>
      <c r="AN1050" s="814"/>
      <c r="AO1050" s="814"/>
      <c r="AP1050" s="814"/>
      <c r="AQ1050" s="396"/>
    </row>
    <row r="1051" spans="1:46">
      <c r="A1051" s="265"/>
      <c r="B1051" s="265"/>
      <c r="C1051" s="808" t="str">
        <f>IF(入力①申請書項目!E903="","",入力①申請書項目!E903)</f>
        <v/>
      </c>
      <c r="D1051" s="808"/>
      <c r="E1051" s="809" t="str">
        <f>IF(入力①申請書項目!G903="","","H"&amp;入力①申請書項目!G903&amp;"."&amp;入力①申請書項目!J903)</f>
        <v/>
      </c>
      <c r="F1051" s="809"/>
      <c r="G1051" s="809"/>
      <c r="H1051" s="809"/>
      <c r="I1051" s="810" t="str">
        <f>IF(入力①申請書項目!M903="","",VLOOKUP(入力①申請書項目!M903,PL①!$A$25:$B$29,2,FALSE))</f>
        <v/>
      </c>
      <c r="J1051" s="810"/>
      <c r="K1051" s="810"/>
      <c r="L1051" s="811" t="str">
        <f>IF(入力①申請書項目!Q903="","",入力①申請書項目!Q903)</f>
        <v/>
      </c>
      <c r="M1051" s="811"/>
      <c r="N1051" s="811"/>
      <c r="O1051" s="811"/>
      <c r="P1051" s="811"/>
      <c r="Q1051" s="811"/>
      <c r="R1051" s="811"/>
      <c r="S1051" s="811"/>
      <c r="T1051" s="811"/>
      <c r="U1051" s="811"/>
      <c r="V1051" s="811"/>
      <c r="W1051" s="809" t="str">
        <f>IF(入力①申請書項目!AA903="","",入力①申請書項目!AA903)&amp;IF(入力①申請書項目!AD903="","",入力①申請書項目!AD903)</f>
        <v/>
      </c>
      <c r="X1051" s="809"/>
      <c r="Y1051" s="809"/>
      <c r="Z1051" s="809"/>
      <c r="AA1051" s="809" t="str">
        <f>IF(入力①申請書項目!AG903="","",入力①申請書項目!AG903)</f>
        <v/>
      </c>
      <c r="AB1051" s="809"/>
      <c r="AC1051" s="809"/>
      <c r="AD1051" s="812" t="str">
        <f>IF(入力①申請書項目!AK903="","",入力①申請書項目!AK903)</f>
        <v/>
      </c>
      <c r="AE1051" s="812"/>
      <c r="AF1051" s="812"/>
      <c r="AG1051" s="813" t="str">
        <f>IF(入力①申請書項目!AN903="","",入力①申請書項目!AN903)</f>
        <v/>
      </c>
      <c r="AH1051" s="813"/>
      <c r="AI1051" s="812" t="str">
        <f>IF(入力①申請書項目!AP903=0,"",入力①申請書項目!AP903)</f>
        <v/>
      </c>
      <c r="AJ1051" s="812"/>
      <c r="AK1051" s="812"/>
      <c r="AL1051" s="814" t="str">
        <f>IF(入力①申請書項目!AV903="","",入力①申請書項目!AV903)&amp;IF(入力①申請書項目!AZ903="","",","&amp;入力①申請書項目!AZ903)</f>
        <v/>
      </c>
      <c r="AM1051" s="814"/>
      <c r="AN1051" s="814"/>
      <c r="AO1051" s="814"/>
      <c r="AP1051" s="814"/>
      <c r="AQ1051" s="396"/>
    </row>
    <row r="1052" spans="1:46">
      <c r="A1052" s="265"/>
      <c r="B1052" s="265"/>
      <c r="C1052" s="808" t="str">
        <f>IF(入力①申請書項目!E904="","",入力①申請書項目!E904)</f>
        <v/>
      </c>
      <c r="D1052" s="808"/>
      <c r="E1052" s="809" t="str">
        <f>IF(入力①申請書項目!G904="","","H"&amp;入力①申請書項目!G904&amp;"."&amp;入力①申請書項目!J904)</f>
        <v/>
      </c>
      <c r="F1052" s="809"/>
      <c r="G1052" s="809"/>
      <c r="H1052" s="809"/>
      <c r="I1052" s="810" t="str">
        <f>IF(入力①申請書項目!M904="","",VLOOKUP(入力①申請書項目!M904,PL①!$A$25:$B$29,2,FALSE))</f>
        <v/>
      </c>
      <c r="J1052" s="810"/>
      <c r="K1052" s="810"/>
      <c r="L1052" s="811" t="str">
        <f>IF(入力①申請書項目!Q904="","",入力①申請書項目!Q904)</f>
        <v/>
      </c>
      <c r="M1052" s="811"/>
      <c r="N1052" s="811"/>
      <c r="O1052" s="811"/>
      <c r="P1052" s="811"/>
      <c r="Q1052" s="811"/>
      <c r="R1052" s="811"/>
      <c r="S1052" s="811"/>
      <c r="T1052" s="811"/>
      <c r="U1052" s="811"/>
      <c r="V1052" s="811"/>
      <c r="W1052" s="809" t="str">
        <f>IF(入力①申請書項目!AA904="","",入力①申請書項目!AA904)&amp;IF(入力①申請書項目!AD904="","",入力①申請書項目!AD904)</f>
        <v/>
      </c>
      <c r="X1052" s="809"/>
      <c r="Y1052" s="809"/>
      <c r="Z1052" s="809"/>
      <c r="AA1052" s="809" t="str">
        <f>IF(入力①申請書項目!AG904="","",入力①申請書項目!AG904)</f>
        <v/>
      </c>
      <c r="AB1052" s="809"/>
      <c r="AC1052" s="809"/>
      <c r="AD1052" s="812" t="str">
        <f>IF(入力①申請書項目!AK904="","",入力①申請書項目!AK904)</f>
        <v/>
      </c>
      <c r="AE1052" s="812"/>
      <c r="AF1052" s="812"/>
      <c r="AG1052" s="813" t="str">
        <f>IF(入力①申請書項目!AN904="","",入力①申請書項目!AN904)</f>
        <v/>
      </c>
      <c r="AH1052" s="813"/>
      <c r="AI1052" s="812" t="str">
        <f>IF(入力①申請書項目!AP904=0,"",入力①申請書項目!AP904)</f>
        <v/>
      </c>
      <c r="AJ1052" s="812"/>
      <c r="AK1052" s="812"/>
      <c r="AL1052" s="814" t="str">
        <f>IF(入力①申請書項目!AV904="","",入力①申請書項目!AV904)&amp;IF(入力①申請書項目!AZ904="","",","&amp;入力①申請書項目!AZ904)</f>
        <v/>
      </c>
      <c r="AM1052" s="814"/>
      <c r="AN1052" s="814"/>
      <c r="AO1052" s="814"/>
      <c r="AP1052" s="814"/>
      <c r="AQ1052" s="396"/>
    </row>
    <row r="1053" spans="1:46">
      <c r="A1053" s="265"/>
      <c r="B1053" s="265"/>
      <c r="C1053" s="808" t="str">
        <f>IF(入力①申請書項目!E905="","",入力①申請書項目!E905)</f>
        <v/>
      </c>
      <c r="D1053" s="808"/>
      <c r="E1053" s="809" t="str">
        <f>IF(入力①申請書項目!G905="","","H"&amp;入力①申請書項目!G905&amp;"."&amp;入力①申請書項目!J905)</f>
        <v/>
      </c>
      <c r="F1053" s="809"/>
      <c r="G1053" s="809"/>
      <c r="H1053" s="809"/>
      <c r="I1053" s="810" t="str">
        <f>IF(入力①申請書項目!M905="","",VLOOKUP(入力①申請書項目!M905,PL①!$A$25:$B$29,2,FALSE))</f>
        <v/>
      </c>
      <c r="J1053" s="810"/>
      <c r="K1053" s="810"/>
      <c r="L1053" s="811" t="str">
        <f>IF(入力①申請書項目!Q905="","",入力①申請書項目!Q905)</f>
        <v/>
      </c>
      <c r="M1053" s="811"/>
      <c r="N1053" s="811"/>
      <c r="O1053" s="811"/>
      <c r="P1053" s="811"/>
      <c r="Q1053" s="811"/>
      <c r="R1053" s="811"/>
      <c r="S1053" s="811"/>
      <c r="T1053" s="811"/>
      <c r="U1053" s="811"/>
      <c r="V1053" s="811"/>
      <c r="W1053" s="809" t="str">
        <f>IF(入力①申請書項目!AA905="","",入力①申請書項目!AA905)&amp;IF(入力①申請書項目!AD905="","",入力①申請書項目!AD905)</f>
        <v/>
      </c>
      <c r="X1053" s="809"/>
      <c r="Y1053" s="809"/>
      <c r="Z1053" s="809"/>
      <c r="AA1053" s="809" t="str">
        <f>IF(入力①申請書項目!AG905="","",入力①申請書項目!AG905)</f>
        <v/>
      </c>
      <c r="AB1053" s="809"/>
      <c r="AC1053" s="809"/>
      <c r="AD1053" s="812" t="str">
        <f>IF(入力①申請書項目!AK905="","",入力①申請書項目!AK905)</f>
        <v/>
      </c>
      <c r="AE1053" s="812"/>
      <c r="AF1053" s="812"/>
      <c r="AG1053" s="813" t="str">
        <f>IF(入力①申請書項目!AN905="","",入力①申請書項目!AN905)</f>
        <v/>
      </c>
      <c r="AH1053" s="813"/>
      <c r="AI1053" s="812" t="str">
        <f>IF(入力①申請書項目!AP905=0,"",入力①申請書項目!AP905)</f>
        <v/>
      </c>
      <c r="AJ1053" s="812"/>
      <c r="AK1053" s="812"/>
      <c r="AL1053" s="814" t="str">
        <f>IF(入力①申請書項目!AV905="","",入力①申請書項目!AV905)&amp;IF(入力①申請書項目!AZ905="","",","&amp;入力①申請書項目!AZ905)</f>
        <v/>
      </c>
      <c r="AM1053" s="814"/>
      <c r="AN1053" s="814"/>
      <c r="AO1053" s="814"/>
      <c r="AP1053" s="814"/>
      <c r="AQ1053" s="396"/>
    </row>
    <row r="1054" spans="1:46">
      <c r="A1054" s="265"/>
      <c r="B1054" s="265"/>
      <c r="C1054" s="808" t="str">
        <f>IF(入力①申請書項目!E906="","",入力①申請書項目!E906)</f>
        <v/>
      </c>
      <c r="D1054" s="808"/>
      <c r="E1054" s="809" t="str">
        <f>IF(入力①申請書項目!G906="","","H"&amp;入力①申請書項目!G906&amp;"."&amp;入力①申請書項目!J906)</f>
        <v/>
      </c>
      <c r="F1054" s="809"/>
      <c r="G1054" s="809"/>
      <c r="H1054" s="809"/>
      <c r="I1054" s="810" t="str">
        <f>IF(入力①申請書項目!M906="","",VLOOKUP(入力①申請書項目!M906,PL①!$A$25:$B$29,2,FALSE))</f>
        <v/>
      </c>
      <c r="J1054" s="810"/>
      <c r="K1054" s="810"/>
      <c r="L1054" s="811" t="str">
        <f>IF(入力①申請書項目!Q906="","",入力①申請書項目!Q906)</f>
        <v/>
      </c>
      <c r="M1054" s="811"/>
      <c r="N1054" s="811"/>
      <c r="O1054" s="811"/>
      <c r="P1054" s="811"/>
      <c r="Q1054" s="811"/>
      <c r="R1054" s="811"/>
      <c r="S1054" s="811"/>
      <c r="T1054" s="811"/>
      <c r="U1054" s="811"/>
      <c r="V1054" s="811"/>
      <c r="W1054" s="809" t="str">
        <f>IF(入力①申請書項目!AA906="","",入力①申請書項目!AA906)&amp;IF(入力①申請書項目!AD906="","",入力①申請書項目!AD906)</f>
        <v/>
      </c>
      <c r="X1054" s="809"/>
      <c r="Y1054" s="809"/>
      <c r="Z1054" s="809"/>
      <c r="AA1054" s="809" t="str">
        <f>IF(入力①申請書項目!AG906="","",入力①申請書項目!AG906)</f>
        <v/>
      </c>
      <c r="AB1054" s="809"/>
      <c r="AC1054" s="809"/>
      <c r="AD1054" s="812" t="str">
        <f>IF(入力①申請書項目!AK906="","",入力①申請書項目!AK906)</f>
        <v/>
      </c>
      <c r="AE1054" s="812"/>
      <c r="AF1054" s="812"/>
      <c r="AG1054" s="813" t="str">
        <f>IF(入力①申請書項目!AN906="","",入力①申請書項目!AN906)</f>
        <v/>
      </c>
      <c r="AH1054" s="813"/>
      <c r="AI1054" s="812" t="str">
        <f>IF(入力①申請書項目!AP906=0,"",入力①申請書項目!AP906)</f>
        <v/>
      </c>
      <c r="AJ1054" s="812"/>
      <c r="AK1054" s="812"/>
      <c r="AL1054" s="814" t="str">
        <f>IF(入力①申請書項目!AV906="","",入力①申請書項目!AV906)&amp;IF(入力①申請書項目!AZ906="","",","&amp;入力①申請書項目!AZ906)</f>
        <v/>
      </c>
      <c r="AM1054" s="814"/>
      <c r="AN1054" s="814"/>
      <c r="AO1054" s="814"/>
      <c r="AP1054" s="814"/>
      <c r="AQ1054" s="396"/>
    </row>
    <row r="1055" spans="1:46">
      <c r="A1055" s="265"/>
      <c r="B1055" s="265"/>
      <c r="C1055" s="808" t="str">
        <f>IF(入力①申請書項目!E907="","",入力①申請書項目!E907)</f>
        <v/>
      </c>
      <c r="D1055" s="808"/>
      <c r="E1055" s="809" t="str">
        <f>IF(入力①申請書項目!G907="","","H"&amp;入力①申請書項目!G907&amp;"."&amp;入力①申請書項目!J907)</f>
        <v/>
      </c>
      <c r="F1055" s="809"/>
      <c r="G1055" s="809"/>
      <c r="H1055" s="809"/>
      <c r="I1055" s="810" t="str">
        <f>IF(入力①申請書項目!M907="","",VLOOKUP(入力①申請書項目!M907,PL①!$A$25:$B$29,2,FALSE))</f>
        <v/>
      </c>
      <c r="J1055" s="810"/>
      <c r="K1055" s="810"/>
      <c r="L1055" s="811" t="str">
        <f>IF(入力①申請書項目!Q907="","",入力①申請書項目!Q907)</f>
        <v/>
      </c>
      <c r="M1055" s="811"/>
      <c r="N1055" s="811"/>
      <c r="O1055" s="811"/>
      <c r="P1055" s="811"/>
      <c r="Q1055" s="811"/>
      <c r="R1055" s="811"/>
      <c r="S1055" s="811"/>
      <c r="T1055" s="811"/>
      <c r="U1055" s="811"/>
      <c r="V1055" s="811"/>
      <c r="W1055" s="809" t="str">
        <f>IF(入力①申請書項目!AA907="","",入力①申請書項目!AA907)&amp;IF(入力①申請書項目!AD907="","",入力①申請書項目!AD907)</f>
        <v/>
      </c>
      <c r="X1055" s="809"/>
      <c r="Y1055" s="809"/>
      <c r="Z1055" s="809"/>
      <c r="AA1055" s="809" t="str">
        <f>IF(入力①申請書項目!AG907="","",入力①申請書項目!AG907)</f>
        <v/>
      </c>
      <c r="AB1055" s="809"/>
      <c r="AC1055" s="809"/>
      <c r="AD1055" s="812" t="str">
        <f>IF(入力①申請書項目!AK907="","",入力①申請書項目!AK907)</f>
        <v/>
      </c>
      <c r="AE1055" s="812"/>
      <c r="AF1055" s="812"/>
      <c r="AG1055" s="813" t="str">
        <f>IF(入力①申請書項目!AN907="","",入力①申請書項目!AN907)</f>
        <v/>
      </c>
      <c r="AH1055" s="813"/>
      <c r="AI1055" s="812" t="str">
        <f>IF(入力①申請書項目!AP907=0,"",入力①申請書項目!AP907)</f>
        <v/>
      </c>
      <c r="AJ1055" s="812"/>
      <c r="AK1055" s="812"/>
      <c r="AL1055" s="814" t="str">
        <f>IF(入力①申請書項目!AV907="","",入力①申請書項目!AV907)&amp;IF(入力①申請書項目!AZ907="","",","&amp;入力①申請書項目!AZ907)</f>
        <v/>
      </c>
      <c r="AM1055" s="814"/>
      <c r="AN1055" s="814"/>
      <c r="AO1055" s="814"/>
      <c r="AP1055" s="814"/>
      <c r="AQ1055" s="396"/>
    </row>
    <row r="1056" spans="1:46">
      <c r="A1056" s="265"/>
      <c r="B1056" s="265"/>
      <c r="C1056" s="808" t="str">
        <f>IF(入力①申請書項目!E908="","",入力①申請書項目!E908)</f>
        <v/>
      </c>
      <c r="D1056" s="808"/>
      <c r="E1056" s="809" t="str">
        <f>IF(入力①申請書項目!G908="","","H"&amp;入力①申請書項目!G908&amp;"."&amp;入力①申請書項目!J908)</f>
        <v/>
      </c>
      <c r="F1056" s="809"/>
      <c r="G1056" s="809"/>
      <c r="H1056" s="809"/>
      <c r="I1056" s="810" t="str">
        <f>IF(入力①申請書項目!M908="","",VLOOKUP(入力①申請書項目!M908,PL①!$A$25:$B$29,2,FALSE))</f>
        <v/>
      </c>
      <c r="J1056" s="810"/>
      <c r="K1056" s="810"/>
      <c r="L1056" s="811" t="str">
        <f>IF(入力①申請書項目!Q908="","",入力①申請書項目!Q908)</f>
        <v/>
      </c>
      <c r="M1056" s="811"/>
      <c r="N1056" s="811"/>
      <c r="O1056" s="811"/>
      <c r="P1056" s="811"/>
      <c r="Q1056" s="811"/>
      <c r="R1056" s="811"/>
      <c r="S1056" s="811"/>
      <c r="T1056" s="811"/>
      <c r="U1056" s="811"/>
      <c r="V1056" s="811"/>
      <c r="W1056" s="809" t="str">
        <f>IF(入力①申請書項目!AA908="","",入力①申請書項目!AA908)&amp;IF(入力①申請書項目!AD908="","",入力①申請書項目!AD908)</f>
        <v/>
      </c>
      <c r="X1056" s="809"/>
      <c r="Y1056" s="809"/>
      <c r="Z1056" s="809"/>
      <c r="AA1056" s="809" t="str">
        <f>IF(入力①申請書項目!AG908="","",入力①申請書項目!AG908)</f>
        <v/>
      </c>
      <c r="AB1056" s="809"/>
      <c r="AC1056" s="809"/>
      <c r="AD1056" s="812" t="str">
        <f>IF(入力①申請書項目!AK908="","",入力①申請書項目!AK908)</f>
        <v/>
      </c>
      <c r="AE1056" s="812"/>
      <c r="AF1056" s="812"/>
      <c r="AG1056" s="813" t="str">
        <f>IF(入力①申請書項目!AN908="","",入力①申請書項目!AN908)</f>
        <v/>
      </c>
      <c r="AH1056" s="813"/>
      <c r="AI1056" s="812" t="str">
        <f>IF(入力①申請書項目!AP908=0,"",入力①申請書項目!AP908)</f>
        <v/>
      </c>
      <c r="AJ1056" s="812"/>
      <c r="AK1056" s="812"/>
      <c r="AL1056" s="814" t="str">
        <f>IF(入力①申請書項目!AV908="","",入力①申請書項目!AV908)&amp;IF(入力①申請書項目!AZ908="","",","&amp;入力①申請書項目!AZ908)</f>
        <v/>
      </c>
      <c r="AM1056" s="814"/>
      <c r="AN1056" s="814"/>
      <c r="AO1056" s="814"/>
      <c r="AP1056" s="814"/>
      <c r="AQ1056" s="396"/>
    </row>
    <row r="1057" spans="1:43">
      <c r="A1057" s="265"/>
      <c r="B1057" s="265"/>
      <c r="C1057" s="808" t="str">
        <f>IF(入力①申請書項目!E909="","",入力①申請書項目!E909)</f>
        <v/>
      </c>
      <c r="D1057" s="808"/>
      <c r="E1057" s="809" t="str">
        <f>IF(入力①申請書項目!G909="","","H"&amp;入力①申請書項目!G909&amp;"."&amp;入力①申請書項目!J909)</f>
        <v/>
      </c>
      <c r="F1057" s="809"/>
      <c r="G1057" s="809"/>
      <c r="H1057" s="809"/>
      <c r="I1057" s="810" t="str">
        <f>IF(入力①申請書項目!M909="","",VLOOKUP(入力①申請書項目!M909,PL①!$A$25:$B$29,2,FALSE))</f>
        <v/>
      </c>
      <c r="J1057" s="810"/>
      <c r="K1057" s="810"/>
      <c r="L1057" s="811" t="str">
        <f>IF(入力①申請書項目!Q909="","",入力①申請書項目!Q909)</f>
        <v/>
      </c>
      <c r="M1057" s="811"/>
      <c r="N1057" s="811"/>
      <c r="O1057" s="811"/>
      <c r="P1057" s="811"/>
      <c r="Q1057" s="811"/>
      <c r="R1057" s="811"/>
      <c r="S1057" s="811"/>
      <c r="T1057" s="811"/>
      <c r="U1057" s="811"/>
      <c r="V1057" s="811"/>
      <c r="W1057" s="809" t="str">
        <f>IF(入力①申請書項目!AA909="","",入力①申請書項目!AA909)&amp;IF(入力①申請書項目!AD909="","",入力①申請書項目!AD909)</f>
        <v/>
      </c>
      <c r="X1057" s="809"/>
      <c r="Y1057" s="809"/>
      <c r="Z1057" s="809"/>
      <c r="AA1057" s="809" t="str">
        <f>IF(入力①申請書項目!AG909="","",入力①申請書項目!AG909)</f>
        <v/>
      </c>
      <c r="AB1057" s="809"/>
      <c r="AC1057" s="809"/>
      <c r="AD1057" s="812" t="str">
        <f>IF(入力①申請書項目!AK909="","",入力①申請書項目!AK909)</f>
        <v/>
      </c>
      <c r="AE1057" s="812"/>
      <c r="AF1057" s="812"/>
      <c r="AG1057" s="813" t="str">
        <f>IF(入力①申請書項目!AN909="","",入力①申請書項目!AN909)</f>
        <v/>
      </c>
      <c r="AH1057" s="813"/>
      <c r="AI1057" s="812" t="str">
        <f>IF(入力①申請書項目!AP909=0,"",入力①申請書項目!AP909)</f>
        <v/>
      </c>
      <c r="AJ1057" s="812"/>
      <c r="AK1057" s="812"/>
      <c r="AL1057" s="814" t="str">
        <f>IF(入力①申請書項目!AV909="","",入力①申請書項目!AV909)&amp;IF(入力①申請書項目!AZ909="","",","&amp;入力①申請書項目!AZ909)</f>
        <v/>
      </c>
      <c r="AM1057" s="814"/>
      <c r="AN1057" s="814"/>
      <c r="AO1057" s="814"/>
      <c r="AP1057" s="814"/>
      <c r="AQ1057" s="396"/>
    </row>
    <row r="1058" spans="1:43">
      <c r="A1058" s="265"/>
      <c r="B1058" s="265"/>
      <c r="C1058" s="808" t="str">
        <f>IF(入力①申請書項目!E910="","",入力①申請書項目!E910)</f>
        <v/>
      </c>
      <c r="D1058" s="808"/>
      <c r="E1058" s="809" t="str">
        <f>IF(入力①申請書項目!G910="","","H"&amp;入力①申請書項目!G910&amp;"."&amp;入力①申請書項目!J910)</f>
        <v/>
      </c>
      <c r="F1058" s="809"/>
      <c r="G1058" s="809"/>
      <c r="H1058" s="809"/>
      <c r="I1058" s="810" t="str">
        <f>IF(入力①申請書項目!M910="","",VLOOKUP(入力①申請書項目!M910,PL①!$A$25:$B$29,2,FALSE))</f>
        <v/>
      </c>
      <c r="J1058" s="810"/>
      <c r="K1058" s="810"/>
      <c r="L1058" s="811" t="str">
        <f>IF(入力①申請書項目!Q910="","",入力①申請書項目!Q910)</f>
        <v/>
      </c>
      <c r="M1058" s="811"/>
      <c r="N1058" s="811"/>
      <c r="O1058" s="811"/>
      <c r="P1058" s="811"/>
      <c r="Q1058" s="811"/>
      <c r="R1058" s="811"/>
      <c r="S1058" s="811"/>
      <c r="T1058" s="811"/>
      <c r="U1058" s="811"/>
      <c r="V1058" s="811"/>
      <c r="W1058" s="809" t="str">
        <f>IF(入力①申請書項目!AA910="","",入力①申請書項目!AA910)&amp;IF(入力①申請書項目!AD910="","",入力①申請書項目!AD910)</f>
        <v/>
      </c>
      <c r="X1058" s="809"/>
      <c r="Y1058" s="809"/>
      <c r="Z1058" s="809"/>
      <c r="AA1058" s="809" t="str">
        <f>IF(入力①申請書項目!AG910="","",入力①申請書項目!AG910)</f>
        <v/>
      </c>
      <c r="AB1058" s="809"/>
      <c r="AC1058" s="809"/>
      <c r="AD1058" s="812" t="str">
        <f>IF(入力①申請書項目!AK910="","",入力①申請書項目!AK910)</f>
        <v/>
      </c>
      <c r="AE1058" s="812"/>
      <c r="AF1058" s="812"/>
      <c r="AG1058" s="813" t="str">
        <f>IF(入力①申請書項目!AN910="","",入力①申請書項目!AN910)</f>
        <v/>
      </c>
      <c r="AH1058" s="813"/>
      <c r="AI1058" s="812" t="str">
        <f>IF(入力①申請書項目!AP910=0,"",入力①申請書項目!AP910)</f>
        <v/>
      </c>
      <c r="AJ1058" s="812"/>
      <c r="AK1058" s="812"/>
      <c r="AL1058" s="814" t="str">
        <f>IF(入力①申請書項目!AV910="","",入力①申請書項目!AV910)&amp;IF(入力①申請書項目!AZ910="","",","&amp;入力①申請書項目!AZ910)</f>
        <v/>
      </c>
      <c r="AM1058" s="814"/>
      <c r="AN1058" s="814"/>
      <c r="AO1058" s="814"/>
      <c r="AP1058" s="814"/>
      <c r="AQ1058" s="396"/>
    </row>
    <row r="1059" spans="1:43">
      <c r="A1059" s="265"/>
      <c r="B1059" s="265"/>
      <c r="C1059" s="808" t="str">
        <f>IF(入力①申請書項目!E911="","",入力①申請書項目!E911)</f>
        <v/>
      </c>
      <c r="D1059" s="808"/>
      <c r="E1059" s="809" t="str">
        <f>IF(入力①申請書項目!G911="","","H"&amp;入力①申請書項目!G911&amp;"."&amp;入力①申請書項目!J911)</f>
        <v/>
      </c>
      <c r="F1059" s="809"/>
      <c r="G1059" s="809"/>
      <c r="H1059" s="809"/>
      <c r="I1059" s="810" t="str">
        <f>IF(入力①申請書項目!M911="","",VLOOKUP(入力①申請書項目!M911,PL①!$A$25:$B$29,2,FALSE))</f>
        <v/>
      </c>
      <c r="J1059" s="810"/>
      <c r="K1059" s="810"/>
      <c r="L1059" s="811" t="str">
        <f>IF(入力①申請書項目!Q911="","",入力①申請書項目!Q911)</f>
        <v/>
      </c>
      <c r="M1059" s="811"/>
      <c r="N1059" s="811"/>
      <c r="O1059" s="811"/>
      <c r="P1059" s="811"/>
      <c r="Q1059" s="811"/>
      <c r="R1059" s="811"/>
      <c r="S1059" s="811"/>
      <c r="T1059" s="811"/>
      <c r="U1059" s="811"/>
      <c r="V1059" s="811"/>
      <c r="W1059" s="809" t="str">
        <f>IF(入力①申請書項目!AA911="","",入力①申請書項目!AA911)&amp;IF(入力①申請書項目!AD911="","",入力①申請書項目!AD911)</f>
        <v/>
      </c>
      <c r="X1059" s="809"/>
      <c r="Y1059" s="809"/>
      <c r="Z1059" s="809"/>
      <c r="AA1059" s="809" t="str">
        <f>IF(入力①申請書項目!AG911="","",入力①申請書項目!AG911)</f>
        <v/>
      </c>
      <c r="AB1059" s="809"/>
      <c r="AC1059" s="809"/>
      <c r="AD1059" s="812" t="str">
        <f>IF(入力①申請書項目!AK911="","",入力①申請書項目!AK911)</f>
        <v/>
      </c>
      <c r="AE1059" s="812"/>
      <c r="AF1059" s="812"/>
      <c r="AG1059" s="813" t="str">
        <f>IF(入力①申請書項目!AN911="","",入力①申請書項目!AN911)</f>
        <v/>
      </c>
      <c r="AH1059" s="813"/>
      <c r="AI1059" s="812" t="str">
        <f>IF(入力①申請書項目!AP911=0,"",入力①申請書項目!AP911)</f>
        <v/>
      </c>
      <c r="AJ1059" s="812"/>
      <c r="AK1059" s="812"/>
      <c r="AL1059" s="814" t="str">
        <f>IF(入力①申請書項目!AV911="","",入力①申請書項目!AV911)&amp;IF(入力①申請書項目!AZ911="","",","&amp;入力①申請書項目!AZ911)</f>
        <v/>
      </c>
      <c r="AM1059" s="814"/>
      <c r="AN1059" s="814"/>
      <c r="AO1059" s="814"/>
      <c r="AP1059" s="814"/>
      <c r="AQ1059" s="396"/>
    </row>
    <row r="1060" spans="1:43">
      <c r="A1060" s="265"/>
      <c r="B1060" s="265"/>
      <c r="C1060" s="808" t="str">
        <f>IF(入力①申請書項目!E912="","",入力①申請書項目!E912)</f>
        <v/>
      </c>
      <c r="D1060" s="808"/>
      <c r="E1060" s="809" t="str">
        <f>IF(入力①申請書項目!G912="","","H"&amp;入力①申請書項目!G912&amp;"."&amp;入力①申請書項目!J912)</f>
        <v/>
      </c>
      <c r="F1060" s="809"/>
      <c r="G1060" s="809"/>
      <c r="H1060" s="809"/>
      <c r="I1060" s="810" t="str">
        <f>IF(入力①申請書項目!M912="","",VLOOKUP(入力①申請書項目!M912,PL①!$A$25:$B$29,2,FALSE))</f>
        <v/>
      </c>
      <c r="J1060" s="810"/>
      <c r="K1060" s="810"/>
      <c r="L1060" s="811" t="str">
        <f>IF(入力①申請書項目!Q912="","",入力①申請書項目!Q912)</f>
        <v/>
      </c>
      <c r="M1060" s="811"/>
      <c r="N1060" s="811"/>
      <c r="O1060" s="811"/>
      <c r="P1060" s="811"/>
      <c r="Q1060" s="811"/>
      <c r="R1060" s="811"/>
      <c r="S1060" s="811"/>
      <c r="T1060" s="811"/>
      <c r="U1060" s="811"/>
      <c r="V1060" s="811"/>
      <c r="W1060" s="809" t="str">
        <f>IF(入力①申請書項目!AA912="","",入力①申請書項目!AA912)&amp;IF(入力①申請書項目!AD912="","",入力①申請書項目!AD912)</f>
        <v/>
      </c>
      <c r="X1060" s="809"/>
      <c r="Y1060" s="809"/>
      <c r="Z1060" s="809"/>
      <c r="AA1060" s="809" t="str">
        <f>IF(入力①申請書項目!AG912="","",入力①申請書項目!AG912)</f>
        <v/>
      </c>
      <c r="AB1060" s="809"/>
      <c r="AC1060" s="809"/>
      <c r="AD1060" s="812" t="str">
        <f>IF(入力①申請書項目!AK912="","",入力①申請書項目!AK912)</f>
        <v/>
      </c>
      <c r="AE1060" s="812"/>
      <c r="AF1060" s="812"/>
      <c r="AG1060" s="813" t="str">
        <f>IF(入力①申請書項目!AN912="","",入力①申請書項目!AN912)</f>
        <v/>
      </c>
      <c r="AH1060" s="813"/>
      <c r="AI1060" s="812" t="str">
        <f>IF(入力①申請書項目!AP912=0,"",入力①申請書項目!AP912)</f>
        <v/>
      </c>
      <c r="AJ1060" s="812"/>
      <c r="AK1060" s="812"/>
      <c r="AL1060" s="814" t="str">
        <f>IF(入力①申請書項目!AV912="","",入力①申請書項目!AV912)&amp;IF(入力①申請書項目!AZ912="","",","&amp;入力①申請書項目!AZ912)</f>
        <v/>
      </c>
      <c r="AM1060" s="814"/>
      <c r="AN1060" s="814"/>
      <c r="AO1060" s="814"/>
      <c r="AP1060" s="814"/>
      <c r="AQ1060" s="396"/>
    </row>
    <row r="1061" spans="1:43">
      <c r="A1061" s="265"/>
      <c r="B1061" s="265"/>
      <c r="C1061" s="808" t="str">
        <f>IF(入力①申請書項目!E913="","",入力①申請書項目!E913)</f>
        <v/>
      </c>
      <c r="D1061" s="808"/>
      <c r="E1061" s="809" t="str">
        <f>IF(入力①申請書項目!G913="","","H"&amp;入力①申請書項目!G913&amp;"."&amp;入力①申請書項目!J913)</f>
        <v/>
      </c>
      <c r="F1061" s="809"/>
      <c r="G1061" s="809"/>
      <c r="H1061" s="809"/>
      <c r="I1061" s="810" t="str">
        <f>IF(入力①申請書項目!M913="","",VLOOKUP(入力①申請書項目!M913,PL①!$A$25:$B$29,2,FALSE))</f>
        <v/>
      </c>
      <c r="J1061" s="810"/>
      <c r="K1061" s="810"/>
      <c r="L1061" s="811" t="str">
        <f>IF(入力①申請書項目!Q913="","",入力①申請書項目!Q913)</f>
        <v/>
      </c>
      <c r="M1061" s="811"/>
      <c r="N1061" s="811"/>
      <c r="O1061" s="811"/>
      <c r="P1061" s="811"/>
      <c r="Q1061" s="811"/>
      <c r="R1061" s="811"/>
      <c r="S1061" s="811"/>
      <c r="T1061" s="811"/>
      <c r="U1061" s="811"/>
      <c r="V1061" s="811"/>
      <c r="W1061" s="809" t="str">
        <f>IF(入力①申請書項目!AA913="","",入力①申請書項目!AA913)&amp;IF(入力①申請書項目!AD913="","",入力①申請書項目!AD913)</f>
        <v/>
      </c>
      <c r="X1061" s="809"/>
      <c r="Y1061" s="809"/>
      <c r="Z1061" s="809"/>
      <c r="AA1061" s="809" t="str">
        <f>IF(入力①申請書項目!AG913="","",入力①申請書項目!AG913)</f>
        <v/>
      </c>
      <c r="AB1061" s="809"/>
      <c r="AC1061" s="809"/>
      <c r="AD1061" s="812" t="str">
        <f>IF(入力①申請書項目!AK913="","",入力①申請書項目!AK913)</f>
        <v/>
      </c>
      <c r="AE1061" s="812"/>
      <c r="AF1061" s="812"/>
      <c r="AG1061" s="813" t="str">
        <f>IF(入力①申請書項目!AN913="","",入力①申請書項目!AN913)</f>
        <v/>
      </c>
      <c r="AH1061" s="813"/>
      <c r="AI1061" s="812" t="str">
        <f>IF(入力①申請書項目!AP913=0,"",入力①申請書項目!AP913)</f>
        <v/>
      </c>
      <c r="AJ1061" s="812"/>
      <c r="AK1061" s="812"/>
      <c r="AL1061" s="814" t="str">
        <f>IF(入力①申請書項目!AV913="","",入力①申請書項目!AV913)&amp;IF(入力①申請書項目!AZ913="","",","&amp;入力①申請書項目!AZ913)</f>
        <v/>
      </c>
      <c r="AM1061" s="814"/>
      <c r="AN1061" s="814"/>
      <c r="AO1061" s="814"/>
      <c r="AP1061" s="814"/>
      <c r="AQ1061" s="396"/>
    </row>
    <row r="1062" spans="1:43">
      <c r="A1062" s="265"/>
      <c r="B1062" s="265"/>
      <c r="C1062" s="808" t="str">
        <f>IF(入力①申請書項目!E914="","",入力①申請書項目!E914)</f>
        <v/>
      </c>
      <c r="D1062" s="808"/>
      <c r="E1062" s="809" t="str">
        <f>IF(入力①申請書項目!G914="","","H"&amp;入力①申請書項目!G914&amp;"."&amp;入力①申請書項目!J914)</f>
        <v/>
      </c>
      <c r="F1062" s="809"/>
      <c r="G1062" s="809"/>
      <c r="H1062" s="809"/>
      <c r="I1062" s="810" t="str">
        <f>IF(入力①申請書項目!M914="","",VLOOKUP(入力①申請書項目!M914,PL①!$A$25:$B$29,2,FALSE))</f>
        <v/>
      </c>
      <c r="J1062" s="810"/>
      <c r="K1062" s="810"/>
      <c r="L1062" s="811" t="str">
        <f>IF(入力①申請書項目!Q914="","",入力①申請書項目!Q914)</f>
        <v/>
      </c>
      <c r="M1062" s="811"/>
      <c r="N1062" s="811"/>
      <c r="O1062" s="811"/>
      <c r="P1062" s="811"/>
      <c r="Q1062" s="811"/>
      <c r="R1062" s="811"/>
      <c r="S1062" s="811"/>
      <c r="T1062" s="811"/>
      <c r="U1062" s="811"/>
      <c r="V1062" s="811"/>
      <c r="W1062" s="809" t="str">
        <f>IF(入力①申請書項目!AA914="","",入力①申請書項目!AA914)&amp;IF(入力①申請書項目!AD914="","",入力①申請書項目!AD914)</f>
        <v/>
      </c>
      <c r="X1062" s="809"/>
      <c r="Y1062" s="809"/>
      <c r="Z1062" s="809"/>
      <c r="AA1062" s="809" t="str">
        <f>IF(入力①申請書項目!AG914="","",入力①申請書項目!AG914)</f>
        <v/>
      </c>
      <c r="AB1062" s="809"/>
      <c r="AC1062" s="809"/>
      <c r="AD1062" s="812" t="str">
        <f>IF(入力①申請書項目!AK914="","",入力①申請書項目!AK914)</f>
        <v/>
      </c>
      <c r="AE1062" s="812"/>
      <c r="AF1062" s="812"/>
      <c r="AG1062" s="813" t="str">
        <f>IF(入力①申請書項目!AN914="","",入力①申請書項目!AN914)</f>
        <v/>
      </c>
      <c r="AH1062" s="813"/>
      <c r="AI1062" s="812" t="str">
        <f>IF(入力①申請書項目!AP914=0,"",入力①申請書項目!AP914)</f>
        <v/>
      </c>
      <c r="AJ1062" s="812"/>
      <c r="AK1062" s="812"/>
      <c r="AL1062" s="814" t="str">
        <f>IF(入力①申請書項目!AV914="","",入力①申請書項目!AV914)&amp;IF(入力①申請書項目!AZ914="","",","&amp;入力①申請書項目!AZ914)</f>
        <v/>
      </c>
      <c r="AM1062" s="814"/>
      <c r="AN1062" s="814"/>
      <c r="AO1062" s="814"/>
      <c r="AP1062" s="814"/>
      <c r="AQ1062" s="396"/>
    </row>
    <row r="1063" spans="1:43">
      <c r="A1063" s="265"/>
      <c r="B1063" s="265"/>
      <c r="C1063" s="808" t="str">
        <f>IF(入力①申請書項目!E915="","",入力①申請書項目!E915)</f>
        <v/>
      </c>
      <c r="D1063" s="808"/>
      <c r="E1063" s="809" t="str">
        <f>IF(入力①申請書項目!G915="","","H"&amp;入力①申請書項目!G915&amp;"."&amp;入力①申請書項目!J915)</f>
        <v/>
      </c>
      <c r="F1063" s="809"/>
      <c r="G1063" s="809"/>
      <c r="H1063" s="809"/>
      <c r="I1063" s="810" t="str">
        <f>IF(入力①申請書項目!M915="","",VLOOKUP(入力①申請書項目!M915,PL①!$A$25:$B$29,2,FALSE))</f>
        <v/>
      </c>
      <c r="J1063" s="810"/>
      <c r="K1063" s="810"/>
      <c r="L1063" s="811" t="str">
        <f>IF(入力①申請書項目!Q915="","",入力①申請書項目!Q915)</f>
        <v/>
      </c>
      <c r="M1063" s="811"/>
      <c r="N1063" s="811"/>
      <c r="O1063" s="811"/>
      <c r="P1063" s="811"/>
      <c r="Q1063" s="811"/>
      <c r="R1063" s="811"/>
      <c r="S1063" s="811"/>
      <c r="T1063" s="811"/>
      <c r="U1063" s="811"/>
      <c r="V1063" s="811"/>
      <c r="W1063" s="809" t="str">
        <f>IF(入力①申請書項目!AA915="","",入力①申請書項目!AA915)&amp;IF(入力①申請書項目!AD915="","",入力①申請書項目!AD915)</f>
        <v/>
      </c>
      <c r="X1063" s="809"/>
      <c r="Y1063" s="809"/>
      <c r="Z1063" s="809"/>
      <c r="AA1063" s="809" t="str">
        <f>IF(入力①申請書項目!AG915="","",入力①申請書項目!AG915)</f>
        <v/>
      </c>
      <c r="AB1063" s="809"/>
      <c r="AC1063" s="809"/>
      <c r="AD1063" s="812" t="str">
        <f>IF(入力①申請書項目!AK915="","",入力①申請書項目!AK915)</f>
        <v/>
      </c>
      <c r="AE1063" s="812"/>
      <c r="AF1063" s="812"/>
      <c r="AG1063" s="813" t="str">
        <f>IF(入力①申請書項目!AN915="","",入力①申請書項目!AN915)</f>
        <v/>
      </c>
      <c r="AH1063" s="813"/>
      <c r="AI1063" s="812" t="str">
        <f>IF(入力①申請書項目!AP915=0,"",入力①申請書項目!AP915)</f>
        <v/>
      </c>
      <c r="AJ1063" s="812"/>
      <c r="AK1063" s="812"/>
      <c r="AL1063" s="814" t="str">
        <f>IF(入力①申請書項目!AV915="","",入力①申請書項目!AV915)&amp;IF(入力①申請書項目!AZ915="","",","&amp;入力①申請書項目!AZ915)</f>
        <v/>
      </c>
      <c r="AM1063" s="814"/>
      <c r="AN1063" s="814"/>
      <c r="AO1063" s="814"/>
      <c r="AP1063" s="814"/>
      <c r="AQ1063" s="396"/>
    </row>
    <row r="1064" spans="1:43">
      <c r="A1064" s="265"/>
      <c r="B1064" s="265"/>
      <c r="C1064" s="808" t="str">
        <f>IF(入力①申請書項目!E916="","",入力①申請書項目!E916)</f>
        <v/>
      </c>
      <c r="D1064" s="808"/>
      <c r="E1064" s="809" t="str">
        <f>IF(入力①申請書項目!G916="","","H"&amp;入力①申請書項目!G916&amp;"."&amp;入力①申請書項目!J916)</f>
        <v/>
      </c>
      <c r="F1064" s="809"/>
      <c r="G1064" s="809"/>
      <c r="H1064" s="809"/>
      <c r="I1064" s="810" t="str">
        <f>IF(入力①申請書項目!M916="","",VLOOKUP(入力①申請書項目!M916,PL①!$A$25:$B$29,2,FALSE))</f>
        <v/>
      </c>
      <c r="J1064" s="810"/>
      <c r="K1064" s="810"/>
      <c r="L1064" s="811" t="str">
        <f>IF(入力①申請書項目!Q916="","",入力①申請書項目!Q916)</f>
        <v/>
      </c>
      <c r="M1064" s="811"/>
      <c r="N1064" s="811"/>
      <c r="O1064" s="811"/>
      <c r="P1064" s="811"/>
      <c r="Q1064" s="811"/>
      <c r="R1064" s="811"/>
      <c r="S1064" s="811"/>
      <c r="T1064" s="811"/>
      <c r="U1064" s="811"/>
      <c r="V1064" s="811"/>
      <c r="W1064" s="809" t="str">
        <f>IF(入力①申請書項目!AA916="","",入力①申請書項目!AA916)&amp;IF(入力①申請書項目!AD916="","",入力①申請書項目!AD916)</f>
        <v/>
      </c>
      <c r="X1064" s="809"/>
      <c r="Y1064" s="809"/>
      <c r="Z1064" s="809"/>
      <c r="AA1064" s="809" t="str">
        <f>IF(入力①申請書項目!AG916="","",入力①申請書項目!AG916)</f>
        <v/>
      </c>
      <c r="AB1064" s="809"/>
      <c r="AC1064" s="809"/>
      <c r="AD1064" s="812" t="str">
        <f>IF(入力①申請書項目!AK916="","",入力①申請書項目!AK916)</f>
        <v/>
      </c>
      <c r="AE1064" s="812"/>
      <c r="AF1064" s="812"/>
      <c r="AG1064" s="813" t="str">
        <f>IF(入力①申請書項目!AN916="","",入力①申請書項目!AN916)</f>
        <v/>
      </c>
      <c r="AH1064" s="813"/>
      <c r="AI1064" s="812" t="str">
        <f>IF(入力①申請書項目!AP916=0,"",入力①申請書項目!AP916)</f>
        <v/>
      </c>
      <c r="AJ1064" s="812"/>
      <c r="AK1064" s="812"/>
      <c r="AL1064" s="814" t="str">
        <f>IF(入力①申請書項目!AV916="","",入力①申請書項目!AV916)&amp;IF(入力①申請書項目!AZ916="","",","&amp;入力①申請書項目!AZ916)</f>
        <v/>
      </c>
      <c r="AM1064" s="814"/>
      <c r="AN1064" s="814"/>
      <c r="AO1064" s="814"/>
      <c r="AP1064" s="814"/>
      <c r="AQ1064" s="396"/>
    </row>
    <row r="1065" spans="1:43">
      <c r="A1065" s="265"/>
      <c r="B1065" s="265"/>
      <c r="C1065" s="808" t="str">
        <f>IF(入力①申請書項目!E917="","",入力①申請書項目!E917)</f>
        <v/>
      </c>
      <c r="D1065" s="808"/>
      <c r="E1065" s="809" t="str">
        <f>IF(入力①申請書項目!G917="","","H"&amp;入力①申請書項目!G917&amp;"."&amp;入力①申請書項目!J917)</f>
        <v/>
      </c>
      <c r="F1065" s="809"/>
      <c r="G1065" s="809"/>
      <c r="H1065" s="809"/>
      <c r="I1065" s="810" t="str">
        <f>IF(入力①申請書項目!M917="","",VLOOKUP(入力①申請書項目!M917,PL①!$A$25:$B$29,2,FALSE))</f>
        <v/>
      </c>
      <c r="J1065" s="810"/>
      <c r="K1065" s="810"/>
      <c r="L1065" s="811" t="str">
        <f>IF(入力①申請書項目!Q917="","",入力①申請書項目!Q917)</f>
        <v/>
      </c>
      <c r="M1065" s="811"/>
      <c r="N1065" s="811"/>
      <c r="O1065" s="811"/>
      <c r="P1065" s="811"/>
      <c r="Q1065" s="811"/>
      <c r="R1065" s="811"/>
      <c r="S1065" s="811"/>
      <c r="T1065" s="811"/>
      <c r="U1065" s="811"/>
      <c r="V1065" s="811"/>
      <c r="W1065" s="809" t="str">
        <f>IF(入力①申請書項目!AA917="","",入力①申請書項目!AA917)&amp;IF(入力①申請書項目!AD917="","",入力①申請書項目!AD917)</f>
        <v/>
      </c>
      <c r="X1065" s="809"/>
      <c r="Y1065" s="809"/>
      <c r="Z1065" s="809"/>
      <c r="AA1065" s="809" t="str">
        <f>IF(入力①申請書項目!AG917="","",入力①申請書項目!AG917)</f>
        <v/>
      </c>
      <c r="AB1065" s="809"/>
      <c r="AC1065" s="809"/>
      <c r="AD1065" s="812" t="str">
        <f>IF(入力①申請書項目!AK917="","",入力①申請書項目!AK917)</f>
        <v/>
      </c>
      <c r="AE1065" s="812"/>
      <c r="AF1065" s="812"/>
      <c r="AG1065" s="813" t="str">
        <f>IF(入力①申請書項目!AN917="","",入力①申請書項目!AN917)</f>
        <v/>
      </c>
      <c r="AH1065" s="813"/>
      <c r="AI1065" s="812" t="str">
        <f>IF(入力①申請書項目!AP917=0,"",入力①申請書項目!AP917)</f>
        <v/>
      </c>
      <c r="AJ1065" s="812"/>
      <c r="AK1065" s="812"/>
      <c r="AL1065" s="814" t="str">
        <f>IF(入力①申請書項目!AV917="","",入力①申請書項目!AV917)&amp;IF(入力①申請書項目!AZ917="","",","&amp;入力①申請書項目!AZ917)</f>
        <v/>
      </c>
      <c r="AM1065" s="814"/>
      <c r="AN1065" s="814"/>
      <c r="AO1065" s="814"/>
      <c r="AP1065" s="814"/>
      <c r="AQ1065" s="396"/>
    </row>
    <row r="1066" spans="1:43">
      <c r="A1066" s="265"/>
      <c r="B1066" s="265"/>
      <c r="C1066" s="808" t="str">
        <f>IF(入力①申請書項目!E918="","",入力①申請書項目!E918)</f>
        <v/>
      </c>
      <c r="D1066" s="808"/>
      <c r="E1066" s="809" t="str">
        <f>IF(入力①申請書項目!G918="","","H"&amp;入力①申請書項目!G918&amp;"."&amp;入力①申請書項目!J918)</f>
        <v/>
      </c>
      <c r="F1066" s="809"/>
      <c r="G1066" s="809"/>
      <c r="H1066" s="809"/>
      <c r="I1066" s="810" t="str">
        <f>IF(入力①申請書項目!M918="","",VLOOKUP(入力①申請書項目!M918,PL①!$A$25:$B$29,2,FALSE))</f>
        <v/>
      </c>
      <c r="J1066" s="810"/>
      <c r="K1066" s="810"/>
      <c r="L1066" s="811" t="str">
        <f>IF(入力①申請書項目!Q918="","",入力①申請書項目!Q918)</f>
        <v/>
      </c>
      <c r="M1066" s="811"/>
      <c r="N1066" s="811"/>
      <c r="O1066" s="811"/>
      <c r="P1066" s="811"/>
      <c r="Q1066" s="811"/>
      <c r="R1066" s="811"/>
      <c r="S1066" s="811"/>
      <c r="T1066" s="811"/>
      <c r="U1066" s="811"/>
      <c r="V1066" s="811"/>
      <c r="W1066" s="809" t="str">
        <f>IF(入力①申請書項目!AA918="","",入力①申請書項目!AA918)&amp;IF(入力①申請書項目!AD918="","",入力①申請書項目!AD918)</f>
        <v/>
      </c>
      <c r="X1066" s="809"/>
      <c r="Y1066" s="809"/>
      <c r="Z1066" s="809"/>
      <c r="AA1066" s="809" t="str">
        <f>IF(入力①申請書項目!AG918="","",入力①申請書項目!AG918)</f>
        <v/>
      </c>
      <c r="AB1066" s="809"/>
      <c r="AC1066" s="809"/>
      <c r="AD1066" s="812" t="str">
        <f>IF(入力①申請書項目!AK918="","",入力①申請書項目!AK918)</f>
        <v/>
      </c>
      <c r="AE1066" s="812"/>
      <c r="AF1066" s="812"/>
      <c r="AG1066" s="813" t="str">
        <f>IF(入力①申請書項目!AN918="","",入力①申請書項目!AN918)</f>
        <v/>
      </c>
      <c r="AH1066" s="813"/>
      <c r="AI1066" s="812" t="str">
        <f>IF(入力①申請書項目!AP918=0,"",入力①申請書項目!AP918)</f>
        <v/>
      </c>
      <c r="AJ1066" s="812"/>
      <c r="AK1066" s="812"/>
      <c r="AL1066" s="814" t="str">
        <f>IF(入力①申請書項目!AV918="","",入力①申請書項目!AV918)&amp;IF(入力①申請書項目!AZ918="","",","&amp;入力①申請書項目!AZ918)</f>
        <v/>
      </c>
      <c r="AM1066" s="814"/>
      <c r="AN1066" s="814"/>
      <c r="AO1066" s="814"/>
      <c r="AP1066" s="814"/>
      <c r="AQ1066" s="396"/>
    </row>
    <row r="1067" spans="1:43">
      <c r="A1067" s="265"/>
      <c r="B1067" s="265"/>
      <c r="C1067" s="808" t="str">
        <f>IF(入力①申請書項目!E919="","",入力①申請書項目!E919)</f>
        <v/>
      </c>
      <c r="D1067" s="808"/>
      <c r="E1067" s="809" t="str">
        <f>IF(入力①申請書項目!G919="","","H"&amp;入力①申請書項目!G919&amp;"."&amp;入力①申請書項目!J919)</f>
        <v/>
      </c>
      <c r="F1067" s="809"/>
      <c r="G1067" s="809"/>
      <c r="H1067" s="809"/>
      <c r="I1067" s="810" t="str">
        <f>IF(入力①申請書項目!M919="","",VLOOKUP(入力①申請書項目!M919,PL①!$A$25:$B$29,2,FALSE))</f>
        <v/>
      </c>
      <c r="J1067" s="810"/>
      <c r="K1067" s="810"/>
      <c r="L1067" s="811" t="str">
        <f>IF(入力①申請書項目!Q919="","",入力①申請書項目!Q919)</f>
        <v/>
      </c>
      <c r="M1067" s="811"/>
      <c r="N1067" s="811"/>
      <c r="O1067" s="811"/>
      <c r="P1067" s="811"/>
      <c r="Q1067" s="811"/>
      <c r="R1067" s="811"/>
      <c r="S1067" s="811"/>
      <c r="T1067" s="811"/>
      <c r="U1067" s="811"/>
      <c r="V1067" s="811"/>
      <c r="W1067" s="809" t="str">
        <f>IF(入力①申請書項目!AA919="","",入力①申請書項目!AA919)&amp;IF(入力①申請書項目!AD919="","",入力①申請書項目!AD919)</f>
        <v/>
      </c>
      <c r="X1067" s="809"/>
      <c r="Y1067" s="809"/>
      <c r="Z1067" s="809"/>
      <c r="AA1067" s="809" t="str">
        <f>IF(入力①申請書項目!AG919="","",入力①申請書項目!AG919)</f>
        <v/>
      </c>
      <c r="AB1067" s="809"/>
      <c r="AC1067" s="809"/>
      <c r="AD1067" s="812" t="str">
        <f>IF(入力①申請書項目!AK919="","",入力①申請書項目!AK919)</f>
        <v/>
      </c>
      <c r="AE1067" s="812"/>
      <c r="AF1067" s="812"/>
      <c r="AG1067" s="813" t="str">
        <f>IF(入力①申請書項目!AN919="","",入力①申請書項目!AN919)</f>
        <v/>
      </c>
      <c r="AH1067" s="813"/>
      <c r="AI1067" s="812" t="str">
        <f>IF(入力①申請書項目!AP919=0,"",入力①申請書項目!AP919)</f>
        <v/>
      </c>
      <c r="AJ1067" s="812"/>
      <c r="AK1067" s="812"/>
      <c r="AL1067" s="814" t="str">
        <f>IF(入力①申請書項目!AV919="","",入力①申請書項目!AV919)&amp;IF(入力①申請書項目!AZ919="","",","&amp;入力①申請書項目!AZ919)</f>
        <v/>
      </c>
      <c r="AM1067" s="814"/>
      <c r="AN1067" s="814"/>
      <c r="AO1067" s="814"/>
      <c r="AP1067" s="814"/>
      <c r="AQ1067" s="396"/>
    </row>
    <row r="1068" spans="1:43">
      <c r="A1068" s="265"/>
      <c r="B1068" s="265"/>
      <c r="C1068" s="808" t="str">
        <f>IF(入力①申請書項目!E920="","",入力①申請書項目!E920)</f>
        <v/>
      </c>
      <c r="D1068" s="808"/>
      <c r="E1068" s="809" t="str">
        <f>IF(入力①申請書項目!G920="","","H"&amp;入力①申請書項目!G920&amp;"."&amp;入力①申請書項目!J920)</f>
        <v/>
      </c>
      <c r="F1068" s="809"/>
      <c r="G1068" s="809"/>
      <c r="H1068" s="809"/>
      <c r="I1068" s="810" t="str">
        <f>IF(入力①申請書項目!M920="","",VLOOKUP(入力①申請書項目!M920,PL①!$A$25:$B$29,2,FALSE))</f>
        <v/>
      </c>
      <c r="J1068" s="810"/>
      <c r="K1068" s="810"/>
      <c r="L1068" s="811" t="str">
        <f>IF(入力①申請書項目!Q920="","",入力①申請書項目!Q920)</f>
        <v/>
      </c>
      <c r="M1068" s="811"/>
      <c r="N1068" s="811"/>
      <c r="O1068" s="811"/>
      <c r="P1068" s="811"/>
      <c r="Q1068" s="811"/>
      <c r="R1068" s="811"/>
      <c r="S1068" s="811"/>
      <c r="T1068" s="811"/>
      <c r="U1068" s="811"/>
      <c r="V1068" s="811"/>
      <c r="W1068" s="809" t="str">
        <f>IF(入力①申請書項目!AA920="","",入力①申請書項目!AA920)&amp;IF(入力①申請書項目!AD920="","",入力①申請書項目!AD920)</f>
        <v/>
      </c>
      <c r="X1068" s="809"/>
      <c r="Y1068" s="809"/>
      <c r="Z1068" s="809"/>
      <c r="AA1068" s="809" t="str">
        <f>IF(入力①申請書項目!AG920="","",入力①申請書項目!AG920)</f>
        <v/>
      </c>
      <c r="AB1068" s="809"/>
      <c r="AC1068" s="809"/>
      <c r="AD1068" s="812" t="str">
        <f>IF(入力①申請書項目!AK920="","",入力①申請書項目!AK920)</f>
        <v/>
      </c>
      <c r="AE1068" s="812"/>
      <c r="AF1068" s="812"/>
      <c r="AG1068" s="813" t="str">
        <f>IF(入力①申請書項目!AN920="","",入力①申請書項目!AN920)</f>
        <v/>
      </c>
      <c r="AH1068" s="813"/>
      <c r="AI1068" s="812" t="str">
        <f>IF(入力①申請書項目!AP920=0,"",入力①申請書項目!AP920)</f>
        <v/>
      </c>
      <c r="AJ1068" s="812"/>
      <c r="AK1068" s="812"/>
      <c r="AL1068" s="814" t="str">
        <f>IF(入力①申請書項目!AV920="","",入力①申請書項目!AV920)&amp;IF(入力①申請書項目!AZ920="","",","&amp;入力①申請書項目!AZ920)</f>
        <v/>
      </c>
      <c r="AM1068" s="814"/>
      <c r="AN1068" s="814"/>
      <c r="AO1068" s="814"/>
      <c r="AP1068" s="814"/>
      <c r="AQ1068" s="396"/>
    </row>
    <row r="1069" spans="1:43">
      <c r="A1069" s="265"/>
      <c r="B1069" s="265"/>
      <c r="C1069" s="808" t="str">
        <f>IF(入力①申請書項目!E921="","",入力①申請書項目!E921)</f>
        <v/>
      </c>
      <c r="D1069" s="808"/>
      <c r="E1069" s="809" t="str">
        <f>IF(入力①申請書項目!G921="","","H"&amp;入力①申請書項目!G921&amp;"."&amp;入力①申請書項目!J921)</f>
        <v/>
      </c>
      <c r="F1069" s="809"/>
      <c r="G1069" s="809"/>
      <c r="H1069" s="809"/>
      <c r="I1069" s="810" t="str">
        <f>IF(入力①申請書項目!M921="","",VLOOKUP(入力①申請書項目!M921,PL①!$A$25:$B$29,2,FALSE))</f>
        <v/>
      </c>
      <c r="J1069" s="810"/>
      <c r="K1069" s="810"/>
      <c r="L1069" s="811" t="str">
        <f>IF(入力①申請書項目!Q921="","",入力①申請書項目!Q921)</f>
        <v/>
      </c>
      <c r="M1069" s="811"/>
      <c r="N1069" s="811"/>
      <c r="O1069" s="811"/>
      <c r="P1069" s="811"/>
      <c r="Q1069" s="811"/>
      <c r="R1069" s="811"/>
      <c r="S1069" s="811"/>
      <c r="T1069" s="811"/>
      <c r="U1069" s="811"/>
      <c r="V1069" s="811"/>
      <c r="W1069" s="809" t="str">
        <f>IF(入力①申請書項目!AA921="","",入力①申請書項目!AA921)&amp;IF(入力①申請書項目!AD921="","",入力①申請書項目!AD921)</f>
        <v/>
      </c>
      <c r="X1069" s="809"/>
      <c r="Y1069" s="809"/>
      <c r="Z1069" s="809"/>
      <c r="AA1069" s="809" t="str">
        <f>IF(入力①申請書項目!AG921="","",入力①申請書項目!AG921)</f>
        <v/>
      </c>
      <c r="AB1069" s="809"/>
      <c r="AC1069" s="809"/>
      <c r="AD1069" s="812" t="str">
        <f>IF(入力①申請書項目!AK921="","",入力①申請書項目!AK921)</f>
        <v/>
      </c>
      <c r="AE1069" s="812"/>
      <c r="AF1069" s="812"/>
      <c r="AG1069" s="813" t="str">
        <f>IF(入力①申請書項目!AN921="","",入力①申請書項目!AN921)</f>
        <v/>
      </c>
      <c r="AH1069" s="813"/>
      <c r="AI1069" s="812" t="str">
        <f>IF(入力①申請書項目!AP921=0,"",入力①申請書項目!AP921)</f>
        <v/>
      </c>
      <c r="AJ1069" s="812"/>
      <c r="AK1069" s="812"/>
      <c r="AL1069" s="814" t="str">
        <f>IF(入力①申請書項目!AV921="","",入力①申請書項目!AV921)&amp;IF(入力①申請書項目!AZ921="","",","&amp;入力①申請書項目!AZ921)</f>
        <v/>
      </c>
      <c r="AM1069" s="814"/>
      <c r="AN1069" s="814"/>
      <c r="AO1069" s="814"/>
      <c r="AP1069" s="814"/>
      <c r="AQ1069" s="396"/>
    </row>
    <row r="1070" spans="1:43">
      <c r="A1070" s="265"/>
      <c r="B1070" s="265"/>
      <c r="C1070" s="808" t="str">
        <f>IF(入力①申請書項目!E922="","",入力①申請書項目!E922)</f>
        <v/>
      </c>
      <c r="D1070" s="808"/>
      <c r="E1070" s="809" t="str">
        <f>IF(入力①申請書項目!G922="","","H"&amp;入力①申請書項目!G922&amp;"."&amp;入力①申請書項目!J922)</f>
        <v/>
      </c>
      <c r="F1070" s="809"/>
      <c r="G1070" s="809"/>
      <c r="H1070" s="809"/>
      <c r="I1070" s="810" t="str">
        <f>IF(入力①申請書項目!M922="","",VLOOKUP(入力①申請書項目!M922,PL①!$A$25:$B$29,2,FALSE))</f>
        <v/>
      </c>
      <c r="J1070" s="810"/>
      <c r="K1070" s="810"/>
      <c r="L1070" s="811" t="str">
        <f>IF(入力①申請書項目!Q922="","",入力①申請書項目!Q922)</f>
        <v/>
      </c>
      <c r="M1070" s="811"/>
      <c r="N1070" s="811"/>
      <c r="O1070" s="811"/>
      <c r="P1070" s="811"/>
      <c r="Q1070" s="811"/>
      <c r="R1070" s="811"/>
      <c r="S1070" s="811"/>
      <c r="T1070" s="811"/>
      <c r="U1070" s="811"/>
      <c r="V1070" s="811"/>
      <c r="W1070" s="809" t="str">
        <f>IF(入力①申請書項目!AA922="","",入力①申請書項目!AA922)&amp;IF(入力①申請書項目!AD922="","",入力①申請書項目!AD922)</f>
        <v/>
      </c>
      <c r="X1070" s="809"/>
      <c r="Y1070" s="809"/>
      <c r="Z1070" s="809"/>
      <c r="AA1070" s="809" t="str">
        <f>IF(入力①申請書項目!AG922="","",入力①申請書項目!AG922)</f>
        <v/>
      </c>
      <c r="AB1070" s="809"/>
      <c r="AC1070" s="809"/>
      <c r="AD1070" s="812" t="str">
        <f>IF(入力①申請書項目!AK922="","",入力①申請書項目!AK922)</f>
        <v/>
      </c>
      <c r="AE1070" s="812"/>
      <c r="AF1070" s="812"/>
      <c r="AG1070" s="813" t="str">
        <f>IF(入力①申請書項目!AN922="","",入力①申請書項目!AN922)</f>
        <v/>
      </c>
      <c r="AH1070" s="813"/>
      <c r="AI1070" s="812" t="str">
        <f>IF(入力①申請書項目!AP922=0,"",入力①申請書項目!AP922)</f>
        <v/>
      </c>
      <c r="AJ1070" s="812"/>
      <c r="AK1070" s="812"/>
      <c r="AL1070" s="814" t="str">
        <f>IF(入力①申請書項目!AV922="","",入力①申請書項目!AV922)&amp;IF(入力①申請書項目!AZ922="","",","&amp;入力①申請書項目!AZ922)</f>
        <v/>
      </c>
      <c r="AM1070" s="814"/>
      <c r="AN1070" s="814"/>
      <c r="AO1070" s="814"/>
      <c r="AP1070" s="814"/>
      <c r="AQ1070" s="396"/>
    </row>
    <row r="1071" spans="1:43">
      <c r="A1071" s="265"/>
      <c r="B1071" s="265"/>
      <c r="C1071" s="808" t="str">
        <f>IF(入力①申請書項目!E923="","",入力①申請書項目!E923)</f>
        <v/>
      </c>
      <c r="D1071" s="808"/>
      <c r="E1071" s="809" t="str">
        <f>IF(入力①申請書項目!G923="","","H"&amp;入力①申請書項目!G923&amp;"."&amp;入力①申請書項目!J923)</f>
        <v/>
      </c>
      <c r="F1071" s="809"/>
      <c r="G1071" s="809"/>
      <c r="H1071" s="809"/>
      <c r="I1071" s="810" t="str">
        <f>IF(入力①申請書項目!M923="","",VLOOKUP(入力①申請書項目!M923,PL①!$A$25:$B$29,2,FALSE))</f>
        <v/>
      </c>
      <c r="J1071" s="810"/>
      <c r="K1071" s="810"/>
      <c r="L1071" s="811" t="str">
        <f>IF(入力①申請書項目!Q923="","",入力①申請書項目!Q923)</f>
        <v/>
      </c>
      <c r="M1071" s="811"/>
      <c r="N1071" s="811"/>
      <c r="O1071" s="811"/>
      <c r="P1071" s="811"/>
      <c r="Q1071" s="811"/>
      <c r="R1071" s="811"/>
      <c r="S1071" s="811"/>
      <c r="T1071" s="811"/>
      <c r="U1071" s="811"/>
      <c r="V1071" s="811"/>
      <c r="W1071" s="809" t="str">
        <f>IF(入力①申請書項目!AA923="","",入力①申請書項目!AA923)&amp;IF(入力①申請書項目!AD923="","",入力①申請書項目!AD923)</f>
        <v/>
      </c>
      <c r="X1071" s="809"/>
      <c r="Y1071" s="809"/>
      <c r="Z1071" s="809"/>
      <c r="AA1071" s="809" t="str">
        <f>IF(入力①申請書項目!AG923="","",入力①申請書項目!AG923)</f>
        <v/>
      </c>
      <c r="AB1071" s="809"/>
      <c r="AC1071" s="809"/>
      <c r="AD1071" s="812" t="str">
        <f>IF(入力①申請書項目!AK923="","",入力①申請書項目!AK923)</f>
        <v/>
      </c>
      <c r="AE1071" s="812"/>
      <c r="AF1071" s="812"/>
      <c r="AG1071" s="813" t="str">
        <f>IF(入力①申請書項目!AN923="","",入力①申請書項目!AN923)</f>
        <v/>
      </c>
      <c r="AH1071" s="813"/>
      <c r="AI1071" s="812" t="str">
        <f>IF(入力①申請書項目!AP923=0,"",入力①申請書項目!AP923)</f>
        <v/>
      </c>
      <c r="AJ1071" s="812"/>
      <c r="AK1071" s="812"/>
      <c r="AL1071" s="814" t="str">
        <f>IF(入力①申請書項目!AV923="","",入力①申請書項目!AV923)&amp;IF(入力①申請書項目!AZ923="","",","&amp;入力①申請書項目!AZ923)</f>
        <v/>
      </c>
      <c r="AM1071" s="814"/>
      <c r="AN1071" s="814"/>
      <c r="AO1071" s="814"/>
      <c r="AP1071" s="814"/>
      <c r="AQ1071" s="396"/>
    </row>
    <row r="1072" spans="1:43">
      <c r="A1072" s="265"/>
      <c r="B1072" s="265"/>
      <c r="C1072" s="808" t="str">
        <f>IF(入力①申請書項目!E924="","",入力①申請書項目!E924)</f>
        <v/>
      </c>
      <c r="D1072" s="808"/>
      <c r="E1072" s="809" t="str">
        <f>IF(入力①申請書項目!G924="","","H"&amp;入力①申請書項目!G924&amp;"."&amp;入力①申請書項目!J924)</f>
        <v/>
      </c>
      <c r="F1072" s="809"/>
      <c r="G1072" s="809"/>
      <c r="H1072" s="809"/>
      <c r="I1072" s="810" t="str">
        <f>IF(入力①申請書項目!M924="","",VLOOKUP(入力①申請書項目!M924,PL①!$A$25:$B$29,2,FALSE))</f>
        <v/>
      </c>
      <c r="J1072" s="810"/>
      <c r="K1072" s="810"/>
      <c r="L1072" s="811" t="str">
        <f>IF(入力①申請書項目!Q924="","",入力①申請書項目!Q924)</f>
        <v/>
      </c>
      <c r="M1072" s="811"/>
      <c r="N1072" s="811"/>
      <c r="O1072" s="811"/>
      <c r="P1072" s="811"/>
      <c r="Q1072" s="811"/>
      <c r="R1072" s="811"/>
      <c r="S1072" s="811"/>
      <c r="T1072" s="811"/>
      <c r="U1072" s="811"/>
      <c r="V1072" s="811"/>
      <c r="W1072" s="809" t="str">
        <f>IF(入力①申請書項目!AA924="","",入力①申請書項目!AA924)&amp;IF(入力①申請書項目!AD924="","",入力①申請書項目!AD924)</f>
        <v/>
      </c>
      <c r="X1072" s="809"/>
      <c r="Y1072" s="809"/>
      <c r="Z1072" s="809"/>
      <c r="AA1072" s="809" t="str">
        <f>IF(入力①申請書項目!AG924="","",入力①申請書項目!AG924)</f>
        <v/>
      </c>
      <c r="AB1072" s="809"/>
      <c r="AC1072" s="809"/>
      <c r="AD1072" s="812" t="str">
        <f>IF(入力①申請書項目!AK924="","",入力①申請書項目!AK924)</f>
        <v/>
      </c>
      <c r="AE1072" s="812"/>
      <c r="AF1072" s="812"/>
      <c r="AG1072" s="813" t="str">
        <f>IF(入力①申請書項目!AN924="","",入力①申請書項目!AN924)</f>
        <v/>
      </c>
      <c r="AH1072" s="813"/>
      <c r="AI1072" s="812" t="str">
        <f>IF(入力①申請書項目!AP924=0,"",入力①申請書項目!AP924)</f>
        <v/>
      </c>
      <c r="AJ1072" s="812"/>
      <c r="AK1072" s="812"/>
      <c r="AL1072" s="814" t="str">
        <f>IF(入力①申請書項目!AV924="","",入力①申請書項目!AV924)&amp;IF(入力①申請書項目!AZ924="","",","&amp;入力①申請書項目!AZ924)</f>
        <v/>
      </c>
      <c r="AM1072" s="814"/>
      <c r="AN1072" s="814"/>
      <c r="AO1072" s="814"/>
      <c r="AP1072" s="814"/>
      <c r="AQ1072" s="396"/>
    </row>
    <row r="1073" spans="1:43">
      <c r="A1073" s="265"/>
      <c r="B1073" s="265"/>
      <c r="C1073" s="808" t="str">
        <f>IF(入力①申請書項目!E925="","",入力①申請書項目!E925)</f>
        <v/>
      </c>
      <c r="D1073" s="808"/>
      <c r="E1073" s="809" t="str">
        <f>IF(入力①申請書項目!G925="","","H"&amp;入力①申請書項目!G925&amp;"."&amp;入力①申請書項目!J925)</f>
        <v/>
      </c>
      <c r="F1073" s="809"/>
      <c r="G1073" s="809"/>
      <c r="H1073" s="809"/>
      <c r="I1073" s="810" t="str">
        <f>IF(入力①申請書項目!M925="","",VLOOKUP(入力①申請書項目!M925,PL①!$A$25:$B$29,2,FALSE))</f>
        <v/>
      </c>
      <c r="J1073" s="810"/>
      <c r="K1073" s="810"/>
      <c r="L1073" s="811" t="str">
        <f>IF(入力①申請書項目!Q925="","",入力①申請書項目!Q925)</f>
        <v/>
      </c>
      <c r="M1073" s="811"/>
      <c r="N1073" s="811"/>
      <c r="O1073" s="811"/>
      <c r="P1073" s="811"/>
      <c r="Q1073" s="811"/>
      <c r="R1073" s="811"/>
      <c r="S1073" s="811"/>
      <c r="T1073" s="811"/>
      <c r="U1073" s="811"/>
      <c r="V1073" s="811"/>
      <c r="W1073" s="809" t="str">
        <f>IF(入力①申請書項目!AA925="","",入力①申請書項目!AA925)&amp;IF(入力①申請書項目!AD925="","",入力①申請書項目!AD925)</f>
        <v/>
      </c>
      <c r="X1073" s="809"/>
      <c r="Y1073" s="809"/>
      <c r="Z1073" s="809"/>
      <c r="AA1073" s="809" t="str">
        <f>IF(入力①申請書項目!AG925="","",入力①申請書項目!AG925)</f>
        <v/>
      </c>
      <c r="AB1073" s="809"/>
      <c r="AC1073" s="809"/>
      <c r="AD1073" s="812" t="str">
        <f>IF(入力①申請書項目!AK925="","",入力①申請書項目!AK925)</f>
        <v/>
      </c>
      <c r="AE1073" s="812"/>
      <c r="AF1073" s="812"/>
      <c r="AG1073" s="813" t="str">
        <f>IF(入力①申請書項目!AN925="","",入力①申請書項目!AN925)</f>
        <v/>
      </c>
      <c r="AH1073" s="813"/>
      <c r="AI1073" s="812" t="str">
        <f>IF(入力①申請書項目!AP925=0,"",入力①申請書項目!AP925)</f>
        <v/>
      </c>
      <c r="AJ1073" s="812"/>
      <c r="AK1073" s="812"/>
      <c r="AL1073" s="814" t="str">
        <f>IF(入力①申請書項目!AV925="","",入力①申請書項目!AV925)&amp;IF(入力①申請書項目!AZ925="","",","&amp;入力①申請書項目!AZ925)</f>
        <v/>
      </c>
      <c r="AM1073" s="814"/>
      <c r="AN1073" s="814"/>
      <c r="AO1073" s="814"/>
      <c r="AP1073" s="814"/>
      <c r="AQ1073" s="396"/>
    </row>
    <row r="1074" spans="1:43">
      <c r="A1074" s="265"/>
      <c r="B1074" s="265"/>
      <c r="C1074" s="808" t="str">
        <f>IF(入力①申請書項目!E926="","",入力①申請書項目!E926)</f>
        <v/>
      </c>
      <c r="D1074" s="808"/>
      <c r="E1074" s="809" t="str">
        <f>IF(入力①申請書項目!G926="","","H"&amp;入力①申請書項目!G926&amp;"."&amp;入力①申請書項目!J926)</f>
        <v/>
      </c>
      <c r="F1074" s="809"/>
      <c r="G1074" s="809"/>
      <c r="H1074" s="809"/>
      <c r="I1074" s="810" t="str">
        <f>IF(入力①申請書項目!M926="","",VLOOKUP(入力①申請書項目!M926,PL①!$A$25:$B$29,2,FALSE))</f>
        <v/>
      </c>
      <c r="J1074" s="810"/>
      <c r="K1074" s="810"/>
      <c r="L1074" s="811" t="str">
        <f>IF(入力①申請書項目!Q926="","",入力①申請書項目!Q926)</f>
        <v/>
      </c>
      <c r="M1074" s="811"/>
      <c r="N1074" s="811"/>
      <c r="O1074" s="811"/>
      <c r="P1074" s="811"/>
      <c r="Q1074" s="811"/>
      <c r="R1074" s="811"/>
      <c r="S1074" s="811"/>
      <c r="T1074" s="811"/>
      <c r="U1074" s="811"/>
      <c r="V1074" s="811"/>
      <c r="W1074" s="809" t="str">
        <f>IF(入力①申請書項目!AA926="","",入力①申請書項目!AA926)&amp;IF(入力①申請書項目!AD926="","",入力①申請書項目!AD926)</f>
        <v/>
      </c>
      <c r="X1074" s="809"/>
      <c r="Y1074" s="809"/>
      <c r="Z1074" s="809"/>
      <c r="AA1074" s="809" t="str">
        <f>IF(入力①申請書項目!AG926="","",入力①申請書項目!AG926)</f>
        <v/>
      </c>
      <c r="AB1074" s="809"/>
      <c r="AC1074" s="809"/>
      <c r="AD1074" s="812" t="str">
        <f>IF(入力①申請書項目!AK926="","",入力①申請書項目!AK926)</f>
        <v/>
      </c>
      <c r="AE1074" s="812"/>
      <c r="AF1074" s="812"/>
      <c r="AG1074" s="813" t="str">
        <f>IF(入力①申請書項目!AN926="","",入力①申請書項目!AN926)</f>
        <v/>
      </c>
      <c r="AH1074" s="813"/>
      <c r="AI1074" s="812" t="str">
        <f>IF(入力①申請書項目!AP926=0,"",入力①申請書項目!AP926)</f>
        <v/>
      </c>
      <c r="AJ1074" s="812"/>
      <c r="AK1074" s="812"/>
      <c r="AL1074" s="814" t="str">
        <f>IF(入力①申請書項目!AV926="","",入力①申請書項目!AV926)&amp;IF(入力①申請書項目!AZ926="","",","&amp;入力①申請書項目!AZ926)</f>
        <v/>
      </c>
      <c r="AM1074" s="814"/>
      <c r="AN1074" s="814"/>
      <c r="AO1074" s="814"/>
      <c r="AP1074" s="814"/>
      <c r="AQ1074" s="396"/>
    </row>
    <row r="1075" spans="1:43">
      <c r="A1075" s="265"/>
      <c r="B1075" s="265"/>
      <c r="C1075" s="808" t="str">
        <f>IF(入力①申請書項目!E927="","",入力①申請書項目!E927)</f>
        <v/>
      </c>
      <c r="D1075" s="808"/>
      <c r="E1075" s="809" t="str">
        <f>IF(入力①申請書項目!G927="","","H"&amp;入力①申請書項目!G927&amp;"."&amp;入力①申請書項目!J927)</f>
        <v/>
      </c>
      <c r="F1075" s="809"/>
      <c r="G1075" s="809"/>
      <c r="H1075" s="809"/>
      <c r="I1075" s="810" t="str">
        <f>IF(入力①申請書項目!M927="","",VLOOKUP(入力①申請書項目!M927,PL①!$A$25:$B$29,2,FALSE))</f>
        <v/>
      </c>
      <c r="J1075" s="810"/>
      <c r="K1075" s="810"/>
      <c r="L1075" s="811" t="str">
        <f>IF(入力①申請書項目!Q927="","",入力①申請書項目!Q927)</f>
        <v/>
      </c>
      <c r="M1075" s="811"/>
      <c r="N1075" s="811"/>
      <c r="O1075" s="811"/>
      <c r="P1075" s="811"/>
      <c r="Q1075" s="811"/>
      <c r="R1075" s="811"/>
      <c r="S1075" s="811"/>
      <c r="T1075" s="811"/>
      <c r="U1075" s="811"/>
      <c r="V1075" s="811"/>
      <c r="W1075" s="809" t="str">
        <f>IF(入力①申請書項目!AA927="","",入力①申請書項目!AA927)&amp;IF(入力①申請書項目!AD927="","",入力①申請書項目!AD927)</f>
        <v/>
      </c>
      <c r="X1075" s="809"/>
      <c r="Y1075" s="809"/>
      <c r="Z1075" s="809"/>
      <c r="AA1075" s="809" t="str">
        <f>IF(入力①申請書項目!AG927="","",入力①申請書項目!AG927)</f>
        <v/>
      </c>
      <c r="AB1075" s="809"/>
      <c r="AC1075" s="809"/>
      <c r="AD1075" s="812" t="str">
        <f>IF(入力①申請書項目!AK927="","",入力①申請書項目!AK927)</f>
        <v/>
      </c>
      <c r="AE1075" s="812"/>
      <c r="AF1075" s="812"/>
      <c r="AG1075" s="813" t="str">
        <f>IF(入力①申請書項目!AN927="","",入力①申請書項目!AN927)</f>
        <v/>
      </c>
      <c r="AH1075" s="813"/>
      <c r="AI1075" s="812" t="str">
        <f>IF(入力①申請書項目!AP927=0,"",入力①申請書項目!AP927)</f>
        <v/>
      </c>
      <c r="AJ1075" s="812"/>
      <c r="AK1075" s="812"/>
      <c r="AL1075" s="814" t="str">
        <f>IF(入力①申請書項目!AV927="","",入力①申請書項目!AV927)&amp;IF(入力①申請書項目!AZ927="","",","&amp;入力①申請書項目!AZ927)</f>
        <v/>
      </c>
      <c r="AM1075" s="814"/>
      <c r="AN1075" s="814"/>
      <c r="AO1075" s="814"/>
      <c r="AP1075" s="814"/>
      <c r="AQ1075" s="396"/>
    </row>
    <row r="1076" spans="1:43">
      <c r="A1076" s="265"/>
      <c r="B1076" s="265"/>
      <c r="C1076" s="808" t="str">
        <f>IF(入力①申請書項目!E928="","",入力①申請書項目!E928)</f>
        <v/>
      </c>
      <c r="D1076" s="808"/>
      <c r="E1076" s="809" t="str">
        <f>IF(入力①申請書項目!G928="","","H"&amp;入力①申請書項目!G928&amp;"."&amp;入力①申請書項目!J928)</f>
        <v/>
      </c>
      <c r="F1076" s="809"/>
      <c r="G1076" s="809"/>
      <c r="H1076" s="809"/>
      <c r="I1076" s="810" t="str">
        <f>IF(入力①申請書項目!M928="","",VLOOKUP(入力①申請書項目!M928,PL①!$A$25:$B$29,2,FALSE))</f>
        <v/>
      </c>
      <c r="J1076" s="810"/>
      <c r="K1076" s="810"/>
      <c r="L1076" s="811" t="str">
        <f>IF(入力①申請書項目!Q928="","",入力①申請書項目!Q928)</f>
        <v/>
      </c>
      <c r="M1076" s="811"/>
      <c r="N1076" s="811"/>
      <c r="O1076" s="811"/>
      <c r="P1076" s="811"/>
      <c r="Q1076" s="811"/>
      <c r="R1076" s="811"/>
      <c r="S1076" s="811"/>
      <c r="T1076" s="811"/>
      <c r="U1076" s="811"/>
      <c r="V1076" s="811"/>
      <c r="W1076" s="809" t="str">
        <f>IF(入力①申請書項目!AA928="","",入力①申請書項目!AA928)&amp;IF(入力①申請書項目!AD928="","",入力①申請書項目!AD928)</f>
        <v/>
      </c>
      <c r="X1076" s="809"/>
      <c r="Y1076" s="809"/>
      <c r="Z1076" s="809"/>
      <c r="AA1076" s="809" t="str">
        <f>IF(入力①申請書項目!AG928="","",入力①申請書項目!AG928)</f>
        <v/>
      </c>
      <c r="AB1076" s="809"/>
      <c r="AC1076" s="809"/>
      <c r="AD1076" s="812" t="str">
        <f>IF(入力①申請書項目!AK928="","",入力①申請書項目!AK928)</f>
        <v/>
      </c>
      <c r="AE1076" s="812"/>
      <c r="AF1076" s="812"/>
      <c r="AG1076" s="813" t="str">
        <f>IF(入力①申請書項目!AN928="","",入力①申請書項目!AN928)</f>
        <v/>
      </c>
      <c r="AH1076" s="813"/>
      <c r="AI1076" s="812" t="str">
        <f>IF(入力①申請書項目!AP928=0,"",入力①申請書項目!AP928)</f>
        <v/>
      </c>
      <c r="AJ1076" s="812"/>
      <c r="AK1076" s="812"/>
      <c r="AL1076" s="814" t="str">
        <f>IF(入力①申請書項目!AV928="","",入力①申請書項目!AV928)&amp;IF(入力①申請書項目!AZ928="","",","&amp;入力①申請書項目!AZ928)</f>
        <v/>
      </c>
      <c r="AM1076" s="814"/>
      <c r="AN1076" s="814"/>
      <c r="AO1076" s="814"/>
      <c r="AP1076" s="814"/>
      <c r="AQ1076" s="396"/>
    </row>
    <row r="1077" spans="1:43">
      <c r="A1077" s="265"/>
      <c r="B1077" s="265"/>
      <c r="C1077" s="808" t="str">
        <f>IF(入力①申請書項目!E929="","",入力①申請書項目!E929)</f>
        <v/>
      </c>
      <c r="D1077" s="808"/>
      <c r="E1077" s="809" t="str">
        <f>IF(入力①申請書項目!G929="","","H"&amp;入力①申請書項目!G929&amp;"."&amp;入力①申請書項目!J929)</f>
        <v/>
      </c>
      <c r="F1077" s="809"/>
      <c r="G1077" s="809"/>
      <c r="H1077" s="809"/>
      <c r="I1077" s="810" t="str">
        <f>IF(入力①申請書項目!M929="","",VLOOKUP(入力①申請書項目!M929,PL①!$A$25:$B$29,2,FALSE))</f>
        <v/>
      </c>
      <c r="J1077" s="810"/>
      <c r="K1077" s="810"/>
      <c r="L1077" s="811" t="str">
        <f>IF(入力①申請書項目!Q929="","",入力①申請書項目!Q929)</f>
        <v/>
      </c>
      <c r="M1077" s="811"/>
      <c r="N1077" s="811"/>
      <c r="O1077" s="811"/>
      <c r="P1077" s="811"/>
      <c r="Q1077" s="811"/>
      <c r="R1077" s="811"/>
      <c r="S1077" s="811"/>
      <c r="T1077" s="811"/>
      <c r="U1077" s="811"/>
      <c r="V1077" s="811"/>
      <c r="W1077" s="809" t="str">
        <f>IF(入力①申請書項目!AA929="","",入力①申請書項目!AA929)&amp;IF(入力①申請書項目!AD929="","",入力①申請書項目!AD929)</f>
        <v/>
      </c>
      <c r="X1077" s="809"/>
      <c r="Y1077" s="809"/>
      <c r="Z1077" s="809"/>
      <c r="AA1077" s="809" t="str">
        <f>IF(入力①申請書項目!AG929="","",入力①申請書項目!AG929)</f>
        <v/>
      </c>
      <c r="AB1077" s="809"/>
      <c r="AC1077" s="809"/>
      <c r="AD1077" s="812" t="str">
        <f>IF(入力①申請書項目!AK929="","",入力①申請書項目!AK929)</f>
        <v/>
      </c>
      <c r="AE1077" s="812"/>
      <c r="AF1077" s="812"/>
      <c r="AG1077" s="813" t="str">
        <f>IF(入力①申請書項目!AN929="","",入力①申請書項目!AN929)</f>
        <v/>
      </c>
      <c r="AH1077" s="813"/>
      <c r="AI1077" s="812" t="str">
        <f>IF(入力①申請書項目!AP929=0,"",入力①申請書項目!AP929)</f>
        <v/>
      </c>
      <c r="AJ1077" s="812"/>
      <c r="AK1077" s="812"/>
      <c r="AL1077" s="814" t="str">
        <f>IF(入力①申請書項目!AV929="","",入力①申請書項目!AV929)&amp;IF(入力①申請書項目!AZ929="","",","&amp;入力①申請書項目!AZ929)</f>
        <v/>
      </c>
      <c r="AM1077" s="814"/>
      <c r="AN1077" s="814"/>
      <c r="AO1077" s="814"/>
      <c r="AP1077" s="814"/>
      <c r="AQ1077" s="396"/>
    </row>
    <row r="1078" spans="1:43">
      <c r="A1078" s="265"/>
      <c r="B1078" s="265"/>
      <c r="C1078" s="808" t="str">
        <f>IF(入力①申請書項目!E930="","",入力①申請書項目!E930)</f>
        <v/>
      </c>
      <c r="D1078" s="808"/>
      <c r="E1078" s="809" t="str">
        <f>IF(入力①申請書項目!G930="","","H"&amp;入力①申請書項目!G930&amp;"."&amp;入力①申請書項目!J930)</f>
        <v/>
      </c>
      <c r="F1078" s="809"/>
      <c r="G1078" s="809"/>
      <c r="H1078" s="809"/>
      <c r="I1078" s="810" t="str">
        <f>IF(入力①申請書項目!M930="","",VLOOKUP(入力①申請書項目!M930,PL①!$A$25:$B$29,2,FALSE))</f>
        <v/>
      </c>
      <c r="J1078" s="810"/>
      <c r="K1078" s="810"/>
      <c r="L1078" s="811" t="str">
        <f>IF(入力①申請書項目!Q930="","",入力①申請書項目!Q930)</f>
        <v/>
      </c>
      <c r="M1078" s="811"/>
      <c r="N1078" s="811"/>
      <c r="O1078" s="811"/>
      <c r="P1078" s="811"/>
      <c r="Q1078" s="811"/>
      <c r="R1078" s="811"/>
      <c r="S1078" s="811"/>
      <c r="T1078" s="811"/>
      <c r="U1078" s="811"/>
      <c r="V1078" s="811"/>
      <c r="W1078" s="809" t="str">
        <f>IF(入力①申請書項目!AA930="","",入力①申請書項目!AA930)&amp;IF(入力①申請書項目!AD930="","",入力①申請書項目!AD930)</f>
        <v/>
      </c>
      <c r="X1078" s="809"/>
      <c r="Y1078" s="809"/>
      <c r="Z1078" s="809"/>
      <c r="AA1078" s="809" t="str">
        <f>IF(入力①申請書項目!AG930="","",入力①申請書項目!AG930)</f>
        <v/>
      </c>
      <c r="AB1078" s="809"/>
      <c r="AC1078" s="809"/>
      <c r="AD1078" s="812" t="str">
        <f>IF(入力①申請書項目!AK930="","",入力①申請書項目!AK930)</f>
        <v/>
      </c>
      <c r="AE1078" s="812"/>
      <c r="AF1078" s="812"/>
      <c r="AG1078" s="813" t="str">
        <f>IF(入力①申請書項目!AN930="","",入力①申請書項目!AN930)</f>
        <v/>
      </c>
      <c r="AH1078" s="813"/>
      <c r="AI1078" s="812" t="str">
        <f>IF(入力①申請書項目!AP930=0,"",入力①申請書項目!AP930)</f>
        <v/>
      </c>
      <c r="AJ1078" s="812"/>
      <c r="AK1078" s="812"/>
      <c r="AL1078" s="814" t="str">
        <f>IF(入力①申請書項目!AV930="","",入力①申請書項目!AV930)&amp;IF(入力①申請書項目!AZ930="","",","&amp;入力①申請書項目!AZ930)</f>
        <v/>
      </c>
      <c r="AM1078" s="814"/>
      <c r="AN1078" s="814"/>
      <c r="AO1078" s="814"/>
      <c r="AP1078" s="814"/>
      <c r="AQ1078" s="396"/>
    </row>
    <row r="1079" spans="1:43">
      <c r="A1079" s="265"/>
      <c r="B1079" s="265"/>
      <c r="C1079" s="808" t="str">
        <f>IF(入力①申請書項目!E931="","",入力①申請書項目!E931)</f>
        <v/>
      </c>
      <c r="D1079" s="808"/>
      <c r="E1079" s="809" t="str">
        <f>IF(入力①申請書項目!G931="","","H"&amp;入力①申請書項目!G931&amp;"."&amp;入力①申請書項目!J931)</f>
        <v/>
      </c>
      <c r="F1079" s="809"/>
      <c r="G1079" s="809"/>
      <c r="H1079" s="809"/>
      <c r="I1079" s="810" t="str">
        <f>IF(入力①申請書項目!M931="","",VLOOKUP(入力①申請書項目!M931,PL①!$A$25:$B$29,2,FALSE))</f>
        <v/>
      </c>
      <c r="J1079" s="810"/>
      <c r="K1079" s="810"/>
      <c r="L1079" s="811" t="str">
        <f>IF(入力①申請書項目!Q931="","",入力①申請書項目!Q931)</f>
        <v/>
      </c>
      <c r="M1079" s="811"/>
      <c r="N1079" s="811"/>
      <c r="O1079" s="811"/>
      <c r="P1079" s="811"/>
      <c r="Q1079" s="811"/>
      <c r="R1079" s="811"/>
      <c r="S1079" s="811"/>
      <c r="T1079" s="811"/>
      <c r="U1079" s="811"/>
      <c r="V1079" s="811"/>
      <c r="W1079" s="809" t="str">
        <f>IF(入力①申請書項目!AA931="","",入力①申請書項目!AA931)&amp;IF(入力①申請書項目!AD931="","",入力①申請書項目!AD931)</f>
        <v/>
      </c>
      <c r="X1079" s="809"/>
      <c r="Y1079" s="809"/>
      <c r="Z1079" s="809"/>
      <c r="AA1079" s="809" t="str">
        <f>IF(入力①申請書項目!AG931="","",入力①申請書項目!AG931)</f>
        <v/>
      </c>
      <c r="AB1079" s="809"/>
      <c r="AC1079" s="809"/>
      <c r="AD1079" s="812" t="str">
        <f>IF(入力①申請書項目!AK931="","",入力①申請書項目!AK931)</f>
        <v/>
      </c>
      <c r="AE1079" s="812"/>
      <c r="AF1079" s="812"/>
      <c r="AG1079" s="813" t="str">
        <f>IF(入力①申請書項目!AN931="","",入力①申請書項目!AN931)</f>
        <v/>
      </c>
      <c r="AH1079" s="813"/>
      <c r="AI1079" s="812" t="str">
        <f>IF(入力①申請書項目!AP931=0,"",入力①申請書項目!AP931)</f>
        <v/>
      </c>
      <c r="AJ1079" s="812"/>
      <c r="AK1079" s="812"/>
      <c r="AL1079" s="814" t="str">
        <f>IF(入力①申請書項目!AV931="","",入力①申請書項目!AV931)&amp;IF(入力①申請書項目!AZ931="","",","&amp;入力①申請書項目!AZ931)</f>
        <v/>
      </c>
      <c r="AM1079" s="814"/>
      <c r="AN1079" s="814"/>
      <c r="AO1079" s="814"/>
      <c r="AP1079" s="814"/>
      <c r="AQ1079" s="396"/>
    </row>
    <row r="1080" spans="1:43">
      <c r="A1080" s="265"/>
      <c r="B1080" s="265"/>
      <c r="C1080" s="808" t="str">
        <f>IF(入力①申請書項目!E932="","",入力①申請書項目!E932)</f>
        <v/>
      </c>
      <c r="D1080" s="808"/>
      <c r="E1080" s="809" t="str">
        <f>IF(入力①申請書項目!G932="","","H"&amp;入力①申請書項目!G932&amp;"."&amp;入力①申請書項目!J932)</f>
        <v/>
      </c>
      <c r="F1080" s="809"/>
      <c r="G1080" s="809"/>
      <c r="H1080" s="809"/>
      <c r="I1080" s="810" t="str">
        <f>IF(入力①申請書項目!M932="","",VLOOKUP(入力①申請書項目!M932,PL①!$A$25:$B$29,2,FALSE))</f>
        <v/>
      </c>
      <c r="J1080" s="810"/>
      <c r="K1080" s="810"/>
      <c r="L1080" s="811" t="str">
        <f>IF(入力①申請書項目!Q932="","",入力①申請書項目!Q932)</f>
        <v/>
      </c>
      <c r="M1080" s="811"/>
      <c r="N1080" s="811"/>
      <c r="O1080" s="811"/>
      <c r="P1080" s="811"/>
      <c r="Q1080" s="811"/>
      <c r="R1080" s="811"/>
      <c r="S1080" s="811"/>
      <c r="T1080" s="811"/>
      <c r="U1080" s="811"/>
      <c r="V1080" s="811"/>
      <c r="W1080" s="809" t="str">
        <f>IF(入力①申請書項目!AA932="","",入力①申請書項目!AA932)&amp;IF(入力①申請書項目!AD932="","",入力①申請書項目!AD932)</f>
        <v/>
      </c>
      <c r="X1080" s="809"/>
      <c r="Y1080" s="809"/>
      <c r="Z1080" s="809"/>
      <c r="AA1080" s="809" t="str">
        <f>IF(入力①申請書項目!AG932="","",入力①申請書項目!AG932)</f>
        <v/>
      </c>
      <c r="AB1080" s="809"/>
      <c r="AC1080" s="809"/>
      <c r="AD1080" s="812" t="str">
        <f>IF(入力①申請書項目!AK932="","",入力①申請書項目!AK932)</f>
        <v/>
      </c>
      <c r="AE1080" s="812"/>
      <c r="AF1080" s="812"/>
      <c r="AG1080" s="813" t="str">
        <f>IF(入力①申請書項目!AN932="","",入力①申請書項目!AN932)</f>
        <v/>
      </c>
      <c r="AH1080" s="813"/>
      <c r="AI1080" s="812" t="str">
        <f>IF(入力①申請書項目!AP932=0,"",入力①申請書項目!AP932)</f>
        <v/>
      </c>
      <c r="AJ1080" s="812"/>
      <c r="AK1080" s="812"/>
      <c r="AL1080" s="814" t="str">
        <f>IF(入力①申請書項目!AV932="","",入力①申請書項目!AV932)&amp;IF(入力①申請書項目!AZ932="","",","&amp;入力①申請書項目!AZ932)</f>
        <v/>
      </c>
      <c r="AM1080" s="814"/>
      <c r="AN1080" s="814"/>
      <c r="AO1080" s="814"/>
      <c r="AP1080" s="814"/>
      <c r="AQ1080" s="396"/>
    </row>
    <row r="1081" spans="1:43">
      <c r="A1081" s="265"/>
      <c r="B1081" s="265"/>
      <c r="C1081" s="808" t="str">
        <f>IF(入力①申請書項目!E933="","",入力①申請書項目!E933)</f>
        <v/>
      </c>
      <c r="D1081" s="808"/>
      <c r="E1081" s="809" t="str">
        <f>IF(入力①申請書項目!G933="","","H"&amp;入力①申請書項目!G933&amp;"."&amp;入力①申請書項目!J933)</f>
        <v/>
      </c>
      <c r="F1081" s="809"/>
      <c r="G1081" s="809"/>
      <c r="H1081" s="809"/>
      <c r="I1081" s="810" t="str">
        <f>IF(入力①申請書項目!M933="","",VLOOKUP(入力①申請書項目!M933,PL①!$A$25:$B$29,2,FALSE))</f>
        <v/>
      </c>
      <c r="J1081" s="810"/>
      <c r="K1081" s="810"/>
      <c r="L1081" s="811" t="str">
        <f>IF(入力①申請書項目!Q933="","",入力①申請書項目!Q933)</f>
        <v/>
      </c>
      <c r="M1081" s="811"/>
      <c r="N1081" s="811"/>
      <c r="O1081" s="811"/>
      <c r="P1081" s="811"/>
      <c r="Q1081" s="811"/>
      <c r="R1081" s="811"/>
      <c r="S1081" s="811"/>
      <c r="T1081" s="811"/>
      <c r="U1081" s="811"/>
      <c r="V1081" s="811"/>
      <c r="W1081" s="809" t="str">
        <f>IF(入力①申請書項目!AA933="","",入力①申請書項目!AA933)&amp;IF(入力①申請書項目!AD933="","",入力①申請書項目!AD933)</f>
        <v/>
      </c>
      <c r="X1081" s="809"/>
      <c r="Y1081" s="809"/>
      <c r="Z1081" s="809"/>
      <c r="AA1081" s="809" t="str">
        <f>IF(入力①申請書項目!AG933="","",入力①申請書項目!AG933)</f>
        <v/>
      </c>
      <c r="AB1081" s="809"/>
      <c r="AC1081" s="809"/>
      <c r="AD1081" s="812" t="str">
        <f>IF(入力①申請書項目!AK933="","",入力①申請書項目!AK933)</f>
        <v/>
      </c>
      <c r="AE1081" s="812"/>
      <c r="AF1081" s="812"/>
      <c r="AG1081" s="813" t="str">
        <f>IF(入力①申請書項目!AN933="","",入力①申請書項目!AN933)</f>
        <v/>
      </c>
      <c r="AH1081" s="813"/>
      <c r="AI1081" s="812" t="str">
        <f>IF(入力①申請書項目!AP933=0,"",入力①申請書項目!AP933)</f>
        <v/>
      </c>
      <c r="AJ1081" s="812"/>
      <c r="AK1081" s="812"/>
      <c r="AL1081" s="814" t="str">
        <f>IF(入力①申請書項目!AV933="","",入力①申請書項目!AV933)&amp;IF(入力①申請書項目!AZ933="","",","&amp;入力①申請書項目!AZ933)</f>
        <v/>
      </c>
      <c r="AM1081" s="814"/>
      <c r="AN1081" s="814"/>
      <c r="AO1081" s="814"/>
      <c r="AP1081" s="814"/>
      <c r="AQ1081" s="396"/>
    </row>
    <row r="1082" spans="1:43">
      <c r="A1082" s="265"/>
      <c r="B1082" s="265"/>
      <c r="C1082" s="808" t="str">
        <f>IF(入力①申請書項目!E934="","",入力①申請書項目!E934)</f>
        <v/>
      </c>
      <c r="D1082" s="808"/>
      <c r="E1082" s="809" t="str">
        <f>IF(入力①申請書項目!G934="","","H"&amp;入力①申請書項目!G934&amp;"."&amp;入力①申請書項目!J934)</f>
        <v/>
      </c>
      <c r="F1082" s="809"/>
      <c r="G1082" s="809"/>
      <c r="H1082" s="809"/>
      <c r="I1082" s="810" t="str">
        <f>IF(入力①申請書項目!M934="","",VLOOKUP(入力①申請書項目!M934,PL①!$A$25:$B$29,2,FALSE))</f>
        <v/>
      </c>
      <c r="J1082" s="810"/>
      <c r="K1082" s="810"/>
      <c r="L1082" s="811" t="str">
        <f>IF(入力①申請書項目!Q934="","",入力①申請書項目!Q934)</f>
        <v/>
      </c>
      <c r="M1082" s="811"/>
      <c r="N1082" s="811"/>
      <c r="O1082" s="811"/>
      <c r="P1082" s="811"/>
      <c r="Q1082" s="811"/>
      <c r="R1082" s="811"/>
      <c r="S1082" s="811"/>
      <c r="T1082" s="811"/>
      <c r="U1082" s="811"/>
      <c r="V1082" s="811"/>
      <c r="W1082" s="809" t="str">
        <f>IF(入力①申請書項目!AA934="","",入力①申請書項目!AA934)&amp;IF(入力①申請書項目!AD934="","",入力①申請書項目!AD934)</f>
        <v/>
      </c>
      <c r="X1082" s="809"/>
      <c r="Y1082" s="809"/>
      <c r="Z1082" s="809"/>
      <c r="AA1082" s="809" t="str">
        <f>IF(入力①申請書項目!AG934="","",入力①申請書項目!AG934)</f>
        <v/>
      </c>
      <c r="AB1082" s="809"/>
      <c r="AC1082" s="809"/>
      <c r="AD1082" s="812" t="str">
        <f>IF(入力①申請書項目!AK934="","",入力①申請書項目!AK934)</f>
        <v/>
      </c>
      <c r="AE1082" s="812"/>
      <c r="AF1082" s="812"/>
      <c r="AG1082" s="813" t="str">
        <f>IF(入力①申請書項目!AN934="","",入力①申請書項目!AN934)</f>
        <v/>
      </c>
      <c r="AH1082" s="813"/>
      <c r="AI1082" s="812" t="str">
        <f>IF(入力①申請書項目!AP934=0,"",入力①申請書項目!AP934)</f>
        <v/>
      </c>
      <c r="AJ1082" s="812"/>
      <c r="AK1082" s="812"/>
      <c r="AL1082" s="814" t="str">
        <f>IF(入力①申請書項目!AV934="","",入力①申請書項目!AV934)&amp;IF(入力①申請書項目!AZ934="","",","&amp;入力①申請書項目!AZ934)</f>
        <v/>
      </c>
      <c r="AM1082" s="814"/>
      <c r="AN1082" s="814"/>
      <c r="AO1082" s="814"/>
      <c r="AP1082" s="814"/>
      <c r="AQ1082" s="396"/>
    </row>
    <row r="1083" spans="1:43">
      <c r="A1083" s="265"/>
      <c r="B1083" s="265"/>
      <c r="C1083" s="808" t="str">
        <f>IF(入力①申請書項目!E935="","",入力①申請書項目!E935)</f>
        <v/>
      </c>
      <c r="D1083" s="808"/>
      <c r="E1083" s="809" t="str">
        <f>IF(入力①申請書項目!G935="","","H"&amp;入力①申請書項目!G935&amp;"."&amp;入力①申請書項目!J935)</f>
        <v/>
      </c>
      <c r="F1083" s="809"/>
      <c r="G1083" s="809"/>
      <c r="H1083" s="809"/>
      <c r="I1083" s="810" t="str">
        <f>IF(入力①申請書項目!M935="","",VLOOKUP(入力①申請書項目!M935,PL①!$A$25:$B$29,2,FALSE))</f>
        <v/>
      </c>
      <c r="J1083" s="810"/>
      <c r="K1083" s="810"/>
      <c r="L1083" s="811" t="str">
        <f>IF(入力①申請書項目!Q935="","",入力①申請書項目!Q935)</f>
        <v/>
      </c>
      <c r="M1083" s="811"/>
      <c r="N1083" s="811"/>
      <c r="O1083" s="811"/>
      <c r="P1083" s="811"/>
      <c r="Q1083" s="811"/>
      <c r="R1083" s="811"/>
      <c r="S1083" s="811"/>
      <c r="T1083" s="811"/>
      <c r="U1083" s="811"/>
      <c r="V1083" s="811"/>
      <c r="W1083" s="809" t="str">
        <f>IF(入力①申請書項目!AA935="","",入力①申請書項目!AA935)&amp;IF(入力①申請書項目!AD935="","",入力①申請書項目!AD935)</f>
        <v/>
      </c>
      <c r="X1083" s="809"/>
      <c r="Y1083" s="809"/>
      <c r="Z1083" s="809"/>
      <c r="AA1083" s="809" t="str">
        <f>IF(入力①申請書項目!AG935="","",入力①申請書項目!AG935)</f>
        <v/>
      </c>
      <c r="AB1083" s="809"/>
      <c r="AC1083" s="809"/>
      <c r="AD1083" s="812" t="str">
        <f>IF(入力①申請書項目!AK935="","",入力①申請書項目!AK935)</f>
        <v/>
      </c>
      <c r="AE1083" s="812"/>
      <c r="AF1083" s="812"/>
      <c r="AG1083" s="813" t="str">
        <f>IF(入力①申請書項目!AN935="","",入力①申請書項目!AN935)</f>
        <v/>
      </c>
      <c r="AH1083" s="813"/>
      <c r="AI1083" s="812" t="str">
        <f>IF(入力①申請書項目!AP935=0,"",入力①申請書項目!AP935)</f>
        <v/>
      </c>
      <c r="AJ1083" s="812"/>
      <c r="AK1083" s="812"/>
      <c r="AL1083" s="814" t="str">
        <f>IF(入力①申請書項目!AV935="","",入力①申請書項目!AV935)&amp;IF(入力①申請書項目!AZ935="","",","&amp;入力①申請書項目!AZ935)</f>
        <v/>
      </c>
      <c r="AM1083" s="814"/>
      <c r="AN1083" s="814"/>
      <c r="AO1083" s="814"/>
      <c r="AP1083" s="814"/>
      <c r="AQ1083" s="396"/>
    </row>
    <row r="1084" spans="1:43">
      <c r="A1084" s="265"/>
      <c r="B1084" s="265"/>
      <c r="C1084" s="808" t="str">
        <f>IF(入力①申請書項目!E936="","",入力①申請書項目!E936)</f>
        <v/>
      </c>
      <c r="D1084" s="808"/>
      <c r="E1084" s="809" t="str">
        <f>IF(入力①申請書項目!G936="","","H"&amp;入力①申請書項目!G936&amp;"."&amp;入力①申請書項目!J936)</f>
        <v/>
      </c>
      <c r="F1084" s="809"/>
      <c r="G1084" s="809"/>
      <c r="H1084" s="809"/>
      <c r="I1084" s="810" t="str">
        <f>IF(入力①申請書項目!M936="","",VLOOKUP(入力①申請書項目!M936,PL①!$A$25:$B$29,2,FALSE))</f>
        <v/>
      </c>
      <c r="J1084" s="810"/>
      <c r="K1084" s="810"/>
      <c r="L1084" s="811" t="str">
        <f>IF(入力①申請書項目!Q936="","",入力①申請書項目!Q936)</f>
        <v/>
      </c>
      <c r="M1084" s="811"/>
      <c r="N1084" s="811"/>
      <c r="O1084" s="811"/>
      <c r="P1084" s="811"/>
      <c r="Q1084" s="811"/>
      <c r="R1084" s="811"/>
      <c r="S1084" s="811"/>
      <c r="T1084" s="811"/>
      <c r="U1084" s="811"/>
      <c r="V1084" s="811"/>
      <c r="W1084" s="809" t="str">
        <f>IF(入力①申請書項目!AA936="","",入力①申請書項目!AA936)&amp;IF(入力①申請書項目!AD936="","",入力①申請書項目!AD936)</f>
        <v/>
      </c>
      <c r="X1084" s="809"/>
      <c r="Y1084" s="809"/>
      <c r="Z1084" s="809"/>
      <c r="AA1084" s="809" t="str">
        <f>IF(入力①申請書項目!AG936="","",入力①申請書項目!AG936)</f>
        <v/>
      </c>
      <c r="AB1084" s="809"/>
      <c r="AC1084" s="809"/>
      <c r="AD1084" s="812" t="str">
        <f>IF(入力①申請書項目!AK936="","",入力①申請書項目!AK936)</f>
        <v/>
      </c>
      <c r="AE1084" s="812"/>
      <c r="AF1084" s="812"/>
      <c r="AG1084" s="813" t="str">
        <f>IF(入力①申請書項目!AN936="","",入力①申請書項目!AN936)</f>
        <v/>
      </c>
      <c r="AH1084" s="813"/>
      <c r="AI1084" s="812" t="str">
        <f>IF(入力①申請書項目!AP936=0,"",入力①申請書項目!AP936)</f>
        <v/>
      </c>
      <c r="AJ1084" s="812"/>
      <c r="AK1084" s="812"/>
      <c r="AL1084" s="814" t="str">
        <f>IF(入力①申請書項目!AV936="","",入力①申請書項目!AV936)&amp;IF(入力①申請書項目!AZ936="","",","&amp;入力①申請書項目!AZ936)</f>
        <v/>
      </c>
      <c r="AM1084" s="814"/>
      <c r="AN1084" s="814"/>
      <c r="AO1084" s="814"/>
      <c r="AP1084" s="814"/>
      <c r="AQ1084" s="396"/>
    </row>
    <row r="1085" spans="1:43">
      <c r="A1085" s="265"/>
      <c r="B1085" s="265"/>
      <c r="C1085" s="808" t="str">
        <f>IF(入力①申請書項目!E937="","",入力①申請書項目!E937)</f>
        <v/>
      </c>
      <c r="D1085" s="808"/>
      <c r="E1085" s="809" t="str">
        <f>IF(入力①申請書項目!G937="","","H"&amp;入力①申請書項目!G937&amp;"."&amp;入力①申請書項目!J937)</f>
        <v/>
      </c>
      <c r="F1085" s="809"/>
      <c r="G1085" s="809"/>
      <c r="H1085" s="809"/>
      <c r="I1085" s="810" t="str">
        <f>IF(入力①申請書項目!M937="","",VLOOKUP(入力①申請書項目!M937,PL①!$A$25:$B$29,2,FALSE))</f>
        <v/>
      </c>
      <c r="J1085" s="810"/>
      <c r="K1085" s="810"/>
      <c r="L1085" s="811" t="str">
        <f>IF(入力①申請書項目!Q937="","",入力①申請書項目!Q937)</f>
        <v/>
      </c>
      <c r="M1085" s="811"/>
      <c r="N1085" s="811"/>
      <c r="O1085" s="811"/>
      <c r="P1085" s="811"/>
      <c r="Q1085" s="811"/>
      <c r="R1085" s="811"/>
      <c r="S1085" s="811"/>
      <c r="T1085" s="811"/>
      <c r="U1085" s="811"/>
      <c r="V1085" s="811"/>
      <c r="W1085" s="809" t="str">
        <f>IF(入力①申請書項目!AA937="","",入力①申請書項目!AA937)&amp;IF(入力①申請書項目!AD937="","",入力①申請書項目!AD937)</f>
        <v/>
      </c>
      <c r="X1085" s="809"/>
      <c r="Y1085" s="809"/>
      <c r="Z1085" s="809"/>
      <c r="AA1085" s="809" t="str">
        <f>IF(入力①申請書項目!AG937="","",入力①申請書項目!AG937)</f>
        <v/>
      </c>
      <c r="AB1085" s="809"/>
      <c r="AC1085" s="809"/>
      <c r="AD1085" s="812" t="str">
        <f>IF(入力①申請書項目!AK937="","",入力①申請書項目!AK937)</f>
        <v/>
      </c>
      <c r="AE1085" s="812"/>
      <c r="AF1085" s="812"/>
      <c r="AG1085" s="813" t="str">
        <f>IF(入力①申請書項目!AN937="","",入力①申請書項目!AN937)</f>
        <v/>
      </c>
      <c r="AH1085" s="813"/>
      <c r="AI1085" s="812" t="str">
        <f>IF(入力①申請書項目!AP937=0,"",入力①申請書項目!AP937)</f>
        <v/>
      </c>
      <c r="AJ1085" s="812"/>
      <c r="AK1085" s="812"/>
      <c r="AL1085" s="814" t="str">
        <f>IF(入力①申請書項目!AV937="","",入力①申請書項目!AV937)&amp;IF(入力①申請書項目!AZ937="","",","&amp;入力①申請書項目!AZ937)</f>
        <v/>
      </c>
      <c r="AM1085" s="814"/>
      <c r="AN1085" s="814"/>
      <c r="AO1085" s="814"/>
      <c r="AP1085" s="814"/>
      <c r="AQ1085" s="396"/>
    </row>
    <row r="1086" spans="1:43">
      <c r="A1086" s="265"/>
      <c r="B1086" s="265"/>
      <c r="C1086" s="808" t="str">
        <f>IF(入力①申請書項目!E938="","",入力①申請書項目!E938)</f>
        <v/>
      </c>
      <c r="D1086" s="808"/>
      <c r="E1086" s="809" t="str">
        <f>IF(入力①申請書項目!G938="","","H"&amp;入力①申請書項目!G938&amp;"."&amp;入力①申請書項目!J938)</f>
        <v/>
      </c>
      <c r="F1086" s="809"/>
      <c r="G1086" s="809"/>
      <c r="H1086" s="809"/>
      <c r="I1086" s="810" t="str">
        <f>IF(入力①申請書項目!M938="","",VLOOKUP(入力①申請書項目!M938,PL①!$A$25:$B$29,2,FALSE))</f>
        <v/>
      </c>
      <c r="J1086" s="810"/>
      <c r="K1086" s="810"/>
      <c r="L1086" s="811" t="str">
        <f>IF(入力①申請書項目!Q938="","",入力①申請書項目!Q938)</f>
        <v/>
      </c>
      <c r="M1086" s="811"/>
      <c r="N1086" s="811"/>
      <c r="O1086" s="811"/>
      <c r="P1086" s="811"/>
      <c r="Q1086" s="811"/>
      <c r="R1086" s="811"/>
      <c r="S1086" s="811"/>
      <c r="T1086" s="811"/>
      <c r="U1086" s="811"/>
      <c r="V1086" s="811"/>
      <c r="W1086" s="809" t="str">
        <f>IF(入力①申請書項目!AA938="","",入力①申請書項目!AA938)&amp;IF(入力①申請書項目!AD938="","",入力①申請書項目!AD938)</f>
        <v/>
      </c>
      <c r="X1086" s="809"/>
      <c r="Y1086" s="809"/>
      <c r="Z1086" s="809"/>
      <c r="AA1086" s="809" t="str">
        <f>IF(入力①申請書項目!AG938="","",入力①申請書項目!AG938)</f>
        <v/>
      </c>
      <c r="AB1086" s="809"/>
      <c r="AC1086" s="809"/>
      <c r="AD1086" s="812" t="str">
        <f>IF(入力①申請書項目!AK938="","",入力①申請書項目!AK938)</f>
        <v/>
      </c>
      <c r="AE1086" s="812"/>
      <c r="AF1086" s="812"/>
      <c r="AG1086" s="813" t="str">
        <f>IF(入力①申請書項目!AN938="","",入力①申請書項目!AN938)</f>
        <v/>
      </c>
      <c r="AH1086" s="813"/>
      <c r="AI1086" s="812" t="str">
        <f>IF(入力①申請書項目!AP938=0,"",入力①申請書項目!AP938)</f>
        <v/>
      </c>
      <c r="AJ1086" s="812"/>
      <c r="AK1086" s="812"/>
      <c r="AL1086" s="814" t="str">
        <f>IF(入力①申請書項目!AV938="","",入力①申請書項目!AV938)&amp;IF(入力①申請書項目!AZ938="","",","&amp;入力①申請書項目!AZ938)</f>
        <v/>
      </c>
      <c r="AM1086" s="814"/>
      <c r="AN1086" s="814"/>
      <c r="AO1086" s="814"/>
      <c r="AP1086" s="814"/>
      <c r="AQ1086" s="396"/>
    </row>
    <row r="1087" spans="1:43">
      <c r="A1087" s="265"/>
      <c r="B1087" s="265"/>
      <c r="C1087" s="808" t="str">
        <f>IF(入力①申請書項目!E939="","",入力①申請書項目!E939)</f>
        <v/>
      </c>
      <c r="D1087" s="808"/>
      <c r="E1087" s="809" t="str">
        <f>IF(入力①申請書項目!G939="","","H"&amp;入力①申請書項目!G939&amp;"."&amp;入力①申請書項目!J939)</f>
        <v/>
      </c>
      <c r="F1087" s="809"/>
      <c r="G1087" s="809"/>
      <c r="H1087" s="809"/>
      <c r="I1087" s="810" t="str">
        <f>IF(入力①申請書項目!M939="","",VLOOKUP(入力①申請書項目!M939,PL①!$A$25:$B$29,2,FALSE))</f>
        <v/>
      </c>
      <c r="J1087" s="810"/>
      <c r="K1087" s="810"/>
      <c r="L1087" s="811" t="str">
        <f>IF(入力①申請書項目!Q939="","",入力①申請書項目!Q939)</f>
        <v/>
      </c>
      <c r="M1087" s="811"/>
      <c r="N1087" s="811"/>
      <c r="O1087" s="811"/>
      <c r="P1087" s="811"/>
      <c r="Q1087" s="811"/>
      <c r="R1087" s="811"/>
      <c r="S1087" s="811"/>
      <c r="T1087" s="811"/>
      <c r="U1087" s="811"/>
      <c r="V1087" s="811"/>
      <c r="W1087" s="809" t="str">
        <f>IF(入力①申請書項目!AA939="","",入力①申請書項目!AA939)&amp;IF(入力①申請書項目!AD939="","",入力①申請書項目!AD939)</f>
        <v/>
      </c>
      <c r="X1087" s="809"/>
      <c r="Y1087" s="809"/>
      <c r="Z1087" s="809"/>
      <c r="AA1087" s="809" t="str">
        <f>IF(入力①申請書項目!AG939="","",入力①申請書項目!AG939)</f>
        <v/>
      </c>
      <c r="AB1087" s="809"/>
      <c r="AC1087" s="809"/>
      <c r="AD1087" s="812" t="str">
        <f>IF(入力①申請書項目!AK939="","",入力①申請書項目!AK939)</f>
        <v/>
      </c>
      <c r="AE1087" s="812"/>
      <c r="AF1087" s="812"/>
      <c r="AG1087" s="813" t="str">
        <f>IF(入力①申請書項目!AN939="","",入力①申請書項目!AN939)</f>
        <v/>
      </c>
      <c r="AH1087" s="813"/>
      <c r="AI1087" s="812" t="str">
        <f>IF(入力①申請書項目!AP939=0,"",入力①申請書項目!AP939)</f>
        <v/>
      </c>
      <c r="AJ1087" s="812"/>
      <c r="AK1087" s="812"/>
      <c r="AL1087" s="814" t="str">
        <f>IF(入力①申請書項目!AV939="","",入力①申請書項目!AV939)&amp;IF(入力①申請書項目!AZ939="","",","&amp;入力①申請書項目!AZ939)</f>
        <v/>
      </c>
      <c r="AM1087" s="814"/>
      <c r="AN1087" s="814"/>
      <c r="AO1087" s="814"/>
      <c r="AP1087" s="814"/>
      <c r="AQ1087" s="396"/>
    </row>
    <row r="1088" spans="1:43">
      <c r="A1088" s="265"/>
      <c r="B1088" s="265"/>
      <c r="C1088" s="808" t="str">
        <f>IF(入力①申請書項目!E940="","",入力①申請書項目!E940)</f>
        <v/>
      </c>
      <c r="D1088" s="808"/>
      <c r="E1088" s="809" t="str">
        <f>IF(入力①申請書項目!G940="","","H"&amp;入力①申請書項目!G940&amp;"."&amp;入力①申請書項目!J940)</f>
        <v/>
      </c>
      <c r="F1088" s="809"/>
      <c r="G1088" s="809"/>
      <c r="H1088" s="809"/>
      <c r="I1088" s="810" t="str">
        <f>IF(入力①申請書項目!M940="","",VLOOKUP(入力①申請書項目!M940,PL①!$A$25:$B$29,2,FALSE))</f>
        <v/>
      </c>
      <c r="J1088" s="810"/>
      <c r="K1088" s="810"/>
      <c r="L1088" s="811" t="str">
        <f>IF(入力①申請書項目!Q940="","",入力①申請書項目!Q940)</f>
        <v/>
      </c>
      <c r="M1088" s="811"/>
      <c r="N1088" s="811"/>
      <c r="O1088" s="811"/>
      <c r="P1088" s="811"/>
      <c r="Q1088" s="811"/>
      <c r="R1088" s="811"/>
      <c r="S1088" s="811"/>
      <c r="T1088" s="811"/>
      <c r="U1088" s="811"/>
      <c r="V1088" s="811"/>
      <c r="W1088" s="809" t="str">
        <f>IF(入力①申請書項目!AA940="","",入力①申請書項目!AA940)&amp;IF(入力①申請書項目!AD940="","",入力①申請書項目!AD940)</f>
        <v/>
      </c>
      <c r="X1088" s="809"/>
      <c r="Y1088" s="809"/>
      <c r="Z1088" s="809"/>
      <c r="AA1088" s="809" t="str">
        <f>IF(入力①申請書項目!AG940="","",入力①申請書項目!AG940)</f>
        <v/>
      </c>
      <c r="AB1088" s="809"/>
      <c r="AC1088" s="809"/>
      <c r="AD1088" s="812" t="str">
        <f>IF(入力①申請書項目!AK940="","",入力①申請書項目!AK940)</f>
        <v/>
      </c>
      <c r="AE1088" s="812"/>
      <c r="AF1088" s="812"/>
      <c r="AG1088" s="813" t="str">
        <f>IF(入力①申請書項目!AN940="","",入力①申請書項目!AN940)</f>
        <v/>
      </c>
      <c r="AH1088" s="813"/>
      <c r="AI1088" s="812" t="str">
        <f>IF(入力①申請書項目!AP940=0,"",入力①申請書項目!AP940)</f>
        <v/>
      </c>
      <c r="AJ1088" s="812"/>
      <c r="AK1088" s="812"/>
      <c r="AL1088" s="814" t="str">
        <f>IF(入力①申請書項目!AV940="","",入力①申請書項目!AV940)&amp;IF(入力①申請書項目!AZ940="","",","&amp;入力①申請書項目!AZ940)</f>
        <v/>
      </c>
      <c r="AM1088" s="814"/>
      <c r="AN1088" s="814"/>
      <c r="AO1088" s="814"/>
      <c r="AP1088" s="814"/>
      <c r="AQ1088" s="396"/>
    </row>
    <row r="1089" spans="1:46">
      <c r="A1089" s="265"/>
      <c r="B1089" s="265"/>
      <c r="C1089" s="808" t="str">
        <f>IF(入力①申請書項目!E941="","",入力①申請書項目!E941)</f>
        <v/>
      </c>
      <c r="D1089" s="808"/>
      <c r="E1089" s="809" t="str">
        <f>IF(入力①申請書項目!G941="","","H"&amp;入力①申請書項目!G941&amp;"."&amp;入力①申請書項目!J941)</f>
        <v/>
      </c>
      <c r="F1089" s="809"/>
      <c r="G1089" s="809"/>
      <c r="H1089" s="809"/>
      <c r="I1089" s="810" t="str">
        <f>IF(入力①申請書項目!M941="","",VLOOKUP(入力①申請書項目!M941,PL①!$A$25:$B$29,2,FALSE))</f>
        <v/>
      </c>
      <c r="J1089" s="810"/>
      <c r="K1089" s="810"/>
      <c r="L1089" s="811" t="str">
        <f>IF(入力①申請書項目!Q941="","",入力①申請書項目!Q941)</f>
        <v/>
      </c>
      <c r="M1089" s="811"/>
      <c r="N1089" s="811"/>
      <c r="O1089" s="811"/>
      <c r="P1089" s="811"/>
      <c r="Q1089" s="811"/>
      <c r="R1089" s="811"/>
      <c r="S1089" s="811"/>
      <c r="T1089" s="811"/>
      <c r="U1089" s="811"/>
      <c r="V1089" s="811"/>
      <c r="W1089" s="809" t="str">
        <f>IF(入力①申請書項目!AA941="","",入力①申請書項目!AA941)&amp;IF(入力①申請書項目!AD941="","",入力①申請書項目!AD941)</f>
        <v/>
      </c>
      <c r="X1089" s="809"/>
      <c r="Y1089" s="809"/>
      <c r="Z1089" s="809"/>
      <c r="AA1089" s="809" t="str">
        <f>IF(入力①申請書項目!AG941="","",入力①申請書項目!AG941)</f>
        <v/>
      </c>
      <c r="AB1089" s="809"/>
      <c r="AC1089" s="809"/>
      <c r="AD1089" s="812" t="str">
        <f>IF(入力①申請書項目!AK941="","",入力①申請書項目!AK941)</f>
        <v/>
      </c>
      <c r="AE1089" s="812"/>
      <c r="AF1089" s="812"/>
      <c r="AG1089" s="813" t="str">
        <f>IF(入力①申請書項目!AN941="","",入力①申請書項目!AN941)</f>
        <v/>
      </c>
      <c r="AH1089" s="813"/>
      <c r="AI1089" s="812" t="str">
        <f>IF(入力①申請書項目!AP941=0,"",入力①申請書項目!AP941)</f>
        <v/>
      </c>
      <c r="AJ1089" s="812"/>
      <c r="AK1089" s="812"/>
      <c r="AL1089" s="814" t="str">
        <f>IF(入力①申請書項目!AV941="","",入力①申請書項目!AV941)&amp;IF(入力①申請書項目!AZ941="","",","&amp;入力①申請書項目!AZ941)</f>
        <v/>
      </c>
      <c r="AM1089" s="814"/>
      <c r="AN1089" s="814"/>
      <c r="AO1089" s="814"/>
      <c r="AP1089" s="814"/>
      <c r="AQ1089" s="396"/>
    </row>
    <row r="1090" spans="1:46">
      <c r="A1090" s="265"/>
      <c r="B1090" s="265"/>
      <c r="C1090" s="808" t="str">
        <f>IF(入力①申請書項目!E942="","",入力①申請書項目!E942)</f>
        <v/>
      </c>
      <c r="D1090" s="808"/>
      <c r="E1090" s="809" t="str">
        <f>IF(入力①申請書項目!G942="","","H"&amp;入力①申請書項目!G942&amp;"."&amp;入力①申請書項目!J942)</f>
        <v/>
      </c>
      <c r="F1090" s="809"/>
      <c r="G1090" s="809"/>
      <c r="H1090" s="809"/>
      <c r="I1090" s="810" t="str">
        <f>IF(入力①申請書項目!M942="","",VLOOKUP(入力①申請書項目!M942,PL①!$A$25:$B$29,2,FALSE))</f>
        <v/>
      </c>
      <c r="J1090" s="810"/>
      <c r="K1090" s="810"/>
      <c r="L1090" s="811" t="str">
        <f>IF(入力①申請書項目!Q942="","",入力①申請書項目!Q942)</f>
        <v/>
      </c>
      <c r="M1090" s="811"/>
      <c r="N1090" s="811"/>
      <c r="O1090" s="811"/>
      <c r="P1090" s="811"/>
      <c r="Q1090" s="811"/>
      <c r="R1090" s="811"/>
      <c r="S1090" s="811"/>
      <c r="T1090" s="811"/>
      <c r="U1090" s="811"/>
      <c r="V1090" s="811"/>
      <c r="W1090" s="809" t="str">
        <f>IF(入力①申請書項目!AA942="","",入力①申請書項目!AA942)&amp;IF(入力①申請書項目!AD942="","",入力①申請書項目!AD942)</f>
        <v/>
      </c>
      <c r="X1090" s="809"/>
      <c r="Y1090" s="809"/>
      <c r="Z1090" s="809"/>
      <c r="AA1090" s="809" t="str">
        <f>IF(入力①申請書項目!AG942="","",入力①申請書項目!AG942)</f>
        <v/>
      </c>
      <c r="AB1090" s="809"/>
      <c r="AC1090" s="809"/>
      <c r="AD1090" s="812" t="str">
        <f>IF(入力①申請書項目!AK942="","",入力①申請書項目!AK942)</f>
        <v/>
      </c>
      <c r="AE1090" s="812"/>
      <c r="AF1090" s="812"/>
      <c r="AG1090" s="813" t="str">
        <f>IF(入力①申請書項目!AN942="","",入力①申請書項目!AN942)</f>
        <v/>
      </c>
      <c r="AH1090" s="813"/>
      <c r="AI1090" s="812" t="str">
        <f>IF(入力①申請書項目!AP942=0,"",入力①申請書項目!AP942)</f>
        <v/>
      </c>
      <c r="AJ1090" s="812"/>
      <c r="AK1090" s="812"/>
      <c r="AL1090" s="814" t="str">
        <f>IF(入力①申請書項目!AV942="","",入力①申請書項目!AV942)&amp;IF(入力①申請書項目!AZ942="","",","&amp;入力①申請書項目!AZ942)</f>
        <v/>
      </c>
      <c r="AM1090" s="814"/>
      <c r="AN1090" s="814"/>
      <c r="AO1090" s="814"/>
      <c r="AP1090" s="814"/>
      <c r="AQ1090" s="396"/>
    </row>
    <row r="1091" spans="1:46">
      <c r="A1091" s="265"/>
      <c r="B1091" s="265"/>
      <c r="C1091" s="808" t="str">
        <f>IF(入力①申請書項目!E943="","",入力①申請書項目!E943)</f>
        <v/>
      </c>
      <c r="D1091" s="808"/>
      <c r="E1091" s="809" t="str">
        <f>IF(入力①申請書項目!G943="","","H"&amp;入力①申請書項目!G943&amp;"."&amp;入力①申請書項目!J943)</f>
        <v/>
      </c>
      <c r="F1091" s="809"/>
      <c r="G1091" s="809"/>
      <c r="H1091" s="809"/>
      <c r="I1091" s="810" t="str">
        <f>IF(入力①申請書項目!M943="","",VLOOKUP(入力①申請書項目!M943,PL①!$A$25:$B$29,2,FALSE))</f>
        <v/>
      </c>
      <c r="J1091" s="810"/>
      <c r="K1091" s="810"/>
      <c r="L1091" s="811" t="str">
        <f>IF(入力①申請書項目!Q943="","",入力①申請書項目!Q943)</f>
        <v/>
      </c>
      <c r="M1091" s="811"/>
      <c r="N1091" s="811"/>
      <c r="O1091" s="811"/>
      <c r="P1091" s="811"/>
      <c r="Q1091" s="811"/>
      <c r="R1091" s="811"/>
      <c r="S1091" s="811"/>
      <c r="T1091" s="811"/>
      <c r="U1091" s="811"/>
      <c r="V1091" s="811"/>
      <c r="W1091" s="809" t="str">
        <f>IF(入力①申請書項目!AA943="","",入力①申請書項目!AA943)&amp;IF(入力①申請書項目!AD943="","",入力①申請書項目!AD943)</f>
        <v/>
      </c>
      <c r="X1091" s="809"/>
      <c r="Y1091" s="809"/>
      <c r="Z1091" s="809"/>
      <c r="AA1091" s="809" t="str">
        <f>IF(入力①申請書項目!AG943="","",入力①申請書項目!AG943)</f>
        <v/>
      </c>
      <c r="AB1091" s="809"/>
      <c r="AC1091" s="809"/>
      <c r="AD1091" s="812" t="str">
        <f>IF(入力①申請書項目!AK943="","",入力①申請書項目!AK943)</f>
        <v/>
      </c>
      <c r="AE1091" s="812"/>
      <c r="AF1091" s="812"/>
      <c r="AG1091" s="813" t="str">
        <f>IF(入力①申請書項目!AN943="","",入力①申請書項目!AN943)</f>
        <v/>
      </c>
      <c r="AH1091" s="813"/>
      <c r="AI1091" s="812" t="str">
        <f>IF(入力①申請書項目!AP943=0,"",入力①申請書項目!AP943)</f>
        <v/>
      </c>
      <c r="AJ1091" s="812"/>
      <c r="AK1091" s="812"/>
      <c r="AL1091" s="814" t="str">
        <f>IF(入力①申請書項目!AV943="","",入力①申請書項目!AV943)&amp;IF(入力①申請書項目!AZ943="","",","&amp;入力①申請書項目!AZ943)</f>
        <v/>
      </c>
      <c r="AM1091" s="814"/>
      <c r="AN1091" s="814"/>
      <c r="AO1091" s="814"/>
      <c r="AP1091" s="814"/>
      <c r="AQ1091" s="396"/>
      <c r="AT1091" s="89">
        <f>IF(L1091="",0,1)</f>
        <v>0</v>
      </c>
    </row>
    <row r="1092" spans="1:46">
      <c r="A1092" s="265"/>
      <c r="B1092" s="265"/>
      <c r="C1092" s="808" t="str">
        <f>IF(入力①申請書項目!E944="","",入力①申請書項目!E944)</f>
        <v/>
      </c>
      <c r="D1092" s="808"/>
      <c r="E1092" s="809" t="str">
        <f>IF(入力①申請書項目!G944="","","H"&amp;入力①申請書項目!G944&amp;"."&amp;入力①申請書項目!J944)</f>
        <v/>
      </c>
      <c r="F1092" s="809"/>
      <c r="G1092" s="809"/>
      <c r="H1092" s="809"/>
      <c r="I1092" s="810" t="str">
        <f>IF(入力①申請書項目!M944="","",VLOOKUP(入力①申請書項目!M944,PL①!$A$25:$B$29,2,FALSE))</f>
        <v/>
      </c>
      <c r="J1092" s="810"/>
      <c r="K1092" s="810"/>
      <c r="L1092" s="811" t="str">
        <f>IF(入力①申請書項目!Q944="","",入力①申請書項目!Q944)</f>
        <v/>
      </c>
      <c r="M1092" s="811"/>
      <c r="N1092" s="811"/>
      <c r="O1092" s="811"/>
      <c r="P1092" s="811"/>
      <c r="Q1092" s="811"/>
      <c r="R1092" s="811"/>
      <c r="S1092" s="811"/>
      <c r="T1092" s="811"/>
      <c r="U1092" s="811"/>
      <c r="V1092" s="811"/>
      <c r="W1092" s="809" t="str">
        <f>IF(入力①申請書項目!AA944="","",入力①申請書項目!AA944)&amp;IF(入力①申請書項目!AD944="","",入力①申請書項目!AD944)</f>
        <v/>
      </c>
      <c r="X1092" s="809"/>
      <c r="Y1092" s="809"/>
      <c r="Z1092" s="809"/>
      <c r="AA1092" s="809" t="str">
        <f>IF(入力①申請書項目!AG944="","",入力①申請書項目!AG944)</f>
        <v/>
      </c>
      <c r="AB1092" s="809"/>
      <c r="AC1092" s="809"/>
      <c r="AD1092" s="812" t="str">
        <f>IF(入力①申請書項目!AK944="","",入力①申請書項目!AK944)</f>
        <v/>
      </c>
      <c r="AE1092" s="812"/>
      <c r="AF1092" s="812"/>
      <c r="AG1092" s="813" t="str">
        <f>IF(入力①申請書項目!AN944="","",入力①申請書項目!AN944)</f>
        <v/>
      </c>
      <c r="AH1092" s="813"/>
      <c r="AI1092" s="812" t="str">
        <f>IF(入力①申請書項目!AP944=0,"",入力①申請書項目!AP944)</f>
        <v/>
      </c>
      <c r="AJ1092" s="812"/>
      <c r="AK1092" s="812"/>
      <c r="AL1092" s="814" t="str">
        <f>IF(入力①申請書項目!AV944="","",入力①申請書項目!AV944)&amp;IF(入力①申請書項目!AZ944="","",","&amp;入力①申請書項目!AZ944)</f>
        <v/>
      </c>
      <c r="AM1092" s="814"/>
      <c r="AN1092" s="814"/>
      <c r="AO1092" s="814"/>
      <c r="AP1092" s="814"/>
      <c r="AQ1092" s="396"/>
    </row>
    <row r="1093" spans="1:46">
      <c r="A1093" s="265"/>
      <c r="B1093" s="265"/>
      <c r="C1093" s="808" t="str">
        <f>IF(入力①申請書項目!E945="","",入力①申請書項目!E945)</f>
        <v/>
      </c>
      <c r="D1093" s="808"/>
      <c r="E1093" s="809" t="str">
        <f>IF(入力①申請書項目!G945="","","H"&amp;入力①申請書項目!G945&amp;"."&amp;入力①申請書項目!J945)</f>
        <v/>
      </c>
      <c r="F1093" s="809"/>
      <c r="G1093" s="809"/>
      <c r="H1093" s="809"/>
      <c r="I1093" s="810" t="str">
        <f>IF(入力①申請書項目!M945="","",VLOOKUP(入力①申請書項目!M945,PL①!$A$25:$B$29,2,FALSE))</f>
        <v/>
      </c>
      <c r="J1093" s="810"/>
      <c r="K1093" s="810"/>
      <c r="L1093" s="811" t="str">
        <f>IF(入力①申請書項目!Q945="","",入力①申請書項目!Q945)</f>
        <v/>
      </c>
      <c r="M1093" s="811"/>
      <c r="N1093" s="811"/>
      <c r="O1093" s="811"/>
      <c r="P1093" s="811"/>
      <c r="Q1093" s="811"/>
      <c r="R1093" s="811"/>
      <c r="S1093" s="811"/>
      <c r="T1093" s="811"/>
      <c r="U1093" s="811"/>
      <c r="V1093" s="811"/>
      <c r="W1093" s="809" t="str">
        <f>IF(入力①申請書項目!AA945="","",入力①申請書項目!AA945)&amp;IF(入力①申請書項目!AD945="","",入力①申請書項目!AD945)</f>
        <v/>
      </c>
      <c r="X1093" s="809"/>
      <c r="Y1093" s="809"/>
      <c r="Z1093" s="809"/>
      <c r="AA1093" s="809" t="str">
        <f>IF(入力①申請書項目!AG945="","",入力①申請書項目!AG945)</f>
        <v/>
      </c>
      <c r="AB1093" s="809"/>
      <c r="AC1093" s="809"/>
      <c r="AD1093" s="812" t="str">
        <f>IF(入力①申請書項目!AK945="","",入力①申請書項目!AK945)</f>
        <v/>
      </c>
      <c r="AE1093" s="812"/>
      <c r="AF1093" s="812"/>
      <c r="AG1093" s="813" t="str">
        <f>IF(入力①申請書項目!AN945="","",入力①申請書項目!AN945)</f>
        <v/>
      </c>
      <c r="AH1093" s="813"/>
      <c r="AI1093" s="812" t="str">
        <f>IF(入力①申請書項目!AP945=0,"",入力①申請書項目!AP945)</f>
        <v/>
      </c>
      <c r="AJ1093" s="812"/>
      <c r="AK1093" s="812"/>
      <c r="AL1093" s="814" t="str">
        <f>IF(入力①申請書項目!AV945="","",入力①申請書項目!AV945)&amp;IF(入力①申請書項目!AZ945="","",","&amp;入力①申請書項目!AZ945)</f>
        <v/>
      </c>
      <c r="AM1093" s="814"/>
      <c r="AN1093" s="814"/>
      <c r="AO1093" s="814"/>
      <c r="AP1093" s="814"/>
      <c r="AQ1093" s="396"/>
    </row>
    <row r="1094" spans="1:46">
      <c r="A1094" s="265"/>
      <c r="B1094" s="265"/>
      <c r="C1094" s="808" t="str">
        <f>IF(入力①申請書項目!E946="","",入力①申請書項目!E946)</f>
        <v/>
      </c>
      <c r="D1094" s="808"/>
      <c r="E1094" s="809" t="str">
        <f>IF(入力①申請書項目!G946="","","H"&amp;入力①申請書項目!G946&amp;"."&amp;入力①申請書項目!J946)</f>
        <v/>
      </c>
      <c r="F1094" s="809"/>
      <c r="G1094" s="809"/>
      <c r="H1094" s="809"/>
      <c r="I1094" s="810" t="str">
        <f>IF(入力①申請書項目!M946="","",VLOOKUP(入力①申請書項目!M946,PL①!$A$25:$B$29,2,FALSE))</f>
        <v/>
      </c>
      <c r="J1094" s="810"/>
      <c r="K1094" s="810"/>
      <c r="L1094" s="811" t="str">
        <f>IF(入力①申請書項目!Q946="","",入力①申請書項目!Q946)</f>
        <v/>
      </c>
      <c r="M1094" s="811"/>
      <c r="N1094" s="811"/>
      <c r="O1094" s="811"/>
      <c r="P1094" s="811"/>
      <c r="Q1094" s="811"/>
      <c r="R1094" s="811"/>
      <c r="S1094" s="811"/>
      <c r="T1094" s="811"/>
      <c r="U1094" s="811"/>
      <c r="V1094" s="811"/>
      <c r="W1094" s="809" t="str">
        <f>IF(入力①申請書項目!AA946="","",入力①申請書項目!AA946)&amp;IF(入力①申請書項目!AD946="","",入力①申請書項目!AD946)</f>
        <v/>
      </c>
      <c r="X1094" s="809"/>
      <c r="Y1094" s="809"/>
      <c r="Z1094" s="809"/>
      <c r="AA1094" s="809" t="str">
        <f>IF(入力①申請書項目!AG946="","",入力①申請書項目!AG946)</f>
        <v/>
      </c>
      <c r="AB1094" s="809"/>
      <c r="AC1094" s="809"/>
      <c r="AD1094" s="812" t="str">
        <f>IF(入力①申請書項目!AK946="","",入力①申請書項目!AK946)</f>
        <v/>
      </c>
      <c r="AE1094" s="812"/>
      <c r="AF1094" s="812"/>
      <c r="AG1094" s="813" t="str">
        <f>IF(入力①申請書項目!AN946="","",入力①申請書項目!AN946)</f>
        <v/>
      </c>
      <c r="AH1094" s="813"/>
      <c r="AI1094" s="812" t="str">
        <f>IF(入力①申請書項目!AP946=0,"",入力①申請書項目!AP946)</f>
        <v/>
      </c>
      <c r="AJ1094" s="812"/>
      <c r="AK1094" s="812"/>
      <c r="AL1094" s="814" t="str">
        <f>IF(入力①申請書項目!AV946="","",入力①申請書項目!AV946)&amp;IF(入力①申請書項目!AZ946="","",","&amp;入力①申請書項目!AZ946)</f>
        <v/>
      </c>
      <c r="AM1094" s="814"/>
      <c r="AN1094" s="814"/>
      <c r="AO1094" s="814"/>
      <c r="AP1094" s="814"/>
      <c r="AQ1094" s="396"/>
    </row>
    <row r="1095" spans="1:46">
      <c r="A1095" s="265"/>
      <c r="B1095" s="265"/>
      <c r="C1095" s="808" t="str">
        <f>IF(入力①申請書項目!E947="","",入力①申請書項目!E947)</f>
        <v/>
      </c>
      <c r="D1095" s="808"/>
      <c r="E1095" s="809" t="str">
        <f>IF(入力①申請書項目!G947="","","H"&amp;入力①申請書項目!G947&amp;"."&amp;入力①申請書項目!J947)</f>
        <v/>
      </c>
      <c r="F1095" s="809"/>
      <c r="G1095" s="809"/>
      <c r="H1095" s="809"/>
      <c r="I1095" s="810" t="str">
        <f>IF(入力①申請書項目!M947="","",VLOOKUP(入力①申請書項目!M947,PL①!$A$25:$B$29,2,FALSE))</f>
        <v/>
      </c>
      <c r="J1095" s="810"/>
      <c r="K1095" s="810"/>
      <c r="L1095" s="811" t="str">
        <f>IF(入力①申請書項目!Q947="","",入力①申請書項目!Q947)</f>
        <v/>
      </c>
      <c r="M1095" s="811"/>
      <c r="N1095" s="811"/>
      <c r="O1095" s="811"/>
      <c r="P1095" s="811"/>
      <c r="Q1095" s="811"/>
      <c r="R1095" s="811"/>
      <c r="S1095" s="811"/>
      <c r="T1095" s="811"/>
      <c r="U1095" s="811"/>
      <c r="V1095" s="811"/>
      <c r="W1095" s="809" t="str">
        <f>IF(入力①申請書項目!AA947="","",入力①申請書項目!AA947)&amp;IF(入力①申請書項目!AD947="","",入力①申請書項目!AD947)</f>
        <v/>
      </c>
      <c r="X1095" s="809"/>
      <c r="Y1095" s="809"/>
      <c r="Z1095" s="809"/>
      <c r="AA1095" s="809" t="str">
        <f>IF(入力①申請書項目!AG947="","",入力①申請書項目!AG947)</f>
        <v/>
      </c>
      <c r="AB1095" s="809"/>
      <c r="AC1095" s="809"/>
      <c r="AD1095" s="812" t="str">
        <f>IF(入力①申請書項目!AK947="","",入力①申請書項目!AK947)</f>
        <v/>
      </c>
      <c r="AE1095" s="812"/>
      <c r="AF1095" s="812"/>
      <c r="AG1095" s="813" t="str">
        <f>IF(入力①申請書項目!AN947="","",入力①申請書項目!AN947)</f>
        <v/>
      </c>
      <c r="AH1095" s="813"/>
      <c r="AI1095" s="812" t="str">
        <f>IF(入力①申請書項目!AP947=0,"",入力①申請書項目!AP947)</f>
        <v/>
      </c>
      <c r="AJ1095" s="812"/>
      <c r="AK1095" s="812"/>
      <c r="AL1095" s="814" t="str">
        <f>IF(入力①申請書項目!AV947="","",入力①申請書項目!AV947)&amp;IF(入力①申請書項目!AZ947="","",","&amp;入力①申請書項目!AZ947)</f>
        <v/>
      </c>
      <c r="AM1095" s="814"/>
      <c r="AN1095" s="814"/>
      <c r="AO1095" s="814"/>
      <c r="AP1095" s="814"/>
      <c r="AQ1095" s="396"/>
    </row>
    <row r="1096" spans="1:46">
      <c r="A1096" s="265"/>
      <c r="B1096" s="265"/>
      <c r="C1096" s="808" t="str">
        <f>IF(入力①申請書項目!E948="","",入力①申請書項目!E948)</f>
        <v/>
      </c>
      <c r="D1096" s="808"/>
      <c r="E1096" s="809" t="str">
        <f>IF(入力①申請書項目!G948="","","H"&amp;入力①申請書項目!G948&amp;"."&amp;入力①申請書項目!J948)</f>
        <v/>
      </c>
      <c r="F1096" s="809"/>
      <c r="G1096" s="809"/>
      <c r="H1096" s="809"/>
      <c r="I1096" s="810" t="str">
        <f>IF(入力①申請書項目!M948="","",VLOOKUP(入力①申請書項目!M948,PL①!$A$25:$B$29,2,FALSE))</f>
        <v/>
      </c>
      <c r="J1096" s="810"/>
      <c r="K1096" s="810"/>
      <c r="L1096" s="811" t="str">
        <f>IF(入力①申請書項目!Q948="","",入力①申請書項目!Q948)</f>
        <v/>
      </c>
      <c r="M1096" s="811"/>
      <c r="N1096" s="811"/>
      <c r="O1096" s="811"/>
      <c r="P1096" s="811"/>
      <c r="Q1096" s="811"/>
      <c r="R1096" s="811"/>
      <c r="S1096" s="811"/>
      <c r="T1096" s="811"/>
      <c r="U1096" s="811"/>
      <c r="V1096" s="811"/>
      <c r="W1096" s="809" t="str">
        <f>IF(入力①申請書項目!AA948="","",入力①申請書項目!AA948)&amp;IF(入力①申請書項目!AD948="","",入力①申請書項目!AD948)</f>
        <v/>
      </c>
      <c r="X1096" s="809"/>
      <c r="Y1096" s="809"/>
      <c r="Z1096" s="809"/>
      <c r="AA1096" s="809" t="str">
        <f>IF(入力①申請書項目!AG948="","",入力①申請書項目!AG948)</f>
        <v/>
      </c>
      <c r="AB1096" s="809"/>
      <c r="AC1096" s="809"/>
      <c r="AD1096" s="812" t="str">
        <f>IF(入力①申請書項目!AK948="","",入力①申請書項目!AK948)</f>
        <v/>
      </c>
      <c r="AE1096" s="812"/>
      <c r="AF1096" s="812"/>
      <c r="AG1096" s="813" t="str">
        <f>IF(入力①申請書項目!AN948="","",入力①申請書項目!AN948)</f>
        <v/>
      </c>
      <c r="AH1096" s="813"/>
      <c r="AI1096" s="812" t="str">
        <f>IF(入力①申請書項目!AP948=0,"",入力①申請書項目!AP948)</f>
        <v/>
      </c>
      <c r="AJ1096" s="812"/>
      <c r="AK1096" s="812"/>
      <c r="AL1096" s="814" t="str">
        <f>IF(入力①申請書項目!AV948="","",入力①申請書項目!AV948)&amp;IF(入力①申請書項目!AZ948="","",","&amp;入力①申請書項目!AZ948)</f>
        <v/>
      </c>
      <c r="AM1096" s="814"/>
      <c r="AN1096" s="814"/>
      <c r="AO1096" s="814"/>
      <c r="AP1096" s="814"/>
      <c r="AQ1096" s="396"/>
    </row>
    <row r="1097" spans="1:46">
      <c r="A1097" s="265"/>
      <c r="B1097" s="265"/>
      <c r="C1097" s="808" t="str">
        <f>IF(入力①申請書項目!E949="","",入力①申請書項目!E949)</f>
        <v/>
      </c>
      <c r="D1097" s="808"/>
      <c r="E1097" s="809" t="str">
        <f>IF(入力①申請書項目!G949="","","H"&amp;入力①申請書項目!G949&amp;"."&amp;入力①申請書項目!J949)</f>
        <v/>
      </c>
      <c r="F1097" s="809"/>
      <c r="G1097" s="809"/>
      <c r="H1097" s="809"/>
      <c r="I1097" s="810" t="str">
        <f>IF(入力①申請書項目!M949="","",VLOOKUP(入力①申請書項目!M949,PL①!$A$25:$B$29,2,FALSE))</f>
        <v/>
      </c>
      <c r="J1097" s="810"/>
      <c r="K1097" s="810"/>
      <c r="L1097" s="811" t="str">
        <f>IF(入力①申請書項目!Q949="","",入力①申請書項目!Q949)</f>
        <v/>
      </c>
      <c r="M1097" s="811"/>
      <c r="N1097" s="811"/>
      <c r="O1097" s="811"/>
      <c r="P1097" s="811"/>
      <c r="Q1097" s="811"/>
      <c r="R1097" s="811"/>
      <c r="S1097" s="811"/>
      <c r="T1097" s="811"/>
      <c r="U1097" s="811"/>
      <c r="V1097" s="811"/>
      <c r="W1097" s="809" t="str">
        <f>IF(入力①申請書項目!AA949="","",入力①申請書項目!AA949)&amp;IF(入力①申請書項目!AD949="","",入力①申請書項目!AD949)</f>
        <v/>
      </c>
      <c r="X1097" s="809"/>
      <c r="Y1097" s="809"/>
      <c r="Z1097" s="809"/>
      <c r="AA1097" s="809" t="str">
        <f>IF(入力①申請書項目!AG949="","",入力①申請書項目!AG949)</f>
        <v/>
      </c>
      <c r="AB1097" s="809"/>
      <c r="AC1097" s="809"/>
      <c r="AD1097" s="812" t="str">
        <f>IF(入力①申請書項目!AK949="","",入力①申請書項目!AK949)</f>
        <v/>
      </c>
      <c r="AE1097" s="812"/>
      <c r="AF1097" s="812"/>
      <c r="AG1097" s="813" t="str">
        <f>IF(入力①申請書項目!AN949="","",入力①申請書項目!AN949)</f>
        <v/>
      </c>
      <c r="AH1097" s="813"/>
      <c r="AI1097" s="812" t="str">
        <f>IF(入力①申請書項目!AP949=0,"",入力①申請書項目!AP949)</f>
        <v/>
      </c>
      <c r="AJ1097" s="812"/>
      <c r="AK1097" s="812"/>
      <c r="AL1097" s="814" t="str">
        <f>IF(入力①申請書項目!AV949="","",入力①申請書項目!AV949)&amp;IF(入力①申請書項目!AZ949="","",","&amp;入力①申請書項目!AZ949)</f>
        <v/>
      </c>
      <c r="AM1097" s="814"/>
      <c r="AN1097" s="814"/>
      <c r="AO1097" s="814"/>
      <c r="AP1097" s="814"/>
      <c r="AQ1097" s="396"/>
    </row>
    <row r="1098" spans="1:46">
      <c r="A1098" s="265"/>
      <c r="B1098" s="265"/>
      <c r="C1098" s="808" t="str">
        <f>IF(入力①申請書項目!E950="","",入力①申請書項目!E950)</f>
        <v/>
      </c>
      <c r="D1098" s="808"/>
      <c r="E1098" s="809" t="str">
        <f>IF(入力①申請書項目!G950="","","H"&amp;入力①申請書項目!G950&amp;"."&amp;入力①申請書項目!J950)</f>
        <v/>
      </c>
      <c r="F1098" s="809"/>
      <c r="G1098" s="809"/>
      <c r="H1098" s="809"/>
      <c r="I1098" s="810" t="str">
        <f>IF(入力①申請書項目!M950="","",VLOOKUP(入力①申請書項目!M950,PL①!$A$25:$B$29,2,FALSE))</f>
        <v/>
      </c>
      <c r="J1098" s="810"/>
      <c r="K1098" s="810"/>
      <c r="L1098" s="811" t="str">
        <f>IF(入力①申請書項目!Q950="","",入力①申請書項目!Q950)</f>
        <v/>
      </c>
      <c r="M1098" s="811"/>
      <c r="N1098" s="811"/>
      <c r="O1098" s="811"/>
      <c r="P1098" s="811"/>
      <c r="Q1098" s="811"/>
      <c r="R1098" s="811"/>
      <c r="S1098" s="811"/>
      <c r="T1098" s="811"/>
      <c r="U1098" s="811"/>
      <c r="V1098" s="811"/>
      <c r="W1098" s="809" t="str">
        <f>IF(入力①申請書項目!AA950="","",入力①申請書項目!AA950)&amp;IF(入力①申請書項目!AD950="","",入力①申請書項目!AD950)</f>
        <v/>
      </c>
      <c r="X1098" s="809"/>
      <c r="Y1098" s="809"/>
      <c r="Z1098" s="809"/>
      <c r="AA1098" s="809" t="str">
        <f>IF(入力①申請書項目!AG950="","",入力①申請書項目!AG950)</f>
        <v/>
      </c>
      <c r="AB1098" s="809"/>
      <c r="AC1098" s="809"/>
      <c r="AD1098" s="812" t="str">
        <f>IF(入力①申請書項目!AK950="","",入力①申請書項目!AK950)</f>
        <v/>
      </c>
      <c r="AE1098" s="812"/>
      <c r="AF1098" s="812"/>
      <c r="AG1098" s="813" t="str">
        <f>IF(入力①申請書項目!AN950="","",入力①申請書項目!AN950)</f>
        <v/>
      </c>
      <c r="AH1098" s="813"/>
      <c r="AI1098" s="812" t="str">
        <f>IF(入力①申請書項目!AP950=0,"",入力①申請書項目!AP950)</f>
        <v/>
      </c>
      <c r="AJ1098" s="812"/>
      <c r="AK1098" s="812"/>
      <c r="AL1098" s="814" t="str">
        <f>IF(入力①申請書項目!AV950="","",入力①申請書項目!AV950)&amp;IF(入力①申請書項目!AZ950="","",","&amp;入力①申請書項目!AZ950)</f>
        <v/>
      </c>
      <c r="AM1098" s="814"/>
      <c r="AN1098" s="814"/>
      <c r="AO1098" s="814"/>
      <c r="AP1098" s="814"/>
      <c r="AQ1098" s="396"/>
    </row>
    <row r="1099" spans="1:46">
      <c r="A1099" s="265"/>
      <c r="B1099" s="265"/>
      <c r="C1099" s="808" t="str">
        <f>IF(入力①申請書項目!E951="","",入力①申請書項目!E951)</f>
        <v/>
      </c>
      <c r="D1099" s="808"/>
      <c r="E1099" s="809" t="str">
        <f>IF(入力①申請書項目!G951="","","H"&amp;入力①申請書項目!G951&amp;"."&amp;入力①申請書項目!J951)</f>
        <v/>
      </c>
      <c r="F1099" s="809"/>
      <c r="G1099" s="809"/>
      <c r="H1099" s="809"/>
      <c r="I1099" s="810" t="str">
        <f>IF(入力①申請書項目!M951="","",VLOOKUP(入力①申請書項目!M951,PL①!$A$25:$B$29,2,FALSE))</f>
        <v/>
      </c>
      <c r="J1099" s="810"/>
      <c r="K1099" s="810"/>
      <c r="L1099" s="811" t="str">
        <f>IF(入力①申請書項目!Q951="","",入力①申請書項目!Q951)</f>
        <v/>
      </c>
      <c r="M1099" s="811"/>
      <c r="N1099" s="811"/>
      <c r="O1099" s="811"/>
      <c r="P1099" s="811"/>
      <c r="Q1099" s="811"/>
      <c r="R1099" s="811"/>
      <c r="S1099" s="811"/>
      <c r="T1099" s="811"/>
      <c r="U1099" s="811"/>
      <c r="V1099" s="811"/>
      <c r="W1099" s="809" t="str">
        <f>IF(入力①申請書項目!AA951="","",入力①申請書項目!AA951)&amp;IF(入力①申請書項目!AD951="","",入力①申請書項目!AD951)</f>
        <v/>
      </c>
      <c r="X1099" s="809"/>
      <c r="Y1099" s="809"/>
      <c r="Z1099" s="809"/>
      <c r="AA1099" s="809" t="str">
        <f>IF(入力①申請書項目!AG951="","",入力①申請書項目!AG951)</f>
        <v/>
      </c>
      <c r="AB1099" s="809"/>
      <c r="AC1099" s="809"/>
      <c r="AD1099" s="812" t="str">
        <f>IF(入力①申請書項目!AK951="","",入力①申請書項目!AK951)</f>
        <v/>
      </c>
      <c r="AE1099" s="812"/>
      <c r="AF1099" s="812"/>
      <c r="AG1099" s="813" t="str">
        <f>IF(入力①申請書項目!AN951="","",入力①申請書項目!AN951)</f>
        <v/>
      </c>
      <c r="AH1099" s="813"/>
      <c r="AI1099" s="812" t="str">
        <f>IF(入力①申請書項目!AP951=0,"",入力①申請書項目!AP951)</f>
        <v/>
      </c>
      <c r="AJ1099" s="812"/>
      <c r="AK1099" s="812"/>
      <c r="AL1099" s="814" t="str">
        <f>IF(入力①申請書項目!AV951="","",入力①申請書項目!AV951)&amp;IF(入力①申請書項目!AZ951="","",","&amp;入力①申請書項目!AZ951)</f>
        <v/>
      </c>
      <c r="AM1099" s="814"/>
      <c r="AN1099" s="814"/>
      <c r="AO1099" s="814"/>
      <c r="AP1099" s="814"/>
      <c r="AQ1099" s="396"/>
    </row>
    <row r="1100" spans="1:46">
      <c r="A1100" s="265"/>
      <c r="B1100" s="265"/>
      <c r="C1100" s="808" t="str">
        <f>IF(入力①申請書項目!E952="","",入力①申請書項目!E952)</f>
        <v/>
      </c>
      <c r="D1100" s="808"/>
      <c r="E1100" s="809" t="str">
        <f>IF(入力①申請書項目!G952="","","H"&amp;入力①申請書項目!G952&amp;"."&amp;入力①申請書項目!J952)</f>
        <v/>
      </c>
      <c r="F1100" s="809"/>
      <c r="G1100" s="809"/>
      <c r="H1100" s="809"/>
      <c r="I1100" s="810" t="str">
        <f>IF(入力①申請書項目!M952="","",VLOOKUP(入力①申請書項目!M952,PL①!$A$25:$B$29,2,FALSE))</f>
        <v/>
      </c>
      <c r="J1100" s="810"/>
      <c r="K1100" s="810"/>
      <c r="L1100" s="811" t="str">
        <f>IF(入力①申請書項目!Q952="","",入力①申請書項目!Q952)</f>
        <v/>
      </c>
      <c r="M1100" s="811"/>
      <c r="N1100" s="811"/>
      <c r="O1100" s="811"/>
      <c r="P1100" s="811"/>
      <c r="Q1100" s="811"/>
      <c r="R1100" s="811"/>
      <c r="S1100" s="811"/>
      <c r="T1100" s="811"/>
      <c r="U1100" s="811"/>
      <c r="V1100" s="811"/>
      <c r="W1100" s="809" t="str">
        <f>IF(入力①申請書項目!AA952="","",入力①申請書項目!AA952)&amp;IF(入力①申請書項目!AD952="","",入力①申請書項目!AD952)</f>
        <v/>
      </c>
      <c r="X1100" s="809"/>
      <c r="Y1100" s="809"/>
      <c r="Z1100" s="809"/>
      <c r="AA1100" s="809" t="str">
        <f>IF(入力①申請書項目!AG952="","",入力①申請書項目!AG952)</f>
        <v/>
      </c>
      <c r="AB1100" s="809"/>
      <c r="AC1100" s="809"/>
      <c r="AD1100" s="812" t="str">
        <f>IF(入力①申請書項目!AK952="","",入力①申請書項目!AK952)</f>
        <v/>
      </c>
      <c r="AE1100" s="812"/>
      <c r="AF1100" s="812"/>
      <c r="AG1100" s="813" t="str">
        <f>IF(入力①申請書項目!AN952="","",入力①申請書項目!AN952)</f>
        <v/>
      </c>
      <c r="AH1100" s="813"/>
      <c r="AI1100" s="812" t="str">
        <f>IF(入力①申請書項目!AP952=0,"",入力①申請書項目!AP952)</f>
        <v/>
      </c>
      <c r="AJ1100" s="812"/>
      <c r="AK1100" s="812"/>
      <c r="AL1100" s="814" t="str">
        <f>IF(入力①申請書項目!AV952="","",入力①申請書項目!AV952)&amp;IF(入力①申請書項目!AZ952="","",","&amp;入力①申請書項目!AZ952)</f>
        <v/>
      </c>
      <c r="AM1100" s="814"/>
      <c r="AN1100" s="814"/>
      <c r="AO1100" s="814"/>
      <c r="AP1100" s="814"/>
      <c r="AQ1100" s="396"/>
    </row>
    <row r="1101" spans="1:46">
      <c r="A1101" s="265"/>
      <c r="B1101" s="265"/>
      <c r="C1101" s="808" t="str">
        <f>IF(入力①申請書項目!E953="","",入力①申請書項目!E953)</f>
        <v/>
      </c>
      <c r="D1101" s="808"/>
      <c r="E1101" s="809" t="str">
        <f>IF(入力①申請書項目!G953="","","H"&amp;入力①申請書項目!G953&amp;"."&amp;入力①申請書項目!J953)</f>
        <v/>
      </c>
      <c r="F1101" s="809"/>
      <c r="G1101" s="809"/>
      <c r="H1101" s="809"/>
      <c r="I1101" s="810" t="str">
        <f>IF(入力①申請書項目!M953="","",VLOOKUP(入力①申請書項目!M953,PL①!$A$25:$B$29,2,FALSE))</f>
        <v/>
      </c>
      <c r="J1101" s="810"/>
      <c r="K1101" s="810"/>
      <c r="L1101" s="811" t="str">
        <f>IF(入力①申請書項目!Q953="","",入力①申請書項目!Q953)</f>
        <v/>
      </c>
      <c r="M1101" s="811"/>
      <c r="N1101" s="811"/>
      <c r="O1101" s="811"/>
      <c r="P1101" s="811"/>
      <c r="Q1101" s="811"/>
      <c r="R1101" s="811"/>
      <c r="S1101" s="811"/>
      <c r="T1101" s="811"/>
      <c r="U1101" s="811"/>
      <c r="V1101" s="811"/>
      <c r="W1101" s="809" t="str">
        <f>IF(入力①申請書項目!AA953="","",入力①申請書項目!AA953)&amp;IF(入力①申請書項目!AD953="","",入力①申請書項目!AD953)</f>
        <v/>
      </c>
      <c r="X1101" s="809"/>
      <c r="Y1101" s="809"/>
      <c r="Z1101" s="809"/>
      <c r="AA1101" s="809" t="str">
        <f>IF(入力①申請書項目!AG953="","",入力①申請書項目!AG953)</f>
        <v/>
      </c>
      <c r="AB1101" s="809"/>
      <c r="AC1101" s="809"/>
      <c r="AD1101" s="812" t="str">
        <f>IF(入力①申請書項目!AK953="","",入力①申請書項目!AK953)</f>
        <v/>
      </c>
      <c r="AE1101" s="812"/>
      <c r="AF1101" s="812"/>
      <c r="AG1101" s="813" t="str">
        <f>IF(入力①申請書項目!AN953="","",入力①申請書項目!AN953)</f>
        <v/>
      </c>
      <c r="AH1101" s="813"/>
      <c r="AI1101" s="812" t="str">
        <f>IF(入力①申請書項目!AP953=0,"",入力①申請書項目!AP953)</f>
        <v/>
      </c>
      <c r="AJ1101" s="812"/>
      <c r="AK1101" s="812"/>
      <c r="AL1101" s="814" t="str">
        <f>IF(入力①申請書項目!AV953="","",入力①申請書項目!AV953)&amp;IF(入力①申請書項目!AZ953="","",","&amp;入力①申請書項目!AZ953)</f>
        <v/>
      </c>
      <c r="AM1101" s="814"/>
      <c r="AN1101" s="814"/>
      <c r="AO1101" s="814"/>
      <c r="AP1101" s="814"/>
      <c r="AQ1101" s="396"/>
    </row>
    <row r="1102" spans="1:46">
      <c r="A1102" s="265"/>
      <c r="B1102" s="265"/>
      <c r="C1102" s="808" t="str">
        <f>IF(入力①申請書項目!E954="","",入力①申請書項目!E954)</f>
        <v/>
      </c>
      <c r="D1102" s="808"/>
      <c r="E1102" s="809" t="str">
        <f>IF(入力①申請書項目!G954="","","H"&amp;入力①申請書項目!G954&amp;"."&amp;入力①申請書項目!J954)</f>
        <v/>
      </c>
      <c r="F1102" s="809"/>
      <c r="G1102" s="809"/>
      <c r="H1102" s="809"/>
      <c r="I1102" s="810" t="str">
        <f>IF(入力①申請書項目!M954="","",VLOOKUP(入力①申請書項目!M954,PL①!$A$25:$B$29,2,FALSE))</f>
        <v/>
      </c>
      <c r="J1102" s="810"/>
      <c r="K1102" s="810"/>
      <c r="L1102" s="811" t="str">
        <f>IF(入力①申請書項目!Q954="","",入力①申請書項目!Q954)</f>
        <v/>
      </c>
      <c r="M1102" s="811"/>
      <c r="N1102" s="811"/>
      <c r="O1102" s="811"/>
      <c r="P1102" s="811"/>
      <c r="Q1102" s="811"/>
      <c r="R1102" s="811"/>
      <c r="S1102" s="811"/>
      <c r="T1102" s="811"/>
      <c r="U1102" s="811"/>
      <c r="V1102" s="811"/>
      <c r="W1102" s="809" t="str">
        <f>IF(入力①申請書項目!AA954="","",入力①申請書項目!AA954)&amp;IF(入力①申請書項目!AD954="","",入力①申請書項目!AD954)</f>
        <v/>
      </c>
      <c r="X1102" s="809"/>
      <c r="Y1102" s="809"/>
      <c r="Z1102" s="809"/>
      <c r="AA1102" s="809" t="str">
        <f>IF(入力①申請書項目!AG954="","",入力①申請書項目!AG954)</f>
        <v/>
      </c>
      <c r="AB1102" s="809"/>
      <c r="AC1102" s="809"/>
      <c r="AD1102" s="812" t="str">
        <f>IF(入力①申請書項目!AK954="","",入力①申請書項目!AK954)</f>
        <v/>
      </c>
      <c r="AE1102" s="812"/>
      <c r="AF1102" s="812"/>
      <c r="AG1102" s="813" t="str">
        <f>IF(入力①申請書項目!AN954="","",入力①申請書項目!AN954)</f>
        <v/>
      </c>
      <c r="AH1102" s="813"/>
      <c r="AI1102" s="812" t="str">
        <f>IF(入力①申請書項目!AP954=0,"",入力①申請書項目!AP954)</f>
        <v/>
      </c>
      <c r="AJ1102" s="812"/>
      <c r="AK1102" s="812"/>
      <c r="AL1102" s="814" t="str">
        <f>IF(入力①申請書項目!AV954="","",入力①申請書項目!AV954)&amp;IF(入力①申請書項目!AZ954="","",","&amp;入力①申請書項目!AZ954)</f>
        <v/>
      </c>
      <c r="AM1102" s="814"/>
      <c r="AN1102" s="814"/>
      <c r="AO1102" s="814"/>
      <c r="AP1102" s="814"/>
      <c r="AQ1102" s="396"/>
    </row>
    <row r="1103" spans="1:46">
      <c r="A1103" s="265"/>
      <c r="B1103" s="265"/>
      <c r="C1103" s="808" t="str">
        <f>IF(入力①申請書項目!E955="","",入力①申請書項目!E955)</f>
        <v/>
      </c>
      <c r="D1103" s="808"/>
      <c r="E1103" s="809" t="str">
        <f>IF(入力①申請書項目!G955="","","H"&amp;入力①申請書項目!G955&amp;"."&amp;入力①申請書項目!J955)</f>
        <v/>
      </c>
      <c r="F1103" s="809"/>
      <c r="G1103" s="809"/>
      <c r="H1103" s="809"/>
      <c r="I1103" s="810" t="str">
        <f>IF(入力①申請書項目!M955="","",VLOOKUP(入力①申請書項目!M955,PL①!$A$25:$B$29,2,FALSE))</f>
        <v/>
      </c>
      <c r="J1103" s="810"/>
      <c r="K1103" s="810"/>
      <c r="L1103" s="811" t="str">
        <f>IF(入力①申請書項目!Q955="","",入力①申請書項目!Q955)</f>
        <v/>
      </c>
      <c r="M1103" s="811"/>
      <c r="N1103" s="811"/>
      <c r="O1103" s="811"/>
      <c r="P1103" s="811"/>
      <c r="Q1103" s="811"/>
      <c r="R1103" s="811"/>
      <c r="S1103" s="811"/>
      <c r="T1103" s="811"/>
      <c r="U1103" s="811"/>
      <c r="V1103" s="811"/>
      <c r="W1103" s="809" t="str">
        <f>IF(入力①申請書項目!AA955="","",入力①申請書項目!AA955)&amp;IF(入力①申請書項目!AD955="","",入力①申請書項目!AD955)</f>
        <v/>
      </c>
      <c r="X1103" s="809"/>
      <c r="Y1103" s="809"/>
      <c r="Z1103" s="809"/>
      <c r="AA1103" s="809" t="str">
        <f>IF(入力①申請書項目!AG955="","",入力①申請書項目!AG955)</f>
        <v/>
      </c>
      <c r="AB1103" s="809"/>
      <c r="AC1103" s="809"/>
      <c r="AD1103" s="812" t="str">
        <f>IF(入力①申請書項目!AK955="","",入力①申請書項目!AK955)</f>
        <v/>
      </c>
      <c r="AE1103" s="812"/>
      <c r="AF1103" s="812"/>
      <c r="AG1103" s="813" t="str">
        <f>IF(入力①申請書項目!AN955="","",入力①申請書項目!AN955)</f>
        <v/>
      </c>
      <c r="AH1103" s="813"/>
      <c r="AI1103" s="812" t="str">
        <f>IF(入力①申請書項目!AP955=0,"",入力①申請書項目!AP955)</f>
        <v/>
      </c>
      <c r="AJ1103" s="812"/>
      <c r="AK1103" s="812"/>
      <c r="AL1103" s="814" t="str">
        <f>IF(入力①申請書項目!AV955="","",入力①申請書項目!AV955)&amp;IF(入力①申請書項目!AZ955="","",","&amp;入力①申請書項目!AZ955)</f>
        <v/>
      </c>
      <c r="AM1103" s="814"/>
      <c r="AN1103" s="814"/>
      <c r="AO1103" s="814"/>
      <c r="AP1103" s="814"/>
      <c r="AQ1103" s="396"/>
    </row>
    <row r="1104" spans="1:46">
      <c r="A1104" s="265"/>
      <c r="B1104" s="265"/>
      <c r="C1104" s="808" t="str">
        <f>IF(入力①申請書項目!E956="","",入力①申請書項目!E956)</f>
        <v/>
      </c>
      <c r="D1104" s="808"/>
      <c r="E1104" s="809" t="str">
        <f>IF(入力①申請書項目!G956="","","H"&amp;入力①申請書項目!G956&amp;"."&amp;入力①申請書項目!J956)</f>
        <v/>
      </c>
      <c r="F1104" s="809"/>
      <c r="G1104" s="809"/>
      <c r="H1104" s="809"/>
      <c r="I1104" s="810" t="str">
        <f>IF(入力①申請書項目!M956="","",VLOOKUP(入力①申請書項目!M956,PL①!$A$25:$B$29,2,FALSE))</f>
        <v/>
      </c>
      <c r="J1104" s="810"/>
      <c r="K1104" s="810"/>
      <c r="L1104" s="811" t="str">
        <f>IF(入力①申請書項目!Q956="","",入力①申請書項目!Q956)</f>
        <v/>
      </c>
      <c r="M1104" s="811"/>
      <c r="N1104" s="811"/>
      <c r="O1104" s="811"/>
      <c r="P1104" s="811"/>
      <c r="Q1104" s="811"/>
      <c r="R1104" s="811"/>
      <c r="S1104" s="811"/>
      <c r="T1104" s="811"/>
      <c r="U1104" s="811"/>
      <c r="V1104" s="811"/>
      <c r="W1104" s="809" t="str">
        <f>IF(入力①申請書項目!AA956="","",入力①申請書項目!AA956)&amp;IF(入力①申請書項目!AD956="","",入力①申請書項目!AD956)</f>
        <v/>
      </c>
      <c r="X1104" s="809"/>
      <c r="Y1104" s="809"/>
      <c r="Z1104" s="809"/>
      <c r="AA1104" s="809" t="str">
        <f>IF(入力①申請書項目!AG956="","",入力①申請書項目!AG956)</f>
        <v/>
      </c>
      <c r="AB1104" s="809"/>
      <c r="AC1104" s="809"/>
      <c r="AD1104" s="812" t="str">
        <f>IF(入力①申請書項目!AK956="","",入力①申請書項目!AK956)</f>
        <v/>
      </c>
      <c r="AE1104" s="812"/>
      <c r="AF1104" s="812"/>
      <c r="AG1104" s="813" t="str">
        <f>IF(入力①申請書項目!AN956="","",入力①申請書項目!AN956)</f>
        <v/>
      </c>
      <c r="AH1104" s="813"/>
      <c r="AI1104" s="812" t="str">
        <f>IF(入力①申請書項目!AP956=0,"",入力①申請書項目!AP956)</f>
        <v/>
      </c>
      <c r="AJ1104" s="812"/>
      <c r="AK1104" s="812"/>
      <c r="AL1104" s="814" t="str">
        <f>IF(入力①申請書項目!AV956="","",入力①申請書項目!AV956)&amp;IF(入力①申請書項目!AZ956="","",","&amp;入力①申請書項目!AZ956)</f>
        <v/>
      </c>
      <c r="AM1104" s="814"/>
      <c r="AN1104" s="814"/>
      <c r="AO1104" s="814"/>
      <c r="AP1104" s="814"/>
      <c r="AQ1104" s="396"/>
    </row>
    <row r="1105" spans="1:43">
      <c r="A1105" s="265"/>
      <c r="B1105" s="265"/>
      <c r="C1105" s="808" t="str">
        <f>IF(入力①申請書項目!E957="","",入力①申請書項目!E957)</f>
        <v/>
      </c>
      <c r="D1105" s="808"/>
      <c r="E1105" s="809" t="str">
        <f>IF(入力①申請書項目!G957="","","H"&amp;入力①申請書項目!G957&amp;"."&amp;入力①申請書項目!J957)</f>
        <v/>
      </c>
      <c r="F1105" s="809"/>
      <c r="G1105" s="809"/>
      <c r="H1105" s="809"/>
      <c r="I1105" s="810" t="str">
        <f>IF(入力①申請書項目!M957="","",VLOOKUP(入力①申請書項目!M957,PL①!$A$25:$B$29,2,FALSE))</f>
        <v/>
      </c>
      <c r="J1105" s="810"/>
      <c r="K1105" s="810"/>
      <c r="L1105" s="811" t="str">
        <f>IF(入力①申請書項目!Q957="","",入力①申請書項目!Q957)</f>
        <v/>
      </c>
      <c r="M1105" s="811"/>
      <c r="N1105" s="811"/>
      <c r="O1105" s="811"/>
      <c r="P1105" s="811"/>
      <c r="Q1105" s="811"/>
      <c r="R1105" s="811"/>
      <c r="S1105" s="811"/>
      <c r="T1105" s="811"/>
      <c r="U1105" s="811"/>
      <c r="V1105" s="811"/>
      <c r="W1105" s="809" t="str">
        <f>IF(入力①申請書項目!AA957="","",入力①申請書項目!AA957)&amp;IF(入力①申請書項目!AD957="","",入力①申請書項目!AD957)</f>
        <v/>
      </c>
      <c r="X1105" s="809"/>
      <c r="Y1105" s="809"/>
      <c r="Z1105" s="809"/>
      <c r="AA1105" s="809" t="str">
        <f>IF(入力①申請書項目!AG957="","",入力①申請書項目!AG957)</f>
        <v/>
      </c>
      <c r="AB1105" s="809"/>
      <c r="AC1105" s="809"/>
      <c r="AD1105" s="812" t="str">
        <f>IF(入力①申請書項目!AK957="","",入力①申請書項目!AK957)</f>
        <v/>
      </c>
      <c r="AE1105" s="812"/>
      <c r="AF1105" s="812"/>
      <c r="AG1105" s="813" t="str">
        <f>IF(入力①申請書項目!AN957="","",入力①申請書項目!AN957)</f>
        <v/>
      </c>
      <c r="AH1105" s="813"/>
      <c r="AI1105" s="812" t="str">
        <f>IF(入力①申請書項目!AP957=0,"",入力①申請書項目!AP957)</f>
        <v/>
      </c>
      <c r="AJ1105" s="812"/>
      <c r="AK1105" s="812"/>
      <c r="AL1105" s="814" t="str">
        <f>IF(入力①申請書項目!AV957="","",入力①申請書項目!AV957)&amp;IF(入力①申請書項目!AZ957="","",","&amp;入力①申請書項目!AZ957)</f>
        <v/>
      </c>
      <c r="AM1105" s="814"/>
      <c r="AN1105" s="814"/>
      <c r="AO1105" s="814"/>
      <c r="AP1105" s="814"/>
      <c r="AQ1105" s="396"/>
    </row>
    <row r="1106" spans="1:43">
      <c r="A1106" s="265"/>
      <c r="B1106" s="265"/>
      <c r="C1106" s="808" t="str">
        <f>IF(入力①申請書項目!E958="","",入力①申請書項目!E958)</f>
        <v/>
      </c>
      <c r="D1106" s="808"/>
      <c r="E1106" s="809" t="str">
        <f>IF(入力①申請書項目!G958="","","H"&amp;入力①申請書項目!G958&amp;"."&amp;入力①申請書項目!J958)</f>
        <v/>
      </c>
      <c r="F1106" s="809"/>
      <c r="G1106" s="809"/>
      <c r="H1106" s="809"/>
      <c r="I1106" s="810" t="str">
        <f>IF(入力①申請書項目!M958="","",VLOOKUP(入力①申請書項目!M958,PL①!$A$25:$B$29,2,FALSE))</f>
        <v/>
      </c>
      <c r="J1106" s="810"/>
      <c r="K1106" s="810"/>
      <c r="L1106" s="811" t="str">
        <f>IF(入力①申請書項目!Q958="","",入力①申請書項目!Q958)</f>
        <v/>
      </c>
      <c r="M1106" s="811"/>
      <c r="N1106" s="811"/>
      <c r="O1106" s="811"/>
      <c r="P1106" s="811"/>
      <c r="Q1106" s="811"/>
      <c r="R1106" s="811"/>
      <c r="S1106" s="811"/>
      <c r="T1106" s="811"/>
      <c r="U1106" s="811"/>
      <c r="V1106" s="811"/>
      <c r="W1106" s="809" t="str">
        <f>IF(入力①申請書項目!AA958="","",入力①申請書項目!AA958)&amp;IF(入力①申請書項目!AD958="","",入力①申請書項目!AD958)</f>
        <v/>
      </c>
      <c r="X1106" s="809"/>
      <c r="Y1106" s="809"/>
      <c r="Z1106" s="809"/>
      <c r="AA1106" s="809" t="str">
        <f>IF(入力①申請書項目!AG958="","",入力①申請書項目!AG958)</f>
        <v/>
      </c>
      <c r="AB1106" s="809"/>
      <c r="AC1106" s="809"/>
      <c r="AD1106" s="812" t="str">
        <f>IF(入力①申請書項目!AK958="","",入力①申請書項目!AK958)</f>
        <v/>
      </c>
      <c r="AE1106" s="812"/>
      <c r="AF1106" s="812"/>
      <c r="AG1106" s="813" t="str">
        <f>IF(入力①申請書項目!AN958="","",入力①申請書項目!AN958)</f>
        <v/>
      </c>
      <c r="AH1106" s="813"/>
      <c r="AI1106" s="812" t="str">
        <f>IF(入力①申請書項目!AP958=0,"",入力①申請書項目!AP958)</f>
        <v/>
      </c>
      <c r="AJ1106" s="812"/>
      <c r="AK1106" s="812"/>
      <c r="AL1106" s="814" t="str">
        <f>IF(入力①申請書項目!AV958="","",入力①申請書項目!AV958)&amp;IF(入力①申請書項目!AZ958="","",","&amp;入力①申請書項目!AZ958)</f>
        <v/>
      </c>
      <c r="AM1106" s="814"/>
      <c r="AN1106" s="814"/>
      <c r="AO1106" s="814"/>
      <c r="AP1106" s="814"/>
      <c r="AQ1106" s="396"/>
    </row>
    <row r="1107" spans="1:43">
      <c r="A1107" s="265"/>
      <c r="B1107" s="265"/>
      <c r="C1107" s="808" t="str">
        <f>IF(入力①申請書項目!E959="","",入力①申請書項目!E959)</f>
        <v/>
      </c>
      <c r="D1107" s="808"/>
      <c r="E1107" s="809" t="str">
        <f>IF(入力①申請書項目!G959="","","H"&amp;入力①申請書項目!G959&amp;"."&amp;入力①申請書項目!J959)</f>
        <v/>
      </c>
      <c r="F1107" s="809"/>
      <c r="G1107" s="809"/>
      <c r="H1107" s="809"/>
      <c r="I1107" s="810" t="str">
        <f>IF(入力①申請書項目!M959="","",VLOOKUP(入力①申請書項目!M959,PL①!$A$25:$B$29,2,FALSE))</f>
        <v/>
      </c>
      <c r="J1107" s="810"/>
      <c r="K1107" s="810"/>
      <c r="L1107" s="811" t="str">
        <f>IF(入力①申請書項目!Q959="","",入力①申請書項目!Q959)</f>
        <v/>
      </c>
      <c r="M1107" s="811"/>
      <c r="N1107" s="811"/>
      <c r="O1107" s="811"/>
      <c r="P1107" s="811"/>
      <c r="Q1107" s="811"/>
      <c r="R1107" s="811"/>
      <c r="S1107" s="811"/>
      <c r="T1107" s="811"/>
      <c r="U1107" s="811"/>
      <c r="V1107" s="811"/>
      <c r="W1107" s="809" t="str">
        <f>IF(入力①申請書項目!AA959="","",入力①申請書項目!AA959)&amp;IF(入力①申請書項目!AD959="","",入力①申請書項目!AD959)</f>
        <v/>
      </c>
      <c r="X1107" s="809"/>
      <c r="Y1107" s="809"/>
      <c r="Z1107" s="809"/>
      <c r="AA1107" s="809" t="str">
        <f>IF(入力①申請書項目!AG959="","",入力①申請書項目!AG959)</f>
        <v/>
      </c>
      <c r="AB1107" s="809"/>
      <c r="AC1107" s="809"/>
      <c r="AD1107" s="812" t="str">
        <f>IF(入力①申請書項目!AK959="","",入力①申請書項目!AK959)</f>
        <v/>
      </c>
      <c r="AE1107" s="812"/>
      <c r="AF1107" s="812"/>
      <c r="AG1107" s="813" t="str">
        <f>IF(入力①申請書項目!AN959="","",入力①申請書項目!AN959)</f>
        <v/>
      </c>
      <c r="AH1107" s="813"/>
      <c r="AI1107" s="812" t="str">
        <f>IF(入力①申請書項目!AP959=0,"",入力①申請書項目!AP959)</f>
        <v/>
      </c>
      <c r="AJ1107" s="812"/>
      <c r="AK1107" s="812"/>
      <c r="AL1107" s="814" t="str">
        <f>IF(入力①申請書項目!AV959="","",入力①申請書項目!AV959)&amp;IF(入力①申請書項目!AZ959="","",","&amp;入力①申請書項目!AZ959)</f>
        <v/>
      </c>
      <c r="AM1107" s="814"/>
      <c r="AN1107" s="814"/>
      <c r="AO1107" s="814"/>
      <c r="AP1107" s="814"/>
      <c r="AQ1107" s="396"/>
    </row>
    <row r="1108" spans="1:43">
      <c r="A1108" s="265"/>
      <c r="B1108" s="265"/>
      <c r="C1108" s="808" t="str">
        <f>IF(入力①申請書項目!E960="","",入力①申請書項目!E960)</f>
        <v/>
      </c>
      <c r="D1108" s="808"/>
      <c r="E1108" s="809" t="str">
        <f>IF(入力①申請書項目!G960="","","H"&amp;入力①申請書項目!G960&amp;"."&amp;入力①申請書項目!J960)</f>
        <v/>
      </c>
      <c r="F1108" s="809"/>
      <c r="G1108" s="809"/>
      <c r="H1108" s="809"/>
      <c r="I1108" s="810" t="str">
        <f>IF(入力①申請書項目!M960="","",VLOOKUP(入力①申請書項目!M960,PL①!$A$25:$B$29,2,FALSE))</f>
        <v/>
      </c>
      <c r="J1108" s="810"/>
      <c r="K1108" s="810"/>
      <c r="L1108" s="811" t="str">
        <f>IF(入力①申請書項目!Q960="","",入力①申請書項目!Q960)</f>
        <v/>
      </c>
      <c r="M1108" s="811"/>
      <c r="N1108" s="811"/>
      <c r="O1108" s="811"/>
      <c r="P1108" s="811"/>
      <c r="Q1108" s="811"/>
      <c r="R1108" s="811"/>
      <c r="S1108" s="811"/>
      <c r="T1108" s="811"/>
      <c r="U1108" s="811"/>
      <c r="V1108" s="811"/>
      <c r="W1108" s="809" t="str">
        <f>IF(入力①申請書項目!AA960="","",入力①申請書項目!AA960)&amp;IF(入力①申請書項目!AD960="","",入力①申請書項目!AD960)</f>
        <v/>
      </c>
      <c r="X1108" s="809"/>
      <c r="Y1108" s="809"/>
      <c r="Z1108" s="809"/>
      <c r="AA1108" s="809" t="str">
        <f>IF(入力①申請書項目!AG960="","",入力①申請書項目!AG960)</f>
        <v/>
      </c>
      <c r="AB1108" s="809"/>
      <c r="AC1108" s="809"/>
      <c r="AD1108" s="812" t="str">
        <f>IF(入力①申請書項目!AK960="","",入力①申請書項目!AK960)</f>
        <v/>
      </c>
      <c r="AE1108" s="812"/>
      <c r="AF1108" s="812"/>
      <c r="AG1108" s="813" t="str">
        <f>IF(入力①申請書項目!AN960="","",入力①申請書項目!AN960)</f>
        <v/>
      </c>
      <c r="AH1108" s="813"/>
      <c r="AI1108" s="812" t="str">
        <f>IF(入力①申請書項目!AP960=0,"",入力①申請書項目!AP960)</f>
        <v/>
      </c>
      <c r="AJ1108" s="812"/>
      <c r="AK1108" s="812"/>
      <c r="AL1108" s="814" t="str">
        <f>IF(入力①申請書項目!AV960="","",入力①申請書項目!AV960)&amp;IF(入力①申請書項目!AZ960="","",","&amp;入力①申請書項目!AZ960)</f>
        <v/>
      </c>
      <c r="AM1108" s="814"/>
      <c r="AN1108" s="814"/>
      <c r="AO1108" s="814"/>
      <c r="AP1108" s="814"/>
      <c r="AQ1108" s="396"/>
    </row>
    <row r="1109" spans="1:43">
      <c r="A1109" s="265"/>
      <c r="B1109" s="265"/>
      <c r="C1109" s="808" t="str">
        <f>IF(入力①申請書項目!E961="","",入力①申請書項目!E961)</f>
        <v/>
      </c>
      <c r="D1109" s="808"/>
      <c r="E1109" s="809" t="str">
        <f>IF(入力①申請書項目!G961="","","H"&amp;入力①申請書項目!G961&amp;"."&amp;入力①申請書項目!J961)</f>
        <v/>
      </c>
      <c r="F1109" s="809"/>
      <c r="G1109" s="809"/>
      <c r="H1109" s="809"/>
      <c r="I1109" s="810" t="str">
        <f>IF(入力①申請書項目!M961="","",VLOOKUP(入力①申請書項目!M961,PL①!$A$25:$B$29,2,FALSE))</f>
        <v/>
      </c>
      <c r="J1109" s="810"/>
      <c r="K1109" s="810"/>
      <c r="L1109" s="811" t="str">
        <f>IF(入力①申請書項目!Q961="","",入力①申請書項目!Q961)</f>
        <v/>
      </c>
      <c r="M1109" s="811"/>
      <c r="N1109" s="811"/>
      <c r="O1109" s="811"/>
      <c r="P1109" s="811"/>
      <c r="Q1109" s="811"/>
      <c r="R1109" s="811"/>
      <c r="S1109" s="811"/>
      <c r="T1109" s="811"/>
      <c r="U1109" s="811"/>
      <c r="V1109" s="811"/>
      <c r="W1109" s="809" t="str">
        <f>IF(入力①申請書項目!AA961="","",入力①申請書項目!AA961)&amp;IF(入力①申請書項目!AD961="","",入力①申請書項目!AD961)</f>
        <v/>
      </c>
      <c r="X1109" s="809"/>
      <c r="Y1109" s="809"/>
      <c r="Z1109" s="809"/>
      <c r="AA1109" s="809" t="str">
        <f>IF(入力①申請書項目!AG961="","",入力①申請書項目!AG961)</f>
        <v/>
      </c>
      <c r="AB1109" s="809"/>
      <c r="AC1109" s="809"/>
      <c r="AD1109" s="812" t="str">
        <f>IF(入力①申請書項目!AK961="","",入力①申請書項目!AK961)</f>
        <v/>
      </c>
      <c r="AE1109" s="812"/>
      <c r="AF1109" s="812"/>
      <c r="AG1109" s="813" t="str">
        <f>IF(入力①申請書項目!AN961="","",入力①申請書項目!AN961)</f>
        <v/>
      </c>
      <c r="AH1109" s="813"/>
      <c r="AI1109" s="812" t="str">
        <f>IF(入力①申請書項目!AP961=0,"",入力①申請書項目!AP961)</f>
        <v/>
      </c>
      <c r="AJ1109" s="812"/>
      <c r="AK1109" s="812"/>
      <c r="AL1109" s="814" t="str">
        <f>IF(入力①申請書項目!AV961="","",入力①申請書項目!AV961)&amp;IF(入力①申請書項目!AZ961="","",","&amp;入力①申請書項目!AZ961)</f>
        <v/>
      </c>
      <c r="AM1109" s="814"/>
      <c r="AN1109" s="814"/>
      <c r="AO1109" s="814"/>
      <c r="AP1109" s="814"/>
      <c r="AQ1109" s="396"/>
    </row>
    <row r="1110" spans="1:43">
      <c r="A1110" s="265"/>
      <c r="B1110" s="265"/>
      <c r="C1110" s="808" t="str">
        <f>IF(入力①申請書項目!E962="","",入力①申請書項目!E962)</f>
        <v/>
      </c>
      <c r="D1110" s="808"/>
      <c r="E1110" s="809" t="str">
        <f>IF(入力①申請書項目!G962="","","H"&amp;入力①申請書項目!G962&amp;"."&amp;入力①申請書項目!J962)</f>
        <v/>
      </c>
      <c r="F1110" s="809"/>
      <c r="G1110" s="809"/>
      <c r="H1110" s="809"/>
      <c r="I1110" s="810" t="str">
        <f>IF(入力①申請書項目!M962="","",VLOOKUP(入力①申請書項目!M962,PL①!$A$25:$B$29,2,FALSE))</f>
        <v/>
      </c>
      <c r="J1110" s="810"/>
      <c r="K1110" s="810"/>
      <c r="L1110" s="811" t="str">
        <f>IF(入力①申請書項目!Q962="","",入力①申請書項目!Q962)</f>
        <v/>
      </c>
      <c r="M1110" s="811"/>
      <c r="N1110" s="811"/>
      <c r="O1110" s="811"/>
      <c r="P1110" s="811"/>
      <c r="Q1110" s="811"/>
      <c r="R1110" s="811"/>
      <c r="S1110" s="811"/>
      <c r="T1110" s="811"/>
      <c r="U1110" s="811"/>
      <c r="V1110" s="811"/>
      <c r="W1110" s="809" t="str">
        <f>IF(入力①申請書項目!AA962="","",入力①申請書項目!AA962)&amp;IF(入力①申請書項目!AD962="","",入力①申請書項目!AD962)</f>
        <v/>
      </c>
      <c r="X1110" s="809"/>
      <c r="Y1110" s="809"/>
      <c r="Z1110" s="809"/>
      <c r="AA1110" s="809" t="str">
        <f>IF(入力①申請書項目!AG962="","",入力①申請書項目!AG962)</f>
        <v/>
      </c>
      <c r="AB1110" s="809"/>
      <c r="AC1110" s="809"/>
      <c r="AD1110" s="812" t="str">
        <f>IF(入力①申請書項目!AK962="","",入力①申請書項目!AK962)</f>
        <v/>
      </c>
      <c r="AE1110" s="812"/>
      <c r="AF1110" s="812"/>
      <c r="AG1110" s="813" t="str">
        <f>IF(入力①申請書項目!AN962="","",入力①申請書項目!AN962)</f>
        <v/>
      </c>
      <c r="AH1110" s="813"/>
      <c r="AI1110" s="812" t="str">
        <f>IF(入力①申請書項目!AP962=0,"",入力①申請書項目!AP962)</f>
        <v/>
      </c>
      <c r="AJ1110" s="812"/>
      <c r="AK1110" s="812"/>
      <c r="AL1110" s="814" t="str">
        <f>IF(入力①申請書項目!AV962="","",入力①申請書項目!AV962)&amp;IF(入力①申請書項目!AZ962="","",","&amp;入力①申請書項目!AZ962)</f>
        <v/>
      </c>
      <c r="AM1110" s="814"/>
      <c r="AN1110" s="814"/>
      <c r="AO1110" s="814"/>
      <c r="AP1110" s="814"/>
      <c r="AQ1110" s="396"/>
    </row>
    <row r="1111" spans="1:43">
      <c r="A1111" s="265"/>
      <c r="B1111" s="265"/>
      <c r="C1111" s="808" t="str">
        <f>IF(入力①申請書項目!E963="","",入力①申請書項目!E963)</f>
        <v/>
      </c>
      <c r="D1111" s="808"/>
      <c r="E1111" s="809" t="str">
        <f>IF(入力①申請書項目!G963="","","H"&amp;入力①申請書項目!G963&amp;"."&amp;入力①申請書項目!J963)</f>
        <v/>
      </c>
      <c r="F1111" s="809"/>
      <c r="G1111" s="809"/>
      <c r="H1111" s="809"/>
      <c r="I1111" s="810" t="str">
        <f>IF(入力①申請書項目!M963="","",VLOOKUP(入力①申請書項目!M963,PL①!$A$25:$B$29,2,FALSE))</f>
        <v/>
      </c>
      <c r="J1111" s="810"/>
      <c r="K1111" s="810"/>
      <c r="L1111" s="811" t="str">
        <f>IF(入力①申請書項目!Q963="","",入力①申請書項目!Q963)</f>
        <v/>
      </c>
      <c r="M1111" s="811"/>
      <c r="N1111" s="811"/>
      <c r="O1111" s="811"/>
      <c r="P1111" s="811"/>
      <c r="Q1111" s="811"/>
      <c r="R1111" s="811"/>
      <c r="S1111" s="811"/>
      <c r="T1111" s="811"/>
      <c r="U1111" s="811"/>
      <c r="V1111" s="811"/>
      <c r="W1111" s="809" t="str">
        <f>IF(入力①申請書項目!AA963="","",入力①申請書項目!AA963)&amp;IF(入力①申請書項目!AD963="","",入力①申請書項目!AD963)</f>
        <v/>
      </c>
      <c r="X1111" s="809"/>
      <c r="Y1111" s="809"/>
      <c r="Z1111" s="809"/>
      <c r="AA1111" s="809" t="str">
        <f>IF(入力①申請書項目!AG963="","",入力①申請書項目!AG963)</f>
        <v/>
      </c>
      <c r="AB1111" s="809"/>
      <c r="AC1111" s="809"/>
      <c r="AD1111" s="812" t="str">
        <f>IF(入力①申請書項目!AK963="","",入力①申請書項目!AK963)</f>
        <v/>
      </c>
      <c r="AE1111" s="812"/>
      <c r="AF1111" s="812"/>
      <c r="AG1111" s="813" t="str">
        <f>IF(入力①申請書項目!AN963="","",入力①申請書項目!AN963)</f>
        <v/>
      </c>
      <c r="AH1111" s="813"/>
      <c r="AI1111" s="812" t="str">
        <f>IF(入力①申請書項目!AP963=0,"",入力①申請書項目!AP963)</f>
        <v/>
      </c>
      <c r="AJ1111" s="812"/>
      <c r="AK1111" s="812"/>
      <c r="AL1111" s="814" t="str">
        <f>IF(入力①申請書項目!AV963="","",入力①申請書項目!AV963)&amp;IF(入力①申請書項目!AZ963="","",","&amp;入力①申請書項目!AZ963)</f>
        <v/>
      </c>
      <c r="AM1111" s="814"/>
      <c r="AN1111" s="814"/>
      <c r="AO1111" s="814"/>
      <c r="AP1111" s="814"/>
      <c r="AQ1111" s="396"/>
    </row>
    <row r="1112" spans="1:43">
      <c r="A1112" s="265"/>
      <c r="B1112" s="265"/>
      <c r="C1112" s="808" t="str">
        <f>IF(入力①申請書項目!E964="","",入力①申請書項目!E964)</f>
        <v/>
      </c>
      <c r="D1112" s="808"/>
      <c r="E1112" s="809" t="str">
        <f>IF(入力①申請書項目!G964="","","H"&amp;入力①申請書項目!G964&amp;"."&amp;入力①申請書項目!J964)</f>
        <v/>
      </c>
      <c r="F1112" s="809"/>
      <c r="G1112" s="809"/>
      <c r="H1112" s="809"/>
      <c r="I1112" s="810" t="str">
        <f>IF(入力①申請書項目!M964="","",VLOOKUP(入力①申請書項目!M964,PL①!$A$25:$B$29,2,FALSE))</f>
        <v/>
      </c>
      <c r="J1112" s="810"/>
      <c r="K1112" s="810"/>
      <c r="L1112" s="811" t="str">
        <f>IF(入力①申請書項目!Q964="","",入力①申請書項目!Q964)</f>
        <v/>
      </c>
      <c r="M1112" s="811"/>
      <c r="N1112" s="811"/>
      <c r="O1112" s="811"/>
      <c r="P1112" s="811"/>
      <c r="Q1112" s="811"/>
      <c r="R1112" s="811"/>
      <c r="S1112" s="811"/>
      <c r="T1112" s="811"/>
      <c r="U1112" s="811"/>
      <c r="V1112" s="811"/>
      <c r="W1112" s="809" t="str">
        <f>IF(入力①申請書項目!AA964="","",入力①申請書項目!AA964)&amp;IF(入力①申請書項目!AD964="","",入力①申請書項目!AD964)</f>
        <v/>
      </c>
      <c r="X1112" s="809"/>
      <c r="Y1112" s="809"/>
      <c r="Z1112" s="809"/>
      <c r="AA1112" s="809" t="str">
        <f>IF(入力①申請書項目!AG964="","",入力①申請書項目!AG964)</f>
        <v/>
      </c>
      <c r="AB1112" s="809"/>
      <c r="AC1112" s="809"/>
      <c r="AD1112" s="812" t="str">
        <f>IF(入力①申請書項目!AK964="","",入力①申請書項目!AK964)</f>
        <v/>
      </c>
      <c r="AE1112" s="812"/>
      <c r="AF1112" s="812"/>
      <c r="AG1112" s="813" t="str">
        <f>IF(入力①申請書項目!AN964="","",入力①申請書項目!AN964)</f>
        <v/>
      </c>
      <c r="AH1112" s="813"/>
      <c r="AI1112" s="812" t="str">
        <f>IF(入力①申請書項目!AP964=0,"",入力①申請書項目!AP964)</f>
        <v/>
      </c>
      <c r="AJ1112" s="812"/>
      <c r="AK1112" s="812"/>
      <c r="AL1112" s="814" t="str">
        <f>IF(入力①申請書項目!AV964="","",入力①申請書項目!AV964)&amp;IF(入力①申請書項目!AZ964="","",","&amp;入力①申請書項目!AZ964)</f>
        <v/>
      </c>
      <c r="AM1112" s="814"/>
      <c r="AN1112" s="814"/>
      <c r="AO1112" s="814"/>
      <c r="AP1112" s="814"/>
      <c r="AQ1112" s="396"/>
    </row>
    <row r="1113" spans="1:43">
      <c r="A1113" s="265"/>
      <c r="B1113" s="265"/>
      <c r="C1113" s="808" t="str">
        <f>IF(入力①申請書項目!E965="","",入力①申請書項目!E965)</f>
        <v/>
      </c>
      <c r="D1113" s="808"/>
      <c r="E1113" s="809" t="str">
        <f>IF(入力①申請書項目!G965="","","H"&amp;入力①申請書項目!G965&amp;"."&amp;入力①申請書項目!J965)</f>
        <v/>
      </c>
      <c r="F1113" s="809"/>
      <c r="G1113" s="809"/>
      <c r="H1113" s="809"/>
      <c r="I1113" s="810" t="str">
        <f>IF(入力①申請書項目!M965="","",VLOOKUP(入力①申請書項目!M965,PL①!$A$25:$B$29,2,FALSE))</f>
        <v/>
      </c>
      <c r="J1113" s="810"/>
      <c r="K1113" s="810"/>
      <c r="L1113" s="811" t="str">
        <f>IF(入力①申請書項目!Q965="","",入力①申請書項目!Q965)</f>
        <v/>
      </c>
      <c r="M1113" s="811"/>
      <c r="N1113" s="811"/>
      <c r="O1113" s="811"/>
      <c r="P1113" s="811"/>
      <c r="Q1113" s="811"/>
      <c r="R1113" s="811"/>
      <c r="S1113" s="811"/>
      <c r="T1113" s="811"/>
      <c r="U1113" s="811"/>
      <c r="V1113" s="811"/>
      <c r="W1113" s="809" t="str">
        <f>IF(入力①申請書項目!AA965="","",入力①申請書項目!AA965)&amp;IF(入力①申請書項目!AD965="","",入力①申請書項目!AD965)</f>
        <v/>
      </c>
      <c r="X1113" s="809"/>
      <c r="Y1113" s="809"/>
      <c r="Z1113" s="809"/>
      <c r="AA1113" s="809" t="str">
        <f>IF(入力①申請書項目!AG965="","",入力①申請書項目!AG965)</f>
        <v/>
      </c>
      <c r="AB1113" s="809"/>
      <c r="AC1113" s="809"/>
      <c r="AD1113" s="812" t="str">
        <f>IF(入力①申請書項目!AK965="","",入力①申請書項目!AK965)</f>
        <v/>
      </c>
      <c r="AE1113" s="812"/>
      <c r="AF1113" s="812"/>
      <c r="AG1113" s="813" t="str">
        <f>IF(入力①申請書項目!AN965="","",入力①申請書項目!AN965)</f>
        <v/>
      </c>
      <c r="AH1113" s="813"/>
      <c r="AI1113" s="812" t="str">
        <f>IF(入力①申請書項目!AP965=0,"",入力①申請書項目!AP965)</f>
        <v/>
      </c>
      <c r="AJ1113" s="812"/>
      <c r="AK1113" s="812"/>
      <c r="AL1113" s="814" t="str">
        <f>IF(入力①申請書項目!AV965="","",入力①申請書項目!AV965)&amp;IF(入力①申請書項目!AZ965="","",","&amp;入力①申請書項目!AZ965)</f>
        <v/>
      </c>
      <c r="AM1113" s="814"/>
      <c r="AN1113" s="814"/>
      <c r="AO1113" s="814"/>
      <c r="AP1113" s="814"/>
      <c r="AQ1113" s="396"/>
    </row>
    <row r="1114" spans="1:43">
      <c r="A1114" s="265"/>
      <c r="B1114" s="265"/>
      <c r="C1114" s="808" t="str">
        <f>IF(入力①申請書項目!E966="","",入力①申請書項目!E966)</f>
        <v/>
      </c>
      <c r="D1114" s="808"/>
      <c r="E1114" s="809" t="str">
        <f>IF(入力①申請書項目!G966="","","H"&amp;入力①申請書項目!G966&amp;"."&amp;入力①申請書項目!J966)</f>
        <v/>
      </c>
      <c r="F1114" s="809"/>
      <c r="G1114" s="809"/>
      <c r="H1114" s="809"/>
      <c r="I1114" s="810" t="str">
        <f>IF(入力①申請書項目!M966="","",VLOOKUP(入力①申請書項目!M966,PL①!$A$25:$B$29,2,FALSE))</f>
        <v/>
      </c>
      <c r="J1114" s="810"/>
      <c r="K1114" s="810"/>
      <c r="L1114" s="811" t="str">
        <f>IF(入力①申請書項目!Q966="","",入力①申請書項目!Q966)</f>
        <v/>
      </c>
      <c r="M1114" s="811"/>
      <c r="N1114" s="811"/>
      <c r="O1114" s="811"/>
      <c r="P1114" s="811"/>
      <c r="Q1114" s="811"/>
      <c r="R1114" s="811"/>
      <c r="S1114" s="811"/>
      <c r="T1114" s="811"/>
      <c r="U1114" s="811"/>
      <c r="V1114" s="811"/>
      <c r="W1114" s="809" t="str">
        <f>IF(入力①申請書項目!AA966="","",入力①申請書項目!AA966)&amp;IF(入力①申請書項目!AD966="","",入力①申請書項目!AD966)</f>
        <v/>
      </c>
      <c r="X1114" s="809"/>
      <c r="Y1114" s="809"/>
      <c r="Z1114" s="809"/>
      <c r="AA1114" s="809" t="str">
        <f>IF(入力①申請書項目!AG966="","",入力①申請書項目!AG966)</f>
        <v/>
      </c>
      <c r="AB1114" s="809"/>
      <c r="AC1114" s="809"/>
      <c r="AD1114" s="812" t="str">
        <f>IF(入力①申請書項目!AK966="","",入力①申請書項目!AK966)</f>
        <v/>
      </c>
      <c r="AE1114" s="812"/>
      <c r="AF1114" s="812"/>
      <c r="AG1114" s="813" t="str">
        <f>IF(入力①申請書項目!AN966="","",入力①申請書項目!AN966)</f>
        <v/>
      </c>
      <c r="AH1114" s="813"/>
      <c r="AI1114" s="812" t="str">
        <f>IF(入力①申請書項目!AP966=0,"",入力①申請書項目!AP966)</f>
        <v/>
      </c>
      <c r="AJ1114" s="812"/>
      <c r="AK1114" s="812"/>
      <c r="AL1114" s="814" t="str">
        <f>IF(入力①申請書項目!AV966="","",入力①申請書項目!AV966)&amp;IF(入力①申請書項目!AZ966="","",","&amp;入力①申請書項目!AZ966)</f>
        <v/>
      </c>
      <c r="AM1114" s="814"/>
      <c r="AN1114" s="814"/>
      <c r="AO1114" s="814"/>
      <c r="AP1114" s="814"/>
      <c r="AQ1114" s="396"/>
    </row>
    <row r="1115" spans="1:43">
      <c r="A1115" s="265"/>
      <c r="B1115" s="265"/>
      <c r="C1115" s="808" t="str">
        <f>IF(入力①申請書項目!E967="","",入力①申請書項目!E967)</f>
        <v/>
      </c>
      <c r="D1115" s="808"/>
      <c r="E1115" s="809" t="str">
        <f>IF(入力①申請書項目!G967="","","H"&amp;入力①申請書項目!G967&amp;"."&amp;入力①申請書項目!J967)</f>
        <v/>
      </c>
      <c r="F1115" s="809"/>
      <c r="G1115" s="809"/>
      <c r="H1115" s="809"/>
      <c r="I1115" s="810" t="str">
        <f>IF(入力①申請書項目!M967="","",VLOOKUP(入力①申請書項目!M967,PL①!$A$25:$B$29,2,FALSE))</f>
        <v/>
      </c>
      <c r="J1115" s="810"/>
      <c r="K1115" s="810"/>
      <c r="L1115" s="811" t="str">
        <f>IF(入力①申請書項目!Q967="","",入力①申請書項目!Q967)</f>
        <v/>
      </c>
      <c r="M1115" s="811"/>
      <c r="N1115" s="811"/>
      <c r="O1115" s="811"/>
      <c r="P1115" s="811"/>
      <c r="Q1115" s="811"/>
      <c r="R1115" s="811"/>
      <c r="S1115" s="811"/>
      <c r="T1115" s="811"/>
      <c r="U1115" s="811"/>
      <c r="V1115" s="811"/>
      <c r="W1115" s="809" t="str">
        <f>IF(入力①申請書項目!AA967="","",入力①申請書項目!AA967)&amp;IF(入力①申請書項目!AD967="","",入力①申請書項目!AD967)</f>
        <v/>
      </c>
      <c r="X1115" s="809"/>
      <c r="Y1115" s="809"/>
      <c r="Z1115" s="809"/>
      <c r="AA1115" s="809" t="str">
        <f>IF(入力①申請書項目!AG967="","",入力①申請書項目!AG967)</f>
        <v/>
      </c>
      <c r="AB1115" s="809"/>
      <c r="AC1115" s="809"/>
      <c r="AD1115" s="812" t="str">
        <f>IF(入力①申請書項目!AK967="","",入力①申請書項目!AK967)</f>
        <v/>
      </c>
      <c r="AE1115" s="812"/>
      <c r="AF1115" s="812"/>
      <c r="AG1115" s="813" t="str">
        <f>IF(入力①申請書項目!AN967="","",入力①申請書項目!AN967)</f>
        <v/>
      </c>
      <c r="AH1115" s="813"/>
      <c r="AI1115" s="812" t="str">
        <f>IF(入力①申請書項目!AP967=0,"",入力①申請書項目!AP967)</f>
        <v/>
      </c>
      <c r="AJ1115" s="812"/>
      <c r="AK1115" s="812"/>
      <c r="AL1115" s="814" t="str">
        <f>IF(入力①申請書項目!AV967="","",入力①申請書項目!AV967)&amp;IF(入力①申請書項目!AZ967="","",","&amp;入力①申請書項目!AZ967)</f>
        <v/>
      </c>
      <c r="AM1115" s="814"/>
      <c r="AN1115" s="814"/>
      <c r="AO1115" s="814"/>
      <c r="AP1115" s="814"/>
      <c r="AQ1115" s="396"/>
    </row>
    <row r="1116" spans="1:43">
      <c r="A1116" s="265"/>
      <c r="B1116" s="265"/>
      <c r="C1116" s="808" t="str">
        <f>IF(入力①申請書項目!E968="","",入力①申請書項目!E968)</f>
        <v/>
      </c>
      <c r="D1116" s="808"/>
      <c r="E1116" s="809" t="str">
        <f>IF(入力①申請書項目!G968="","","H"&amp;入力①申請書項目!G968&amp;"."&amp;入力①申請書項目!J968)</f>
        <v/>
      </c>
      <c r="F1116" s="809"/>
      <c r="G1116" s="809"/>
      <c r="H1116" s="809"/>
      <c r="I1116" s="810" t="str">
        <f>IF(入力①申請書項目!M968="","",VLOOKUP(入力①申請書項目!M968,PL①!$A$25:$B$29,2,FALSE))</f>
        <v/>
      </c>
      <c r="J1116" s="810"/>
      <c r="K1116" s="810"/>
      <c r="L1116" s="811" t="str">
        <f>IF(入力①申請書項目!Q968="","",入力①申請書項目!Q968)</f>
        <v/>
      </c>
      <c r="M1116" s="811"/>
      <c r="N1116" s="811"/>
      <c r="O1116" s="811"/>
      <c r="P1116" s="811"/>
      <c r="Q1116" s="811"/>
      <c r="R1116" s="811"/>
      <c r="S1116" s="811"/>
      <c r="T1116" s="811"/>
      <c r="U1116" s="811"/>
      <c r="V1116" s="811"/>
      <c r="W1116" s="809" t="str">
        <f>IF(入力①申請書項目!AA968="","",入力①申請書項目!AA968)&amp;IF(入力①申請書項目!AD968="","",入力①申請書項目!AD968)</f>
        <v/>
      </c>
      <c r="X1116" s="809"/>
      <c r="Y1116" s="809"/>
      <c r="Z1116" s="809"/>
      <c r="AA1116" s="809" t="str">
        <f>IF(入力①申請書項目!AG968="","",入力①申請書項目!AG968)</f>
        <v/>
      </c>
      <c r="AB1116" s="809"/>
      <c r="AC1116" s="809"/>
      <c r="AD1116" s="812" t="str">
        <f>IF(入力①申請書項目!AK968="","",入力①申請書項目!AK968)</f>
        <v/>
      </c>
      <c r="AE1116" s="812"/>
      <c r="AF1116" s="812"/>
      <c r="AG1116" s="813" t="str">
        <f>IF(入力①申請書項目!AN968="","",入力①申請書項目!AN968)</f>
        <v/>
      </c>
      <c r="AH1116" s="813"/>
      <c r="AI1116" s="812" t="str">
        <f>IF(入力①申請書項目!AP968=0,"",入力①申請書項目!AP968)</f>
        <v/>
      </c>
      <c r="AJ1116" s="812"/>
      <c r="AK1116" s="812"/>
      <c r="AL1116" s="814" t="str">
        <f>IF(入力①申請書項目!AV968="","",入力①申請書項目!AV968)&amp;IF(入力①申請書項目!AZ968="","",","&amp;入力①申請書項目!AZ968)</f>
        <v/>
      </c>
      <c r="AM1116" s="814"/>
      <c r="AN1116" s="814"/>
      <c r="AO1116" s="814"/>
      <c r="AP1116" s="814"/>
      <c r="AQ1116" s="396"/>
    </row>
    <row r="1117" spans="1:43">
      <c r="A1117" s="265"/>
      <c r="B1117" s="265"/>
      <c r="C1117" s="808" t="str">
        <f>IF(入力①申請書項目!E969="","",入力①申請書項目!E969)</f>
        <v/>
      </c>
      <c r="D1117" s="808"/>
      <c r="E1117" s="809" t="str">
        <f>IF(入力①申請書項目!G969="","","H"&amp;入力①申請書項目!G969&amp;"."&amp;入力①申請書項目!J969)</f>
        <v/>
      </c>
      <c r="F1117" s="809"/>
      <c r="G1117" s="809"/>
      <c r="H1117" s="809"/>
      <c r="I1117" s="810" t="str">
        <f>IF(入力①申請書項目!M969="","",VLOOKUP(入力①申請書項目!M969,PL①!$A$25:$B$29,2,FALSE))</f>
        <v/>
      </c>
      <c r="J1117" s="810"/>
      <c r="K1117" s="810"/>
      <c r="L1117" s="811" t="str">
        <f>IF(入力①申請書項目!Q969="","",入力①申請書項目!Q969)</f>
        <v/>
      </c>
      <c r="M1117" s="811"/>
      <c r="N1117" s="811"/>
      <c r="O1117" s="811"/>
      <c r="P1117" s="811"/>
      <c r="Q1117" s="811"/>
      <c r="R1117" s="811"/>
      <c r="S1117" s="811"/>
      <c r="T1117" s="811"/>
      <c r="U1117" s="811"/>
      <c r="V1117" s="811"/>
      <c r="W1117" s="809" t="str">
        <f>IF(入力①申請書項目!AA969="","",入力①申請書項目!AA969)&amp;IF(入力①申請書項目!AD969="","",入力①申請書項目!AD969)</f>
        <v/>
      </c>
      <c r="X1117" s="809"/>
      <c r="Y1117" s="809"/>
      <c r="Z1117" s="809"/>
      <c r="AA1117" s="809" t="str">
        <f>IF(入力①申請書項目!AG969="","",入力①申請書項目!AG969)</f>
        <v/>
      </c>
      <c r="AB1117" s="809"/>
      <c r="AC1117" s="809"/>
      <c r="AD1117" s="812" t="str">
        <f>IF(入力①申請書項目!AK969="","",入力①申請書項目!AK969)</f>
        <v/>
      </c>
      <c r="AE1117" s="812"/>
      <c r="AF1117" s="812"/>
      <c r="AG1117" s="813" t="str">
        <f>IF(入力①申請書項目!AN969="","",入力①申請書項目!AN969)</f>
        <v/>
      </c>
      <c r="AH1117" s="813"/>
      <c r="AI1117" s="812" t="str">
        <f>IF(入力①申請書項目!AP969=0,"",入力①申請書項目!AP969)</f>
        <v/>
      </c>
      <c r="AJ1117" s="812"/>
      <c r="AK1117" s="812"/>
      <c r="AL1117" s="814" t="str">
        <f>IF(入力①申請書項目!AV969="","",入力①申請書項目!AV969)&amp;IF(入力①申請書項目!AZ969="","",","&amp;入力①申請書項目!AZ969)</f>
        <v/>
      </c>
      <c r="AM1117" s="814"/>
      <c r="AN1117" s="814"/>
      <c r="AO1117" s="814"/>
      <c r="AP1117" s="814"/>
      <c r="AQ1117" s="396"/>
    </row>
    <row r="1118" spans="1:43">
      <c r="A1118" s="265"/>
      <c r="B1118" s="265"/>
      <c r="C1118" s="808" t="str">
        <f>IF(入力①申請書項目!E970="","",入力①申請書項目!E970)</f>
        <v/>
      </c>
      <c r="D1118" s="808"/>
      <c r="E1118" s="809" t="str">
        <f>IF(入力①申請書項目!G970="","","H"&amp;入力①申請書項目!G970&amp;"."&amp;入力①申請書項目!J970)</f>
        <v/>
      </c>
      <c r="F1118" s="809"/>
      <c r="G1118" s="809"/>
      <c r="H1118" s="809"/>
      <c r="I1118" s="810" t="str">
        <f>IF(入力①申請書項目!M970="","",VLOOKUP(入力①申請書項目!M970,PL①!$A$25:$B$29,2,FALSE))</f>
        <v/>
      </c>
      <c r="J1118" s="810"/>
      <c r="K1118" s="810"/>
      <c r="L1118" s="811" t="str">
        <f>IF(入力①申請書項目!Q970="","",入力①申請書項目!Q970)</f>
        <v/>
      </c>
      <c r="M1118" s="811"/>
      <c r="N1118" s="811"/>
      <c r="O1118" s="811"/>
      <c r="P1118" s="811"/>
      <c r="Q1118" s="811"/>
      <c r="R1118" s="811"/>
      <c r="S1118" s="811"/>
      <c r="T1118" s="811"/>
      <c r="U1118" s="811"/>
      <c r="V1118" s="811"/>
      <c r="W1118" s="809" t="str">
        <f>IF(入力①申請書項目!AA970="","",入力①申請書項目!AA970)&amp;IF(入力①申請書項目!AD970="","",入力①申請書項目!AD970)</f>
        <v/>
      </c>
      <c r="X1118" s="809"/>
      <c r="Y1118" s="809"/>
      <c r="Z1118" s="809"/>
      <c r="AA1118" s="809" t="str">
        <f>IF(入力①申請書項目!AG970="","",入力①申請書項目!AG970)</f>
        <v/>
      </c>
      <c r="AB1118" s="809"/>
      <c r="AC1118" s="809"/>
      <c r="AD1118" s="812" t="str">
        <f>IF(入力①申請書項目!AK970="","",入力①申請書項目!AK970)</f>
        <v/>
      </c>
      <c r="AE1118" s="812"/>
      <c r="AF1118" s="812"/>
      <c r="AG1118" s="813" t="str">
        <f>IF(入力①申請書項目!AN970="","",入力①申請書項目!AN970)</f>
        <v/>
      </c>
      <c r="AH1118" s="813"/>
      <c r="AI1118" s="812" t="str">
        <f>IF(入力①申請書項目!AP970=0,"",入力①申請書項目!AP970)</f>
        <v/>
      </c>
      <c r="AJ1118" s="812"/>
      <c r="AK1118" s="812"/>
      <c r="AL1118" s="814" t="str">
        <f>IF(入力①申請書項目!AV970="","",入力①申請書項目!AV970)&amp;IF(入力①申請書項目!AZ970="","",","&amp;入力①申請書項目!AZ970)</f>
        <v/>
      </c>
      <c r="AM1118" s="814"/>
      <c r="AN1118" s="814"/>
      <c r="AO1118" s="814"/>
      <c r="AP1118" s="814"/>
      <c r="AQ1118" s="396"/>
    </row>
    <row r="1119" spans="1:43">
      <c r="A1119" s="265"/>
      <c r="B1119" s="265"/>
      <c r="C1119" s="808" t="str">
        <f>IF(入力①申請書項目!E971="","",入力①申請書項目!E971)</f>
        <v/>
      </c>
      <c r="D1119" s="808"/>
      <c r="E1119" s="809" t="str">
        <f>IF(入力①申請書項目!G971="","","H"&amp;入力①申請書項目!G971&amp;"."&amp;入力①申請書項目!J971)</f>
        <v/>
      </c>
      <c r="F1119" s="809"/>
      <c r="G1119" s="809"/>
      <c r="H1119" s="809"/>
      <c r="I1119" s="810" t="str">
        <f>IF(入力①申請書項目!M971="","",VLOOKUP(入力①申請書項目!M971,PL①!$A$25:$B$29,2,FALSE))</f>
        <v/>
      </c>
      <c r="J1119" s="810"/>
      <c r="K1119" s="810"/>
      <c r="L1119" s="811" t="str">
        <f>IF(入力①申請書項目!Q971="","",入力①申請書項目!Q971)</f>
        <v/>
      </c>
      <c r="M1119" s="811"/>
      <c r="N1119" s="811"/>
      <c r="O1119" s="811"/>
      <c r="P1119" s="811"/>
      <c r="Q1119" s="811"/>
      <c r="R1119" s="811"/>
      <c r="S1119" s="811"/>
      <c r="T1119" s="811"/>
      <c r="U1119" s="811"/>
      <c r="V1119" s="811"/>
      <c r="W1119" s="809" t="str">
        <f>IF(入力①申請書項目!AA971="","",入力①申請書項目!AA971)&amp;IF(入力①申請書項目!AD971="","",入力①申請書項目!AD971)</f>
        <v/>
      </c>
      <c r="X1119" s="809"/>
      <c r="Y1119" s="809"/>
      <c r="Z1119" s="809"/>
      <c r="AA1119" s="809" t="str">
        <f>IF(入力①申請書項目!AG971="","",入力①申請書項目!AG971)</f>
        <v/>
      </c>
      <c r="AB1119" s="809"/>
      <c r="AC1119" s="809"/>
      <c r="AD1119" s="812" t="str">
        <f>IF(入力①申請書項目!AK971="","",入力①申請書項目!AK971)</f>
        <v/>
      </c>
      <c r="AE1119" s="812"/>
      <c r="AF1119" s="812"/>
      <c r="AG1119" s="813" t="str">
        <f>IF(入力①申請書項目!AN971="","",入力①申請書項目!AN971)</f>
        <v/>
      </c>
      <c r="AH1119" s="813"/>
      <c r="AI1119" s="812" t="str">
        <f>IF(入力①申請書項目!AP971=0,"",入力①申請書項目!AP971)</f>
        <v/>
      </c>
      <c r="AJ1119" s="812"/>
      <c r="AK1119" s="812"/>
      <c r="AL1119" s="814" t="str">
        <f>IF(入力①申請書項目!AV971="","",入力①申請書項目!AV971)&amp;IF(入力①申請書項目!AZ971="","",","&amp;入力①申請書項目!AZ971)</f>
        <v/>
      </c>
      <c r="AM1119" s="814"/>
      <c r="AN1119" s="814"/>
      <c r="AO1119" s="814"/>
      <c r="AP1119" s="814"/>
      <c r="AQ1119" s="396"/>
    </row>
    <row r="1120" spans="1:43">
      <c r="A1120" s="265"/>
      <c r="B1120" s="265"/>
      <c r="C1120" s="808" t="str">
        <f>IF(入力①申請書項目!E972="","",入力①申請書項目!E972)</f>
        <v/>
      </c>
      <c r="D1120" s="808"/>
      <c r="E1120" s="809" t="str">
        <f>IF(入力①申請書項目!G972="","","H"&amp;入力①申請書項目!G972&amp;"."&amp;入力①申請書項目!J972)</f>
        <v/>
      </c>
      <c r="F1120" s="809"/>
      <c r="G1120" s="809"/>
      <c r="H1120" s="809"/>
      <c r="I1120" s="810" t="str">
        <f>IF(入力①申請書項目!M972="","",VLOOKUP(入力①申請書項目!M972,PL①!$A$25:$B$29,2,FALSE))</f>
        <v/>
      </c>
      <c r="J1120" s="810"/>
      <c r="K1120" s="810"/>
      <c r="L1120" s="811" t="str">
        <f>IF(入力①申請書項目!Q972="","",入力①申請書項目!Q972)</f>
        <v/>
      </c>
      <c r="M1120" s="811"/>
      <c r="N1120" s="811"/>
      <c r="O1120" s="811"/>
      <c r="P1120" s="811"/>
      <c r="Q1120" s="811"/>
      <c r="R1120" s="811"/>
      <c r="S1120" s="811"/>
      <c r="T1120" s="811"/>
      <c r="U1120" s="811"/>
      <c r="V1120" s="811"/>
      <c r="W1120" s="809" t="str">
        <f>IF(入力①申請書項目!AA972="","",入力①申請書項目!AA972)&amp;IF(入力①申請書項目!AD972="","",入力①申請書項目!AD972)</f>
        <v/>
      </c>
      <c r="X1120" s="809"/>
      <c r="Y1120" s="809"/>
      <c r="Z1120" s="809"/>
      <c r="AA1120" s="809" t="str">
        <f>IF(入力①申請書項目!AG972="","",入力①申請書項目!AG972)</f>
        <v/>
      </c>
      <c r="AB1120" s="809"/>
      <c r="AC1120" s="809"/>
      <c r="AD1120" s="812" t="str">
        <f>IF(入力①申請書項目!AK972="","",入力①申請書項目!AK972)</f>
        <v/>
      </c>
      <c r="AE1120" s="812"/>
      <c r="AF1120" s="812"/>
      <c r="AG1120" s="813" t="str">
        <f>IF(入力①申請書項目!AN972="","",入力①申請書項目!AN972)</f>
        <v/>
      </c>
      <c r="AH1120" s="813"/>
      <c r="AI1120" s="812" t="str">
        <f>IF(入力①申請書項目!AP972=0,"",入力①申請書項目!AP972)</f>
        <v/>
      </c>
      <c r="AJ1120" s="812"/>
      <c r="AK1120" s="812"/>
      <c r="AL1120" s="814" t="str">
        <f>IF(入力①申請書項目!AV972="","",入力①申請書項目!AV972)&amp;IF(入力①申請書項目!AZ972="","",","&amp;入力①申請書項目!AZ972)</f>
        <v/>
      </c>
      <c r="AM1120" s="814"/>
      <c r="AN1120" s="814"/>
      <c r="AO1120" s="814"/>
      <c r="AP1120" s="814"/>
      <c r="AQ1120" s="396"/>
    </row>
    <row r="1121" spans="1:46">
      <c r="A1121" s="265"/>
      <c r="B1121" s="265"/>
      <c r="C1121" s="808" t="str">
        <f>IF(入力①申請書項目!E973="","",入力①申請書項目!E973)</f>
        <v/>
      </c>
      <c r="D1121" s="808"/>
      <c r="E1121" s="809" t="str">
        <f>IF(入力①申請書項目!G973="","","H"&amp;入力①申請書項目!G973&amp;"."&amp;入力①申請書項目!J973)</f>
        <v/>
      </c>
      <c r="F1121" s="809"/>
      <c r="G1121" s="809"/>
      <c r="H1121" s="809"/>
      <c r="I1121" s="810" t="str">
        <f>IF(入力①申請書項目!M973="","",VLOOKUP(入力①申請書項目!M973,PL①!$A$25:$B$29,2,FALSE))</f>
        <v/>
      </c>
      <c r="J1121" s="810"/>
      <c r="K1121" s="810"/>
      <c r="L1121" s="811" t="str">
        <f>IF(入力①申請書項目!Q973="","",入力①申請書項目!Q973)</f>
        <v/>
      </c>
      <c r="M1121" s="811"/>
      <c r="N1121" s="811"/>
      <c r="O1121" s="811"/>
      <c r="P1121" s="811"/>
      <c r="Q1121" s="811"/>
      <c r="R1121" s="811"/>
      <c r="S1121" s="811"/>
      <c r="T1121" s="811"/>
      <c r="U1121" s="811"/>
      <c r="V1121" s="811"/>
      <c r="W1121" s="809" t="str">
        <f>IF(入力①申請書項目!AA973="","",入力①申請書項目!AA973)&amp;IF(入力①申請書項目!AD973="","",入力①申請書項目!AD973)</f>
        <v/>
      </c>
      <c r="X1121" s="809"/>
      <c r="Y1121" s="809"/>
      <c r="Z1121" s="809"/>
      <c r="AA1121" s="809" t="str">
        <f>IF(入力①申請書項目!AG973="","",入力①申請書項目!AG973)</f>
        <v/>
      </c>
      <c r="AB1121" s="809"/>
      <c r="AC1121" s="809"/>
      <c r="AD1121" s="812" t="str">
        <f>IF(入力①申請書項目!AK973="","",入力①申請書項目!AK973)</f>
        <v/>
      </c>
      <c r="AE1121" s="812"/>
      <c r="AF1121" s="812"/>
      <c r="AG1121" s="813" t="str">
        <f>IF(入力①申請書項目!AN973="","",入力①申請書項目!AN973)</f>
        <v/>
      </c>
      <c r="AH1121" s="813"/>
      <c r="AI1121" s="812" t="str">
        <f>IF(入力①申請書項目!AP973=0,"",入力①申請書項目!AP973)</f>
        <v/>
      </c>
      <c r="AJ1121" s="812"/>
      <c r="AK1121" s="812"/>
      <c r="AL1121" s="814" t="str">
        <f>IF(入力①申請書項目!AV973="","",入力①申請書項目!AV973)&amp;IF(入力①申請書項目!AZ973="","",","&amp;入力①申請書項目!AZ973)</f>
        <v/>
      </c>
      <c r="AM1121" s="814"/>
      <c r="AN1121" s="814"/>
      <c r="AO1121" s="814"/>
      <c r="AP1121" s="814"/>
      <c r="AQ1121" s="396"/>
    </row>
    <row r="1122" spans="1:46">
      <c r="A1122" s="265"/>
      <c r="B1122" s="265"/>
      <c r="C1122" s="808" t="str">
        <f>IF(入力①申請書項目!E974="","",入力①申請書項目!E974)</f>
        <v/>
      </c>
      <c r="D1122" s="808"/>
      <c r="E1122" s="809" t="str">
        <f>IF(入力①申請書項目!G974="","","H"&amp;入力①申請書項目!G974&amp;"."&amp;入力①申請書項目!J974)</f>
        <v/>
      </c>
      <c r="F1122" s="809"/>
      <c r="G1122" s="809"/>
      <c r="H1122" s="809"/>
      <c r="I1122" s="810" t="str">
        <f>IF(入力①申請書項目!M974="","",VLOOKUP(入力①申請書項目!M974,PL①!$A$25:$B$29,2,FALSE))</f>
        <v/>
      </c>
      <c r="J1122" s="810"/>
      <c r="K1122" s="810"/>
      <c r="L1122" s="811" t="str">
        <f>IF(入力①申請書項目!Q974="","",入力①申請書項目!Q974)</f>
        <v/>
      </c>
      <c r="M1122" s="811"/>
      <c r="N1122" s="811"/>
      <c r="O1122" s="811"/>
      <c r="P1122" s="811"/>
      <c r="Q1122" s="811"/>
      <c r="R1122" s="811"/>
      <c r="S1122" s="811"/>
      <c r="T1122" s="811"/>
      <c r="U1122" s="811"/>
      <c r="V1122" s="811"/>
      <c r="W1122" s="809" t="str">
        <f>IF(入力①申請書項目!AA974="","",入力①申請書項目!AA974)&amp;IF(入力①申請書項目!AD974="","",入力①申請書項目!AD974)</f>
        <v/>
      </c>
      <c r="X1122" s="809"/>
      <c r="Y1122" s="809"/>
      <c r="Z1122" s="809"/>
      <c r="AA1122" s="809" t="str">
        <f>IF(入力①申請書項目!AG974="","",入力①申請書項目!AG974)</f>
        <v/>
      </c>
      <c r="AB1122" s="809"/>
      <c r="AC1122" s="809"/>
      <c r="AD1122" s="812" t="str">
        <f>IF(入力①申請書項目!AK974="","",入力①申請書項目!AK974)</f>
        <v/>
      </c>
      <c r="AE1122" s="812"/>
      <c r="AF1122" s="812"/>
      <c r="AG1122" s="813" t="str">
        <f>IF(入力①申請書項目!AN974="","",入力①申請書項目!AN974)</f>
        <v/>
      </c>
      <c r="AH1122" s="813"/>
      <c r="AI1122" s="812" t="str">
        <f>IF(入力①申請書項目!AP974=0,"",入力①申請書項目!AP974)</f>
        <v/>
      </c>
      <c r="AJ1122" s="812"/>
      <c r="AK1122" s="812"/>
      <c r="AL1122" s="814" t="str">
        <f>IF(入力①申請書項目!AV974="","",入力①申請書項目!AV974)&amp;IF(入力①申請書項目!AZ974="","",","&amp;入力①申請書項目!AZ974)</f>
        <v/>
      </c>
      <c r="AM1122" s="814"/>
      <c r="AN1122" s="814"/>
      <c r="AO1122" s="814"/>
      <c r="AP1122" s="814"/>
      <c r="AQ1122" s="396"/>
    </row>
    <row r="1123" spans="1:46">
      <c r="A1123" s="265"/>
      <c r="B1123" s="265"/>
      <c r="C1123" s="808" t="str">
        <f>IF(入力①申請書項目!E975="","",入力①申請書項目!E975)</f>
        <v/>
      </c>
      <c r="D1123" s="808"/>
      <c r="E1123" s="809" t="str">
        <f>IF(入力①申請書項目!G975="","","H"&amp;入力①申請書項目!G975&amp;"."&amp;入力①申請書項目!J975)</f>
        <v/>
      </c>
      <c r="F1123" s="809"/>
      <c r="G1123" s="809"/>
      <c r="H1123" s="809"/>
      <c r="I1123" s="810" t="str">
        <f>IF(入力①申請書項目!M975="","",VLOOKUP(入力①申請書項目!M975,PL①!$A$25:$B$29,2,FALSE))</f>
        <v/>
      </c>
      <c r="J1123" s="810"/>
      <c r="K1123" s="810"/>
      <c r="L1123" s="811" t="str">
        <f>IF(入力①申請書項目!Q975="","",入力①申請書項目!Q975)</f>
        <v/>
      </c>
      <c r="M1123" s="811"/>
      <c r="N1123" s="811"/>
      <c r="O1123" s="811"/>
      <c r="P1123" s="811"/>
      <c r="Q1123" s="811"/>
      <c r="R1123" s="811"/>
      <c r="S1123" s="811"/>
      <c r="T1123" s="811"/>
      <c r="U1123" s="811"/>
      <c r="V1123" s="811"/>
      <c r="W1123" s="809" t="str">
        <f>IF(入力①申請書項目!AA975="","",入力①申請書項目!AA975)&amp;IF(入力①申請書項目!AD975="","",入力①申請書項目!AD975)</f>
        <v/>
      </c>
      <c r="X1123" s="809"/>
      <c r="Y1123" s="809"/>
      <c r="Z1123" s="809"/>
      <c r="AA1123" s="809" t="str">
        <f>IF(入力①申請書項目!AG975="","",入力①申請書項目!AG975)</f>
        <v/>
      </c>
      <c r="AB1123" s="809"/>
      <c r="AC1123" s="809"/>
      <c r="AD1123" s="812" t="str">
        <f>IF(入力①申請書項目!AK975="","",入力①申請書項目!AK975)</f>
        <v/>
      </c>
      <c r="AE1123" s="812"/>
      <c r="AF1123" s="812"/>
      <c r="AG1123" s="813" t="str">
        <f>IF(入力①申請書項目!AN975="","",入力①申請書項目!AN975)</f>
        <v/>
      </c>
      <c r="AH1123" s="813"/>
      <c r="AI1123" s="812" t="str">
        <f>IF(入力①申請書項目!AP975=0,"",入力①申請書項目!AP975)</f>
        <v/>
      </c>
      <c r="AJ1123" s="812"/>
      <c r="AK1123" s="812"/>
      <c r="AL1123" s="814" t="str">
        <f>IF(入力①申請書項目!AV975="","",入力①申請書項目!AV975)&amp;IF(入力①申請書項目!AZ975="","",","&amp;入力①申請書項目!AZ975)</f>
        <v/>
      </c>
      <c r="AM1123" s="814"/>
      <c r="AN1123" s="814"/>
      <c r="AO1123" s="814"/>
      <c r="AP1123" s="814"/>
      <c r="AQ1123" s="396"/>
    </row>
    <row r="1124" spans="1:46">
      <c r="A1124" s="265"/>
      <c r="B1124" s="265"/>
      <c r="C1124" s="808" t="str">
        <f>IF(入力①申請書項目!E976="","",入力①申請書項目!E976)</f>
        <v/>
      </c>
      <c r="D1124" s="808"/>
      <c r="E1124" s="809" t="str">
        <f>IF(入力①申請書項目!G976="","","H"&amp;入力①申請書項目!G976&amp;"."&amp;入力①申請書項目!J976)</f>
        <v/>
      </c>
      <c r="F1124" s="809"/>
      <c r="G1124" s="809"/>
      <c r="H1124" s="809"/>
      <c r="I1124" s="810" t="str">
        <f>IF(入力①申請書項目!M976="","",VLOOKUP(入力①申請書項目!M976,PL①!$A$25:$B$29,2,FALSE))</f>
        <v/>
      </c>
      <c r="J1124" s="810"/>
      <c r="K1124" s="810"/>
      <c r="L1124" s="811" t="str">
        <f>IF(入力①申請書項目!Q976="","",入力①申請書項目!Q976)</f>
        <v/>
      </c>
      <c r="M1124" s="811"/>
      <c r="N1124" s="811"/>
      <c r="O1124" s="811"/>
      <c r="P1124" s="811"/>
      <c r="Q1124" s="811"/>
      <c r="R1124" s="811"/>
      <c r="S1124" s="811"/>
      <c r="T1124" s="811"/>
      <c r="U1124" s="811"/>
      <c r="V1124" s="811"/>
      <c r="W1124" s="809" t="str">
        <f>IF(入力①申請書項目!AA976="","",入力①申請書項目!AA976)&amp;IF(入力①申請書項目!AD976="","",入力①申請書項目!AD976)</f>
        <v/>
      </c>
      <c r="X1124" s="809"/>
      <c r="Y1124" s="809"/>
      <c r="Z1124" s="809"/>
      <c r="AA1124" s="809" t="str">
        <f>IF(入力①申請書項目!AG976="","",入力①申請書項目!AG976)</f>
        <v/>
      </c>
      <c r="AB1124" s="809"/>
      <c r="AC1124" s="809"/>
      <c r="AD1124" s="812" t="str">
        <f>IF(入力①申請書項目!AK976="","",入力①申請書項目!AK976)</f>
        <v/>
      </c>
      <c r="AE1124" s="812"/>
      <c r="AF1124" s="812"/>
      <c r="AG1124" s="813" t="str">
        <f>IF(入力①申請書項目!AN976="","",入力①申請書項目!AN976)</f>
        <v/>
      </c>
      <c r="AH1124" s="813"/>
      <c r="AI1124" s="812" t="str">
        <f>IF(入力①申請書項目!AP976=0,"",入力①申請書項目!AP976)</f>
        <v/>
      </c>
      <c r="AJ1124" s="812"/>
      <c r="AK1124" s="812"/>
      <c r="AL1124" s="814" t="str">
        <f>IF(入力①申請書項目!AV976="","",入力①申請書項目!AV976)&amp;IF(入力①申請書項目!AZ976="","",","&amp;入力①申請書項目!AZ976)</f>
        <v/>
      </c>
      <c r="AM1124" s="814"/>
      <c r="AN1124" s="814"/>
      <c r="AO1124" s="814"/>
      <c r="AP1124" s="814"/>
      <c r="AQ1124" s="396"/>
    </row>
    <row r="1125" spans="1:46">
      <c r="A1125" s="265"/>
      <c r="B1125" s="265"/>
      <c r="C1125" s="808" t="str">
        <f>IF(入力①申請書項目!E977="","",入力①申請書項目!E977)</f>
        <v/>
      </c>
      <c r="D1125" s="808"/>
      <c r="E1125" s="809" t="str">
        <f>IF(入力①申請書項目!G977="","","H"&amp;入力①申請書項目!G977&amp;"."&amp;入力①申請書項目!J977)</f>
        <v/>
      </c>
      <c r="F1125" s="809"/>
      <c r="G1125" s="809"/>
      <c r="H1125" s="809"/>
      <c r="I1125" s="810" t="str">
        <f>IF(入力①申請書項目!M977="","",VLOOKUP(入力①申請書項目!M977,PL①!$A$25:$B$29,2,FALSE))</f>
        <v/>
      </c>
      <c r="J1125" s="810"/>
      <c r="K1125" s="810"/>
      <c r="L1125" s="811" t="str">
        <f>IF(入力①申請書項目!Q977="","",入力①申請書項目!Q977)</f>
        <v/>
      </c>
      <c r="M1125" s="811"/>
      <c r="N1125" s="811"/>
      <c r="O1125" s="811"/>
      <c r="P1125" s="811"/>
      <c r="Q1125" s="811"/>
      <c r="R1125" s="811"/>
      <c r="S1125" s="811"/>
      <c r="T1125" s="811"/>
      <c r="U1125" s="811"/>
      <c r="V1125" s="811"/>
      <c r="W1125" s="809" t="str">
        <f>IF(入力①申請書項目!AA977="","",入力①申請書項目!AA977)&amp;IF(入力①申請書項目!AD977="","",入力①申請書項目!AD977)</f>
        <v/>
      </c>
      <c r="X1125" s="809"/>
      <c r="Y1125" s="809"/>
      <c r="Z1125" s="809"/>
      <c r="AA1125" s="809" t="str">
        <f>IF(入力①申請書項目!AG977="","",入力①申請書項目!AG977)</f>
        <v/>
      </c>
      <c r="AB1125" s="809"/>
      <c r="AC1125" s="809"/>
      <c r="AD1125" s="812" t="str">
        <f>IF(入力①申請書項目!AK977="","",入力①申請書項目!AK977)</f>
        <v/>
      </c>
      <c r="AE1125" s="812"/>
      <c r="AF1125" s="812"/>
      <c r="AG1125" s="813" t="str">
        <f>IF(入力①申請書項目!AN977="","",入力①申請書項目!AN977)</f>
        <v/>
      </c>
      <c r="AH1125" s="813"/>
      <c r="AI1125" s="812" t="str">
        <f>IF(入力①申請書項目!AP977=0,"",入力①申請書項目!AP977)</f>
        <v/>
      </c>
      <c r="AJ1125" s="812"/>
      <c r="AK1125" s="812"/>
      <c r="AL1125" s="814" t="str">
        <f>IF(入力①申請書項目!AV977="","",入力①申請書項目!AV977)&amp;IF(入力①申請書項目!AZ977="","",","&amp;入力①申請書項目!AZ977)</f>
        <v/>
      </c>
      <c r="AM1125" s="814"/>
      <c r="AN1125" s="814"/>
      <c r="AO1125" s="814"/>
      <c r="AP1125" s="814"/>
      <c r="AQ1125" s="396"/>
    </row>
    <row r="1126" spans="1:46">
      <c r="A1126" s="265"/>
      <c r="B1126" s="265"/>
      <c r="C1126" s="808" t="str">
        <f>IF(入力①申請書項目!E978="","",入力①申請書項目!E978)</f>
        <v/>
      </c>
      <c r="D1126" s="808"/>
      <c r="E1126" s="809" t="str">
        <f>IF(入力①申請書項目!G978="","","H"&amp;入力①申請書項目!G978&amp;"."&amp;入力①申請書項目!J978)</f>
        <v/>
      </c>
      <c r="F1126" s="809"/>
      <c r="G1126" s="809"/>
      <c r="H1126" s="809"/>
      <c r="I1126" s="810" t="str">
        <f>IF(入力①申請書項目!M978="","",VLOOKUP(入力①申請書項目!M978,PL①!$A$25:$B$29,2,FALSE))</f>
        <v/>
      </c>
      <c r="J1126" s="810"/>
      <c r="K1126" s="810"/>
      <c r="L1126" s="811" t="str">
        <f>IF(入力①申請書項目!Q978="","",入力①申請書項目!Q978)</f>
        <v/>
      </c>
      <c r="M1126" s="811"/>
      <c r="N1126" s="811"/>
      <c r="O1126" s="811"/>
      <c r="P1126" s="811"/>
      <c r="Q1126" s="811"/>
      <c r="R1126" s="811"/>
      <c r="S1126" s="811"/>
      <c r="T1126" s="811"/>
      <c r="U1126" s="811"/>
      <c r="V1126" s="811"/>
      <c r="W1126" s="809" t="str">
        <f>IF(入力①申請書項目!AA978="","",入力①申請書項目!AA978)&amp;IF(入力①申請書項目!AD978="","",入力①申請書項目!AD978)</f>
        <v/>
      </c>
      <c r="X1126" s="809"/>
      <c r="Y1126" s="809"/>
      <c r="Z1126" s="809"/>
      <c r="AA1126" s="809" t="str">
        <f>IF(入力①申請書項目!AG978="","",入力①申請書項目!AG978)</f>
        <v/>
      </c>
      <c r="AB1126" s="809"/>
      <c r="AC1126" s="809"/>
      <c r="AD1126" s="812" t="str">
        <f>IF(入力①申請書項目!AK978="","",入力①申請書項目!AK978)</f>
        <v/>
      </c>
      <c r="AE1126" s="812"/>
      <c r="AF1126" s="812"/>
      <c r="AG1126" s="813" t="str">
        <f>IF(入力①申請書項目!AN978="","",入力①申請書項目!AN978)</f>
        <v/>
      </c>
      <c r="AH1126" s="813"/>
      <c r="AI1126" s="812" t="str">
        <f>IF(入力①申請書項目!AP978=0,"",入力①申請書項目!AP978)</f>
        <v/>
      </c>
      <c r="AJ1126" s="812"/>
      <c r="AK1126" s="812"/>
      <c r="AL1126" s="814" t="str">
        <f>IF(入力①申請書項目!AV978="","",入力①申請書項目!AV978)&amp;IF(入力①申請書項目!AZ978="","",","&amp;入力①申請書項目!AZ978)</f>
        <v/>
      </c>
      <c r="AM1126" s="814"/>
      <c r="AN1126" s="814"/>
      <c r="AO1126" s="814"/>
      <c r="AP1126" s="814"/>
      <c r="AQ1126" s="396"/>
    </row>
    <row r="1127" spans="1:46">
      <c r="A1127" s="265"/>
      <c r="B1127" s="265"/>
      <c r="C1127" s="808" t="str">
        <f>IF(入力①申請書項目!E979="","",入力①申請書項目!E979)</f>
        <v/>
      </c>
      <c r="D1127" s="808"/>
      <c r="E1127" s="809" t="str">
        <f>IF(入力①申請書項目!G979="","","H"&amp;入力①申請書項目!G979&amp;"."&amp;入力①申請書項目!J979)</f>
        <v/>
      </c>
      <c r="F1127" s="809"/>
      <c r="G1127" s="809"/>
      <c r="H1127" s="809"/>
      <c r="I1127" s="810" t="str">
        <f>IF(入力①申請書項目!M979="","",VLOOKUP(入力①申請書項目!M979,PL①!$A$25:$B$29,2,FALSE))</f>
        <v/>
      </c>
      <c r="J1127" s="810"/>
      <c r="K1127" s="810"/>
      <c r="L1127" s="811" t="str">
        <f>IF(入力①申請書項目!Q979="","",入力①申請書項目!Q979)</f>
        <v/>
      </c>
      <c r="M1127" s="811"/>
      <c r="N1127" s="811"/>
      <c r="O1127" s="811"/>
      <c r="P1127" s="811"/>
      <c r="Q1127" s="811"/>
      <c r="R1127" s="811"/>
      <c r="S1127" s="811"/>
      <c r="T1127" s="811"/>
      <c r="U1127" s="811"/>
      <c r="V1127" s="811"/>
      <c r="W1127" s="809" t="str">
        <f>IF(入力①申請書項目!AA979="","",入力①申請書項目!AA979)&amp;IF(入力①申請書項目!AD979="","",入力①申請書項目!AD979)</f>
        <v/>
      </c>
      <c r="X1127" s="809"/>
      <c r="Y1127" s="809"/>
      <c r="Z1127" s="809"/>
      <c r="AA1127" s="809" t="str">
        <f>IF(入力①申請書項目!AG979="","",入力①申請書項目!AG979)</f>
        <v/>
      </c>
      <c r="AB1127" s="809"/>
      <c r="AC1127" s="809"/>
      <c r="AD1127" s="812" t="str">
        <f>IF(入力①申請書項目!AK979="","",入力①申請書項目!AK979)</f>
        <v/>
      </c>
      <c r="AE1127" s="812"/>
      <c r="AF1127" s="812"/>
      <c r="AG1127" s="813" t="str">
        <f>IF(入力①申請書項目!AN979="","",入力①申請書項目!AN979)</f>
        <v/>
      </c>
      <c r="AH1127" s="813"/>
      <c r="AI1127" s="812" t="str">
        <f>IF(入力①申請書項目!AP979=0,"",入力①申請書項目!AP979)</f>
        <v/>
      </c>
      <c r="AJ1127" s="812"/>
      <c r="AK1127" s="812"/>
      <c r="AL1127" s="814" t="str">
        <f>IF(入力①申請書項目!AV979="","",入力①申請書項目!AV979)&amp;IF(入力①申請書項目!AZ979="","",","&amp;入力①申請書項目!AZ979)</f>
        <v/>
      </c>
      <c r="AM1127" s="814"/>
      <c r="AN1127" s="814"/>
      <c r="AO1127" s="814"/>
      <c r="AP1127" s="814"/>
      <c r="AQ1127" s="396"/>
    </row>
    <row r="1128" spans="1:46">
      <c r="A1128" s="265"/>
      <c r="B1128" s="265"/>
      <c r="C1128" s="808" t="str">
        <f>IF(入力①申請書項目!E980="","",入力①申請書項目!E980)</f>
        <v/>
      </c>
      <c r="D1128" s="808"/>
      <c r="E1128" s="809" t="str">
        <f>IF(入力①申請書項目!G980="","","H"&amp;入力①申請書項目!G980&amp;"."&amp;入力①申請書項目!J980)</f>
        <v/>
      </c>
      <c r="F1128" s="809"/>
      <c r="G1128" s="809"/>
      <c r="H1128" s="809"/>
      <c r="I1128" s="810" t="str">
        <f>IF(入力①申請書項目!M980="","",VLOOKUP(入力①申請書項目!M980,PL①!$A$25:$B$29,2,FALSE))</f>
        <v/>
      </c>
      <c r="J1128" s="810"/>
      <c r="K1128" s="810"/>
      <c r="L1128" s="811" t="str">
        <f>IF(入力①申請書項目!Q980="","",入力①申請書項目!Q980)</f>
        <v/>
      </c>
      <c r="M1128" s="811"/>
      <c r="N1128" s="811"/>
      <c r="O1128" s="811"/>
      <c r="P1128" s="811"/>
      <c r="Q1128" s="811"/>
      <c r="R1128" s="811"/>
      <c r="S1128" s="811"/>
      <c r="T1128" s="811"/>
      <c r="U1128" s="811"/>
      <c r="V1128" s="811"/>
      <c r="W1128" s="809" t="str">
        <f>IF(入力①申請書項目!AA980="","",入力①申請書項目!AA980)&amp;IF(入力①申請書項目!AD980="","",入力①申請書項目!AD980)</f>
        <v/>
      </c>
      <c r="X1128" s="809"/>
      <c r="Y1128" s="809"/>
      <c r="Z1128" s="809"/>
      <c r="AA1128" s="809" t="str">
        <f>IF(入力①申請書項目!AG980="","",入力①申請書項目!AG980)</f>
        <v/>
      </c>
      <c r="AB1128" s="809"/>
      <c r="AC1128" s="809"/>
      <c r="AD1128" s="812" t="str">
        <f>IF(入力①申請書項目!AK980="","",入力①申請書項目!AK980)</f>
        <v/>
      </c>
      <c r="AE1128" s="812"/>
      <c r="AF1128" s="812"/>
      <c r="AG1128" s="813" t="str">
        <f>IF(入力①申請書項目!AN980="","",入力①申請書項目!AN980)</f>
        <v/>
      </c>
      <c r="AH1128" s="813"/>
      <c r="AI1128" s="812" t="str">
        <f>IF(入力①申請書項目!AP980=0,"",入力①申請書項目!AP980)</f>
        <v/>
      </c>
      <c r="AJ1128" s="812"/>
      <c r="AK1128" s="812"/>
      <c r="AL1128" s="814" t="str">
        <f>IF(入力①申請書項目!AV980="","",入力①申請書項目!AV980)&amp;IF(入力①申請書項目!AZ980="","",","&amp;入力①申請書項目!AZ980)</f>
        <v/>
      </c>
      <c r="AM1128" s="814"/>
      <c r="AN1128" s="814"/>
      <c r="AO1128" s="814"/>
      <c r="AP1128" s="814"/>
      <c r="AQ1128" s="396"/>
    </row>
    <row r="1129" spans="1:46">
      <c r="A1129" s="265"/>
      <c r="B1129" s="265"/>
      <c r="C1129" s="808" t="str">
        <f>IF(入力①申請書項目!E981="","",入力①申請書項目!E981)</f>
        <v/>
      </c>
      <c r="D1129" s="808"/>
      <c r="E1129" s="809" t="str">
        <f>IF(入力①申請書項目!G981="","","H"&amp;入力①申請書項目!G981&amp;"."&amp;入力①申請書項目!J981)</f>
        <v/>
      </c>
      <c r="F1129" s="809"/>
      <c r="G1129" s="809"/>
      <c r="H1129" s="809"/>
      <c r="I1129" s="810" t="str">
        <f>IF(入力①申請書項目!M981="","",VLOOKUP(入力①申請書項目!M981,PL①!$A$25:$B$29,2,FALSE))</f>
        <v/>
      </c>
      <c r="J1129" s="810"/>
      <c r="K1129" s="810"/>
      <c r="L1129" s="811" t="str">
        <f>IF(入力①申請書項目!Q981="","",入力①申請書項目!Q981)</f>
        <v/>
      </c>
      <c r="M1129" s="811"/>
      <c r="N1129" s="811"/>
      <c r="O1129" s="811"/>
      <c r="P1129" s="811"/>
      <c r="Q1129" s="811"/>
      <c r="R1129" s="811"/>
      <c r="S1129" s="811"/>
      <c r="T1129" s="811"/>
      <c r="U1129" s="811"/>
      <c r="V1129" s="811"/>
      <c r="W1129" s="809" t="str">
        <f>IF(入力①申請書項目!AA981="","",入力①申請書項目!AA981)&amp;IF(入力①申請書項目!AD981="","",入力①申請書項目!AD981)</f>
        <v/>
      </c>
      <c r="X1129" s="809"/>
      <c r="Y1129" s="809"/>
      <c r="Z1129" s="809"/>
      <c r="AA1129" s="809" t="str">
        <f>IF(入力①申請書項目!AG981="","",入力①申請書項目!AG981)</f>
        <v/>
      </c>
      <c r="AB1129" s="809"/>
      <c r="AC1129" s="809"/>
      <c r="AD1129" s="812" t="str">
        <f>IF(入力①申請書項目!AK981="","",入力①申請書項目!AK981)</f>
        <v/>
      </c>
      <c r="AE1129" s="812"/>
      <c r="AF1129" s="812"/>
      <c r="AG1129" s="813" t="str">
        <f>IF(入力①申請書項目!AN981="","",入力①申請書項目!AN981)</f>
        <v/>
      </c>
      <c r="AH1129" s="813"/>
      <c r="AI1129" s="812" t="str">
        <f>IF(入力①申請書項目!AP981=0,"",入力①申請書項目!AP981)</f>
        <v/>
      </c>
      <c r="AJ1129" s="812"/>
      <c r="AK1129" s="812"/>
      <c r="AL1129" s="814" t="str">
        <f>IF(入力①申請書項目!AV981="","",入力①申請書項目!AV981)&amp;IF(入力①申請書項目!AZ981="","",","&amp;入力①申請書項目!AZ981)</f>
        <v/>
      </c>
      <c r="AM1129" s="814"/>
      <c r="AN1129" s="814"/>
      <c r="AO1129" s="814"/>
      <c r="AP1129" s="814"/>
      <c r="AQ1129" s="396"/>
    </row>
    <row r="1130" spans="1:46">
      <c r="A1130" s="265"/>
      <c r="B1130" s="265"/>
      <c r="C1130" s="808" t="str">
        <f>IF(入力①申請書項目!E982="","",入力①申請書項目!E982)</f>
        <v/>
      </c>
      <c r="D1130" s="808"/>
      <c r="E1130" s="809" t="str">
        <f>IF(入力①申請書項目!G982="","","H"&amp;入力①申請書項目!G982&amp;"."&amp;入力①申請書項目!J982)</f>
        <v/>
      </c>
      <c r="F1130" s="809"/>
      <c r="G1130" s="809"/>
      <c r="H1130" s="809"/>
      <c r="I1130" s="810" t="str">
        <f>IF(入力①申請書項目!M982="","",VLOOKUP(入力①申請書項目!M982,PL①!$A$25:$B$29,2,FALSE))</f>
        <v/>
      </c>
      <c r="J1130" s="810"/>
      <c r="K1130" s="810"/>
      <c r="L1130" s="811" t="str">
        <f>IF(入力①申請書項目!Q982="","",入力①申請書項目!Q982)</f>
        <v/>
      </c>
      <c r="M1130" s="811"/>
      <c r="N1130" s="811"/>
      <c r="O1130" s="811"/>
      <c r="P1130" s="811"/>
      <c r="Q1130" s="811"/>
      <c r="R1130" s="811"/>
      <c r="S1130" s="811"/>
      <c r="T1130" s="811"/>
      <c r="U1130" s="811"/>
      <c r="V1130" s="811"/>
      <c r="W1130" s="809" t="str">
        <f>IF(入力①申請書項目!AA982="","",入力①申請書項目!AA982)&amp;IF(入力①申請書項目!AD982="","",入力①申請書項目!AD982)</f>
        <v/>
      </c>
      <c r="X1130" s="809"/>
      <c r="Y1130" s="809"/>
      <c r="Z1130" s="809"/>
      <c r="AA1130" s="809" t="str">
        <f>IF(入力①申請書項目!AG982="","",入力①申請書項目!AG982)</f>
        <v/>
      </c>
      <c r="AB1130" s="809"/>
      <c r="AC1130" s="809"/>
      <c r="AD1130" s="812" t="str">
        <f>IF(入力①申請書項目!AK982="","",入力①申請書項目!AK982)</f>
        <v/>
      </c>
      <c r="AE1130" s="812"/>
      <c r="AF1130" s="812"/>
      <c r="AG1130" s="813" t="str">
        <f>IF(入力①申請書項目!AN982="","",入力①申請書項目!AN982)</f>
        <v/>
      </c>
      <c r="AH1130" s="813"/>
      <c r="AI1130" s="812" t="str">
        <f>IF(入力①申請書項目!AP982=0,"",入力①申請書項目!AP982)</f>
        <v/>
      </c>
      <c r="AJ1130" s="812"/>
      <c r="AK1130" s="812"/>
      <c r="AL1130" s="814" t="str">
        <f>IF(入力①申請書項目!AV982="","",入力①申請書項目!AV982)&amp;IF(入力①申請書項目!AZ982="","",","&amp;入力①申請書項目!AZ982)</f>
        <v/>
      </c>
      <c r="AM1130" s="814"/>
      <c r="AN1130" s="814"/>
      <c r="AO1130" s="814"/>
      <c r="AP1130" s="814"/>
      <c r="AQ1130" s="396"/>
    </row>
    <row r="1131" spans="1:46">
      <c r="A1131" s="265"/>
      <c r="B1131" s="265"/>
      <c r="C1131" s="808" t="str">
        <f>IF(入力①申請書項目!E983="","",入力①申請書項目!E983)</f>
        <v/>
      </c>
      <c r="D1131" s="808"/>
      <c r="E1131" s="809" t="str">
        <f>IF(入力①申請書項目!G983="","","H"&amp;入力①申請書項目!G983&amp;"."&amp;入力①申請書項目!J983)</f>
        <v/>
      </c>
      <c r="F1131" s="809"/>
      <c r="G1131" s="809"/>
      <c r="H1131" s="809"/>
      <c r="I1131" s="810" t="str">
        <f>IF(入力①申請書項目!M983="","",VLOOKUP(入力①申請書項目!M983,PL①!$A$25:$B$29,2,FALSE))</f>
        <v/>
      </c>
      <c r="J1131" s="810"/>
      <c r="K1131" s="810"/>
      <c r="L1131" s="811" t="str">
        <f>IF(入力①申請書項目!Q983="","",入力①申請書項目!Q983)</f>
        <v/>
      </c>
      <c r="M1131" s="811"/>
      <c r="N1131" s="811"/>
      <c r="O1131" s="811"/>
      <c r="P1131" s="811"/>
      <c r="Q1131" s="811"/>
      <c r="R1131" s="811"/>
      <c r="S1131" s="811"/>
      <c r="T1131" s="811"/>
      <c r="U1131" s="811"/>
      <c r="V1131" s="811"/>
      <c r="W1131" s="809" t="str">
        <f>IF(入力①申請書項目!AA983="","",入力①申請書項目!AA983)&amp;IF(入力①申請書項目!AD983="","",入力①申請書項目!AD983)</f>
        <v/>
      </c>
      <c r="X1131" s="809"/>
      <c r="Y1131" s="809"/>
      <c r="Z1131" s="809"/>
      <c r="AA1131" s="809" t="str">
        <f>IF(入力①申請書項目!AG983="","",入力①申請書項目!AG983)</f>
        <v/>
      </c>
      <c r="AB1131" s="809"/>
      <c r="AC1131" s="809"/>
      <c r="AD1131" s="812" t="str">
        <f>IF(入力①申請書項目!AK983="","",入力①申請書項目!AK983)</f>
        <v/>
      </c>
      <c r="AE1131" s="812"/>
      <c r="AF1131" s="812"/>
      <c r="AG1131" s="813" t="str">
        <f>IF(入力①申請書項目!AN983="","",入力①申請書項目!AN983)</f>
        <v/>
      </c>
      <c r="AH1131" s="813"/>
      <c r="AI1131" s="812" t="str">
        <f>IF(入力①申請書項目!AP983=0,"",入力①申請書項目!AP983)</f>
        <v/>
      </c>
      <c r="AJ1131" s="812"/>
      <c r="AK1131" s="812"/>
      <c r="AL1131" s="814" t="str">
        <f>IF(入力①申請書項目!AV983="","",入力①申請書項目!AV983)&amp;IF(入力①申請書項目!AZ983="","",","&amp;入力①申請書項目!AZ983)</f>
        <v/>
      </c>
      <c r="AM1131" s="814"/>
      <c r="AN1131" s="814"/>
      <c r="AO1131" s="814"/>
      <c r="AP1131" s="814"/>
      <c r="AQ1131" s="396"/>
    </row>
    <row r="1132" spans="1:46">
      <c r="A1132" s="265"/>
      <c r="B1132" s="265"/>
      <c r="C1132" s="808" t="str">
        <f>IF(入力①申請書項目!E984="","",入力①申請書項目!E984)</f>
        <v/>
      </c>
      <c r="D1132" s="808"/>
      <c r="E1132" s="809" t="str">
        <f>IF(入力①申請書項目!G984="","","H"&amp;入力①申請書項目!G984&amp;"."&amp;入力①申請書項目!J984)</f>
        <v/>
      </c>
      <c r="F1132" s="809"/>
      <c r="G1132" s="809"/>
      <c r="H1132" s="809"/>
      <c r="I1132" s="810" t="str">
        <f>IF(入力①申請書項目!M984="","",VLOOKUP(入力①申請書項目!M984,PL①!$A$25:$B$29,2,FALSE))</f>
        <v/>
      </c>
      <c r="J1132" s="810"/>
      <c r="K1132" s="810"/>
      <c r="L1132" s="811" t="str">
        <f>IF(入力①申請書項目!Q984="","",入力①申請書項目!Q984)</f>
        <v/>
      </c>
      <c r="M1132" s="811"/>
      <c r="N1132" s="811"/>
      <c r="O1132" s="811"/>
      <c r="P1132" s="811"/>
      <c r="Q1132" s="811"/>
      <c r="R1132" s="811"/>
      <c r="S1132" s="811"/>
      <c r="T1132" s="811"/>
      <c r="U1132" s="811"/>
      <c r="V1132" s="811"/>
      <c r="W1132" s="809" t="str">
        <f>IF(入力①申請書項目!AA984="","",入力①申請書項目!AA984)&amp;IF(入力①申請書項目!AD984="","",入力①申請書項目!AD984)</f>
        <v/>
      </c>
      <c r="X1132" s="809"/>
      <c r="Y1132" s="809"/>
      <c r="Z1132" s="809"/>
      <c r="AA1132" s="809" t="str">
        <f>IF(入力①申請書項目!AG984="","",入力①申請書項目!AG984)</f>
        <v/>
      </c>
      <c r="AB1132" s="809"/>
      <c r="AC1132" s="809"/>
      <c r="AD1132" s="812" t="str">
        <f>IF(入力①申請書項目!AK984="","",入力①申請書項目!AK984)</f>
        <v/>
      </c>
      <c r="AE1132" s="812"/>
      <c r="AF1132" s="812"/>
      <c r="AG1132" s="813" t="str">
        <f>IF(入力①申請書項目!AN984="","",入力①申請書項目!AN984)</f>
        <v/>
      </c>
      <c r="AH1132" s="813"/>
      <c r="AI1132" s="812" t="str">
        <f>IF(入力①申請書項目!AP984=0,"",入力①申請書項目!AP984)</f>
        <v/>
      </c>
      <c r="AJ1132" s="812"/>
      <c r="AK1132" s="812"/>
      <c r="AL1132" s="814" t="str">
        <f>IF(入力①申請書項目!AV984="","",入力①申請書項目!AV984)&amp;IF(入力①申請書項目!AZ984="","",","&amp;入力①申請書項目!AZ984)</f>
        <v/>
      </c>
      <c r="AM1132" s="814"/>
      <c r="AN1132" s="814"/>
      <c r="AO1132" s="814"/>
      <c r="AP1132" s="814"/>
      <c r="AQ1132" s="396"/>
    </row>
    <row r="1133" spans="1:46">
      <c r="A1133" s="265"/>
      <c r="B1133" s="265"/>
      <c r="C1133" s="808" t="str">
        <f>IF(入力①申請書項目!E985="","",入力①申請書項目!E985)</f>
        <v/>
      </c>
      <c r="D1133" s="808"/>
      <c r="E1133" s="809" t="str">
        <f>IF(入力①申請書項目!G985="","","H"&amp;入力①申請書項目!G985&amp;"."&amp;入力①申請書項目!J985)</f>
        <v/>
      </c>
      <c r="F1133" s="809"/>
      <c r="G1133" s="809"/>
      <c r="H1133" s="809"/>
      <c r="I1133" s="810" t="str">
        <f>IF(入力①申請書項目!M985="","",VLOOKUP(入力①申請書項目!M985,PL①!$A$25:$B$29,2,FALSE))</f>
        <v/>
      </c>
      <c r="J1133" s="810"/>
      <c r="K1133" s="810"/>
      <c r="L1133" s="811" t="str">
        <f>IF(入力①申請書項目!Q985="","",入力①申請書項目!Q985)</f>
        <v/>
      </c>
      <c r="M1133" s="811"/>
      <c r="N1133" s="811"/>
      <c r="O1133" s="811"/>
      <c r="P1133" s="811"/>
      <c r="Q1133" s="811"/>
      <c r="R1133" s="811"/>
      <c r="S1133" s="811"/>
      <c r="T1133" s="811"/>
      <c r="U1133" s="811"/>
      <c r="V1133" s="811"/>
      <c r="W1133" s="809" t="str">
        <f>IF(入力①申請書項目!AA985="","",入力①申請書項目!AA985)&amp;IF(入力①申請書項目!AD985="","",入力①申請書項目!AD985)</f>
        <v/>
      </c>
      <c r="X1133" s="809"/>
      <c r="Y1133" s="809"/>
      <c r="Z1133" s="809"/>
      <c r="AA1133" s="809" t="str">
        <f>IF(入力①申請書項目!AG985="","",入力①申請書項目!AG985)</f>
        <v/>
      </c>
      <c r="AB1133" s="809"/>
      <c r="AC1133" s="809"/>
      <c r="AD1133" s="812" t="str">
        <f>IF(入力①申請書項目!AK985="","",入力①申請書項目!AK985)</f>
        <v/>
      </c>
      <c r="AE1133" s="812"/>
      <c r="AF1133" s="812"/>
      <c r="AG1133" s="813" t="str">
        <f>IF(入力①申請書項目!AN985="","",入力①申請書項目!AN985)</f>
        <v/>
      </c>
      <c r="AH1133" s="813"/>
      <c r="AI1133" s="812" t="str">
        <f>IF(入力①申請書項目!AP985=0,"",入力①申請書項目!AP985)</f>
        <v/>
      </c>
      <c r="AJ1133" s="812"/>
      <c r="AK1133" s="812"/>
      <c r="AL1133" s="814" t="str">
        <f>IF(入力①申請書項目!AV985="","",入力①申請書項目!AV985)&amp;IF(入力①申請書項目!AZ985="","",","&amp;入力①申請書項目!AZ985)</f>
        <v/>
      </c>
      <c r="AM1133" s="814"/>
      <c r="AN1133" s="814"/>
      <c r="AO1133" s="814"/>
      <c r="AP1133" s="814"/>
      <c r="AQ1133" s="396"/>
    </row>
    <row r="1134" spans="1:46">
      <c r="A1134" s="265"/>
      <c r="B1134" s="265"/>
      <c r="C1134" s="808" t="str">
        <f>IF(入力①申請書項目!E986="","",入力①申請書項目!E986)</f>
        <v/>
      </c>
      <c r="D1134" s="808"/>
      <c r="E1134" s="809" t="str">
        <f>IF(入力①申請書項目!G986="","","H"&amp;入力①申請書項目!G986&amp;"."&amp;入力①申請書項目!J986)</f>
        <v/>
      </c>
      <c r="F1134" s="809"/>
      <c r="G1134" s="809"/>
      <c r="H1134" s="809"/>
      <c r="I1134" s="810" t="str">
        <f>IF(入力①申請書項目!M986="","",VLOOKUP(入力①申請書項目!M986,PL①!$A$25:$B$29,2,FALSE))</f>
        <v/>
      </c>
      <c r="J1134" s="810"/>
      <c r="K1134" s="810"/>
      <c r="L1134" s="811" t="str">
        <f>IF(入力①申請書項目!Q986="","",入力①申請書項目!Q986)</f>
        <v/>
      </c>
      <c r="M1134" s="811"/>
      <c r="N1134" s="811"/>
      <c r="O1134" s="811"/>
      <c r="P1134" s="811"/>
      <c r="Q1134" s="811"/>
      <c r="R1134" s="811"/>
      <c r="S1134" s="811"/>
      <c r="T1134" s="811"/>
      <c r="U1134" s="811"/>
      <c r="V1134" s="811"/>
      <c r="W1134" s="809" t="str">
        <f>IF(入力①申請書項目!AA986="","",入力①申請書項目!AA986)&amp;IF(入力①申請書項目!AD986="","",入力①申請書項目!AD986)</f>
        <v/>
      </c>
      <c r="X1134" s="809"/>
      <c r="Y1134" s="809"/>
      <c r="Z1134" s="809"/>
      <c r="AA1134" s="809" t="str">
        <f>IF(入力①申請書項目!AG986="","",入力①申請書項目!AG986)</f>
        <v/>
      </c>
      <c r="AB1134" s="809"/>
      <c r="AC1134" s="809"/>
      <c r="AD1134" s="812" t="str">
        <f>IF(入力①申請書項目!AK986="","",入力①申請書項目!AK986)</f>
        <v/>
      </c>
      <c r="AE1134" s="812"/>
      <c r="AF1134" s="812"/>
      <c r="AG1134" s="813" t="str">
        <f>IF(入力①申請書項目!AN986="","",入力①申請書項目!AN986)</f>
        <v/>
      </c>
      <c r="AH1134" s="813"/>
      <c r="AI1134" s="812" t="str">
        <f>IF(入力①申請書項目!AP986=0,"",入力①申請書項目!AP986)</f>
        <v/>
      </c>
      <c r="AJ1134" s="812"/>
      <c r="AK1134" s="812"/>
      <c r="AL1134" s="814" t="str">
        <f>IF(入力①申請書項目!AV986="","",入力①申請書項目!AV986)&amp;IF(入力①申請書項目!AZ986="","",","&amp;入力①申請書項目!AZ986)</f>
        <v/>
      </c>
      <c r="AM1134" s="814"/>
      <c r="AN1134" s="814"/>
      <c r="AO1134" s="814"/>
      <c r="AP1134" s="814"/>
      <c r="AQ1134" s="396"/>
    </row>
    <row r="1135" spans="1:46">
      <c r="A1135" s="265"/>
      <c r="B1135" s="265"/>
      <c r="C1135" s="808" t="str">
        <f>IF(入力①申請書項目!E987="","",入力①申請書項目!E987)</f>
        <v/>
      </c>
      <c r="D1135" s="808"/>
      <c r="E1135" s="809" t="str">
        <f>IF(入力①申請書項目!G987="","","H"&amp;入力①申請書項目!G987&amp;"."&amp;入力①申請書項目!J987)</f>
        <v/>
      </c>
      <c r="F1135" s="809"/>
      <c r="G1135" s="809"/>
      <c r="H1135" s="809"/>
      <c r="I1135" s="810" t="str">
        <f>IF(入力①申請書項目!M987="","",VLOOKUP(入力①申請書項目!M987,PL①!$A$25:$B$29,2,FALSE))</f>
        <v/>
      </c>
      <c r="J1135" s="810"/>
      <c r="K1135" s="810"/>
      <c r="L1135" s="811" t="str">
        <f>IF(入力①申請書項目!Q987="","",入力①申請書項目!Q987)</f>
        <v/>
      </c>
      <c r="M1135" s="811"/>
      <c r="N1135" s="811"/>
      <c r="O1135" s="811"/>
      <c r="P1135" s="811"/>
      <c r="Q1135" s="811"/>
      <c r="R1135" s="811"/>
      <c r="S1135" s="811"/>
      <c r="T1135" s="811"/>
      <c r="U1135" s="811"/>
      <c r="V1135" s="811"/>
      <c r="W1135" s="809" t="str">
        <f>IF(入力①申請書項目!AA987="","",入力①申請書項目!AA987)&amp;IF(入力①申請書項目!AD987="","",入力①申請書項目!AD987)</f>
        <v/>
      </c>
      <c r="X1135" s="809"/>
      <c r="Y1135" s="809"/>
      <c r="Z1135" s="809"/>
      <c r="AA1135" s="809" t="str">
        <f>IF(入力①申請書項目!AG987="","",入力①申請書項目!AG987)</f>
        <v/>
      </c>
      <c r="AB1135" s="809"/>
      <c r="AC1135" s="809"/>
      <c r="AD1135" s="812" t="str">
        <f>IF(入力①申請書項目!AK987="","",入力①申請書項目!AK987)</f>
        <v/>
      </c>
      <c r="AE1135" s="812"/>
      <c r="AF1135" s="812"/>
      <c r="AG1135" s="813" t="str">
        <f>IF(入力①申請書項目!AN987="","",入力①申請書項目!AN987)</f>
        <v/>
      </c>
      <c r="AH1135" s="813"/>
      <c r="AI1135" s="812" t="str">
        <f>IF(入力①申請書項目!AP987=0,"",入力①申請書項目!AP987)</f>
        <v/>
      </c>
      <c r="AJ1135" s="812"/>
      <c r="AK1135" s="812"/>
      <c r="AL1135" s="814" t="str">
        <f>IF(入力①申請書項目!AV987="","",入力①申請書項目!AV987)&amp;IF(入力①申請書項目!AZ987="","",","&amp;入力①申請書項目!AZ987)</f>
        <v/>
      </c>
      <c r="AM1135" s="814"/>
      <c r="AN1135" s="814"/>
      <c r="AO1135" s="814"/>
      <c r="AP1135" s="814"/>
      <c r="AQ1135" s="396"/>
    </row>
    <row r="1136" spans="1:46">
      <c r="A1136" s="265"/>
      <c r="B1136" s="265"/>
      <c r="C1136" s="808" t="str">
        <f>IF(入力①申請書項目!E988="","",入力①申請書項目!E988)</f>
        <v/>
      </c>
      <c r="D1136" s="808"/>
      <c r="E1136" s="809" t="str">
        <f>IF(入力①申請書項目!G988="","","H"&amp;入力①申請書項目!G988&amp;"."&amp;入力①申請書項目!J988)</f>
        <v/>
      </c>
      <c r="F1136" s="809"/>
      <c r="G1136" s="809"/>
      <c r="H1136" s="809"/>
      <c r="I1136" s="810" t="str">
        <f>IF(入力①申請書項目!M988="","",VLOOKUP(入力①申請書項目!M988,PL①!$A$25:$B$29,2,FALSE))</f>
        <v/>
      </c>
      <c r="J1136" s="810"/>
      <c r="K1136" s="810"/>
      <c r="L1136" s="811" t="str">
        <f>IF(入力①申請書項目!Q988="","",入力①申請書項目!Q988)</f>
        <v/>
      </c>
      <c r="M1136" s="811"/>
      <c r="N1136" s="811"/>
      <c r="O1136" s="811"/>
      <c r="P1136" s="811"/>
      <c r="Q1136" s="811"/>
      <c r="R1136" s="811"/>
      <c r="S1136" s="811"/>
      <c r="T1136" s="811"/>
      <c r="U1136" s="811"/>
      <c r="V1136" s="811"/>
      <c r="W1136" s="809" t="str">
        <f>IF(入力①申請書項目!AA988="","",入力①申請書項目!AA988)&amp;IF(入力①申請書項目!AD988="","",入力①申請書項目!AD988)</f>
        <v/>
      </c>
      <c r="X1136" s="809"/>
      <c r="Y1136" s="809"/>
      <c r="Z1136" s="809"/>
      <c r="AA1136" s="809" t="str">
        <f>IF(入力①申請書項目!AG988="","",入力①申請書項目!AG988)</f>
        <v/>
      </c>
      <c r="AB1136" s="809"/>
      <c r="AC1136" s="809"/>
      <c r="AD1136" s="812" t="str">
        <f>IF(入力①申請書項目!AK988="","",入力①申請書項目!AK988)</f>
        <v/>
      </c>
      <c r="AE1136" s="812"/>
      <c r="AF1136" s="812"/>
      <c r="AG1136" s="813" t="str">
        <f>IF(入力①申請書項目!AN988="","",入力①申請書項目!AN988)</f>
        <v/>
      </c>
      <c r="AH1136" s="813"/>
      <c r="AI1136" s="812" t="str">
        <f>IF(入力①申請書項目!AP988=0,"",入力①申請書項目!AP988)</f>
        <v/>
      </c>
      <c r="AJ1136" s="812"/>
      <c r="AK1136" s="812"/>
      <c r="AL1136" s="814" t="str">
        <f>IF(入力①申請書項目!AV988="","",入力①申請書項目!AV988)&amp;IF(入力①申請書項目!AZ988="","",","&amp;入力①申請書項目!AZ988)</f>
        <v/>
      </c>
      <c r="AM1136" s="814"/>
      <c r="AN1136" s="814"/>
      <c r="AO1136" s="814"/>
      <c r="AP1136" s="814"/>
      <c r="AQ1136" s="396"/>
      <c r="AT1136" s="89">
        <f>IF(L1136="",0,1)</f>
        <v>0</v>
      </c>
    </row>
    <row r="1137" spans="1:43">
      <c r="A1137" s="265"/>
      <c r="B1137" s="265"/>
      <c r="C1137" s="808" t="str">
        <f>IF(入力①申請書項目!E989="","",入力①申請書項目!E989)</f>
        <v/>
      </c>
      <c r="D1137" s="808"/>
      <c r="E1137" s="809" t="str">
        <f>IF(入力①申請書項目!G989="","","H"&amp;入力①申請書項目!G989&amp;"."&amp;入力①申請書項目!J989)</f>
        <v/>
      </c>
      <c r="F1137" s="809"/>
      <c r="G1137" s="809"/>
      <c r="H1137" s="809"/>
      <c r="I1137" s="810" t="str">
        <f>IF(入力①申請書項目!M989="","",VLOOKUP(入力①申請書項目!M989,PL①!$A$25:$B$29,2,FALSE))</f>
        <v/>
      </c>
      <c r="J1137" s="810"/>
      <c r="K1137" s="810"/>
      <c r="L1137" s="811" t="str">
        <f>IF(入力①申請書項目!Q989="","",入力①申請書項目!Q989)</f>
        <v/>
      </c>
      <c r="M1137" s="811"/>
      <c r="N1137" s="811"/>
      <c r="O1137" s="811"/>
      <c r="P1137" s="811"/>
      <c r="Q1137" s="811"/>
      <c r="R1137" s="811"/>
      <c r="S1137" s="811"/>
      <c r="T1137" s="811"/>
      <c r="U1137" s="811"/>
      <c r="V1137" s="811"/>
      <c r="W1137" s="809" t="str">
        <f>IF(入力①申請書項目!AA989="","",入力①申請書項目!AA989)&amp;IF(入力①申請書項目!AD989="","",入力①申請書項目!AD989)</f>
        <v/>
      </c>
      <c r="X1137" s="809"/>
      <c r="Y1137" s="809"/>
      <c r="Z1137" s="809"/>
      <c r="AA1137" s="809" t="str">
        <f>IF(入力①申請書項目!AG989="","",入力①申請書項目!AG989)</f>
        <v/>
      </c>
      <c r="AB1137" s="809"/>
      <c r="AC1137" s="809"/>
      <c r="AD1137" s="812" t="str">
        <f>IF(入力①申請書項目!AK989="","",入力①申請書項目!AK989)</f>
        <v/>
      </c>
      <c r="AE1137" s="812"/>
      <c r="AF1137" s="812"/>
      <c r="AG1137" s="813" t="str">
        <f>IF(入力①申請書項目!AN989="","",入力①申請書項目!AN989)</f>
        <v/>
      </c>
      <c r="AH1137" s="813"/>
      <c r="AI1137" s="812" t="str">
        <f>IF(入力①申請書項目!AP989=0,"",入力①申請書項目!AP989)</f>
        <v/>
      </c>
      <c r="AJ1137" s="812"/>
      <c r="AK1137" s="812"/>
      <c r="AL1137" s="814" t="str">
        <f>IF(入力①申請書項目!AV989="","",入力①申請書項目!AV989)&amp;IF(入力①申請書項目!AZ989="","",","&amp;入力①申請書項目!AZ989)</f>
        <v/>
      </c>
      <c r="AM1137" s="814"/>
      <c r="AN1137" s="814"/>
      <c r="AO1137" s="814"/>
      <c r="AP1137" s="814"/>
      <c r="AQ1137" s="396"/>
    </row>
    <row r="1138" spans="1:43">
      <c r="A1138" s="265"/>
      <c r="B1138" s="265"/>
      <c r="C1138" s="808" t="str">
        <f>IF(入力①申請書項目!E990="","",入力①申請書項目!E990)</f>
        <v/>
      </c>
      <c r="D1138" s="808"/>
      <c r="E1138" s="809" t="str">
        <f>IF(入力①申請書項目!G990="","","H"&amp;入力①申請書項目!G990&amp;"."&amp;入力①申請書項目!J990)</f>
        <v/>
      </c>
      <c r="F1138" s="809"/>
      <c r="G1138" s="809"/>
      <c r="H1138" s="809"/>
      <c r="I1138" s="810" t="str">
        <f>IF(入力①申請書項目!M990="","",VLOOKUP(入力①申請書項目!M990,PL①!$A$25:$B$29,2,FALSE))</f>
        <v/>
      </c>
      <c r="J1138" s="810"/>
      <c r="K1138" s="810"/>
      <c r="L1138" s="811" t="str">
        <f>IF(入力①申請書項目!Q990="","",入力①申請書項目!Q990)</f>
        <v/>
      </c>
      <c r="M1138" s="811"/>
      <c r="N1138" s="811"/>
      <c r="O1138" s="811"/>
      <c r="P1138" s="811"/>
      <c r="Q1138" s="811"/>
      <c r="R1138" s="811"/>
      <c r="S1138" s="811"/>
      <c r="T1138" s="811"/>
      <c r="U1138" s="811"/>
      <c r="V1138" s="811"/>
      <c r="W1138" s="809" t="str">
        <f>IF(入力①申請書項目!AA990="","",入力①申請書項目!AA990)&amp;IF(入力①申請書項目!AD990="","",入力①申請書項目!AD990)</f>
        <v/>
      </c>
      <c r="X1138" s="809"/>
      <c r="Y1138" s="809"/>
      <c r="Z1138" s="809"/>
      <c r="AA1138" s="809" t="str">
        <f>IF(入力①申請書項目!AG990="","",入力①申請書項目!AG990)</f>
        <v/>
      </c>
      <c r="AB1138" s="809"/>
      <c r="AC1138" s="809"/>
      <c r="AD1138" s="812" t="str">
        <f>IF(入力①申請書項目!AK990="","",入力①申請書項目!AK990)</f>
        <v/>
      </c>
      <c r="AE1138" s="812"/>
      <c r="AF1138" s="812"/>
      <c r="AG1138" s="813" t="str">
        <f>IF(入力①申請書項目!AN990="","",入力①申請書項目!AN990)</f>
        <v/>
      </c>
      <c r="AH1138" s="813"/>
      <c r="AI1138" s="812" t="str">
        <f>IF(入力①申請書項目!AP990=0,"",入力①申請書項目!AP990)</f>
        <v/>
      </c>
      <c r="AJ1138" s="812"/>
      <c r="AK1138" s="812"/>
      <c r="AL1138" s="814" t="str">
        <f>IF(入力①申請書項目!AV990="","",入力①申請書項目!AV990)&amp;IF(入力①申請書項目!AZ990="","",","&amp;入力①申請書項目!AZ990)</f>
        <v/>
      </c>
      <c r="AM1138" s="814"/>
      <c r="AN1138" s="814"/>
      <c r="AO1138" s="814"/>
      <c r="AP1138" s="814"/>
      <c r="AQ1138" s="396"/>
    </row>
    <row r="1139" spans="1:43">
      <c r="A1139" s="265"/>
      <c r="B1139" s="265"/>
      <c r="C1139" s="808" t="str">
        <f>IF(入力①申請書項目!E991="","",入力①申請書項目!E991)</f>
        <v/>
      </c>
      <c r="D1139" s="808"/>
      <c r="E1139" s="809" t="str">
        <f>IF(入力①申請書項目!G991="","","H"&amp;入力①申請書項目!G991&amp;"."&amp;入力①申請書項目!J991)</f>
        <v/>
      </c>
      <c r="F1139" s="809"/>
      <c r="G1139" s="809"/>
      <c r="H1139" s="809"/>
      <c r="I1139" s="810" t="str">
        <f>IF(入力①申請書項目!M991="","",VLOOKUP(入力①申請書項目!M991,PL①!$A$25:$B$29,2,FALSE))</f>
        <v/>
      </c>
      <c r="J1139" s="810"/>
      <c r="K1139" s="810"/>
      <c r="L1139" s="811" t="str">
        <f>IF(入力①申請書項目!Q991="","",入力①申請書項目!Q991)</f>
        <v/>
      </c>
      <c r="M1139" s="811"/>
      <c r="N1139" s="811"/>
      <c r="O1139" s="811"/>
      <c r="P1139" s="811"/>
      <c r="Q1139" s="811"/>
      <c r="R1139" s="811"/>
      <c r="S1139" s="811"/>
      <c r="T1139" s="811"/>
      <c r="U1139" s="811"/>
      <c r="V1139" s="811"/>
      <c r="W1139" s="809" t="str">
        <f>IF(入力①申請書項目!AA991="","",入力①申請書項目!AA991)&amp;IF(入力①申請書項目!AD991="","",入力①申請書項目!AD991)</f>
        <v/>
      </c>
      <c r="X1139" s="809"/>
      <c r="Y1139" s="809"/>
      <c r="Z1139" s="809"/>
      <c r="AA1139" s="809" t="str">
        <f>IF(入力①申請書項目!AG991="","",入力①申請書項目!AG991)</f>
        <v/>
      </c>
      <c r="AB1139" s="809"/>
      <c r="AC1139" s="809"/>
      <c r="AD1139" s="812" t="str">
        <f>IF(入力①申請書項目!AK991="","",入力①申請書項目!AK991)</f>
        <v/>
      </c>
      <c r="AE1139" s="812"/>
      <c r="AF1139" s="812"/>
      <c r="AG1139" s="813" t="str">
        <f>IF(入力①申請書項目!AN991="","",入力①申請書項目!AN991)</f>
        <v/>
      </c>
      <c r="AH1139" s="813"/>
      <c r="AI1139" s="812" t="str">
        <f>IF(入力①申請書項目!AP991=0,"",入力①申請書項目!AP991)</f>
        <v/>
      </c>
      <c r="AJ1139" s="812"/>
      <c r="AK1139" s="812"/>
      <c r="AL1139" s="814" t="str">
        <f>IF(入力①申請書項目!AV991="","",入力①申請書項目!AV991)&amp;IF(入力①申請書項目!AZ991="","",","&amp;入力①申請書項目!AZ991)</f>
        <v/>
      </c>
      <c r="AM1139" s="814"/>
      <c r="AN1139" s="814"/>
      <c r="AO1139" s="814"/>
      <c r="AP1139" s="814"/>
      <c r="AQ1139" s="396"/>
    </row>
    <row r="1140" spans="1:43">
      <c r="A1140" s="265"/>
      <c r="B1140" s="265"/>
      <c r="C1140" s="808" t="str">
        <f>IF(入力①申請書項目!E992="","",入力①申請書項目!E992)</f>
        <v/>
      </c>
      <c r="D1140" s="808"/>
      <c r="E1140" s="809" t="str">
        <f>IF(入力①申請書項目!G992="","","H"&amp;入力①申請書項目!G992&amp;"."&amp;入力①申請書項目!J992)</f>
        <v/>
      </c>
      <c r="F1140" s="809"/>
      <c r="G1140" s="809"/>
      <c r="H1140" s="809"/>
      <c r="I1140" s="810" t="str">
        <f>IF(入力①申請書項目!M992="","",VLOOKUP(入力①申請書項目!M992,PL①!$A$25:$B$29,2,FALSE))</f>
        <v/>
      </c>
      <c r="J1140" s="810"/>
      <c r="K1140" s="810"/>
      <c r="L1140" s="811" t="str">
        <f>IF(入力①申請書項目!Q992="","",入力①申請書項目!Q992)</f>
        <v/>
      </c>
      <c r="M1140" s="811"/>
      <c r="N1140" s="811"/>
      <c r="O1140" s="811"/>
      <c r="P1140" s="811"/>
      <c r="Q1140" s="811"/>
      <c r="R1140" s="811"/>
      <c r="S1140" s="811"/>
      <c r="T1140" s="811"/>
      <c r="U1140" s="811"/>
      <c r="V1140" s="811"/>
      <c r="W1140" s="809" t="str">
        <f>IF(入力①申請書項目!AA992="","",入力①申請書項目!AA992)&amp;IF(入力①申請書項目!AD992="","",入力①申請書項目!AD992)</f>
        <v/>
      </c>
      <c r="X1140" s="809"/>
      <c r="Y1140" s="809"/>
      <c r="Z1140" s="809"/>
      <c r="AA1140" s="809" t="str">
        <f>IF(入力①申請書項目!AG992="","",入力①申請書項目!AG992)</f>
        <v/>
      </c>
      <c r="AB1140" s="809"/>
      <c r="AC1140" s="809"/>
      <c r="AD1140" s="812" t="str">
        <f>IF(入力①申請書項目!AK992="","",入力①申請書項目!AK992)</f>
        <v/>
      </c>
      <c r="AE1140" s="812"/>
      <c r="AF1140" s="812"/>
      <c r="AG1140" s="813" t="str">
        <f>IF(入力①申請書項目!AN992="","",入力①申請書項目!AN992)</f>
        <v/>
      </c>
      <c r="AH1140" s="813"/>
      <c r="AI1140" s="812" t="str">
        <f>IF(入力①申請書項目!AP992=0,"",入力①申請書項目!AP992)</f>
        <v/>
      </c>
      <c r="AJ1140" s="812"/>
      <c r="AK1140" s="812"/>
      <c r="AL1140" s="814" t="str">
        <f>IF(入力①申請書項目!AV992="","",入力①申請書項目!AV992)&amp;IF(入力①申請書項目!AZ992="","",","&amp;入力①申請書項目!AZ992)</f>
        <v/>
      </c>
      <c r="AM1140" s="814"/>
      <c r="AN1140" s="814"/>
      <c r="AO1140" s="814"/>
      <c r="AP1140" s="814"/>
      <c r="AQ1140" s="396"/>
    </row>
    <row r="1141" spans="1:43">
      <c r="A1141" s="265"/>
      <c r="B1141" s="265"/>
      <c r="C1141" s="808" t="str">
        <f>IF(入力①申請書項目!E993="","",入力①申請書項目!E993)</f>
        <v/>
      </c>
      <c r="D1141" s="808"/>
      <c r="E1141" s="809" t="str">
        <f>IF(入力①申請書項目!G993="","","H"&amp;入力①申請書項目!G993&amp;"."&amp;入力①申請書項目!J993)</f>
        <v/>
      </c>
      <c r="F1141" s="809"/>
      <c r="G1141" s="809"/>
      <c r="H1141" s="809"/>
      <c r="I1141" s="810" t="str">
        <f>IF(入力①申請書項目!M993="","",VLOOKUP(入力①申請書項目!M993,PL①!$A$25:$B$29,2,FALSE))</f>
        <v/>
      </c>
      <c r="J1141" s="810"/>
      <c r="K1141" s="810"/>
      <c r="L1141" s="811" t="str">
        <f>IF(入力①申請書項目!Q993="","",入力①申請書項目!Q993)</f>
        <v/>
      </c>
      <c r="M1141" s="811"/>
      <c r="N1141" s="811"/>
      <c r="O1141" s="811"/>
      <c r="P1141" s="811"/>
      <c r="Q1141" s="811"/>
      <c r="R1141" s="811"/>
      <c r="S1141" s="811"/>
      <c r="T1141" s="811"/>
      <c r="U1141" s="811"/>
      <c r="V1141" s="811"/>
      <c r="W1141" s="809" t="str">
        <f>IF(入力①申請書項目!AA993="","",入力①申請書項目!AA993)&amp;IF(入力①申請書項目!AD993="","",入力①申請書項目!AD993)</f>
        <v/>
      </c>
      <c r="X1141" s="809"/>
      <c r="Y1141" s="809"/>
      <c r="Z1141" s="809"/>
      <c r="AA1141" s="809" t="str">
        <f>IF(入力①申請書項目!AG993="","",入力①申請書項目!AG993)</f>
        <v/>
      </c>
      <c r="AB1141" s="809"/>
      <c r="AC1141" s="809"/>
      <c r="AD1141" s="812" t="str">
        <f>IF(入力①申請書項目!AK993="","",入力①申請書項目!AK993)</f>
        <v/>
      </c>
      <c r="AE1141" s="812"/>
      <c r="AF1141" s="812"/>
      <c r="AG1141" s="813" t="str">
        <f>IF(入力①申請書項目!AN993="","",入力①申請書項目!AN993)</f>
        <v/>
      </c>
      <c r="AH1141" s="813"/>
      <c r="AI1141" s="812" t="str">
        <f>IF(入力①申請書項目!AP993=0,"",入力①申請書項目!AP993)</f>
        <v/>
      </c>
      <c r="AJ1141" s="812"/>
      <c r="AK1141" s="812"/>
      <c r="AL1141" s="814" t="str">
        <f>IF(入力①申請書項目!AV993="","",入力①申請書項目!AV993)&amp;IF(入力①申請書項目!AZ993="","",","&amp;入力①申請書項目!AZ993)</f>
        <v/>
      </c>
      <c r="AM1141" s="814"/>
      <c r="AN1141" s="814"/>
      <c r="AO1141" s="814"/>
      <c r="AP1141" s="814"/>
      <c r="AQ1141" s="396"/>
    </row>
    <row r="1142" spans="1:43">
      <c r="A1142" s="265"/>
      <c r="B1142" s="265"/>
      <c r="C1142" s="808" t="str">
        <f>IF(入力①申請書項目!E994="","",入力①申請書項目!E994)</f>
        <v/>
      </c>
      <c r="D1142" s="808"/>
      <c r="E1142" s="809" t="str">
        <f>IF(入力①申請書項目!G994="","","H"&amp;入力①申請書項目!G994&amp;"."&amp;入力①申請書項目!J994)</f>
        <v/>
      </c>
      <c r="F1142" s="809"/>
      <c r="G1142" s="809"/>
      <c r="H1142" s="809"/>
      <c r="I1142" s="810" t="str">
        <f>IF(入力①申請書項目!M994="","",VLOOKUP(入力①申請書項目!M994,PL①!$A$25:$B$29,2,FALSE))</f>
        <v/>
      </c>
      <c r="J1142" s="810"/>
      <c r="K1142" s="810"/>
      <c r="L1142" s="811" t="str">
        <f>IF(入力①申請書項目!Q994="","",入力①申請書項目!Q994)</f>
        <v/>
      </c>
      <c r="M1142" s="811"/>
      <c r="N1142" s="811"/>
      <c r="O1142" s="811"/>
      <c r="P1142" s="811"/>
      <c r="Q1142" s="811"/>
      <c r="R1142" s="811"/>
      <c r="S1142" s="811"/>
      <c r="T1142" s="811"/>
      <c r="U1142" s="811"/>
      <c r="V1142" s="811"/>
      <c r="W1142" s="809" t="str">
        <f>IF(入力①申請書項目!AA994="","",入力①申請書項目!AA994)&amp;IF(入力①申請書項目!AD994="","",入力①申請書項目!AD994)</f>
        <v/>
      </c>
      <c r="X1142" s="809"/>
      <c r="Y1142" s="809"/>
      <c r="Z1142" s="809"/>
      <c r="AA1142" s="809" t="str">
        <f>IF(入力①申請書項目!AG994="","",入力①申請書項目!AG994)</f>
        <v/>
      </c>
      <c r="AB1142" s="809"/>
      <c r="AC1142" s="809"/>
      <c r="AD1142" s="812" t="str">
        <f>IF(入力①申請書項目!AK994="","",入力①申請書項目!AK994)</f>
        <v/>
      </c>
      <c r="AE1142" s="812"/>
      <c r="AF1142" s="812"/>
      <c r="AG1142" s="813" t="str">
        <f>IF(入力①申請書項目!AN994="","",入力①申請書項目!AN994)</f>
        <v/>
      </c>
      <c r="AH1142" s="813"/>
      <c r="AI1142" s="812" t="str">
        <f>IF(入力①申請書項目!AP994=0,"",入力①申請書項目!AP994)</f>
        <v/>
      </c>
      <c r="AJ1142" s="812"/>
      <c r="AK1142" s="812"/>
      <c r="AL1142" s="814" t="str">
        <f>IF(入力①申請書項目!AV994="","",入力①申請書項目!AV994)&amp;IF(入力①申請書項目!AZ994="","",","&amp;入力①申請書項目!AZ994)</f>
        <v/>
      </c>
      <c r="AM1142" s="814"/>
      <c r="AN1142" s="814"/>
      <c r="AO1142" s="814"/>
      <c r="AP1142" s="814"/>
      <c r="AQ1142" s="396"/>
    </row>
    <row r="1143" spans="1:43">
      <c r="A1143" s="265"/>
      <c r="B1143" s="265"/>
      <c r="C1143" s="808" t="str">
        <f>IF(入力①申請書項目!E995="","",入力①申請書項目!E995)</f>
        <v/>
      </c>
      <c r="D1143" s="808"/>
      <c r="E1143" s="809" t="str">
        <f>IF(入力①申請書項目!G995="","","H"&amp;入力①申請書項目!G995&amp;"."&amp;入力①申請書項目!J995)</f>
        <v/>
      </c>
      <c r="F1143" s="809"/>
      <c r="G1143" s="809"/>
      <c r="H1143" s="809"/>
      <c r="I1143" s="810" t="str">
        <f>IF(入力①申請書項目!M995="","",VLOOKUP(入力①申請書項目!M995,PL①!$A$25:$B$29,2,FALSE))</f>
        <v/>
      </c>
      <c r="J1143" s="810"/>
      <c r="K1143" s="810"/>
      <c r="L1143" s="811" t="str">
        <f>IF(入力①申請書項目!Q995="","",入力①申請書項目!Q995)</f>
        <v/>
      </c>
      <c r="M1143" s="811"/>
      <c r="N1143" s="811"/>
      <c r="O1143" s="811"/>
      <c r="P1143" s="811"/>
      <c r="Q1143" s="811"/>
      <c r="R1143" s="811"/>
      <c r="S1143" s="811"/>
      <c r="T1143" s="811"/>
      <c r="U1143" s="811"/>
      <c r="V1143" s="811"/>
      <c r="W1143" s="809" t="str">
        <f>IF(入力①申請書項目!AA995="","",入力①申請書項目!AA995)&amp;IF(入力①申請書項目!AD995="","",入力①申請書項目!AD995)</f>
        <v/>
      </c>
      <c r="X1143" s="809"/>
      <c r="Y1143" s="809"/>
      <c r="Z1143" s="809"/>
      <c r="AA1143" s="809" t="str">
        <f>IF(入力①申請書項目!AG995="","",入力①申請書項目!AG995)</f>
        <v/>
      </c>
      <c r="AB1143" s="809"/>
      <c r="AC1143" s="809"/>
      <c r="AD1143" s="812" t="str">
        <f>IF(入力①申請書項目!AK995="","",入力①申請書項目!AK995)</f>
        <v/>
      </c>
      <c r="AE1143" s="812"/>
      <c r="AF1143" s="812"/>
      <c r="AG1143" s="813" t="str">
        <f>IF(入力①申請書項目!AN995="","",入力①申請書項目!AN995)</f>
        <v/>
      </c>
      <c r="AH1143" s="813"/>
      <c r="AI1143" s="812" t="str">
        <f>IF(入力①申請書項目!AP995=0,"",入力①申請書項目!AP995)</f>
        <v/>
      </c>
      <c r="AJ1143" s="812"/>
      <c r="AK1143" s="812"/>
      <c r="AL1143" s="814" t="str">
        <f>IF(入力①申請書項目!AV995="","",入力①申請書項目!AV995)&amp;IF(入力①申請書項目!AZ995="","",","&amp;入力①申請書項目!AZ995)</f>
        <v/>
      </c>
      <c r="AM1143" s="814"/>
      <c r="AN1143" s="814"/>
      <c r="AO1143" s="814"/>
      <c r="AP1143" s="814"/>
      <c r="AQ1143" s="396"/>
    </row>
    <row r="1144" spans="1:43">
      <c r="A1144" s="265"/>
      <c r="B1144" s="265"/>
      <c r="C1144" s="808" t="str">
        <f>IF(入力①申請書項目!E996="","",入力①申請書項目!E996)</f>
        <v/>
      </c>
      <c r="D1144" s="808"/>
      <c r="E1144" s="809" t="str">
        <f>IF(入力①申請書項目!G996="","","H"&amp;入力①申請書項目!G996&amp;"."&amp;入力①申請書項目!J996)</f>
        <v/>
      </c>
      <c r="F1144" s="809"/>
      <c r="G1144" s="809"/>
      <c r="H1144" s="809"/>
      <c r="I1144" s="810" t="str">
        <f>IF(入力①申請書項目!M996="","",VLOOKUP(入力①申請書項目!M996,PL①!$A$25:$B$29,2,FALSE))</f>
        <v/>
      </c>
      <c r="J1144" s="810"/>
      <c r="K1144" s="810"/>
      <c r="L1144" s="811" t="str">
        <f>IF(入力①申請書項目!Q996="","",入力①申請書項目!Q996)</f>
        <v/>
      </c>
      <c r="M1144" s="811"/>
      <c r="N1144" s="811"/>
      <c r="O1144" s="811"/>
      <c r="P1144" s="811"/>
      <c r="Q1144" s="811"/>
      <c r="R1144" s="811"/>
      <c r="S1144" s="811"/>
      <c r="T1144" s="811"/>
      <c r="U1144" s="811"/>
      <c r="V1144" s="811"/>
      <c r="W1144" s="809" t="str">
        <f>IF(入力①申請書項目!AA996="","",入力①申請書項目!AA996)&amp;IF(入力①申請書項目!AD996="","",入力①申請書項目!AD996)</f>
        <v/>
      </c>
      <c r="X1144" s="809"/>
      <c r="Y1144" s="809"/>
      <c r="Z1144" s="809"/>
      <c r="AA1144" s="809" t="str">
        <f>IF(入力①申請書項目!AG996="","",入力①申請書項目!AG996)</f>
        <v/>
      </c>
      <c r="AB1144" s="809"/>
      <c r="AC1144" s="809"/>
      <c r="AD1144" s="812" t="str">
        <f>IF(入力①申請書項目!AK996="","",入力①申請書項目!AK996)</f>
        <v/>
      </c>
      <c r="AE1144" s="812"/>
      <c r="AF1144" s="812"/>
      <c r="AG1144" s="813" t="str">
        <f>IF(入力①申請書項目!AN996="","",入力①申請書項目!AN996)</f>
        <v/>
      </c>
      <c r="AH1144" s="813"/>
      <c r="AI1144" s="812" t="str">
        <f>IF(入力①申請書項目!AP996=0,"",入力①申請書項目!AP996)</f>
        <v/>
      </c>
      <c r="AJ1144" s="812"/>
      <c r="AK1144" s="812"/>
      <c r="AL1144" s="814" t="str">
        <f>IF(入力①申請書項目!AV996="","",入力①申請書項目!AV996)&amp;IF(入力①申請書項目!AZ996="","",","&amp;入力①申請書項目!AZ996)</f>
        <v/>
      </c>
      <c r="AM1144" s="814"/>
      <c r="AN1144" s="814"/>
      <c r="AO1144" s="814"/>
      <c r="AP1144" s="814"/>
      <c r="AQ1144" s="396"/>
    </row>
    <row r="1145" spans="1:43">
      <c r="A1145" s="265"/>
      <c r="B1145" s="265"/>
      <c r="C1145" s="808" t="str">
        <f>IF(入力①申請書項目!E997="","",入力①申請書項目!E997)</f>
        <v/>
      </c>
      <c r="D1145" s="808"/>
      <c r="E1145" s="809" t="str">
        <f>IF(入力①申請書項目!G997="","","H"&amp;入力①申請書項目!G997&amp;"."&amp;入力①申請書項目!J997)</f>
        <v/>
      </c>
      <c r="F1145" s="809"/>
      <c r="G1145" s="809"/>
      <c r="H1145" s="809"/>
      <c r="I1145" s="810" t="str">
        <f>IF(入力①申請書項目!M997="","",VLOOKUP(入力①申請書項目!M997,PL①!$A$25:$B$29,2,FALSE))</f>
        <v/>
      </c>
      <c r="J1145" s="810"/>
      <c r="K1145" s="810"/>
      <c r="L1145" s="811" t="str">
        <f>IF(入力①申請書項目!Q997="","",入力①申請書項目!Q997)</f>
        <v/>
      </c>
      <c r="M1145" s="811"/>
      <c r="N1145" s="811"/>
      <c r="O1145" s="811"/>
      <c r="P1145" s="811"/>
      <c r="Q1145" s="811"/>
      <c r="R1145" s="811"/>
      <c r="S1145" s="811"/>
      <c r="T1145" s="811"/>
      <c r="U1145" s="811"/>
      <c r="V1145" s="811"/>
      <c r="W1145" s="809" t="str">
        <f>IF(入力①申請書項目!AA997="","",入力①申請書項目!AA997)&amp;IF(入力①申請書項目!AD997="","",入力①申請書項目!AD997)</f>
        <v/>
      </c>
      <c r="X1145" s="809"/>
      <c r="Y1145" s="809"/>
      <c r="Z1145" s="809"/>
      <c r="AA1145" s="809" t="str">
        <f>IF(入力①申請書項目!AG997="","",入力①申請書項目!AG997)</f>
        <v/>
      </c>
      <c r="AB1145" s="809"/>
      <c r="AC1145" s="809"/>
      <c r="AD1145" s="812" t="str">
        <f>IF(入力①申請書項目!AK997="","",入力①申請書項目!AK997)</f>
        <v/>
      </c>
      <c r="AE1145" s="812"/>
      <c r="AF1145" s="812"/>
      <c r="AG1145" s="813" t="str">
        <f>IF(入力①申請書項目!AN997="","",入力①申請書項目!AN997)</f>
        <v/>
      </c>
      <c r="AH1145" s="813"/>
      <c r="AI1145" s="812" t="str">
        <f>IF(入力①申請書項目!AP997=0,"",入力①申請書項目!AP997)</f>
        <v/>
      </c>
      <c r="AJ1145" s="812"/>
      <c r="AK1145" s="812"/>
      <c r="AL1145" s="814" t="str">
        <f>IF(入力①申請書項目!AV997="","",入力①申請書項目!AV997)&amp;IF(入力①申請書項目!AZ997="","",","&amp;入力①申請書項目!AZ997)</f>
        <v/>
      </c>
      <c r="AM1145" s="814"/>
      <c r="AN1145" s="814"/>
      <c r="AO1145" s="814"/>
      <c r="AP1145" s="814"/>
      <c r="AQ1145" s="396"/>
    </row>
    <row r="1146" spans="1:43">
      <c r="A1146" s="265"/>
      <c r="B1146" s="265"/>
      <c r="C1146" s="808" t="str">
        <f>IF(入力①申請書項目!E998="","",入力①申請書項目!E998)</f>
        <v/>
      </c>
      <c r="D1146" s="808"/>
      <c r="E1146" s="809" t="str">
        <f>IF(入力①申請書項目!G998="","","H"&amp;入力①申請書項目!G998&amp;"."&amp;入力①申請書項目!J998)</f>
        <v/>
      </c>
      <c r="F1146" s="809"/>
      <c r="G1146" s="809"/>
      <c r="H1146" s="809"/>
      <c r="I1146" s="810" t="str">
        <f>IF(入力①申請書項目!M998="","",VLOOKUP(入力①申請書項目!M998,PL①!$A$25:$B$29,2,FALSE))</f>
        <v/>
      </c>
      <c r="J1146" s="810"/>
      <c r="K1146" s="810"/>
      <c r="L1146" s="811" t="str">
        <f>IF(入力①申請書項目!Q998="","",入力①申請書項目!Q998)</f>
        <v/>
      </c>
      <c r="M1146" s="811"/>
      <c r="N1146" s="811"/>
      <c r="O1146" s="811"/>
      <c r="P1146" s="811"/>
      <c r="Q1146" s="811"/>
      <c r="R1146" s="811"/>
      <c r="S1146" s="811"/>
      <c r="T1146" s="811"/>
      <c r="U1146" s="811"/>
      <c r="V1146" s="811"/>
      <c r="W1146" s="809" t="str">
        <f>IF(入力①申請書項目!AA998="","",入力①申請書項目!AA998)&amp;IF(入力①申請書項目!AD998="","",入力①申請書項目!AD998)</f>
        <v/>
      </c>
      <c r="X1146" s="809"/>
      <c r="Y1146" s="809"/>
      <c r="Z1146" s="809"/>
      <c r="AA1146" s="809" t="str">
        <f>IF(入力①申請書項目!AG998="","",入力①申請書項目!AG998)</f>
        <v/>
      </c>
      <c r="AB1146" s="809"/>
      <c r="AC1146" s="809"/>
      <c r="AD1146" s="812" t="str">
        <f>IF(入力①申請書項目!AK998="","",入力①申請書項目!AK998)</f>
        <v/>
      </c>
      <c r="AE1146" s="812"/>
      <c r="AF1146" s="812"/>
      <c r="AG1146" s="813" t="str">
        <f>IF(入力①申請書項目!AN998="","",入力①申請書項目!AN998)</f>
        <v/>
      </c>
      <c r="AH1146" s="813"/>
      <c r="AI1146" s="812" t="str">
        <f>IF(入力①申請書項目!AP998=0,"",入力①申請書項目!AP998)</f>
        <v/>
      </c>
      <c r="AJ1146" s="812"/>
      <c r="AK1146" s="812"/>
      <c r="AL1146" s="814" t="str">
        <f>IF(入力①申請書項目!AV998="","",入力①申請書項目!AV998)&amp;IF(入力①申請書項目!AZ998="","",","&amp;入力①申請書項目!AZ998)</f>
        <v/>
      </c>
      <c r="AM1146" s="814"/>
      <c r="AN1146" s="814"/>
      <c r="AO1146" s="814"/>
      <c r="AP1146" s="814"/>
      <c r="AQ1146" s="396"/>
    </row>
    <row r="1147" spans="1:43">
      <c r="A1147" s="265"/>
      <c r="B1147" s="265"/>
      <c r="C1147" s="808" t="str">
        <f>IF(入力①申請書項目!E999="","",入力①申請書項目!E999)</f>
        <v/>
      </c>
      <c r="D1147" s="808"/>
      <c r="E1147" s="809" t="str">
        <f>IF(入力①申請書項目!G999="","","H"&amp;入力①申請書項目!G999&amp;"."&amp;入力①申請書項目!J999)</f>
        <v/>
      </c>
      <c r="F1147" s="809"/>
      <c r="G1147" s="809"/>
      <c r="H1147" s="809"/>
      <c r="I1147" s="810" t="str">
        <f>IF(入力①申請書項目!M999="","",VLOOKUP(入力①申請書項目!M999,PL①!$A$25:$B$29,2,FALSE))</f>
        <v/>
      </c>
      <c r="J1147" s="810"/>
      <c r="K1147" s="810"/>
      <c r="L1147" s="811" t="str">
        <f>IF(入力①申請書項目!Q999="","",入力①申請書項目!Q999)</f>
        <v/>
      </c>
      <c r="M1147" s="811"/>
      <c r="N1147" s="811"/>
      <c r="O1147" s="811"/>
      <c r="P1147" s="811"/>
      <c r="Q1147" s="811"/>
      <c r="R1147" s="811"/>
      <c r="S1147" s="811"/>
      <c r="T1147" s="811"/>
      <c r="U1147" s="811"/>
      <c r="V1147" s="811"/>
      <c r="W1147" s="809" t="str">
        <f>IF(入力①申請書項目!AA999="","",入力①申請書項目!AA999)&amp;IF(入力①申請書項目!AD999="","",入力①申請書項目!AD999)</f>
        <v/>
      </c>
      <c r="X1147" s="809"/>
      <c r="Y1147" s="809"/>
      <c r="Z1147" s="809"/>
      <c r="AA1147" s="809" t="str">
        <f>IF(入力①申請書項目!AG999="","",入力①申請書項目!AG999)</f>
        <v/>
      </c>
      <c r="AB1147" s="809"/>
      <c r="AC1147" s="809"/>
      <c r="AD1147" s="812" t="str">
        <f>IF(入力①申請書項目!AK999="","",入力①申請書項目!AK999)</f>
        <v/>
      </c>
      <c r="AE1147" s="812"/>
      <c r="AF1147" s="812"/>
      <c r="AG1147" s="813" t="str">
        <f>IF(入力①申請書項目!AN999="","",入力①申請書項目!AN999)</f>
        <v/>
      </c>
      <c r="AH1147" s="813"/>
      <c r="AI1147" s="812" t="str">
        <f>IF(入力①申請書項目!AP999=0,"",入力①申請書項目!AP999)</f>
        <v/>
      </c>
      <c r="AJ1147" s="812"/>
      <c r="AK1147" s="812"/>
      <c r="AL1147" s="814" t="str">
        <f>IF(入力①申請書項目!AV999="","",入力①申請書項目!AV999)&amp;IF(入力①申請書項目!AZ999="","",","&amp;入力①申請書項目!AZ999)</f>
        <v/>
      </c>
      <c r="AM1147" s="814"/>
      <c r="AN1147" s="814"/>
      <c r="AO1147" s="814"/>
      <c r="AP1147" s="814"/>
      <c r="AQ1147" s="396"/>
    </row>
    <row r="1148" spans="1:43">
      <c r="A1148" s="265"/>
      <c r="B1148" s="265"/>
      <c r="C1148" s="808" t="str">
        <f>IF(入力①申請書項目!E1000="","",入力①申請書項目!E1000)</f>
        <v/>
      </c>
      <c r="D1148" s="808"/>
      <c r="E1148" s="809" t="str">
        <f>IF(入力①申請書項目!G1000="","","H"&amp;入力①申請書項目!G1000&amp;"."&amp;入力①申請書項目!J1000)</f>
        <v/>
      </c>
      <c r="F1148" s="809"/>
      <c r="G1148" s="809"/>
      <c r="H1148" s="809"/>
      <c r="I1148" s="810" t="str">
        <f>IF(入力①申請書項目!M1000="","",VLOOKUP(入力①申請書項目!M1000,PL①!$A$25:$B$29,2,FALSE))</f>
        <v/>
      </c>
      <c r="J1148" s="810"/>
      <c r="K1148" s="810"/>
      <c r="L1148" s="811" t="str">
        <f>IF(入力①申請書項目!Q1000="","",入力①申請書項目!Q1000)</f>
        <v/>
      </c>
      <c r="M1148" s="811"/>
      <c r="N1148" s="811"/>
      <c r="O1148" s="811"/>
      <c r="P1148" s="811"/>
      <c r="Q1148" s="811"/>
      <c r="R1148" s="811"/>
      <c r="S1148" s="811"/>
      <c r="T1148" s="811"/>
      <c r="U1148" s="811"/>
      <c r="V1148" s="811"/>
      <c r="W1148" s="809" t="str">
        <f>IF(入力①申請書項目!AA1000="","",入力①申請書項目!AA1000)&amp;IF(入力①申請書項目!AD1000="","",入力①申請書項目!AD1000)</f>
        <v/>
      </c>
      <c r="X1148" s="809"/>
      <c r="Y1148" s="809"/>
      <c r="Z1148" s="809"/>
      <c r="AA1148" s="809" t="str">
        <f>IF(入力①申請書項目!AG1000="","",入力①申請書項目!AG1000)</f>
        <v/>
      </c>
      <c r="AB1148" s="809"/>
      <c r="AC1148" s="809"/>
      <c r="AD1148" s="812" t="str">
        <f>IF(入力①申請書項目!AK1000="","",入力①申請書項目!AK1000)</f>
        <v/>
      </c>
      <c r="AE1148" s="812"/>
      <c r="AF1148" s="812"/>
      <c r="AG1148" s="813" t="str">
        <f>IF(入力①申請書項目!AN1000="","",入力①申請書項目!AN1000)</f>
        <v/>
      </c>
      <c r="AH1148" s="813"/>
      <c r="AI1148" s="812" t="str">
        <f>IF(入力①申請書項目!AP1000=0,"",入力①申請書項目!AP1000)</f>
        <v/>
      </c>
      <c r="AJ1148" s="812"/>
      <c r="AK1148" s="812"/>
      <c r="AL1148" s="814" t="str">
        <f>IF(入力①申請書項目!AV1000="","",入力①申請書項目!AV1000)&amp;IF(入力①申請書項目!AZ1000="","",","&amp;入力①申請書項目!AZ1000)</f>
        <v/>
      </c>
      <c r="AM1148" s="814"/>
      <c r="AN1148" s="814"/>
      <c r="AO1148" s="814"/>
      <c r="AP1148" s="814"/>
      <c r="AQ1148" s="396"/>
    </row>
    <row r="1149" spans="1:43">
      <c r="A1149" s="265"/>
      <c r="B1149" s="265"/>
      <c r="C1149" s="808" t="str">
        <f>IF(入力①申請書項目!E1001="","",入力①申請書項目!E1001)</f>
        <v/>
      </c>
      <c r="D1149" s="808"/>
      <c r="E1149" s="809" t="str">
        <f>IF(入力①申請書項目!G1001="","","H"&amp;入力①申請書項目!G1001&amp;"."&amp;入力①申請書項目!J1001)</f>
        <v/>
      </c>
      <c r="F1149" s="809"/>
      <c r="G1149" s="809"/>
      <c r="H1149" s="809"/>
      <c r="I1149" s="810" t="str">
        <f>IF(入力①申請書項目!M1001="","",VLOOKUP(入力①申請書項目!M1001,PL①!$A$25:$B$29,2,FALSE))</f>
        <v/>
      </c>
      <c r="J1149" s="810"/>
      <c r="K1149" s="810"/>
      <c r="L1149" s="811" t="str">
        <f>IF(入力①申請書項目!Q1001="","",入力①申請書項目!Q1001)</f>
        <v/>
      </c>
      <c r="M1149" s="811"/>
      <c r="N1149" s="811"/>
      <c r="O1149" s="811"/>
      <c r="P1149" s="811"/>
      <c r="Q1149" s="811"/>
      <c r="R1149" s="811"/>
      <c r="S1149" s="811"/>
      <c r="T1149" s="811"/>
      <c r="U1149" s="811"/>
      <c r="V1149" s="811"/>
      <c r="W1149" s="809" t="str">
        <f>IF(入力①申請書項目!AA1001="","",入力①申請書項目!AA1001)&amp;IF(入力①申請書項目!AD1001="","",入力①申請書項目!AD1001)</f>
        <v/>
      </c>
      <c r="X1149" s="809"/>
      <c r="Y1149" s="809"/>
      <c r="Z1149" s="809"/>
      <c r="AA1149" s="809" t="str">
        <f>IF(入力①申請書項目!AG1001="","",入力①申請書項目!AG1001)</f>
        <v/>
      </c>
      <c r="AB1149" s="809"/>
      <c r="AC1149" s="809"/>
      <c r="AD1149" s="812" t="str">
        <f>IF(入力①申請書項目!AK1001="","",入力①申請書項目!AK1001)</f>
        <v/>
      </c>
      <c r="AE1149" s="812"/>
      <c r="AF1149" s="812"/>
      <c r="AG1149" s="813" t="str">
        <f>IF(入力①申請書項目!AN1001="","",入力①申請書項目!AN1001)</f>
        <v/>
      </c>
      <c r="AH1149" s="813"/>
      <c r="AI1149" s="812" t="str">
        <f>IF(入力①申請書項目!AP1001=0,"",入力①申請書項目!AP1001)</f>
        <v/>
      </c>
      <c r="AJ1149" s="812"/>
      <c r="AK1149" s="812"/>
      <c r="AL1149" s="814" t="str">
        <f>IF(入力①申請書項目!AV1001="","",入力①申請書項目!AV1001)&amp;IF(入力①申請書項目!AZ1001="","",","&amp;入力①申請書項目!AZ1001)</f>
        <v/>
      </c>
      <c r="AM1149" s="814"/>
      <c r="AN1149" s="814"/>
      <c r="AO1149" s="814"/>
      <c r="AP1149" s="814"/>
      <c r="AQ1149" s="396"/>
    </row>
    <row r="1150" spans="1:43">
      <c r="A1150" s="265"/>
      <c r="B1150" s="265"/>
      <c r="C1150" s="808" t="str">
        <f>IF(入力①申請書項目!E1002="","",入力①申請書項目!E1002)</f>
        <v/>
      </c>
      <c r="D1150" s="808"/>
      <c r="E1150" s="809" t="str">
        <f>IF(入力①申請書項目!G1002="","","H"&amp;入力①申請書項目!G1002&amp;"."&amp;入力①申請書項目!J1002)</f>
        <v/>
      </c>
      <c r="F1150" s="809"/>
      <c r="G1150" s="809"/>
      <c r="H1150" s="809"/>
      <c r="I1150" s="810" t="str">
        <f>IF(入力①申請書項目!M1002="","",VLOOKUP(入力①申請書項目!M1002,PL①!$A$25:$B$29,2,FALSE))</f>
        <v/>
      </c>
      <c r="J1150" s="810"/>
      <c r="K1150" s="810"/>
      <c r="L1150" s="811" t="str">
        <f>IF(入力①申請書項目!Q1002="","",入力①申請書項目!Q1002)</f>
        <v/>
      </c>
      <c r="M1150" s="811"/>
      <c r="N1150" s="811"/>
      <c r="O1150" s="811"/>
      <c r="P1150" s="811"/>
      <c r="Q1150" s="811"/>
      <c r="R1150" s="811"/>
      <c r="S1150" s="811"/>
      <c r="T1150" s="811"/>
      <c r="U1150" s="811"/>
      <c r="V1150" s="811"/>
      <c r="W1150" s="809" t="str">
        <f>IF(入力①申請書項目!AA1002="","",入力①申請書項目!AA1002)&amp;IF(入力①申請書項目!AD1002="","",入力①申請書項目!AD1002)</f>
        <v/>
      </c>
      <c r="X1150" s="809"/>
      <c r="Y1150" s="809"/>
      <c r="Z1150" s="809"/>
      <c r="AA1150" s="809" t="str">
        <f>IF(入力①申請書項目!AG1002="","",入力①申請書項目!AG1002)</f>
        <v/>
      </c>
      <c r="AB1150" s="809"/>
      <c r="AC1150" s="809"/>
      <c r="AD1150" s="812" t="str">
        <f>IF(入力①申請書項目!AK1002="","",入力①申請書項目!AK1002)</f>
        <v/>
      </c>
      <c r="AE1150" s="812"/>
      <c r="AF1150" s="812"/>
      <c r="AG1150" s="813" t="str">
        <f>IF(入力①申請書項目!AN1002="","",入力①申請書項目!AN1002)</f>
        <v/>
      </c>
      <c r="AH1150" s="813"/>
      <c r="AI1150" s="812" t="str">
        <f>IF(入力①申請書項目!AP1002=0,"",入力①申請書項目!AP1002)</f>
        <v/>
      </c>
      <c r="AJ1150" s="812"/>
      <c r="AK1150" s="812"/>
      <c r="AL1150" s="814" t="str">
        <f>IF(入力①申請書項目!AV1002="","",入力①申請書項目!AV1002)&amp;IF(入力①申請書項目!AZ1002="","",","&amp;入力①申請書項目!AZ1002)</f>
        <v/>
      </c>
      <c r="AM1150" s="814"/>
      <c r="AN1150" s="814"/>
      <c r="AO1150" s="814"/>
      <c r="AP1150" s="814"/>
      <c r="AQ1150" s="396"/>
    </row>
    <row r="1151" spans="1:43">
      <c r="A1151" s="265"/>
      <c r="B1151" s="265"/>
      <c r="C1151" s="808" t="str">
        <f>IF(入力①申請書項目!E1003="","",入力①申請書項目!E1003)</f>
        <v/>
      </c>
      <c r="D1151" s="808"/>
      <c r="E1151" s="809" t="str">
        <f>IF(入力①申請書項目!G1003="","","H"&amp;入力①申請書項目!G1003&amp;"."&amp;入力①申請書項目!J1003)</f>
        <v/>
      </c>
      <c r="F1151" s="809"/>
      <c r="G1151" s="809"/>
      <c r="H1151" s="809"/>
      <c r="I1151" s="810" t="str">
        <f>IF(入力①申請書項目!M1003="","",VLOOKUP(入力①申請書項目!M1003,PL①!$A$25:$B$29,2,FALSE))</f>
        <v/>
      </c>
      <c r="J1151" s="810"/>
      <c r="K1151" s="810"/>
      <c r="L1151" s="811" t="str">
        <f>IF(入力①申請書項目!Q1003="","",入力①申請書項目!Q1003)</f>
        <v/>
      </c>
      <c r="M1151" s="811"/>
      <c r="N1151" s="811"/>
      <c r="O1151" s="811"/>
      <c r="P1151" s="811"/>
      <c r="Q1151" s="811"/>
      <c r="R1151" s="811"/>
      <c r="S1151" s="811"/>
      <c r="T1151" s="811"/>
      <c r="U1151" s="811"/>
      <c r="V1151" s="811"/>
      <c r="W1151" s="809" t="str">
        <f>IF(入力①申請書項目!AA1003="","",入力①申請書項目!AA1003)&amp;IF(入力①申請書項目!AD1003="","",入力①申請書項目!AD1003)</f>
        <v/>
      </c>
      <c r="X1151" s="809"/>
      <c r="Y1151" s="809"/>
      <c r="Z1151" s="809"/>
      <c r="AA1151" s="809" t="str">
        <f>IF(入力①申請書項目!AG1003="","",入力①申請書項目!AG1003)</f>
        <v/>
      </c>
      <c r="AB1151" s="809"/>
      <c r="AC1151" s="809"/>
      <c r="AD1151" s="812" t="str">
        <f>IF(入力①申請書項目!AK1003="","",入力①申請書項目!AK1003)</f>
        <v/>
      </c>
      <c r="AE1151" s="812"/>
      <c r="AF1151" s="812"/>
      <c r="AG1151" s="813" t="str">
        <f>IF(入力①申請書項目!AN1003="","",入力①申請書項目!AN1003)</f>
        <v/>
      </c>
      <c r="AH1151" s="813"/>
      <c r="AI1151" s="812" t="str">
        <f>IF(入力①申請書項目!AP1003=0,"",入力①申請書項目!AP1003)</f>
        <v/>
      </c>
      <c r="AJ1151" s="812"/>
      <c r="AK1151" s="812"/>
      <c r="AL1151" s="814" t="str">
        <f>IF(入力①申請書項目!AV1003="","",入力①申請書項目!AV1003)&amp;IF(入力①申請書項目!AZ1003="","",","&amp;入力①申請書項目!AZ1003)</f>
        <v/>
      </c>
      <c r="AM1151" s="814"/>
      <c r="AN1151" s="814"/>
      <c r="AO1151" s="814"/>
      <c r="AP1151" s="814"/>
      <c r="AQ1151" s="396"/>
    </row>
    <row r="1152" spans="1:43">
      <c r="A1152" s="265"/>
      <c r="B1152" s="265"/>
      <c r="C1152" s="808" t="str">
        <f>IF(入力①申請書項目!E1004="","",入力①申請書項目!E1004)</f>
        <v/>
      </c>
      <c r="D1152" s="808"/>
      <c r="E1152" s="809" t="str">
        <f>IF(入力①申請書項目!G1004="","","H"&amp;入力①申請書項目!G1004&amp;"."&amp;入力①申請書項目!J1004)</f>
        <v/>
      </c>
      <c r="F1152" s="809"/>
      <c r="G1152" s="809"/>
      <c r="H1152" s="809"/>
      <c r="I1152" s="810" t="str">
        <f>IF(入力①申請書項目!M1004="","",VLOOKUP(入力①申請書項目!M1004,PL①!$A$25:$B$29,2,FALSE))</f>
        <v/>
      </c>
      <c r="J1152" s="810"/>
      <c r="K1152" s="810"/>
      <c r="L1152" s="811" t="str">
        <f>IF(入力①申請書項目!Q1004="","",入力①申請書項目!Q1004)</f>
        <v/>
      </c>
      <c r="M1152" s="811"/>
      <c r="N1152" s="811"/>
      <c r="O1152" s="811"/>
      <c r="P1152" s="811"/>
      <c r="Q1152" s="811"/>
      <c r="R1152" s="811"/>
      <c r="S1152" s="811"/>
      <c r="T1152" s="811"/>
      <c r="U1152" s="811"/>
      <c r="V1152" s="811"/>
      <c r="W1152" s="809" t="str">
        <f>IF(入力①申請書項目!AA1004="","",入力①申請書項目!AA1004)&amp;IF(入力①申請書項目!AD1004="","",入力①申請書項目!AD1004)</f>
        <v/>
      </c>
      <c r="X1152" s="809"/>
      <c r="Y1152" s="809"/>
      <c r="Z1152" s="809"/>
      <c r="AA1152" s="809" t="str">
        <f>IF(入力①申請書項目!AG1004="","",入力①申請書項目!AG1004)</f>
        <v/>
      </c>
      <c r="AB1152" s="809"/>
      <c r="AC1152" s="809"/>
      <c r="AD1152" s="812" t="str">
        <f>IF(入力①申請書項目!AK1004="","",入力①申請書項目!AK1004)</f>
        <v/>
      </c>
      <c r="AE1152" s="812"/>
      <c r="AF1152" s="812"/>
      <c r="AG1152" s="813" t="str">
        <f>IF(入力①申請書項目!AN1004="","",入力①申請書項目!AN1004)</f>
        <v/>
      </c>
      <c r="AH1152" s="813"/>
      <c r="AI1152" s="812" t="str">
        <f>IF(入力①申請書項目!AP1004=0,"",入力①申請書項目!AP1004)</f>
        <v/>
      </c>
      <c r="AJ1152" s="812"/>
      <c r="AK1152" s="812"/>
      <c r="AL1152" s="814" t="str">
        <f>IF(入力①申請書項目!AV1004="","",入力①申請書項目!AV1004)&amp;IF(入力①申請書項目!AZ1004="","",","&amp;入力①申請書項目!AZ1004)</f>
        <v/>
      </c>
      <c r="AM1152" s="814"/>
      <c r="AN1152" s="814"/>
      <c r="AO1152" s="814"/>
      <c r="AP1152" s="814"/>
      <c r="AQ1152" s="396"/>
    </row>
    <row r="1153" spans="1:43">
      <c r="A1153" s="265"/>
      <c r="B1153" s="265"/>
      <c r="C1153" s="808" t="str">
        <f>IF(入力①申請書項目!E1005="","",入力①申請書項目!E1005)</f>
        <v/>
      </c>
      <c r="D1153" s="808"/>
      <c r="E1153" s="809" t="str">
        <f>IF(入力①申請書項目!G1005="","","H"&amp;入力①申請書項目!G1005&amp;"."&amp;入力①申請書項目!J1005)</f>
        <v/>
      </c>
      <c r="F1153" s="809"/>
      <c r="G1153" s="809"/>
      <c r="H1153" s="809"/>
      <c r="I1153" s="810" t="str">
        <f>IF(入力①申請書項目!M1005="","",VLOOKUP(入力①申請書項目!M1005,PL①!$A$25:$B$29,2,FALSE))</f>
        <v/>
      </c>
      <c r="J1153" s="810"/>
      <c r="K1153" s="810"/>
      <c r="L1153" s="811" t="str">
        <f>IF(入力①申請書項目!Q1005="","",入力①申請書項目!Q1005)</f>
        <v/>
      </c>
      <c r="M1153" s="811"/>
      <c r="N1153" s="811"/>
      <c r="O1153" s="811"/>
      <c r="P1153" s="811"/>
      <c r="Q1153" s="811"/>
      <c r="R1153" s="811"/>
      <c r="S1153" s="811"/>
      <c r="T1153" s="811"/>
      <c r="U1153" s="811"/>
      <c r="V1153" s="811"/>
      <c r="W1153" s="809" t="str">
        <f>IF(入力①申請書項目!AA1005="","",入力①申請書項目!AA1005)&amp;IF(入力①申請書項目!AD1005="","",入力①申請書項目!AD1005)</f>
        <v/>
      </c>
      <c r="X1153" s="809"/>
      <c r="Y1153" s="809"/>
      <c r="Z1153" s="809"/>
      <c r="AA1153" s="809" t="str">
        <f>IF(入力①申請書項目!AG1005="","",入力①申請書項目!AG1005)</f>
        <v/>
      </c>
      <c r="AB1153" s="809"/>
      <c r="AC1153" s="809"/>
      <c r="AD1153" s="812" t="str">
        <f>IF(入力①申請書項目!AK1005="","",入力①申請書項目!AK1005)</f>
        <v/>
      </c>
      <c r="AE1153" s="812"/>
      <c r="AF1153" s="812"/>
      <c r="AG1153" s="813" t="str">
        <f>IF(入力①申請書項目!AN1005="","",入力①申請書項目!AN1005)</f>
        <v/>
      </c>
      <c r="AH1153" s="813"/>
      <c r="AI1153" s="812" t="str">
        <f>IF(入力①申請書項目!AP1005=0,"",入力①申請書項目!AP1005)</f>
        <v/>
      </c>
      <c r="AJ1153" s="812"/>
      <c r="AK1153" s="812"/>
      <c r="AL1153" s="814" t="str">
        <f>IF(入力①申請書項目!AV1005="","",入力①申請書項目!AV1005)&amp;IF(入力①申請書項目!AZ1005="","",","&amp;入力①申請書項目!AZ1005)</f>
        <v/>
      </c>
      <c r="AM1153" s="814"/>
      <c r="AN1153" s="814"/>
      <c r="AO1153" s="814"/>
      <c r="AP1153" s="814"/>
      <c r="AQ1153" s="396"/>
    </row>
    <row r="1154" spans="1:43">
      <c r="A1154" s="265"/>
      <c r="B1154" s="265"/>
      <c r="C1154" s="808" t="str">
        <f>IF(入力①申請書項目!E1006="","",入力①申請書項目!E1006)</f>
        <v/>
      </c>
      <c r="D1154" s="808"/>
      <c r="E1154" s="809" t="str">
        <f>IF(入力①申請書項目!G1006="","","H"&amp;入力①申請書項目!G1006&amp;"."&amp;入力①申請書項目!J1006)</f>
        <v/>
      </c>
      <c r="F1154" s="809"/>
      <c r="G1154" s="809"/>
      <c r="H1154" s="809"/>
      <c r="I1154" s="810" t="str">
        <f>IF(入力①申請書項目!M1006="","",VLOOKUP(入力①申請書項目!M1006,PL①!$A$25:$B$29,2,FALSE))</f>
        <v/>
      </c>
      <c r="J1154" s="810"/>
      <c r="K1154" s="810"/>
      <c r="L1154" s="811" t="str">
        <f>IF(入力①申請書項目!Q1006="","",入力①申請書項目!Q1006)</f>
        <v/>
      </c>
      <c r="M1154" s="811"/>
      <c r="N1154" s="811"/>
      <c r="O1154" s="811"/>
      <c r="P1154" s="811"/>
      <c r="Q1154" s="811"/>
      <c r="R1154" s="811"/>
      <c r="S1154" s="811"/>
      <c r="T1154" s="811"/>
      <c r="U1154" s="811"/>
      <c r="V1154" s="811"/>
      <c r="W1154" s="809" t="str">
        <f>IF(入力①申請書項目!AA1006="","",入力①申請書項目!AA1006)&amp;IF(入力①申請書項目!AD1006="","",入力①申請書項目!AD1006)</f>
        <v/>
      </c>
      <c r="X1154" s="809"/>
      <c r="Y1154" s="809"/>
      <c r="Z1154" s="809"/>
      <c r="AA1154" s="809" t="str">
        <f>IF(入力①申請書項目!AG1006="","",入力①申請書項目!AG1006)</f>
        <v/>
      </c>
      <c r="AB1154" s="809"/>
      <c r="AC1154" s="809"/>
      <c r="AD1154" s="812" t="str">
        <f>IF(入力①申請書項目!AK1006="","",入力①申請書項目!AK1006)</f>
        <v/>
      </c>
      <c r="AE1154" s="812"/>
      <c r="AF1154" s="812"/>
      <c r="AG1154" s="813" t="str">
        <f>IF(入力①申請書項目!AN1006="","",入力①申請書項目!AN1006)</f>
        <v/>
      </c>
      <c r="AH1154" s="813"/>
      <c r="AI1154" s="812" t="str">
        <f>IF(入力①申請書項目!AP1006=0,"",入力①申請書項目!AP1006)</f>
        <v/>
      </c>
      <c r="AJ1154" s="812"/>
      <c r="AK1154" s="812"/>
      <c r="AL1154" s="814" t="str">
        <f>IF(入力①申請書項目!AV1006="","",入力①申請書項目!AV1006)&amp;IF(入力①申請書項目!AZ1006="","",","&amp;入力①申請書項目!AZ1006)</f>
        <v/>
      </c>
      <c r="AM1154" s="814"/>
      <c r="AN1154" s="814"/>
      <c r="AO1154" s="814"/>
      <c r="AP1154" s="814"/>
      <c r="AQ1154" s="396"/>
    </row>
    <row r="1155" spans="1:43">
      <c r="A1155" s="265"/>
      <c r="B1155" s="265"/>
      <c r="C1155" s="808" t="str">
        <f>IF(入力①申請書項目!E1007="","",入力①申請書項目!E1007)</f>
        <v/>
      </c>
      <c r="D1155" s="808"/>
      <c r="E1155" s="809" t="str">
        <f>IF(入力①申請書項目!G1007="","","H"&amp;入力①申請書項目!G1007&amp;"."&amp;入力①申請書項目!J1007)</f>
        <v/>
      </c>
      <c r="F1155" s="809"/>
      <c r="G1155" s="809"/>
      <c r="H1155" s="809"/>
      <c r="I1155" s="810" t="str">
        <f>IF(入力①申請書項目!M1007="","",VLOOKUP(入力①申請書項目!M1007,PL①!$A$25:$B$29,2,FALSE))</f>
        <v/>
      </c>
      <c r="J1155" s="810"/>
      <c r="K1155" s="810"/>
      <c r="L1155" s="811" t="str">
        <f>IF(入力①申請書項目!Q1007="","",入力①申請書項目!Q1007)</f>
        <v/>
      </c>
      <c r="M1155" s="811"/>
      <c r="N1155" s="811"/>
      <c r="O1155" s="811"/>
      <c r="P1155" s="811"/>
      <c r="Q1155" s="811"/>
      <c r="R1155" s="811"/>
      <c r="S1155" s="811"/>
      <c r="T1155" s="811"/>
      <c r="U1155" s="811"/>
      <c r="V1155" s="811"/>
      <c r="W1155" s="809" t="str">
        <f>IF(入力①申請書項目!AA1007="","",入力①申請書項目!AA1007)&amp;IF(入力①申請書項目!AD1007="","",入力①申請書項目!AD1007)</f>
        <v/>
      </c>
      <c r="X1155" s="809"/>
      <c r="Y1155" s="809"/>
      <c r="Z1155" s="809"/>
      <c r="AA1155" s="809" t="str">
        <f>IF(入力①申請書項目!AG1007="","",入力①申請書項目!AG1007)</f>
        <v/>
      </c>
      <c r="AB1155" s="809"/>
      <c r="AC1155" s="809"/>
      <c r="AD1155" s="812" t="str">
        <f>IF(入力①申請書項目!AK1007="","",入力①申請書項目!AK1007)</f>
        <v/>
      </c>
      <c r="AE1155" s="812"/>
      <c r="AF1155" s="812"/>
      <c r="AG1155" s="813" t="str">
        <f>IF(入力①申請書項目!AN1007="","",入力①申請書項目!AN1007)</f>
        <v/>
      </c>
      <c r="AH1155" s="813"/>
      <c r="AI1155" s="812" t="str">
        <f>IF(入力①申請書項目!AP1007=0,"",入力①申請書項目!AP1007)</f>
        <v/>
      </c>
      <c r="AJ1155" s="812"/>
      <c r="AK1155" s="812"/>
      <c r="AL1155" s="814" t="str">
        <f>IF(入力①申請書項目!AV1007="","",入力①申請書項目!AV1007)&amp;IF(入力①申請書項目!AZ1007="","",","&amp;入力①申請書項目!AZ1007)</f>
        <v/>
      </c>
      <c r="AM1155" s="814"/>
      <c r="AN1155" s="814"/>
      <c r="AO1155" s="814"/>
      <c r="AP1155" s="814"/>
      <c r="AQ1155" s="396"/>
    </row>
    <row r="1156" spans="1:43">
      <c r="A1156" s="265"/>
      <c r="B1156" s="265"/>
      <c r="C1156" s="808" t="str">
        <f>IF(入力①申請書項目!E1008="","",入力①申請書項目!E1008)</f>
        <v/>
      </c>
      <c r="D1156" s="808"/>
      <c r="E1156" s="809" t="str">
        <f>IF(入力①申請書項目!G1008="","","H"&amp;入力①申請書項目!G1008&amp;"."&amp;入力①申請書項目!J1008)</f>
        <v/>
      </c>
      <c r="F1156" s="809"/>
      <c r="G1156" s="809"/>
      <c r="H1156" s="809"/>
      <c r="I1156" s="810" t="str">
        <f>IF(入力①申請書項目!M1008="","",VLOOKUP(入力①申請書項目!M1008,PL①!$A$25:$B$29,2,FALSE))</f>
        <v/>
      </c>
      <c r="J1156" s="810"/>
      <c r="K1156" s="810"/>
      <c r="L1156" s="811" t="str">
        <f>IF(入力①申請書項目!Q1008="","",入力①申請書項目!Q1008)</f>
        <v/>
      </c>
      <c r="M1156" s="811"/>
      <c r="N1156" s="811"/>
      <c r="O1156" s="811"/>
      <c r="P1156" s="811"/>
      <c r="Q1156" s="811"/>
      <c r="R1156" s="811"/>
      <c r="S1156" s="811"/>
      <c r="T1156" s="811"/>
      <c r="U1156" s="811"/>
      <c r="V1156" s="811"/>
      <c r="W1156" s="809" t="str">
        <f>IF(入力①申請書項目!AA1008="","",入力①申請書項目!AA1008)&amp;IF(入力①申請書項目!AD1008="","",入力①申請書項目!AD1008)</f>
        <v/>
      </c>
      <c r="X1156" s="809"/>
      <c r="Y1156" s="809"/>
      <c r="Z1156" s="809"/>
      <c r="AA1156" s="809" t="str">
        <f>IF(入力①申請書項目!AG1008="","",入力①申請書項目!AG1008)</f>
        <v/>
      </c>
      <c r="AB1156" s="809"/>
      <c r="AC1156" s="809"/>
      <c r="AD1156" s="812" t="str">
        <f>IF(入力①申請書項目!AK1008="","",入力①申請書項目!AK1008)</f>
        <v/>
      </c>
      <c r="AE1156" s="812"/>
      <c r="AF1156" s="812"/>
      <c r="AG1156" s="813" t="str">
        <f>IF(入力①申請書項目!AN1008="","",入力①申請書項目!AN1008)</f>
        <v/>
      </c>
      <c r="AH1156" s="813"/>
      <c r="AI1156" s="812" t="str">
        <f>IF(入力①申請書項目!AP1008=0,"",入力①申請書項目!AP1008)</f>
        <v/>
      </c>
      <c r="AJ1156" s="812"/>
      <c r="AK1156" s="812"/>
      <c r="AL1156" s="814" t="str">
        <f>IF(入力①申請書項目!AV1008="","",入力①申請書項目!AV1008)&amp;IF(入力①申請書項目!AZ1008="","",","&amp;入力①申請書項目!AZ1008)</f>
        <v/>
      </c>
      <c r="AM1156" s="814"/>
      <c r="AN1156" s="814"/>
      <c r="AO1156" s="814"/>
      <c r="AP1156" s="814"/>
      <c r="AQ1156" s="396"/>
    </row>
    <row r="1157" spans="1:43">
      <c r="A1157" s="265"/>
      <c r="B1157" s="265"/>
      <c r="C1157" s="808" t="str">
        <f>IF(入力①申請書項目!E1009="","",入力①申請書項目!E1009)</f>
        <v/>
      </c>
      <c r="D1157" s="808"/>
      <c r="E1157" s="809" t="str">
        <f>IF(入力①申請書項目!G1009="","","H"&amp;入力①申請書項目!G1009&amp;"."&amp;入力①申請書項目!J1009)</f>
        <v/>
      </c>
      <c r="F1157" s="809"/>
      <c r="G1157" s="809"/>
      <c r="H1157" s="809"/>
      <c r="I1157" s="810" t="str">
        <f>IF(入力①申請書項目!M1009="","",VLOOKUP(入力①申請書項目!M1009,PL①!$A$25:$B$29,2,FALSE))</f>
        <v/>
      </c>
      <c r="J1157" s="810"/>
      <c r="K1157" s="810"/>
      <c r="L1157" s="811" t="str">
        <f>IF(入力①申請書項目!Q1009="","",入力①申請書項目!Q1009)</f>
        <v/>
      </c>
      <c r="M1157" s="811"/>
      <c r="N1157" s="811"/>
      <c r="O1157" s="811"/>
      <c r="P1157" s="811"/>
      <c r="Q1157" s="811"/>
      <c r="R1157" s="811"/>
      <c r="S1157" s="811"/>
      <c r="T1157" s="811"/>
      <c r="U1157" s="811"/>
      <c r="V1157" s="811"/>
      <c r="W1157" s="809" t="str">
        <f>IF(入力①申請書項目!AA1009="","",入力①申請書項目!AA1009)&amp;IF(入力①申請書項目!AD1009="","",入力①申請書項目!AD1009)</f>
        <v/>
      </c>
      <c r="X1157" s="809"/>
      <c r="Y1157" s="809"/>
      <c r="Z1157" s="809"/>
      <c r="AA1157" s="809" t="str">
        <f>IF(入力①申請書項目!AG1009="","",入力①申請書項目!AG1009)</f>
        <v/>
      </c>
      <c r="AB1157" s="809"/>
      <c r="AC1157" s="809"/>
      <c r="AD1157" s="812" t="str">
        <f>IF(入力①申請書項目!AK1009="","",入力①申請書項目!AK1009)</f>
        <v/>
      </c>
      <c r="AE1157" s="812"/>
      <c r="AF1157" s="812"/>
      <c r="AG1157" s="813" t="str">
        <f>IF(入力①申請書項目!AN1009="","",入力①申請書項目!AN1009)</f>
        <v/>
      </c>
      <c r="AH1157" s="813"/>
      <c r="AI1157" s="812" t="str">
        <f>IF(入力①申請書項目!AP1009=0,"",入力①申請書項目!AP1009)</f>
        <v/>
      </c>
      <c r="AJ1157" s="812"/>
      <c r="AK1157" s="812"/>
      <c r="AL1157" s="814" t="str">
        <f>IF(入力①申請書項目!AV1009="","",入力①申請書項目!AV1009)&amp;IF(入力①申請書項目!AZ1009="","",","&amp;入力①申請書項目!AZ1009)</f>
        <v/>
      </c>
      <c r="AM1157" s="814"/>
      <c r="AN1157" s="814"/>
      <c r="AO1157" s="814"/>
      <c r="AP1157" s="814"/>
      <c r="AQ1157" s="396"/>
    </row>
    <row r="1158" spans="1:43">
      <c r="A1158" s="265"/>
      <c r="B1158" s="265"/>
      <c r="C1158" s="808" t="str">
        <f>IF(入力①申請書項目!E1010="","",入力①申請書項目!E1010)</f>
        <v/>
      </c>
      <c r="D1158" s="808"/>
      <c r="E1158" s="809" t="str">
        <f>IF(入力①申請書項目!G1010="","","H"&amp;入力①申請書項目!G1010&amp;"."&amp;入力①申請書項目!J1010)</f>
        <v/>
      </c>
      <c r="F1158" s="809"/>
      <c r="G1158" s="809"/>
      <c r="H1158" s="809"/>
      <c r="I1158" s="810" t="str">
        <f>IF(入力①申請書項目!M1010="","",VLOOKUP(入力①申請書項目!M1010,PL①!$A$25:$B$29,2,FALSE))</f>
        <v/>
      </c>
      <c r="J1158" s="810"/>
      <c r="K1158" s="810"/>
      <c r="L1158" s="811" t="str">
        <f>IF(入力①申請書項目!Q1010="","",入力①申請書項目!Q1010)</f>
        <v/>
      </c>
      <c r="M1158" s="811"/>
      <c r="N1158" s="811"/>
      <c r="O1158" s="811"/>
      <c r="P1158" s="811"/>
      <c r="Q1158" s="811"/>
      <c r="R1158" s="811"/>
      <c r="S1158" s="811"/>
      <c r="T1158" s="811"/>
      <c r="U1158" s="811"/>
      <c r="V1158" s="811"/>
      <c r="W1158" s="809" t="str">
        <f>IF(入力①申請書項目!AA1010="","",入力①申請書項目!AA1010)&amp;IF(入力①申請書項目!AD1010="","",入力①申請書項目!AD1010)</f>
        <v/>
      </c>
      <c r="X1158" s="809"/>
      <c r="Y1158" s="809"/>
      <c r="Z1158" s="809"/>
      <c r="AA1158" s="809" t="str">
        <f>IF(入力①申請書項目!AG1010="","",入力①申請書項目!AG1010)</f>
        <v/>
      </c>
      <c r="AB1158" s="809"/>
      <c r="AC1158" s="809"/>
      <c r="AD1158" s="812" t="str">
        <f>IF(入力①申請書項目!AK1010="","",入力①申請書項目!AK1010)</f>
        <v/>
      </c>
      <c r="AE1158" s="812"/>
      <c r="AF1158" s="812"/>
      <c r="AG1158" s="813" t="str">
        <f>IF(入力①申請書項目!AN1010="","",入力①申請書項目!AN1010)</f>
        <v/>
      </c>
      <c r="AH1158" s="813"/>
      <c r="AI1158" s="812" t="str">
        <f>IF(入力①申請書項目!AP1010=0,"",入力①申請書項目!AP1010)</f>
        <v/>
      </c>
      <c r="AJ1158" s="812"/>
      <c r="AK1158" s="812"/>
      <c r="AL1158" s="814" t="str">
        <f>IF(入力①申請書項目!AV1010="","",入力①申請書項目!AV1010)&amp;IF(入力①申請書項目!AZ1010="","",","&amp;入力①申請書項目!AZ1010)</f>
        <v/>
      </c>
      <c r="AM1158" s="814"/>
      <c r="AN1158" s="814"/>
      <c r="AO1158" s="814"/>
      <c r="AP1158" s="814"/>
      <c r="AQ1158" s="396"/>
    </row>
    <row r="1159" spans="1:43">
      <c r="A1159" s="265"/>
      <c r="B1159" s="265"/>
      <c r="C1159" s="808" t="str">
        <f>IF(入力①申請書項目!E1011="","",入力①申請書項目!E1011)</f>
        <v/>
      </c>
      <c r="D1159" s="808"/>
      <c r="E1159" s="809" t="str">
        <f>IF(入力①申請書項目!G1011="","","H"&amp;入力①申請書項目!G1011&amp;"."&amp;入力①申請書項目!J1011)</f>
        <v/>
      </c>
      <c r="F1159" s="809"/>
      <c r="G1159" s="809"/>
      <c r="H1159" s="809"/>
      <c r="I1159" s="810" t="str">
        <f>IF(入力①申請書項目!M1011="","",VLOOKUP(入力①申請書項目!M1011,PL①!$A$25:$B$29,2,FALSE))</f>
        <v/>
      </c>
      <c r="J1159" s="810"/>
      <c r="K1159" s="810"/>
      <c r="L1159" s="811" t="str">
        <f>IF(入力①申請書項目!Q1011="","",入力①申請書項目!Q1011)</f>
        <v/>
      </c>
      <c r="M1159" s="811"/>
      <c r="N1159" s="811"/>
      <c r="O1159" s="811"/>
      <c r="P1159" s="811"/>
      <c r="Q1159" s="811"/>
      <c r="R1159" s="811"/>
      <c r="S1159" s="811"/>
      <c r="T1159" s="811"/>
      <c r="U1159" s="811"/>
      <c r="V1159" s="811"/>
      <c r="W1159" s="809" t="str">
        <f>IF(入力①申請書項目!AA1011="","",入力①申請書項目!AA1011)&amp;IF(入力①申請書項目!AD1011="","",入力①申請書項目!AD1011)</f>
        <v/>
      </c>
      <c r="X1159" s="809"/>
      <c r="Y1159" s="809"/>
      <c r="Z1159" s="809"/>
      <c r="AA1159" s="809" t="str">
        <f>IF(入力①申請書項目!AG1011="","",入力①申請書項目!AG1011)</f>
        <v/>
      </c>
      <c r="AB1159" s="809"/>
      <c r="AC1159" s="809"/>
      <c r="AD1159" s="812" t="str">
        <f>IF(入力①申請書項目!AK1011="","",入力①申請書項目!AK1011)</f>
        <v/>
      </c>
      <c r="AE1159" s="812"/>
      <c r="AF1159" s="812"/>
      <c r="AG1159" s="813" t="str">
        <f>IF(入力①申請書項目!AN1011="","",入力①申請書項目!AN1011)</f>
        <v/>
      </c>
      <c r="AH1159" s="813"/>
      <c r="AI1159" s="812" t="str">
        <f>IF(入力①申請書項目!AP1011=0,"",入力①申請書項目!AP1011)</f>
        <v/>
      </c>
      <c r="AJ1159" s="812"/>
      <c r="AK1159" s="812"/>
      <c r="AL1159" s="814" t="str">
        <f>IF(入力①申請書項目!AV1011="","",入力①申請書項目!AV1011)&amp;IF(入力①申請書項目!AZ1011="","",","&amp;入力①申請書項目!AZ1011)</f>
        <v/>
      </c>
      <c r="AM1159" s="814"/>
      <c r="AN1159" s="814"/>
      <c r="AO1159" s="814"/>
      <c r="AP1159" s="814"/>
      <c r="AQ1159" s="396"/>
    </row>
    <row r="1160" spans="1:43">
      <c r="A1160" s="265"/>
      <c r="B1160" s="265"/>
      <c r="C1160" s="808" t="str">
        <f>IF(入力①申請書項目!E1012="","",入力①申請書項目!E1012)</f>
        <v/>
      </c>
      <c r="D1160" s="808"/>
      <c r="E1160" s="809" t="str">
        <f>IF(入力①申請書項目!G1012="","","H"&amp;入力①申請書項目!G1012&amp;"."&amp;入力①申請書項目!J1012)</f>
        <v/>
      </c>
      <c r="F1160" s="809"/>
      <c r="G1160" s="809"/>
      <c r="H1160" s="809"/>
      <c r="I1160" s="810" t="str">
        <f>IF(入力①申請書項目!M1012="","",VLOOKUP(入力①申請書項目!M1012,PL①!$A$25:$B$29,2,FALSE))</f>
        <v/>
      </c>
      <c r="J1160" s="810"/>
      <c r="K1160" s="810"/>
      <c r="L1160" s="811" t="str">
        <f>IF(入力①申請書項目!Q1012="","",入力①申請書項目!Q1012)</f>
        <v/>
      </c>
      <c r="M1160" s="811"/>
      <c r="N1160" s="811"/>
      <c r="O1160" s="811"/>
      <c r="P1160" s="811"/>
      <c r="Q1160" s="811"/>
      <c r="R1160" s="811"/>
      <c r="S1160" s="811"/>
      <c r="T1160" s="811"/>
      <c r="U1160" s="811"/>
      <c r="V1160" s="811"/>
      <c r="W1160" s="809" t="str">
        <f>IF(入力①申請書項目!AA1012="","",入力①申請書項目!AA1012)&amp;IF(入力①申請書項目!AD1012="","",入力①申請書項目!AD1012)</f>
        <v/>
      </c>
      <c r="X1160" s="809"/>
      <c r="Y1160" s="809"/>
      <c r="Z1160" s="809"/>
      <c r="AA1160" s="809" t="str">
        <f>IF(入力①申請書項目!AG1012="","",入力①申請書項目!AG1012)</f>
        <v/>
      </c>
      <c r="AB1160" s="809"/>
      <c r="AC1160" s="809"/>
      <c r="AD1160" s="812" t="str">
        <f>IF(入力①申請書項目!AK1012="","",入力①申請書項目!AK1012)</f>
        <v/>
      </c>
      <c r="AE1160" s="812"/>
      <c r="AF1160" s="812"/>
      <c r="AG1160" s="813" t="str">
        <f>IF(入力①申請書項目!AN1012="","",入力①申請書項目!AN1012)</f>
        <v/>
      </c>
      <c r="AH1160" s="813"/>
      <c r="AI1160" s="812" t="str">
        <f>IF(入力①申請書項目!AP1012=0,"",入力①申請書項目!AP1012)</f>
        <v/>
      </c>
      <c r="AJ1160" s="812"/>
      <c r="AK1160" s="812"/>
      <c r="AL1160" s="814" t="str">
        <f>IF(入力①申請書項目!AV1012="","",入力①申請書項目!AV1012)&amp;IF(入力①申請書項目!AZ1012="","",","&amp;入力①申請書項目!AZ1012)</f>
        <v/>
      </c>
      <c r="AM1160" s="814"/>
      <c r="AN1160" s="814"/>
      <c r="AO1160" s="814"/>
      <c r="AP1160" s="814"/>
      <c r="AQ1160" s="396"/>
    </row>
    <row r="1161" spans="1:43">
      <c r="A1161" s="265"/>
      <c r="B1161" s="265"/>
      <c r="C1161" s="808" t="str">
        <f>IF(入力①申請書項目!E1013="","",入力①申請書項目!E1013)</f>
        <v/>
      </c>
      <c r="D1161" s="808"/>
      <c r="E1161" s="809" t="str">
        <f>IF(入力①申請書項目!G1013="","","H"&amp;入力①申請書項目!G1013&amp;"."&amp;入力①申請書項目!J1013)</f>
        <v/>
      </c>
      <c r="F1161" s="809"/>
      <c r="G1161" s="809"/>
      <c r="H1161" s="809"/>
      <c r="I1161" s="810" t="str">
        <f>IF(入力①申請書項目!M1013="","",VLOOKUP(入力①申請書項目!M1013,PL①!$A$25:$B$29,2,FALSE))</f>
        <v/>
      </c>
      <c r="J1161" s="810"/>
      <c r="K1161" s="810"/>
      <c r="L1161" s="811" t="str">
        <f>IF(入力①申請書項目!Q1013="","",入力①申請書項目!Q1013)</f>
        <v/>
      </c>
      <c r="M1161" s="811"/>
      <c r="N1161" s="811"/>
      <c r="O1161" s="811"/>
      <c r="P1161" s="811"/>
      <c r="Q1161" s="811"/>
      <c r="R1161" s="811"/>
      <c r="S1161" s="811"/>
      <c r="T1161" s="811"/>
      <c r="U1161" s="811"/>
      <c r="V1161" s="811"/>
      <c r="W1161" s="809" t="str">
        <f>IF(入力①申請書項目!AA1013="","",入力①申請書項目!AA1013)&amp;IF(入力①申請書項目!AD1013="","",入力①申請書項目!AD1013)</f>
        <v/>
      </c>
      <c r="X1161" s="809"/>
      <c r="Y1161" s="809"/>
      <c r="Z1161" s="809"/>
      <c r="AA1161" s="809" t="str">
        <f>IF(入力①申請書項目!AG1013="","",入力①申請書項目!AG1013)</f>
        <v/>
      </c>
      <c r="AB1161" s="809"/>
      <c r="AC1161" s="809"/>
      <c r="AD1161" s="812" t="str">
        <f>IF(入力①申請書項目!AK1013="","",入力①申請書項目!AK1013)</f>
        <v/>
      </c>
      <c r="AE1161" s="812"/>
      <c r="AF1161" s="812"/>
      <c r="AG1161" s="813" t="str">
        <f>IF(入力①申請書項目!AN1013="","",入力①申請書項目!AN1013)</f>
        <v/>
      </c>
      <c r="AH1161" s="813"/>
      <c r="AI1161" s="812" t="str">
        <f>IF(入力①申請書項目!AP1013=0,"",入力①申請書項目!AP1013)</f>
        <v/>
      </c>
      <c r="AJ1161" s="812"/>
      <c r="AK1161" s="812"/>
      <c r="AL1161" s="814" t="str">
        <f>IF(入力①申請書項目!AV1013="","",入力①申請書項目!AV1013)&amp;IF(入力①申請書項目!AZ1013="","",","&amp;入力①申請書項目!AZ1013)</f>
        <v/>
      </c>
      <c r="AM1161" s="814"/>
      <c r="AN1161" s="814"/>
      <c r="AO1161" s="814"/>
      <c r="AP1161" s="814"/>
      <c r="AQ1161" s="396"/>
    </row>
    <row r="1162" spans="1:43">
      <c r="A1162" s="265"/>
      <c r="B1162" s="265"/>
      <c r="C1162" s="808" t="str">
        <f>IF(入力①申請書項目!E1014="","",入力①申請書項目!E1014)</f>
        <v/>
      </c>
      <c r="D1162" s="808"/>
      <c r="E1162" s="809" t="str">
        <f>IF(入力①申請書項目!G1014="","","H"&amp;入力①申請書項目!G1014&amp;"."&amp;入力①申請書項目!J1014)</f>
        <v/>
      </c>
      <c r="F1162" s="809"/>
      <c r="G1162" s="809"/>
      <c r="H1162" s="809"/>
      <c r="I1162" s="810" t="str">
        <f>IF(入力①申請書項目!M1014="","",VLOOKUP(入力①申請書項目!M1014,PL①!$A$25:$B$29,2,FALSE))</f>
        <v/>
      </c>
      <c r="J1162" s="810"/>
      <c r="K1162" s="810"/>
      <c r="L1162" s="811" t="str">
        <f>IF(入力①申請書項目!Q1014="","",入力①申請書項目!Q1014)</f>
        <v/>
      </c>
      <c r="M1162" s="811"/>
      <c r="N1162" s="811"/>
      <c r="O1162" s="811"/>
      <c r="P1162" s="811"/>
      <c r="Q1162" s="811"/>
      <c r="R1162" s="811"/>
      <c r="S1162" s="811"/>
      <c r="T1162" s="811"/>
      <c r="U1162" s="811"/>
      <c r="V1162" s="811"/>
      <c r="W1162" s="809" t="str">
        <f>IF(入力①申請書項目!AA1014="","",入力①申請書項目!AA1014)&amp;IF(入力①申請書項目!AD1014="","",入力①申請書項目!AD1014)</f>
        <v/>
      </c>
      <c r="X1162" s="809"/>
      <c r="Y1162" s="809"/>
      <c r="Z1162" s="809"/>
      <c r="AA1162" s="809" t="str">
        <f>IF(入力①申請書項目!AG1014="","",入力①申請書項目!AG1014)</f>
        <v/>
      </c>
      <c r="AB1162" s="809"/>
      <c r="AC1162" s="809"/>
      <c r="AD1162" s="812" t="str">
        <f>IF(入力①申請書項目!AK1014="","",入力①申請書項目!AK1014)</f>
        <v/>
      </c>
      <c r="AE1162" s="812"/>
      <c r="AF1162" s="812"/>
      <c r="AG1162" s="813" t="str">
        <f>IF(入力①申請書項目!AN1014="","",入力①申請書項目!AN1014)</f>
        <v/>
      </c>
      <c r="AH1162" s="813"/>
      <c r="AI1162" s="812" t="str">
        <f>IF(入力①申請書項目!AP1014=0,"",入力①申請書項目!AP1014)</f>
        <v/>
      </c>
      <c r="AJ1162" s="812"/>
      <c r="AK1162" s="812"/>
      <c r="AL1162" s="814" t="str">
        <f>IF(入力①申請書項目!AV1014="","",入力①申請書項目!AV1014)&amp;IF(入力①申請書項目!AZ1014="","",","&amp;入力①申請書項目!AZ1014)</f>
        <v/>
      </c>
      <c r="AM1162" s="814"/>
      <c r="AN1162" s="814"/>
      <c r="AO1162" s="814"/>
      <c r="AP1162" s="814"/>
      <c r="AQ1162" s="396"/>
    </row>
    <row r="1163" spans="1:43">
      <c r="A1163" s="265"/>
      <c r="B1163" s="265"/>
      <c r="C1163" s="808" t="str">
        <f>IF(入力①申請書項目!E1015="","",入力①申請書項目!E1015)</f>
        <v/>
      </c>
      <c r="D1163" s="808"/>
      <c r="E1163" s="809" t="str">
        <f>IF(入力①申請書項目!G1015="","","H"&amp;入力①申請書項目!G1015&amp;"."&amp;入力①申請書項目!J1015)</f>
        <v/>
      </c>
      <c r="F1163" s="809"/>
      <c r="G1163" s="809"/>
      <c r="H1163" s="809"/>
      <c r="I1163" s="810" t="str">
        <f>IF(入力①申請書項目!M1015="","",VLOOKUP(入力①申請書項目!M1015,PL①!$A$25:$B$29,2,FALSE))</f>
        <v/>
      </c>
      <c r="J1163" s="810"/>
      <c r="K1163" s="810"/>
      <c r="L1163" s="811" t="str">
        <f>IF(入力①申請書項目!Q1015="","",入力①申請書項目!Q1015)</f>
        <v/>
      </c>
      <c r="M1163" s="811"/>
      <c r="N1163" s="811"/>
      <c r="O1163" s="811"/>
      <c r="P1163" s="811"/>
      <c r="Q1163" s="811"/>
      <c r="R1163" s="811"/>
      <c r="S1163" s="811"/>
      <c r="T1163" s="811"/>
      <c r="U1163" s="811"/>
      <c r="V1163" s="811"/>
      <c r="W1163" s="809" t="str">
        <f>IF(入力①申請書項目!AA1015="","",入力①申請書項目!AA1015)&amp;IF(入力①申請書項目!AD1015="","",入力①申請書項目!AD1015)</f>
        <v/>
      </c>
      <c r="X1163" s="809"/>
      <c r="Y1163" s="809"/>
      <c r="Z1163" s="809"/>
      <c r="AA1163" s="809" t="str">
        <f>IF(入力①申請書項目!AG1015="","",入力①申請書項目!AG1015)</f>
        <v/>
      </c>
      <c r="AB1163" s="809"/>
      <c r="AC1163" s="809"/>
      <c r="AD1163" s="812" t="str">
        <f>IF(入力①申請書項目!AK1015="","",入力①申請書項目!AK1015)</f>
        <v/>
      </c>
      <c r="AE1163" s="812"/>
      <c r="AF1163" s="812"/>
      <c r="AG1163" s="813" t="str">
        <f>IF(入力①申請書項目!AN1015="","",入力①申請書項目!AN1015)</f>
        <v/>
      </c>
      <c r="AH1163" s="813"/>
      <c r="AI1163" s="812" t="str">
        <f>IF(入力①申請書項目!AP1015=0,"",入力①申請書項目!AP1015)</f>
        <v/>
      </c>
      <c r="AJ1163" s="812"/>
      <c r="AK1163" s="812"/>
      <c r="AL1163" s="814" t="str">
        <f>IF(入力①申請書項目!AV1015="","",入力①申請書項目!AV1015)&amp;IF(入力①申請書項目!AZ1015="","",","&amp;入力①申請書項目!AZ1015)</f>
        <v/>
      </c>
      <c r="AM1163" s="814"/>
      <c r="AN1163" s="814"/>
      <c r="AO1163" s="814"/>
      <c r="AP1163" s="814"/>
      <c r="AQ1163" s="396"/>
    </row>
    <row r="1164" spans="1:43">
      <c r="A1164" s="265"/>
      <c r="B1164" s="265"/>
      <c r="C1164" s="808" t="str">
        <f>IF(入力①申請書項目!E1016="","",入力①申請書項目!E1016)</f>
        <v/>
      </c>
      <c r="D1164" s="808"/>
      <c r="E1164" s="809" t="str">
        <f>IF(入力①申請書項目!G1016="","","H"&amp;入力①申請書項目!G1016&amp;"."&amp;入力①申請書項目!J1016)</f>
        <v/>
      </c>
      <c r="F1164" s="809"/>
      <c r="G1164" s="809"/>
      <c r="H1164" s="809"/>
      <c r="I1164" s="810" t="str">
        <f>IF(入力①申請書項目!M1016="","",VLOOKUP(入力①申請書項目!M1016,PL①!$A$25:$B$29,2,FALSE))</f>
        <v/>
      </c>
      <c r="J1164" s="810"/>
      <c r="K1164" s="810"/>
      <c r="L1164" s="811" t="str">
        <f>IF(入力①申請書項目!Q1016="","",入力①申請書項目!Q1016)</f>
        <v/>
      </c>
      <c r="M1164" s="811"/>
      <c r="N1164" s="811"/>
      <c r="O1164" s="811"/>
      <c r="P1164" s="811"/>
      <c r="Q1164" s="811"/>
      <c r="R1164" s="811"/>
      <c r="S1164" s="811"/>
      <c r="T1164" s="811"/>
      <c r="U1164" s="811"/>
      <c r="V1164" s="811"/>
      <c r="W1164" s="809" t="str">
        <f>IF(入力①申請書項目!AA1016="","",入力①申請書項目!AA1016)&amp;IF(入力①申請書項目!AD1016="","",入力①申請書項目!AD1016)</f>
        <v/>
      </c>
      <c r="X1164" s="809"/>
      <c r="Y1164" s="809"/>
      <c r="Z1164" s="809"/>
      <c r="AA1164" s="809" t="str">
        <f>IF(入力①申請書項目!AG1016="","",入力①申請書項目!AG1016)</f>
        <v/>
      </c>
      <c r="AB1164" s="809"/>
      <c r="AC1164" s="809"/>
      <c r="AD1164" s="812" t="str">
        <f>IF(入力①申請書項目!AK1016="","",入力①申請書項目!AK1016)</f>
        <v/>
      </c>
      <c r="AE1164" s="812"/>
      <c r="AF1164" s="812"/>
      <c r="AG1164" s="813" t="str">
        <f>IF(入力①申請書項目!AN1016="","",入力①申請書項目!AN1016)</f>
        <v/>
      </c>
      <c r="AH1164" s="813"/>
      <c r="AI1164" s="812" t="str">
        <f>IF(入力①申請書項目!AP1016=0,"",入力①申請書項目!AP1016)</f>
        <v/>
      </c>
      <c r="AJ1164" s="812"/>
      <c r="AK1164" s="812"/>
      <c r="AL1164" s="814" t="str">
        <f>IF(入力①申請書項目!AV1016="","",入力①申請書項目!AV1016)&amp;IF(入力①申請書項目!AZ1016="","",","&amp;入力①申請書項目!AZ1016)</f>
        <v/>
      </c>
      <c r="AM1164" s="814"/>
      <c r="AN1164" s="814"/>
      <c r="AO1164" s="814"/>
      <c r="AP1164" s="814"/>
      <c r="AQ1164" s="396"/>
    </row>
    <row r="1165" spans="1:43">
      <c r="A1165" s="265"/>
      <c r="B1165" s="265"/>
      <c r="C1165" s="808" t="str">
        <f>IF(入力①申請書項目!E1017="","",入力①申請書項目!E1017)</f>
        <v/>
      </c>
      <c r="D1165" s="808"/>
      <c r="E1165" s="809" t="str">
        <f>IF(入力①申請書項目!G1017="","","H"&amp;入力①申請書項目!G1017&amp;"."&amp;入力①申請書項目!J1017)</f>
        <v/>
      </c>
      <c r="F1165" s="809"/>
      <c r="G1165" s="809"/>
      <c r="H1165" s="809"/>
      <c r="I1165" s="810" t="str">
        <f>IF(入力①申請書項目!M1017="","",VLOOKUP(入力①申請書項目!M1017,PL①!$A$25:$B$29,2,FALSE))</f>
        <v/>
      </c>
      <c r="J1165" s="810"/>
      <c r="K1165" s="810"/>
      <c r="L1165" s="811" t="str">
        <f>IF(入力①申請書項目!Q1017="","",入力①申請書項目!Q1017)</f>
        <v/>
      </c>
      <c r="M1165" s="811"/>
      <c r="N1165" s="811"/>
      <c r="O1165" s="811"/>
      <c r="P1165" s="811"/>
      <c r="Q1165" s="811"/>
      <c r="R1165" s="811"/>
      <c r="S1165" s="811"/>
      <c r="T1165" s="811"/>
      <c r="U1165" s="811"/>
      <c r="V1165" s="811"/>
      <c r="W1165" s="809" t="str">
        <f>IF(入力①申請書項目!AA1017="","",入力①申請書項目!AA1017)&amp;IF(入力①申請書項目!AD1017="","",入力①申請書項目!AD1017)</f>
        <v/>
      </c>
      <c r="X1165" s="809"/>
      <c r="Y1165" s="809"/>
      <c r="Z1165" s="809"/>
      <c r="AA1165" s="809" t="str">
        <f>IF(入力①申請書項目!AG1017="","",入力①申請書項目!AG1017)</f>
        <v/>
      </c>
      <c r="AB1165" s="809"/>
      <c r="AC1165" s="809"/>
      <c r="AD1165" s="812" t="str">
        <f>IF(入力①申請書項目!AK1017="","",入力①申請書項目!AK1017)</f>
        <v/>
      </c>
      <c r="AE1165" s="812"/>
      <c r="AF1165" s="812"/>
      <c r="AG1165" s="813" t="str">
        <f>IF(入力①申請書項目!AN1017="","",入力①申請書項目!AN1017)</f>
        <v/>
      </c>
      <c r="AH1165" s="813"/>
      <c r="AI1165" s="812" t="str">
        <f>IF(入力①申請書項目!AP1017=0,"",入力①申請書項目!AP1017)</f>
        <v/>
      </c>
      <c r="AJ1165" s="812"/>
      <c r="AK1165" s="812"/>
      <c r="AL1165" s="814" t="str">
        <f>IF(入力①申請書項目!AV1017="","",入力①申請書項目!AV1017)&amp;IF(入力①申請書項目!AZ1017="","",","&amp;入力①申請書項目!AZ1017)</f>
        <v/>
      </c>
      <c r="AM1165" s="814"/>
      <c r="AN1165" s="814"/>
      <c r="AO1165" s="814"/>
      <c r="AP1165" s="814"/>
      <c r="AQ1165" s="396"/>
    </row>
    <row r="1166" spans="1:43">
      <c r="A1166" s="265"/>
      <c r="B1166" s="265"/>
      <c r="C1166" s="808" t="str">
        <f>IF(入力①申請書項目!E1018="","",入力①申請書項目!E1018)</f>
        <v/>
      </c>
      <c r="D1166" s="808"/>
      <c r="E1166" s="809" t="str">
        <f>IF(入力①申請書項目!G1018="","","H"&amp;入力①申請書項目!G1018&amp;"."&amp;入力①申請書項目!J1018)</f>
        <v/>
      </c>
      <c r="F1166" s="809"/>
      <c r="G1166" s="809"/>
      <c r="H1166" s="809"/>
      <c r="I1166" s="810" t="str">
        <f>IF(入力①申請書項目!M1018="","",VLOOKUP(入力①申請書項目!M1018,PL①!$A$25:$B$29,2,FALSE))</f>
        <v/>
      </c>
      <c r="J1166" s="810"/>
      <c r="K1166" s="810"/>
      <c r="L1166" s="811" t="str">
        <f>IF(入力①申請書項目!Q1018="","",入力①申請書項目!Q1018)</f>
        <v/>
      </c>
      <c r="M1166" s="811"/>
      <c r="N1166" s="811"/>
      <c r="O1166" s="811"/>
      <c r="P1166" s="811"/>
      <c r="Q1166" s="811"/>
      <c r="R1166" s="811"/>
      <c r="S1166" s="811"/>
      <c r="T1166" s="811"/>
      <c r="U1166" s="811"/>
      <c r="V1166" s="811"/>
      <c r="W1166" s="809" t="str">
        <f>IF(入力①申請書項目!AA1018="","",入力①申請書項目!AA1018)&amp;IF(入力①申請書項目!AD1018="","",入力①申請書項目!AD1018)</f>
        <v/>
      </c>
      <c r="X1166" s="809"/>
      <c r="Y1166" s="809"/>
      <c r="Z1166" s="809"/>
      <c r="AA1166" s="809" t="str">
        <f>IF(入力①申請書項目!AG1018="","",入力①申請書項目!AG1018)</f>
        <v/>
      </c>
      <c r="AB1166" s="809"/>
      <c r="AC1166" s="809"/>
      <c r="AD1166" s="812" t="str">
        <f>IF(入力①申請書項目!AK1018="","",入力①申請書項目!AK1018)</f>
        <v/>
      </c>
      <c r="AE1166" s="812"/>
      <c r="AF1166" s="812"/>
      <c r="AG1166" s="813" t="str">
        <f>IF(入力①申請書項目!AN1018="","",入力①申請書項目!AN1018)</f>
        <v/>
      </c>
      <c r="AH1166" s="813"/>
      <c r="AI1166" s="812" t="str">
        <f>IF(入力①申請書項目!AP1018=0,"",入力①申請書項目!AP1018)</f>
        <v/>
      </c>
      <c r="AJ1166" s="812"/>
      <c r="AK1166" s="812"/>
      <c r="AL1166" s="814" t="str">
        <f>IF(入力①申請書項目!AV1018="","",入力①申請書項目!AV1018)&amp;IF(入力①申請書項目!AZ1018="","",","&amp;入力①申請書項目!AZ1018)</f>
        <v/>
      </c>
      <c r="AM1166" s="814"/>
      <c r="AN1166" s="814"/>
      <c r="AO1166" s="814"/>
      <c r="AP1166" s="814"/>
      <c r="AQ1166" s="396"/>
    </row>
    <row r="1167" spans="1:43">
      <c r="A1167" s="265"/>
      <c r="B1167" s="265"/>
      <c r="C1167" s="808" t="str">
        <f>IF(入力①申請書項目!E1019="","",入力①申請書項目!E1019)</f>
        <v/>
      </c>
      <c r="D1167" s="808"/>
      <c r="E1167" s="809" t="str">
        <f>IF(入力①申請書項目!G1019="","","H"&amp;入力①申請書項目!G1019&amp;"."&amp;入力①申請書項目!J1019)</f>
        <v/>
      </c>
      <c r="F1167" s="809"/>
      <c r="G1167" s="809"/>
      <c r="H1167" s="809"/>
      <c r="I1167" s="810" t="str">
        <f>IF(入力①申請書項目!M1019="","",VLOOKUP(入力①申請書項目!M1019,PL①!$A$25:$B$29,2,FALSE))</f>
        <v/>
      </c>
      <c r="J1167" s="810"/>
      <c r="K1167" s="810"/>
      <c r="L1167" s="811" t="str">
        <f>IF(入力①申請書項目!Q1019="","",入力①申請書項目!Q1019)</f>
        <v/>
      </c>
      <c r="M1167" s="811"/>
      <c r="N1167" s="811"/>
      <c r="O1167" s="811"/>
      <c r="P1167" s="811"/>
      <c r="Q1167" s="811"/>
      <c r="R1167" s="811"/>
      <c r="S1167" s="811"/>
      <c r="T1167" s="811"/>
      <c r="U1167" s="811"/>
      <c r="V1167" s="811"/>
      <c r="W1167" s="809" t="str">
        <f>IF(入力①申請書項目!AA1019="","",入力①申請書項目!AA1019)&amp;IF(入力①申請書項目!AD1019="","",入力①申請書項目!AD1019)</f>
        <v/>
      </c>
      <c r="X1167" s="809"/>
      <c r="Y1167" s="809"/>
      <c r="Z1167" s="809"/>
      <c r="AA1167" s="809" t="str">
        <f>IF(入力①申請書項目!AG1019="","",入力①申請書項目!AG1019)</f>
        <v/>
      </c>
      <c r="AB1167" s="809"/>
      <c r="AC1167" s="809"/>
      <c r="AD1167" s="812" t="str">
        <f>IF(入力①申請書項目!AK1019="","",入力①申請書項目!AK1019)</f>
        <v/>
      </c>
      <c r="AE1167" s="812"/>
      <c r="AF1167" s="812"/>
      <c r="AG1167" s="813" t="str">
        <f>IF(入力①申請書項目!AN1019="","",入力①申請書項目!AN1019)</f>
        <v/>
      </c>
      <c r="AH1167" s="813"/>
      <c r="AI1167" s="812" t="str">
        <f>IF(入力①申請書項目!AP1019=0,"",入力①申請書項目!AP1019)</f>
        <v/>
      </c>
      <c r="AJ1167" s="812"/>
      <c r="AK1167" s="812"/>
      <c r="AL1167" s="814" t="str">
        <f>IF(入力①申請書項目!AV1019="","",入力①申請書項目!AV1019)&amp;IF(入力①申請書項目!AZ1019="","",","&amp;入力①申請書項目!AZ1019)</f>
        <v/>
      </c>
      <c r="AM1167" s="814"/>
      <c r="AN1167" s="814"/>
      <c r="AO1167" s="814"/>
      <c r="AP1167" s="814"/>
      <c r="AQ1167" s="396"/>
    </row>
    <row r="1168" spans="1:43">
      <c r="A1168" s="265"/>
      <c r="B1168" s="265"/>
      <c r="C1168" s="808" t="str">
        <f>IF(入力①申請書項目!E1020="","",入力①申請書項目!E1020)</f>
        <v/>
      </c>
      <c r="D1168" s="808"/>
      <c r="E1168" s="809" t="str">
        <f>IF(入力①申請書項目!G1020="","","H"&amp;入力①申請書項目!G1020&amp;"."&amp;入力①申請書項目!J1020)</f>
        <v/>
      </c>
      <c r="F1168" s="809"/>
      <c r="G1168" s="809"/>
      <c r="H1168" s="809"/>
      <c r="I1168" s="810" t="str">
        <f>IF(入力①申請書項目!M1020="","",VLOOKUP(入力①申請書項目!M1020,PL①!$A$25:$B$29,2,FALSE))</f>
        <v/>
      </c>
      <c r="J1168" s="810"/>
      <c r="K1168" s="810"/>
      <c r="L1168" s="811" t="str">
        <f>IF(入力①申請書項目!Q1020="","",入力①申請書項目!Q1020)</f>
        <v/>
      </c>
      <c r="M1168" s="811"/>
      <c r="N1168" s="811"/>
      <c r="O1168" s="811"/>
      <c r="P1168" s="811"/>
      <c r="Q1168" s="811"/>
      <c r="R1168" s="811"/>
      <c r="S1168" s="811"/>
      <c r="T1168" s="811"/>
      <c r="U1168" s="811"/>
      <c r="V1168" s="811"/>
      <c r="W1168" s="809" t="str">
        <f>IF(入力①申請書項目!AA1020="","",入力①申請書項目!AA1020)&amp;IF(入力①申請書項目!AD1020="","",入力①申請書項目!AD1020)</f>
        <v/>
      </c>
      <c r="X1168" s="809"/>
      <c r="Y1168" s="809"/>
      <c r="Z1168" s="809"/>
      <c r="AA1168" s="809" t="str">
        <f>IF(入力①申請書項目!AG1020="","",入力①申請書項目!AG1020)</f>
        <v/>
      </c>
      <c r="AB1168" s="809"/>
      <c r="AC1168" s="809"/>
      <c r="AD1168" s="812" t="str">
        <f>IF(入力①申請書項目!AK1020="","",入力①申請書項目!AK1020)</f>
        <v/>
      </c>
      <c r="AE1168" s="812"/>
      <c r="AF1168" s="812"/>
      <c r="AG1168" s="813" t="str">
        <f>IF(入力①申請書項目!AN1020="","",入力①申請書項目!AN1020)</f>
        <v/>
      </c>
      <c r="AH1168" s="813"/>
      <c r="AI1168" s="812" t="str">
        <f>IF(入力①申請書項目!AP1020=0,"",入力①申請書項目!AP1020)</f>
        <v/>
      </c>
      <c r="AJ1168" s="812"/>
      <c r="AK1168" s="812"/>
      <c r="AL1168" s="814" t="str">
        <f>IF(入力①申請書項目!AV1020="","",入力①申請書項目!AV1020)&amp;IF(入力①申請書項目!AZ1020="","",","&amp;入力①申請書項目!AZ1020)</f>
        <v/>
      </c>
      <c r="AM1168" s="814"/>
      <c r="AN1168" s="814"/>
      <c r="AO1168" s="814"/>
      <c r="AP1168" s="814"/>
      <c r="AQ1168" s="396"/>
    </row>
    <row r="1169" spans="1:46">
      <c r="A1169" s="265"/>
      <c r="B1169" s="265"/>
      <c r="C1169" s="808" t="str">
        <f>IF(入力①申請書項目!E1021="","",入力①申請書項目!E1021)</f>
        <v/>
      </c>
      <c r="D1169" s="808"/>
      <c r="E1169" s="809" t="str">
        <f>IF(入力①申請書項目!G1021="","","H"&amp;入力①申請書項目!G1021&amp;"."&amp;入力①申請書項目!J1021)</f>
        <v/>
      </c>
      <c r="F1169" s="809"/>
      <c r="G1169" s="809"/>
      <c r="H1169" s="809"/>
      <c r="I1169" s="810" t="str">
        <f>IF(入力①申請書項目!M1021="","",VLOOKUP(入力①申請書項目!M1021,PL①!$A$25:$B$29,2,FALSE))</f>
        <v/>
      </c>
      <c r="J1169" s="810"/>
      <c r="K1169" s="810"/>
      <c r="L1169" s="811" t="str">
        <f>IF(入力①申請書項目!Q1021="","",入力①申請書項目!Q1021)</f>
        <v/>
      </c>
      <c r="M1169" s="811"/>
      <c r="N1169" s="811"/>
      <c r="O1169" s="811"/>
      <c r="P1169" s="811"/>
      <c r="Q1169" s="811"/>
      <c r="R1169" s="811"/>
      <c r="S1169" s="811"/>
      <c r="T1169" s="811"/>
      <c r="U1169" s="811"/>
      <c r="V1169" s="811"/>
      <c r="W1169" s="809" t="str">
        <f>IF(入力①申請書項目!AA1021="","",入力①申請書項目!AA1021)&amp;IF(入力①申請書項目!AD1021="","",入力①申請書項目!AD1021)</f>
        <v/>
      </c>
      <c r="X1169" s="809"/>
      <c r="Y1169" s="809"/>
      <c r="Z1169" s="809"/>
      <c r="AA1169" s="809" t="str">
        <f>IF(入力①申請書項目!AG1021="","",入力①申請書項目!AG1021)</f>
        <v/>
      </c>
      <c r="AB1169" s="809"/>
      <c r="AC1169" s="809"/>
      <c r="AD1169" s="812" t="str">
        <f>IF(入力①申請書項目!AK1021="","",入力①申請書項目!AK1021)</f>
        <v/>
      </c>
      <c r="AE1169" s="812"/>
      <c r="AF1169" s="812"/>
      <c r="AG1169" s="813" t="str">
        <f>IF(入力①申請書項目!AN1021="","",入力①申請書項目!AN1021)</f>
        <v/>
      </c>
      <c r="AH1169" s="813"/>
      <c r="AI1169" s="812" t="str">
        <f>IF(入力①申請書項目!AP1021=0,"",入力①申請書項目!AP1021)</f>
        <v/>
      </c>
      <c r="AJ1169" s="812"/>
      <c r="AK1169" s="812"/>
      <c r="AL1169" s="814" t="str">
        <f>IF(入力①申請書項目!AV1021="","",入力①申請書項目!AV1021)&amp;IF(入力①申請書項目!AZ1021="","",","&amp;入力①申請書項目!AZ1021)</f>
        <v/>
      </c>
      <c r="AM1169" s="814"/>
      <c r="AN1169" s="814"/>
      <c r="AO1169" s="814"/>
      <c r="AP1169" s="814"/>
      <c r="AQ1169" s="396"/>
    </row>
    <row r="1170" spans="1:46">
      <c r="A1170" s="265"/>
      <c r="B1170" s="265"/>
      <c r="C1170" s="808" t="str">
        <f>IF(入力①申請書項目!E1022="","",入力①申請書項目!E1022)</f>
        <v/>
      </c>
      <c r="D1170" s="808"/>
      <c r="E1170" s="809" t="str">
        <f>IF(入力①申請書項目!G1022="","","H"&amp;入力①申請書項目!G1022&amp;"."&amp;入力①申請書項目!J1022)</f>
        <v/>
      </c>
      <c r="F1170" s="809"/>
      <c r="G1170" s="809"/>
      <c r="H1170" s="809"/>
      <c r="I1170" s="810" t="str">
        <f>IF(入力①申請書項目!M1022="","",VLOOKUP(入力①申請書項目!M1022,PL①!$A$25:$B$29,2,FALSE))</f>
        <v/>
      </c>
      <c r="J1170" s="810"/>
      <c r="K1170" s="810"/>
      <c r="L1170" s="811" t="str">
        <f>IF(入力①申請書項目!Q1022="","",入力①申請書項目!Q1022)</f>
        <v/>
      </c>
      <c r="M1170" s="811"/>
      <c r="N1170" s="811"/>
      <c r="O1170" s="811"/>
      <c r="P1170" s="811"/>
      <c r="Q1170" s="811"/>
      <c r="R1170" s="811"/>
      <c r="S1170" s="811"/>
      <c r="T1170" s="811"/>
      <c r="U1170" s="811"/>
      <c r="V1170" s="811"/>
      <c r="W1170" s="809" t="str">
        <f>IF(入力①申請書項目!AA1022="","",入力①申請書項目!AA1022)&amp;IF(入力①申請書項目!AD1022="","",入力①申請書項目!AD1022)</f>
        <v/>
      </c>
      <c r="X1170" s="809"/>
      <c r="Y1170" s="809"/>
      <c r="Z1170" s="809"/>
      <c r="AA1170" s="809" t="str">
        <f>IF(入力①申請書項目!AG1022="","",入力①申請書項目!AG1022)</f>
        <v/>
      </c>
      <c r="AB1170" s="809"/>
      <c r="AC1170" s="809"/>
      <c r="AD1170" s="812" t="str">
        <f>IF(入力①申請書項目!AK1022="","",入力①申請書項目!AK1022)</f>
        <v/>
      </c>
      <c r="AE1170" s="812"/>
      <c r="AF1170" s="812"/>
      <c r="AG1170" s="813" t="str">
        <f>IF(入力①申請書項目!AN1022="","",入力①申請書項目!AN1022)</f>
        <v/>
      </c>
      <c r="AH1170" s="813"/>
      <c r="AI1170" s="812" t="str">
        <f>IF(入力①申請書項目!AP1022=0,"",入力①申請書項目!AP1022)</f>
        <v/>
      </c>
      <c r="AJ1170" s="812"/>
      <c r="AK1170" s="812"/>
      <c r="AL1170" s="814" t="str">
        <f>IF(入力①申請書項目!AV1022="","",入力①申請書項目!AV1022)&amp;IF(入力①申請書項目!AZ1022="","",","&amp;入力①申請書項目!AZ1022)</f>
        <v/>
      </c>
      <c r="AM1170" s="814"/>
      <c r="AN1170" s="814"/>
      <c r="AO1170" s="814"/>
      <c r="AP1170" s="814"/>
      <c r="AQ1170" s="396"/>
    </row>
    <row r="1171" spans="1:46">
      <c r="A1171" s="265"/>
      <c r="B1171" s="265"/>
      <c r="C1171" s="808" t="str">
        <f>IF(入力①申請書項目!E1023="","",入力①申請書項目!E1023)</f>
        <v/>
      </c>
      <c r="D1171" s="808"/>
      <c r="E1171" s="809" t="str">
        <f>IF(入力①申請書項目!G1023="","","H"&amp;入力①申請書項目!G1023&amp;"."&amp;入力①申請書項目!J1023)</f>
        <v/>
      </c>
      <c r="F1171" s="809"/>
      <c r="G1171" s="809"/>
      <c r="H1171" s="809"/>
      <c r="I1171" s="810" t="str">
        <f>IF(入力①申請書項目!M1023="","",VLOOKUP(入力①申請書項目!M1023,PL①!$A$25:$B$29,2,FALSE))</f>
        <v/>
      </c>
      <c r="J1171" s="810"/>
      <c r="K1171" s="810"/>
      <c r="L1171" s="811" t="str">
        <f>IF(入力①申請書項目!Q1023="","",入力①申請書項目!Q1023)</f>
        <v/>
      </c>
      <c r="M1171" s="811"/>
      <c r="N1171" s="811"/>
      <c r="O1171" s="811"/>
      <c r="P1171" s="811"/>
      <c r="Q1171" s="811"/>
      <c r="R1171" s="811"/>
      <c r="S1171" s="811"/>
      <c r="T1171" s="811"/>
      <c r="U1171" s="811"/>
      <c r="V1171" s="811"/>
      <c r="W1171" s="809" t="str">
        <f>IF(入力①申請書項目!AA1023="","",入力①申請書項目!AA1023)&amp;IF(入力①申請書項目!AD1023="","",入力①申請書項目!AD1023)</f>
        <v/>
      </c>
      <c r="X1171" s="809"/>
      <c r="Y1171" s="809"/>
      <c r="Z1171" s="809"/>
      <c r="AA1171" s="809" t="str">
        <f>IF(入力①申請書項目!AG1023="","",入力①申請書項目!AG1023)</f>
        <v/>
      </c>
      <c r="AB1171" s="809"/>
      <c r="AC1171" s="809"/>
      <c r="AD1171" s="812" t="str">
        <f>IF(入力①申請書項目!AK1023="","",入力①申請書項目!AK1023)</f>
        <v/>
      </c>
      <c r="AE1171" s="812"/>
      <c r="AF1171" s="812"/>
      <c r="AG1171" s="813" t="str">
        <f>IF(入力①申請書項目!AN1023="","",入力①申請書項目!AN1023)</f>
        <v/>
      </c>
      <c r="AH1171" s="813"/>
      <c r="AI1171" s="812" t="str">
        <f>IF(入力①申請書項目!AP1023=0,"",入力①申請書項目!AP1023)</f>
        <v/>
      </c>
      <c r="AJ1171" s="812"/>
      <c r="AK1171" s="812"/>
      <c r="AL1171" s="814" t="str">
        <f>IF(入力①申請書項目!AV1023="","",入力①申請書項目!AV1023)&amp;IF(入力①申請書項目!AZ1023="","",","&amp;入力①申請書項目!AZ1023)</f>
        <v/>
      </c>
      <c r="AM1171" s="814"/>
      <c r="AN1171" s="814"/>
      <c r="AO1171" s="814"/>
      <c r="AP1171" s="814"/>
      <c r="AQ1171" s="396"/>
    </row>
    <row r="1172" spans="1:46">
      <c r="A1172" s="265"/>
      <c r="B1172" s="265"/>
      <c r="C1172" s="808" t="str">
        <f>IF(入力①申請書項目!E1024="","",入力①申請書項目!E1024)</f>
        <v/>
      </c>
      <c r="D1172" s="808"/>
      <c r="E1172" s="809" t="str">
        <f>IF(入力①申請書項目!G1024="","","H"&amp;入力①申請書項目!G1024&amp;"."&amp;入力①申請書項目!J1024)</f>
        <v/>
      </c>
      <c r="F1172" s="809"/>
      <c r="G1172" s="809"/>
      <c r="H1172" s="809"/>
      <c r="I1172" s="810" t="str">
        <f>IF(入力①申請書項目!M1024="","",VLOOKUP(入力①申請書項目!M1024,PL①!$A$25:$B$29,2,FALSE))</f>
        <v/>
      </c>
      <c r="J1172" s="810"/>
      <c r="K1172" s="810"/>
      <c r="L1172" s="811" t="str">
        <f>IF(入力①申請書項目!Q1024="","",入力①申請書項目!Q1024)</f>
        <v/>
      </c>
      <c r="M1172" s="811"/>
      <c r="N1172" s="811"/>
      <c r="O1172" s="811"/>
      <c r="P1172" s="811"/>
      <c r="Q1172" s="811"/>
      <c r="R1172" s="811"/>
      <c r="S1172" s="811"/>
      <c r="T1172" s="811"/>
      <c r="U1172" s="811"/>
      <c r="V1172" s="811"/>
      <c r="W1172" s="809" t="str">
        <f>IF(入力①申請書項目!AA1024="","",入力①申請書項目!AA1024)&amp;IF(入力①申請書項目!AD1024="","",入力①申請書項目!AD1024)</f>
        <v/>
      </c>
      <c r="X1172" s="809"/>
      <c r="Y1172" s="809"/>
      <c r="Z1172" s="809"/>
      <c r="AA1172" s="809" t="str">
        <f>IF(入力①申請書項目!AG1024="","",入力①申請書項目!AG1024)</f>
        <v/>
      </c>
      <c r="AB1172" s="809"/>
      <c r="AC1172" s="809"/>
      <c r="AD1172" s="812" t="str">
        <f>IF(入力①申請書項目!AK1024="","",入力①申請書項目!AK1024)</f>
        <v/>
      </c>
      <c r="AE1172" s="812"/>
      <c r="AF1172" s="812"/>
      <c r="AG1172" s="813" t="str">
        <f>IF(入力①申請書項目!AN1024="","",入力①申請書項目!AN1024)</f>
        <v/>
      </c>
      <c r="AH1172" s="813"/>
      <c r="AI1172" s="812" t="str">
        <f>IF(入力①申請書項目!AP1024=0,"",入力①申請書項目!AP1024)</f>
        <v/>
      </c>
      <c r="AJ1172" s="812"/>
      <c r="AK1172" s="812"/>
      <c r="AL1172" s="814" t="str">
        <f>IF(入力①申請書項目!AV1024="","",入力①申請書項目!AV1024)&amp;IF(入力①申請書項目!AZ1024="","",","&amp;入力①申請書項目!AZ1024)</f>
        <v/>
      </c>
      <c r="AM1172" s="814"/>
      <c r="AN1172" s="814"/>
      <c r="AO1172" s="814"/>
      <c r="AP1172" s="814"/>
      <c r="AQ1172" s="396"/>
    </row>
    <row r="1173" spans="1:46">
      <c r="A1173" s="265"/>
      <c r="B1173" s="265"/>
      <c r="C1173" s="808" t="str">
        <f>IF(入力①申請書項目!E1025="","",入力①申請書項目!E1025)</f>
        <v/>
      </c>
      <c r="D1173" s="808"/>
      <c r="E1173" s="809" t="str">
        <f>IF(入力①申請書項目!G1025="","","H"&amp;入力①申請書項目!G1025&amp;"."&amp;入力①申請書項目!J1025)</f>
        <v/>
      </c>
      <c r="F1173" s="809"/>
      <c r="G1173" s="809"/>
      <c r="H1173" s="809"/>
      <c r="I1173" s="810" t="str">
        <f>IF(入力①申請書項目!M1025="","",VLOOKUP(入力①申請書項目!M1025,PL①!$A$25:$B$29,2,FALSE))</f>
        <v/>
      </c>
      <c r="J1173" s="810"/>
      <c r="K1173" s="810"/>
      <c r="L1173" s="811" t="str">
        <f>IF(入力①申請書項目!Q1025="","",入力①申請書項目!Q1025)</f>
        <v/>
      </c>
      <c r="M1173" s="811"/>
      <c r="N1173" s="811"/>
      <c r="O1173" s="811"/>
      <c r="P1173" s="811"/>
      <c r="Q1173" s="811"/>
      <c r="R1173" s="811"/>
      <c r="S1173" s="811"/>
      <c r="T1173" s="811"/>
      <c r="U1173" s="811"/>
      <c r="V1173" s="811"/>
      <c r="W1173" s="809" t="str">
        <f>IF(入力①申請書項目!AA1025="","",入力①申請書項目!AA1025)&amp;IF(入力①申請書項目!AD1025="","",入力①申請書項目!AD1025)</f>
        <v/>
      </c>
      <c r="X1173" s="809"/>
      <c r="Y1173" s="809"/>
      <c r="Z1173" s="809"/>
      <c r="AA1173" s="809" t="str">
        <f>IF(入力①申請書項目!AG1025="","",入力①申請書項目!AG1025)</f>
        <v/>
      </c>
      <c r="AB1173" s="809"/>
      <c r="AC1173" s="809"/>
      <c r="AD1173" s="812" t="str">
        <f>IF(入力①申請書項目!AK1025="","",入力①申請書項目!AK1025)</f>
        <v/>
      </c>
      <c r="AE1173" s="812"/>
      <c r="AF1173" s="812"/>
      <c r="AG1173" s="813" t="str">
        <f>IF(入力①申請書項目!AN1025="","",入力①申請書項目!AN1025)</f>
        <v/>
      </c>
      <c r="AH1173" s="813"/>
      <c r="AI1173" s="812" t="str">
        <f>IF(入力①申請書項目!AP1025=0,"",入力①申請書項目!AP1025)</f>
        <v/>
      </c>
      <c r="AJ1173" s="812"/>
      <c r="AK1173" s="812"/>
      <c r="AL1173" s="814" t="str">
        <f>IF(入力①申請書項目!AV1025="","",入力①申請書項目!AV1025)&amp;IF(入力①申請書項目!AZ1025="","",","&amp;入力①申請書項目!AZ1025)</f>
        <v/>
      </c>
      <c r="AM1173" s="814"/>
      <c r="AN1173" s="814"/>
      <c r="AO1173" s="814"/>
      <c r="AP1173" s="814"/>
      <c r="AQ1173" s="396"/>
    </row>
    <row r="1174" spans="1:46">
      <c r="A1174" s="265"/>
      <c r="B1174" s="265"/>
      <c r="C1174" s="808" t="str">
        <f>IF(入力①申請書項目!E1026="","",入力①申請書項目!E1026)</f>
        <v/>
      </c>
      <c r="D1174" s="808"/>
      <c r="E1174" s="809" t="str">
        <f>IF(入力①申請書項目!G1026="","","H"&amp;入力①申請書項目!G1026&amp;"."&amp;入力①申請書項目!J1026)</f>
        <v/>
      </c>
      <c r="F1174" s="809"/>
      <c r="G1174" s="809"/>
      <c r="H1174" s="809"/>
      <c r="I1174" s="810" t="str">
        <f>IF(入力①申請書項目!M1026="","",VLOOKUP(入力①申請書項目!M1026,PL①!$A$25:$B$29,2,FALSE))</f>
        <v/>
      </c>
      <c r="J1174" s="810"/>
      <c r="K1174" s="810"/>
      <c r="L1174" s="811" t="str">
        <f>IF(入力①申請書項目!Q1026="","",入力①申請書項目!Q1026)</f>
        <v/>
      </c>
      <c r="M1174" s="811"/>
      <c r="N1174" s="811"/>
      <c r="O1174" s="811"/>
      <c r="P1174" s="811"/>
      <c r="Q1174" s="811"/>
      <c r="R1174" s="811"/>
      <c r="S1174" s="811"/>
      <c r="T1174" s="811"/>
      <c r="U1174" s="811"/>
      <c r="V1174" s="811"/>
      <c r="W1174" s="809" t="str">
        <f>IF(入力①申請書項目!AA1026="","",入力①申請書項目!AA1026)&amp;IF(入力①申請書項目!AD1026="","",入力①申請書項目!AD1026)</f>
        <v/>
      </c>
      <c r="X1174" s="809"/>
      <c r="Y1174" s="809"/>
      <c r="Z1174" s="809"/>
      <c r="AA1174" s="809" t="str">
        <f>IF(入力①申請書項目!AG1026="","",入力①申請書項目!AG1026)</f>
        <v/>
      </c>
      <c r="AB1174" s="809"/>
      <c r="AC1174" s="809"/>
      <c r="AD1174" s="812" t="str">
        <f>IF(入力①申請書項目!AK1026="","",入力①申請書項目!AK1026)</f>
        <v/>
      </c>
      <c r="AE1174" s="812"/>
      <c r="AF1174" s="812"/>
      <c r="AG1174" s="813" t="str">
        <f>IF(入力①申請書項目!AN1026="","",入力①申請書項目!AN1026)</f>
        <v/>
      </c>
      <c r="AH1174" s="813"/>
      <c r="AI1174" s="812" t="str">
        <f>IF(入力①申請書項目!AP1026=0,"",入力①申請書項目!AP1026)</f>
        <v/>
      </c>
      <c r="AJ1174" s="812"/>
      <c r="AK1174" s="812"/>
      <c r="AL1174" s="814" t="str">
        <f>IF(入力①申請書項目!AV1026="","",入力①申請書項目!AV1026)&amp;IF(入力①申請書項目!AZ1026="","",","&amp;入力①申請書項目!AZ1026)</f>
        <v/>
      </c>
      <c r="AM1174" s="814"/>
      <c r="AN1174" s="814"/>
      <c r="AO1174" s="814"/>
      <c r="AP1174" s="814"/>
      <c r="AQ1174" s="396"/>
    </row>
    <row r="1175" spans="1:46">
      <c r="A1175" s="265"/>
      <c r="B1175" s="265"/>
      <c r="C1175" s="808" t="str">
        <f>IF(入力①申請書項目!E1027="","",入力①申請書項目!E1027)</f>
        <v/>
      </c>
      <c r="D1175" s="808"/>
      <c r="E1175" s="809" t="str">
        <f>IF(入力①申請書項目!G1027="","","H"&amp;入力①申請書項目!G1027&amp;"."&amp;入力①申請書項目!J1027)</f>
        <v/>
      </c>
      <c r="F1175" s="809"/>
      <c r="G1175" s="809"/>
      <c r="H1175" s="809"/>
      <c r="I1175" s="810" t="str">
        <f>IF(入力①申請書項目!M1027="","",VLOOKUP(入力①申請書項目!M1027,PL①!$A$25:$B$29,2,FALSE))</f>
        <v/>
      </c>
      <c r="J1175" s="810"/>
      <c r="K1175" s="810"/>
      <c r="L1175" s="811" t="str">
        <f>IF(入力①申請書項目!Q1027="","",入力①申請書項目!Q1027)</f>
        <v/>
      </c>
      <c r="M1175" s="811"/>
      <c r="N1175" s="811"/>
      <c r="O1175" s="811"/>
      <c r="P1175" s="811"/>
      <c r="Q1175" s="811"/>
      <c r="R1175" s="811"/>
      <c r="S1175" s="811"/>
      <c r="T1175" s="811"/>
      <c r="U1175" s="811"/>
      <c r="V1175" s="811"/>
      <c r="W1175" s="809" t="str">
        <f>IF(入力①申請書項目!AA1027="","",入力①申請書項目!AA1027)&amp;IF(入力①申請書項目!AD1027="","",入力①申請書項目!AD1027)</f>
        <v/>
      </c>
      <c r="X1175" s="809"/>
      <c r="Y1175" s="809"/>
      <c r="Z1175" s="809"/>
      <c r="AA1175" s="809" t="str">
        <f>IF(入力①申請書項目!AG1027="","",入力①申請書項目!AG1027)</f>
        <v/>
      </c>
      <c r="AB1175" s="809"/>
      <c r="AC1175" s="809"/>
      <c r="AD1175" s="812" t="str">
        <f>IF(入力①申請書項目!AK1027="","",入力①申請書項目!AK1027)</f>
        <v/>
      </c>
      <c r="AE1175" s="812"/>
      <c r="AF1175" s="812"/>
      <c r="AG1175" s="813" t="str">
        <f>IF(入力①申請書項目!AN1027="","",入力①申請書項目!AN1027)</f>
        <v/>
      </c>
      <c r="AH1175" s="813"/>
      <c r="AI1175" s="812" t="str">
        <f>IF(入力①申請書項目!AP1027=0,"",入力①申請書項目!AP1027)</f>
        <v/>
      </c>
      <c r="AJ1175" s="812"/>
      <c r="AK1175" s="812"/>
      <c r="AL1175" s="814" t="str">
        <f>IF(入力①申請書項目!AV1027="","",入力①申請書項目!AV1027)&amp;IF(入力①申請書項目!AZ1027="","",","&amp;入力①申請書項目!AZ1027)</f>
        <v/>
      </c>
      <c r="AM1175" s="814"/>
      <c r="AN1175" s="814"/>
      <c r="AO1175" s="814"/>
      <c r="AP1175" s="814"/>
      <c r="AQ1175" s="396"/>
    </row>
    <row r="1176" spans="1:46">
      <c r="A1176" s="265"/>
      <c r="B1176" s="265"/>
      <c r="C1176" s="808" t="str">
        <f>IF(入力①申請書項目!E1028="","",入力①申請書項目!E1028)</f>
        <v/>
      </c>
      <c r="D1176" s="808"/>
      <c r="E1176" s="809" t="str">
        <f>IF(入力①申請書項目!G1028="","","H"&amp;入力①申請書項目!G1028&amp;"."&amp;入力①申請書項目!J1028)</f>
        <v/>
      </c>
      <c r="F1176" s="809"/>
      <c r="G1176" s="809"/>
      <c r="H1176" s="809"/>
      <c r="I1176" s="810" t="str">
        <f>IF(入力①申請書項目!M1028="","",VLOOKUP(入力①申請書項目!M1028,PL①!$A$25:$B$29,2,FALSE))</f>
        <v/>
      </c>
      <c r="J1176" s="810"/>
      <c r="K1176" s="810"/>
      <c r="L1176" s="811" t="str">
        <f>IF(入力①申請書項目!Q1028="","",入力①申請書項目!Q1028)</f>
        <v/>
      </c>
      <c r="M1176" s="811"/>
      <c r="N1176" s="811"/>
      <c r="O1176" s="811"/>
      <c r="P1176" s="811"/>
      <c r="Q1176" s="811"/>
      <c r="R1176" s="811"/>
      <c r="S1176" s="811"/>
      <c r="T1176" s="811"/>
      <c r="U1176" s="811"/>
      <c r="V1176" s="811"/>
      <c r="W1176" s="809" t="str">
        <f>IF(入力①申請書項目!AA1028="","",入力①申請書項目!AA1028)&amp;IF(入力①申請書項目!AD1028="","",入力①申請書項目!AD1028)</f>
        <v/>
      </c>
      <c r="X1176" s="809"/>
      <c r="Y1176" s="809"/>
      <c r="Z1176" s="809"/>
      <c r="AA1176" s="809" t="str">
        <f>IF(入力①申請書項目!AG1028="","",入力①申請書項目!AG1028)</f>
        <v/>
      </c>
      <c r="AB1176" s="809"/>
      <c r="AC1176" s="809"/>
      <c r="AD1176" s="812" t="str">
        <f>IF(入力①申請書項目!AK1028="","",入力①申請書項目!AK1028)</f>
        <v/>
      </c>
      <c r="AE1176" s="812"/>
      <c r="AF1176" s="812"/>
      <c r="AG1176" s="813" t="str">
        <f>IF(入力①申請書項目!AN1028="","",入力①申請書項目!AN1028)</f>
        <v/>
      </c>
      <c r="AH1176" s="813"/>
      <c r="AI1176" s="812" t="str">
        <f>IF(入力①申請書項目!AP1028=0,"",入力①申請書項目!AP1028)</f>
        <v/>
      </c>
      <c r="AJ1176" s="812"/>
      <c r="AK1176" s="812"/>
      <c r="AL1176" s="814" t="str">
        <f>IF(入力①申請書項目!AV1028="","",入力①申請書項目!AV1028)&amp;IF(入力①申請書項目!AZ1028="","",","&amp;入力①申請書項目!AZ1028)</f>
        <v/>
      </c>
      <c r="AM1176" s="814"/>
      <c r="AN1176" s="814"/>
      <c r="AO1176" s="814"/>
      <c r="AP1176" s="814"/>
      <c r="AQ1176" s="396"/>
    </row>
    <row r="1177" spans="1:46">
      <c r="A1177" s="265"/>
      <c r="B1177" s="265"/>
      <c r="C1177" s="808" t="str">
        <f>IF(入力①申請書項目!E1029="","",入力①申請書項目!E1029)</f>
        <v/>
      </c>
      <c r="D1177" s="808"/>
      <c r="E1177" s="809" t="str">
        <f>IF(入力①申請書項目!G1029="","","H"&amp;入力①申請書項目!G1029&amp;"."&amp;入力①申請書項目!J1029)</f>
        <v/>
      </c>
      <c r="F1177" s="809"/>
      <c r="G1177" s="809"/>
      <c r="H1177" s="809"/>
      <c r="I1177" s="810" t="str">
        <f>IF(入力①申請書項目!M1029="","",VLOOKUP(入力①申請書項目!M1029,PL①!$A$25:$B$29,2,FALSE))</f>
        <v/>
      </c>
      <c r="J1177" s="810"/>
      <c r="K1177" s="810"/>
      <c r="L1177" s="811" t="str">
        <f>IF(入力①申請書項目!Q1029="","",入力①申請書項目!Q1029)</f>
        <v/>
      </c>
      <c r="M1177" s="811"/>
      <c r="N1177" s="811"/>
      <c r="O1177" s="811"/>
      <c r="P1177" s="811"/>
      <c r="Q1177" s="811"/>
      <c r="R1177" s="811"/>
      <c r="S1177" s="811"/>
      <c r="T1177" s="811"/>
      <c r="U1177" s="811"/>
      <c r="V1177" s="811"/>
      <c r="W1177" s="809" t="str">
        <f>IF(入力①申請書項目!AA1029="","",入力①申請書項目!AA1029)&amp;IF(入力①申請書項目!AD1029="","",入力①申請書項目!AD1029)</f>
        <v/>
      </c>
      <c r="X1177" s="809"/>
      <c r="Y1177" s="809"/>
      <c r="Z1177" s="809"/>
      <c r="AA1177" s="809" t="str">
        <f>IF(入力①申請書項目!AG1029="","",入力①申請書項目!AG1029)</f>
        <v/>
      </c>
      <c r="AB1177" s="809"/>
      <c r="AC1177" s="809"/>
      <c r="AD1177" s="812" t="str">
        <f>IF(入力①申請書項目!AK1029="","",入力①申請書項目!AK1029)</f>
        <v/>
      </c>
      <c r="AE1177" s="812"/>
      <c r="AF1177" s="812"/>
      <c r="AG1177" s="813" t="str">
        <f>IF(入力①申請書項目!AN1029="","",入力①申請書項目!AN1029)</f>
        <v/>
      </c>
      <c r="AH1177" s="813"/>
      <c r="AI1177" s="812" t="str">
        <f>IF(入力①申請書項目!AP1029=0,"",入力①申請書項目!AP1029)</f>
        <v/>
      </c>
      <c r="AJ1177" s="812"/>
      <c r="AK1177" s="812"/>
      <c r="AL1177" s="814" t="str">
        <f>IF(入力①申請書項目!AV1029="","",入力①申請書項目!AV1029)&amp;IF(入力①申請書項目!AZ1029="","",","&amp;入力①申請書項目!AZ1029)</f>
        <v/>
      </c>
      <c r="AM1177" s="814"/>
      <c r="AN1177" s="814"/>
      <c r="AO1177" s="814"/>
      <c r="AP1177" s="814"/>
      <c r="AQ1177" s="396"/>
    </row>
    <row r="1178" spans="1:46">
      <c r="A1178" s="265"/>
      <c r="B1178" s="265"/>
      <c r="C1178" s="808" t="str">
        <f>IF(入力①申請書項目!E1030="","",入力①申請書項目!E1030)</f>
        <v/>
      </c>
      <c r="D1178" s="808"/>
      <c r="E1178" s="809" t="str">
        <f>IF(入力①申請書項目!G1030="","","H"&amp;入力①申請書項目!G1030&amp;"."&amp;入力①申請書項目!J1030)</f>
        <v/>
      </c>
      <c r="F1178" s="809"/>
      <c r="G1178" s="809"/>
      <c r="H1178" s="809"/>
      <c r="I1178" s="810" t="str">
        <f>IF(入力①申請書項目!M1030="","",VLOOKUP(入力①申請書項目!M1030,PL①!$A$25:$B$29,2,FALSE))</f>
        <v/>
      </c>
      <c r="J1178" s="810"/>
      <c r="K1178" s="810"/>
      <c r="L1178" s="811" t="str">
        <f>IF(入力①申請書項目!Q1030="","",入力①申請書項目!Q1030)</f>
        <v/>
      </c>
      <c r="M1178" s="811"/>
      <c r="N1178" s="811"/>
      <c r="O1178" s="811"/>
      <c r="P1178" s="811"/>
      <c r="Q1178" s="811"/>
      <c r="R1178" s="811"/>
      <c r="S1178" s="811"/>
      <c r="T1178" s="811"/>
      <c r="U1178" s="811"/>
      <c r="V1178" s="811"/>
      <c r="W1178" s="809" t="str">
        <f>IF(入力①申請書項目!AA1030="","",入力①申請書項目!AA1030)&amp;IF(入力①申請書項目!AD1030="","",入力①申請書項目!AD1030)</f>
        <v/>
      </c>
      <c r="X1178" s="809"/>
      <c r="Y1178" s="809"/>
      <c r="Z1178" s="809"/>
      <c r="AA1178" s="809" t="str">
        <f>IF(入力①申請書項目!AG1030="","",入力①申請書項目!AG1030)</f>
        <v/>
      </c>
      <c r="AB1178" s="809"/>
      <c r="AC1178" s="809"/>
      <c r="AD1178" s="812" t="str">
        <f>IF(入力①申請書項目!AK1030="","",入力①申請書項目!AK1030)</f>
        <v/>
      </c>
      <c r="AE1178" s="812"/>
      <c r="AF1178" s="812"/>
      <c r="AG1178" s="813" t="str">
        <f>IF(入力①申請書項目!AN1030="","",入力①申請書項目!AN1030)</f>
        <v/>
      </c>
      <c r="AH1178" s="813"/>
      <c r="AI1178" s="812" t="str">
        <f>IF(入力①申請書項目!AP1030=0,"",入力①申請書項目!AP1030)</f>
        <v/>
      </c>
      <c r="AJ1178" s="812"/>
      <c r="AK1178" s="812"/>
      <c r="AL1178" s="814" t="str">
        <f>IF(入力①申請書項目!AV1030="","",入力①申請書項目!AV1030)&amp;IF(入力①申請書項目!AZ1030="","",","&amp;入力①申請書項目!AZ1030)</f>
        <v/>
      </c>
      <c r="AM1178" s="814"/>
      <c r="AN1178" s="814"/>
      <c r="AO1178" s="814"/>
      <c r="AP1178" s="814"/>
      <c r="AQ1178" s="396"/>
    </row>
    <row r="1179" spans="1:46">
      <c r="A1179" s="265"/>
      <c r="B1179" s="265"/>
      <c r="C1179" s="808" t="str">
        <f>IF(入力①申請書項目!E1031="","",入力①申請書項目!E1031)</f>
        <v/>
      </c>
      <c r="D1179" s="808"/>
      <c r="E1179" s="809" t="str">
        <f>IF(入力①申請書項目!G1031="","","H"&amp;入力①申請書項目!G1031&amp;"."&amp;入力①申請書項目!J1031)</f>
        <v/>
      </c>
      <c r="F1179" s="809"/>
      <c r="G1179" s="809"/>
      <c r="H1179" s="809"/>
      <c r="I1179" s="810" t="str">
        <f>IF(入力①申請書項目!M1031="","",VLOOKUP(入力①申請書項目!M1031,PL①!$A$25:$B$29,2,FALSE))</f>
        <v/>
      </c>
      <c r="J1179" s="810"/>
      <c r="K1179" s="810"/>
      <c r="L1179" s="811" t="str">
        <f>IF(入力①申請書項目!Q1031="","",入力①申請書項目!Q1031)</f>
        <v/>
      </c>
      <c r="M1179" s="811"/>
      <c r="N1179" s="811"/>
      <c r="O1179" s="811"/>
      <c r="P1179" s="811"/>
      <c r="Q1179" s="811"/>
      <c r="R1179" s="811"/>
      <c r="S1179" s="811"/>
      <c r="T1179" s="811"/>
      <c r="U1179" s="811"/>
      <c r="V1179" s="811"/>
      <c r="W1179" s="809" t="str">
        <f>IF(入力①申請書項目!AA1031="","",入力①申請書項目!AA1031)&amp;IF(入力①申請書項目!AD1031="","",入力①申請書項目!AD1031)</f>
        <v/>
      </c>
      <c r="X1179" s="809"/>
      <c r="Y1179" s="809"/>
      <c r="Z1179" s="809"/>
      <c r="AA1179" s="809" t="str">
        <f>IF(入力①申請書項目!AG1031="","",入力①申請書項目!AG1031)</f>
        <v/>
      </c>
      <c r="AB1179" s="809"/>
      <c r="AC1179" s="809"/>
      <c r="AD1179" s="812" t="str">
        <f>IF(入力①申請書項目!AK1031="","",入力①申請書項目!AK1031)</f>
        <v/>
      </c>
      <c r="AE1179" s="812"/>
      <c r="AF1179" s="812"/>
      <c r="AG1179" s="813" t="str">
        <f>IF(入力①申請書項目!AN1031="","",入力①申請書項目!AN1031)</f>
        <v/>
      </c>
      <c r="AH1179" s="813"/>
      <c r="AI1179" s="812" t="str">
        <f>IF(入力①申請書項目!AP1031=0,"",入力①申請書項目!AP1031)</f>
        <v/>
      </c>
      <c r="AJ1179" s="812"/>
      <c r="AK1179" s="812"/>
      <c r="AL1179" s="814" t="str">
        <f>IF(入力①申請書項目!AV1031="","",入力①申請書項目!AV1031)&amp;IF(入力①申請書項目!AZ1031="","",","&amp;入力①申請書項目!AZ1031)</f>
        <v/>
      </c>
      <c r="AM1179" s="814"/>
      <c r="AN1179" s="814"/>
      <c r="AO1179" s="814"/>
      <c r="AP1179" s="814"/>
      <c r="AQ1179" s="396"/>
    </row>
    <row r="1180" spans="1:46">
      <c r="A1180" s="265"/>
      <c r="B1180" s="265"/>
      <c r="C1180" s="808" t="str">
        <f>IF(入力①申請書項目!E1032="","",入力①申請書項目!E1032)</f>
        <v/>
      </c>
      <c r="D1180" s="808"/>
      <c r="E1180" s="809" t="str">
        <f>IF(入力①申請書項目!G1032="","","H"&amp;入力①申請書項目!G1032&amp;"."&amp;入力①申請書項目!J1032)</f>
        <v/>
      </c>
      <c r="F1180" s="809"/>
      <c r="G1180" s="809"/>
      <c r="H1180" s="809"/>
      <c r="I1180" s="810" t="str">
        <f>IF(入力①申請書項目!M1032="","",VLOOKUP(入力①申請書項目!M1032,PL①!$A$25:$B$29,2,FALSE))</f>
        <v/>
      </c>
      <c r="J1180" s="810"/>
      <c r="K1180" s="810"/>
      <c r="L1180" s="811" t="str">
        <f>IF(入力①申請書項目!Q1032="","",入力①申請書項目!Q1032)</f>
        <v/>
      </c>
      <c r="M1180" s="811"/>
      <c r="N1180" s="811"/>
      <c r="O1180" s="811"/>
      <c r="P1180" s="811"/>
      <c r="Q1180" s="811"/>
      <c r="R1180" s="811"/>
      <c r="S1180" s="811"/>
      <c r="T1180" s="811"/>
      <c r="U1180" s="811"/>
      <c r="V1180" s="811"/>
      <c r="W1180" s="809" t="str">
        <f>IF(入力①申請書項目!AA1032="","",入力①申請書項目!AA1032)&amp;IF(入力①申請書項目!AD1032="","",入力①申請書項目!AD1032)</f>
        <v/>
      </c>
      <c r="X1180" s="809"/>
      <c r="Y1180" s="809"/>
      <c r="Z1180" s="809"/>
      <c r="AA1180" s="809" t="str">
        <f>IF(入力①申請書項目!AG1032="","",入力①申請書項目!AG1032)</f>
        <v/>
      </c>
      <c r="AB1180" s="809"/>
      <c r="AC1180" s="809"/>
      <c r="AD1180" s="812" t="str">
        <f>IF(入力①申請書項目!AK1032="","",入力①申請書項目!AK1032)</f>
        <v/>
      </c>
      <c r="AE1180" s="812"/>
      <c r="AF1180" s="812"/>
      <c r="AG1180" s="813" t="str">
        <f>IF(入力①申請書項目!AN1032="","",入力①申請書項目!AN1032)</f>
        <v/>
      </c>
      <c r="AH1180" s="813"/>
      <c r="AI1180" s="812" t="str">
        <f>IF(入力①申請書項目!AP1032=0,"",入力①申請書項目!AP1032)</f>
        <v/>
      </c>
      <c r="AJ1180" s="812"/>
      <c r="AK1180" s="812"/>
      <c r="AL1180" s="814" t="str">
        <f>IF(入力①申請書項目!AV1032="","",入力①申請書項目!AV1032)&amp;IF(入力①申請書項目!AZ1032="","",","&amp;入力①申請書項目!AZ1032)</f>
        <v/>
      </c>
      <c r="AM1180" s="814"/>
      <c r="AN1180" s="814"/>
      <c r="AO1180" s="814"/>
      <c r="AP1180" s="814"/>
      <c r="AQ1180" s="396"/>
    </row>
    <row r="1181" spans="1:46">
      <c r="A1181" s="265"/>
      <c r="B1181" s="265"/>
      <c r="C1181" s="808" t="str">
        <f>IF(入力①申請書項目!E1033="","",入力①申請書項目!E1033)</f>
        <v/>
      </c>
      <c r="D1181" s="808"/>
      <c r="E1181" s="809" t="str">
        <f>IF(入力①申請書項目!G1033="","","H"&amp;入力①申請書項目!G1033&amp;"."&amp;入力①申請書項目!J1033)</f>
        <v/>
      </c>
      <c r="F1181" s="809"/>
      <c r="G1181" s="809"/>
      <c r="H1181" s="809"/>
      <c r="I1181" s="810" t="str">
        <f>IF(入力①申請書項目!M1033="","",VLOOKUP(入力①申請書項目!M1033,PL①!$A$25:$B$29,2,FALSE))</f>
        <v/>
      </c>
      <c r="J1181" s="810"/>
      <c r="K1181" s="810"/>
      <c r="L1181" s="811" t="str">
        <f>IF(入力①申請書項目!Q1033="","",入力①申請書項目!Q1033)</f>
        <v/>
      </c>
      <c r="M1181" s="811"/>
      <c r="N1181" s="811"/>
      <c r="O1181" s="811"/>
      <c r="P1181" s="811"/>
      <c r="Q1181" s="811"/>
      <c r="R1181" s="811"/>
      <c r="S1181" s="811"/>
      <c r="T1181" s="811"/>
      <c r="U1181" s="811"/>
      <c r="V1181" s="811"/>
      <c r="W1181" s="809" t="str">
        <f>IF(入力①申請書項目!AA1033="","",入力①申請書項目!AA1033)&amp;IF(入力①申請書項目!AD1033="","",入力①申請書項目!AD1033)</f>
        <v/>
      </c>
      <c r="X1181" s="809"/>
      <c r="Y1181" s="809"/>
      <c r="Z1181" s="809"/>
      <c r="AA1181" s="809" t="str">
        <f>IF(入力①申請書項目!AG1033="","",入力①申請書項目!AG1033)</f>
        <v/>
      </c>
      <c r="AB1181" s="809"/>
      <c r="AC1181" s="809"/>
      <c r="AD1181" s="812" t="str">
        <f>IF(入力①申請書項目!AK1033="","",入力①申請書項目!AK1033)</f>
        <v/>
      </c>
      <c r="AE1181" s="812"/>
      <c r="AF1181" s="812"/>
      <c r="AG1181" s="813" t="str">
        <f>IF(入力①申請書項目!AN1033="","",入力①申請書項目!AN1033)</f>
        <v/>
      </c>
      <c r="AH1181" s="813"/>
      <c r="AI1181" s="812" t="str">
        <f>IF(入力①申請書項目!AP1033=0,"",入力①申請書項目!AP1033)</f>
        <v/>
      </c>
      <c r="AJ1181" s="812"/>
      <c r="AK1181" s="812"/>
      <c r="AL1181" s="814" t="str">
        <f>IF(入力①申請書項目!AV1033="","",入力①申請書項目!AV1033)&amp;IF(入力①申請書項目!AZ1033="","",","&amp;入力①申請書項目!AZ1033)</f>
        <v/>
      </c>
      <c r="AM1181" s="814"/>
      <c r="AN1181" s="814"/>
      <c r="AO1181" s="814"/>
      <c r="AP1181" s="814"/>
      <c r="AQ1181" s="396"/>
      <c r="AT1181" s="89">
        <f>IF(L1181="",0,1)</f>
        <v>0</v>
      </c>
    </row>
    <row r="1182" spans="1:46">
      <c r="A1182" s="265"/>
      <c r="B1182" s="265"/>
      <c r="C1182" s="808" t="str">
        <f>IF(入力①申請書項目!E1034="","",入力①申請書項目!E1034)</f>
        <v/>
      </c>
      <c r="D1182" s="808"/>
      <c r="E1182" s="809" t="str">
        <f>IF(入力①申請書項目!G1034="","","H"&amp;入力①申請書項目!G1034&amp;"."&amp;入力①申請書項目!J1034)</f>
        <v/>
      </c>
      <c r="F1182" s="809"/>
      <c r="G1182" s="809"/>
      <c r="H1182" s="809"/>
      <c r="I1182" s="810" t="str">
        <f>IF(入力①申請書項目!M1034="","",VLOOKUP(入力①申請書項目!M1034,PL①!$A$25:$B$29,2,FALSE))</f>
        <v/>
      </c>
      <c r="J1182" s="810"/>
      <c r="K1182" s="810"/>
      <c r="L1182" s="811" t="str">
        <f>IF(入力①申請書項目!Q1034="","",入力①申請書項目!Q1034)</f>
        <v/>
      </c>
      <c r="M1182" s="811"/>
      <c r="N1182" s="811"/>
      <c r="O1182" s="811"/>
      <c r="P1182" s="811"/>
      <c r="Q1182" s="811"/>
      <c r="R1182" s="811"/>
      <c r="S1182" s="811"/>
      <c r="T1182" s="811"/>
      <c r="U1182" s="811"/>
      <c r="V1182" s="811"/>
      <c r="W1182" s="809" t="str">
        <f>IF(入力①申請書項目!AA1034="","",入力①申請書項目!AA1034)&amp;IF(入力①申請書項目!AD1034="","",入力①申請書項目!AD1034)</f>
        <v/>
      </c>
      <c r="X1182" s="809"/>
      <c r="Y1182" s="809"/>
      <c r="Z1182" s="809"/>
      <c r="AA1182" s="809" t="str">
        <f>IF(入力①申請書項目!AG1034="","",入力①申請書項目!AG1034)</f>
        <v/>
      </c>
      <c r="AB1182" s="809"/>
      <c r="AC1182" s="809"/>
      <c r="AD1182" s="812" t="str">
        <f>IF(入力①申請書項目!AK1034="","",入力①申請書項目!AK1034)</f>
        <v/>
      </c>
      <c r="AE1182" s="812"/>
      <c r="AF1182" s="812"/>
      <c r="AG1182" s="813" t="str">
        <f>IF(入力①申請書項目!AN1034="","",入力①申請書項目!AN1034)</f>
        <v/>
      </c>
      <c r="AH1182" s="813"/>
      <c r="AI1182" s="812" t="str">
        <f>IF(入力①申請書項目!AP1034=0,"",入力①申請書項目!AP1034)</f>
        <v/>
      </c>
      <c r="AJ1182" s="812"/>
      <c r="AK1182" s="812"/>
      <c r="AL1182" s="814" t="str">
        <f>IF(入力①申請書項目!AV1034="","",入力①申請書項目!AV1034)&amp;IF(入力①申請書項目!AZ1034="","",","&amp;入力①申請書項目!AZ1034)</f>
        <v/>
      </c>
      <c r="AM1182" s="814"/>
      <c r="AN1182" s="814"/>
      <c r="AO1182" s="814"/>
      <c r="AP1182" s="814"/>
      <c r="AQ1182" s="396"/>
    </row>
    <row r="1183" spans="1:46">
      <c r="A1183" s="265"/>
      <c r="B1183" s="265"/>
      <c r="C1183" s="808" t="str">
        <f>IF(入力①申請書項目!E1035="","",入力①申請書項目!E1035)</f>
        <v/>
      </c>
      <c r="D1183" s="808"/>
      <c r="E1183" s="809" t="str">
        <f>IF(入力①申請書項目!G1035="","","H"&amp;入力①申請書項目!G1035&amp;"."&amp;入力①申請書項目!J1035)</f>
        <v/>
      </c>
      <c r="F1183" s="809"/>
      <c r="G1183" s="809"/>
      <c r="H1183" s="809"/>
      <c r="I1183" s="810" t="str">
        <f>IF(入力①申請書項目!M1035="","",VLOOKUP(入力①申請書項目!M1035,PL①!$A$25:$B$29,2,FALSE))</f>
        <v/>
      </c>
      <c r="J1183" s="810"/>
      <c r="K1183" s="810"/>
      <c r="L1183" s="811" t="str">
        <f>IF(入力①申請書項目!Q1035="","",入力①申請書項目!Q1035)</f>
        <v/>
      </c>
      <c r="M1183" s="811"/>
      <c r="N1183" s="811"/>
      <c r="O1183" s="811"/>
      <c r="P1183" s="811"/>
      <c r="Q1183" s="811"/>
      <c r="R1183" s="811"/>
      <c r="S1183" s="811"/>
      <c r="T1183" s="811"/>
      <c r="U1183" s="811"/>
      <c r="V1183" s="811"/>
      <c r="W1183" s="809" t="str">
        <f>IF(入力①申請書項目!AA1035="","",入力①申請書項目!AA1035)&amp;IF(入力①申請書項目!AD1035="","",入力①申請書項目!AD1035)</f>
        <v/>
      </c>
      <c r="X1183" s="809"/>
      <c r="Y1183" s="809"/>
      <c r="Z1183" s="809"/>
      <c r="AA1183" s="809" t="str">
        <f>IF(入力①申請書項目!AG1035="","",入力①申請書項目!AG1035)</f>
        <v/>
      </c>
      <c r="AB1183" s="809"/>
      <c r="AC1183" s="809"/>
      <c r="AD1183" s="812" t="str">
        <f>IF(入力①申請書項目!AK1035="","",入力①申請書項目!AK1035)</f>
        <v/>
      </c>
      <c r="AE1183" s="812"/>
      <c r="AF1183" s="812"/>
      <c r="AG1183" s="813" t="str">
        <f>IF(入力①申請書項目!AN1035="","",入力①申請書項目!AN1035)</f>
        <v/>
      </c>
      <c r="AH1183" s="813"/>
      <c r="AI1183" s="812" t="str">
        <f>IF(入力①申請書項目!AP1035=0,"",入力①申請書項目!AP1035)</f>
        <v/>
      </c>
      <c r="AJ1183" s="812"/>
      <c r="AK1183" s="812"/>
      <c r="AL1183" s="814" t="str">
        <f>IF(入力①申請書項目!AV1035="","",入力①申請書項目!AV1035)&amp;IF(入力①申請書項目!AZ1035="","",","&amp;入力①申請書項目!AZ1035)</f>
        <v/>
      </c>
      <c r="AM1183" s="814"/>
      <c r="AN1183" s="814"/>
      <c r="AO1183" s="814"/>
      <c r="AP1183" s="814"/>
      <c r="AQ1183" s="396"/>
    </row>
    <row r="1184" spans="1:46">
      <c r="A1184" s="265"/>
      <c r="B1184" s="265"/>
      <c r="C1184" s="808" t="str">
        <f>IF(入力①申請書項目!E1036="","",入力①申請書項目!E1036)</f>
        <v/>
      </c>
      <c r="D1184" s="808"/>
      <c r="E1184" s="809" t="str">
        <f>IF(入力①申請書項目!G1036="","","H"&amp;入力①申請書項目!G1036&amp;"."&amp;入力①申請書項目!J1036)</f>
        <v/>
      </c>
      <c r="F1184" s="809"/>
      <c r="G1184" s="809"/>
      <c r="H1184" s="809"/>
      <c r="I1184" s="810" t="str">
        <f>IF(入力①申請書項目!M1036="","",VLOOKUP(入力①申請書項目!M1036,PL①!$A$25:$B$29,2,FALSE))</f>
        <v/>
      </c>
      <c r="J1184" s="810"/>
      <c r="K1184" s="810"/>
      <c r="L1184" s="811" t="str">
        <f>IF(入力①申請書項目!Q1036="","",入力①申請書項目!Q1036)</f>
        <v/>
      </c>
      <c r="M1184" s="811"/>
      <c r="N1184" s="811"/>
      <c r="O1184" s="811"/>
      <c r="P1184" s="811"/>
      <c r="Q1184" s="811"/>
      <c r="R1184" s="811"/>
      <c r="S1184" s="811"/>
      <c r="T1184" s="811"/>
      <c r="U1184" s="811"/>
      <c r="V1184" s="811"/>
      <c r="W1184" s="809" t="str">
        <f>IF(入力①申請書項目!AA1036="","",入力①申請書項目!AA1036)&amp;IF(入力①申請書項目!AD1036="","",入力①申請書項目!AD1036)</f>
        <v/>
      </c>
      <c r="X1184" s="809"/>
      <c r="Y1184" s="809"/>
      <c r="Z1184" s="809"/>
      <c r="AA1184" s="809" t="str">
        <f>IF(入力①申請書項目!AG1036="","",入力①申請書項目!AG1036)</f>
        <v/>
      </c>
      <c r="AB1184" s="809"/>
      <c r="AC1184" s="809"/>
      <c r="AD1184" s="812" t="str">
        <f>IF(入力①申請書項目!AK1036="","",入力①申請書項目!AK1036)</f>
        <v/>
      </c>
      <c r="AE1184" s="812"/>
      <c r="AF1184" s="812"/>
      <c r="AG1184" s="813" t="str">
        <f>IF(入力①申請書項目!AN1036="","",入力①申請書項目!AN1036)</f>
        <v/>
      </c>
      <c r="AH1184" s="813"/>
      <c r="AI1184" s="812" t="str">
        <f>IF(入力①申請書項目!AP1036=0,"",入力①申請書項目!AP1036)</f>
        <v/>
      </c>
      <c r="AJ1184" s="812"/>
      <c r="AK1184" s="812"/>
      <c r="AL1184" s="814" t="str">
        <f>IF(入力①申請書項目!AV1036="","",入力①申請書項目!AV1036)&amp;IF(入力①申請書項目!AZ1036="","",","&amp;入力①申請書項目!AZ1036)</f>
        <v/>
      </c>
      <c r="AM1184" s="814"/>
      <c r="AN1184" s="814"/>
      <c r="AO1184" s="814"/>
      <c r="AP1184" s="814"/>
      <c r="AQ1184" s="396"/>
    </row>
    <row r="1185" spans="1:43">
      <c r="A1185" s="265"/>
      <c r="B1185" s="265"/>
      <c r="C1185" s="808" t="str">
        <f>IF(入力①申請書項目!E1037="","",入力①申請書項目!E1037)</f>
        <v/>
      </c>
      <c r="D1185" s="808"/>
      <c r="E1185" s="809" t="str">
        <f>IF(入力①申請書項目!G1037="","","H"&amp;入力①申請書項目!G1037&amp;"."&amp;入力①申請書項目!J1037)</f>
        <v/>
      </c>
      <c r="F1185" s="809"/>
      <c r="G1185" s="809"/>
      <c r="H1185" s="809"/>
      <c r="I1185" s="810" t="str">
        <f>IF(入力①申請書項目!M1037="","",VLOOKUP(入力①申請書項目!M1037,PL①!$A$25:$B$29,2,FALSE))</f>
        <v/>
      </c>
      <c r="J1185" s="810"/>
      <c r="K1185" s="810"/>
      <c r="L1185" s="811" t="str">
        <f>IF(入力①申請書項目!Q1037="","",入力①申請書項目!Q1037)</f>
        <v/>
      </c>
      <c r="M1185" s="811"/>
      <c r="N1185" s="811"/>
      <c r="O1185" s="811"/>
      <c r="P1185" s="811"/>
      <c r="Q1185" s="811"/>
      <c r="R1185" s="811"/>
      <c r="S1185" s="811"/>
      <c r="T1185" s="811"/>
      <c r="U1185" s="811"/>
      <c r="V1185" s="811"/>
      <c r="W1185" s="809" t="str">
        <f>IF(入力①申請書項目!AA1037="","",入力①申請書項目!AA1037)&amp;IF(入力①申請書項目!AD1037="","",入力①申請書項目!AD1037)</f>
        <v/>
      </c>
      <c r="X1185" s="809"/>
      <c r="Y1185" s="809"/>
      <c r="Z1185" s="809"/>
      <c r="AA1185" s="809" t="str">
        <f>IF(入力①申請書項目!AG1037="","",入力①申請書項目!AG1037)</f>
        <v/>
      </c>
      <c r="AB1185" s="809"/>
      <c r="AC1185" s="809"/>
      <c r="AD1185" s="812" t="str">
        <f>IF(入力①申請書項目!AK1037="","",入力①申請書項目!AK1037)</f>
        <v/>
      </c>
      <c r="AE1185" s="812"/>
      <c r="AF1185" s="812"/>
      <c r="AG1185" s="813" t="str">
        <f>IF(入力①申請書項目!AN1037="","",入力①申請書項目!AN1037)</f>
        <v/>
      </c>
      <c r="AH1185" s="813"/>
      <c r="AI1185" s="812" t="str">
        <f>IF(入力①申請書項目!AP1037=0,"",入力①申請書項目!AP1037)</f>
        <v/>
      </c>
      <c r="AJ1185" s="812"/>
      <c r="AK1185" s="812"/>
      <c r="AL1185" s="814" t="str">
        <f>IF(入力①申請書項目!AV1037="","",入力①申請書項目!AV1037)&amp;IF(入力①申請書項目!AZ1037="","",","&amp;入力①申請書項目!AZ1037)</f>
        <v/>
      </c>
      <c r="AM1185" s="814"/>
      <c r="AN1185" s="814"/>
      <c r="AO1185" s="814"/>
      <c r="AP1185" s="814"/>
      <c r="AQ1185" s="396"/>
    </row>
    <row r="1186" spans="1:43">
      <c r="A1186" s="265"/>
      <c r="B1186" s="265"/>
      <c r="C1186" s="808" t="str">
        <f>IF(入力①申請書項目!E1038="","",入力①申請書項目!E1038)</f>
        <v/>
      </c>
      <c r="D1186" s="808"/>
      <c r="E1186" s="809" t="str">
        <f>IF(入力①申請書項目!G1038="","","H"&amp;入力①申請書項目!G1038&amp;"."&amp;入力①申請書項目!J1038)</f>
        <v/>
      </c>
      <c r="F1186" s="809"/>
      <c r="G1186" s="809"/>
      <c r="H1186" s="809"/>
      <c r="I1186" s="810" t="str">
        <f>IF(入力①申請書項目!M1038="","",VLOOKUP(入力①申請書項目!M1038,PL①!$A$25:$B$29,2,FALSE))</f>
        <v/>
      </c>
      <c r="J1186" s="810"/>
      <c r="K1186" s="810"/>
      <c r="L1186" s="811" t="str">
        <f>IF(入力①申請書項目!Q1038="","",入力①申請書項目!Q1038)</f>
        <v/>
      </c>
      <c r="M1186" s="811"/>
      <c r="N1186" s="811"/>
      <c r="O1186" s="811"/>
      <c r="P1186" s="811"/>
      <c r="Q1186" s="811"/>
      <c r="R1186" s="811"/>
      <c r="S1186" s="811"/>
      <c r="T1186" s="811"/>
      <c r="U1186" s="811"/>
      <c r="V1186" s="811"/>
      <c r="W1186" s="809" t="str">
        <f>IF(入力①申請書項目!AA1038="","",入力①申請書項目!AA1038)&amp;IF(入力①申請書項目!AD1038="","",入力①申請書項目!AD1038)</f>
        <v/>
      </c>
      <c r="X1186" s="809"/>
      <c r="Y1186" s="809"/>
      <c r="Z1186" s="809"/>
      <c r="AA1186" s="809" t="str">
        <f>IF(入力①申請書項目!AG1038="","",入力①申請書項目!AG1038)</f>
        <v/>
      </c>
      <c r="AB1186" s="809"/>
      <c r="AC1186" s="809"/>
      <c r="AD1186" s="812" t="str">
        <f>IF(入力①申請書項目!AK1038="","",入力①申請書項目!AK1038)</f>
        <v/>
      </c>
      <c r="AE1186" s="812"/>
      <c r="AF1186" s="812"/>
      <c r="AG1186" s="813" t="str">
        <f>IF(入力①申請書項目!AN1038="","",入力①申請書項目!AN1038)</f>
        <v/>
      </c>
      <c r="AH1186" s="813"/>
      <c r="AI1186" s="812" t="str">
        <f>IF(入力①申請書項目!AP1038=0,"",入力①申請書項目!AP1038)</f>
        <v/>
      </c>
      <c r="AJ1186" s="812"/>
      <c r="AK1186" s="812"/>
      <c r="AL1186" s="814" t="str">
        <f>IF(入力①申請書項目!AV1038="","",入力①申請書項目!AV1038)&amp;IF(入力①申請書項目!AZ1038="","",","&amp;入力①申請書項目!AZ1038)</f>
        <v/>
      </c>
      <c r="AM1186" s="814"/>
      <c r="AN1186" s="814"/>
      <c r="AO1186" s="814"/>
      <c r="AP1186" s="814"/>
      <c r="AQ1186" s="396"/>
    </row>
    <row r="1187" spans="1:43">
      <c r="A1187" s="265"/>
      <c r="B1187" s="265"/>
      <c r="C1187" s="808" t="str">
        <f>IF(入力①申請書項目!E1039="","",入力①申請書項目!E1039)</f>
        <v/>
      </c>
      <c r="D1187" s="808"/>
      <c r="E1187" s="809" t="str">
        <f>IF(入力①申請書項目!G1039="","","H"&amp;入力①申請書項目!G1039&amp;"."&amp;入力①申請書項目!J1039)</f>
        <v/>
      </c>
      <c r="F1187" s="809"/>
      <c r="G1187" s="809"/>
      <c r="H1187" s="809"/>
      <c r="I1187" s="810" t="str">
        <f>IF(入力①申請書項目!M1039="","",VLOOKUP(入力①申請書項目!M1039,PL①!$A$25:$B$29,2,FALSE))</f>
        <v/>
      </c>
      <c r="J1187" s="810"/>
      <c r="K1187" s="810"/>
      <c r="L1187" s="811" t="str">
        <f>IF(入力①申請書項目!Q1039="","",入力①申請書項目!Q1039)</f>
        <v/>
      </c>
      <c r="M1187" s="811"/>
      <c r="N1187" s="811"/>
      <c r="O1187" s="811"/>
      <c r="P1187" s="811"/>
      <c r="Q1187" s="811"/>
      <c r="R1187" s="811"/>
      <c r="S1187" s="811"/>
      <c r="T1187" s="811"/>
      <c r="U1187" s="811"/>
      <c r="V1187" s="811"/>
      <c r="W1187" s="809" t="str">
        <f>IF(入力①申請書項目!AA1039="","",入力①申請書項目!AA1039)&amp;IF(入力①申請書項目!AD1039="","",入力①申請書項目!AD1039)</f>
        <v/>
      </c>
      <c r="X1187" s="809"/>
      <c r="Y1187" s="809"/>
      <c r="Z1187" s="809"/>
      <c r="AA1187" s="809" t="str">
        <f>IF(入力①申請書項目!AG1039="","",入力①申請書項目!AG1039)</f>
        <v/>
      </c>
      <c r="AB1187" s="809"/>
      <c r="AC1187" s="809"/>
      <c r="AD1187" s="812" t="str">
        <f>IF(入力①申請書項目!AK1039="","",入力①申請書項目!AK1039)</f>
        <v/>
      </c>
      <c r="AE1187" s="812"/>
      <c r="AF1187" s="812"/>
      <c r="AG1187" s="813" t="str">
        <f>IF(入力①申請書項目!AN1039="","",入力①申請書項目!AN1039)</f>
        <v/>
      </c>
      <c r="AH1187" s="813"/>
      <c r="AI1187" s="812" t="str">
        <f>IF(入力①申請書項目!AP1039=0,"",入力①申請書項目!AP1039)</f>
        <v/>
      </c>
      <c r="AJ1187" s="812"/>
      <c r="AK1187" s="812"/>
      <c r="AL1187" s="814" t="str">
        <f>IF(入力①申請書項目!AV1039="","",入力①申請書項目!AV1039)&amp;IF(入力①申請書項目!AZ1039="","",","&amp;入力①申請書項目!AZ1039)</f>
        <v/>
      </c>
      <c r="AM1187" s="814"/>
      <c r="AN1187" s="814"/>
      <c r="AO1187" s="814"/>
      <c r="AP1187" s="814"/>
      <c r="AQ1187" s="396"/>
    </row>
    <row r="1188" spans="1:43">
      <c r="A1188" s="265"/>
      <c r="B1188" s="265"/>
      <c r="C1188" s="808" t="str">
        <f>IF(入力①申請書項目!E1040="","",入力①申請書項目!E1040)</f>
        <v/>
      </c>
      <c r="D1188" s="808"/>
      <c r="E1188" s="809" t="str">
        <f>IF(入力①申請書項目!G1040="","","H"&amp;入力①申請書項目!G1040&amp;"."&amp;入力①申請書項目!J1040)</f>
        <v/>
      </c>
      <c r="F1188" s="809"/>
      <c r="G1188" s="809"/>
      <c r="H1188" s="809"/>
      <c r="I1188" s="810" t="str">
        <f>IF(入力①申請書項目!M1040="","",VLOOKUP(入力①申請書項目!M1040,PL①!$A$25:$B$29,2,FALSE))</f>
        <v/>
      </c>
      <c r="J1188" s="810"/>
      <c r="K1188" s="810"/>
      <c r="L1188" s="811" t="str">
        <f>IF(入力①申請書項目!Q1040="","",入力①申請書項目!Q1040)</f>
        <v/>
      </c>
      <c r="M1188" s="811"/>
      <c r="N1188" s="811"/>
      <c r="O1188" s="811"/>
      <c r="P1188" s="811"/>
      <c r="Q1188" s="811"/>
      <c r="R1188" s="811"/>
      <c r="S1188" s="811"/>
      <c r="T1188" s="811"/>
      <c r="U1188" s="811"/>
      <c r="V1188" s="811"/>
      <c r="W1188" s="809" t="str">
        <f>IF(入力①申請書項目!AA1040="","",入力①申請書項目!AA1040)&amp;IF(入力①申請書項目!AD1040="","",入力①申請書項目!AD1040)</f>
        <v/>
      </c>
      <c r="X1188" s="809"/>
      <c r="Y1188" s="809"/>
      <c r="Z1188" s="809"/>
      <c r="AA1188" s="809" t="str">
        <f>IF(入力①申請書項目!AG1040="","",入力①申請書項目!AG1040)</f>
        <v/>
      </c>
      <c r="AB1188" s="809"/>
      <c r="AC1188" s="809"/>
      <c r="AD1188" s="812" t="str">
        <f>IF(入力①申請書項目!AK1040="","",入力①申請書項目!AK1040)</f>
        <v/>
      </c>
      <c r="AE1188" s="812"/>
      <c r="AF1188" s="812"/>
      <c r="AG1188" s="813" t="str">
        <f>IF(入力①申請書項目!AN1040="","",入力①申請書項目!AN1040)</f>
        <v/>
      </c>
      <c r="AH1188" s="813"/>
      <c r="AI1188" s="812" t="str">
        <f>IF(入力①申請書項目!AP1040=0,"",入力①申請書項目!AP1040)</f>
        <v/>
      </c>
      <c r="AJ1188" s="812"/>
      <c r="AK1188" s="812"/>
      <c r="AL1188" s="814" t="str">
        <f>IF(入力①申請書項目!AV1040="","",入力①申請書項目!AV1040)&amp;IF(入力①申請書項目!AZ1040="","",","&amp;入力①申請書項目!AZ1040)</f>
        <v/>
      </c>
      <c r="AM1188" s="814"/>
      <c r="AN1188" s="814"/>
      <c r="AO1188" s="814"/>
      <c r="AP1188" s="814"/>
      <c r="AQ1188" s="396"/>
    </row>
    <row r="1189" spans="1:43">
      <c r="A1189" s="265"/>
      <c r="B1189" s="265"/>
      <c r="C1189" s="808" t="str">
        <f>IF(入力①申請書項目!E1041="","",入力①申請書項目!E1041)</f>
        <v/>
      </c>
      <c r="D1189" s="808"/>
      <c r="E1189" s="809" t="str">
        <f>IF(入力①申請書項目!G1041="","","H"&amp;入力①申請書項目!G1041&amp;"."&amp;入力①申請書項目!J1041)</f>
        <v/>
      </c>
      <c r="F1189" s="809"/>
      <c r="G1189" s="809"/>
      <c r="H1189" s="809"/>
      <c r="I1189" s="810" t="str">
        <f>IF(入力①申請書項目!M1041="","",VLOOKUP(入力①申請書項目!M1041,PL①!$A$25:$B$29,2,FALSE))</f>
        <v/>
      </c>
      <c r="J1189" s="810"/>
      <c r="K1189" s="810"/>
      <c r="L1189" s="811" t="str">
        <f>IF(入力①申請書項目!Q1041="","",入力①申請書項目!Q1041)</f>
        <v/>
      </c>
      <c r="M1189" s="811"/>
      <c r="N1189" s="811"/>
      <c r="O1189" s="811"/>
      <c r="P1189" s="811"/>
      <c r="Q1189" s="811"/>
      <c r="R1189" s="811"/>
      <c r="S1189" s="811"/>
      <c r="T1189" s="811"/>
      <c r="U1189" s="811"/>
      <c r="V1189" s="811"/>
      <c r="W1189" s="809" t="str">
        <f>IF(入力①申請書項目!AA1041="","",入力①申請書項目!AA1041)&amp;IF(入力①申請書項目!AD1041="","",入力①申請書項目!AD1041)</f>
        <v/>
      </c>
      <c r="X1189" s="809"/>
      <c r="Y1189" s="809"/>
      <c r="Z1189" s="809"/>
      <c r="AA1189" s="809" t="str">
        <f>IF(入力①申請書項目!AG1041="","",入力①申請書項目!AG1041)</f>
        <v/>
      </c>
      <c r="AB1189" s="809"/>
      <c r="AC1189" s="809"/>
      <c r="AD1189" s="812" t="str">
        <f>IF(入力①申請書項目!AK1041="","",入力①申請書項目!AK1041)</f>
        <v/>
      </c>
      <c r="AE1189" s="812"/>
      <c r="AF1189" s="812"/>
      <c r="AG1189" s="813" t="str">
        <f>IF(入力①申請書項目!AN1041="","",入力①申請書項目!AN1041)</f>
        <v/>
      </c>
      <c r="AH1189" s="813"/>
      <c r="AI1189" s="812" t="str">
        <f>IF(入力①申請書項目!AP1041=0,"",入力①申請書項目!AP1041)</f>
        <v/>
      </c>
      <c r="AJ1189" s="812"/>
      <c r="AK1189" s="812"/>
      <c r="AL1189" s="814" t="str">
        <f>IF(入力①申請書項目!AV1041="","",入力①申請書項目!AV1041)&amp;IF(入力①申請書項目!AZ1041="","",","&amp;入力①申請書項目!AZ1041)</f>
        <v/>
      </c>
      <c r="AM1189" s="814"/>
      <c r="AN1189" s="814"/>
      <c r="AO1189" s="814"/>
      <c r="AP1189" s="814"/>
      <c r="AQ1189" s="396"/>
    </row>
    <row r="1190" spans="1:43">
      <c r="A1190" s="265"/>
      <c r="B1190" s="265"/>
      <c r="C1190" s="808" t="str">
        <f>IF(入力①申請書項目!E1042="","",入力①申請書項目!E1042)</f>
        <v/>
      </c>
      <c r="D1190" s="808"/>
      <c r="E1190" s="809" t="str">
        <f>IF(入力①申請書項目!G1042="","","H"&amp;入力①申請書項目!G1042&amp;"."&amp;入力①申請書項目!J1042)</f>
        <v/>
      </c>
      <c r="F1190" s="809"/>
      <c r="G1190" s="809"/>
      <c r="H1190" s="809"/>
      <c r="I1190" s="810" t="str">
        <f>IF(入力①申請書項目!M1042="","",VLOOKUP(入力①申請書項目!M1042,PL①!$A$25:$B$29,2,FALSE))</f>
        <v/>
      </c>
      <c r="J1190" s="810"/>
      <c r="K1190" s="810"/>
      <c r="L1190" s="811" t="str">
        <f>IF(入力①申請書項目!Q1042="","",入力①申請書項目!Q1042)</f>
        <v/>
      </c>
      <c r="M1190" s="811"/>
      <c r="N1190" s="811"/>
      <c r="O1190" s="811"/>
      <c r="P1190" s="811"/>
      <c r="Q1190" s="811"/>
      <c r="R1190" s="811"/>
      <c r="S1190" s="811"/>
      <c r="T1190" s="811"/>
      <c r="U1190" s="811"/>
      <c r="V1190" s="811"/>
      <c r="W1190" s="809" t="str">
        <f>IF(入力①申請書項目!AA1042="","",入力①申請書項目!AA1042)&amp;IF(入力①申請書項目!AD1042="","",入力①申請書項目!AD1042)</f>
        <v/>
      </c>
      <c r="X1190" s="809"/>
      <c r="Y1190" s="809"/>
      <c r="Z1190" s="809"/>
      <c r="AA1190" s="809" t="str">
        <f>IF(入力①申請書項目!AG1042="","",入力①申請書項目!AG1042)</f>
        <v/>
      </c>
      <c r="AB1190" s="809"/>
      <c r="AC1190" s="809"/>
      <c r="AD1190" s="812" t="str">
        <f>IF(入力①申請書項目!AK1042="","",入力①申請書項目!AK1042)</f>
        <v/>
      </c>
      <c r="AE1190" s="812"/>
      <c r="AF1190" s="812"/>
      <c r="AG1190" s="813" t="str">
        <f>IF(入力①申請書項目!AN1042="","",入力①申請書項目!AN1042)</f>
        <v/>
      </c>
      <c r="AH1190" s="813"/>
      <c r="AI1190" s="812" t="str">
        <f>IF(入力①申請書項目!AP1042=0,"",入力①申請書項目!AP1042)</f>
        <v/>
      </c>
      <c r="AJ1190" s="812"/>
      <c r="AK1190" s="812"/>
      <c r="AL1190" s="814" t="str">
        <f>IF(入力①申請書項目!AV1042="","",入力①申請書項目!AV1042)&amp;IF(入力①申請書項目!AZ1042="","",","&amp;入力①申請書項目!AZ1042)</f>
        <v/>
      </c>
      <c r="AM1190" s="814"/>
      <c r="AN1190" s="814"/>
      <c r="AO1190" s="814"/>
      <c r="AP1190" s="814"/>
      <c r="AQ1190" s="396"/>
    </row>
    <row r="1191" spans="1:43">
      <c r="A1191" s="265"/>
      <c r="B1191" s="265"/>
      <c r="C1191" s="808" t="str">
        <f>IF(入力①申請書項目!E1043="","",入力①申請書項目!E1043)</f>
        <v/>
      </c>
      <c r="D1191" s="808"/>
      <c r="E1191" s="809" t="str">
        <f>IF(入力①申請書項目!G1043="","","H"&amp;入力①申請書項目!G1043&amp;"."&amp;入力①申請書項目!J1043)</f>
        <v/>
      </c>
      <c r="F1191" s="809"/>
      <c r="G1191" s="809"/>
      <c r="H1191" s="809"/>
      <c r="I1191" s="810" t="str">
        <f>IF(入力①申請書項目!M1043="","",VLOOKUP(入力①申請書項目!M1043,PL①!$A$25:$B$29,2,FALSE))</f>
        <v/>
      </c>
      <c r="J1191" s="810"/>
      <c r="K1191" s="810"/>
      <c r="L1191" s="811" t="str">
        <f>IF(入力①申請書項目!Q1043="","",入力①申請書項目!Q1043)</f>
        <v/>
      </c>
      <c r="M1191" s="811"/>
      <c r="N1191" s="811"/>
      <c r="O1191" s="811"/>
      <c r="P1191" s="811"/>
      <c r="Q1191" s="811"/>
      <c r="R1191" s="811"/>
      <c r="S1191" s="811"/>
      <c r="T1191" s="811"/>
      <c r="U1191" s="811"/>
      <c r="V1191" s="811"/>
      <c r="W1191" s="809" t="str">
        <f>IF(入力①申請書項目!AA1043="","",入力①申請書項目!AA1043)&amp;IF(入力①申請書項目!AD1043="","",入力①申請書項目!AD1043)</f>
        <v/>
      </c>
      <c r="X1191" s="809"/>
      <c r="Y1191" s="809"/>
      <c r="Z1191" s="809"/>
      <c r="AA1191" s="809" t="str">
        <f>IF(入力①申請書項目!AG1043="","",入力①申請書項目!AG1043)</f>
        <v/>
      </c>
      <c r="AB1191" s="809"/>
      <c r="AC1191" s="809"/>
      <c r="AD1191" s="812" t="str">
        <f>IF(入力①申請書項目!AK1043="","",入力①申請書項目!AK1043)</f>
        <v/>
      </c>
      <c r="AE1191" s="812"/>
      <c r="AF1191" s="812"/>
      <c r="AG1191" s="813" t="str">
        <f>IF(入力①申請書項目!AN1043="","",入力①申請書項目!AN1043)</f>
        <v/>
      </c>
      <c r="AH1191" s="813"/>
      <c r="AI1191" s="812" t="str">
        <f>IF(入力①申請書項目!AP1043=0,"",入力①申請書項目!AP1043)</f>
        <v/>
      </c>
      <c r="AJ1191" s="812"/>
      <c r="AK1191" s="812"/>
      <c r="AL1191" s="814" t="str">
        <f>IF(入力①申請書項目!AV1043="","",入力①申請書項目!AV1043)&amp;IF(入力①申請書項目!AZ1043="","",","&amp;入力①申請書項目!AZ1043)</f>
        <v/>
      </c>
      <c r="AM1191" s="814"/>
      <c r="AN1191" s="814"/>
      <c r="AO1191" s="814"/>
      <c r="AP1191" s="814"/>
      <c r="AQ1191" s="396"/>
    </row>
    <row r="1192" spans="1:43">
      <c r="A1192" s="265"/>
      <c r="B1192" s="265"/>
      <c r="C1192" s="808" t="str">
        <f>IF(入力①申請書項目!E1044="","",入力①申請書項目!E1044)</f>
        <v/>
      </c>
      <c r="D1192" s="808"/>
      <c r="E1192" s="809" t="str">
        <f>IF(入力①申請書項目!G1044="","","H"&amp;入力①申請書項目!G1044&amp;"."&amp;入力①申請書項目!J1044)</f>
        <v/>
      </c>
      <c r="F1192" s="809"/>
      <c r="G1192" s="809"/>
      <c r="H1192" s="809"/>
      <c r="I1192" s="810" t="str">
        <f>IF(入力①申請書項目!M1044="","",VLOOKUP(入力①申請書項目!M1044,PL①!$A$25:$B$29,2,FALSE))</f>
        <v/>
      </c>
      <c r="J1192" s="810"/>
      <c r="K1192" s="810"/>
      <c r="L1192" s="811" t="str">
        <f>IF(入力①申請書項目!Q1044="","",入力①申請書項目!Q1044)</f>
        <v/>
      </c>
      <c r="M1192" s="811"/>
      <c r="N1192" s="811"/>
      <c r="O1192" s="811"/>
      <c r="P1192" s="811"/>
      <c r="Q1192" s="811"/>
      <c r="R1192" s="811"/>
      <c r="S1192" s="811"/>
      <c r="T1192" s="811"/>
      <c r="U1192" s="811"/>
      <c r="V1192" s="811"/>
      <c r="W1192" s="809" t="str">
        <f>IF(入力①申請書項目!AA1044="","",入力①申請書項目!AA1044)&amp;IF(入力①申請書項目!AD1044="","",入力①申請書項目!AD1044)</f>
        <v/>
      </c>
      <c r="X1192" s="809"/>
      <c r="Y1192" s="809"/>
      <c r="Z1192" s="809"/>
      <c r="AA1192" s="809" t="str">
        <f>IF(入力①申請書項目!AG1044="","",入力①申請書項目!AG1044)</f>
        <v/>
      </c>
      <c r="AB1192" s="809"/>
      <c r="AC1192" s="809"/>
      <c r="AD1192" s="812" t="str">
        <f>IF(入力①申請書項目!AK1044="","",入力①申請書項目!AK1044)</f>
        <v/>
      </c>
      <c r="AE1192" s="812"/>
      <c r="AF1192" s="812"/>
      <c r="AG1192" s="813" t="str">
        <f>IF(入力①申請書項目!AN1044="","",入力①申請書項目!AN1044)</f>
        <v/>
      </c>
      <c r="AH1192" s="813"/>
      <c r="AI1192" s="812" t="str">
        <f>IF(入力①申請書項目!AP1044=0,"",入力①申請書項目!AP1044)</f>
        <v/>
      </c>
      <c r="AJ1192" s="812"/>
      <c r="AK1192" s="812"/>
      <c r="AL1192" s="814" t="str">
        <f>IF(入力①申請書項目!AV1044="","",入力①申請書項目!AV1044)&amp;IF(入力①申請書項目!AZ1044="","",","&amp;入力①申請書項目!AZ1044)</f>
        <v/>
      </c>
      <c r="AM1192" s="814"/>
      <c r="AN1192" s="814"/>
      <c r="AO1192" s="814"/>
      <c r="AP1192" s="814"/>
      <c r="AQ1192" s="396"/>
    </row>
    <row r="1193" spans="1:43">
      <c r="A1193" s="265"/>
      <c r="B1193" s="265"/>
      <c r="C1193" s="808" t="str">
        <f>IF(入力①申請書項目!E1045="","",入力①申請書項目!E1045)</f>
        <v/>
      </c>
      <c r="D1193" s="808"/>
      <c r="E1193" s="809" t="str">
        <f>IF(入力①申請書項目!G1045="","","H"&amp;入力①申請書項目!G1045&amp;"."&amp;入力①申請書項目!J1045)</f>
        <v/>
      </c>
      <c r="F1193" s="809"/>
      <c r="G1193" s="809"/>
      <c r="H1193" s="809"/>
      <c r="I1193" s="810" t="str">
        <f>IF(入力①申請書項目!M1045="","",VLOOKUP(入力①申請書項目!M1045,PL①!$A$25:$B$29,2,FALSE))</f>
        <v/>
      </c>
      <c r="J1193" s="810"/>
      <c r="K1193" s="810"/>
      <c r="L1193" s="811" t="str">
        <f>IF(入力①申請書項目!Q1045="","",入力①申請書項目!Q1045)</f>
        <v/>
      </c>
      <c r="M1193" s="811"/>
      <c r="N1193" s="811"/>
      <c r="O1193" s="811"/>
      <c r="P1193" s="811"/>
      <c r="Q1193" s="811"/>
      <c r="R1193" s="811"/>
      <c r="S1193" s="811"/>
      <c r="T1193" s="811"/>
      <c r="U1193" s="811"/>
      <c r="V1193" s="811"/>
      <c r="W1193" s="809" t="str">
        <f>IF(入力①申請書項目!AA1045="","",入力①申請書項目!AA1045)&amp;IF(入力①申請書項目!AD1045="","",入力①申請書項目!AD1045)</f>
        <v/>
      </c>
      <c r="X1193" s="809"/>
      <c r="Y1193" s="809"/>
      <c r="Z1193" s="809"/>
      <c r="AA1193" s="809" t="str">
        <f>IF(入力①申請書項目!AG1045="","",入力①申請書項目!AG1045)</f>
        <v/>
      </c>
      <c r="AB1193" s="809"/>
      <c r="AC1193" s="809"/>
      <c r="AD1193" s="812" t="str">
        <f>IF(入力①申請書項目!AK1045="","",入力①申請書項目!AK1045)</f>
        <v/>
      </c>
      <c r="AE1193" s="812"/>
      <c r="AF1193" s="812"/>
      <c r="AG1193" s="813" t="str">
        <f>IF(入力①申請書項目!AN1045="","",入力①申請書項目!AN1045)</f>
        <v/>
      </c>
      <c r="AH1193" s="813"/>
      <c r="AI1193" s="812" t="str">
        <f>IF(入力①申請書項目!AP1045=0,"",入力①申請書項目!AP1045)</f>
        <v/>
      </c>
      <c r="AJ1193" s="812"/>
      <c r="AK1193" s="812"/>
      <c r="AL1193" s="814" t="str">
        <f>IF(入力①申請書項目!AV1045="","",入力①申請書項目!AV1045)&amp;IF(入力①申請書項目!AZ1045="","",","&amp;入力①申請書項目!AZ1045)</f>
        <v/>
      </c>
      <c r="AM1193" s="814"/>
      <c r="AN1193" s="814"/>
      <c r="AO1193" s="814"/>
      <c r="AP1193" s="814"/>
      <c r="AQ1193" s="396"/>
    </row>
    <row r="1194" spans="1:43">
      <c r="A1194" s="265"/>
      <c r="B1194" s="265"/>
      <c r="C1194" s="808" t="str">
        <f>IF(入力①申請書項目!E1046="","",入力①申請書項目!E1046)</f>
        <v/>
      </c>
      <c r="D1194" s="808"/>
      <c r="E1194" s="809" t="str">
        <f>IF(入力①申請書項目!G1046="","","H"&amp;入力①申請書項目!G1046&amp;"."&amp;入力①申請書項目!J1046)</f>
        <v/>
      </c>
      <c r="F1194" s="809"/>
      <c r="G1194" s="809"/>
      <c r="H1194" s="809"/>
      <c r="I1194" s="810" t="str">
        <f>IF(入力①申請書項目!M1046="","",VLOOKUP(入力①申請書項目!M1046,PL①!$A$25:$B$29,2,FALSE))</f>
        <v/>
      </c>
      <c r="J1194" s="810"/>
      <c r="K1194" s="810"/>
      <c r="L1194" s="811" t="str">
        <f>IF(入力①申請書項目!Q1046="","",入力①申請書項目!Q1046)</f>
        <v/>
      </c>
      <c r="M1194" s="811"/>
      <c r="N1194" s="811"/>
      <c r="O1194" s="811"/>
      <c r="P1194" s="811"/>
      <c r="Q1194" s="811"/>
      <c r="R1194" s="811"/>
      <c r="S1194" s="811"/>
      <c r="T1194" s="811"/>
      <c r="U1194" s="811"/>
      <c r="V1194" s="811"/>
      <c r="W1194" s="809" t="str">
        <f>IF(入力①申請書項目!AA1046="","",入力①申請書項目!AA1046)&amp;IF(入力①申請書項目!AD1046="","",入力①申請書項目!AD1046)</f>
        <v/>
      </c>
      <c r="X1194" s="809"/>
      <c r="Y1194" s="809"/>
      <c r="Z1194" s="809"/>
      <c r="AA1194" s="809" t="str">
        <f>IF(入力①申請書項目!AG1046="","",入力①申請書項目!AG1046)</f>
        <v/>
      </c>
      <c r="AB1194" s="809"/>
      <c r="AC1194" s="809"/>
      <c r="AD1194" s="812" t="str">
        <f>IF(入力①申請書項目!AK1046="","",入力①申請書項目!AK1046)</f>
        <v/>
      </c>
      <c r="AE1194" s="812"/>
      <c r="AF1194" s="812"/>
      <c r="AG1194" s="813" t="str">
        <f>IF(入力①申請書項目!AN1046="","",入力①申請書項目!AN1046)</f>
        <v/>
      </c>
      <c r="AH1194" s="813"/>
      <c r="AI1194" s="812" t="str">
        <f>IF(入力①申請書項目!AP1046=0,"",入力①申請書項目!AP1046)</f>
        <v/>
      </c>
      <c r="AJ1194" s="812"/>
      <c r="AK1194" s="812"/>
      <c r="AL1194" s="814" t="str">
        <f>IF(入力①申請書項目!AV1046="","",入力①申請書項目!AV1046)&amp;IF(入力①申請書項目!AZ1046="","",","&amp;入力①申請書項目!AZ1046)</f>
        <v/>
      </c>
      <c r="AM1194" s="814"/>
      <c r="AN1194" s="814"/>
      <c r="AO1194" s="814"/>
      <c r="AP1194" s="814"/>
      <c r="AQ1194" s="396"/>
    </row>
    <row r="1195" spans="1:43">
      <c r="A1195" s="265"/>
      <c r="B1195" s="265"/>
      <c r="C1195" s="808" t="str">
        <f>IF(入力①申請書項目!E1047="","",入力①申請書項目!E1047)</f>
        <v/>
      </c>
      <c r="D1195" s="808"/>
      <c r="E1195" s="809" t="str">
        <f>IF(入力①申請書項目!G1047="","","H"&amp;入力①申請書項目!G1047&amp;"."&amp;入力①申請書項目!J1047)</f>
        <v/>
      </c>
      <c r="F1195" s="809"/>
      <c r="G1195" s="809"/>
      <c r="H1195" s="809"/>
      <c r="I1195" s="810" t="str">
        <f>IF(入力①申請書項目!M1047="","",VLOOKUP(入力①申請書項目!M1047,PL①!$A$25:$B$29,2,FALSE))</f>
        <v/>
      </c>
      <c r="J1195" s="810"/>
      <c r="K1195" s="810"/>
      <c r="L1195" s="811" t="str">
        <f>IF(入力①申請書項目!Q1047="","",入力①申請書項目!Q1047)</f>
        <v/>
      </c>
      <c r="M1195" s="811"/>
      <c r="N1195" s="811"/>
      <c r="O1195" s="811"/>
      <c r="P1195" s="811"/>
      <c r="Q1195" s="811"/>
      <c r="R1195" s="811"/>
      <c r="S1195" s="811"/>
      <c r="T1195" s="811"/>
      <c r="U1195" s="811"/>
      <c r="V1195" s="811"/>
      <c r="W1195" s="809" t="str">
        <f>IF(入力①申請書項目!AA1047="","",入力①申請書項目!AA1047)&amp;IF(入力①申請書項目!AD1047="","",入力①申請書項目!AD1047)</f>
        <v/>
      </c>
      <c r="X1195" s="809"/>
      <c r="Y1195" s="809"/>
      <c r="Z1195" s="809"/>
      <c r="AA1195" s="809" t="str">
        <f>IF(入力①申請書項目!AG1047="","",入力①申請書項目!AG1047)</f>
        <v/>
      </c>
      <c r="AB1195" s="809"/>
      <c r="AC1195" s="809"/>
      <c r="AD1195" s="812" t="str">
        <f>IF(入力①申請書項目!AK1047="","",入力①申請書項目!AK1047)</f>
        <v/>
      </c>
      <c r="AE1195" s="812"/>
      <c r="AF1195" s="812"/>
      <c r="AG1195" s="813" t="str">
        <f>IF(入力①申請書項目!AN1047="","",入力①申請書項目!AN1047)</f>
        <v/>
      </c>
      <c r="AH1195" s="813"/>
      <c r="AI1195" s="812" t="str">
        <f>IF(入力①申請書項目!AP1047=0,"",入力①申請書項目!AP1047)</f>
        <v/>
      </c>
      <c r="AJ1195" s="812"/>
      <c r="AK1195" s="812"/>
      <c r="AL1195" s="814" t="str">
        <f>IF(入力①申請書項目!AV1047="","",入力①申請書項目!AV1047)&amp;IF(入力①申請書項目!AZ1047="","",","&amp;入力①申請書項目!AZ1047)</f>
        <v/>
      </c>
      <c r="AM1195" s="814"/>
      <c r="AN1195" s="814"/>
      <c r="AO1195" s="814"/>
      <c r="AP1195" s="814"/>
      <c r="AQ1195" s="396"/>
    </row>
    <row r="1196" spans="1:43">
      <c r="A1196" s="265"/>
      <c r="B1196" s="265"/>
      <c r="C1196" s="808" t="str">
        <f>IF(入力①申請書項目!E1048="","",入力①申請書項目!E1048)</f>
        <v/>
      </c>
      <c r="D1196" s="808"/>
      <c r="E1196" s="809" t="str">
        <f>IF(入力①申請書項目!G1048="","","H"&amp;入力①申請書項目!G1048&amp;"."&amp;入力①申請書項目!J1048)</f>
        <v/>
      </c>
      <c r="F1196" s="809"/>
      <c r="G1196" s="809"/>
      <c r="H1196" s="809"/>
      <c r="I1196" s="810" t="str">
        <f>IF(入力①申請書項目!M1048="","",VLOOKUP(入力①申請書項目!M1048,PL①!$A$25:$B$29,2,FALSE))</f>
        <v/>
      </c>
      <c r="J1196" s="810"/>
      <c r="K1196" s="810"/>
      <c r="L1196" s="811" t="str">
        <f>IF(入力①申請書項目!Q1048="","",入力①申請書項目!Q1048)</f>
        <v/>
      </c>
      <c r="M1196" s="811"/>
      <c r="N1196" s="811"/>
      <c r="O1196" s="811"/>
      <c r="P1196" s="811"/>
      <c r="Q1196" s="811"/>
      <c r="R1196" s="811"/>
      <c r="S1196" s="811"/>
      <c r="T1196" s="811"/>
      <c r="U1196" s="811"/>
      <c r="V1196" s="811"/>
      <c r="W1196" s="809" t="str">
        <f>IF(入力①申請書項目!AA1048="","",入力①申請書項目!AA1048)&amp;IF(入力①申請書項目!AD1048="","",入力①申請書項目!AD1048)</f>
        <v/>
      </c>
      <c r="X1196" s="809"/>
      <c r="Y1196" s="809"/>
      <c r="Z1196" s="809"/>
      <c r="AA1196" s="809" t="str">
        <f>IF(入力①申請書項目!AG1048="","",入力①申請書項目!AG1048)</f>
        <v/>
      </c>
      <c r="AB1196" s="809"/>
      <c r="AC1196" s="809"/>
      <c r="AD1196" s="812" t="str">
        <f>IF(入力①申請書項目!AK1048="","",入力①申請書項目!AK1048)</f>
        <v/>
      </c>
      <c r="AE1196" s="812"/>
      <c r="AF1196" s="812"/>
      <c r="AG1196" s="813" t="str">
        <f>IF(入力①申請書項目!AN1048="","",入力①申請書項目!AN1048)</f>
        <v/>
      </c>
      <c r="AH1196" s="813"/>
      <c r="AI1196" s="812" t="str">
        <f>IF(入力①申請書項目!AP1048=0,"",入力①申請書項目!AP1048)</f>
        <v/>
      </c>
      <c r="AJ1196" s="812"/>
      <c r="AK1196" s="812"/>
      <c r="AL1196" s="814" t="str">
        <f>IF(入力①申請書項目!AV1048="","",入力①申請書項目!AV1048)&amp;IF(入力①申請書項目!AZ1048="","",","&amp;入力①申請書項目!AZ1048)</f>
        <v/>
      </c>
      <c r="AM1196" s="814"/>
      <c r="AN1196" s="814"/>
      <c r="AO1196" s="814"/>
      <c r="AP1196" s="814"/>
      <c r="AQ1196" s="396"/>
    </row>
    <row r="1197" spans="1:43">
      <c r="A1197" s="265"/>
      <c r="B1197" s="265"/>
      <c r="C1197" s="808" t="str">
        <f>IF(入力①申請書項目!E1049="","",入力①申請書項目!E1049)</f>
        <v/>
      </c>
      <c r="D1197" s="808"/>
      <c r="E1197" s="809" t="str">
        <f>IF(入力①申請書項目!G1049="","","H"&amp;入力①申請書項目!G1049&amp;"."&amp;入力①申請書項目!J1049)</f>
        <v/>
      </c>
      <c r="F1197" s="809"/>
      <c r="G1197" s="809"/>
      <c r="H1197" s="809"/>
      <c r="I1197" s="810" t="str">
        <f>IF(入力①申請書項目!M1049="","",VLOOKUP(入力①申請書項目!M1049,PL①!$A$25:$B$29,2,FALSE))</f>
        <v/>
      </c>
      <c r="J1197" s="810"/>
      <c r="K1197" s="810"/>
      <c r="L1197" s="811" t="str">
        <f>IF(入力①申請書項目!Q1049="","",入力①申請書項目!Q1049)</f>
        <v/>
      </c>
      <c r="M1197" s="811"/>
      <c r="N1197" s="811"/>
      <c r="O1197" s="811"/>
      <c r="P1197" s="811"/>
      <c r="Q1197" s="811"/>
      <c r="R1197" s="811"/>
      <c r="S1197" s="811"/>
      <c r="T1197" s="811"/>
      <c r="U1197" s="811"/>
      <c r="V1197" s="811"/>
      <c r="W1197" s="809" t="str">
        <f>IF(入力①申請書項目!AA1049="","",入力①申請書項目!AA1049)&amp;IF(入力①申請書項目!AD1049="","",入力①申請書項目!AD1049)</f>
        <v/>
      </c>
      <c r="X1197" s="809"/>
      <c r="Y1197" s="809"/>
      <c r="Z1197" s="809"/>
      <c r="AA1197" s="809" t="str">
        <f>IF(入力①申請書項目!AG1049="","",入力①申請書項目!AG1049)</f>
        <v/>
      </c>
      <c r="AB1197" s="809"/>
      <c r="AC1197" s="809"/>
      <c r="AD1197" s="812" t="str">
        <f>IF(入力①申請書項目!AK1049="","",入力①申請書項目!AK1049)</f>
        <v/>
      </c>
      <c r="AE1197" s="812"/>
      <c r="AF1197" s="812"/>
      <c r="AG1197" s="813" t="str">
        <f>IF(入力①申請書項目!AN1049="","",入力①申請書項目!AN1049)</f>
        <v/>
      </c>
      <c r="AH1197" s="813"/>
      <c r="AI1197" s="812" t="str">
        <f>IF(入力①申請書項目!AP1049=0,"",入力①申請書項目!AP1049)</f>
        <v/>
      </c>
      <c r="AJ1197" s="812"/>
      <c r="AK1197" s="812"/>
      <c r="AL1197" s="814" t="str">
        <f>IF(入力①申請書項目!AV1049="","",入力①申請書項目!AV1049)&amp;IF(入力①申請書項目!AZ1049="","",","&amp;入力①申請書項目!AZ1049)</f>
        <v/>
      </c>
      <c r="AM1197" s="814"/>
      <c r="AN1197" s="814"/>
      <c r="AO1197" s="814"/>
      <c r="AP1197" s="814"/>
      <c r="AQ1197" s="396"/>
    </row>
    <row r="1198" spans="1:43">
      <c r="A1198" s="265"/>
      <c r="B1198" s="265"/>
      <c r="C1198" s="808" t="str">
        <f>IF(入力①申請書項目!E1050="","",入力①申請書項目!E1050)</f>
        <v/>
      </c>
      <c r="D1198" s="808"/>
      <c r="E1198" s="809" t="str">
        <f>IF(入力①申請書項目!G1050="","","H"&amp;入力①申請書項目!G1050&amp;"."&amp;入力①申請書項目!J1050)</f>
        <v/>
      </c>
      <c r="F1198" s="809"/>
      <c r="G1198" s="809"/>
      <c r="H1198" s="809"/>
      <c r="I1198" s="810" t="str">
        <f>IF(入力①申請書項目!M1050="","",VLOOKUP(入力①申請書項目!M1050,PL①!$A$25:$B$29,2,FALSE))</f>
        <v/>
      </c>
      <c r="J1198" s="810"/>
      <c r="K1198" s="810"/>
      <c r="L1198" s="811" t="str">
        <f>IF(入力①申請書項目!Q1050="","",入力①申請書項目!Q1050)</f>
        <v/>
      </c>
      <c r="M1198" s="811"/>
      <c r="N1198" s="811"/>
      <c r="O1198" s="811"/>
      <c r="P1198" s="811"/>
      <c r="Q1198" s="811"/>
      <c r="R1198" s="811"/>
      <c r="S1198" s="811"/>
      <c r="T1198" s="811"/>
      <c r="U1198" s="811"/>
      <c r="V1198" s="811"/>
      <c r="W1198" s="809" t="str">
        <f>IF(入力①申請書項目!AA1050="","",入力①申請書項目!AA1050)&amp;IF(入力①申請書項目!AD1050="","",入力①申請書項目!AD1050)</f>
        <v/>
      </c>
      <c r="X1198" s="809"/>
      <c r="Y1198" s="809"/>
      <c r="Z1198" s="809"/>
      <c r="AA1198" s="809" t="str">
        <f>IF(入力①申請書項目!AG1050="","",入力①申請書項目!AG1050)</f>
        <v/>
      </c>
      <c r="AB1198" s="809"/>
      <c r="AC1198" s="809"/>
      <c r="AD1198" s="812" t="str">
        <f>IF(入力①申請書項目!AK1050="","",入力①申請書項目!AK1050)</f>
        <v/>
      </c>
      <c r="AE1198" s="812"/>
      <c r="AF1198" s="812"/>
      <c r="AG1198" s="813" t="str">
        <f>IF(入力①申請書項目!AN1050="","",入力①申請書項目!AN1050)</f>
        <v/>
      </c>
      <c r="AH1198" s="813"/>
      <c r="AI1198" s="812" t="str">
        <f>IF(入力①申請書項目!AP1050=0,"",入力①申請書項目!AP1050)</f>
        <v/>
      </c>
      <c r="AJ1198" s="812"/>
      <c r="AK1198" s="812"/>
      <c r="AL1198" s="814" t="str">
        <f>IF(入力①申請書項目!AV1050="","",入力①申請書項目!AV1050)&amp;IF(入力①申請書項目!AZ1050="","",","&amp;入力①申請書項目!AZ1050)</f>
        <v/>
      </c>
      <c r="AM1198" s="814"/>
      <c r="AN1198" s="814"/>
      <c r="AO1198" s="814"/>
      <c r="AP1198" s="814"/>
      <c r="AQ1198" s="396"/>
    </row>
    <row r="1199" spans="1:43">
      <c r="A1199" s="265"/>
      <c r="B1199" s="265"/>
      <c r="C1199" s="808" t="str">
        <f>IF(入力①申請書項目!E1051="","",入力①申請書項目!E1051)</f>
        <v/>
      </c>
      <c r="D1199" s="808"/>
      <c r="E1199" s="809" t="str">
        <f>IF(入力①申請書項目!G1051="","","H"&amp;入力①申請書項目!G1051&amp;"."&amp;入力①申請書項目!J1051)</f>
        <v/>
      </c>
      <c r="F1199" s="809"/>
      <c r="G1199" s="809"/>
      <c r="H1199" s="809"/>
      <c r="I1199" s="810" t="str">
        <f>IF(入力①申請書項目!M1051="","",VLOOKUP(入力①申請書項目!M1051,PL①!$A$25:$B$29,2,FALSE))</f>
        <v/>
      </c>
      <c r="J1199" s="810"/>
      <c r="K1199" s="810"/>
      <c r="L1199" s="811" t="str">
        <f>IF(入力①申請書項目!Q1051="","",入力①申請書項目!Q1051)</f>
        <v/>
      </c>
      <c r="M1199" s="811"/>
      <c r="N1199" s="811"/>
      <c r="O1199" s="811"/>
      <c r="P1199" s="811"/>
      <c r="Q1199" s="811"/>
      <c r="R1199" s="811"/>
      <c r="S1199" s="811"/>
      <c r="T1199" s="811"/>
      <c r="U1199" s="811"/>
      <c r="V1199" s="811"/>
      <c r="W1199" s="809" t="str">
        <f>IF(入力①申請書項目!AA1051="","",入力①申請書項目!AA1051)&amp;IF(入力①申請書項目!AD1051="","",入力①申請書項目!AD1051)</f>
        <v/>
      </c>
      <c r="X1199" s="809"/>
      <c r="Y1199" s="809"/>
      <c r="Z1199" s="809"/>
      <c r="AA1199" s="809" t="str">
        <f>IF(入力①申請書項目!AG1051="","",入力①申請書項目!AG1051)</f>
        <v/>
      </c>
      <c r="AB1199" s="809"/>
      <c r="AC1199" s="809"/>
      <c r="AD1199" s="812" t="str">
        <f>IF(入力①申請書項目!AK1051="","",入力①申請書項目!AK1051)</f>
        <v/>
      </c>
      <c r="AE1199" s="812"/>
      <c r="AF1199" s="812"/>
      <c r="AG1199" s="813" t="str">
        <f>IF(入力①申請書項目!AN1051="","",入力①申請書項目!AN1051)</f>
        <v/>
      </c>
      <c r="AH1199" s="813"/>
      <c r="AI1199" s="812" t="str">
        <f>IF(入力①申請書項目!AP1051=0,"",入力①申請書項目!AP1051)</f>
        <v/>
      </c>
      <c r="AJ1199" s="812"/>
      <c r="AK1199" s="812"/>
      <c r="AL1199" s="814" t="str">
        <f>IF(入力①申請書項目!AV1051="","",入力①申請書項目!AV1051)&amp;IF(入力①申請書項目!AZ1051="","",","&amp;入力①申請書項目!AZ1051)</f>
        <v/>
      </c>
      <c r="AM1199" s="814"/>
      <c r="AN1199" s="814"/>
      <c r="AO1199" s="814"/>
      <c r="AP1199" s="814"/>
      <c r="AQ1199" s="396"/>
    </row>
    <row r="1200" spans="1:43">
      <c r="A1200" s="265"/>
      <c r="B1200" s="265"/>
      <c r="C1200" s="808" t="str">
        <f>IF(入力①申請書項目!E1052="","",入力①申請書項目!E1052)</f>
        <v/>
      </c>
      <c r="D1200" s="808"/>
      <c r="E1200" s="809" t="str">
        <f>IF(入力①申請書項目!G1052="","","H"&amp;入力①申請書項目!G1052&amp;"."&amp;入力①申請書項目!J1052)</f>
        <v/>
      </c>
      <c r="F1200" s="809"/>
      <c r="G1200" s="809"/>
      <c r="H1200" s="809"/>
      <c r="I1200" s="810" t="str">
        <f>IF(入力①申請書項目!M1052="","",VLOOKUP(入力①申請書項目!M1052,PL①!$A$25:$B$29,2,FALSE))</f>
        <v/>
      </c>
      <c r="J1200" s="810"/>
      <c r="K1200" s="810"/>
      <c r="L1200" s="811" t="str">
        <f>IF(入力①申請書項目!Q1052="","",入力①申請書項目!Q1052)</f>
        <v/>
      </c>
      <c r="M1200" s="811"/>
      <c r="N1200" s="811"/>
      <c r="O1200" s="811"/>
      <c r="P1200" s="811"/>
      <c r="Q1200" s="811"/>
      <c r="R1200" s="811"/>
      <c r="S1200" s="811"/>
      <c r="T1200" s="811"/>
      <c r="U1200" s="811"/>
      <c r="V1200" s="811"/>
      <c r="W1200" s="809" t="str">
        <f>IF(入力①申請書項目!AA1052="","",入力①申請書項目!AA1052)&amp;IF(入力①申請書項目!AD1052="","",入力①申請書項目!AD1052)</f>
        <v/>
      </c>
      <c r="X1200" s="809"/>
      <c r="Y1200" s="809"/>
      <c r="Z1200" s="809"/>
      <c r="AA1200" s="809" t="str">
        <f>IF(入力①申請書項目!AG1052="","",入力①申請書項目!AG1052)</f>
        <v/>
      </c>
      <c r="AB1200" s="809"/>
      <c r="AC1200" s="809"/>
      <c r="AD1200" s="812" t="str">
        <f>IF(入力①申請書項目!AK1052="","",入力①申請書項目!AK1052)</f>
        <v/>
      </c>
      <c r="AE1200" s="812"/>
      <c r="AF1200" s="812"/>
      <c r="AG1200" s="813" t="str">
        <f>IF(入力①申請書項目!AN1052="","",入力①申請書項目!AN1052)</f>
        <v/>
      </c>
      <c r="AH1200" s="813"/>
      <c r="AI1200" s="812" t="str">
        <f>IF(入力①申請書項目!AP1052=0,"",入力①申請書項目!AP1052)</f>
        <v/>
      </c>
      <c r="AJ1200" s="812"/>
      <c r="AK1200" s="812"/>
      <c r="AL1200" s="814" t="str">
        <f>IF(入力①申請書項目!AV1052="","",入力①申請書項目!AV1052)&amp;IF(入力①申請書項目!AZ1052="","",","&amp;入力①申請書項目!AZ1052)</f>
        <v/>
      </c>
      <c r="AM1200" s="814"/>
      <c r="AN1200" s="814"/>
      <c r="AO1200" s="814"/>
      <c r="AP1200" s="814"/>
      <c r="AQ1200" s="396"/>
    </row>
    <row r="1201" spans="1:43">
      <c r="A1201" s="265"/>
      <c r="B1201" s="265"/>
      <c r="C1201" s="808" t="str">
        <f>IF(入力①申請書項目!E1053="","",入力①申請書項目!E1053)</f>
        <v/>
      </c>
      <c r="D1201" s="808"/>
      <c r="E1201" s="809" t="str">
        <f>IF(入力①申請書項目!G1053="","","H"&amp;入力①申請書項目!G1053&amp;"."&amp;入力①申請書項目!J1053)</f>
        <v/>
      </c>
      <c r="F1201" s="809"/>
      <c r="G1201" s="809"/>
      <c r="H1201" s="809"/>
      <c r="I1201" s="810" t="str">
        <f>IF(入力①申請書項目!M1053="","",VLOOKUP(入力①申請書項目!M1053,PL①!$A$25:$B$29,2,FALSE))</f>
        <v/>
      </c>
      <c r="J1201" s="810"/>
      <c r="K1201" s="810"/>
      <c r="L1201" s="811" t="str">
        <f>IF(入力①申請書項目!Q1053="","",入力①申請書項目!Q1053)</f>
        <v/>
      </c>
      <c r="M1201" s="811"/>
      <c r="N1201" s="811"/>
      <c r="O1201" s="811"/>
      <c r="P1201" s="811"/>
      <c r="Q1201" s="811"/>
      <c r="R1201" s="811"/>
      <c r="S1201" s="811"/>
      <c r="T1201" s="811"/>
      <c r="U1201" s="811"/>
      <c r="V1201" s="811"/>
      <c r="W1201" s="809" t="str">
        <f>IF(入力①申請書項目!AA1053="","",入力①申請書項目!AA1053)&amp;IF(入力①申請書項目!AD1053="","",入力①申請書項目!AD1053)</f>
        <v/>
      </c>
      <c r="X1201" s="809"/>
      <c r="Y1201" s="809"/>
      <c r="Z1201" s="809"/>
      <c r="AA1201" s="809" t="str">
        <f>IF(入力①申請書項目!AG1053="","",入力①申請書項目!AG1053)</f>
        <v/>
      </c>
      <c r="AB1201" s="809"/>
      <c r="AC1201" s="809"/>
      <c r="AD1201" s="812" t="str">
        <f>IF(入力①申請書項目!AK1053="","",入力①申請書項目!AK1053)</f>
        <v/>
      </c>
      <c r="AE1201" s="812"/>
      <c r="AF1201" s="812"/>
      <c r="AG1201" s="813" t="str">
        <f>IF(入力①申請書項目!AN1053="","",入力①申請書項目!AN1053)</f>
        <v/>
      </c>
      <c r="AH1201" s="813"/>
      <c r="AI1201" s="812" t="str">
        <f>IF(入力①申請書項目!AP1053=0,"",入力①申請書項目!AP1053)</f>
        <v/>
      </c>
      <c r="AJ1201" s="812"/>
      <c r="AK1201" s="812"/>
      <c r="AL1201" s="814" t="str">
        <f>IF(入力①申請書項目!AV1053="","",入力①申請書項目!AV1053)&amp;IF(入力①申請書項目!AZ1053="","",","&amp;入力①申請書項目!AZ1053)</f>
        <v/>
      </c>
      <c r="AM1201" s="814"/>
      <c r="AN1201" s="814"/>
      <c r="AO1201" s="814"/>
      <c r="AP1201" s="814"/>
      <c r="AQ1201" s="396"/>
    </row>
    <row r="1202" spans="1:43">
      <c r="A1202" s="265"/>
      <c r="B1202" s="265"/>
      <c r="C1202" s="808" t="str">
        <f>IF(入力①申請書項目!E1054="","",入力①申請書項目!E1054)</f>
        <v/>
      </c>
      <c r="D1202" s="808"/>
      <c r="E1202" s="809" t="str">
        <f>IF(入力①申請書項目!G1054="","","H"&amp;入力①申請書項目!G1054&amp;"."&amp;入力①申請書項目!J1054)</f>
        <v/>
      </c>
      <c r="F1202" s="809"/>
      <c r="G1202" s="809"/>
      <c r="H1202" s="809"/>
      <c r="I1202" s="810" t="str">
        <f>IF(入力①申請書項目!M1054="","",VLOOKUP(入力①申請書項目!M1054,PL①!$A$25:$B$29,2,FALSE))</f>
        <v/>
      </c>
      <c r="J1202" s="810"/>
      <c r="K1202" s="810"/>
      <c r="L1202" s="811" t="str">
        <f>IF(入力①申請書項目!Q1054="","",入力①申請書項目!Q1054)</f>
        <v/>
      </c>
      <c r="M1202" s="811"/>
      <c r="N1202" s="811"/>
      <c r="O1202" s="811"/>
      <c r="P1202" s="811"/>
      <c r="Q1202" s="811"/>
      <c r="R1202" s="811"/>
      <c r="S1202" s="811"/>
      <c r="T1202" s="811"/>
      <c r="U1202" s="811"/>
      <c r="V1202" s="811"/>
      <c r="W1202" s="809" t="str">
        <f>IF(入力①申請書項目!AA1054="","",入力①申請書項目!AA1054)&amp;IF(入力①申請書項目!AD1054="","",入力①申請書項目!AD1054)</f>
        <v/>
      </c>
      <c r="X1202" s="809"/>
      <c r="Y1202" s="809"/>
      <c r="Z1202" s="809"/>
      <c r="AA1202" s="809" t="str">
        <f>IF(入力①申請書項目!AG1054="","",入力①申請書項目!AG1054)</f>
        <v/>
      </c>
      <c r="AB1202" s="809"/>
      <c r="AC1202" s="809"/>
      <c r="AD1202" s="812" t="str">
        <f>IF(入力①申請書項目!AK1054="","",入力①申請書項目!AK1054)</f>
        <v/>
      </c>
      <c r="AE1202" s="812"/>
      <c r="AF1202" s="812"/>
      <c r="AG1202" s="813" t="str">
        <f>IF(入力①申請書項目!AN1054="","",入力①申請書項目!AN1054)</f>
        <v/>
      </c>
      <c r="AH1202" s="813"/>
      <c r="AI1202" s="812" t="str">
        <f>IF(入力①申請書項目!AP1054=0,"",入力①申請書項目!AP1054)</f>
        <v/>
      </c>
      <c r="AJ1202" s="812"/>
      <c r="AK1202" s="812"/>
      <c r="AL1202" s="814" t="str">
        <f>IF(入力①申請書項目!AV1054="","",入力①申請書項目!AV1054)&amp;IF(入力①申請書項目!AZ1054="","",","&amp;入力①申請書項目!AZ1054)</f>
        <v/>
      </c>
      <c r="AM1202" s="814"/>
      <c r="AN1202" s="814"/>
      <c r="AO1202" s="814"/>
      <c r="AP1202" s="814"/>
      <c r="AQ1202" s="396"/>
    </row>
    <row r="1203" spans="1:43">
      <c r="A1203" s="265"/>
      <c r="B1203" s="265"/>
      <c r="C1203" s="808" t="str">
        <f>IF(入力①申請書項目!E1055="","",入力①申請書項目!E1055)</f>
        <v/>
      </c>
      <c r="D1203" s="808"/>
      <c r="E1203" s="809" t="str">
        <f>IF(入力①申請書項目!G1055="","","H"&amp;入力①申請書項目!G1055&amp;"."&amp;入力①申請書項目!J1055)</f>
        <v/>
      </c>
      <c r="F1203" s="809"/>
      <c r="G1203" s="809"/>
      <c r="H1203" s="809"/>
      <c r="I1203" s="810" t="str">
        <f>IF(入力①申請書項目!M1055="","",VLOOKUP(入力①申請書項目!M1055,PL①!$A$25:$B$29,2,FALSE))</f>
        <v/>
      </c>
      <c r="J1203" s="810"/>
      <c r="K1203" s="810"/>
      <c r="L1203" s="811" t="str">
        <f>IF(入力①申請書項目!Q1055="","",入力①申請書項目!Q1055)</f>
        <v/>
      </c>
      <c r="M1203" s="811"/>
      <c r="N1203" s="811"/>
      <c r="O1203" s="811"/>
      <c r="P1203" s="811"/>
      <c r="Q1203" s="811"/>
      <c r="R1203" s="811"/>
      <c r="S1203" s="811"/>
      <c r="T1203" s="811"/>
      <c r="U1203" s="811"/>
      <c r="V1203" s="811"/>
      <c r="W1203" s="809" t="str">
        <f>IF(入力①申請書項目!AA1055="","",入力①申請書項目!AA1055)&amp;IF(入力①申請書項目!AD1055="","",入力①申請書項目!AD1055)</f>
        <v/>
      </c>
      <c r="X1203" s="809"/>
      <c r="Y1203" s="809"/>
      <c r="Z1203" s="809"/>
      <c r="AA1203" s="809" t="str">
        <f>IF(入力①申請書項目!AG1055="","",入力①申請書項目!AG1055)</f>
        <v/>
      </c>
      <c r="AB1203" s="809"/>
      <c r="AC1203" s="809"/>
      <c r="AD1203" s="812" t="str">
        <f>IF(入力①申請書項目!AK1055="","",入力①申請書項目!AK1055)</f>
        <v/>
      </c>
      <c r="AE1203" s="812"/>
      <c r="AF1203" s="812"/>
      <c r="AG1203" s="813" t="str">
        <f>IF(入力①申請書項目!AN1055="","",入力①申請書項目!AN1055)</f>
        <v/>
      </c>
      <c r="AH1203" s="813"/>
      <c r="AI1203" s="812" t="str">
        <f>IF(入力①申請書項目!AP1055=0,"",入力①申請書項目!AP1055)</f>
        <v/>
      </c>
      <c r="AJ1203" s="812"/>
      <c r="AK1203" s="812"/>
      <c r="AL1203" s="814" t="str">
        <f>IF(入力①申請書項目!AV1055="","",入力①申請書項目!AV1055)&amp;IF(入力①申請書項目!AZ1055="","",","&amp;入力①申請書項目!AZ1055)</f>
        <v/>
      </c>
      <c r="AM1203" s="814"/>
      <c r="AN1203" s="814"/>
      <c r="AO1203" s="814"/>
      <c r="AP1203" s="814"/>
      <c r="AQ1203" s="396"/>
    </row>
    <row r="1204" spans="1:43">
      <c r="A1204" s="265"/>
      <c r="B1204" s="265"/>
      <c r="C1204" s="808" t="str">
        <f>IF(入力①申請書項目!E1056="","",入力①申請書項目!E1056)</f>
        <v/>
      </c>
      <c r="D1204" s="808"/>
      <c r="E1204" s="809" t="str">
        <f>IF(入力①申請書項目!G1056="","","H"&amp;入力①申請書項目!G1056&amp;"."&amp;入力①申請書項目!J1056)</f>
        <v/>
      </c>
      <c r="F1204" s="809"/>
      <c r="G1204" s="809"/>
      <c r="H1204" s="809"/>
      <c r="I1204" s="810" t="str">
        <f>IF(入力①申請書項目!M1056="","",VLOOKUP(入力①申請書項目!M1056,PL①!$A$25:$B$29,2,FALSE))</f>
        <v/>
      </c>
      <c r="J1204" s="810"/>
      <c r="K1204" s="810"/>
      <c r="L1204" s="811" t="str">
        <f>IF(入力①申請書項目!Q1056="","",入力①申請書項目!Q1056)</f>
        <v/>
      </c>
      <c r="M1204" s="811"/>
      <c r="N1204" s="811"/>
      <c r="O1204" s="811"/>
      <c r="P1204" s="811"/>
      <c r="Q1204" s="811"/>
      <c r="R1204" s="811"/>
      <c r="S1204" s="811"/>
      <c r="T1204" s="811"/>
      <c r="U1204" s="811"/>
      <c r="V1204" s="811"/>
      <c r="W1204" s="809" t="str">
        <f>IF(入力①申請書項目!AA1056="","",入力①申請書項目!AA1056)&amp;IF(入力①申請書項目!AD1056="","",入力①申請書項目!AD1056)</f>
        <v/>
      </c>
      <c r="X1204" s="809"/>
      <c r="Y1204" s="809"/>
      <c r="Z1204" s="809"/>
      <c r="AA1204" s="809" t="str">
        <f>IF(入力①申請書項目!AG1056="","",入力①申請書項目!AG1056)</f>
        <v/>
      </c>
      <c r="AB1204" s="809"/>
      <c r="AC1204" s="809"/>
      <c r="AD1204" s="812" t="str">
        <f>IF(入力①申請書項目!AK1056="","",入力①申請書項目!AK1056)</f>
        <v/>
      </c>
      <c r="AE1204" s="812"/>
      <c r="AF1204" s="812"/>
      <c r="AG1204" s="813" t="str">
        <f>IF(入力①申請書項目!AN1056="","",入力①申請書項目!AN1056)</f>
        <v/>
      </c>
      <c r="AH1204" s="813"/>
      <c r="AI1204" s="812" t="str">
        <f>IF(入力①申請書項目!AP1056=0,"",入力①申請書項目!AP1056)</f>
        <v/>
      </c>
      <c r="AJ1204" s="812"/>
      <c r="AK1204" s="812"/>
      <c r="AL1204" s="814" t="str">
        <f>IF(入力①申請書項目!AV1056="","",入力①申請書項目!AV1056)&amp;IF(入力①申請書項目!AZ1056="","",","&amp;入力①申請書項目!AZ1056)</f>
        <v/>
      </c>
      <c r="AM1204" s="814"/>
      <c r="AN1204" s="814"/>
      <c r="AO1204" s="814"/>
      <c r="AP1204" s="814"/>
      <c r="AQ1204" s="396"/>
    </row>
    <row r="1205" spans="1:43">
      <c r="A1205" s="265"/>
      <c r="B1205" s="265"/>
      <c r="C1205" s="808" t="str">
        <f>IF(入力①申請書項目!E1057="","",入力①申請書項目!E1057)</f>
        <v/>
      </c>
      <c r="D1205" s="808"/>
      <c r="E1205" s="809" t="str">
        <f>IF(入力①申請書項目!G1057="","","H"&amp;入力①申請書項目!G1057&amp;"."&amp;入力①申請書項目!J1057)</f>
        <v/>
      </c>
      <c r="F1205" s="809"/>
      <c r="G1205" s="809"/>
      <c r="H1205" s="809"/>
      <c r="I1205" s="810" t="str">
        <f>IF(入力①申請書項目!M1057="","",VLOOKUP(入力①申請書項目!M1057,PL①!$A$25:$B$29,2,FALSE))</f>
        <v/>
      </c>
      <c r="J1205" s="810"/>
      <c r="K1205" s="810"/>
      <c r="L1205" s="811" t="str">
        <f>IF(入力①申請書項目!Q1057="","",入力①申請書項目!Q1057)</f>
        <v/>
      </c>
      <c r="M1205" s="811"/>
      <c r="N1205" s="811"/>
      <c r="O1205" s="811"/>
      <c r="P1205" s="811"/>
      <c r="Q1205" s="811"/>
      <c r="R1205" s="811"/>
      <c r="S1205" s="811"/>
      <c r="T1205" s="811"/>
      <c r="U1205" s="811"/>
      <c r="V1205" s="811"/>
      <c r="W1205" s="809" t="str">
        <f>IF(入力①申請書項目!AA1057="","",入力①申請書項目!AA1057)&amp;IF(入力①申請書項目!AD1057="","",入力①申請書項目!AD1057)</f>
        <v/>
      </c>
      <c r="X1205" s="809"/>
      <c r="Y1205" s="809"/>
      <c r="Z1205" s="809"/>
      <c r="AA1205" s="809" t="str">
        <f>IF(入力①申請書項目!AG1057="","",入力①申請書項目!AG1057)</f>
        <v/>
      </c>
      <c r="AB1205" s="809"/>
      <c r="AC1205" s="809"/>
      <c r="AD1205" s="812" t="str">
        <f>IF(入力①申請書項目!AK1057="","",入力①申請書項目!AK1057)</f>
        <v/>
      </c>
      <c r="AE1205" s="812"/>
      <c r="AF1205" s="812"/>
      <c r="AG1205" s="813" t="str">
        <f>IF(入力①申請書項目!AN1057="","",入力①申請書項目!AN1057)</f>
        <v/>
      </c>
      <c r="AH1205" s="813"/>
      <c r="AI1205" s="812" t="str">
        <f>IF(入力①申請書項目!AP1057=0,"",入力①申請書項目!AP1057)</f>
        <v/>
      </c>
      <c r="AJ1205" s="812"/>
      <c r="AK1205" s="812"/>
      <c r="AL1205" s="814" t="str">
        <f>IF(入力①申請書項目!AV1057="","",入力①申請書項目!AV1057)&amp;IF(入力①申請書項目!AZ1057="","",","&amp;入力①申請書項目!AZ1057)</f>
        <v/>
      </c>
      <c r="AM1205" s="814"/>
      <c r="AN1205" s="814"/>
      <c r="AO1205" s="814"/>
      <c r="AP1205" s="814"/>
      <c r="AQ1205" s="396"/>
    </row>
    <row r="1206" spans="1:43">
      <c r="A1206" s="265"/>
      <c r="B1206" s="265"/>
      <c r="C1206" s="808" t="str">
        <f>IF(入力①申請書項目!E1058="","",入力①申請書項目!E1058)</f>
        <v/>
      </c>
      <c r="D1206" s="808"/>
      <c r="E1206" s="809" t="str">
        <f>IF(入力①申請書項目!G1058="","","H"&amp;入力①申請書項目!G1058&amp;"."&amp;入力①申請書項目!J1058)</f>
        <v/>
      </c>
      <c r="F1206" s="809"/>
      <c r="G1206" s="809"/>
      <c r="H1206" s="809"/>
      <c r="I1206" s="810" t="str">
        <f>IF(入力①申請書項目!M1058="","",VLOOKUP(入力①申請書項目!M1058,PL①!$A$25:$B$29,2,FALSE))</f>
        <v/>
      </c>
      <c r="J1206" s="810"/>
      <c r="K1206" s="810"/>
      <c r="L1206" s="811" t="str">
        <f>IF(入力①申請書項目!Q1058="","",入力①申請書項目!Q1058)</f>
        <v/>
      </c>
      <c r="M1206" s="811"/>
      <c r="N1206" s="811"/>
      <c r="O1206" s="811"/>
      <c r="P1206" s="811"/>
      <c r="Q1206" s="811"/>
      <c r="R1206" s="811"/>
      <c r="S1206" s="811"/>
      <c r="T1206" s="811"/>
      <c r="U1206" s="811"/>
      <c r="V1206" s="811"/>
      <c r="W1206" s="809" t="str">
        <f>IF(入力①申請書項目!AA1058="","",入力①申請書項目!AA1058)&amp;IF(入力①申請書項目!AD1058="","",入力①申請書項目!AD1058)</f>
        <v/>
      </c>
      <c r="X1206" s="809"/>
      <c r="Y1206" s="809"/>
      <c r="Z1206" s="809"/>
      <c r="AA1206" s="809" t="str">
        <f>IF(入力①申請書項目!AG1058="","",入力①申請書項目!AG1058)</f>
        <v/>
      </c>
      <c r="AB1206" s="809"/>
      <c r="AC1206" s="809"/>
      <c r="AD1206" s="812" t="str">
        <f>IF(入力①申請書項目!AK1058="","",入力①申請書項目!AK1058)</f>
        <v/>
      </c>
      <c r="AE1206" s="812"/>
      <c r="AF1206" s="812"/>
      <c r="AG1206" s="813" t="str">
        <f>IF(入力①申請書項目!AN1058="","",入力①申請書項目!AN1058)</f>
        <v/>
      </c>
      <c r="AH1206" s="813"/>
      <c r="AI1206" s="812" t="str">
        <f>IF(入力①申請書項目!AP1058=0,"",入力①申請書項目!AP1058)</f>
        <v/>
      </c>
      <c r="AJ1206" s="812"/>
      <c r="AK1206" s="812"/>
      <c r="AL1206" s="814" t="str">
        <f>IF(入力①申請書項目!AV1058="","",入力①申請書項目!AV1058)&amp;IF(入力①申請書項目!AZ1058="","",","&amp;入力①申請書項目!AZ1058)</f>
        <v/>
      </c>
      <c r="AM1206" s="814"/>
      <c r="AN1206" s="814"/>
      <c r="AO1206" s="814"/>
      <c r="AP1206" s="814"/>
      <c r="AQ1206" s="396"/>
    </row>
    <row r="1207" spans="1:43">
      <c r="A1207" s="265"/>
      <c r="B1207" s="265"/>
      <c r="C1207" s="808" t="str">
        <f>IF(入力①申請書項目!E1059="","",入力①申請書項目!E1059)</f>
        <v/>
      </c>
      <c r="D1207" s="808"/>
      <c r="E1207" s="809" t="str">
        <f>IF(入力①申請書項目!G1059="","","H"&amp;入力①申請書項目!G1059&amp;"."&amp;入力①申請書項目!J1059)</f>
        <v/>
      </c>
      <c r="F1207" s="809"/>
      <c r="G1207" s="809"/>
      <c r="H1207" s="809"/>
      <c r="I1207" s="810" t="str">
        <f>IF(入力①申請書項目!M1059="","",VLOOKUP(入力①申請書項目!M1059,PL①!$A$25:$B$29,2,FALSE))</f>
        <v/>
      </c>
      <c r="J1207" s="810"/>
      <c r="K1207" s="810"/>
      <c r="L1207" s="811" t="str">
        <f>IF(入力①申請書項目!Q1059="","",入力①申請書項目!Q1059)</f>
        <v/>
      </c>
      <c r="M1207" s="811"/>
      <c r="N1207" s="811"/>
      <c r="O1207" s="811"/>
      <c r="P1207" s="811"/>
      <c r="Q1207" s="811"/>
      <c r="R1207" s="811"/>
      <c r="S1207" s="811"/>
      <c r="T1207" s="811"/>
      <c r="U1207" s="811"/>
      <c r="V1207" s="811"/>
      <c r="W1207" s="809" t="str">
        <f>IF(入力①申請書項目!AA1059="","",入力①申請書項目!AA1059)&amp;IF(入力①申請書項目!AD1059="","",入力①申請書項目!AD1059)</f>
        <v/>
      </c>
      <c r="X1207" s="809"/>
      <c r="Y1207" s="809"/>
      <c r="Z1207" s="809"/>
      <c r="AA1207" s="809" t="str">
        <f>IF(入力①申請書項目!AG1059="","",入力①申請書項目!AG1059)</f>
        <v/>
      </c>
      <c r="AB1207" s="809"/>
      <c r="AC1207" s="809"/>
      <c r="AD1207" s="812" t="str">
        <f>IF(入力①申請書項目!AK1059="","",入力①申請書項目!AK1059)</f>
        <v/>
      </c>
      <c r="AE1207" s="812"/>
      <c r="AF1207" s="812"/>
      <c r="AG1207" s="813" t="str">
        <f>IF(入力①申請書項目!AN1059="","",入力①申請書項目!AN1059)</f>
        <v/>
      </c>
      <c r="AH1207" s="813"/>
      <c r="AI1207" s="812" t="str">
        <f>IF(入力①申請書項目!AP1059=0,"",入力①申請書項目!AP1059)</f>
        <v/>
      </c>
      <c r="AJ1207" s="812"/>
      <c r="AK1207" s="812"/>
      <c r="AL1207" s="814" t="str">
        <f>IF(入力①申請書項目!AV1059="","",入力①申請書項目!AV1059)&amp;IF(入力①申請書項目!AZ1059="","",","&amp;入力①申請書項目!AZ1059)</f>
        <v/>
      </c>
      <c r="AM1207" s="814"/>
      <c r="AN1207" s="814"/>
      <c r="AO1207" s="814"/>
      <c r="AP1207" s="814"/>
      <c r="AQ1207" s="396"/>
    </row>
    <row r="1208" spans="1:43">
      <c r="A1208" s="265"/>
      <c r="B1208" s="265"/>
      <c r="C1208" s="808" t="str">
        <f>IF(入力①申請書項目!E1060="","",入力①申請書項目!E1060)</f>
        <v/>
      </c>
      <c r="D1208" s="808"/>
      <c r="E1208" s="809" t="str">
        <f>IF(入力①申請書項目!G1060="","","H"&amp;入力①申請書項目!G1060&amp;"."&amp;入力①申請書項目!J1060)</f>
        <v/>
      </c>
      <c r="F1208" s="809"/>
      <c r="G1208" s="809"/>
      <c r="H1208" s="809"/>
      <c r="I1208" s="810" t="str">
        <f>IF(入力①申請書項目!M1060="","",VLOOKUP(入力①申請書項目!M1060,PL①!$A$25:$B$29,2,FALSE))</f>
        <v/>
      </c>
      <c r="J1208" s="810"/>
      <c r="K1208" s="810"/>
      <c r="L1208" s="811" t="str">
        <f>IF(入力①申請書項目!Q1060="","",入力①申請書項目!Q1060)</f>
        <v/>
      </c>
      <c r="M1208" s="811"/>
      <c r="N1208" s="811"/>
      <c r="O1208" s="811"/>
      <c r="P1208" s="811"/>
      <c r="Q1208" s="811"/>
      <c r="R1208" s="811"/>
      <c r="S1208" s="811"/>
      <c r="T1208" s="811"/>
      <c r="U1208" s="811"/>
      <c r="V1208" s="811"/>
      <c r="W1208" s="809" t="str">
        <f>IF(入力①申請書項目!AA1060="","",入力①申請書項目!AA1060)&amp;IF(入力①申請書項目!AD1060="","",入力①申請書項目!AD1060)</f>
        <v/>
      </c>
      <c r="X1208" s="809"/>
      <c r="Y1208" s="809"/>
      <c r="Z1208" s="809"/>
      <c r="AA1208" s="809" t="str">
        <f>IF(入力①申請書項目!AG1060="","",入力①申請書項目!AG1060)</f>
        <v/>
      </c>
      <c r="AB1208" s="809"/>
      <c r="AC1208" s="809"/>
      <c r="AD1208" s="812" t="str">
        <f>IF(入力①申請書項目!AK1060="","",入力①申請書項目!AK1060)</f>
        <v/>
      </c>
      <c r="AE1208" s="812"/>
      <c r="AF1208" s="812"/>
      <c r="AG1208" s="813" t="str">
        <f>IF(入力①申請書項目!AN1060="","",入力①申請書項目!AN1060)</f>
        <v/>
      </c>
      <c r="AH1208" s="813"/>
      <c r="AI1208" s="812" t="str">
        <f>IF(入力①申請書項目!AP1060=0,"",入力①申請書項目!AP1060)</f>
        <v/>
      </c>
      <c r="AJ1208" s="812"/>
      <c r="AK1208" s="812"/>
      <c r="AL1208" s="814" t="str">
        <f>IF(入力①申請書項目!AV1060="","",入力①申請書項目!AV1060)&amp;IF(入力①申請書項目!AZ1060="","",","&amp;入力①申請書項目!AZ1060)</f>
        <v/>
      </c>
      <c r="AM1208" s="814"/>
      <c r="AN1208" s="814"/>
      <c r="AO1208" s="814"/>
      <c r="AP1208" s="814"/>
      <c r="AQ1208" s="396"/>
    </row>
    <row r="1209" spans="1:43">
      <c r="A1209" s="265"/>
      <c r="B1209" s="265"/>
      <c r="C1209" s="808" t="str">
        <f>IF(入力①申請書項目!E1061="","",入力①申請書項目!E1061)</f>
        <v/>
      </c>
      <c r="D1209" s="808"/>
      <c r="E1209" s="809" t="str">
        <f>IF(入力①申請書項目!G1061="","","H"&amp;入力①申請書項目!G1061&amp;"."&amp;入力①申請書項目!J1061)</f>
        <v/>
      </c>
      <c r="F1209" s="809"/>
      <c r="G1209" s="809"/>
      <c r="H1209" s="809"/>
      <c r="I1209" s="810" t="str">
        <f>IF(入力①申請書項目!M1061="","",VLOOKUP(入力①申請書項目!M1061,PL①!$A$25:$B$29,2,FALSE))</f>
        <v/>
      </c>
      <c r="J1209" s="810"/>
      <c r="K1209" s="810"/>
      <c r="L1209" s="811" t="str">
        <f>IF(入力①申請書項目!Q1061="","",入力①申請書項目!Q1061)</f>
        <v/>
      </c>
      <c r="M1209" s="811"/>
      <c r="N1209" s="811"/>
      <c r="O1209" s="811"/>
      <c r="P1209" s="811"/>
      <c r="Q1209" s="811"/>
      <c r="R1209" s="811"/>
      <c r="S1209" s="811"/>
      <c r="T1209" s="811"/>
      <c r="U1209" s="811"/>
      <c r="V1209" s="811"/>
      <c r="W1209" s="809" t="str">
        <f>IF(入力①申請書項目!AA1061="","",入力①申請書項目!AA1061)&amp;IF(入力①申請書項目!AD1061="","",入力①申請書項目!AD1061)</f>
        <v/>
      </c>
      <c r="X1209" s="809"/>
      <c r="Y1209" s="809"/>
      <c r="Z1209" s="809"/>
      <c r="AA1209" s="809" t="str">
        <f>IF(入力①申請書項目!AG1061="","",入力①申請書項目!AG1061)</f>
        <v/>
      </c>
      <c r="AB1209" s="809"/>
      <c r="AC1209" s="809"/>
      <c r="AD1209" s="812" t="str">
        <f>IF(入力①申請書項目!AK1061="","",入力①申請書項目!AK1061)</f>
        <v/>
      </c>
      <c r="AE1209" s="812"/>
      <c r="AF1209" s="812"/>
      <c r="AG1209" s="813" t="str">
        <f>IF(入力①申請書項目!AN1061="","",入力①申請書項目!AN1061)</f>
        <v/>
      </c>
      <c r="AH1209" s="813"/>
      <c r="AI1209" s="812" t="str">
        <f>IF(入力①申請書項目!AP1061=0,"",入力①申請書項目!AP1061)</f>
        <v/>
      </c>
      <c r="AJ1209" s="812"/>
      <c r="AK1209" s="812"/>
      <c r="AL1209" s="814" t="str">
        <f>IF(入力①申請書項目!AV1061="","",入力①申請書項目!AV1061)&amp;IF(入力①申請書項目!AZ1061="","",","&amp;入力①申請書項目!AZ1061)</f>
        <v/>
      </c>
      <c r="AM1209" s="814"/>
      <c r="AN1209" s="814"/>
      <c r="AO1209" s="814"/>
      <c r="AP1209" s="814"/>
      <c r="AQ1209" s="396"/>
    </row>
    <row r="1210" spans="1:43">
      <c r="A1210" s="265"/>
      <c r="B1210" s="265"/>
      <c r="C1210" s="808" t="str">
        <f>IF(入力①申請書項目!E1062="","",入力①申請書項目!E1062)</f>
        <v/>
      </c>
      <c r="D1210" s="808"/>
      <c r="E1210" s="809" t="str">
        <f>IF(入力①申請書項目!G1062="","","H"&amp;入力①申請書項目!G1062&amp;"."&amp;入力①申請書項目!J1062)</f>
        <v/>
      </c>
      <c r="F1210" s="809"/>
      <c r="G1210" s="809"/>
      <c r="H1210" s="809"/>
      <c r="I1210" s="810" t="str">
        <f>IF(入力①申請書項目!M1062="","",VLOOKUP(入力①申請書項目!M1062,PL①!$A$25:$B$29,2,FALSE))</f>
        <v/>
      </c>
      <c r="J1210" s="810"/>
      <c r="K1210" s="810"/>
      <c r="L1210" s="811" t="str">
        <f>IF(入力①申請書項目!Q1062="","",入力①申請書項目!Q1062)</f>
        <v/>
      </c>
      <c r="M1210" s="811"/>
      <c r="N1210" s="811"/>
      <c r="O1210" s="811"/>
      <c r="P1210" s="811"/>
      <c r="Q1210" s="811"/>
      <c r="R1210" s="811"/>
      <c r="S1210" s="811"/>
      <c r="T1210" s="811"/>
      <c r="U1210" s="811"/>
      <c r="V1210" s="811"/>
      <c r="W1210" s="809" t="str">
        <f>IF(入力①申請書項目!AA1062="","",入力①申請書項目!AA1062)&amp;IF(入力①申請書項目!AD1062="","",入力①申請書項目!AD1062)</f>
        <v/>
      </c>
      <c r="X1210" s="809"/>
      <c r="Y1210" s="809"/>
      <c r="Z1210" s="809"/>
      <c r="AA1210" s="809" t="str">
        <f>IF(入力①申請書項目!AG1062="","",入力①申請書項目!AG1062)</f>
        <v/>
      </c>
      <c r="AB1210" s="809"/>
      <c r="AC1210" s="809"/>
      <c r="AD1210" s="812" t="str">
        <f>IF(入力①申請書項目!AK1062="","",入力①申請書項目!AK1062)</f>
        <v/>
      </c>
      <c r="AE1210" s="812"/>
      <c r="AF1210" s="812"/>
      <c r="AG1210" s="813" t="str">
        <f>IF(入力①申請書項目!AN1062="","",入力①申請書項目!AN1062)</f>
        <v/>
      </c>
      <c r="AH1210" s="813"/>
      <c r="AI1210" s="812" t="str">
        <f>IF(入力①申請書項目!AP1062=0,"",入力①申請書項目!AP1062)</f>
        <v/>
      </c>
      <c r="AJ1210" s="812"/>
      <c r="AK1210" s="812"/>
      <c r="AL1210" s="814" t="str">
        <f>IF(入力①申請書項目!AV1062="","",入力①申請書項目!AV1062)&amp;IF(入力①申請書項目!AZ1062="","",","&amp;入力①申請書項目!AZ1062)</f>
        <v/>
      </c>
      <c r="AM1210" s="814"/>
      <c r="AN1210" s="814"/>
      <c r="AO1210" s="814"/>
      <c r="AP1210" s="814"/>
      <c r="AQ1210" s="396"/>
    </row>
    <row r="1211" spans="1:43">
      <c r="A1211" s="265"/>
      <c r="B1211" s="265"/>
      <c r="C1211" s="808" t="str">
        <f>IF(入力①申請書項目!E1063="","",入力①申請書項目!E1063)</f>
        <v/>
      </c>
      <c r="D1211" s="808"/>
      <c r="E1211" s="809" t="str">
        <f>IF(入力①申請書項目!G1063="","","H"&amp;入力①申請書項目!G1063&amp;"."&amp;入力①申請書項目!J1063)</f>
        <v/>
      </c>
      <c r="F1211" s="809"/>
      <c r="G1211" s="809"/>
      <c r="H1211" s="809"/>
      <c r="I1211" s="810" t="str">
        <f>IF(入力①申請書項目!M1063="","",VLOOKUP(入力①申請書項目!M1063,PL①!$A$25:$B$29,2,FALSE))</f>
        <v/>
      </c>
      <c r="J1211" s="810"/>
      <c r="K1211" s="810"/>
      <c r="L1211" s="811" t="str">
        <f>IF(入力①申請書項目!Q1063="","",入力①申請書項目!Q1063)</f>
        <v/>
      </c>
      <c r="M1211" s="811"/>
      <c r="N1211" s="811"/>
      <c r="O1211" s="811"/>
      <c r="P1211" s="811"/>
      <c r="Q1211" s="811"/>
      <c r="R1211" s="811"/>
      <c r="S1211" s="811"/>
      <c r="T1211" s="811"/>
      <c r="U1211" s="811"/>
      <c r="V1211" s="811"/>
      <c r="W1211" s="809" t="str">
        <f>IF(入力①申請書項目!AA1063="","",入力①申請書項目!AA1063)&amp;IF(入力①申請書項目!AD1063="","",入力①申請書項目!AD1063)</f>
        <v/>
      </c>
      <c r="X1211" s="809"/>
      <c r="Y1211" s="809"/>
      <c r="Z1211" s="809"/>
      <c r="AA1211" s="809" t="str">
        <f>IF(入力①申請書項目!AG1063="","",入力①申請書項目!AG1063)</f>
        <v/>
      </c>
      <c r="AB1211" s="809"/>
      <c r="AC1211" s="809"/>
      <c r="AD1211" s="812" t="str">
        <f>IF(入力①申請書項目!AK1063="","",入力①申請書項目!AK1063)</f>
        <v/>
      </c>
      <c r="AE1211" s="812"/>
      <c r="AF1211" s="812"/>
      <c r="AG1211" s="813" t="str">
        <f>IF(入力①申請書項目!AN1063="","",入力①申請書項目!AN1063)</f>
        <v/>
      </c>
      <c r="AH1211" s="813"/>
      <c r="AI1211" s="812" t="str">
        <f>IF(入力①申請書項目!AP1063=0,"",入力①申請書項目!AP1063)</f>
        <v/>
      </c>
      <c r="AJ1211" s="812"/>
      <c r="AK1211" s="812"/>
      <c r="AL1211" s="814" t="str">
        <f>IF(入力①申請書項目!AV1063="","",入力①申請書項目!AV1063)&amp;IF(入力①申請書項目!AZ1063="","",","&amp;入力①申請書項目!AZ1063)</f>
        <v/>
      </c>
      <c r="AM1211" s="814"/>
      <c r="AN1211" s="814"/>
      <c r="AO1211" s="814"/>
      <c r="AP1211" s="814"/>
      <c r="AQ1211" s="396"/>
    </row>
    <row r="1212" spans="1:43">
      <c r="A1212" s="265"/>
      <c r="B1212" s="265"/>
      <c r="C1212" s="808" t="str">
        <f>IF(入力①申請書項目!E1064="","",入力①申請書項目!E1064)</f>
        <v/>
      </c>
      <c r="D1212" s="808"/>
      <c r="E1212" s="809" t="str">
        <f>IF(入力①申請書項目!G1064="","","H"&amp;入力①申請書項目!G1064&amp;"."&amp;入力①申請書項目!J1064)</f>
        <v/>
      </c>
      <c r="F1212" s="809"/>
      <c r="G1212" s="809"/>
      <c r="H1212" s="809"/>
      <c r="I1212" s="810" t="str">
        <f>IF(入力①申請書項目!M1064="","",VLOOKUP(入力①申請書項目!M1064,PL①!$A$25:$B$29,2,FALSE))</f>
        <v/>
      </c>
      <c r="J1212" s="810"/>
      <c r="K1212" s="810"/>
      <c r="L1212" s="811" t="str">
        <f>IF(入力①申請書項目!Q1064="","",入力①申請書項目!Q1064)</f>
        <v/>
      </c>
      <c r="M1212" s="811"/>
      <c r="N1212" s="811"/>
      <c r="O1212" s="811"/>
      <c r="P1212" s="811"/>
      <c r="Q1212" s="811"/>
      <c r="R1212" s="811"/>
      <c r="S1212" s="811"/>
      <c r="T1212" s="811"/>
      <c r="U1212" s="811"/>
      <c r="V1212" s="811"/>
      <c r="W1212" s="809" t="str">
        <f>IF(入力①申請書項目!AA1064="","",入力①申請書項目!AA1064)&amp;IF(入力①申請書項目!AD1064="","",入力①申請書項目!AD1064)</f>
        <v/>
      </c>
      <c r="X1212" s="809"/>
      <c r="Y1212" s="809"/>
      <c r="Z1212" s="809"/>
      <c r="AA1212" s="809" t="str">
        <f>IF(入力①申請書項目!AG1064="","",入力①申請書項目!AG1064)</f>
        <v/>
      </c>
      <c r="AB1212" s="809"/>
      <c r="AC1212" s="809"/>
      <c r="AD1212" s="812" t="str">
        <f>IF(入力①申請書項目!AK1064="","",入力①申請書項目!AK1064)</f>
        <v/>
      </c>
      <c r="AE1212" s="812"/>
      <c r="AF1212" s="812"/>
      <c r="AG1212" s="813" t="str">
        <f>IF(入力①申請書項目!AN1064="","",入力①申請書項目!AN1064)</f>
        <v/>
      </c>
      <c r="AH1212" s="813"/>
      <c r="AI1212" s="812" t="str">
        <f>IF(入力①申請書項目!AP1064=0,"",入力①申請書項目!AP1064)</f>
        <v/>
      </c>
      <c r="AJ1212" s="812"/>
      <c r="AK1212" s="812"/>
      <c r="AL1212" s="814" t="str">
        <f>IF(入力①申請書項目!AV1064="","",入力①申請書項目!AV1064)&amp;IF(入力①申請書項目!AZ1064="","",","&amp;入力①申請書項目!AZ1064)</f>
        <v/>
      </c>
      <c r="AM1212" s="814"/>
      <c r="AN1212" s="814"/>
      <c r="AO1212" s="814"/>
      <c r="AP1212" s="814"/>
      <c r="AQ1212" s="396"/>
    </row>
    <row r="1213" spans="1:43">
      <c r="A1213" s="265"/>
      <c r="B1213" s="265"/>
      <c r="C1213" s="808" t="str">
        <f>IF(入力①申請書項目!E1065="","",入力①申請書項目!E1065)</f>
        <v/>
      </c>
      <c r="D1213" s="808"/>
      <c r="E1213" s="809" t="str">
        <f>IF(入力①申請書項目!G1065="","","H"&amp;入力①申請書項目!G1065&amp;"."&amp;入力①申請書項目!J1065)</f>
        <v/>
      </c>
      <c r="F1213" s="809"/>
      <c r="G1213" s="809"/>
      <c r="H1213" s="809"/>
      <c r="I1213" s="810" t="str">
        <f>IF(入力①申請書項目!M1065="","",VLOOKUP(入力①申請書項目!M1065,PL①!$A$25:$B$29,2,FALSE))</f>
        <v/>
      </c>
      <c r="J1213" s="810"/>
      <c r="K1213" s="810"/>
      <c r="L1213" s="811" t="str">
        <f>IF(入力①申請書項目!Q1065="","",入力①申請書項目!Q1065)</f>
        <v/>
      </c>
      <c r="M1213" s="811"/>
      <c r="N1213" s="811"/>
      <c r="O1213" s="811"/>
      <c r="P1213" s="811"/>
      <c r="Q1213" s="811"/>
      <c r="R1213" s="811"/>
      <c r="S1213" s="811"/>
      <c r="T1213" s="811"/>
      <c r="U1213" s="811"/>
      <c r="V1213" s="811"/>
      <c r="W1213" s="809" t="str">
        <f>IF(入力①申請書項目!AA1065="","",入力①申請書項目!AA1065)&amp;IF(入力①申請書項目!AD1065="","",入力①申請書項目!AD1065)</f>
        <v/>
      </c>
      <c r="X1213" s="809"/>
      <c r="Y1213" s="809"/>
      <c r="Z1213" s="809"/>
      <c r="AA1213" s="809" t="str">
        <f>IF(入力①申請書項目!AG1065="","",入力①申請書項目!AG1065)</f>
        <v/>
      </c>
      <c r="AB1213" s="809"/>
      <c r="AC1213" s="809"/>
      <c r="AD1213" s="812" t="str">
        <f>IF(入力①申請書項目!AK1065="","",入力①申請書項目!AK1065)</f>
        <v/>
      </c>
      <c r="AE1213" s="812"/>
      <c r="AF1213" s="812"/>
      <c r="AG1213" s="813" t="str">
        <f>IF(入力①申請書項目!AN1065="","",入力①申請書項目!AN1065)</f>
        <v/>
      </c>
      <c r="AH1213" s="813"/>
      <c r="AI1213" s="812" t="str">
        <f>IF(入力①申請書項目!AP1065=0,"",入力①申請書項目!AP1065)</f>
        <v/>
      </c>
      <c r="AJ1213" s="812"/>
      <c r="AK1213" s="812"/>
      <c r="AL1213" s="814" t="str">
        <f>IF(入力①申請書項目!AV1065="","",入力①申請書項目!AV1065)&amp;IF(入力①申請書項目!AZ1065="","",","&amp;入力①申請書項目!AZ1065)</f>
        <v/>
      </c>
      <c r="AM1213" s="814"/>
      <c r="AN1213" s="814"/>
      <c r="AO1213" s="814"/>
      <c r="AP1213" s="814"/>
      <c r="AQ1213" s="396"/>
    </row>
    <row r="1214" spans="1:43">
      <c r="A1214" s="265"/>
      <c r="B1214" s="265"/>
      <c r="C1214" s="808" t="str">
        <f>IF(入力①申請書項目!E1066="","",入力①申請書項目!E1066)</f>
        <v/>
      </c>
      <c r="D1214" s="808"/>
      <c r="E1214" s="809" t="str">
        <f>IF(入力①申請書項目!G1066="","","H"&amp;入力①申請書項目!G1066&amp;"."&amp;入力①申請書項目!J1066)</f>
        <v/>
      </c>
      <c r="F1214" s="809"/>
      <c r="G1214" s="809"/>
      <c r="H1214" s="809"/>
      <c r="I1214" s="810" t="str">
        <f>IF(入力①申請書項目!M1066="","",VLOOKUP(入力①申請書項目!M1066,PL①!$A$25:$B$29,2,FALSE))</f>
        <v/>
      </c>
      <c r="J1214" s="810"/>
      <c r="K1214" s="810"/>
      <c r="L1214" s="811" t="str">
        <f>IF(入力①申請書項目!Q1066="","",入力①申請書項目!Q1066)</f>
        <v/>
      </c>
      <c r="M1214" s="811"/>
      <c r="N1214" s="811"/>
      <c r="O1214" s="811"/>
      <c r="P1214" s="811"/>
      <c r="Q1214" s="811"/>
      <c r="R1214" s="811"/>
      <c r="S1214" s="811"/>
      <c r="T1214" s="811"/>
      <c r="U1214" s="811"/>
      <c r="V1214" s="811"/>
      <c r="W1214" s="809" t="str">
        <f>IF(入力①申請書項目!AA1066="","",入力①申請書項目!AA1066)&amp;IF(入力①申請書項目!AD1066="","",入力①申請書項目!AD1066)</f>
        <v/>
      </c>
      <c r="X1214" s="809"/>
      <c r="Y1214" s="809"/>
      <c r="Z1214" s="809"/>
      <c r="AA1214" s="809" t="str">
        <f>IF(入力①申請書項目!AG1066="","",入力①申請書項目!AG1066)</f>
        <v/>
      </c>
      <c r="AB1214" s="809"/>
      <c r="AC1214" s="809"/>
      <c r="AD1214" s="812" t="str">
        <f>IF(入力①申請書項目!AK1066="","",入力①申請書項目!AK1066)</f>
        <v/>
      </c>
      <c r="AE1214" s="812"/>
      <c r="AF1214" s="812"/>
      <c r="AG1214" s="813" t="str">
        <f>IF(入力①申請書項目!AN1066="","",入力①申請書項目!AN1066)</f>
        <v/>
      </c>
      <c r="AH1214" s="813"/>
      <c r="AI1214" s="812" t="str">
        <f>IF(入力①申請書項目!AP1066=0,"",入力①申請書項目!AP1066)</f>
        <v/>
      </c>
      <c r="AJ1214" s="812"/>
      <c r="AK1214" s="812"/>
      <c r="AL1214" s="814" t="str">
        <f>IF(入力①申請書項目!AV1066="","",入力①申請書項目!AV1066)&amp;IF(入力①申請書項目!AZ1066="","",","&amp;入力①申請書項目!AZ1066)</f>
        <v/>
      </c>
      <c r="AM1214" s="814"/>
      <c r="AN1214" s="814"/>
      <c r="AO1214" s="814"/>
      <c r="AP1214" s="814"/>
      <c r="AQ1214" s="396"/>
    </row>
    <row r="1215" spans="1:43">
      <c r="A1215" s="265"/>
      <c r="B1215" s="265"/>
      <c r="C1215" s="808" t="str">
        <f>IF(入力①申請書項目!E1067="","",入力①申請書項目!E1067)</f>
        <v/>
      </c>
      <c r="D1215" s="808"/>
      <c r="E1215" s="809" t="str">
        <f>IF(入力①申請書項目!G1067="","","H"&amp;入力①申請書項目!G1067&amp;"."&amp;入力①申請書項目!J1067)</f>
        <v/>
      </c>
      <c r="F1215" s="809"/>
      <c r="G1215" s="809"/>
      <c r="H1215" s="809"/>
      <c r="I1215" s="810" t="str">
        <f>IF(入力①申請書項目!M1067="","",VLOOKUP(入力①申請書項目!M1067,PL①!$A$25:$B$29,2,FALSE))</f>
        <v/>
      </c>
      <c r="J1215" s="810"/>
      <c r="K1215" s="810"/>
      <c r="L1215" s="811" t="str">
        <f>IF(入力①申請書項目!Q1067="","",入力①申請書項目!Q1067)</f>
        <v/>
      </c>
      <c r="M1215" s="811"/>
      <c r="N1215" s="811"/>
      <c r="O1215" s="811"/>
      <c r="P1215" s="811"/>
      <c r="Q1215" s="811"/>
      <c r="R1215" s="811"/>
      <c r="S1215" s="811"/>
      <c r="T1215" s="811"/>
      <c r="U1215" s="811"/>
      <c r="V1215" s="811"/>
      <c r="W1215" s="809" t="str">
        <f>IF(入力①申請書項目!AA1067="","",入力①申請書項目!AA1067)&amp;IF(入力①申請書項目!AD1067="","",入力①申請書項目!AD1067)</f>
        <v/>
      </c>
      <c r="X1215" s="809"/>
      <c r="Y1215" s="809"/>
      <c r="Z1215" s="809"/>
      <c r="AA1215" s="809" t="str">
        <f>IF(入力①申請書項目!AG1067="","",入力①申請書項目!AG1067)</f>
        <v/>
      </c>
      <c r="AB1215" s="809"/>
      <c r="AC1215" s="809"/>
      <c r="AD1215" s="812" t="str">
        <f>IF(入力①申請書項目!AK1067="","",入力①申請書項目!AK1067)</f>
        <v/>
      </c>
      <c r="AE1215" s="812"/>
      <c r="AF1215" s="812"/>
      <c r="AG1215" s="813" t="str">
        <f>IF(入力①申請書項目!AN1067="","",入力①申請書項目!AN1067)</f>
        <v/>
      </c>
      <c r="AH1215" s="813"/>
      <c r="AI1215" s="812" t="str">
        <f>IF(入力①申請書項目!AP1067=0,"",入力①申請書項目!AP1067)</f>
        <v/>
      </c>
      <c r="AJ1215" s="812"/>
      <c r="AK1215" s="812"/>
      <c r="AL1215" s="814" t="str">
        <f>IF(入力①申請書項目!AV1067="","",入力①申請書項目!AV1067)&amp;IF(入力①申請書項目!AZ1067="","",","&amp;入力①申請書項目!AZ1067)</f>
        <v/>
      </c>
      <c r="AM1215" s="814"/>
      <c r="AN1215" s="814"/>
      <c r="AO1215" s="814"/>
      <c r="AP1215" s="814"/>
      <c r="AQ1215" s="396"/>
    </row>
    <row r="1216" spans="1:43">
      <c r="A1216" s="265"/>
      <c r="B1216" s="265"/>
      <c r="C1216" s="808" t="str">
        <f>IF(入力①申請書項目!E1068="","",入力①申請書項目!E1068)</f>
        <v/>
      </c>
      <c r="D1216" s="808"/>
      <c r="E1216" s="809" t="str">
        <f>IF(入力①申請書項目!G1068="","","H"&amp;入力①申請書項目!G1068&amp;"."&amp;入力①申請書項目!J1068)</f>
        <v/>
      </c>
      <c r="F1216" s="809"/>
      <c r="G1216" s="809"/>
      <c r="H1216" s="809"/>
      <c r="I1216" s="810" t="str">
        <f>IF(入力①申請書項目!M1068="","",VLOOKUP(入力①申請書項目!M1068,PL①!$A$25:$B$29,2,FALSE))</f>
        <v/>
      </c>
      <c r="J1216" s="810"/>
      <c r="K1216" s="810"/>
      <c r="L1216" s="811" t="str">
        <f>IF(入力①申請書項目!Q1068="","",入力①申請書項目!Q1068)</f>
        <v/>
      </c>
      <c r="M1216" s="811"/>
      <c r="N1216" s="811"/>
      <c r="O1216" s="811"/>
      <c r="P1216" s="811"/>
      <c r="Q1216" s="811"/>
      <c r="R1216" s="811"/>
      <c r="S1216" s="811"/>
      <c r="T1216" s="811"/>
      <c r="U1216" s="811"/>
      <c r="V1216" s="811"/>
      <c r="W1216" s="809" t="str">
        <f>IF(入力①申請書項目!AA1068="","",入力①申請書項目!AA1068)&amp;IF(入力①申請書項目!AD1068="","",入力①申請書項目!AD1068)</f>
        <v/>
      </c>
      <c r="X1216" s="809"/>
      <c r="Y1216" s="809"/>
      <c r="Z1216" s="809"/>
      <c r="AA1216" s="809" t="str">
        <f>IF(入力①申請書項目!AG1068="","",入力①申請書項目!AG1068)</f>
        <v/>
      </c>
      <c r="AB1216" s="809"/>
      <c r="AC1216" s="809"/>
      <c r="AD1216" s="812" t="str">
        <f>IF(入力①申請書項目!AK1068="","",入力①申請書項目!AK1068)</f>
        <v/>
      </c>
      <c r="AE1216" s="812"/>
      <c r="AF1216" s="812"/>
      <c r="AG1216" s="813" t="str">
        <f>IF(入力①申請書項目!AN1068="","",入力①申請書項目!AN1068)</f>
        <v/>
      </c>
      <c r="AH1216" s="813"/>
      <c r="AI1216" s="812" t="str">
        <f>IF(入力①申請書項目!AP1068=0,"",入力①申請書項目!AP1068)</f>
        <v/>
      </c>
      <c r="AJ1216" s="812"/>
      <c r="AK1216" s="812"/>
      <c r="AL1216" s="814" t="str">
        <f>IF(入力①申請書項目!AV1068="","",入力①申請書項目!AV1068)&amp;IF(入力①申請書項目!AZ1068="","",","&amp;入力①申請書項目!AZ1068)</f>
        <v/>
      </c>
      <c r="AM1216" s="814"/>
      <c r="AN1216" s="814"/>
      <c r="AO1216" s="814"/>
      <c r="AP1216" s="814"/>
      <c r="AQ1216" s="396"/>
    </row>
    <row r="1217" spans="1:46">
      <c r="A1217" s="265"/>
      <c r="B1217" s="265"/>
      <c r="C1217" s="808" t="str">
        <f>IF(入力①申請書項目!E1069="","",入力①申請書項目!E1069)</f>
        <v/>
      </c>
      <c r="D1217" s="808"/>
      <c r="E1217" s="809" t="str">
        <f>IF(入力①申請書項目!G1069="","","H"&amp;入力①申請書項目!G1069&amp;"."&amp;入力①申請書項目!J1069)</f>
        <v/>
      </c>
      <c r="F1217" s="809"/>
      <c r="G1217" s="809"/>
      <c r="H1217" s="809"/>
      <c r="I1217" s="810" t="str">
        <f>IF(入力①申請書項目!M1069="","",VLOOKUP(入力①申請書項目!M1069,PL①!$A$25:$B$29,2,FALSE))</f>
        <v/>
      </c>
      <c r="J1217" s="810"/>
      <c r="K1217" s="810"/>
      <c r="L1217" s="811" t="str">
        <f>IF(入力①申請書項目!Q1069="","",入力①申請書項目!Q1069)</f>
        <v/>
      </c>
      <c r="M1217" s="811"/>
      <c r="N1217" s="811"/>
      <c r="O1217" s="811"/>
      <c r="P1217" s="811"/>
      <c r="Q1217" s="811"/>
      <c r="R1217" s="811"/>
      <c r="S1217" s="811"/>
      <c r="T1217" s="811"/>
      <c r="U1217" s="811"/>
      <c r="V1217" s="811"/>
      <c r="W1217" s="809" t="str">
        <f>IF(入力①申請書項目!AA1069="","",入力①申請書項目!AA1069)&amp;IF(入力①申請書項目!AD1069="","",入力①申請書項目!AD1069)</f>
        <v/>
      </c>
      <c r="X1217" s="809"/>
      <c r="Y1217" s="809"/>
      <c r="Z1217" s="809"/>
      <c r="AA1217" s="809" t="str">
        <f>IF(入力①申請書項目!AG1069="","",入力①申請書項目!AG1069)</f>
        <v/>
      </c>
      <c r="AB1217" s="809"/>
      <c r="AC1217" s="809"/>
      <c r="AD1217" s="812" t="str">
        <f>IF(入力①申請書項目!AK1069="","",入力①申請書項目!AK1069)</f>
        <v/>
      </c>
      <c r="AE1217" s="812"/>
      <c r="AF1217" s="812"/>
      <c r="AG1217" s="813" t="str">
        <f>IF(入力①申請書項目!AN1069="","",入力①申請書項目!AN1069)</f>
        <v/>
      </c>
      <c r="AH1217" s="813"/>
      <c r="AI1217" s="812" t="str">
        <f>IF(入力①申請書項目!AP1069=0,"",入力①申請書項目!AP1069)</f>
        <v/>
      </c>
      <c r="AJ1217" s="812"/>
      <c r="AK1217" s="812"/>
      <c r="AL1217" s="814" t="str">
        <f>IF(入力①申請書項目!AV1069="","",入力①申請書項目!AV1069)&amp;IF(入力①申請書項目!AZ1069="","",","&amp;入力①申請書項目!AZ1069)</f>
        <v/>
      </c>
      <c r="AM1217" s="814"/>
      <c r="AN1217" s="814"/>
      <c r="AO1217" s="814"/>
      <c r="AP1217" s="814"/>
      <c r="AQ1217" s="396"/>
    </row>
    <row r="1218" spans="1:46">
      <c r="A1218" s="265"/>
      <c r="B1218" s="265"/>
      <c r="C1218" s="808" t="str">
        <f>IF(入力①申請書項目!E1070="","",入力①申請書項目!E1070)</f>
        <v/>
      </c>
      <c r="D1218" s="808"/>
      <c r="E1218" s="809" t="str">
        <f>IF(入力①申請書項目!G1070="","","H"&amp;入力①申請書項目!G1070&amp;"."&amp;入力①申請書項目!J1070)</f>
        <v/>
      </c>
      <c r="F1218" s="809"/>
      <c r="G1218" s="809"/>
      <c r="H1218" s="809"/>
      <c r="I1218" s="810" t="str">
        <f>IF(入力①申請書項目!M1070="","",VLOOKUP(入力①申請書項目!M1070,PL①!$A$25:$B$29,2,FALSE))</f>
        <v/>
      </c>
      <c r="J1218" s="810"/>
      <c r="K1218" s="810"/>
      <c r="L1218" s="811" t="str">
        <f>IF(入力①申請書項目!Q1070="","",入力①申請書項目!Q1070)</f>
        <v/>
      </c>
      <c r="M1218" s="811"/>
      <c r="N1218" s="811"/>
      <c r="O1218" s="811"/>
      <c r="P1218" s="811"/>
      <c r="Q1218" s="811"/>
      <c r="R1218" s="811"/>
      <c r="S1218" s="811"/>
      <c r="T1218" s="811"/>
      <c r="U1218" s="811"/>
      <c r="V1218" s="811"/>
      <c r="W1218" s="809" t="str">
        <f>IF(入力①申請書項目!AA1070="","",入力①申請書項目!AA1070)&amp;IF(入力①申請書項目!AD1070="","",入力①申請書項目!AD1070)</f>
        <v/>
      </c>
      <c r="X1218" s="809"/>
      <c r="Y1218" s="809"/>
      <c r="Z1218" s="809"/>
      <c r="AA1218" s="809" t="str">
        <f>IF(入力①申請書項目!AG1070="","",入力①申請書項目!AG1070)</f>
        <v/>
      </c>
      <c r="AB1218" s="809"/>
      <c r="AC1218" s="809"/>
      <c r="AD1218" s="812" t="str">
        <f>IF(入力①申請書項目!AK1070="","",入力①申請書項目!AK1070)</f>
        <v/>
      </c>
      <c r="AE1218" s="812"/>
      <c r="AF1218" s="812"/>
      <c r="AG1218" s="813" t="str">
        <f>IF(入力①申請書項目!AN1070="","",入力①申請書項目!AN1070)</f>
        <v/>
      </c>
      <c r="AH1218" s="813"/>
      <c r="AI1218" s="812" t="str">
        <f>IF(入力①申請書項目!AP1070=0,"",入力①申請書項目!AP1070)</f>
        <v/>
      </c>
      <c r="AJ1218" s="812"/>
      <c r="AK1218" s="812"/>
      <c r="AL1218" s="814" t="str">
        <f>IF(入力①申請書項目!AV1070="","",入力①申請書項目!AV1070)&amp;IF(入力①申請書項目!AZ1070="","",","&amp;入力①申請書項目!AZ1070)</f>
        <v/>
      </c>
      <c r="AM1218" s="814"/>
      <c r="AN1218" s="814"/>
      <c r="AO1218" s="814"/>
      <c r="AP1218" s="814"/>
      <c r="AQ1218" s="396"/>
    </row>
    <row r="1219" spans="1:46">
      <c r="A1219" s="265"/>
      <c r="B1219" s="265"/>
      <c r="C1219" s="808" t="str">
        <f>IF(入力①申請書項目!E1071="","",入力①申請書項目!E1071)</f>
        <v/>
      </c>
      <c r="D1219" s="808"/>
      <c r="E1219" s="809" t="str">
        <f>IF(入力①申請書項目!G1071="","","H"&amp;入力①申請書項目!G1071&amp;"."&amp;入力①申請書項目!J1071)</f>
        <v/>
      </c>
      <c r="F1219" s="809"/>
      <c r="G1219" s="809"/>
      <c r="H1219" s="809"/>
      <c r="I1219" s="810" t="str">
        <f>IF(入力①申請書項目!M1071="","",VLOOKUP(入力①申請書項目!M1071,PL①!$A$25:$B$29,2,FALSE))</f>
        <v/>
      </c>
      <c r="J1219" s="810"/>
      <c r="K1219" s="810"/>
      <c r="L1219" s="811" t="str">
        <f>IF(入力①申請書項目!Q1071="","",入力①申請書項目!Q1071)</f>
        <v/>
      </c>
      <c r="M1219" s="811"/>
      <c r="N1219" s="811"/>
      <c r="O1219" s="811"/>
      <c r="P1219" s="811"/>
      <c r="Q1219" s="811"/>
      <c r="R1219" s="811"/>
      <c r="S1219" s="811"/>
      <c r="T1219" s="811"/>
      <c r="U1219" s="811"/>
      <c r="V1219" s="811"/>
      <c r="W1219" s="809" t="str">
        <f>IF(入力①申請書項目!AA1071="","",入力①申請書項目!AA1071)&amp;IF(入力①申請書項目!AD1071="","",入力①申請書項目!AD1071)</f>
        <v/>
      </c>
      <c r="X1219" s="809"/>
      <c r="Y1219" s="809"/>
      <c r="Z1219" s="809"/>
      <c r="AA1219" s="809" t="str">
        <f>IF(入力①申請書項目!AG1071="","",入力①申請書項目!AG1071)</f>
        <v/>
      </c>
      <c r="AB1219" s="809"/>
      <c r="AC1219" s="809"/>
      <c r="AD1219" s="812" t="str">
        <f>IF(入力①申請書項目!AK1071="","",入力①申請書項目!AK1071)</f>
        <v/>
      </c>
      <c r="AE1219" s="812"/>
      <c r="AF1219" s="812"/>
      <c r="AG1219" s="813" t="str">
        <f>IF(入力①申請書項目!AN1071="","",入力①申請書項目!AN1071)</f>
        <v/>
      </c>
      <c r="AH1219" s="813"/>
      <c r="AI1219" s="812" t="str">
        <f>IF(入力①申請書項目!AP1071=0,"",入力①申請書項目!AP1071)</f>
        <v/>
      </c>
      <c r="AJ1219" s="812"/>
      <c r="AK1219" s="812"/>
      <c r="AL1219" s="814" t="str">
        <f>IF(入力①申請書項目!AV1071="","",入力①申請書項目!AV1071)&amp;IF(入力①申請書項目!AZ1071="","",","&amp;入力①申請書項目!AZ1071)</f>
        <v/>
      </c>
      <c r="AM1219" s="814"/>
      <c r="AN1219" s="814"/>
      <c r="AO1219" s="814"/>
      <c r="AP1219" s="814"/>
      <c r="AQ1219" s="396"/>
    </row>
    <row r="1220" spans="1:46">
      <c r="A1220" s="265"/>
      <c r="B1220" s="265"/>
      <c r="C1220" s="808" t="str">
        <f>IF(入力①申請書項目!E1072="","",入力①申請書項目!E1072)</f>
        <v/>
      </c>
      <c r="D1220" s="808"/>
      <c r="E1220" s="809" t="str">
        <f>IF(入力①申請書項目!G1072="","","H"&amp;入力①申請書項目!G1072&amp;"."&amp;入力①申請書項目!J1072)</f>
        <v/>
      </c>
      <c r="F1220" s="809"/>
      <c r="G1220" s="809"/>
      <c r="H1220" s="809"/>
      <c r="I1220" s="810" t="str">
        <f>IF(入力①申請書項目!M1072="","",VLOOKUP(入力①申請書項目!M1072,PL①!$A$25:$B$29,2,FALSE))</f>
        <v/>
      </c>
      <c r="J1220" s="810"/>
      <c r="K1220" s="810"/>
      <c r="L1220" s="811" t="str">
        <f>IF(入力①申請書項目!Q1072="","",入力①申請書項目!Q1072)</f>
        <v/>
      </c>
      <c r="M1220" s="811"/>
      <c r="N1220" s="811"/>
      <c r="O1220" s="811"/>
      <c r="P1220" s="811"/>
      <c r="Q1220" s="811"/>
      <c r="R1220" s="811"/>
      <c r="S1220" s="811"/>
      <c r="T1220" s="811"/>
      <c r="U1220" s="811"/>
      <c r="V1220" s="811"/>
      <c r="W1220" s="809" t="str">
        <f>IF(入力①申請書項目!AA1072="","",入力①申請書項目!AA1072)&amp;IF(入力①申請書項目!AD1072="","",入力①申請書項目!AD1072)</f>
        <v/>
      </c>
      <c r="X1220" s="809"/>
      <c r="Y1220" s="809"/>
      <c r="Z1220" s="809"/>
      <c r="AA1220" s="809" t="str">
        <f>IF(入力①申請書項目!AG1072="","",入力①申請書項目!AG1072)</f>
        <v/>
      </c>
      <c r="AB1220" s="809"/>
      <c r="AC1220" s="809"/>
      <c r="AD1220" s="812" t="str">
        <f>IF(入力①申請書項目!AK1072="","",入力①申請書項目!AK1072)</f>
        <v/>
      </c>
      <c r="AE1220" s="812"/>
      <c r="AF1220" s="812"/>
      <c r="AG1220" s="813" t="str">
        <f>IF(入力①申請書項目!AN1072="","",入力①申請書項目!AN1072)</f>
        <v/>
      </c>
      <c r="AH1220" s="813"/>
      <c r="AI1220" s="812" t="str">
        <f>IF(入力①申請書項目!AP1072=0,"",入力①申請書項目!AP1072)</f>
        <v/>
      </c>
      <c r="AJ1220" s="812"/>
      <c r="AK1220" s="812"/>
      <c r="AL1220" s="814" t="str">
        <f>IF(入力①申請書項目!AV1072="","",入力①申請書項目!AV1072)&amp;IF(入力①申請書項目!AZ1072="","",","&amp;入力①申請書項目!AZ1072)</f>
        <v/>
      </c>
      <c r="AM1220" s="814"/>
      <c r="AN1220" s="814"/>
      <c r="AO1220" s="814"/>
      <c r="AP1220" s="814"/>
      <c r="AQ1220" s="396"/>
    </row>
    <row r="1221" spans="1:46">
      <c r="A1221" s="265"/>
      <c r="B1221" s="265"/>
      <c r="C1221" s="808" t="str">
        <f>IF(入力①申請書項目!E1073="","",入力①申請書項目!E1073)</f>
        <v/>
      </c>
      <c r="D1221" s="808"/>
      <c r="E1221" s="809" t="str">
        <f>IF(入力①申請書項目!G1073="","","H"&amp;入力①申請書項目!G1073&amp;"."&amp;入力①申請書項目!J1073)</f>
        <v/>
      </c>
      <c r="F1221" s="809"/>
      <c r="G1221" s="809"/>
      <c r="H1221" s="809"/>
      <c r="I1221" s="810" t="str">
        <f>IF(入力①申請書項目!M1073="","",VLOOKUP(入力①申請書項目!M1073,PL①!$A$25:$B$29,2,FALSE))</f>
        <v/>
      </c>
      <c r="J1221" s="810"/>
      <c r="K1221" s="810"/>
      <c r="L1221" s="811" t="str">
        <f>IF(入力①申請書項目!Q1073="","",入力①申請書項目!Q1073)</f>
        <v/>
      </c>
      <c r="M1221" s="811"/>
      <c r="N1221" s="811"/>
      <c r="O1221" s="811"/>
      <c r="P1221" s="811"/>
      <c r="Q1221" s="811"/>
      <c r="R1221" s="811"/>
      <c r="S1221" s="811"/>
      <c r="T1221" s="811"/>
      <c r="U1221" s="811"/>
      <c r="V1221" s="811"/>
      <c r="W1221" s="809" t="str">
        <f>IF(入力①申請書項目!AA1073="","",入力①申請書項目!AA1073)&amp;IF(入力①申請書項目!AD1073="","",入力①申請書項目!AD1073)</f>
        <v/>
      </c>
      <c r="X1221" s="809"/>
      <c r="Y1221" s="809"/>
      <c r="Z1221" s="809"/>
      <c r="AA1221" s="809" t="str">
        <f>IF(入力①申請書項目!AG1073="","",入力①申請書項目!AG1073)</f>
        <v/>
      </c>
      <c r="AB1221" s="809"/>
      <c r="AC1221" s="809"/>
      <c r="AD1221" s="812" t="str">
        <f>IF(入力①申請書項目!AK1073="","",入力①申請書項目!AK1073)</f>
        <v/>
      </c>
      <c r="AE1221" s="812"/>
      <c r="AF1221" s="812"/>
      <c r="AG1221" s="813" t="str">
        <f>IF(入力①申請書項目!AN1073="","",入力①申請書項目!AN1073)</f>
        <v/>
      </c>
      <c r="AH1221" s="813"/>
      <c r="AI1221" s="812" t="str">
        <f>IF(入力①申請書項目!AP1073=0,"",入力①申請書項目!AP1073)</f>
        <v/>
      </c>
      <c r="AJ1221" s="812"/>
      <c r="AK1221" s="812"/>
      <c r="AL1221" s="814" t="str">
        <f>IF(入力①申請書項目!AV1073="","",入力①申請書項目!AV1073)&amp;IF(入力①申請書項目!AZ1073="","",","&amp;入力①申請書項目!AZ1073)</f>
        <v/>
      </c>
      <c r="AM1221" s="814"/>
      <c r="AN1221" s="814"/>
      <c r="AO1221" s="814"/>
      <c r="AP1221" s="814"/>
      <c r="AQ1221" s="396"/>
    </row>
    <row r="1222" spans="1:46">
      <c r="A1222" s="265"/>
      <c r="B1222" s="265"/>
      <c r="C1222" s="808" t="str">
        <f>IF(入力①申請書項目!E1074="","",入力①申請書項目!E1074)</f>
        <v/>
      </c>
      <c r="D1222" s="808"/>
      <c r="E1222" s="809" t="str">
        <f>IF(入力①申請書項目!G1074="","","H"&amp;入力①申請書項目!G1074&amp;"."&amp;入力①申請書項目!J1074)</f>
        <v/>
      </c>
      <c r="F1222" s="809"/>
      <c r="G1222" s="809"/>
      <c r="H1222" s="809"/>
      <c r="I1222" s="810" t="str">
        <f>IF(入力①申請書項目!M1074="","",VLOOKUP(入力①申請書項目!M1074,PL①!$A$25:$B$29,2,FALSE))</f>
        <v/>
      </c>
      <c r="J1222" s="810"/>
      <c r="K1222" s="810"/>
      <c r="L1222" s="811" t="str">
        <f>IF(入力①申請書項目!Q1074="","",入力①申請書項目!Q1074)</f>
        <v/>
      </c>
      <c r="M1222" s="811"/>
      <c r="N1222" s="811"/>
      <c r="O1222" s="811"/>
      <c r="P1222" s="811"/>
      <c r="Q1222" s="811"/>
      <c r="R1222" s="811"/>
      <c r="S1222" s="811"/>
      <c r="T1222" s="811"/>
      <c r="U1222" s="811"/>
      <c r="V1222" s="811"/>
      <c r="W1222" s="809" t="str">
        <f>IF(入力①申請書項目!AA1074="","",入力①申請書項目!AA1074)&amp;IF(入力①申請書項目!AD1074="","",入力①申請書項目!AD1074)</f>
        <v/>
      </c>
      <c r="X1222" s="809"/>
      <c r="Y1222" s="809"/>
      <c r="Z1222" s="809"/>
      <c r="AA1222" s="809" t="str">
        <f>IF(入力①申請書項目!AG1074="","",入力①申請書項目!AG1074)</f>
        <v/>
      </c>
      <c r="AB1222" s="809"/>
      <c r="AC1222" s="809"/>
      <c r="AD1222" s="812" t="str">
        <f>IF(入力①申請書項目!AK1074="","",入力①申請書項目!AK1074)</f>
        <v/>
      </c>
      <c r="AE1222" s="812"/>
      <c r="AF1222" s="812"/>
      <c r="AG1222" s="813" t="str">
        <f>IF(入力①申請書項目!AN1074="","",入力①申請書項目!AN1074)</f>
        <v/>
      </c>
      <c r="AH1222" s="813"/>
      <c r="AI1222" s="812" t="str">
        <f>IF(入力①申請書項目!AP1074=0,"",入力①申請書項目!AP1074)</f>
        <v/>
      </c>
      <c r="AJ1222" s="812"/>
      <c r="AK1222" s="812"/>
      <c r="AL1222" s="814" t="str">
        <f>IF(入力①申請書項目!AV1074="","",入力①申請書項目!AV1074)&amp;IF(入力①申請書項目!AZ1074="","",","&amp;入力①申請書項目!AZ1074)</f>
        <v/>
      </c>
      <c r="AM1222" s="814"/>
      <c r="AN1222" s="814"/>
      <c r="AO1222" s="814"/>
      <c r="AP1222" s="814"/>
      <c r="AQ1222" s="396"/>
    </row>
    <row r="1223" spans="1:46">
      <c r="A1223" s="265"/>
      <c r="B1223" s="265"/>
      <c r="C1223" s="808" t="str">
        <f>IF(入力①申請書項目!E1075="","",入力①申請書項目!E1075)</f>
        <v/>
      </c>
      <c r="D1223" s="808"/>
      <c r="E1223" s="809" t="str">
        <f>IF(入力①申請書項目!G1075="","","H"&amp;入力①申請書項目!G1075&amp;"."&amp;入力①申請書項目!J1075)</f>
        <v/>
      </c>
      <c r="F1223" s="809"/>
      <c r="G1223" s="809"/>
      <c r="H1223" s="809"/>
      <c r="I1223" s="810" t="str">
        <f>IF(入力①申請書項目!M1075="","",VLOOKUP(入力①申請書項目!M1075,PL①!$A$25:$B$29,2,FALSE))</f>
        <v/>
      </c>
      <c r="J1223" s="810"/>
      <c r="K1223" s="810"/>
      <c r="L1223" s="811" t="str">
        <f>IF(入力①申請書項目!Q1075="","",入力①申請書項目!Q1075)</f>
        <v/>
      </c>
      <c r="M1223" s="811"/>
      <c r="N1223" s="811"/>
      <c r="O1223" s="811"/>
      <c r="P1223" s="811"/>
      <c r="Q1223" s="811"/>
      <c r="R1223" s="811"/>
      <c r="S1223" s="811"/>
      <c r="T1223" s="811"/>
      <c r="U1223" s="811"/>
      <c r="V1223" s="811"/>
      <c r="W1223" s="809" t="str">
        <f>IF(入力①申請書項目!AA1075="","",入力①申請書項目!AA1075)&amp;IF(入力①申請書項目!AD1075="","",入力①申請書項目!AD1075)</f>
        <v/>
      </c>
      <c r="X1223" s="809"/>
      <c r="Y1223" s="809"/>
      <c r="Z1223" s="809"/>
      <c r="AA1223" s="809" t="str">
        <f>IF(入力①申請書項目!AG1075="","",入力①申請書項目!AG1075)</f>
        <v/>
      </c>
      <c r="AB1223" s="809"/>
      <c r="AC1223" s="809"/>
      <c r="AD1223" s="812" t="str">
        <f>IF(入力①申請書項目!AK1075="","",入力①申請書項目!AK1075)</f>
        <v/>
      </c>
      <c r="AE1223" s="812"/>
      <c r="AF1223" s="812"/>
      <c r="AG1223" s="813" t="str">
        <f>IF(入力①申請書項目!AN1075="","",入力①申請書項目!AN1075)</f>
        <v/>
      </c>
      <c r="AH1223" s="813"/>
      <c r="AI1223" s="812" t="str">
        <f>IF(入力①申請書項目!AP1075=0,"",入力①申請書項目!AP1075)</f>
        <v/>
      </c>
      <c r="AJ1223" s="812"/>
      <c r="AK1223" s="812"/>
      <c r="AL1223" s="814" t="str">
        <f>IF(入力①申請書項目!AV1075="","",入力①申請書項目!AV1075)&amp;IF(入力①申請書項目!AZ1075="","",","&amp;入力①申請書項目!AZ1075)</f>
        <v/>
      </c>
      <c r="AM1223" s="814"/>
      <c r="AN1223" s="814"/>
      <c r="AO1223" s="814"/>
      <c r="AP1223" s="814"/>
      <c r="AQ1223" s="396"/>
    </row>
    <row r="1224" spans="1:46">
      <c r="A1224" s="265"/>
      <c r="B1224" s="265"/>
      <c r="C1224" s="808" t="str">
        <f>IF(入力①申請書項目!E1076="","",入力①申請書項目!E1076)</f>
        <v/>
      </c>
      <c r="D1224" s="808"/>
      <c r="E1224" s="809" t="str">
        <f>IF(入力①申請書項目!G1076="","","H"&amp;入力①申請書項目!G1076&amp;"."&amp;入力①申請書項目!J1076)</f>
        <v/>
      </c>
      <c r="F1224" s="809"/>
      <c r="G1224" s="809"/>
      <c r="H1224" s="809"/>
      <c r="I1224" s="810" t="str">
        <f>IF(入力①申請書項目!M1076="","",VLOOKUP(入力①申請書項目!M1076,PL①!$A$25:$B$29,2,FALSE))</f>
        <v/>
      </c>
      <c r="J1224" s="810"/>
      <c r="K1224" s="810"/>
      <c r="L1224" s="811" t="str">
        <f>IF(入力①申請書項目!Q1076="","",入力①申請書項目!Q1076)</f>
        <v/>
      </c>
      <c r="M1224" s="811"/>
      <c r="N1224" s="811"/>
      <c r="O1224" s="811"/>
      <c r="P1224" s="811"/>
      <c r="Q1224" s="811"/>
      <c r="R1224" s="811"/>
      <c r="S1224" s="811"/>
      <c r="T1224" s="811"/>
      <c r="U1224" s="811"/>
      <c r="V1224" s="811"/>
      <c r="W1224" s="809" t="str">
        <f>IF(入力①申請書項目!AA1076="","",入力①申請書項目!AA1076)&amp;IF(入力①申請書項目!AD1076="","",入力①申請書項目!AD1076)</f>
        <v/>
      </c>
      <c r="X1224" s="809"/>
      <c r="Y1224" s="809"/>
      <c r="Z1224" s="809"/>
      <c r="AA1224" s="809" t="str">
        <f>IF(入力①申請書項目!AG1076="","",入力①申請書項目!AG1076)</f>
        <v/>
      </c>
      <c r="AB1224" s="809"/>
      <c r="AC1224" s="809"/>
      <c r="AD1224" s="812" t="str">
        <f>IF(入力①申請書項目!AK1076="","",入力①申請書項目!AK1076)</f>
        <v/>
      </c>
      <c r="AE1224" s="812"/>
      <c r="AF1224" s="812"/>
      <c r="AG1224" s="813" t="str">
        <f>IF(入力①申請書項目!AN1076="","",入力①申請書項目!AN1076)</f>
        <v/>
      </c>
      <c r="AH1224" s="813"/>
      <c r="AI1224" s="812" t="str">
        <f>IF(入力①申請書項目!AP1076=0,"",入力①申請書項目!AP1076)</f>
        <v/>
      </c>
      <c r="AJ1224" s="812"/>
      <c r="AK1224" s="812"/>
      <c r="AL1224" s="814" t="str">
        <f>IF(入力①申請書項目!AV1076="","",入力①申請書項目!AV1076)&amp;IF(入力①申請書項目!AZ1076="","",","&amp;入力①申請書項目!AZ1076)</f>
        <v/>
      </c>
      <c r="AM1224" s="814"/>
      <c r="AN1224" s="814"/>
      <c r="AO1224" s="814"/>
      <c r="AP1224" s="814"/>
      <c r="AQ1224" s="396"/>
    </row>
    <row r="1225" spans="1:46">
      <c r="A1225" s="265"/>
      <c r="B1225" s="265"/>
      <c r="C1225" s="808" t="str">
        <f>IF(入力①申請書項目!E1077="","",入力①申請書項目!E1077)</f>
        <v/>
      </c>
      <c r="D1225" s="808"/>
      <c r="E1225" s="809" t="str">
        <f>IF(入力①申請書項目!G1077="","","H"&amp;入力①申請書項目!G1077&amp;"."&amp;入力①申請書項目!J1077)</f>
        <v/>
      </c>
      <c r="F1225" s="809"/>
      <c r="G1225" s="809"/>
      <c r="H1225" s="809"/>
      <c r="I1225" s="810" t="str">
        <f>IF(入力①申請書項目!M1077="","",VLOOKUP(入力①申請書項目!M1077,PL①!$A$25:$B$29,2,FALSE))</f>
        <v/>
      </c>
      <c r="J1225" s="810"/>
      <c r="K1225" s="810"/>
      <c r="L1225" s="811" t="str">
        <f>IF(入力①申請書項目!Q1077="","",入力①申請書項目!Q1077)</f>
        <v/>
      </c>
      <c r="M1225" s="811"/>
      <c r="N1225" s="811"/>
      <c r="O1225" s="811"/>
      <c r="P1225" s="811"/>
      <c r="Q1225" s="811"/>
      <c r="R1225" s="811"/>
      <c r="S1225" s="811"/>
      <c r="T1225" s="811"/>
      <c r="U1225" s="811"/>
      <c r="V1225" s="811"/>
      <c r="W1225" s="809" t="str">
        <f>IF(入力①申請書項目!AA1077="","",入力①申請書項目!AA1077)&amp;IF(入力①申請書項目!AD1077="","",入力①申請書項目!AD1077)</f>
        <v/>
      </c>
      <c r="X1225" s="809"/>
      <c r="Y1225" s="809"/>
      <c r="Z1225" s="809"/>
      <c r="AA1225" s="809" t="str">
        <f>IF(入力①申請書項目!AG1077="","",入力①申請書項目!AG1077)</f>
        <v/>
      </c>
      <c r="AB1225" s="809"/>
      <c r="AC1225" s="809"/>
      <c r="AD1225" s="812" t="str">
        <f>IF(入力①申請書項目!AK1077="","",入力①申請書項目!AK1077)</f>
        <v/>
      </c>
      <c r="AE1225" s="812"/>
      <c r="AF1225" s="812"/>
      <c r="AG1225" s="813" t="str">
        <f>IF(入力①申請書項目!AN1077="","",入力①申請書項目!AN1077)</f>
        <v/>
      </c>
      <c r="AH1225" s="813"/>
      <c r="AI1225" s="812" t="str">
        <f>IF(入力①申請書項目!AP1077=0,"",入力①申請書項目!AP1077)</f>
        <v/>
      </c>
      <c r="AJ1225" s="812"/>
      <c r="AK1225" s="812"/>
      <c r="AL1225" s="814" t="str">
        <f>IF(入力①申請書項目!AV1077="","",入力①申請書項目!AV1077)&amp;IF(入力①申請書項目!AZ1077="","",","&amp;入力①申請書項目!AZ1077)</f>
        <v/>
      </c>
      <c r="AM1225" s="814"/>
      <c r="AN1225" s="814"/>
      <c r="AO1225" s="814"/>
      <c r="AP1225" s="814"/>
      <c r="AQ1225" s="396"/>
    </row>
    <row r="1226" spans="1:46">
      <c r="A1226" s="265"/>
      <c r="B1226" s="265"/>
      <c r="C1226" s="808" t="str">
        <f>IF(入力①申請書項目!E1078="","",入力①申請書項目!E1078)</f>
        <v/>
      </c>
      <c r="D1226" s="808"/>
      <c r="E1226" s="809" t="str">
        <f>IF(入力①申請書項目!G1078="","","H"&amp;入力①申請書項目!G1078&amp;"."&amp;入力①申請書項目!J1078)</f>
        <v/>
      </c>
      <c r="F1226" s="809"/>
      <c r="G1226" s="809"/>
      <c r="H1226" s="809"/>
      <c r="I1226" s="810" t="str">
        <f>IF(入力①申請書項目!M1078="","",VLOOKUP(入力①申請書項目!M1078,PL①!$A$25:$B$29,2,FALSE))</f>
        <v/>
      </c>
      <c r="J1226" s="810"/>
      <c r="K1226" s="810"/>
      <c r="L1226" s="811" t="str">
        <f>IF(入力①申請書項目!Q1078="","",入力①申請書項目!Q1078)</f>
        <v/>
      </c>
      <c r="M1226" s="811"/>
      <c r="N1226" s="811"/>
      <c r="O1226" s="811"/>
      <c r="P1226" s="811"/>
      <c r="Q1226" s="811"/>
      <c r="R1226" s="811"/>
      <c r="S1226" s="811"/>
      <c r="T1226" s="811"/>
      <c r="U1226" s="811"/>
      <c r="V1226" s="811"/>
      <c r="W1226" s="809" t="str">
        <f>IF(入力①申請書項目!AA1078="","",入力①申請書項目!AA1078)&amp;IF(入力①申請書項目!AD1078="","",入力①申請書項目!AD1078)</f>
        <v/>
      </c>
      <c r="X1226" s="809"/>
      <c r="Y1226" s="809"/>
      <c r="Z1226" s="809"/>
      <c r="AA1226" s="809" t="str">
        <f>IF(入力①申請書項目!AG1078="","",入力①申請書項目!AG1078)</f>
        <v/>
      </c>
      <c r="AB1226" s="809"/>
      <c r="AC1226" s="809"/>
      <c r="AD1226" s="812" t="str">
        <f>IF(入力①申請書項目!AK1078="","",入力①申請書項目!AK1078)</f>
        <v/>
      </c>
      <c r="AE1226" s="812"/>
      <c r="AF1226" s="812"/>
      <c r="AG1226" s="813" t="str">
        <f>IF(入力①申請書項目!AN1078="","",入力①申請書項目!AN1078)</f>
        <v/>
      </c>
      <c r="AH1226" s="813"/>
      <c r="AI1226" s="812" t="str">
        <f>IF(入力①申請書項目!AP1078=0,"",入力①申請書項目!AP1078)</f>
        <v/>
      </c>
      <c r="AJ1226" s="812"/>
      <c r="AK1226" s="812"/>
      <c r="AL1226" s="814" t="str">
        <f>IF(入力①申請書項目!AV1078="","",入力①申請書項目!AV1078)&amp;IF(入力①申請書項目!AZ1078="","",","&amp;入力①申請書項目!AZ1078)</f>
        <v/>
      </c>
      <c r="AM1226" s="814"/>
      <c r="AN1226" s="814"/>
      <c r="AO1226" s="814"/>
      <c r="AP1226" s="814"/>
      <c r="AQ1226" s="396"/>
      <c r="AT1226" s="89">
        <f>IF(L1226="",0,1)</f>
        <v>0</v>
      </c>
    </row>
    <row r="1227" spans="1:46">
      <c r="A1227" s="265"/>
      <c r="B1227" s="265"/>
      <c r="C1227" s="808" t="str">
        <f>IF(入力①申請書項目!E1079="","",入力①申請書項目!E1079)</f>
        <v/>
      </c>
      <c r="D1227" s="808"/>
      <c r="E1227" s="809" t="str">
        <f>IF(入力①申請書項目!G1079="","","H"&amp;入力①申請書項目!G1079&amp;"."&amp;入力①申請書項目!J1079)</f>
        <v/>
      </c>
      <c r="F1227" s="809"/>
      <c r="G1227" s="809"/>
      <c r="H1227" s="809"/>
      <c r="I1227" s="810" t="str">
        <f>IF(入力①申請書項目!M1079="","",VLOOKUP(入力①申請書項目!M1079,PL①!$A$25:$B$29,2,FALSE))</f>
        <v/>
      </c>
      <c r="J1227" s="810"/>
      <c r="K1227" s="810"/>
      <c r="L1227" s="811" t="str">
        <f>IF(入力①申請書項目!Q1079="","",入力①申請書項目!Q1079)</f>
        <v/>
      </c>
      <c r="M1227" s="811"/>
      <c r="N1227" s="811"/>
      <c r="O1227" s="811"/>
      <c r="P1227" s="811"/>
      <c r="Q1227" s="811"/>
      <c r="R1227" s="811"/>
      <c r="S1227" s="811"/>
      <c r="T1227" s="811"/>
      <c r="U1227" s="811"/>
      <c r="V1227" s="811"/>
      <c r="W1227" s="809" t="str">
        <f>IF(入力①申請書項目!AA1079="","",入力①申請書項目!AA1079)&amp;IF(入力①申請書項目!AD1079="","",入力①申請書項目!AD1079)</f>
        <v/>
      </c>
      <c r="X1227" s="809"/>
      <c r="Y1227" s="809"/>
      <c r="Z1227" s="809"/>
      <c r="AA1227" s="809" t="str">
        <f>IF(入力①申請書項目!AG1079="","",入力①申請書項目!AG1079)</f>
        <v/>
      </c>
      <c r="AB1227" s="809"/>
      <c r="AC1227" s="809"/>
      <c r="AD1227" s="812" t="str">
        <f>IF(入力①申請書項目!AK1079="","",入力①申請書項目!AK1079)</f>
        <v/>
      </c>
      <c r="AE1227" s="812"/>
      <c r="AF1227" s="812"/>
      <c r="AG1227" s="813" t="str">
        <f>IF(入力①申請書項目!AN1079="","",入力①申請書項目!AN1079)</f>
        <v/>
      </c>
      <c r="AH1227" s="813"/>
      <c r="AI1227" s="812" t="str">
        <f>IF(入力①申請書項目!AP1079=0,"",入力①申請書項目!AP1079)</f>
        <v/>
      </c>
      <c r="AJ1227" s="812"/>
      <c r="AK1227" s="812"/>
      <c r="AL1227" s="814" t="str">
        <f>IF(入力①申請書項目!AV1079="","",入力①申請書項目!AV1079)&amp;IF(入力①申請書項目!AZ1079="","",","&amp;入力①申請書項目!AZ1079)</f>
        <v/>
      </c>
      <c r="AM1227" s="814"/>
      <c r="AN1227" s="814"/>
      <c r="AO1227" s="814"/>
      <c r="AP1227" s="814"/>
      <c r="AQ1227" s="396"/>
    </row>
    <row r="1228" spans="1:46">
      <c r="A1228" s="265"/>
      <c r="B1228" s="265"/>
      <c r="C1228" s="808" t="str">
        <f>IF(入力①申請書項目!E1080="","",入力①申請書項目!E1080)</f>
        <v/>
      </c>
      <c r="D1228" s="808"/>
      <c r="E1228" s="809" t="str">
        <f>IF(入力①申請書項目!G1080="","","H"&amp;入力①申請書項目!G1080&amp;"."&amp;入力①申請書項目!J1080)</f>
        <v/>
      </c>
      <c r="F1228" s="809"/>
      <c r="G1228" s="809"/>
      <c r="H1228" s="809"/>
      <c r="I1228" s="810" t="str">
        <f>IF(入力①申請書項目!M1080="","",VLOOKUP(入力①申請書項目!M1080,PL①!$A$25:$B$29,2,FALSE))</f>
        <v/>
      </c>
      <c r="J1228" s="810"/>
      <c r="K1228" s="810"/>
      <c r="L1228" s="811" t="str">
        <f>IF(入力①申請書項目!Q1080="","",入力①申請書項目!Q1080)</f>
        <v/>
      </c>
      <c r="M1228" s="811"/>
      <c r="N1228" s="811"/>
      <c r="O1228" s="811"/>
      <c r="P1228" s="811"/>
      <c r="Q1228" s="811"/>
      <c r="R1228" s="811"/>
      <c r="S1228" s="811"/>
      <c r="T1228" s="811"/>
      <c r="U1228" s="811"/>
      <c r="V1228" s="811"/>
      <c r="W1228" s="809" t="str">
        <f>IF(入力①申請書項目!AA1080="","",入力①申請書項目!AA1080)&amp;IF(入力①申請書項目!AD1080="","",入力①申請書項目!AD1080)</f>
        <v/>
      </c>
      <c r="X1228" s="809"/>
      <c r="Y1228" s="809"/>
      <c r="Z1228" s="809"/>
      <c r="AA1228" s="809" t="str">
        <f>IF(入力①申請書項目!AG1080="","",入力①申請書項目!AG1080)</f>
        <v/>
      </c>
      <c r="AB1228" s="809"/>
      <c r="AC1228" s="809"/>
      <c r="AD1228" s="812" t="str">
        <f>IF(入力①申請書項目!AK1080="","",入力①申請書項目!AK1080)</f>
        <v/>
      </c>
      <c r="AE1228" s="812"/>
      <c r="AF1228" s="812"/>
      <c r="AG1228" s="813" t="str">
        <f>IF(入力①申請書項目!AN1080="","",入力①申請書項目!AN1080)</f>
        <v/>
      </c>
      <c r="AH1228" s="813"/>
      <c r="AI1228" s="812" t="str">
        <f>IF(入力①申請書項目!AP1080=0,"",入力①申請書項目!AP1080)</f>
        <v/>
      </c>
      <c r="AJ1228" s="812"/>
      <c r="AK1228" s="812"/>
      <c r="AL1228" s="814" t="str">
        <f>IF(入力①申請書項目!AV1080="","",入力①申請書項目!AV1080)&amp;IF(入力①申請書項目!AZ1080="","",","&amp;入力①申請書項目!AZ1080)</f>
        <v/>
      </c>
      <c r="AM1228" s="814"/>
      <c r="AN1228" s="814"/>
      <c r="AO1228" s="814"/>
      <c r="AP1228" s="814"/>
      <c r="AQ1228" s="396"/>
    </row>
    <row r="1229" spans="1:46">
      <c r="A1229" s="265"/>
      <c r="B1229" s="265"/>
      <c r="C1229" s="808" t="str">
        <f>IF(入力①申請書項目!E1081="","",入力①申請書項目!E1081)</f>
        <v/>
      </c>
      <c r="D1229" s="808"/>
      <c r="E1229" s="809" t="str">
        <f>IF(入力①申請書項目!G1081="","","H"&amp;入力①申請書項目!G1081&amp;"."&amp;入力①申請書項目!J1081)</f>
        <v/>
      </c>
      <c r="F1229" s="809"/>
      <c r="G1229" s="809"/>
      <c r="H1229" s="809"/>
      <c r="I1229" s="810" t="str">
        <f>IF(入力①申請書項目!M1081="","",VLOOKUP(入力①申請書項目!M1081,PL①!$A$25:$B$29,2,FALSE))</f>
        <v/>
      </c>
      <c r="J1229" s="810"/>
      <c r="K1229" s="810"/>
      <c r="L1229" s="811" t="str">
        <f>IF(入力①申請書項目!Q1081="","",入力①申請書項目!Q1081)</f>
        <v/>
      </c>
      <c r="M1229" s="811"/>
      <c r="N1229" s="811"/>
      <c r="O1229" s="811"/>
      <c r="P1229" s="811"/>
      <c r="Q1229" s="811"/>
      <c r="R1229" s="811"/>
      <c r="S1229" s="811"/>
      <c r="T1229" s="811"/>
      <c r="U1229" s="811"/>
      <c r="V1229" s="811"/>
      <c r="W1229" s="809" t="str">
        <f>IF(入力①申請書項目!AA1081="","",入力①申請書項目!AA1081)&amp;IF(入力①申請書項目!AD1081="","",入力①申請書項目!AD1081)</f>
        <v/>
      </c>
      <c r="X1229" s="809"/>
      <c r="Y1229" s="809"/>
      <c r="Z1229" s="809"/>
      <c r="AA1229" s="809" t="str">
        <f>IF(入力①申請書項目!AG1081="","",入力①申請書項目!AG1081)</f>
        <v/>
      </c>
      <c r="AB1229" s="809"/>
      <c r="AC1229" s="809"/>
      <c r="AD1229" s="812" t="str">
        <f>IF(入力①申請書項目!AK1081="","",入力①申請書項目!AK1081)</f>
        <v/>
      </c>
      <c r="AE1229" s="812"/>
      <c r="AF1229" s="812"/>
      <c r="AG1229" s="813" t="str">
        <f>IF(入力①申請書項目!AN1081="","",入力①申請書項目!AN1081)</f>
        <v/>
      </c>
      <c r="AH1229" s="813"/>
      <c r="AI1229" s="812" t="str">
        <f>IF(入力①申請書項目!AP1081=0,"",入力①申請書項目!AP1081)</f>
        <v/>
      </c>
      <c r="AJ1229" s="812"/>
      <c r="AK1229" s="812"/>
      <c r="AL1229" s="814" t="str">
        <f>IF(入力①申請書項目!AV1081="","",入力①申請書項目!AV1081)&amp;IF(入力①申請書項目!AZ1081="","",","&amp;入力①申請書項目!AZ1081)</f>
        <v/>
      </c>
      <c r="AM1229" s="814"/>
      <c r="AN1229" s="814"/>
      <c r="AO1229" s="814"/>
      <c r="AP1229" s="814"/>
      <c r="AQ1229" s="396"/>
    </row>
    <row r="1230" spans="1:46">
      <c r="A1230" s="265"/>
      <c r="B1230" s="265"/>
      <c r="C1230" s="808" t="str">
        <f>IF(入力①申請書項目!E1082="","",入力①申請書項目!E1082)</f>
        <v/>
      </c>
      <c r="D1230" s="808"/>
      <c r="E1230" s="809" t="str">
        <f>IF(入力①申請書項目!G1082="","","H"&amp;入力①申請書項目!G1082&amp;"."&amp;入力①申請書項目!J1082)</f>
        <v/>
      </c>
      <c r="F1230" s="809"/>
      <c r="G1230" s="809"/>
      <c r="H1230" s="809"/>
      <c r="I1230" s="810" t="str">
        <f>IF(入力①申請書項目!M1082="","",VLOOKUP(入力①申請書項目!M1082,PL①!$A$25:$B$29,2,FALSE))</f>
        <v/>
      </c>
      <c r="J1230" s="810"/>
      <c r="K1230" s="810"/>
      <c r="L1230" s="811" t="str">
        <f>IF(入力①申請書項目!Q1082="","",入力①申請書項目!Q1082)</f>
        <v/>
      </c>
      <c r="M1230" s="811"/>
      <c r="N1230" s="811"/>
      <c r="O1230" s="811"/>
      <c r="P1230" s="811"/>
      <c r="Q1230" s="811"/>
      <c r="R1230" s="811"/>
      <c r="S1230" s="811"/>
      <c r="T1230" s="811"/>
      <c r="U1230" s="811"/>
      <c r="V1230" s="811"/>
      <c r="W1230" s="809" t="str">
        <f>IF(入力①申請書項目!AA1082="","",入力①申請書項目!AA1082)&amp;IF(入力①申請書項目!AD1082="","",入力①申請書項目!AD1082)</f>
        <v/>
      </c>
      <c r="X1230" s="809"/>
      <c r="Y1230" s="809"/>
      <c r="Z1230" s="809"/>
      <c r="AA1230" s="809" t="str">
        <f>IF(入力①申請書項目!AG1082="","",入力①申請書項目!AG1082)</f>
        <v/>
      </c>
      <c r="AB1230" s="809"/>
      <c r="AC1230" s="809"/>
      <c r="AD1230" s="812" t="str">
        <f>IF(入力①申請書項目!AK1082="","",入力①申請書項目!AK1082)</f>
        <v/>
      </c>
      <c r="AE1230" s="812"/>
      <c r="AF1230" s="812"/>
      <c r="AG1230" s="813" t="str">
        <f>IF(入力①申請書項目!AN1082="","",入力①申請書項目!AN1082)</f>
        <v/>
      </c>
      <c r="AH1230" s="813"/>
      <c r="AI1230" s="812" t="str">
        <f>IF(入力①申請書項目!AP1082=0,"",入力①申請書項目!AP1082)</f>
        <v/>
      </c>
      <c r="AJ1230" s="812"/>
      <c r="AK1230" s="812"/>
      <c r="AL1230" s="814" t="str">
        <f>IF(入力①申請書項目!AV1082="","",入力①申請書項目!AV1082)&amp;IF(入力①申請書項目!AZ1082="","",","&amp;入力①申請書項目!AZ1082)</f>
        <v/>
      </c>
      <c r="AM1230" s="814"/>
      <c r="AN1230" s="814"/>
      <c r="AO1230" s="814"/>
      <c r="AP1230" s="814"/>
      <c r="AQ1230" s="396"/>
    </row>
    <row r="1231" spans="1:46">
      <c r="A1231" s="265"/>
      <c r="B1231" s="265"/>
      <c r="C1231" s="808" t="str">
        <f>IF(入力①申請書項目!E1083="","",入力①申請書項目!E1083)</f>
        <v/>
      </c>
      <c r="D1231" s="808"/>
      <c r="E1231" s="809" t="str">
        <f>IF(入力①申請書項目!G1083="","","H"&amp;入力①申請書項目!G1083&amp;"."&amp;入力①申請書項目!J1083)</f>
        <v/>
      </c>
      <c r="F1231" s="809"/>
      <c r="G1231" s="809"/>
      <c r="H1231" s="809"/>
      <c r="I1231" s="810" t="str">
        <f>IF(入力①申請書項目!M1083="","",VLOOKUP(入力①申請書項目!M1083,PL①!$A$25:$B$29,2,FALSE))</f>
        <v/>
      </c>
      <c r="J1231" s="810"/>
      <c r="K1231" s="810"/>
      <c r="L1231" s="811" t="str">
        <f>IF(入力①申請書項目!Q1083="","",入力①申請書項目!Q1083)</f>
        <v/>
      </c>
      <c r="M1231" s="811"/>
      <c r="N1231" s="811"/>
      <c r="O1231" s="811"/>
      <c r="P1231" s="811"/>
      <c r="Q1231" s="811"/>
      <c r="R1231" s="811"/>
      <c r="S1231" s="811"/>
      <c r="T1231" s="811"/>
      <c r="U1231" s="811"/>
      <c r="V1231" s="811"/>
      <c r="W1231" s="809" t="str">
        <f>IF(入力①申請書項目!AA1083="","",入力①申請書項目!AA1083)&amp;IF(入力①申請書項目!AD1083="","",入力①申請書項目!AD1083)</f>
        <v/>
      </c>
      <c r="X1231" s="809"/>
      <c r="Y1231" s="809"/>
      <c r="Z1231" s="809"/>
      <c r="AA1231" s="809" t="str">
        <f>IF(入力①申請書項目!AG1083="","",入力①申請書項目!AG1083)</f>
        <v/>
      </c>
      <c r="AB1231" s="809"/>
      <c r="AC1231" s="809"/>
      <c r="AD1231" s="812" t="str">
        <f>IF(入力①申請書項目!AK1083="","",入力①申請書項目!AK1083)</f>
        <v/>
      </c>
      <c r="AE1231" s="812"/>
      <c r="AF1231" s="812"/>
      <c r="AG1231" s="813" t="str">
        <f>IF(入力①申請書項目!AN1083="","",入力①申請書項目!AN1083)</f>
        <v/>
      </c>
      <c r="AH1231" s="813"/>
      <c r="AI1231" s="812" t="str">
        <f>IF(入力①申請書項目!AP1083=0,"",入力①申請書項目!AP1083)</f>
        <v/>
      </c>
      <c r="AJ1231" s="812"/>
      <c r="AK1231" s="812"/>
      <c r="AL1231" s="814" t="str">
        <f>IF(入力①申請書項目!AV1083="","",入力①申請書項目!AV1083)&amp;IF(入力①申請書項目!AZ1083="","",","&amp;入力①申請書項目!AZ1083)</f>
        <v/>
      </c>
      <c r="AM1231" s="814"/>
      <c r="AN1231" s="814"/>
      <c r="AO1231" s="814"/>
      <c r="AP1231" s="814"/>
      <c r="AQ1231" s="396"/>
    </row>
    <row r="1232" spans="1:46">
      <c r="A1232" s="265"/>
      <c r="B1232" s="265"/>
      <c r="C1232" s="808" t="str">
        <f>IF(入力①申請書項目!E1084="","",入力①申請書項目!E1084)</f>
        <v/>
      </c>
      <c r="D1232" s="808"/>
      <c r="E1232" s="809" t="str">
        <f>IF(入力①申請書項目!G1084="","","H"&amp;入力①申請書項目!G1084&amp;"."&amp;入力①申請書項目!J1084)</f>
        <v/>
      </c>
      <c r="F1232" s="809"/>
      <c r="G1232" s="809"/>
      <c r="H1232" s="809"/>
      <c r="I1232" s="810" t="str">
        <f>IF(入力①申請書項目!M1084="","",VLOOKUP(入力①申請書項目!M1084,PL①!$A$25:$B$29,2,FALSE))</f>
        <v/>
      </c>
      <c r="J1232" s="810"/>
      <c r="K1232" s="810"/>
      <c r="L1232" s="811" t="str">
        <f>IF(入力①申請書項目!Q1084="","",入力①申請書項目!Q1084)</f>
        <v/>
      </c>
      <c r="M1232" s="811"/>
      <c r="N1232" s="811"/>
      <c r="O1232" s="811"/>
      <c r="P1232" s="811"/>
      <c r="Q1232" s="811"/>
      <c r="R1232" s="811"/>
      <c r="S1232" s="811"/>
      <c r="T1232" s="811"/>
      <c r="U1232" s="811"/>
      <c r="V1232" s="811"/>
      <c r="W1232" s="809" t="str">
        <f>IF(入力①申請書項目!AA1084="","",入力①申請書項目!AA1084)&amp;IF(入力①申請書項目!AD1084="","",入力①申請書項目!AD1084)</f>
        <v/>
      </c>
      <c r="X1232" s="809"/>
      <c r="Y1232" s="809"/>
      <c r="Z1232" s="809"/>
      <c r="AA1232" s="809" t="str">
        <f>IF(入力①申請書項目!AG1084="","",入力①申請書項目!AG1084)</f>
        <v/>
      </c>
      <c r="AB1232" s="809"/>
      <c r="AC1232" s="809"/>
      <c r="AD1232" s="812" t="str">
        <f>IF(入力①申請書項目!AK1084="","",入力①申請書項目!AK1084)</f>
        <v/>
      </c>
      <c r="AE1232" s="812"/>
      <c r="AF1232" s="812"/>
      <c r="AG1232" s="813" t="str">
        <f>IF(入力①申請書項目!AN1084="","",入力①申請書項目!AN1084)</f>
        <v/>
      </c>
      <c r="AH1232" s="813"/>
      <c r="AI1232" s="812" t="str">
        <f>IF(入力①申請書項目!AP1084=0,"",入力①申請書項目!AP1084)</f>
        <v/>
      </c>
      <c r="AJ1232" s="812"/>
      <c r="AK1232" s="812"/>
      <c r="AL1232" s="814" t="str">
        <f>IF(入力①申請書項目!AV1084="","",入力①申請書項目!AV1084)&amp;IF(入力①申請書項目!AZ1084="","",","&amp;入力①申請書項目!AZ1084)</f>
        <v/>
      </c>
      <c r="AM1232" s="814"/>
      <c r="AN1232" s="814"/>
      <c r="AO1232" s="814"/>
      <c r="AP1232" s="814"/>
      <c r="AQ1232" s="396"/>
    </row>
    <row r="1233" spans="1:43">
      <c r="A1233" s="265"/>
      <c r="B1233" s="265"/>
      <c r="C1233" s="808" t="str">
        <f>IF(入力①申請書項目!E1085="","",入力①申請書項目!E1085)</f>
        <v/>
      </c>
      <c r="D1233" s="808"/>
      <c r="E1233" s="809" t="str">
        <f>IF(入力①申請書項目!G1085="","","H"&amp;入力①申請書項目!G1085&amp;"."&amp;入力①申請書項目!J1085)</f>
        <v/>
      </c>
      <c r="F1233" s="809"/>
      <c r="G1233" s="809"/>
      <c r="H1233" s="809"/>
      <c r="I1233" s="810" t="str">
        <f>IF(入力①申請書項目!M1085="","",VLOOKUP(入力①申請書項目!M1085,PL①!$A$25:$B$29,2,FALSE))</f>
        <v/>
      </c>
      <c r="J1233" s="810"/>
      <c r="K1233" s="810"/>
      <c r="L1233" s="811" t="str">
        <f>IF(入力①申請書項目!Q1085="","",入力①申請書項目!Q1085)</f>
        <v/>
      </c>
      <c r="M1233" s="811"/>
      <c r="N1233" s="811"/>
      <c r="O1233" s="811"/>
      <c r="P1233" s="811"/>
      <c r="Q1233" s="811"/>
      <c r="R1233" s="811"/>
      <c r="S1233" s="811"/>
      <c r="T1233" s="811"/>
      <c r="U1233" s="811"/>
      <c r="V1233" s="811"/>
      <c r="W1233" s="809" t="str">
        <f>IF(入力①申請書項目!AA1085="","",入力①申請書項目!AA1085)&amp;IF(入力①申請書項目!AD1085="","",入力①申請書項目!AD1085)</f>
        <v/>
      </c>
      <c r="X1233" s="809"/>
      <c r="Y1233" s="809"/>
      <c r="Z1233" s="809"/>
      <c r="AA1233" s="809" t="str">
        <f>IF(入力①申請書項目!AG1085="","",入力①申請書項目!AG1085)</f>
        <v/>
      </c>
      <c r="AB1233" s="809"/>
      <c r="AC1233" s="809"/>
      <c r="AD1233" s="812" t="str">
        <f>IF(入力①申請書項目!AK1085="","",入力①申請書項目!AK1085)</f>
        <v/>
      </c>
      <c r="AE1233" s="812"/>
      <c r="AF1233" s="812"/>
      <c r="AG1233" s="813" t="str">
        <f>IF(入力①申請書項目!AN1085="","",入力①申請書項目!AN1085)</f>
        <v/>
      </c>
      <c r="AH1233" s="813"/>
      <c r="AI1233" s="812" t="str">
        <f>IF(入力①申請書項目!AP1085=0,"",入力①申請書項目!AP1085)</f>
        <v/>
      </c>
      <c r="AJ1233" s="812"/>
      <c r="AK1233" s="812"/>
      <c r="AL1233" s="814" t="str">
        <f>IF(入力①申請書項目!AV1085="","",入力①申請書項目!AV1085)&amp;IF(入力①申請書項目!AZ1085="","",","&amp;入力①申請書項目!AZ1085)</f>
        <v/>
      </c>
      <c r="AM1233" s="814"/>
      <c r="AN1233" s="814"/>
      <c r="AO1233" s="814"/>
      <c r="AP1233" s="814"/>
      <c r="AQ1233" s="396"/>
    </row>
    <row r="1234" spans="1:43">
      <c r="A1234" s="265"/>
      <c r="B1234" s="265"/>
      <c r="C1234" s="808" t="str">
        <f>IF(入力①申請書項目!E1086="","",入力①申請書項目!E1086)</f>
        <v/>
      </c>
      <c r="D1234" s="808"/>
      <c r="E1234" s="809" t="str">
        <f>IF(入力①申請書項目!G1086="","","H"&amp;入力①申請書項目!G1086&amp;"."&amp;入力①申請書項目!J1086)</f>
        <v/>
      </c>
      <c r="F1234" s="809"/>
      <c r="G1234" s="809"/>
      <c r="H1234" s="809"/>
      <c r="I1234" s="810" t="str">
        <f>IF(入力①申請書項目!M1086="","",VLOOKUP(入力①申請書項目!M1086,PL①!$A$25:$B$29,2,FALSE))</f>
        <v/>
      </c>
      <c r="J1234" s="810"/>
      <c r="K1234" s="810"/>
      <c r="L1234" s="811" t="str">
        <f>IF(入力①申請書項目!Q1086="","",入力①申請書項目!Q1086)</f>
        <v/>
      </c>
      <c r="M1234" s="811"/>
      <c r="N1234" s="811"/>
      <c r="O1234" s="811"/>
      <c r="P1234" s="811"/>
      <c r="Q1234" s="811"/>
      <c r="R1234" s="811"/>
      <c r="S1234" s="811"/>
      <c r="T1234" s="811"/>
      <c r="U1234" s="811"/>
      <c r="V1234" s="811"/>
      <c r="W1234" s="809" t="str">
        <f>IF(入力①申請書項目!AA1086="","",入力①申請書項目!AA1086)&amp;IF(入力①申請書項目!AD1086="","",入力①申請書項目!AD1086)</f>
        <v/>
      </c>
      <c r="X1234" s="809"/>
      <c r="Y1234" s="809"/>
      <c r="Z1234" s="809"/>
      <c r="AA1234" s="809" t="str">
        <f>IF(入力①申請書項目!AG1086="","",入力①申請書項目!AG1086)</f>
        <v/>
      </c>
      <c r="AB1234" s="809"/>
      <c r="AC1234" s="809"/>
      <c r="AD1234" s="812" t="str">
        <f>IF(入力①申請書項目!AK1086="","",入力①申請書項目!AK1086)</f>
        <v/>
      </c>
      <c r="AE1234" s="812"/>
      <c r="AF1234" s="812"/>
      <c r="AG1234" s="813" t="str">
        <f>IF(入力①申請書項目!AN1086="","",入力①申請書項目!AN1086)</f>
        <v/>
      </c>
      <c r="AH1234" s="813"/>
      <c r="AI1234" s="812" t="str">
        <f>IF(入力①申請書項目!AP1086=0,"",入力①申請書項目!AP1086)</f>
        <v/>
      </c>
      <c r="AJ1234" s="812"/>
      <c r="AK1234" s="812"/>
      <c r="AL1234" s="814" t="str">
        <f>IF(入力①申請書項目!AV1086="","",入力①申請書項目!AV1086)&amp;IF(入力①申請書項目!AZ1086="","",","&amp;入力①申請書項目!AZ1086)</f>
        <v/>
      </c>
      <c r="AM1234" s="814"/>
      <c r="AN1234" s="814"/>
      <c r="AO1234" s="814"/>
      <c r="AP1234" s="814"/>
      <c r="AQ1234" s="396"/>
    </row>
    <row r="1235" spans="1:43">
      <c r="A1235" s="265"/>
      <c r="B1235" s="265"/>
      <c r="C1235" s="808" t="str">
        <f>IF(入力①申請書項目!E1087="","",入力①申請書項目!E1087)</f>
        <v/>
      </c>
      <c r="D1235" s="808"/>
      <c r="E1235" s="809" t="str">
        <f>IF(入力①申請書項目!G1087="","","H"&amp;入力①申請書項目!G1087&amp;"."&amp;入力①申請書項目!J1087)</f>
        <v/>
      </c>
      <c r="F1235" s="809"/>
      <c r="G1235" s="809"/>
      <c r="H1235" s="809"/>
      <c r="I1235" s="810" t="str">
        <f>IF(入力①申請書項目!M1087="","",VLOOKUP(入力①申請書項目!M1087,PL①!$A$25:$B$29,2,FALSE))</f>
        <v/>
      </c>
      <c r="J1235" s="810"/>
      <c r="K1235" s="810"/>
      <c r="L1235" s="811" t="str">
        <f>IF(入力①申請書項目!Q1087="","",入力①申請書項目!Q1087)</f>
        <v/>
      </c>
      <c r="M1235" s="811"/>
      <c r="N1235" s="811"/>
      <c r="O1235" s="811"/>
      <c r="P1235" s="811"/>
      <c r="Q1235" s="811"/>
      <c r="R1235" s="811"/>
      <c r="S1235" s="811"/>
      <c r="T1235" s="811"/>
      <c r="U1235" s="811"/>
      <c r="V1235" s="811"/>
      <c r="W1235" s="809" t="str">
        <f>IF(入力①申請書項目!AA1087="","",入力①申請書項目!AA1087)&amp;IF(入力①申請書項目!AD1087="","",入力①申請書項目!AD1087)</f>
        <v/>
      </c>
      <c r="X1235" s="809"/>
      <c r="Y1235" s="809"/>
      <c r="Z1235" s="809"/>
      <c r="AA1235" s="809" t="str">
        <f>IF(入力①申請書項目!AG1087="","",入力①申請書項目!AG1087)</f>
        <v/>
      </c>
      <c r="AB1235" s="809"/>
      <c r="AC1235" s="809"/>
      <c r="AD1235" s="812" t="str">
        <f>IF(入力①申請書項目!AK1087="","",入力①申請書項目!AK1087)</f>
        <v/>
      </c>
      <c r="AE1235" s="812"/>
      <c r="AF1235" s="812"/>
      <c r="AG1235" s="813" t="str">
        <f>IF(入力①申請書項目!AN1087="","",入力①申請書項目!AN1087)</f>
        <v/>
      </c>
      <c r="AH1235" s="813"/>
      <c r="AI1235" s="812" t="str">
        <f>IF(入力①申請書項目!AP1087=0,"",入力①申請書項目!AP1087)</f>
        <v/>
      </c>
      <c r="AJ1235" s="812"/>
      <c r="AK1235" s="812"/>
      <c r="AL1235" s="814" t="str">
        <f>IF(入力①申請書項目!AV1087="","",入力①申請書項目!AV1087)&amp;IF(入力①申請書項目!AZ1087="","",","&amp;入力①申請書項目!AZ1087)</f>
        <v/>
      </c>
      <c r="AM1235" s="814"/>
      <c r="AN1235" s="814"/>
      <c r="AO1235" s="814"/>
      <c r="AP1235" s="814"/>
      <c r="AQ1235" s="396"/>
    </row>
    <row r="1236" spans="1:43">
      <c r="A1236" s="265"/>
      <c r="B1236" s="265"/>
      <c r="C1236" s="808" t="str">
        <f>IF(入力①申請書項目!E1088="","",入力①申請書項目!E1088)</f>
        <v/>
      </c>
      <c r="D1236" s="808"/>
      <c r="E1236" s="809" t="str">
        <f>IF(入力①申請書項目!G1088="","","H"&amp;入力①申請書項目!G1088&amp;"."&amp;入力①申請書項目!J1088)</f>
        <v/>
      </c>
      <c r="F1236" s="809"/>
      <c r="G1236" s="809"/>
      <c r="H1236" s="809"/>
      <c r="I1236" s="810" t="str">
        <f>IF(入力①申請書項目!M1088="","",VLOOKUP(入力①申請書項目!M1088,PL①!$A$25:$B$29,2,FALSE))</f>
        <v/>
      </c>
      <c r="J1236" s="810"/>
      <c r="K1236" s="810"/>
      <c r="L1236" s="811" t="str">
        <f>IF(入力①申請書項目!Q1088="","",入力①申請書項目!Q1088)</f>
        <v/>
      </c>
      <c r="M1236" s="811"/>
      <c r="N1236" s="811"/>
      <c r="O1236" s="811"/>
      <c r="P1236" s="811"/>
      <c r="Q1236" s="811"/>
      <c r="R1236" s="811"/>
      <c r="S1236" s="811"/>
      <c r="T1236" s="811"/>
      <c r="U1236" s="811"/>
      <c r="V1236" s="811"/>
      <c r="W1236" s="809" t="str">
        <f>IF(入力①申請書項目!AA1088="","",入力①申請書項目!AA1088)&amp;IF(入力①申請書項目!AD1088="","",入力①申請書項目!AD1088)</f>
        <v/>
      </c>
      <c r="X1236" s="809"/>
      <c r="Y1236" s="809"/>
      <c r="Z1236" s="809"/>
      <c r="AA1236" s="809" t="str">
        <f>IF(入力①申請書項目!AG1088="","",入力①申請書項目!AG1088)</f>
        <v/>
      </c>
      <c r="AB1236" s="809"/>
      <c r="AC1236" s="809"/>
      <c r="AD1236" s="812" t="str">
        <f>IF(入力①申請書項目!AK1088="","",入力①申請書項目!AK1088)</f>
        <v/>
      </c>
      <c r="AE1236" s="812"/>
      <c r="AF1236" s="812"/>
      <c r="AG1236" s="813" t="str">
        <f>IF(入力①申請書項目!AN1088="","",入力①申請書項目!AN1088)</f>
        <v/>
      </c>
      <c r="AH1236" s="813"/>
      <c r="AI1236" s="812" t="str">
        <f>IF(入力①申請書項目!AP1088=0,"",入力①申請書項目!AP1088)</f>
        <v/>
      </c>
      <c r="AJ1236" s="812"/>
      <c r="AK1236" s="812"/>
      <c r="AL1236" s="814" t="str">
        <f>IF(入力①申請書項目!AV1088="","",入力①申請書項目!AV1088)&amp;IF(入力①申請書項目!AZ1088="","",","&amp;入力①申請書項目!AZ1088)</f>
        <v/>
      </c>
      <c r="AM1236" s="814"/>
      <c r="AN1236" s="814"/>
      <c r="AO1236" s="814"/>
      <c r="AP1236" s="814"/>
      <c r="AQ1236" s="396"/>
    </row>
    <row r="1237" spans="1:43">
      <c r="A1237" s="265"/>
      <c r="B1237" s="265"/>
      <c r="C1237" s="808" t="str">
        <f>IF(入力①申請書項目!E1089="","",入力①申請書項目!E1089)</f>
        <v/>
      </c>
      <c r="D1237" s="808"/>
      <c r="E1237" s="809" t="str">
        <f>IF(入力①申請書項目!G1089="","","H"&amp;入力①申請書項目!G1089&amp;"."&amp;入力①申請書項目!J1089)</f>
        <v/>
      </c>
      <c r="F1237" s="809"/>
      <c r="G1237" s="809"/>
      <c r="H1237" s="809"/>
      <c r="I1237" s="810" t="str">
        <f>IF(入力①申請書項目!M1089="","",VLOOKUP(入力①申請書項目!M1089,PL①!$A$25:$B$29,2,FALSE))</f>
        <v/>
      </c>
      <c r="J1237" s="810"/>
      <c r="K1237" s="810"/>
      <c r="L1237" s="811" t="str">
        <f>IF(入力①申請書項目!Q1089="","",入力①申請書項目!Q1089)</f>
        <v/>
      </c>
      <c r="M1237" s="811"/>
      <c r="N1237" s="811"/>
      <c r="O1237" s="811"/>
      <c r="P1237" s="811"/>
      <c r="Q1237" s="811"/>
      <c r="R1237" s="811"/>
      <c r="S1237" s="811"/>
      <c r="T1237" s="811"/>
      <c r="U1237" s="811"/>
      <c r="V1237" s="811"/>
      <c r="W1237" s="809" t="str">
        <f>IF(入力①申請書項目!AA1089="","",入力①申請書項目!AA1089)&amp;IF(入力①申請書項目!AD1089="","",入力①申請書項目!AD1089)</f>
        <v/>
      </c>
      <c r="X1237" s="809"/>
      <c r="Y1237" s="809"/>
      <c r="Z1237" s="809"/>
      <c r="AA1237" s="809" t="str">
        <f>IF(入力①申請書項目!AG1089="","",入力①申請書項目!AG1089)</f>
        <v/>
      </c>
      <c r="AB1237" s="809"/>
      <c r="AC1237" s="809"/>
      <c r="AD1237" s="812" t="str">
        <f>IF(入力①申請書項目!AK1089="","",入力①申請書項目!AK1089)</f>
        <v/>
      </c>
      <c r="AE1237" s="812"/>
      <c r="AF1237" s="812"/>
      <c r="AG1237" s="813" t="str">
        <f>IF(入力①申請書項目!AN1089="","",入力①申請書項目!AN1089)</f>
        <v/>
      </c>
      <c r="AH1237" s="813"/>
      <c r="AI1237" s="812" t="str">
        <f>IF(入力①申請書項目!AP1089=0,"",入力①申請書項目!AP1089)</f>
        <v/>
      </c>
      <c r="AJ1237" s="812"/>
      <c r="AK1237" s="812"/>
      <c r="AL1237" s="814" t="str">
        <f>IF(入力①申請書項目!AV1089="","",入力①申請書項目!AV1089)&amp;IF(入力①申請書項目!AZ1089="","",","&amp;入力①申請書項目!AZ1089)</f>
        <v/>
      </c>
      <c r="AM1237" s="814"/>
      <c r="AN1237" s="814"/>
      <c r="AO1237" s="814"/>
      <c r="AP1237" s="814"/>
      <c r="AQ1237" s="396"/>
    </row>
    <row r="1238" spans="1:43">
      <c r="A1238" s="265"/>
      <c r="B1238" s="265"/>
      <c r="C1238" s="808" t="str">
        <f>IF(入力①申請書項目!E1090="","",入力①申請書項目!E1090)</f>
        <v/>
      </c>
      <c r="D1238" s="808"/>
      <c r="E1238" s="809" t="str">
        <f>IF(入力①申請書項目!G1090="","","H"&amp;入力①申請書項目!G1090&amp;"."&amp;入力①申請書項目!J1090)</f>
        <v/>
      </c>
      <c r="F1238" s="809"/>
      <c r="G1238" s="809"/>
      <c r="H1238" s="809"/>
      <c r="I1238" s="810" t="str">
        <f>IF(入力①申請書項目!M1090="","",VLOOKUP(入力①申請書項目!M1090,PL①!$A$25:$B$29,2,FALSE))</f>
        <v/>
      </c>
      <c r="J1238" s="810"/>
      <c r="K1238" s="810"/>
      <c r="L1238" s="811" t="str">
        <f>IF(入力①申請書項目!Q1090="","",入力①申請書項目!Q1090)</f>
        <v/>
      </c>
      <c r="M1238" s="811"/>
      <c r="N1238" s="811"/>
      <c r="O1238" s="811"/>
      <c r="P1238" s="811"/>
      <c r="Q1238" s="811"/>
      <c r="R1238" s="811"/>
      <c r="S1238" s="811"/>
      <c r="T1238" s="811"/>
      <c r="U1238" s="811"/>
      <c r="V1238" s="811"/>
      <c r="W1238" s="809" t="str">
        <f>IF(入力①申請書項目!AA1090="","",入力①申請書項目!AA1090)&amp;IF(入力①申請書項目!AD1090="","",入力①申請書項目!AD1090)</f>
        <v/>
      </c>
      <c r="X1238" s="809"/>
      <c r="Y1238" s="809"/>
      <c r="Z1238" s="809"/>
      <c r="AA1238" s="809" t="str">
        <f>IF(入力①申請書項目!AG1090="","",入力①申請書項目!AG1090)</f>
        <v/>
      </c>
      <c r="AB1238" s="809"/>
      <c r="AC1238" s="809"/>
      <c r="AD1238" s="812" t="str">
        <f>IF(入力①申請書項目!AK1090="","",入力①申請書項目!AK1090)</f>
        <v/>
      </c>
      <c r="AE1238" s="812"/>
      <c r="AF1238" s="812"/>
      <c r="AG1238" s="813" t="str">
        <f>IF(入力①申請書項目!AN1090="","",入力①申請書項目!AN1090)</f>
        <v/>
      </c>
      <c r="AH1238" s="813"/>
      <c r="AI1238" s="812" t="str">
        <f>IF(入力①申請書項目!AP1090=0,"",入力①申請書項目!AP1090)</f>
        <v/>
      </c>
      <c r="AJ1238" s="812"/>
      <c r="AK1238" s="812"/>
      <c r="AL1238" s="814" t="str">
        <f>IF(入力①申請書項目!AV1090="","",入力①申請書項目!AV1090)&amp;IF(入力①申請書項目!AZ1090="","",","&amp;入力①申請書項目!AZ1090)</f>
        <v/>
      </c>
      <c r="AM1238" s="814"/>
      <c r="AN1238" s="814"/>
      <c r="AO1238" s="814"/>
      <c r="AP1238" s="814"/>
      <c r="AQ1238" s="396"/>
    </row>
    <row r="1239" spans="1:43">
      <c r="A1239" s="265"/>
      <c r="B1239" s="265"/>
      <c r="C1239" s="808" t="str">
        <f>IF(入力①申請書項目!E1091="","",入力①申請書項目!E1091)</f>
        <v/>
      </c>
      <c r="D1239" s="808"/>
      <c r="E1239" s="809" t="str">
        <f>IF(入力①申請書項目!G1091="","","H"&amp;入力①申請書項目!G1091&amp;"."&amp;入力①申請書項目!J1091)</f>
        <v/>
      </c>
      <c r="F1239" s="809"/>
      <c r="G1239" s="809"/>
      <c r="H1239" s="809"/>
      <c r="I1239" s="810" t="str">
        <f>IF(入力①申請書項目!M1091="","",VLOOKUP(入力①申請書項目!M1091,PL①!$A$25:$B$29,2,FALSE))</f>
        <v/>
      </c>
      <c r="J1239" s="810"/>
      <c r="K1239" s="810"/>
      <c r="L1239" s="811" t="str">
        <f>IF(入力①申請書項目!Q1091="","",入力①申請書項目!Q1091)</f>
        <v/>
      </c>
      <c r="M1239" s="811"/>
      <c r="N1239" s="811"/>
      <c r="O1239" s="811"/>
      <c r="P1239" s="811"/>
      <c r="Q1239" s="811"/>
      <c r="R1239" s="811"/>
      <c r="S1239" s="811"/>
      <c r="T1239" s="811"/>
      <c r="U1239" s="811"/>
      <c r="V1239" s="811"/>
      <c r="W1239" s="809" t="str">
        <f>IF(入力①申請書項目!AA1091="","",入力①申請書項目!AA1091)&amp;IF(入力①申請書項目!AD1091="","",入力①申請書項目!AD1091)</f>
        <v/>
      </c>
      <c r="X1239" s="809"/>
      <c r="Y1239" s="809"/>
      <c r="Z1239" s="809"/>
      <c r="AA1239" s="809" t="str">
        <f>IF(入力①申請書項目!AG1091="","",入力①申請書項目!AG1091)</f>
        <v/>
      </c>
      <c r="AB1239" s="809"/>
      <c r="AC1239" s="809"/>
      <c r="AD1239" s="812" t="str">
        <f>IF(入力①申請書項目!AK1091="","",入力①申請書項目!AK1091)</f>
        <v/>
      </c>
      <c r="AE1239" s="812"/>
      <c r="AF1239" s="812"/>
      <c r="AG1239" s="813" t="str">
        <f>IF(入力①申請書項目!AN1091="","",入力①申請書項目!AN1091)</f>
        <v/>
      </c>
      <c r="AH1239" s="813"/>
      <c r="AI1239" s="812" t="str">
        <f>IF(入力①申請書項目!AP1091=0,"",入力①申請書項目!AP1091)</f>
        <v/>
      </c>
      <c r="AJ1239" s="812"/>
      <c r="AK1239" s="812"/>
      <c r="AL1239" s="814" t="str">
        <f>IF(入力①申請書項目!AV1091="","",入力①申請書項目!AV1091)&amp;IF(入力①申請書項目!AZ1091="","",","&amp;入力①申請書項目!AZ1091)</f>
        <v/>
      </c>
      <c r="AM1239" s="814"/>
      <c r="AN1239" s="814"/>
      <c r="AO1239" s="814"/>
      <c r="AP1239" s="814"/>
      <c r="AQ1239" s="396"/>
    </row>
    <row r="1240" spans="1:43">
      <c r="A1240" s="265"/>
      <c r="B1240" s="265"/>
      <c r="C1240" s="808" t="str">
        <f>IF(入力①申請書項目!E1092="","",入力①申請書項目!E1092)</f>
        <v/>
      </c>
      <c r="D1240" s="808"/>
      <c r="E1240" s="809" t="str">
        <f>IF(入力①申請書項目!G1092="","","H"&amp;入力①申請書項目!G1092&amp;"."&amp;入力①申請書項目!J1092)</f>
        <v/>
      </c>
      <c r="F1240" s="809"/>
      <c r="G1240" s="809"/>
      <c r="H1240" s="809"/>
      <c r="I1240" s="810" t="str">
        <f>IF(入力①申請書項目!M1092="","",VLOOKUP(入力①申請書項目!M1092,PL①!$A$25:$B$29,2,FALSE))</f>
        <v/>
      </c>
      <c r="J1240" s="810"/>
      <c r="K1240" s="810"/>
      <c r="L1240" s="811" t="str">
        <f>IF(入力①申請書項目!Q1092="","",入力①申請書項目!Q1092)</f>
        <v/>
      </c>
      <c r="M1240" s="811"/>
      <c r="N1240" s="811"/>
      <c r="O1240" s="811"/>
      <c r="P1240" s="811"/>
      <c r="Q1240" s="811"/>
      <c r="R1240" s="811"/>
      <c r="S1240" s="811"/>
      <c r="T1240" s="811"/>
      <c r="U1240" s="811"/>
      <c r="V1240" s="811"/>
      <c r="W1240" s="809" t="str">
        <f>IF(入力①申請書項目!AA1092="","",入力①申請書項目!AA1092)&amp;IF(入力①申請書項目!AD1092="","",入力①申請書項目!AD1092)</f>
        <v/>
      </c>
      <c r="X1240" s="809"/>
      <c r="Y1240" s="809"/>
      <c r="Z1240" s="809"/>
      <c r="AA1240" s="809" t="str">
        <f>IF(入力①申請書項目!AG1092="","",入力①申請書項目!AG1092)</f>
        <v/>
      </c>
      <c r="AB1240" s="809"/>
      <c r="AC1240" s="809"/>
      <c r="AD1240" s="812" t="str">
        <f>IF(入力①申請書項目!AK1092="","",入力①申請書項目!AK1092)</f>
        <v/>
      </c>
      <c r="AE1240" s="812"/>
      <c r="AF1240" s="812"/>
      <c r="AG1240" s="813" t="str">
        <f>IF(入力①申請書項目!AN1092="","",入力①申請書項目!AN1092)</f>
        <v/>
      </c>
      <c r="AH1240" s="813"/>
      <c r="AI1240" s="812" t="str">
        <f>IF(入力①申請書項目!AP1092=0,"",入力①申請書項目!AP1092)</f>
        <v/>
      </c>
      <c r="AJ1240" s="812"/>
      <c r="AK1240" s="812"/>
      <c r="AL1240" s="814" t="str">
        <f>IF(入力①申請書項目!AV1092="","",入力①申請書項目!AV1092)&amp;IF(入力①申請書項目!AZ1092="","",","&amp;入力①申請書項目!AZ1092)</f>
        <v/>
      </c>
      <c r="AM1240" s="814"/>
      <c r="AN1240" s="814"/>
      <c r="AO1240" s="814"/>
      <c r="AP1240" s="814"/>
      <c r="AQ1240" s="396"/>
    </row>
    <row r="1241" spans="1:43">
      <c r="A1241" s="265"/>
      <c r="B1241" s="265"/>
      <c r="C1241" s="808" t="str">
        <f>IF(入力①申請書項目!E1093="","",入力①申請書項目!E1093)</f>
        <v/>
      </c>
      <c r="D1241" s="808"/>
      <c r="E1241" s="809" t="str">
        <f>IF(入力①申請書項目!G1093="","","H"&amp;入力①申請書項目!G1093&amp;"."&amp;入力①申請書項目!J1093)</f>
        <v/>
      </c>
      <c r="F1241" s="809"/>
      <c r="G1241" s="809"/>
      <c r="H1241" s="809"/>
      <c r="I1241" s="810" t="str">
        <f>IF(入力①申請書項目!M1093="","",VLOOKUP(入力①申請書項目!M1093,PL①!$A$25:$B$29,2,FALSE))</f>
        <v/>
      </c>
      <c r="J1241" s="810"/>
      <c r="K1241" s="810"/>
      <c r="L1241" s="811" t="str">
        <f>IF(入力①申請書項目!Q1093="","",入力①申請書項目!Q1093)</f>
        <v/>
      </c>
      <c r="M1241" s="811"/>
      <c r="N1241" s="811"/>
      <c r="O1241" s="811"/>
      <c r="P1241" s="811"/>
      <c r="Q1241" s="811"/>
      <c r="R1241" s="811"/>
      <c r="S1241" s="811"/>
      <c r="T1241" s="811"/>
      <c r="U1241" s="811"/>
      <c r="V1241" s="811"/>
      <c r="W1241" s="809" t="str">
        <f>IF(入力①申請書項目!AA1093="","",入力①申請書項目!AA1093)&amp;IF(入力①申請書項目!AD1093="","",入力①申請書項目!AD1093)</f>
        <v/>
      </c>
      <c r="X1241" s="809"/>
      <c r="Y1241" s="809"/>
      <c r="Z1241" s="809"/>
      <c r="AA1241" s="809" t="str">
        <f>IF(入力①申請書項目!AG1093="","",入力①申請書項目!AG1093)</f>
        <v/>
      </c>
      <c r="AB1241" s="809"/>
      <c r="AC1241" s="809"/>
      <c r="AD1241" s="812" t="str">
        <f>IF(入力①申請書項目!AK1093="","",入力①申請書項目!AK1093)</f>
        <v/>
      </c>
      <c r="AE1241" s="812"/>
      <c r="AF1241" s="812"/>
      <c r="AG1241" s="813" t="str">
        <f>IF(入力①申請書項目!AN1093="","",入力①申請書項目!AN1093)</f>
        <v/>
      </c>
      <c r="AH1241" s="813"/>
      <c r="AI1241" s="812" t="str">
        <f>IF(入力①申請書項目!AP1093=0,"",入力①申請書項目!AP1093)</f>
        <v/>
      </c>
      <c r="AJ1241" s="812"/>
      <c r="AK1241" s="812"/>
      <c r="AL1241" s="814" t="str">
        <f>IF(入力①申請書項目!AV1093="","",入力①申請書項目!AV1093)&amp;IF(入力①申請書項目!AZ1093="","",","&amp;入力①申請書項目!AZ1093)</f>
        <v/>
      </c>
      <c r="AM1241" s="814"/>
      <c r="AN1241" s="814"/>
      <c r="AO1241" s="814"/>
      <c r="AP1241" s="814"/>
      <c r="AQ1241" s="396"/>
    </row>
    <row r="1242" spans="1:43">
      <c r="A1242" s="265"/>
      <c r="B1242" s="265"/>
      <c r="C1242" s="808" t="str">
        <f>IF(入力①申請書項目!E1094="","",入力①申請書項目!E1094)</f>
        <v/>
      </c>
      <c r="D1242" s="808"/>
      <c r="E1242" s="809" t="str">
        <f>IF(入力①申請書項目!G1094="","","H"&amp;入力①申請書項目!G1094&amp;"."&amp;入力①申請書項目!J1094)</f>
        <v/>
      </c>
      <c r="F1242" s="809"/>
      <c r="G1242" s="809"/>
      <c r="H1242" s="809"/>
      <c r="I1242" s="810" t="str">
        <f>IF(入力①申請書項目!M1094="","",VLOOKUP(入力①申請書項目!M1094,PL①!$A$25:$B$29,2,FALSE))</f>
        <v/>
      </c>
      <c r="J1242" s="810"/>
      <c r="K1242" s="810"/>
      <c r="L1242" s="811" t="str">
        <f>IF(入力①申請書項目!Q1094="","",入力①申請書項目!Q1094)</f>
        <v/>
      </c>
      <c r="M1242" s="811"/>
      <c r="N1242" s="811"/>
      <c r="O1242" s="811"/>
      <c r="P1242" s="811"/>
      <c r="Q1242" s="811"/>
      <c r="R1242" s="811"/>
      <c r="S1242" s="811"/>
      <c r="T1242" s="811"/>
      <c r="U1242" s="811"/>
      <c r="V1242" s="811"/>
      <c r="W1242" s="809" t="str">
        <f>IF(入力①申請書項目!AA1094="","",入力①申請書項目!AA1094)&amp;IF(入力①申請書項目!AD1094="","",入力①申請書項目!AD1094)</f>
        <v/>
      </c>
      <c r="X1242" s="809"/>
      <c r="Y1242" s="809"/>
      <c r="Z1242" s="809"/>
      <c r="AA1242" s="809" t="str">
        <f>IF(入力①申請書項目!AG1094="","",入力①申請書項目!AG1094)</f>
        <v/>
      </c>
      <c r="AB1242" s="809"/>
      <c r="AC1242" s="809"/>
      <c r="AD1242" s="812" t="str">
        <f>IF(入力①申請書項目!AK1094="","",入力①申請書項目!AK1094)</f>
        <v/>
      </c>
      <c r="AE1242" s="812"/>
      <c r="AF1242" s="812"/>
      <c r="AG1242" s="813" t="str">
        <f>IF(入力①申請書項目!AN1094="","",入力①申請書項目!AN1094)</f>
        <v/>
      </c>
      <c r="AH1242" s="813"/>
      <c r="AI1242" s="812" t="str">
        <f>IF(入力①申請書項目!AP1094=0,"",入力①申請書項目!AP1094)</f>
        <v/>
      </c>
      <c r="AJ1242" s="812"/>
      <c r="AK1242" s="812"/>
      <c r="AL1242" s="814" t="str">
        <f>IF(入力①申請書項目!AV1094="","",入力①申請書項目!AV1094)&amp;IF(入力①申請書項目!AZ1094="","",","&amp;入力①申請書項目!AZ1094)</f>
        <v/>
      </c>
      <c r="AM1242" s="814"/>
      <c r="AN1242" s="814"/>
      <c r="AO1242" s="814"/>
      <c r="AP1242" s="814"/>
      <c r="AQ1242" s="396"/>
    </row>
    <row r="1243" spans="1:43">
      <c r="A1243" s="265"/>
      <c r="B1243" s="265"/>
      <c r="C1243" s="808" t="str">
        <f>IF(入力①申請書項目!E1095="","",入力①申請書項目!E1095)</f>
        <v/>
      </c>
      <c r="D1243" s="808"/>
      <c r="E1243" s="809" t="str">
        <f>IF(入力①申請書項目!G1095="","","H"&amp;入力①申請書項目!G1095&amp;"."&amp;入力①申請書項目!J1095)</f>
        <v/>
      </c>
      <c r="F1243" s="809"/>
      <c r="G1243" s="809"/>
      <c r="H1243" s="809"/>
      <c r="I1243" s="810" t="str">
        <f>IF(入力①申請書項目!M1095="","",VLOOKUP(入力①申請書項目!M1095,PL①!$A$25:$B$29,2,FALSE))</f>
        <v/>
      </c>
      <c r="J1243" s="810"/>
      <c r="K1243" s="810"/>
      <c r="L1243" s="811" t="str">
        <f>IF(入力①申請書項目!Q1095="","",入力①申請書項目!Q1095)</f>
        <v/>
      </c>
      <c r="M1243" s="811"/>
      <c r="N1243" s="811"/>
      <c r="O1243" s="811"/>
      <c r="P1243" s="811"/>
      <c r="Q1243" s="811"/>
      <c r="R1243" s="811"/>
      <c r="S1243" s="811"/>
      <c r="T1243" s="811"/>
      <c r="U1243" s="811"/>
      <c r="V1243" s="811"/>
      <c r="W1243" s="809" t="str">
        <f>IF(入力①申請書項目!AA1095="","",入力①申請書項目!AA1095)&amp;IF(入力①申請書項目!AD1095="","",入力①申請書項目!AD1095)</f>
        <v/>
      </c>
      <c r="X1243" s="809"/>
      <c r="Y1243" s="809"/>
      <c r="Z1243" s="809"/>
      <c r="AA1243" s="809" t="str">
        <f>IF(入力①申請書項目!AG1095="","",入力①申請書項目!AG1095)</f>
        <v/>
      </c>
      <c r="AB1243" s="809"/>
      <c r="AC1243" s="809"/>
      <c r="AD1243" s="812" t="str">
        <f>IF(入力①申請書項目!AK1095="","",入力①申請書項目!AK1095)</f>
        <v/>
      </c>
      <c r="AE1243" s="812"/>
      <c r="AF1243" s="812"/>
      <c r="AG1243" s="813" t="str">
        <f>IF(入力①申請書項目!AN1095="","",入力①申請書項目!AN1095)</f>
        <v/>
      </c>
      <c r="AH1243" s="813"/>
      <c r="AI1243" s="812" t="str">
        <f>IF(入力①申請書項目!AP1095=0,"",入力①申請書項目!AP1095)</f>
        <v/>
      </c>
      <c r="AJ1243" s="812"/>
      <c r="AK1243" s="812"/>
      <c r="AL1243" s="814" t="str">
        <f>IF(入力①申請書項目!AV1095="","",入力①申請書項目!AV1095)&amp;IF(入力①申請書項目!AZ1095="","",","&amp;入力①申請書項目!AZ1095)</f>
        <v/>
      </c>
      <c r="AM1243" s="814"/>
      <c r="AN1243" s="814"/>
      <c r="AO1243" s="814"/>
      <c r="AP1243" s="814"/>
      <c r="AQ1243" s="396"/>
    </row>
    <row r="1244" spans="1:43">
      <c r="A1244" s="265"/>
      <c r="B1244" s="265"/>
      <c r="C1244" s="808" t="str">
        <f>IF(入力①申請書項目!E1096="","",入力①申請書項目!E1096)</f>
        <v/>
      </c>
      <c r="D1244" s="808"/>
      <c r="E1244" s="809" t="str">
        <f>IF(入力①申請書項目!G1096="","","H"&amp;入力①申請書項目!G1096&amp;"."&amp;入力①申請書項目!J1096)</f>
        <v/>
      </c>
      <c r="F1244" s="809"/>
      <c r="G1244" s="809"/>
      <c r="H1244" s="809"/>
      <c r="I1244" s="810" t="str">
        <f>IF(入力①申請書項目!M1096="","",VLOOKUP(入力①申請書項目!M1096,PL①!$A$25:$B$29,2,FALSE))</f>
        <v/>
      </c>
      <c r="J1244" s="810"/>
      <c r="K1244" s="810"/>
      <c r="L1244" s="811" t="str">
        <f>IF(入力①申請書項目!Q1096="","",入力①申請書項目!Q1096)</f>
        <v/>
      </c>
      <c r="M1244" s="811"/>
      <c r="N1244" s="811"/>
      <c r="O1244" s="811"/>
      <c r="P1244" s="811"/>
      <c r="Q1244" s="811"/>
      <c r="R1244" s="811"/>
      <c r="S1244" s="811"/>
      <c r="T1244" s="811"/>
      <c r="U1244" s="811"/>
      <c r="V1244" s="811"/>
      <c r="W1244" s="809" t="str">
        <f>IF(入力①申請書項目!AA1096="","",入力①申請書項目!AA1096)&amp;IF(入力①申請書項目!AD1096="","",入力①申請書項目!AD1096)</f>
        <v/>
      </c>
      <c r="X1244" s="809"/>
      <c r="Y1244" s="809"/>
      <c r="Z1244" s="809"/>
      <c r="AA1244" s="809" t="str">
        <f>IF(入力①申請書項目!AG1096="","",入力①申請書項目!AG1096)</f>
        <v/>
      </c>
      <c r="AB1244" s="809"/>
      <c r="AC1244" s="809"/>
      <c r="AD1244" s="812" t="str">
        <f>IF(入力①申請書項目!AK1096="","",入力①申請書項目!AK1096)</f>
        <v/>
      </c>
      <c r="AE1244" s="812"/>
      <c r="AF1244" s="812"/>
      <c r="AG1244" s="813" t="str">
        <f>IF(入力①申請書項目!AN1096="","",入力①申請書項目!AN1096)</f>
        <v/>
      </c>
      <c r="AH1244" s="813"/>
      <c r="AI1244" s="812" t="str">
        <f>IF(入力①申請書項目!AP1096=0,"",入力①申請書項目!AP1096)</f>
        <v/>
      </c>
      <c r="AJ1244" s="812"/>
      <c r="AK1244" s="812"/>
      <c r="AL1244" s="814" t="str">
        <f>IF(入力①申請書項目!AV1096="","",入力①申請書項目!AV1096)&amp;IF(入力①申請書項目!AZ1096="","",","&amp;入力①申請書項目!AZ1096)</f>
        <v/>
      </c>
      <c r="AM1244" s="814"/>
      <c r="AN1244" s="814"/>
      <c r="AO1244" s="814"/>
      <c r="AP1244" s="814"/>
      <c r="AQ1244" s="396"/>
    </row>
    <row r="1245" spans="1:43">
      <c r="A1245" s="265"/>
      <c r="B1245" s="265"/>
      <c r="C1245" s="808" t="str">
        <f>IF(入力①申請書項目!E1097="","",入力①申請書項目!E1097)</f>
        <v/>
      </c>
      <c r="D1245" s="808"/>
      <c r="E1245" s="809" t="str">
        <f>IF(入力①申請書項目!G1097="","","H"&amp;入力①申請書項目!G1097&amp;"."&amp;入力①申請書項目!J1097)</f>
        <v/>
      </c>
      <c r="F1245" s="809"/>
      <c r="G1245" s="809"/>
      <c r="H1245" s="809"/>
      <c r="I1245" s="810" t="str">
        <f>IF(入力①申請書項目!M1097="","",VLOOKUP(入力①申請書項目!M1097,PL①!$A$25:$B$29,2,FALSE))</f>
        <v/>
      </c>
      <c r="J1245" s="810"/>
      <c r="K1245" s="810"/>
      <c r="L1245" s="811" t="str">
        <f>IF(入力①申請書項目!Q1097="","",入力①申請書項目!Q1097)</f>
        <v/>
      </c>
      <c r="M1245" s="811"/>
      <c r="N1245" s="811"/>
      <c r="O1245" s="811"/>
      <c r="P1245" s="811"/>
      <c r="Q1245" s="811"/>
      <c r="R1245" s="811"/>
      <c r="S1245" s="811"/>
      <c r="T1245" s="811"/>
      <c r="U1245" s="811"/>
      <c r="V1245" s="811"/>
      <c r="W1245" s="809" t="str">
        <f>IF(入力①申請書項目!AA1097="","",入力①申請書項目!AA1097)&amp;IF(入力①申請書項目!AD1097="","",入力①申請書項目!AD1097)</f>
        <v/>
      </c>
      <c r="X1245" s="809"/>
      <c r="Y1245" s="809"/>
      <c r="Z1245" s="809"/>
      <c r="AA1245" s="809" t="str">
        <f>IF(入力①申請書項目!AG1097="","",入力①申請書項目!AG1097)</f>
        <v/>
      </c>
      <c r="AB1245" s="809"/>
      <c r="AC1245" s="809"/>
      <c r="AD1245" s="812" t="str">
        <f>IF(入力①申請書項目!AK1097="","",入力①申請書項目!AK1097)</f>
        <v/>
      </c>
      <c r="AE1245" s="812"/>
      <c r="AF1245" s="812"/>
      <c r="AG1245" s="813" t="str">
        <f>IF(入力①申請書項目!AN1097="","",入力①申請書項目!AN1097)</f>
        <v/>
      </c>
      <c r="AH1245" s="813"/>
      <c r="AI1245" s="812" t="str">
        <f>IF(入力①申請書項目!AP1097=0,"",入力①申請書項目!AP1097)</f>
        <v/>
      </c>
      <c r="AJ1245" s="812"/>
      <c r="AK1245" s="812"/>
      <c r="AL1245" s="814" t="str">
        <f>IF(入力①申請書項目!AV1097="","",入力①申請書項目!AV1097)&amp;IF(入力①申請書項目!AZ1097="","",","&amp;入力①申請書項目!AZ1097)</f>
        <v/>
      </c>
      <c r="AM1245" s="814"/>
      <c r="AN1245" s="814"/>
      <c r="AO1245" s="814"/>
      <c r="AP1245" s="814"/>
      <c r="AQ1245" s="396"/>
    </row>
    <row r="1246" spans="1:43">
      <c r="A1246" s="265"/>
      <c r="B1246" s="265"/>
      <c r="C1246" s="808" t="str">
        <f>IF(入力①申請書項目!E1098="","",入力①申請書項目!E1098)</f>
        <v/>
      </c>
      <c r="D1246" s="808"/>
      <c r="E1246" s="809" t="str">
        <f>IF(入力①申請書項目!G1098="","","H"&amp;入力①申請書項目!G1098&amp;"."&amp;入力①申請書項目!J1098)</f>
        <v/>
      </c>
      <c r="F1246" s="809"/>
      <c r="G1246" s="809"/>
      <c r="H1246" s="809"/>
      <c r="I1246" s="810" t="str">
        <f>IF(入力①申請書項目!M1098="","",VLOOKUP(入力①申請書項目!M1098,PL①!$A$25:$B$29,2,FALSE))</f>
        <v/>
      </c>
      <c r="J1246" s="810"/>
      <c r="K1246" s="810"/>
      <c r="L1246" s="811" t="str">
        <f>IF(入力①申請書項目!Q1098="","",入力①申請書項目!Q1098)</f>
        <v/>
      </c>
      <c r="M1246" s="811"/>
      <c r="N1246" s="811"/>
      <c r="O1246" s="811"/>
      <c r="P1246" s="811"/>
      <c r="Q1246" s="811"/>
      <c r="R1246" s="811"/>
      <c r="S1246" s="811"/>
      <c r="T1246" s="811"/>
      <c r="U1246" s="811"/>
      <c r="V1246" s="811"/>
      <c r="W1246" s="809" t="str">
        <f>IF(入力①申請書項目!AA1098="","",入力①申請書項目!AA1098)&amp;IF(入力①申請書項目!AD1098="","",入力①申請書項目!AD1098)</f>
        <v/>
      </c>
      <c r="X1246" s="809"/>
      <c r="Y1246" s="809"/>
      <c r="Z1246" s="809"/>
      <c r="AA1246" s="809" t="str">
        <f>IF(入力①申請書項目!AG1098="","",入力①申請書項目!AG1098)</f>
        <v/>
      </c>
      <c r="AB1246" s="809"/>
      <c r="AC1246" s="809"/>
      <c r="AD1246" s="812" t="str">
        <f>IF(入力①申請書項目!AK1098="","",入力①申請書項目!AK1098)</f>
        <v/>
      </c>
      <c r="AE1246" s="812"/>
      <c r="AF1246" s="812"/>
      <c r="AG1246" s="813" t="str">
        <f>IF(入力①申請書項目!AN1098="","",入力①申請書項目!AN1098)</f>
        <v/>
      </c>
      <c r="AH1246" s="813"/>
      <c r="AI1246" s="812" t="str">
        <f>IF(入力①申請書項目!AP1098=0,"",入力①申請書項目!AP1098)</f>
        <v/>
      </c>
      <c r="AJ1246" s="812"/>
      <c r="AK1246" s="812"/>
      <c r="AL1246" s="814" t="str">
        <f>IF(入力①申請書項目!AV1098="","",入力①申請書項目!AV1098)&amp;IF(入力①申請書項目!AZ1098="","",","&amp;入力①申請書項目!AZ1098)</f>
        <v/>
      </c>
      <c r="AM1246" s="814"/>
      <c r="AN1246" s="814"/>
      <c r="AO1246" s="814"/>
      <c r="AP1246" s="814"/>
      <c r="AQ1246" s="396"/>
    </row>
    <row r="1247" spans="1:43">
      <c r="A1247" s="265"/>
      <c r="B1247" s="265"/>
      <c r="C1247" s="808" t="str">
        <f>IF(入力①申請書項目!E1099="","",入力①申請書項目!E1099)</f>
        <v/>
      </c>
      <c r="D1247" s="808"/>
      <c r="E1247" s="809" t="str">
        <f>IF(入力①申請書項目!G1099="","","H"&amp;入力①申請書項目!G1099&amp;"."&amp;入力①申請書項目!J1099)</f>
        <v/>
      </c>
      <c r="F1247" s="809"/>
      <c r="G1247" s="809"/>
      <c r="H1247" s="809"/>
      <c r="I1247" s="810" t="str">
        <f>IF(入力①申請書項目!M1099="","",VLOOKUP(入力①申請書項目!M1099,PL①!$A$25:$B$29,2,FALSE))</f>
        <v/>
      </c>
      <c r="J1247" s="810"/>
      <c r="K1247" s="810"/>
      <c r="L1247" s="811" t="str">
        <f>IF(入力①申請書項目!Q1099="","",入力①申請書項目!Q1099)</f>
        <v/>
      </c>
      <c r="M1247" s="811"/>
      <c r="N1247" s="811"/>
      <c r="O1247" s="811"/>
      <c r="P1247" s="811"/>
      <c r="Q1247" s="811"/>
      <c r="R1247" s="811"/>
      <c r="S1247" s="811"/>
      <c r="T1247" s="811"/>
      <c r="U1247" s="811"/>
      <c r="V1247" s="811"/>
      <c r="W1247" s="809" t="str">
        <f>IF(入力①申請書項目!AA1099="","",入力①申請書項目!AA1099)&amp;IF(入力①申請書項目!AD1099="","",入力①申請書項目!AD1099)</f>
        <v/>
      </c>
      <c r="X1247" s="809"/>
      <c r="Y1247" s="809"/>
      <c r="Z1247" s="809"/>
      <c r="AA1247" s="809" t="str">
        <f>IF(入力①申請書項目!AG1099="","",入力①申請書項目!AG1099)</f>
        <v/>
      </c>
      <c r="AB1247" s="809"/>
      <c r="AC1247" s="809"/>
      <c r="AD1247" s="812" t="str">
        <f>IF(入力①申請書項目!AK1099="","",入力①申請書項目!AK1099)</f>
        <v/>
      </c>
      <c r="AE1247" s="812"/>
      <c r="AF1247" s="812"/>
      <c r="AG1247" s="813" t="str">
        <f>IF(入力①申請書項目!AN1099="","",入力①申請書項目!AN1099)</f>
        <v/>
      </c>
      <c r="AH1247" s="813"/>
      <c r="AI1247" s="812" t="str">
        <f>IF(入力①申請書項目!AP1099=0,"",入力①申請書項目!AP1099)</f>
        <v/>
      </c>
      <c r="AJ1247" s="812"/>
      <c r="AK1247" s="812"/>
      <c r="AL1247" s="814" t="str">
        <f>IF(入力①申請書項目!AV1099="","",入力①申請書項目!AV1099)&amp;IF(入力①申請書項目!AZ1099="","",","&amp;入力①申請書項目!AZ1099)</f>
        <v/>
      </c>
      <c r="AM1247" s="814"/>
      <c r="AN1247" s="814"/>
      <c r="AO1247" s="814"/>
      <c r="AP1247" s="814"/>
      <c r="AQ1247" s="396"/>
    </row>
    <row r="1248" spans="1:43">
      <c r="A1248" s="265"/>
      <c r="B1248" s="265"/>
      <c r="C1248" s="808" t="str">
        <f>IF(入力①申請書項目!E1100="","",入力①申請書項目!E1100)</f>
        <v/>
      </c>
      <c r="D1248" s="808"/>
      <c r="E1248" s="809" t="str">
        <f>IF(入力①申請書項目!G1100="","","H"&amp;入力①申請書項目!G1100&amp;"."&amp;入力①申請書項目!J1100)</f>
        <v/>
      </c>
      <c r="F1248" s="809"/>
      <c r="G1248" s="809"/>
      <c r="H1248" s="809"/>
      <c r="I1248" s="810" t="str">
        <f>IF(入力①申請書項目!M1100="","",VLOOKUP(入力①申請書項目!M1100,PL①!$A$25:$B$29,2,FALSE))</f>
        <v/>
      </c>
      <c r="J1248" s="810"/>
      <c r="K1248" s="810"/>
      <c r="L1248" s="811" t="str">
        <f>IF(入力①申請書項目!Q1100="","",入力①申請書項目!Q1100)</f>
        <v/>
      </c>
      <c r="M1248" s="811"/>
      <c r="N1248" s="811"/>
      <c r="O1248" s="811"/>
      <c r="P1248" s="811"/>
      <c r="Q1248" s="811"/>
      <c r="R1248" s="811"/>
      <c r="S1248" s="811"/>
      <c r="T1248" s="811"/>
      <c r="U1248" s="811"/>
      <c r="V1248" s="811"/>
      <c r="W1248" s="809" t="str">
        <f>IF(入力①申請書項目!AA1100="","",入力①申請書項目!AA1100)&amp;IF(入力①申請書項目!AD1100="","",入力①申請書項目!AD1100)</f>
        <v/>
      </c>
      <c r="X1248" s="809"/>
      <c r="Y1248" s="809"/>
      <c r="Z1248" s="809"/>
      <c r="AA1248" s="809" t="str">
        <f>IF(入力①申請書項目!AG1100="","",入力①申請書項目!AG1100)</f>
        <v/>
      </c>
      <c r="AB1248" s="809"/>
      <c r="AC1248" s="809"/>
      <c r="AD1248" s="812" t="str">
        <f>IF(入力①申請書項目!AK1100="","",入力①申請書項目!AK1100)</f>
        <v/>
      </c>
      <c r="AE1248" s="812"/>
      <c r="AF1248" s="812"/>
      <c r="AG1248" s="813" t="str">
        <f>IF(入力①申請書項目!AN1100="","",入力①申請書項目!AN1100)</f>
        <v/>
      </c>
      <c r="AH1248" s="813"/>
      <c r="AI1248" s="812" t="str">
        <f>IF(入力①申請書項目!AP1100=0,"",入力①申請書項目!AP1100)</f>
        <v/>
      </c>
      <c r="AJ1248" s="812"/>
      <c r="AK1248" s="812"/>
      <c r="AL1248" s="814" t="str">
        <f>IF(入力①申請書項目!AV1100="","",入力①申請書項目!AV1100)&amp;IF(入力①申請書項目!AZ1100="","",","&amp;入力①申請書項目!AZ1100)</f>
        <v/>
      </c>
      <c r="AM1248" s="814"/>
      <c r="AN1248" s="814"/>
      <c r="AO1248" s="814"/>
      <c r="AP1248" s="814"/>
      <c r="AQ1248" s="396"/>
    </row>
    <row r="1249" spans="1:43">
      <c r="A1249" s="265"/>
      <c r="B1249" s="265"/>
      <c r="C1249" s="808" t="str">
        <f>IF(入力①申請書項目!E1101="","",入力①申請書項目!E1101)</f>
        <v/>
      </c>
      <c r="D1249" s="808"/>
      <c r="E1249" s="809" t="str">
        <f>IF(入力①申請書項目!G1101="","","H"&amp;入力①申請書項目!G1101&amp;"."&amp;入力①申請書項目!J1101)</f>
        <v/>
      </c>
      <c r="F1249" s="809"/>
      <c r="G1249" s="809"/>
      <c r="H1249" s="809"/>
      <c r="I1249" s="810" t="str">
        <f>IF(入力①申請書項目!M1101="","",VLOOKUP(入力①申請書項目!M1101,PL①!$A$25:$B$29,2,FALSE))</f>
        <v/>
      </c>
      <c r="J1249" s="810"/>
      <c r="K1249" s="810"/>
      <c r="L1249" s="811" t="str">
        <f>IF(入力①申請書項目!Q1101="","",入力①申請書項目!Q1101)</f>
        <v/>
      </c>
      <c r="M1249" s="811"/>
      <c r="N1249" s="811"/>
      <c r="O1249" s="811"/>
      <c r="P1249" s="811"/>
      <c r="Q1249" s="811"/>
      <c r="R1249" s="811"/>
      <c r="S1249" s="811"/>
      <c r="T1249" s="811"/>
      <c r="U1249" s="811"/>
      <c r="V1249" s="811"/>
      <c r="W1249" s="809" t="str">
        <f>IF(入力①申請書項目!AA1101="","",入力①申請書項目!AA1101)&amp;IF(入力①申請書項目!AD1101="","",入力①申請書項目!AD1101)</f>
        <v/>
      </c>
      <c r="X1249" s="809"/>
      <c r="Y1249" s="809"/>
      <c r="Z1249" s="809"/>
      <c r="AA1249" s="809" t="str">
        <f>IF(入力①申請書項目!AG1101="","",入力①申請書項目!AG1101)</f>
        <v/>
      </c>
      <c r="AB1249" s="809"/>
      <c r="AC1249" s="809"/>
      <c r="AD1249" s="812" t="str">
        <f>IF(入力①申請書項目!AK1101="","",入力①申請書項目!AK1101)</f>
        <v/>
      </c>
      <c r="AE1249" s="812"/>
      <c r="AF1249" s="812"/>
      <c r="AG1249" s="813" t="str">
        <f>IF(入力①申請書項目!AN1101="","",入力①申請書項目!AN1101)</f>
        <v/>
      </c>
      <c r="AH1249" s="813"/>
      <c r="AI1249" s="812" t="str">
        <f>IF(入力①申請書項目!AP1101=0,"",入力①申請書項目!AP1101)</f>
        <v/>
      </c>
      <c r="AJ1249" s="812"/>
      <c r="AK1249" s="812"/>
      <c r="AL1249" s="814" t="str">
        <f>IF(入力①申請書項目!AV1101="","",入力①申請書項目!AV1101)&amp;IF(入力①申請書項目!AZ1101="","",","&amp;入力①申請書項目!AZ1101)</f>
        <v/>
      </c>
      <c r="AM1249" s="814"/>
      <c r="AN1249" s="814"/>
      <c r="AO1249" s="814"/>
      <c r="AP1249" s="814"/>
      <c r="AQ1249" s="396"/>
    </row>
    <row r="1250" spans="1:43">
      <c r="A1250" s="265"/>
      <c r="B1250" s="265"/>
      <c r="C1250" s="808" t="str">
        <f>IF(入力①申請書項目!E1102="","",入力①申請書項目!E1102)</f>
        <v/>
      </c>
      <c r="D1250" s="808"/>
      <c r="E1250" s="809" t="str">
        <f>IF(入力①申請書項目!G1102="","","H"&amp;入力①申請書項目!G1102&amp;"."&amp;入力①申請書項目!J1102)</f>
        <v/>
      </c>
      <c r="F1250" s="809"/>
      <c r="G1250" s="809"/>
      <c r="H1250" s="809"/>
      <c r="I1250" s="810" t="str">
        <f>IF(入力①申請書項目!M1102="","",VLOOKUP(入力①申請書項目!M1102,PL①!$A$25:$B$29,2,FALSE))</f>
        <v/>
      </c>
      <c r="J1250" s="810"/>
      <c r="K1250" s="810"/>
      <c r="L1250" s="811" t="str">
        <f>IF(入力①申請書項目!Q1102="","",入力①申請書項目!Q1102)</f>
        <v/>
      </c>
      <c r="M1250" s="811"/>
      <c r="N1250" s="811"/>
      <c r="O1250" s="811"/>
      <c r="P1250" s="811"/>
      <c r="Q1250" s="811"/>
      <c r="R1250" s="811"/>
      <c r="S1250" s="811"/>
      <c r="T1250" s="811"/>
      <c r="U1250" s="811"/>
      <c r="V1250" s="811"/>
      <c r="W1250" s="809" t="str">
        <f>IF(入力①申請書項目!AA1102="","",入力①申請書項目!AA1102)&amp;IF(入力①申請書項目!AD1102="","",入力①申請書項目!AD1102)</f>
        <v/>
      </c>
      <c r="X1250" s="809"/>
      <c r="Y1250" s="809"/>
      <c r="Z1250" s="809"/>
      <c r="AA1250" s="809" t="str">
        <f>IF(入力①申請書項目!AG1102="","",入力①申請書項目!AG1102)</f>
        <v/>
      </c>
      <c r="AB1250" s="809"/>
      <c r="AC1250" s="809"/>
      <c r="AD1250" s="812" t="str">
        <f>IF(入力①申請書項目!AK1102="","",入力①申請書項目!AK1102)</f>
        <v/>
      </c>
      <c r="AE1250" s="812"/>
      <c r="AF1250" s="812"/>
      <c r="AG1250" s="813" t="str">
        <f>IF(入力①申請書項目!AN1102="","",入力①申請書項目!AN1102)</f>
        <v/>
      </c>
      <c r="AH1250" s="813"/>
      <c r="AI1250" s="812" t="str">
        <f>IF(入力①申請書項目!AP1102=0,"",入力①申請書項目!AP1102)</f>
        <v/>
      </c>
      <c r="AJ1250" s="812"/>
      <c r="AK1250" s="812"/>
      <c r="AL1250" s="814" t="str">
        <f>IF(入力①申請書項目!AV1102="","",入力①申請書項目!AV1102)&amp;IF(入力①申請書項目!AZ1102="","",","&amp;入力①申請書項目!AZ1102)</f>
        <v/>
      </c>
      <c r="AM1250" s="814"/>
      <c r="AN1250" s="814"/>
      <c r="AO1250" s="814"/>
      <c r="AP1250" s="814"/>
      <c r="AQ1250" s="396"/>
    </row>
    <row r="1251" spans="1:43">
      <c r="A1251" s="265"/>
      <c r="B1251" s="265"/>
      <c r="C1251" s="808" t="str">
        <f>IF(入力①申請書項目!E1103="","",入力①申請書項目!E1103)</f>
        <v/>
      </c>
      <c r="D1251" s="808"/>
      <c r="E1251" s="809" t="str">
        <f>IF(入力①申請書項目!G1103="","","H"&amp;入力①申請書項目!G1103&amp;"."&amp;入力①申請書項目!J1103)</f>
        <v/>
      </c>
      <c r="F1251" s="809"/>
      <c r="G1251" s="809"/>
      <c r="H1251" s="809"/>
      <c r="I1251" s="810" t="str">
        <f>IF(入力①申請書項目!M1103="","",VLOOKUP(入力①申請書項目!M1103,PL①!$A$25:$B$29,2,FALSE))</f>
        <v/>
      </c>
      <c r="J1251" s="810"/>
      <c r="K1251" s="810"/>
      <c r="L1251" s="811" t="str">
        <f>IF(入力①申請書項目!Q1103="","",入力①申請書項目!Q1103)</f>
        <v/>
      </c>
      <c r="M1251" s="811"/>
      <c r="N1251" s="811"/>
      <c r="O1251" s="811"/>
      <c r="P1251" s="811"/>
      <c r="Q1251" s="811"/>
      <c r="R1251" s="811"/>
      <c r="S1251" s="811"/>
      <c r="T1251" s="811"/>
      <c r="U1251" s="811"/>
      <c r="V1251" s="811"/>
      <c r="W1251" s="809" t="str">
        <f>IF(入力①申請書項目!AA1103="","",入力①申請書項目!AA1103)&amp;IF(入力①申請書項目!AD1103="","",入力①申請書項目!AD1103)</f>
        <v/>
      </c>
      <c r="X1251" s="809"/>
      <c r="Y1251" s="809"/>
      <c r="Z1251" s="809"/>
      <c r="AA1251" s="809" t="str">
        <f>IF(入力①申請書項目!AG1103="","",入力①申請書項目!AG1103)</f>
        <v/>
      </c>
      <c r="AB1251" s="809"/>
      <c r="AC1251" s="809"/>
      <c r="AD1251" s="812" t="str">
        <f>IF(入力①申請書項目!AK1103="","",入力①申請書項目!AK1103)</f>
        <v/>
      </c>
      <c r="AE1251" s="812"/>
      <c r="AF1251" s="812"/>
      <c r="AG1251" s="813" t="str">
        <f>IF(入力①申請書項目!AN1103="","",入力①申請書項目!AN1103)</f>
        <v/>
      </c>
      <c r="AH1251" s="813"/>
      <c r="AI1251" s="812" t="str">
        <f>IF(入力①申請書項目!AP1103=0,"",入力①申請書項目!AP1103)</f>
        <v/>
      </c>
      <c r="AJ1251" s="812"/>
      <c r="AK1251" s="812"/>
      <c r="AL1251" s="814" t="str">
        <f>IF(入力①申請書項目!AV1103="","",入力①申請書項目!AV1103)&amp;IF(入力①申請書項目!AZ1103="","",","&amp;入力①申請書項目!AZ1103)</f>
        <v/>
      </c>
      <c r="AM1251" s="814"/>
      <c r="AN1251" s="814"/>
      <c r="AO1251" s="814"/>
      <c r="AP1251" s="814"/>
      <c r="AQ1251" s="396"/>
    </row>
    <row r="1252" spans="1:43">
      <c r="A1252" s="265"/>
      <c r="B1252" s="265"/>
      <c r="C1252" s="808" t="str">
        <f>IF(入力①申請書項目!E1104="","",入力①申請書項目!E1104)</f>
        <v/>
      </c>
      <c r="D1252" s="808"/>
      <c r="E1252" s="809" t="str">
        <f>IF(入力①申請書項目!G1104="","","H"&amp;入力①申請書項目!G1104&amp;"."&amp;入力①申請書項目!J1104)</f>
        <v/>
      </c>
      <c r="F1252" s="809"/>
      <c r="G1252" s="809"/>
      <c r="H1252" s="809"/>
      <c r="I1252" s="810" t="str">
        <f>IF(入力①申請書項目!M1104="","",VLOOKUP(入力①申請書項目!M1104,PL①!$A$25:$B$29,2,FALSE))</f>
        <v/>
      </c>
      <c r="J1252" s="810"/>
      <c r="K1252" s="810"/>
      <c r="L1252" s="811" t="str">
        <f>IF(入力①申請書項目!Q1104="","",入力①申請書項目!Q1104)</f>
        <v/>
      </c>
      <c r="M1252" s="811"/>
      <c r="N1252" s="811"/>
      <c r="O1252" s="811"/>
      <c r="P1252" s="811"/>
      <c r="Q1252" s="811"/>
      <c r="R1252" s="811"/>
      <c r="S1252" s="811"/>
      <c r="T1252" s="811"/>
      <c r="U1252" s="811"/>
      <c r="V1252" s="811"/>
      <c r="W1252" s="809" t="str">
        <f>IF(入力①申請書項目!AA1104="","",入力①申請書項目!AA1104)&amp;IF(入力①申請書項目!AD1104="","",入力①申請書項目!AD1104)</f>
        <v/>
      </c>
      <c r="X1252" s="809"/>
      <c r="Y1252" s="809"/>
      <c r="Z1252" s="809"/>
      <c r="AA1252" s="809" t="str">
        <f>IF(入力①申請書項目!AG1104="","",入力①申請書項目!AG1104)</f>
        <v/>
      </c>
      <c r="AB1252" s="809"/>
      <c r="AC1252" s="809"/>
      <c r="AD1252" s="812" t="str">
        <f>IF(入力①申請書項目!AK1104="","",入力①申請書項目!AK1104)</f>
        <v/>
      </c>
      <c r="AE1252" s="812"/>
      <c r="AF1252" s="812"/>
      <c r="AG1252" s="813" t="str">
        <f>IF(入力①申請書項目!AN1104="","",入力①申請書項目!AN1104)</f>
        <v/>
      </c>
      <c r="AH1252" s="813"/>
      <c r="AI1252" s="812" t="str">
        <f>IF(入力①申請書項目!AP1104=0,"",入力①申請書項目!AP1104)</f>
        <v/>
      </c>
      <c r="AJ1252" s="812"/>
      <c r="AK1252" s="812"/>
      <c r="AL1252" s="814" t="str">
        <f>IF(入力①申請書項目!AV1104="","",入力①申請書項目!AV1104)&amp;IF(入力①申請書項目!AZ1104="","",","&amp;入力①申請書項目!AZ1104)</f>
        <v/>
      </c>
      <c r="AM1252" s="814"/>
      <c r="AN1252" s="814"/>
      <c r="AO1252" s="814"/>
      <c r="AP1252" s="814"/>
      <c r="AQ1252" s="396"/>
    </row>
    <row r="1253" spans="1:43">
      <c r="A1253" s="265"/>
      <c r="B1253" s="265"/>
      <c r="C1253" s="808" t="str">
        <f>IF(入力①申請書項目!E1105="","",入力①申請書項目!E1105)</f>
        <v/>
      </c>
      <c r="D1253" s="808"/>
      <c r="E1253" s="809" t="str">
        <f>IF(入力①申請書項目!G1105="","","H"&amp;入力①申請書項目!G1105&amp;"."&amp;入力①申請書項目!J1105)</f>
        <v/>
      </c>
      <c r="F1253" s="809"/>
      <c r="G1253" s="809"/>
      <c r="H1253" s="809"/>
      <c r="I1253" s="810" t="str">
        <f>IF(入力①申請書項目!M1105="","",VLOOKUP(入力①申請書項目!M1105,PL①!$A$25:$B$29,2,FALSE))</f>
        <v/>
      </c>
      <c r="J1253" s="810"/>
      <c r="K1253" s="810"/>
      <c r="L1253" s="811" t="str">
        <f>IF(入力①申請書項目!Q1105="","",入力①申請書項目!Q1105)</f>
        <v/>
      </c>
      <c r="M1253" s="811"/>
      <c r="N1253" s="811"/>
      <c r="O1253" s="811"/>
      <c r="P1253" s="811"/>
      <c r="Q1253" s="811"/>
      <c r="R1253" s="811"/>
      <c r="S1253" s="811"/>
      <c r="T1253" s="811"/>
      <c r="U1253" s="811"/>
      <c r="V1253" s="811"/>
      <c r="W1253" s="809" t="str">
        <f>IF(入力①申請書項目!AA1105="","",入力①申請書項目!AA1105)&amp;IF(入力①申請書項目!AD1105="","",入力①申請書項目!AD1105)</f>
        <v/>
      </c>
      <c r="X1253" s="809"/>
      <c r="Y1253" s="809"/>
      <c r="Z1253" s="809"/>
      <c r="AA1253" s="809" t="str">
        <f>IF(入力①申請書項目!AG1105="","",入力①申請書項目!AG1105)</f>
        <v/>
      </c>
      <c r="AB1253" s="809"/>
      <c r="AC1253" s="809"/>
      <c r="AD1253" s="812" t="str">
        <f>IF(入力①申請書項目!AK1105="","",入力①申請書項目!AK1105)</f>
        <v/>
      </c>
      <c r="AE1253" s="812"/>
      <c r="AF1253" s="812"/>
      <c r="AG1253" s="813" t="str">
        <f>IF(入力①申請書項目!AN1105="","",入力①申請書項目!AN1105)</f>
        <v/>
      </c>
      <c r="AH1253" s="813"/>
      <c r="AI1253" s="812" t="str">
        <f>IF(入力①申請書項目!AP1105=0,"",入力①申請書項目!AP1105)</f>
        <v/>
      </c>
      <c r="AJ1253" s="812"/>
      <c r="AK1253" s="812"/>
      <c r="AL1253" s="814" t="str">
        <f>IF(入力①申請書項目!AV1105="","",入力①申請書項目!AV1105)&amp;IF(入力①申請書項目!AZ1105="","",","&amp;入力①申請書項目!AZ1105)</f>
        <v/>
      </c>
      <c r="AM1253" s="814"/>
      <c r="AN1253" s="814"/>
      <c r="AO1253" s="814"/>
      <c r="AP1253" s="814"/>
      <c r="AQ1253" s="396"/>
    </row>
    <row r="1254" spans="1:43">
      <c r="A1254" s="265"/>
      <c r="B1254" s="265"/>
      <c r="C1254" s="808" t="str">
        <f>IF(入力①申請書項目!E1106="","",入力①申請書項目!E1106)</f>
        <v/>
      </c>
      <c r="D1254" s="808"/>
      <c r="E1254" s="809" t="str">
        <f>IF(入力①申請書項目!G1106="","","H"&amp;入力①申請書項目!G1106&amp;"."&amp;入力①申請書項目!J1106)</f>
        <v/>
      </c>
      <c r="F1254" s="809"/>
      <c r="G1254" s="809"/>
      <c r="H1254" s="809"/>
      <c r="I1254" s="810" t="str">
        <f>IF(入力①申請書項目!M1106="","",VLOOKUP(入力①申請書項目!M1106,PL①!$A$25:$B$29,2,FALSE))</f>
        <v/>
      </c>
      <c r="J1254" s="810"/>
      <c r="K1254" s="810"/>
      <c r="L1254" s="811" t="str">
        <f>IF(入力①申請書項目!Q1106="","",入力①申請書項目!Q1106)</f>
        <v/>
      </c>
      <c r="M1254" s="811"/>
      <c r="N1254" s="811"/>
      <c r="O1254" s="811"/>
      <c r="P1254" s="811"/>
      <c r="Q1254" s="811"/>
      <c r="R1254" s="811"/>
      <c r="S1254" s="811"/>
      <c r="T1254" s="811"/>
      <c r="U1254" s="811"/>
      <c r="V1254" s="811"/>
      <c r="W1254" s="809" t="str">
        <f>IF(入力①申請書項目!AA1106="","",入力①申請書項目!AA1106)&amp;IF(入力①申請書項目!AD1106="","",入力①申請書項目!AD1106)</f>
        <v/>
      </c>
      <c r="X1254" s="809"/>
      <c r="Y1254" s="809"/>
      <c r="Z1254" s="809"/>
      <c r="AA1254" s="809" t="str">
        <f>IF(入力①申請書項目!AG1106="","",入力①申請書項目!AG1106)</f>
        <v/>
      </c>
      <c r="AB1254" s="809"/>
      <c r="AC1254" s="809"/>
      <c r="AD1254" s="812" t="str">
        <f>IF(入力①申請書項目!AK1106="","",入力①申請書項目!AK1106)</f>
        <v/>
      </c>
      <c r="AE1254" s="812"/>
      <c r="AF1254" s="812"/>
      <c r="AG1254" s="813" t="str">
        <f>IF(入力①申請書項目!AN1106="","",入力①申請書項目!AN1106)</f>
        <v/>
      </c>
      <c r="AH1254" s="813"/>
      <c r="AI1254" s="812" t="str">
        <f>IF(入力①申請書項目!AP1106=0,"",入力①申請書項目!AP1106)</f>
        <v/>
      </c>
      <c r="AJ1254" s="812"/>
      <c r="AK1254" s="812"/>
      <c r="AL1254" s="814" t="str">
        <f>IF(入力①申請書項目!AV1106="","",入力①申請書項目!AV1106)&amp;IF(入力①申請書項目!AZ1106="","",","&amp;入力①申請書項目!AZ1106)</f>
        <v/>
      </c>
      <c r="AM1254" s="814"/>
      <c r="AN1254" s="814"/>
      <c r="AO1254" s="814"/>
      <c r="AP1254" s="814"/>
      <c r="AQ1254" s="396"/>
    </row>
    <row r="1255" spans="1:43">
      <c r="A1255" s="265"/>
      <c r="B1255" s="265"/>
      <c r="C1255" s="808" t="str">
        <f>IF(入力①申請書項目!E1107="","",入力①申請書項目!E1107)</f>
        <v/>
      </c>
      <c r="D1255" s="808"/>
      <c r="E1255" s="809" t="str">
        <f>IF(入力①申請書項目!G1107="","","H"&amp;入力①申請書項目!G1107&amp;"."&amp;入力①申請書項目!J1107)</f>
        <v/>
      </c>
      <c r="F1255" s="809"/>
      <c r="G1255" s="809"/>
      <c r="H1255" s="809"/>
      <c r="I1255" s="810" t="str">
        <f>IF(入力①申請書項目!M1107="","",VLOOKUP(入力①申請書項目!M1107,PL①!$A$25:$B$29,2,FALSE))</f>
        <v/>
      </c>
      <c r="J1255" s="810"/>
      <c r="K1255" s="810"/>
      <c r="L1255" s="811" t="str">
        <f>IF(入力①申請書項目!Q1107="","",入力①申請書項目!Q1107)</f>
        <v/>
      </c>
      <c r="M1255" s="811"/>
      <c r="N1255" s="811"/>
      <c r="O1255" s="811"/>
      <c r="P1255" s="811"/>
      <c r="Q1255" s="811"/>
      <c r="R1255" s="811"/>
      <c r="S1255" s="811"/>
      <c r="T1255" s="811"/>
      <c r="U1255" s="811"/>
      <c r="V1255" s="811"/>
      <c r="W1255" s="809" t="str">
        <f>IF(入力①申請書項目!AA1107="","",入力①申請書項目!AA1107)&amp;IF(入力①申請書項目!AD1107="","",入力①申請書項目!AD1107)</f>
        <v/>
      </c>
      <c r="X1255" s="809"/>
      <c r="Y1255" s="809"/>
      <c r="Z1255" s="809"/>
      <c r="AA1255" s="809" t="str">
        <f>IF(入力①申請書項目!AG1107="","",入力①申請書項目!AG1107)</f>
        <v/>
      </c>
      <c r="AB1255" s="809"/>
      <c r="AC1255" s="809"/>
      <c r="AD1255" s="812" t="str">
        <f>IF(入力①申請書項目!AK1107="","",入力①申請書項目!AK1107)</f>
        <v/>
      </c>
      <c r="AE1255" s="812"/>
      <c r="AF1255" s="812"/>
      <c r="AG1255" s="813" t="str">
        <f>IF(入力①申請書項目!AN1107="","",入力①申請書項目!AN1107)</f>
        <v/>
      </c>
      <c r="AH1255" s="813"/>
      <c r="AI1255" s="812" t="str">
        <f>IF(入力①申請書項目!AP1107=0,"",入力①申請書項目!AP1107)</f>
        <v/>
      </c>
      <c r="AJ1255" s="812"/>
      <c r="AK1255" s="812"/>
      <c r="AL1255" s="814" t="str">
        <f>IF(入力①申請書項目!AV1107="","",入力①申請書項目!AV1107)&amp;IF(入力①申請書項目!AZ1107="","",","&amp;入力①申請書項目!AZ1107)</f>
        <v/>
      </c>
      <c r="AM1255" s="814"/>
      <c r="AN1255" s="814"/>
      <c r="AO1255" s="814"/>
      <c r="AP1255" s="814"/>
      <c r="AQ1255" s="396"/>
    </row>
    <row r="1256" spans="1:43">
      <c r="A1256" s="265"/>
      <c r="B1256" s="265"/>
      <c r="C1256" s="808" t="str">
        <f>IF(入力①申請書項目!E1108="","",入力①申請書項目!E1108)</f>
        <v/>
      </c>
      <c r="D1256" s="808"/>
      <c r="E1256" s="809" t="str">
        <f>IF(入力①申請書項目!G1108="","","H"&amp;入力①申請書項目!G1108&amp;"."&amp;入力①申請書項目!J1108)</f>
        <v/>
      </c>
      <c r="F1256" s="809"/>
      <c r="G1256" s="809"/>
      <c r="H1256" s="809"/>
      <c r="I1256" s="810" t="str">
        <f>IF(入力①申請書項目!M1108="","",VLOOKUP(入力①申請書項目!M1108,PL①!$A$25:$B$29,2,FALSE))</f>
        <v/>
      </c>
      <c r="J1256" s="810"/>
      <c r="K1256" s="810"/>
      <c r="L1256" s="811" t="str">
        <f>IF(入力①申請書項目!Q1108="","",入力①申請書項目!Q1108)</f>
        <v/>
      </c>
      <c r="M1256" s="811"/>
      <c r="N1256" s="811"/>
      <c r="O1256" s="811"/>
      <c r="P1256" s="811"/>
      <c r="Q1256" s="811"/>
      <c r="R1256" s="811"/>
      <c r="S1256" s="811"/>
      <c r="T1256" s="811"/>
      <c r="U1256" s="811"/>
      <c r="V1256" s="811"/>
      <c r="W1256" s="809" t="str">
        <f>IF(入力①申請書項目!AA1108="","",入力①申請書項目!AA1108)&amp;IF(入力①申請書項目!AD1108="","",入力①申請書項目!AD1108)</f>
        <v/>
      </c>
      <c r="X1256" s="809"/>
      <c r="Y1256" s="809"/>
      <c r="Z1256" s="809"/>
      <c r="AA1256" s="809" t="str">
        <f>IF(入力①申請書項目!AG1108="","",入力①申請書項目!AG1108)</f>
        <v/>
      </c>
      <c r="AB1256" s="809"/>
      <c r="AC1256" s="809"/>
      <c r="AD1256" s="812" t="str">
        <f>IF(入力①申請書項目!AK1108="","",入力①申請書項目!AK1108)</f>
        <v/>
      </c>
      <c r="AE1256" s="812"/>
      <c r="AF1256" s="812"/>
      <c r="AG1256" s="813" t="str">
        <f>IF(入力①申請書項目!AN1108="","",入力①申請書項目!AN1108)</f>
        <v/>
      </c>
      <c r="AH1256" s="813"/>
      <c r="AI1256" s="812" t="str">
        <f>IF(入力①申請書項目!AP1108=0,"",入力①申請書項目!AP1108)</f>
        <v/>
      </c>
      <c r="AJ1256" s="812"/>
      <c r="AK1256" s="812"/>
      <c r="AL1256" s="814" t="str">
        <f>IF(入力①申請書項目!AV1108="","",入力①申請書項目!AV1108)&amp;IF(入力①申請書項目!AZ1108="","",","&amp;入力①申請書項目!AZ1108)</f>
        <v/>
      </c>
      <c r="AM1256" s="814"/>
      <c r="AN1256" s="814"/>
      <c r="AO1256" s="814"/>
      <c r="AP1256" s="814"/>
      <c r="AQ1256" s="396"/>
    </row>
    <row r="1257" spans="1:43">
      <c r="A1257" s="265"/>
      <c r="B1257" s="265"/>
      <c r="C1257" s="808" t="str">
        <f>IF(入力①申請書項目!E1109="","",入力①申請書項目!E1109)</f>
        <v/>
      </c>
      <c r="D1257" s="808"/>
      <c r="E1257" s="809" t="str">
        <f>IF(入力①申請書項目!G1109="","","H"&amp;入力①申請書項目!G1109&amp;"."&amp;入力①申請書項目!J1109)</f>
        <v/>
      </c>
      <c r="F1257" s="809"/>
      <c r="G1257" s="809"/>
      <c r="H1257" s="809"/>
      <c r="I1257" s="810" t="str">
        <f>IF(入力①申請書項目!M1109="","",VLOOKUP(入力①申請書項目!M1109,PL①!$A$25:$B$29,2,FALSE))</f>
        <v/>
      </c>
      <c r="J1257" s="810"/>
      <c r="K1257" s="810"/>
      <c r="L1257" s="811" t="str">
        <f>IF(入力①申請書項目!Q1109="","",入力①申請書項目!Q1109)</f>
        <v/>
      </c>
      <c r="M1257" s="811"/>
      <c r="N1257" s="811"/>
      <c r="O1257" s="811"/>
      <c r="P1257" s="811"/>
      <c r="Q1257" s="811"/>
      <c r="R1257" s="811"/>
      <c r="S1257" s="811"/>
      <c r="T1257" s="811"/>
      <c r="U1257" s="811"/>
      <c r="V1257" s="811"/>
      <c r="W1257" s="809" t="str">
        <f>IF(入力①申請書項目!AA1109="","",入力①申請書項目!AA1109)&amp;IF(入力①申請書項目!AD1109="","",入力①申請書項目!AD1109)</f>
        <v/>
      </c>
      <c r="X1257" s="809"/>
      <c r="Y1257" s="809"/>
      <c r="Z1257" s="809"/>
      <c r="AA1257" s="809" t="str">
        <f>IF(入力①申請書項目!AG1109="","",入力①申請書項目!AG1109)</f>
        <v/>
      </c>
      <c r="AB1257" s="809"/>
      <c r="AC1257" s="809"/>
      <c r="AD1257" s="812" t="str">
        <f>IF(入力①申請書項目!AK1109="","",入力①申請書項目!AK1109)</f>
        <v/>
      </c>
      <c r="AE1257" s="812"/>
      <c r="AF1257" s="812"/>
      <c r="AG1257" s="813" t="str">
        <f>IF(入力①申請書項目!AN1109="","",入力①申請書項目!AN1109)</f>
        <v/>
      </c>
      <c r="AH1257" s="813"/>
      <c r="AI1257" s="812" t="str">
        <f>IF(入力①申請書項目!AP1109=0,"",入力①申請書項目!AP1109)</f>
        <v/>
      </c>
      <c r="AJ1257" s="812"/>
      <c r="AK1257" s="812"/>
      <c r="AL1257" s="814" t="str">
        <f>IF(入力①申請書項目!AV1109="","",入力①申請書項目!AV1109)&amp;IF(入力①申請書項目!AZ1109="","",","&amp;入力①申請書項目!AZ1109)</f>
        <v/>
      </c>
      <c r="AM1257" s="814"/>
      <c r="AN1257" s="814"/>
      <c r="AO1257" s="814"/>
      <c r="AP1257" s="814"/>
      <c r="AQ1257" s="396"/>
    </row>
    <row r="1258" spans="1:43">
      <c r="A1258" s="265"/>
      <c r="B1258" s="265"/>
      <c r="C1258" s="808" t="str">
        <f>IF(入力①申請書項目!E1110="","",入力①申請書項目!E1110)</f>
        <v/>
      </c>
      <c r="D1258" s="808"/>
      <c r="E1258" s="809" t="str">
        <f>IF(入力①申請書項目!G1110="","","H"&amp;入力①申請書項目!G1110&amp;"."&amp;入力①申請書項目!J1110)</f>
        <v/>
      </c>
      <c r="F1258" s="809"/>
      <c r="G1258" s="809"/>
      <c r="H1258" s="809"/>
      <c r="I1258" s="810" t="str">
        <f>IF(入力①申請書項目!M1110="","",VLOOKUP(入力①申請書項目!M1110,PL①!$A$25:$B$29,2,FALSE))</f>
        <v/>
      </c>
      <c r="J1258" s="810"/>
      <c r="K1258" s="810"/>
      <c r="L1258" s="811" t="str">
        <f>IF(入力①申請書項目!Q1110="","",入力①申請書項目!Q1110)</f>
        <v/>
      </c>
      <c r="M1258" s="811"/>
      <c r="N1258" s="811"/>
      <c r="O1258" s="811"/>
      <c r="P1258" s="811"/>
      <c r="Q1258" s="811"/>
      <c r="R1258" s="811"/>
      <c r="S1258" s="811"/>
      <c r="T1258" s="811"/>
      <c r="U1258" s="811"/>
      <c r="V1258" s="811"/>
      <c r="W1258" s="809" t="str">
        <f>IF(入力①申請書項目!AA1110="","",入力①申請書項目!AA1110)&amp;IF(入力①申請書項目!AD1110="","",入力①申請書項目!AD1110)</f>
        <v/>
      </c>
      <c r="X1258" s="809"/>
      <c r="Y1258" s="809"/>
      <c r="Z1258" s="809"/>
      <c r="AA1258" s="809" t="str">
        <f>IF(入力①申請書項目!AG1110="","",入力①申請書項目!AG1110)</f>
        <v/>
      </c>
      <c r="AB1258" s="809"/>
      <c r="AC1258" s="809"/>
      <c r="AD1258" s="812" t="str">
        <f>IF(入力①申請書項目!AK1110="","",入力①申請書項目!AK1110)</f>
        <v/>
      </c>
      <c r="AE1258" s="812"/>
      <c r="AF1258" s="812"/>
      <c r="AG1258" s="813" t="str">
        <f>IF(入力①申請書項目!AN1110="","",入力①申請書項目!AN1110)</f>
        <v/>
      </c>
      <c r="AH1258" s="813"/>
      <c r="AI1258" s="812" t="str">
        <f>IF(入力①申請書項目!AP1110=0,"",入力①申請書項目!AP1110)</f>
        <v/>
      </c>
      <c r="AJ1258" s="812"/>
      <c r="AK1258" s="812"/>
      <c r="AL1258" s="814" t="str">
        <f>IF(入力①申請書項目!AV1110="","",入力①申請書項目!AV1110)&amp;IF(入力①申請書項目!AZ1110="","",","&amp;入力①申請書項目!AZ1110)</f>
        <v/>
      </c>
      <c r="AM1258" s="814"/>
      <c r="AN1258" s="814"/>
      <c r="AO1258" s="814"/>
      <c r="AP1258" s="814"/>
      <c r="AQ1258" s="396"/>
    </row>
    <row r="1259" spans="1:43">
      <c r="A1259" s="265"/>
      <c r="B1259" s="265"/>
      <c r="C1259" s="808" t="str">
        <f>IF(入力①申請書項目!E1111="","",入力①申請書項目!E1111)</f>
        <v/>
      </c>
      <c r="D1259" s="808"/>
      <c r="E1259" s="809" t="str">
        <f>IF(入力①申請書項目!G1111="","","H"&amp;入力①申請書項目!G1111&amp;"."&amp;入力①申請書項目!J1111)</f>
        <v/>
      </c>
      <c r="F1259" s="809"/>
      <c r="G1259" s="809"/>
      <c r="H1259" s="809"/>
      <c r="I1259" s="810" t="str">
        <f>IF(入力①申請書項目!M1111="","",VLOOKUP(入力①申請書項目!M1111,PL①!$A$25:$B$29,2,FALSE))</f>
        <v/>
      </c>
      <c r="J1259" s="810"/>
      <c r="K1259" s="810"/>
      <c r="L1259" s="811" t="str">
        <f>IF(入力①申請書項目!Q1111="","",入力①申請書項目!Q1111)</f>
        <v/>
      </c>
      <c r="M1259" s="811"/>
      <c r="N1259" s="811"/>
      <c r="O1259" s="811"/>
      <c r="P1259" s="811"/>
      <c r="Q1259" s="811"/>
      <c r="R1259" s="811"/>
      <c r="S1259" s="811"/>
      <c r="T1259" s="811"/>
      <c r="U1259" s="811"/>
      <c r="V1259" s="811"/>
      <c r="W1259" s="809" t="str">
        <f>IF(入力①申請書項目!AA1111="","",入力①申請書項目!AA1111)&amp;IF(入力①申請書項目!AD1111="","",入力①申請書項目!AD1111)</f>
        <v/>
      </c>
      <c r="X1259" s="809"/>
      <c r="Y1259" s="809"/>
      <c r="Z1259" s="809"/>
      <c r="AA1259" s="809" t="str">
        <f>IF(入力①申請書項目!AG1111="","",入力①申請書項目!AG1111)</f>
        <v/>
      </c>
      <c r="AB1259" s="809"/>
      <c r="AC1259" s="809"/>
      <c r="AD1259" s="812" t="str">
        <f>IF(入力①申請書項目!AK1111="","",入力①申請書項目!AK1111)</f>
        <v/>
      </c>
      <c r="AE1259" s="812"/>
      <c r="AF1259" s="812"/>
      <c r="AG1259" s="813" t="str">
        <f>IF(入力①申請書項目!AN1111="","",入力①申請書項目!AN1111)</f>
        <v/>
      </c>
      <c r="AH1259" s="813"/>
      <c r="AI1259" s="812" t="str">
        <f>IF(入力①申請書項目!AP1111=0,"",入力①申請書項目!AP1111)</f>
        <v/>
      </c>
      <c r="AJ1259" s="812"/>
      <c r="AK1259" s="812"/>
      <c r="AL1259" s="814" t="str">
        <f>IF(入力①申請書項目!AV1111="","",入力①申請書項目!AV1111)&amp;IF(入力①申請書項目!AZ1111="","",","&amp;入力①申請書項目!AZ1111)</f>
        <v/>
      </c>
      <c r="AM1259" s="814"/>
      <c r="AN1259" s="814"/>
      <c r="AO1259" s="814"/>
      <c r="AP1259" s="814"/>
      <c r="AQ1259" s="396"/>
    </row>
    <row r="1260" spans="1:43">
      <c r="A1260" s="265"/>
      <c r="B1260" s="265"/>
      <c r="C1260" s="808" t="str">
        <f>IF(入力①申請書項目!E1112="","",入力①申請書項目!E1112)</f>
        <v/>
      </c>
      <c r="D1260" s="808"/>
      <c r="E1260" s="809" t="str">
        <f>IF(入力①申請書項目!G1112="","","H"&amp;入力①申請書項目!G1112&amp;"."&amp;入力①申請書項目!J1112)</f>
        <v/>
      </c>
      <c r="F1260" s="809"/>
      <c r="G1260" s="809"/>
      <c r="H1260" s="809"/>
      <c r="I1260" s="810" t="str">
        <f>IF(入力①申請書項目!M1112="","",VLOOKUP(入力①申請書項目!M1112,PL①!$A$25:$B$29,2,FALSE))</f>
        <v/>
      </c>
      <c r="J1260" s="810"/>
      <c r="K1260" s="810"/>
      <c r="L1260" s="811" t="str">
        <f>IF(入力①申請書項目!Q1112="","",入力①申請書項目!Q1112)</f>
        <v/>
      </c>
      <c r="M1260" s="811"/>
      <c r="N1260" s="811"/>
      <c r="O1260" s="811"/>
      <c r="P1260" s="811"/>
      <c r="Q1260" s="811"/>
      <c r="R1260" s="811"/>
      <c r="S1260" s="811"/>
      <c r="T1260" s="811"/>
      <c r="U1260" s="811"/>
      <c r="V1260" s="811"/>
      <c r="W1260" s="809" t="str">
        <f>IF(入力①申請書項目!AA1112="","",入力①申請書項目!AA1112)&amp;IF(入力①申請書項目!AD1112="","",入力①申請書項目!AD1112)</f>
        <v/>
      </c>
      <c r="X1260" s="809"/>
      <c r="Y1260" s="809"/>
      <c r="Z1260" s="809"/>
      <c r="AA1260" s="809" t="str">
        <f>IF(入力①申請書項目!AG1112="","",入力①申請書項目!AG1112)</f>
        <v/>
      </c>
      <c r="AB1260" s="809"/>
      <c r="AC1260" s="809"/>
      <c r="AD1260" s="812" t="str">
        <f>IF(入力①申請書項目!AK1112="","",入力①申請書項目!AK1112)</f>
        <v/>
      </c>
      <c r="AE1260" s="812"/>
      <c r="AF1260" s="812"/>
      <c r="AG1260" s="813" t="str">
        <f>IF(入力①申請書項目!AN1112="","",入力①申請書項目!AN1112)</f>
        <v/>
      </c>
      <c r="AH1260" s="813"/>
      <c r="AI1260" s="812" t="str">
        <f>IF(入力①申請書項目!AP1112=0,"",入力①申請書項目!AP1112)</f>
        <v/>
      </c>
      <c r="AJ1260" s="812"/>
      <c r="AK1260" s="812"/>
      <c r="AL1260" s="814" t="str">
        <f>IF(入力①申請書項目!AV1112="","",入力①申請書項目!AV1112)&amp;IF(入力①申請書項目!AZ1112="","",","&amp;入力①申請書項目!AZ1112)</f>
        <v/>
      </c>
      <c r="AM1260" s="814"/>
      <c r="AN1260" s="814"/>
      <c r="AO1260" s="814"/>
      <c r="AP1260" s="814"/>
      <c r="AQ1260" s="396"/>
    </row>
    <row r="1261" spans="1:43">
      <c r="A1261" s="265"/>
      <c r="B1261" s="265"/>
      <c r="C1261" s="808" t="str">
        <f>IF(入力①申請書項目!E1113="","",入力①申請書項目!E1113)</f>
        <v/>
      </c>
      <c r="D1261" s="808"/>
      <c r="E1261" s="809" t="str">
        <f>IF(入力①申請書項目!G1113="","","H"&amp;入力①申請書項目!G1113&amp;"."&amp;入力①申請書項目!J1113)</f>
        <v/>
      </c>
      <c r="F1261" s="809"/>
      <c r="G1261" s="809"/>
      <c r="H1261" s="809"/>
      <c r="I1261" s="810" t="str">
        <f>IF(入力①申請書項目!M1113="","",VLOOKUP(入力①申請書項目!M1113,PL①!$A$25:$B$29,2,FALSE))</f>
        <v/>
      </c>
      <c r="J1261" s="810"/>
      <c r="K1261" s="810"/>
      <c r="L1261" s="811" t="str">
        <f>IF(入力①申請書項目!Q1113="","",入力①申請書項目!Q1113)</f>
        <v/>
      </c>
      <c r="M1261" s="811"/>
      <c r="N1261" s="811"/>
      <c r="O1261" s="811"/>
      <c r="P1261" s="811"/>
      <c r="Q1261" s="811"/>
      <c r="R1261" s="811"/>
      <c r="S1261" s="811"/>
      <c r="T1261" s="811"/>
      <c r="U1261" s="811"/>
      <c r="V1261" s="811"/>
      <c r="W1261" s="809" t="str">
        <f>IF(入力①申請書項目!AA1113="","",入力①申請書項目!AA1113)&amp;IF(入力①申請書項目!AD1113="","",入力①申請書項目!AD1113)</f>
        <v/>
      </c>
      <c r="X1261" s="809"/>
      <c r="Y1261" s="809"/>
      <c r="Z1261" s="809"/>
      <c r="AA1261" s="809" t="str">
        <f>IF(入力①申請書項目!AG1113="","",入力①申請書項目!AG1113)</f>
        <v/>
      </c>
      <c r="AB1261" s="809"/>
      <c r="AC1261" s="809"/>
      <c r="AD1261" s="812" t="str">
        <f>IF(入力①申請書項目!AK1113="","",入力①申請書項目!AK1113)</f>
        <v/>
      </c>
      <c r="AE1261" s="812"/>
      <c r="AF1261" s="812"/>
      <c r="AG1261" s="813" t="str">
        <f>IF(入力①申請書項目!AN1113="","",入力①申請書項目!AN1113)</f>
        <v/>
      </c>
      <c r="AH1261" s="813"/>
      <c r="AI1261" s="812" t="str">
        <f>IF(入力①申請書項目!AP1113=0,"",入力①申請書項目!AP1113)</f>
        <v/>
      </c>
      <c r="AJ1261" s="812"/>
      <c r="AK1261" s="812"/>
      <c r="AL1261" s="814" t="str">
        <f>IF(入力①申請書項目!AV1113="","",入力①申請書項目!AV1113)&amp;IF(入力①申請書項目!AZ1113="","",","&amp;入力①申請書項目!AZ1113)</f>
        <v/>
      </c>
      <c r="AM1261" s="814"/>
      <c r="AN1261" s="814"/>
      <c r="AO1261" s="814"/>
      <c r="AP1261" s="814"/>
      <c r="AQ1261" s="396"/>
    </row>
    <row r="1262" spans="1:43">
      <c r="A1262" s="265"/>
      <c r="B1262" s="265"/>
      <c r="C1262" s="808" t="str">
        <f>IF(入力①申請書項目!E1114="","",入力①申請書項目!E1114)</f>
        <v/>
      </c>
      <c r="D1262" s="808"/>
      <c r="E1262" s="809" t="str">
        <f>IF(入力①申請書項目!G1114="","","H"&amp;入力①申請書項目!G1114&amp;"."&amp;入力①申請書項目!J1114)</f>
        <v/>
      </c>
      <c r="F1262" s="809"/>
      <c r="G1262" s="809"/>
      <c r="H1262" s="809"/>
      <c r="I1262" s="810" t="str">
        <f>IF(入力①申請書項目!M1114="","",VLOOKUP(入力①申請書項目!M1114,PL①!$A$25:$B$29,2,FALSE))</f>
        <v/>
      </c>
      <c r="J1262" s="810"/>
      <c r="K1262" s="810"/>
      <c r="L1262" s="811" t="str">
        <f>IF(入力①申請書項目!Q1114="","",入力①申請書項目!Q1114)</f>
        <v/>
      </c>
      <c r="M1262" s="811"/>
      <c r="N1262" s="811"/>
      <c r="O1262" s="811"/>
      <c r="P1262" s="811"/>
      <c r="Q1262" s="811"/>
      <c r="R1262" s="811"/>
      <c r="S1262" s="811"/>
      <c r="T1262" s="811"/>
      <c r="U1262" s="811"/>
      <c r="V1262" s="811"/>
      <c r="W1262" s="809" t="str">
        <f>IF(入力①申請書項目!AA1114="","",入力①申請書項目!AA1114)&amp;IF(入力①申請書項目!AD1114="","",入力①申請書項目!AD1114)</f>
        <v/>
      </c>
      <c r="X1262" s="809"/>
      <c r="Y1262" s="809"/>
      <c r="Z1262" s="809"/>
      <c r="AA1262" s="809" t="str">
        <f>IF(入力①申請書項目!AG1114="","",入力①申請書項目!AG1114)</f>
        <v/>
      </c>
      <c r="AB1262" s="809"/>
      <c r="AC1262" s="809"/>
      <c r="AD1262" s="812" t="str">
        <f>IF(入力①申請書項目!AK1114="","",入力①申請書項目!AK1114)</f>
        <v/>
      </c>
      <c r="AE1262" s="812"/>
      <c r="AF1262" s="812"/>
      <c r="AG1262" s="813" t="str">
        <f>IF(入力①申請書項目!AN1114="","",入力①申請書項目!AN1114)</f>
        <v/>
      </c>
      <c r="AH1262" s="813"/>
      <c r="AI1262" s="812" t="str">
        <f>IF(入力①申請書項目!AP1114=0,"",入力①申請書項目!AP1114)</f>
        <v/>
      </c>
      <c r="AJ1262" s="812"/>
      <c r="AK1262" s="812"/>
      <c r="AL1262" s="814" t="str">
        <f>IF(入力①申請書項目!AV1114="","",入力①申請書項目!AV1114)&amp;IF(入力①申請書項目!AZ1114="","",","&amp;入力①申請書項目!AZ1114)</f>
        <v/>
      </c>
      <c r="AM1262" s="814"/>
      <c r="AN1262" s="814"/>
      <c r="AO1262" s="814"/>
      <c r="AP1262" s="814"/>
      <c r="AQ1262" s="396"/>
    </row>
    <row r="1263" spans="1:43">
      <c r="A1263" s="265"/>
      <c r="B1263" s="265"/>
      <c r="C1263" s="808" t="str">
        <f>IF(入力①申請書項目!E1115="","",入力①申請書項目!E1115)</f>
        <v/>
      </c>
      <c r="D1263" s="808"/>
      <c r="E1263" s="809" t="str">
        <f>IF(入力①申請書項目!G1115="","","H"&amp;入力①申請書項目!G1115&amp;"."&amp;入力①申請書項目!J1115)</f>
        <v/>
      </c>
      <c r="F1263" s="809"/>
      <c r="G1263" s="809"/>
      <c r="H1263" s="809"/>
      <c r="I1263" s="810" t="str">
        <f>IF(入力①申請書項目!M1115="","",VLOOKUP(入力①申請書項目!M1115,PL①!$A$25:$B$29,2,FALSE))</f>
        <v/>
      </c>
      <c r="J1263" s="810"/>
      <c r="K1263" s="810"/>
      <c r="L1263" s="811" t="str">
        <f>IF(入力①申請書項目!Q1115="","",入力①申請書項目!Q1115)</f>
        <v/>
      </c>
      <c r="M1263" s="811"/>
      <c r="N1263" s="811"/>
      <c r="O1263" s="811"/>
      <c r="P1263" s="811"/>
      <c r="Q1263" s="811"/>
      <c r="R1263" s="811"/>
      <c r="S1263" s="811"/>
      <c r="T1263" s="811"/>
      <c r="U1263" s="811"/>
      <c r="V1263" s="811"/>
      <c r="W1263" s="809" t="str">
        <f>IF(入力①申請書項目!AA1115="","",入力①申請書項目!AA1115)&amp;IF(入力①申請書項目!AD1115="","",入力①申請書項目!AD1115)</f>
        <v/>
      </c>
      <c r="X1263" s="809"/>
      <c r="Y1263" s="809"/>
      <c r="Z1263" s="809"/>
      <c r="AA1263" s="809" t="str">
        <f>IF(入力①申請書項目!AG1115="","",入力①申請書項目!AG1115)</f>
        <v/>
      </c>
      <c r="AB1263" s="809"/>
      <c r="AC1263" s="809"/>
      <c r="AD1263" s="812" t="str">
        <f>IF(入力①申請書項目!AK1115="","",入力①申請書項目!AK1115)</f>
        <v/>
      </c>
      <c r="AE1263" s="812"/>
      <c r="AF1263" s="812"/>
      <c r="AG1263" s="813" t="str">
        <f>IF(入力①申請書項目!AN1115="","",入力①申請書項目!AN1115)</f>
        <v/>
      </c>
      <c r="AH1263" s="813"/>
      <c r="AI1263" s="812" t="str">
        <f>IF(入力①申請書項目!AP1115=0,"",入力①申請書項目!AP1115)</f>
        <v/>
      </c>
      <c r="AJ1263" s="812"/>
      <c r="AK1263" s="812"/>
      <c r="AL1263" s="814" t="str">
        <f>IF(入力①申請書項目!AV1115="","",入力①申請書項目!AV1115)&amp;IF(入力①申請書項目!AZ1115="","",","&amp;入力①申請書項目!AZ1115)</f>
        <v/>
      </c>
      <c r="AM1263" s="814"/>
      <c r="AN1263" s="814"/>
      <c r="AO1263" s="814"/>
      <c r="AP1263" s="814"/>
      <c r="AQ1263" s="396"/>
    </row>
    <row r="1264" spans="1:43">
      <c r="A1264" s="265"/>
      <c r="B1264" s="265"/>
      <c r="C1264" s="808" t="str">
        <f>IF(入力①申請書項目!E1116="","",入力①申請書項目!E1116)</f>
        <v/>
      </c>
      <c r="D1264" s="808"/>
      <c r="E1264" s="809" t="str">
        <f>IF(入力①申請書項目!G1116="","","H"&amp;入力①申請書項目!G1116&amp;"."&amp;入力①申請書項目!J1116)</f>
        <v/>
      </c>
      <c r="F1264" s="809"/>
      <c r="G1264" s="809"/>
      <c r="H1264" s="809"/>
      <c r="I1264" s="810" t="str">
        <f>IF(入力①申請書項目!M1116="","",VLOOKUP(入力①申請書項目!M1116,PL①!$A$25:$B$29,2,FALSE))</f>
        <v/>
      </c>
      <c r="J1264" s="810"/>
      <c r="K1264" s="810"/>
      <c r="L1264" s="811" t="str">
        <f>IF(入力①申請書項目!Q1116="","",入力①申請書項目!Q1116)</f>
        <v/>
      </c>
      <c r="M1264" s="811"/>
      <c r="N1264" s="811"/>
      <c r="O1264" s="811"/>
      <c r="P1264" s="811"/>
      <c r="Q1264" s="811"/>
      <c r="R1264" s="811"/>
      <c r="S1264" s="811"/>
      <c r="T1264" s="811"/>
      <c r="U1264" s="811"/>
      <c r="V1264" s="811"/>
      <c r="W1264" s="809" t="str">
        <f>IF(入力①申請書項目!AA1116="","",入力①申請書項目!AA1116)&amp;IF(入力①申請書項目!AD1116="","",入力①申請書項目!AD1116)</f>
        <v/>
      </c>
      <c r="X1264" s="809"/>
      <c r="Y1264" s="809"/>
      <c r="Z1264" s="809"/>
      <c r="AA1264" s="809" t="str">
        <f>IF(入力①申請書項目!AG1116="","",入力①申請書項目!AG1116)</f>
        <v/>
      </c>
      <c r="AB1264" s="809"/>
      <c r="AC1264" s="809"/>
      <c r="AD1264" s="812" t="str">
        <f>IF(入力①申請書項目!AK1116="","",入力①申請書項目!AK1116)</f>
        <v/>
      </c>
      <c r="AE1264" s="812"/>
      <c r="AF1264" s="812"/>
      <c r="AG1264" s="813" t="str">
        <f>IF(入力①申請書項目!AN1116="","",入力①申請書項目!AN1116)</f>
        <v/>
      </c>
      <c r="AH1264" s="813"/>
      <c r="AI1264" s="812" t="str">
        <f>IF(入力①申請書項目!AP1116=0,"",入力①申請書項目!AP1116)</f>
        <v/>
      </c>
      <c r="AJ1264" s="812"/>
      <c r="AK1264" s="812"/>
      <c r="AL1264" s="814" t="str">
        <f>IF(入力①申請書項目!AV1116="","",入力①申請書項目!AV1116)&amp;IF(入力①申請書項目!AZ1116="","",","&amp;入力①申請書項目!AZ1116)</f>
        <v/>
      </c>
      <c r="AM1264" s="814"/>
      <c r="AN1264" s="814"/>
      <c r="AO1264" s="814"/>
      <c r="AP1264" s="814"/>
      <c r="AQ1264" s="396"/>
    </row>
    <row r="1265" spans="1:46">
      <c r="A1265" s="265"/>
      <c r="B1265" s="265"/>
      <c r="C1265" s="808" t="str">
        <f>IF(入力①申請書項目!E1117="","",入力①申請書項目!E1117)</f>
        <v/>
      </c>
      <c r="D1265" s="808"/>
      <c r="E1265" s="809" t="str">
        <f>IF(入力①申請書項目!G1117="","","H"&amp;入力①申請書項目!G1117&amp;"."&amp;入力①申請書項目!J1117)</f>
        <v/>
      </c>
      <c r="F1265" s="809"/>
      <c r="G1265" s="809"/>
      <c r="H1265" s="809"/>
      <c r="I1265" s="810" t="str">
        <f>IF(入力①申請書項目!M1117="","",VLOOKUP(入力①申請書項目!M1117,PL①!$A$25:$B$29,2,FALSE))</f>
        <v/>
      </c>
      <c r="J1265" s="810"/>
      <c r="K1265" s="810"/>
      <c r="L1265" s="811" t="str">
        <f>IF(入力①申請書項目!Q1117="","",入力①申請書項目!Q1117)</f>
        <v/>
      </c>
      <c r="M1265" s="811"/>
      <c r="N1265" s="811"/>
      <c r="O1265" s="811"/>
      <c r="P1265" s="811"/>
      <c r="Q1265" s="811"/>
      <c r="R1265" s="811"/>
      <c r="S1265" s="811"/>
      <c r="T1265" s="811"/>
      <c r="U1265" s="811"/>
      <c r="V1265" s="811"/>
      <c r="W1265" s="809" t="str">
        <f>IF(入力①申請書項目!AA1117="","",入力①申請書項目!AA1117)&amp;IF(入力①申請書項目!AD1117="","",入力①申請書項目!AD1117)</f>
        <v/>
      </c>
      <c r="X1265" s="809"/>
      <c r="Y1265" s="809"/>
      <c r="Z1265" s="809"/>
      <c r="AA1265" s="809" t="str">
        <f>IF(入力①申請書項目!AG1117="","",入力①申請書項目!AG1117)</f>
        <v/>
      </c>
      <c r="AB1265" s="809"/>
      <c r="AC1265" s="809"/>
      <c r="AD1265" s="812" t="str">
        <f>IF(入力①申請書項目!AK1117="","",入力①申請書項目!AK1117)</f>
        <v/>
      </c>
      <c r="AE1265" s="812"/>
      <c r="AF1265" s="812"/>
      <c r="AG1265" s="813" t="str">
        <f>IF(入力①申請書項目!AN1117="","",入力①申請書項目!AN1117)</f>
        <v/>
      </c>
      <c r="AH1265" s="813"/>
      <c r="AI1265" s="812" t="str">
        <f>IF(入力①申請書項目!AP1117=0,"",入力①申請書項目!AP1117)</f>
        <v/>
      </c>
      <c r="AJ1265" s="812"/>
      <c r="AK1265" s="812"/>
      <c r="AL1265" s="814" t="str">
        <f>IF(入力①申請書項目!AV1117="","",入力①申請書項目!AV1117)&amp;IF(入力①申請書項目!AZ1117="","",","&amp;入力①申請書項目!AZ1117)</f>
        <v/>
      </c>
      <c r="AM1265" s="814"/>
      <c r="AN1265" s="814"/>
      <c r="AO1265" s="814"/>
      <c r="AP1265" s="814"/>
      <c r="AQ1265" s="396"/>
    </row>
    <row r="1266" spans="1:46">
      <c r="A1266" s="265"/>
      <c r="B1266" s="265"/>
      <c r="C1266" s="808" t="str">
        <f>IF(入力①申請書項目!E1118="","",入力①申請書項目!E1118)</f>
        <v/>
      </c>
      <c r="D1266" s="808"/>
      <c r="E1266" s="809" t="str">
        <f>IF(入力①申請書項目!G1118="","","H"&amp;入力①申請書項目!G1118&amp;"."&amp;入力①申請書項目!J1118)</f>
        <v/>
      </c>
      <c r="F1266" s="809"/>
      <c r="G1266" s="809"/>
      <c r="H1266" s="809"/>
      <c r="I1266" s="810" t="str">
        <f>IF(入力①申請書項目!M1118="","",VLOOKUP(入力①申請書項目!M1118,PL①!$A$25:$B$29,2,FALSE))</f>
        <v/>
      </c>
      <c r="J1266" s="810"/>
      <c r="K1266" s="810"/>
      <c r="L1266" s="811" t="str">
        <f>IF(入力①申請書項目!Q1118="","",入力①申請書項目!Q1118)</f>
        <v/>
      </c>
      <c r="M1266" s="811"/>
      <c r="N1266" s="811"/>
      <c r="O1266" s="811"/>
      <c r="P1266" s="811"/>
      <c r="Q1266" s="811"/>
      <c r="R1266" s="811"/>
      <c r="S1266" s="811"/>
      <c r="T1266" s="811"/>
      <c r="U1266" s="811"/>
      <c r="V1266" s="811"/>
      <c r="W1266" s="809" t="str">
        <f>IF(入力①申請書項目!AA1118="","",入力①申請書項目!AA1118)&amp;IF(入力①申請書項目!AD1118="","",入力①申請書項目!AD1118)</f>
        <v/>
      </c>
      <c r="X1266" s="809"/>
      <c r="Y1266" s="809"/>
      <c r="Z1266" s="809"/>
      <c r="AA1266" s="809" t="str">
        <f>IF(入力①申請書項目!AG1118="","",入力①申請書項目!AG1118)</f>
        <v/>
      </c>
      <c r="AB1266" s="809"/>
      <c r="AC1266" s="809"/>
      <c r="AD1266" s="812" t="str">
        <f>IF(入力①申請書項目!AK1118="","",入力①申請書項目!AK1118)</f>
        <v/>
      </c>
      <c r="AE1266" s="812"/>
      <c r="AF1266" s="812"/>
      <c r="AG1266" s="813" t="str">
        <f>IF(入力①申請書項目!AN1118="","",入力①申請書項目!AN1118)</f>
        <v/>
      </c>
      <c r="AH1266" s="813"/>
      <c r="AI1266" s="812" t="str">
        <f>IF(入力①申請書項目!AP1118=0,"",入力①申請書項目!AP1118)</f>
        <v/>
      </c>
      <c r="AJ1266" s="812"/>
      <c r="AK1266" s="812"/>
      <c r="AL1266" s="814" t="str">
        <f>IF(入力①申請書項目!AV1118="","",入力①申請書項目!AV1118)&amp;IF(入力①申請書項目!AZ1118="","",","&amp;入力①申請書項目!AZ1118)</f>
        <v/>
      </c>
      <c r="AM1266" s="814"/>
      <c r="AN1266" s="814"/>
      <c r="AO1266" s="814"/>
      <c r="AP1266" s="814"/>
      <c r="AQ1266" s="396"/>
    </row>
    <row r="1267" spans="1:46">
      <c r="A1267" s="265"/>
      <c r="B1267" s="265"/>
      <c r="C1267" s="808" t="str">
        <f>IF(入力①申請書項目!E1119="","",入力①申請書項目!E1119)</f>
        <v/>
      </c>
      <c r="D1267" s="808"/>
      <c r="E1267" s="809" t="str">
        <f>IF(入力①申請書項目!G1119="","","H"&amp;入力①申請書項目!G1119&amp;"."&amp;入力①申請書項目!J1119)</f>
        <v/>
      </c>
      <c r="F1267" s="809"/>
      <c r="G1267" s="809"/>
      <c r="H1267" s="809"/>
      <c r="I1267" s="810" t="str">
        <f>IF(入力①申請書項目!M1119="","",VLOOKUP(入力①申請書項目!M1119,PL①!$A$25:$B$29,2,FALSE))</f>
        <v/>
      </c>
      <c r="J1267" s="810"/>
      <c r="K1267" s="810"/>
      <c r="L1267" s="811" t="str">
        <f>IF(入力①申請書項目!Q1119="","",入力①申請書項目!Q1119)</f>
        <v/>
      </c>
      <c r="M1267" s="811"/>
      <c r="N1267" s="811"/>
      <c r="O1267" s="811"/>
      <c r="P1267" s="811"/>
      <c r="Q1267" s="811"/>
      <c r="R1267" s="811"/>
      <c r="S1267" s="811"/>
      <c r="T1267" s="811"/>
      <c r="U1267" s="811"/>
      <c r="V1267" s="811"/>
      <c r="W1267" s="809" t="str">
        <f>IF(入力①申請書項目!AA1119="","",入力①申請書項目!AA1119)&amp;IF(入力①申請書項目!AD1119="","",入力①申請書項目!AD1119)</f>
        <v/>
      </c>
      <c r="X1267" s="809"/>
      <c r="Y1267" s="809"/>
      <c r="Z1267" s="809"/>
      <c r="AA1267" s="809" t="str">
        <f>IF(入力①申請書項目!AG1119="","",入力①申請書項目!AG1119)</f>
        <v/>
      </c>
      <c r="AB1267" s="809"/>
      <c r="AC1267" s="809"/>
      <c r="AD1267" s="812" t="str">
        <f>IF(入力①申請書項目!AK1119="","",入力①申請書項目!AK1119)</f>
        <v/>
      </c>
      <c r="AE1267" s="812"/>
      <c r="AF1267" s="812"/>
      <c r="AG1267" s="813" t="str">
        <f>IF(入力①申請書項目!AN1119="","",入力①申請書項目!AN1119)</f>
        <v/>
      </c>
      <c r="AH1267" s="813"/>
      <c r="AI1267" s="812" t="str">
        <f>IF(入力①申請書項目!AP1119=0,"",入力①申請書項目!AP1119)</f>
        <v/>
      </c>
      <c r="AJ1267" s="812"/>
      <c r="AK1267" s="812"/>
      <c r="AL1267" s="814" t="str">
        <f>IF(入力①申請書項目!AV1119="","",入力①申請書項目!AV1119)&amp;IF(入力①申請書項目!AZ1119="","",","&amp;入力①申請書項目!AZ1119)</f>
        <v/>
      </c>
      <c r="AM1267" s="814"/>
      <c r="AN1267" s="814"/>
      <c r="AO1267" s="814"/>
      <c r="AP1267" s="814"/>
      <c r="AQ1267" s="396"/>
    </row>
    <row r="1268" spans="1:46">
      <c r="A1268" s="265"/>
      <c r="B1268" s="265"/>
      <c r="C1268" s="808" t="str">
        <f>IF(入力①申請書項目!E1120="","",入力①申請書項目!E1120)</f>
        <v/>
      </c>
      <c r="D1268" s="808"/>
      <c r="E1268" s="809" t="str">
        <f>IF(入力①申請書項目!G1120="","","H"&amp;入力①申請書項目!G1120&amp;"."&amp;入力①申請書項目!J1120)</f>
        <v/>
      </c>
      <c r="F1268" s="809"/>
      <c r="G1268" s="809"/>
      <c r="H1268" s="809"/>
      <c r="I1268" s="810" t="str">
        <f>IF(入力①申請書項目!M1120="","",VLOOKUP(入力①申請書項目!M1120,PL①!$A$25:$B$29,2,FALSE))</f>
        <v/>
      </c>
      <c r="J1268" s="810"/>
      <c r="K1268" s="810"/>
      <c r="L1268" s="811" t="str">
        <f>IF(入力①申請書項目!Q1120="","",入力①申請書項目!Q1120)</f>
        <v/>
      </c>
      <c r="M1268" s="811"/>
      <c r="N1268" s="811"/>
      <c r="O1268" s="811"/>
      <c r="P1268" s="811"/>
      <c r="Q1268" s="811"/>
      <c r="R1268" s="811"/>
      <c r="S1268" s="811"/>
      <c r="T1268" s="811"/>
      <c r="U1268" s="811"/>
      <c r="V1268" s="811"/>
      <c r="W1268" s="809" t="str">
        <f>IF(入力①申請書項目!AA1120="","",入力①申請書項目!AA1120)&amp;IF(入力①申請書項目!AD1120="","",入力①申請書項目!AD1120)</f>
        <v/>
      </c>
      <c r="X1268" s="809"/>
      <c r="Y1268" s="809"/>
      <c r="Z1268" s="809"/>
      <c r="AA1268" s="809" t="str">
        <f>IF(入力①申請書項目!AG1120="","",入力①申請書項目!AG1120)</f>
        <v/>
      </c>
      <c r="AB1268" s="809"/>
      <c r="AC1268" s="809"/>
      <c r="AD1268" s="812" t="str">
        <f>IF(入力①申請書項目!AK1120="","",入力①申請書項目!AK1120)</f>
        <v/>
      </c>
      <c r="AE1268" s="812"/>
      <c r="AF1268" s="812"/>
      <c r="AG1268" s="813" t="str">
        <f>IF(入力①申請書項目!AN1120="","",入力①申請書項目!AN1120)</f>
        <v/>
      </c>
      <c r="AH1268" s="813"/>
      <c r="AI1268" s="812" t="str">
        <f>IF(入力①申請書項目!AP1120=0,"",入力①申請書項目!AP1120)</f>
        <v/>
      </c>
      <c r="AJ1268" s="812"/>
      <c r="AK1268" s="812"/>
      <c r="AL1268" s="814" t="str">
        <f>IF(入力①申請書項目!AV1120="","",入力①申請書項目!AV1120)&amp;IF(入力①申請書項目!AZ1120="","",","&amp;入力①申請書項目!AZ1120)</f>
        <v/>
      </c>
      <c r="AM1268" s="814"/>
      <c r="AN1268" s="814"/>
      <c r="AO1268" s="814"/>
      <c r="AP1268" s="814"/>
      <c r="AQ1268" s="396"/>
    </row>
    <row r="1269" spans="1:46">
      <c r="A1269" s="265"/>
      <c r="B1269" s="265"/>
      <c r="C1269" s="808" t="str">
        <f>IF(入力①申請書項目!E1121="","",入力①申請書項目!E1121)</f>
        <v/>
      </c>
      <c r="D1269" s="808"/>
      <c r="E1269" s="809" t="str">
        <f>IF(入力①申請書項目!G1121="","","H"&amp;入力①申請書項目!G1121&amp;"."&amp;入力①申請書項目!J1121)</f>
        <v/>
      </c>
      <c r="F1269" s="809"/>
      <c r="G1269" s="809"/>
      <c r="H1269" s="809"/>
      <c r="I1269" s="810" t="str">
        <f>IF(入力①申請書項目!M1121="","",VLOOKUP(入力①申請書項目!M1121,PL①!$A$25:$B$29,2,FALSE))</f>
        <v/>
      </c>
      <c r="J1269" s="810"/>
      <c r="K1269" s="810"/>
      <c r="L1269" s="811" t="str">
        <f>IF(入力①申請書項目!Q1121="","",入力①申請書項目!Q1121)</f>
        <v/>
      </c>
      <c r="M1269" s="811"/>
      <c r="N1269" s="811"/>
      <c r="O1269" s="811"/>
      <c r="P1269" s="811"/>
      <c r="Q1269" s="811"/>
      <c r="R1269" s="811"/>
      <c r="S1269" s="811"/>
      <c r="T1269" s="811"/>
      <c r="U1269" s="811"/>
      <c r="V1269" s="811"/>
      <c r="W1269" s="809" t="str">
        <f>IF(入力①申請書項目!AA1121="","",入力①申請書項目!AA1121)&amp;IF(入力①申請書項目!AD1121="","",入力①申請書項目!AD1121)</f>
        <v/>
      </c>
      <c r="X1269" s="809"/>
      <c r="Y1269" s="809"/>
      <c r="Z1269" s="809"/>
      <c r="AA1269" s="809" t="str">
        <f>IF(入力①申請書項目!AG1121="","",入力①申請書項目!AG1121)</f>
        <v/>
      </c>
      <c r="AB1269" s="809"/>
      <c r="AC1269" s="809"/>
      <c r="AD1269" s="812" t="str">
        <f>IF(入力①申請書項目!AK1121="","",入力①申請書項目!AK1121)</f>
        <v/>
      </c>
      <c r="AE1269" s="812"/>
      <c r="AF1269" s="812"/>
      <c r="AG1269" s="813" t="str">
        <f>IF(入力①申請書項目!AN1121="","",入力①申請書項目!AN1121)</f>
        <v/>
      </c>
      <c r="AH1269" s="813"/>
      <c r="AI1269" s="812" t="str">
        <f>IF(入力①申請書項目!AP1121=0,"",入力①申請書項目!AP1121)</f>
        <v/>
      </c>
      <c r="AJ1269" s="812"/>
      <c r="AK1269" s="812"/>
      <c r="AL1269" s="814" t="str">
        <f>IF(入力①申請書項目!AV1121="","",入力①申請書項目!AV1121)&amp;IF(入力①申請書項目!AZ1121="","",","&amp;入力①申請書項目!AZ1121)</f>
        <v/>
      </c>
      <c r="AM1269" s="814"/>
      <c r="AN1269" s="814"/>
      <c r="AO1269" s="814"/>
      <c r="AP1269" s="814"/>
      <c r="AQ1269" s="396"/>
    </row>
    <row r="1270" spans="1:46">
      <c r="A1270" s="265"/>
      <c r="B1270" s="265"/>
      <c r="C1270" s="808" t="str">
        <f>IF(入力①申請書項目!E1122="","",入力①申請書項目!E1122)</f>
        <v/>
      </c>
      <c r="D1270" s="808"/>
      <c r="E1270" s="809" t="str">
        <f>IF(入力①申請書項目!G1122="","","H"&amp;入力①申請書項目!G1122&amp;"."&amp;入力①申請書項目!J1122)</f>
        <v/>
      </c>
      <c r="F1270" s="809"/>
      <c r="G1270" s="809"/>
      <c r="H1270" s="809"/>
      <c r="I1270" s="810" t="str">
        <f>IF(入力①申請書項目!M1122="","",VLOOKUP(入力①申請書項目!M1122,PL①!$A$25:$B$29,2,FALSE))</f>
        <v/>
      </c>
      <c r="J1270" s="810"/>
      <c r="K1270" s="810"/>
      <c r="L1270" s="811" t="str">
        <f>IF(入力①申請書項目!Q1122="","",入力①申請書項目!Q1122)</f>
        <v/>
      </c>
      <c r="M1270" s="811"/>
      <c r="N1270" s="811"/>
      <c r="O1270" s="811"/>
      <c r="P1270" s="811"/>
      <c r="Q1270" s="811"/>
      <c r="R1270" s="811"/>
      <c r="S1270" s="811"/>
      <c r="T1270" s="811"/>
      <c r="U1270" s="811"/>
      <c r="V1270" s="811"/>
      <c r="W1270" s="809" t="str">
        <f>IF(入力①申請書項目!AA1122="","",入力①申請書項目!AA1122)&amp;IF(入力①申請書項目!AD1122="","",入力①申請書項目!AD1122)</f>
        <v/>
      </c>
      <c r="X1270" s="809"/>
      <c r="Y1270" s="809"/>
      <c r="Z1270" s="809"/>
      <c r="AA1270" s="809" t="str">
        <f>IF(入力①申請書項目!AG1122="","",入力①申請書項目!AG1122)</f>
        <v/>
      </c>
      <c r="AB1270" s="809"/>
      <c r="AC1270" s="809"/>
      <c r="AD1270" s="812" t="str">
        <f>IF(入力①申請書項目!AK1122="","",入力①申請書項目!AK1122)</f>
        <v/>
      </c>
      <c r="AE1270" s="812"/>
      <c r="AF1270" s="812"/>
      <c r="AG1270" s="813" t="str">
        <f>IF(入力①申請書項目!AN1122="","",入力①申請書項目!AN1122)</f>
        <v/>
      </c>
      <c r="AH1270" s="813"/>
      <c r="AI1270" s="812" t="str">
        <f>IF(入力①申請書項目!AP1122=0,"",入力①申請書項目!AP1122)</f>
        <v/>
      </c>
      <c r="AJ1270" s="812"/>
      <c r="AK1270" s="812"/>
      <c r="AL1270" s="814" t="str">
        <f>IF(入力①申請書項目!AV1122="","",入力①申請書項目!AV1122)&amp;IF(入力①申請書項目!AZ1122="","",","&amp;入力①申請書項目!AZ1122)</f>
        <v/>
      </c>
      <c r="AM1270" s="814"/>
      <c r="AN1270" s="814"/>
      <c r="AO1270" s="814"/>
      <c r="AP1270" s="814"/>
      <c r="AQ1270" s="396"/>
    </row>
    <row r="1271" spans="1:46">
      <c r="A1271" s="265"/>
      <c r="B1271" s="265"/>
      <c r="C1271" s="808" t="str">
        <f>IF(入力①申請書項目!E1123="","",入力①申請書項目!E1123)</f>
        <v/>
      </c>
      <c r="D1271" s="808"/>
      <c r="E1271" s="809" t="str">
        <f>IF(入力①申請書項目!G1123="","","H"&amp;入力①申請書項目!G1123&amp;"."&amp;入力①申請書項目!J1123)</f>
        <v/>
      </c>
      <c r="F1271" s="809"/>
      <c r="G1271" s="809"/>
      <c r="H1271" s="809"/>
      <c r="I1271" s="810" t="str">
        <f>IF(入力①申請書項目!M1123="","",VLOOKUP(入力①申請書項目!M1123,PL①!$A$25:$B$29,2,FALSE))</f>
        <v/>
      </c>
      <c r="J1271" s="810"/>
      <c r="K1271" s="810"/>
      <c r="L1271" s="811" t="str">
        <f>IF(入力①申請書項目!Q1123="","",入力①申請書項目!Q1123)</f>
        <v/>
      </c>
      <c r="M1271" s="811"/>
      <c r="N1271" s="811"/>
      <c r="O1271" s="811"/>
      <c r="P1271" s="811"/>
      <c r="Q1271" s="811"/>
      <c r="R1271" s="811"/>
      <c r="S1271" s="811"/>
      <c r="T1271" s="811"/>
      <c r="U1271" s="811"/>
      <c r="V1271" s="811"/>
      <c r="W1271" s="809" t="str">
        <f>IF(入力①申請書項目!AA1123="","",入力①申請書項目!AA1123)&amp;IF(入力①申請書項目!AD1123="","",入力①申請書項目!AD1123)</f>
        <v/>
      </c>
      <c r="X1271" s="809"/>
      <c r="Y1271" s="809"/>
      <c r="Z1271" s="809"/>
      <c r="AA1271" s="809" t="str">
        <f>IF(入力①申請書項目!AG1123="","",入力①申請書項目!AG1123)</f>
        <v/>
      </c>
      <c r="AB1271" s="809"/>
      <c r="AC1271" s="809"/>
      <c r="AD1271" s="812" t="str">
        <f>IF(入力①申請書項目!AK1123="","",入力①申請書項目!AK1123)</f>
        <v/>
      </c>
      <c r="AE1271" s="812"/>
      <c r="AF1271" s="812"/>
      <c r="AG1271" s="813" t="str">
        <f>IF(入力①申請書項目!AN1123="","",入力①申請書項目!AN1123)</f>
        <v/>
      </c>
      <c r="AH1271" s="813"/>
      <c r="AI1271" s="812" t="str">
        <f>IF(入力①申請書項目!AP1123=0,"",入力①申請書項目!AP1123)</f>
        <v/>
      </c>
      <c r="AJ1271" s="812"/>
      <c r="AK1271" s="812"/>
      <c r="AL1271" s="814" t="str">
        <f>IF(入力①申請書項目!AV1123="","",入力①申請書項目!AV1123)&amp;IF(入力①申請書項目!AZ1123="","",","&amp;入力①申請書項目!AZ1123)</f>
        <v/>
      </c>
      <c r="AM1271" s="814"/>
      <c r="AN1271" s="814"/>
      <c r="AO1271" s="814"/>
      <c r="AP1271" s="814"/>
      <c r="AQ1271" s="396"/>
      <c r="AT1271" s="89">
        <f>IF(L1271="",0,1)</f>
        <v>0</v>
      </c>
    </row>
    <row r="1272" spans="1:46">
      <c r="A1272" s="265"/>
      <c r="B1272" s="265"/>
      <c r="C1272" s="808" t="str">
        <f>IF(入力①申請書項目!E1124="","",入力①申請書項目!E1124)</f>
        <v/>
      </c>
      <c r="D1272" s="808"/>
      <c r="E1272" s="809" t="str">
        <f>IF(入力①申請書項目!G1124="","","H"&amp;入力①申請書項目!G1124&amp;"."&amp;入力①申請書項目!J1124)</f>
        <v/>
      </c>
      <c r="F1272" s="809"/>
      <c r="G1272" s="809"/>
      <c r="H1272" s="809"/>
      <c r="I1272" s="810" t="str">
        <f>IF(入力①申請書項目!M1124="","",VLOOKUP(入力①申請書項目!M1124,PL①!$A$25:$B$29,2,FALSE))</f>
        <v/>
      </c>
      <c r="J1272" s="810"/>
      <c r="K1272" s="810"/>
      <c r="L1272" s="811" t="str">
        <f>IF(入力①申請書項目!Q1124="","",入力①申請書項目!Q1124)</f>
        <v/>
      </c>
      <c r="M1272" s="811"/>
      <c r="N1272" s="811"/>
      <c r="O1272" s="811"/>
      <c r="P1272" s="811"/>
      <c r="Q1272" s="811"/>
      <c r="R1272" s="811"/>
      <c r="S1272" s="811"/>
      <c r="T1272" s="811"/>
      <c r="U1272" s="811"/>
      <c r="V1272" s="811"/>
      <c r="W1272" s="809" t="str">
        <f>IF(入力①申請書項目!AA1124="","",入力①申請書項目!AA1124)&amp;IF(入力①申請書項目!AD1124="","",入力①申請書項目!AD1124)</f>
        <v/>
      </c>
      <c r="X1272" s="809"/>
      <c r="Y1272" s="809"/>
      <c r="Z1272" s="809"/>
      <c r="AA1272" s="809" t="str">
        <f>IF(入力①申請書項目!AG1124="","",入力①申請書項目!AG1124)</f>
        <v/>
      </c>
      <c r="AB1272" s="809"/>
      <c r="AC1272" s="809"/>
      <c r="AD1272" s="812" t="str">
        <f>IF(入力①申請書項目!AK1124="","",入力①申請書項目!AK1124)</f>
        <v/>
      </c>
      <c r="AE1272" s="812"/>
      <c r="AF1272" s="812"/>
      <c r="AG1272" s="813" t="str">
        <f>IF(入力①申請書項目!AN1124="","",入力①申請書項目!AN1124)</f>
        <v/>
      </c>
      <c r="AH1272" s="813"/>
      <c r="AI1272" s="812" t="str">
        <f>IF(入力①申請書項目!AP1124=0,"",入力①申請書項目!AP1124)</f>
        <v/>
      </c>
      <c r="AJ1272" s="812"/>
      <c r="AK1272" s="812"/>
      <c r="AL1272" s="814" t="str">
        <f>IF(入力①申請書項目!AV1124="","",入力①申請書項目!AV1124)&amp;IF(入力①申請書項目!AZ1124="","",","&amp;入力①申請書項目!AZ1124)</f>
        <v/>
      </c>
      <c r="AM1272" s="814"/>
      <c r="AN1272" s="814"/>
      <c r="AO1272" s="814"/>
      <c r="AP1272" s="814"/>
      <c r="AQ1272" s="396"/>
    </row>
    <row r="1273" spans="1:46">
      <c r="A1273" s="265"/>
      <c r="B1273" s="265"/>
      <c r="C1273" s="808" t="str">
        <f>IF(入力①申請書項目!E1125="","",入力①申請書項目!E1125)</f>
        <v/>
      </c>
      <c r="D1273" s="808"/>
      <c r="E1273" s="809" t="str">
        <f>IF(入力①申請書項目!G1125="","","H"&amp;入力①申請書項目!G1125&amp;"."&amp;入力①申請書項目!J1125)</f>
        <v/>
      </c>
      <c r="F1273" s="809"/>
      <c r="G1273" s="809"/>
      <c r="H1273" s="809"/>
      <c r="I1273" s="810" t="str">
        <f>IF(入力①申請書項目!M1125="","",VLOOKUP(入力①申請書項目!M1125,PL①!$A$25:$B$29,2,FALSE))</f>
        <v/>
      </c>
      <c r="J1273" s="810"/>
      <c r="K1273" s="810"/>
      <c r="L1273" s="811" t="str">
        <f>IF(入力①申請書項目!Q1125="","",入力①申請書項目!Q1125)</f>
        <v/>
      </c>
      <c r="M1273" s="811"/>
      <c r="N1273" s="811"/>
      <c r="O1273" s="811"/>
      <c r="P1273" s="811"/>
      <c r="Q1273" s="811"/>
      <c r="R1273" s="811"/>
      <c r="S1273" s="811"/>
      <c r="T1273" s="811"/>
      <c r="U1273" s="811"/>
      <c r="V1273" s="811"/>
      <c r="W1273" s="809" t="str">
        <f>IF(入力①申請書項目!AA1125="","",入力①申請書項目!AA1125)&amp;IF(入力①申請書項目!AD1125="","",入力①申請書項目!AD1125)</f>
        <v/>
      </c>
      <c r="X1273" s="809"/>
      <c r="Y1273" s="809"/>
      <c r="Z1273" s="809"/>
      <c r="AA1273" s="809" t="str">
        <f>IF(入力①申請書項目!AG1125="","",入力①申請書項目!AG1125)</f>
        <v/>
      </c>
      <c r="AB1273" s="809"/>
      <c r="AC1273" s="809"/>
      <c r="AD1273" s="812" t="str">
        <f>IF(入力①申請書項目!AK1125="","",入力①申請書項目!AK1125)</f>
        <v/>
      </c>
      <c r="AE1273" s="812"/>
      <c r="AF1273" s="812"/>
      <c r="AG1273" s="813" t="str">
        <f>IF(入力①申請書項目!AN1125="","",入力①申請書項目!AN1125)</f>
        <v/>
      </c>
      <c r="AH1273" s="813"/>
      <c r="AI1273" s="812" t="str">
        <f>IF(入力①申請書項目!AP1125=0,"",入力①申請書項目!AP1125)</f>
        <v/>
      </c>
      <c r="AJ1273" s="812"/>
      <c r="AK1273" s="812"/>
      <c r="AL1273" s="814" t="str">
        <f>IF(入力①申請書項目!AV1125="","",入力①申請書項目!AV1125)&amp;IF(入力①申請書項目!AZ1125="","",","&amp;入力①申請書項目!AZ1125)</f>
        <v/>
      </c>
      <c r="AM1273" s="814"/>
      <c r="AN1273" s="814"/>
      <c r="AO1273" s="814"/>
      <c r="AP1273" s="814"/>
      <c r="AQ1273" s="396"/>
    </row>
    <row r="1274" spans="1:46">
      <c r="A1274" s="265"/>
      <c r="B1274" s="265"/>
      <c r="C1274" s="808" t="str">
        <f>IF(入力①申請書項目!E1126="","",入力①申請書項目!E1126)</f>
        <v/>
      </c>
      <c r="D1274" s="808"/>
      <c r="E1274" s="809" t="str">
        <f>IF(入力①申請書項目!G1126="","","H"&amp;入力①申請書項目!G1126&amp;"."&amp;入力①申請書項目!J1126)</f>
        <v/>
      </c>
      <c r="F1274" s="809"/>
      <c r="G1274" s="809"/>
      <c r="H1274" s="809"/>
      <c r="I1274" s="810" t="str">
        <f>IF(入力①申請書項目!M1126="","",VLOOKUP(入力①申請書項目!M1126,PL①!$A$25:$B$29,2,FALSE))</f>
        <v/>
      </c>
      <c r="J1274" s="810"/>
      <c r="K1274" s="810"/>
      <c r="L1274" s="811" t="str">
        <f>IF(入力①申請書項目!Q1126="","",入力①申請書項目!Q1126)</f>
        <v/>
      </c>
      <c r="M1274" s="811"/>
      <c r="N1274" s="811"/>
      <c r="O1274" s="811"/>
      <c r="P1274" s="811"/>
      <c r="Q1274" s="811"/>
      <c r="R1274" s="811"/>
      <c r="S1274" s="811"/>
      <c r="T1274" s="811"/>
      <c r="U1274" s="811"/>
      <c r="V1274" s="811"/>
      <c r="W1274" s="809" t="str">
        <f>IF(入力①申請書項目!AA1126="","",入力①申請書項目!AA1126)&amp;IF(入力①申請書項目!AD1126="","",入力①申請書項目!AD1126)</f>
        <v/>
      </c>
      <c r="X1274" s="809"/>
      <c r="Y1274" s="809"/>
      <c r="Z1274" s="809"/>
      <c r="AA1274" s="809" t="str">
        <f>IF(入力①申請書項目!AG1126="","",入力①申請書項目!AG1126)</f>
        <v/>
      </c>
      <c r="AB1274" s="809"/>
      <c r="AC1274" s="809"/>
      <c r="AD1274" s="812" t="str">
        <f>IF(入力①申請書項目!AK1126="","",入力①申請書項目!AK1126)</f>
        <v/>
      </c>
      <c r="AE1274" s="812"/>
      <c r="AF1274" s="812"/>
      <c r="AG1274" s="813" t="str">
        <f>IF(入力①申請書項目!AN1126="","",入力①申請書項目!AN1126)</f>
        <v/>
      </c>
      <c r="AH1274" s="813"/>
      <c r="AI1274" s="812" t="str">
        <f>IF(入力①申請書項目!AP1126=0,"",入力①申請書項目!AP1126)</f>
        <v/>
      </c>
      <c r="AJ1274" s="812"/>
      <c r="AK1274" s="812"/>
      <c r="AL1274" s="814" t="str">
        <f>IF(入力①申請書項目!AV1126="","",入力①申請書項目!AV1126)&amp;IF(入力①申請書項目!AZ1126="","",","&amp;入力①申請書項目!AZ1126)</f>
        <v/>
      </c>
      <c r="AM1274" s="814"/>
      <c r="AN1274" s="814"/>
      <c r="AO1274" s="814"/>
      <c r="AP1274" s="814"/>
      <c r="AQ1274" s="396"/>
    </row>
    <row r="1275" spans="1:46">
      <c r="A1275" s="265"/>
      <c r="B1275" s="265"/>
      <c r="C1275" s="808" t="str">
        <f>IF(入力①申請書項目!E1127="","",入力①申請書項目!E1127)</f>
        <v/>
      </c>
      <c r="D1275" s="808"/>
      <c r="E1275" s="809" t="str">
        <f>IF(入力①申請書項目!G1127="","","H"&amp;入力①申請書項目!G1127&amp;"."&amp;入力①申請書項目!J1127)</f>
        <v/>
      </c>
      <c r="F1275" s="809"/>
      <c r="G1275" s="809"/>
      <c r="H1275" s="809"/>
      <c r="I1275" s="810" t="str">
        <f>IF(入力①申請書項目!M1127="","",VLOOKUP(入力①申請書項目!M1127,PL①!$A$25:$B$29,2,FALSE))</f>
        <v/>
      </c>
      <c r="J1275" s="810"/>
      <c r="K1275" s="810"/>
      <c r="L1275" s="811" t="str">
        <f>IF(入力①申請書項目!Q1127="","",入力①申請書項目!Q1127)</f>
        <v/>
      </c>
      <c r="M1275" s="811"/>
      <c r="N1275" s="811"/>
      <c r="O1275" s="811"/>
      <c r="P1275" s="811"/>
      <c r="Q1275" s="811"/>
      <c r="R1275" s="811"/>
      <c r="S1275" s="811"/>
      <c r="T1275" s="811"/>
      <c r="U1275" s="811"/>
      <c r="V1275" s="811"/>
      <c r="W1275" s="809" t="str">
        <f>IF(入力①申請書項目!AA1127="","",入力①申請書項目!AA1127)&amp;IF(入力①申請書項目!AD1127="","",入力①申請書項目!AD1127)</f>
        <v/>
      </c>
      <c r="X1275" s="809"/>
      <c r="Y1275" s="809"/>
      <c r="Z1275" s="809"/>
      <c r="AA1275" s="809" t="str">
        <f>IF(入力①申請書項目!AG1127="","",入力①申請書項目!AG1127)</f>
        <v/>
      </c>
      <c r="AB1275" s="809"/>
      <c r="AC1275" s="809"/>
      <c r="AD1275" s="812" t="str">
        <f>IF(入力①申請書項目!AK1127="","",入力①申請書項目!AK1127)</f>
        <v/>
      </c>
      <c r="AE1275" s="812"/>
      <c r="AF1275" s="812"/>
      <c r="AG1275" s="813" t="str">
        <f>IF(入力①申請書項目!AN1127="","",入力①申請書項目!AN1127)</f>
        <v/>
      </c>
      <c r="AH1275" s="813"/>
      <c r="AI1275" s="812" t="str">
        <f>IF(入力①申請書項目!AP1127=0,"",入力①申請書項目!AP1127)</f>
        <v/>
      </c>
      <c r="AJ1275" s="812"/>
      <c r="AK1275" s="812"/>
      <c r="AL1275" s="814" t="str">
        <f>IF(入力①申請書項目!AV1127="","",入力①申請書項目!AV1127)&amp;IF(入力①申請書項目!AZ1127="","",","&amp;入力①申請書項目!AZ1127)</f>
        <v/>
      </c>
      <c r="AM1275" s="814"/>
      <c r="AN1275" s="814"/>
      <c r="AO1275" s="814"/>
      <c r="AP1275" s="814"/>
      <c r="AQ1275" s="396"/>
    </row>
    <row r="1276" spans="1:46">
      <c r="A1276" s="265"/>
      <c r="B1276" s="265"/>
      <c r="C1276" s="808" t="str">
        <f>IF(入力①申請書項目!E1128="","",入力①申請書項目!E1128)</f>
        <v/>
      </c>
      <c r="D1276" s="808"/>
      <c r="E1276" s="809" t="str">
        <f>IF(入力①申請書項目!G1128="","","H"&amp;入力①申請書項目!G1128&amp;"."&amp;入力①申請書項目!J1128)</f>
        <v/>
      </c>
      <c r="F1276" s="809"/>
      <c r="G1276" s="809"/>
      <c r="H1276" s="809"/>
      <c r="I1276" s="810" t="str">
        <f>IF(入力①申請書項目!M1128="","",VLOOKUP(入力①申請書項目!M1128,PL①!$A$25:$B$29,2,FALSE))</f>
        <v/>
      </c>
      <c r="J1276" s="810"/>
      <c r="K1276" s="810"/>
      <c r="L1276" s="811" t="str">
        <f>IF(入力①申請書項目!Q1128="","",入力①申請書項目!Q1128)</f>
        <v/>
      </c>
      <c r="M1276" s="811"/>
      <c r="N1276" s="811"/>
      <c r="O1276" s="811"/>
      <c r="P1276" s="811"/>
      <c r="Q1276" s="811"/>
      <c r="R1276" s="811"/>
      <c r="S1276" s="811"/>
      <c r="T1276" s="811"/>
      <c r="U1276" s="811"/>
      <c r="V1276" s="811"/>
      <c r="W1276" s="809" t="str">
        <f>IF(入力①申請書項目!AA1128="","",入力①申請書項目!AA1128)&amp;IF(入力①申請書項目!AD1128="","",入力①申請書項目!AD1128)</f>
        <v/>
      </c>
      <c r="X1276" s="809"/>
      <c r="Y1276" s="809"/>
      <c r="Z1276" s="809"/>
      <c r="AA1276" s="809" t="str">
        <f>IF(入力①申請書項目!AG1128="","",入力①申請書項目!AG1128)</f>
        <v/>
      </c>
      <c r="AB1276" s="809"/>
      <c r="AC1276" s="809"/>
      <c r="AD1276" s="812" t="str">
        <f>IF(入力①申請書項目!AK1128="","",入力①申請書項目!AK1128)</f>
        <v/>
      </c>
      <c r="AE1276" s="812"/>
      <c r="AF1276" s="812"/>
      <c r="AG1276" s="813" t="str">
        <f>IF(入力①申請書項目!AN1128="","",入力①申請書項目!AN1128)</f>
        <v/>
      </c>
      <c r="AH1276" s="813"/>
      <c r="AI1276" s="812" t="str">
        <f>IF(入力①申請書項目!AP1128=0,"",入力①申請書項目!AP1128)</f>
        <v/>
      </c>
      <c r="AJ1276" s="812"/>
      <c r="AK1276" s="812"/>
      <c r="AL1276" s="814" t="str">
        <f>IF(入力①申請書項目!AV1128="","",入力①申請書項目!AV1128)&amp;IF(入力①申請書項目!AZ1128="","",","&amp;入力①申請書項目!AZ1128)</f>
        <v/>
      </c>
      <c r="AM1276" s="814"/>
      <c r="AN1276" s="814"/>
      <c r="AO1276" s="814"/>
      <c r="AP1276" s="814"/>
      <c r="AQ1276" s="396"/>
    </row>
    <row r="1277" spans="1:46">
      <c r="A1277" s="265"/>
      <c r="B1277" s="265"/>
      <c r="C1277" s="808" t="str">
        <f>IF(入力①申請書項目!E1129="","",入力①申請書項目!E1129)</f>
        <v/>
      </c>
      <c r="D1277" s="808"/>
      <c r="E1277" s="809" t="str">
        <f>IF(入力①申請書項目!G1129="","","H"&amp;入力①申請書項目!G1129&amp;"."&amp;入力①申請書項目!J1129)</f>
        <v/>
      </c>
      <c r="F1277" s="809"/>
      <c r="G1277" s="809"/>
      <c r="H1277" s="809"/>
      <c r="I1277" s="810" t="str">
        <f>IF(入力①申請書項目!M1129="","",VLOOKUP(入力①申請書項目!M1129,PL①!$A$25:$B$29,2,FALSE))</f>
        <v/>
      </c>
      <c r="J1277" s="810"/>
      <c r="K1277" s="810"/>
      <c r="L1277" s="811" t="str">
        <f>IF(入力①申請書項目!Q1129="","",入力①申請書項目!Q1129)</f>
        <v/>
      </c>
      <c r="M1277" s="811"/>
      <c r="N1277" s="811"/>
      <c r="O1277" s="811"/>
      <c r="P1277" s="811"/>
      <c r="Q1277" s="811"/>
      <c r="R1277" s="811"/>
      <c r="S1277" s="811"/>
      <c r="T1277" s="811"/>
      <c r="U1277" s="811"/>
      <c r="V1277" s="811"/>
      <c r="W1277" s="809" t="str">
        <f>IF(入力①申請書項目!AA1129="","",入力①申請書項目!AA1129)&amp;IF(入力①申請書項目!AD1129="","",入力①申請書項目!AD1129)</f>
        <v/>
      </c>
      <c r="X1277" s="809"/>
      <c r="Y1277" s="809"/>
      <c r="Z1277" s="809"/>
      <c r="AA1277" s="809" t="str">
        <f>IF(入力①申請書項目!AG1129="","",入力①申請書項目!AG1129)</f>
        <v/>
      </c>
      <c r="AB1277" s="809"/>
      <c r="AC1277" s="809"/>
      <c r="AD1277" s="812" t="str">
        <f>IF(入力①申請書項目!AK1129="","",入力①申請書項目!AK1129)</f>
        <v/>
      </c>
      <c r="AE1277" s="812"/>
      <c r="AF1277" s="812"/>
      <c r="AG1277" s="813" t="str">
        <f>IF(入力①申請書項目!AN1129="","",入力①申請書項目!AN1129)</f>
        <v/>
      </c>
      <c r="AH1277" s="813"/>
      <c r="AI1277" s="812" t="str">
        <f>IF(入力①申請書項目!AP1129=0,"",入力①申請書項目!AP1129)</f>
        <v/>
      </c>
      <c r="AJ1277" s="812"/>
      <c r="AK1277" s="812"/>
      <c r="AL1277" s="814" t="str">
        <f>IF(入力①申請書項目!AV1129="","",入力①申請書項目!AV1129)&amp;IF(入力①申請書項目!AZ1129="","",","&amp;入力①申請書項目!AZ1129)</f>
        <v/>
      </c>
      <c r="AM1277" s="814"/>
      <c r="AN1277" s="814"/>
      <c r="AO1277" s="814"/>
      <c r="AP1277" s="814"/>
      <c r="AQ1277" s="396"/>
    </row>
    <row r="1278" spans="1:46">
      <c r="A1278" s="265"/>
      <c r="B1278" s="265"/>
      <c r="C1278" s="808" t="str">
        <f>IF(入力①申請書項目!E1130="","",入力①申請書項目!E1130)</f>
        <v/>
      </c>
      <c r="D1278" s="808"/>
      <c r="E1278" s="809" t="str">
        <f>IF(入力①申請書項目!G1130="","","H"&amp;入力①申請書項目!G1130&amp;"."&amp;入力①申請書項目!J1130)</f>
        <v/>
      </c>
      <c r="F1278" s="809"/>
      <c r="G1278" s="809"/>
      <c r="H1278" s="809"/>
      <c r="I1278" s="810" t="str">
        <f>IF(入力①申請書項目!M1130="","",VLOOKUP(入力①申請書項目!M1130,PL①!$A$25:$B$29,2,FALSE))</f>
        <v/>
      </c>
      <c r="J1278" s="810"/>
      <c r="K1278" s="810"/>
      <c r="L1278" s="811" t="str">
        <f>IF(入力①申請書項目!Q1130="","",入力①申請書項目!Q1130)</f>
        <v/>
      </c>
      <c r="M1278" s="811"/>
      <c r="N1278" s="811"/>
      <c r="O1278" s="811"/>
      <c r="P1278" s="811"/>
      <c r="Q1278" s="811"/>
      <c r="R1278" s="811"/>
      <c r="S1278" s="811"/>
      <c r="T1278" s="811"/>
      <c r="U1278" s="811"/>
      <c r="V1278" s="811"/>
      <c r="W1278" s="809" t="str">
        <f>IF(入力①申請書項目!AA1130="","",入力①申請書項目!AA1130)&amp;IF(入力①申請書項目!AD1130="","",入力①申請書項目!AD1130)</f>
        <v/>
      </c>
      <c r="X1278" s="809"/>
      <c r="Y1278" s="809"/>
      <c r="Z1278" s="809"/>
      <c r="AA1278" s="809" t="str">
        <f>IF(入力①申請書項目!AG1130="","",入力①申請書項目!AG1130)</f>
        <v/>
      </c>
      <c r="AB1278" s="809"/>
      <c r="AC1278" s="809"/>
      <c r="AD1278" s="812" t="str">
        <f>IF(入力①申請書項目!AK1130="","",入力①申請書項目!AK1130)</f>
        <v/>
      </c>
      <c r="AE1278" s="812"/>
      <c r="AF1278" s="812"/>
      <c r="AG1278" s="813" t="str">
        <f>IF(入力①申請書項目!AN1130="","",入力①申請書項目!AN1130)</f>
        <v/>
      </c>
      <c r="AH1278" s="813"/>
      <c r="AI1278" s="812" t="str">
        <f>IF(入力①申請書項目!AP1130=0,"",入力①申請書項目!AP1130)</f>
        <v/>
      </c>
      <c r="AJ1278" s="812"/>
      <c r="AK1278" s="812"/>
      <c r="AL1278" s="814" t="str">
        <f>IF(入力①申請書項目!AV1130="","",入力①申請書項目!AV1130)&amp;IF(入力①申請書項目!AZ1130="","",","&amp;入力①申請書項目!AZ1130)</f>
        <v/>
      </c>
      <c r="AM1278" s="814"/>
      <c r="AN1278" s="814"/>
      <c r="AO1278" s="814"/>
      <c r="AP1278" s="814"/>
      <c r="AQ1278" s="396"/>
    </row>
    <row r="1279" spans="1:46">
      <c r="A1279" s="265"/>
      <c r="B1279" s="265"/>
      <c r="C1279" s="808" t="str">
        <f>IF(入力①申請書項目!E1131="","",入力①申請書項目!E1131)</f>
        <v/>
      </c>
      <c r="D1279" s="808"/>
      <c r="E1279" s="809" t="str">
        <f>IF(入力①申請書項目!G1131="","","H"&amp;入力①申請書項目!G1131&amp;"."&amp;入力①申請書項目!J1131)</f>
        <v/>
      </c>
      <c r="F1279" s="809"/>
      <c r="G1279" s="809"/>
      <c r="H1279" s="809"/>
      <c r="I1279" s="810" t="str">
        <f>IF(入力①申請書項目!M1131="","",VLOOKUP(入力①申請書項目!M1131,PL①!$A$25:$B$29,2,FALSE))</f>
        <v/>
      </c>
      <c r="J1279" s="810"/>
      <c r="K1279" s="810"/>
      <c r="L1279" s="811" t="str">
        <f>IF(入力①申請書項目!Q1131="","",入力①申請書項目!Q1131)</f>
        <v/>
      </c>
      <c r="M1279" s="811"/>
      <c r="N1279" s="811"/>
      <c r="O1279" s="811"/>
      <c r="P1279" s="811"/>
      <c r="Q1279" s="811"/>
      <c r="R1279" s="811"/>
      <c r="S1279" s="811"/>
      <c r="T1279" s="811"/>
      <c r="U1279" s="811"/>
      <c r="V1279" s="811"/>
      <c r="W1279" s="809" t="str">
        <f>IF(入力①申請書項目!AA1131="","",入力①申請書項目!AA1131)&amp;IF(入力①申請書項目!AD1131="","",入力①申請書項目!AD1131)</f>
        <v/>
      </c>
      <c r="X1279" s="809"/>
      <c r="Y1279" s="809"/>
      <c r="Z1279" s="809"/>
      <c r="AA1279" s="809" t="str">
        <f>IF(入力①申請書項目!AG1131="","",入力①申請書項目!AG1131)</f>
        <v/>
      </c>
      <c r="AB1279" s="809"/>
      <c r="AC1279" s="809"/>
      <c r="AD1279" s="812" t="str">
        <f>IF(入力①申請書項目!AK1131="","",入力①申請書項目!AK1131)</f>
        <v/>
      </c>
      <c r="AE1279" s="812"/>
      <c r="AF1279" s="812"/>
      <c r="AG1279" s="813" t="str">
        <f>IF(入力①申請書項目!AN1131="","",入力①申請書項目!AN1131)</f>
        <v/>
      </c>
      <c r="AH1279" s="813"/>
      <c r="AI1279" s="812" t="str">
        <f>IF(入力①申請書項目!AP1131=0,"",入力①申請書項目!AP1131)</f>
        <v/>
      </c>
      <c r="AJ1279" s="812"/>
      <c r="AK1279" s="812"/>
      <c r="AL1279" s="814" t="str">
        <f>IF(入力①申請書項目!AV1131="","",入力①申請書項目!AV1131)&amp;IF(入力①申請書項目!AZ1131="","",","&amp;入力①申請書項目!AZ1131)</f>
        <v/>
      </c>
      <c r="AM1279" s="814"/>
      <c r="AN1279" s="814"/>
      <c r="AO1279" s="814"/>
      <c r="AP1279" s="814"/>
      <c r="AQ1279" s="396"/>
    </row>
    <row r="1280" spans="1:46">
      <c r="A1280" s="265"/>
      <c r="B1280" s="265"/>
      <c r="C1280" s="808" t="str">
        <f>IF(入力①申請書項目!E1132="","",入力①申請書項目!E1132)</f>
        <v/>
      </c>
      <c r="D1280" s="808"/>
      <c r="E1280" s="809" t="str">
        <f>IF(入力①申請書項目!G1132="","","H"&amp;入力①申請書項目!G1132&amp;"."&amp;入力①申請書項目!J1132)</f>
        <v/>
      </c>
      <c r="F1280" s="809"/>
      <c r="G1280" s="809"/>
      <c r="H1280" s="809"/>
      <c r="I1280" s="810" t="str">
        <f>IF(入力①申請書項目!M1132="","",VLOOKUP(入力①申請書項目!M1132,PL①!$A$25:$B$29,2,FALSE))</f>
        <v/>
      </c>
      <c r="J1280" s="810"/>
      <c r="K1280" s="810"/>
      <c r="L1280" s="811" t="str">
        <f>IF(入力①申請書項目!Q1132="","",入力①申請書項目!Q1132)</f>
        <v/>
      </c>
      <c r="M1280" s="811"/>
      <c r="N1280" s="811"/>
      <c r="O1280" s="811"/>
      <c r="P1280" s="811"/>
      <c r="Q1280" s="811"/>
      <c r="R1280" s="811"/>
      <c r="S1280" s="811"/>
      <c r="T1280" s="811"/>
      <c r="U1280" s="811"/>
      <c r="V1280" s="811"/>
      <c r="W1280" s="809" t="str">
        <f>IF(入力①申請書項目!AA1132="","",入力①申請書項目!AA1132)&amp;IF(入力①申請書項目!AD1132="","",入力①申請書項目!AD1132)</f>
        <v/>
      </c>
      <c r="X1280" s="809"/>
      <c r="Y1280" s="809"/>
      <c r="Z1280" s="809"/>
      <c r="AA1280" s="809" t="str">
        <f>IF(入力①申請書項目!AG1132="","",入力①申請書項目!AG1132)</f>
        <v/>
      </c>
      <c r="AB1280" s="809"/>
      <c r="AC1280" s="809"/>
      <c r="AD1280" s="812" t="str">
        <f>IF(入力①申請書項目!AK1132="","",入力①申請書項目!AK1132)</f>
        <v/>
      </c>
      <c r="AE1280" s="812"/>
      <c r="AF1280" s="812"/>
      <c r="AG1280" s="813" t="str">
        <f>IF(入力①申請書項目!AN1132="","",入力①申請書項目!AN1132)</f>
        <v/>
      </c>
      <c r="AH1280" s="813"/>
      <c r="AI1280" s="812" t="str">
        <f>IF(入力①申請書項目!AP1132=0,"",入力①申請書項目!AP1132)</f>
        <v/>
      </c>
      <c r="AJ1280" s="812"/>
      <c r="AK1280" s="812"/>
      <c r="AL1280" s="814" t="str">
        <f>IF(入力①申請書項目!AV1132="","",入力①申請書項目!AV1132)&amp;IF(入力①申請書項目!AZ1132="","",","&amp;入力①申請書項目!AZ1132)</f>
        <v/>
      </c>
      <c r="AM1280" s="814"/>
      <c r="AN1280" s="814"/>
      <c r="AO1280" s="814"/>
      <c r="AP1280" s="814"/>
      <c r="AQ1280" s="396"/>
    </row>
    <row r="1281" spans="1:43">
      <c r="A1281" s="265"/>
      <c r="B1281" s="265"/>
      <c r="C1281" s="808" t="str">
        <f>IF(入力①申請書項目!E1133="","",入力①申請書項目!E1133)</f>
        <v/>
      </c>
      <c r="D1281" s="808"/>
      <c r="E1281" s="809" t="str">
        <f>IF(入力①申請書項目!G1133="","","H"&amp;入力①申請書項目!G1133&amp;"."&amp;入力①申請書項目!J1133)</f>
        <v/>
      </c>
      <c r="F1281" s="809"/>
      <c r="G1281" s="809"/>
      <c r="H1281" s="809"/>
      <c r="I1281" s="810" t="str">
        <f>IF(入力①申請書項目!M1133="","",VLOOKUP(入力①申請書項目!M1133,PL①!$A$25:$B$29,2,FALSE))</f>
        <v/>
      </c>
      <c r="J1281" s="810"/>
      <c r="K1281" s="810"/>
      <c r="L1281" s="811" t="str">
        <f>IF(入力①申請書項目!Q1133="","",入力①申請書項目!Q1133)</f>
        <v/>
      </c>
      <c r="M1281" s="811"/>
      <c r="N1281" s="811"/>
      <c r="O1281" s="811"/>
      <c r="P1281" s="811"/>
      <c r="Q1281" s="811"/>
      <c r="R1281" s="811"/>
      <c r="S1281" s="811"/>
      <c r="T1281" s="811"/>
      <c r="U1281" s="811"/>
      <c r="V1281" s="811"/>
      <c r="W1281" s="809" t="str">
        <f>IF(入力①申請書項目!AA1133="","",入力①申請書項目!AA1133)&amp;IF(入力①申請書項目!AD1133="","",入力①申請書項目!AD1133)</f>
        <v/>
      </c>
      <c r="X1281" s="809"/>
      <c r="Y1281" s="809"/>
      <c r="Z1281" s="809"/>
      <c r="AA1281" s="809" t="str">
        <f>IF(入力①申請書項目!AG1133="","",入力①申請書項目!AG1133)</f>
        <v/>
      </c>
      <c r="AB1281" s="809"/>
      <c r="AC1281" s="809"/>
      <c r="AD1281" s="812" t="str">
        <f>IF(入力①申請書項目!AK1133="","",入力①申請書項目!AK1133)</f>
        <v/>
      </c>
      <c r="AE1281" s="812"/>
      <c r="AF1281" s="812"/>
      <c r="AG1281" s="813" t="str">
        <f>IF(入力①申請書項目!AN1133="","",入力①申請書項目!AN1133)</f>
        <v/>
      </c>
      <c r="AH1281" s="813"/>
      <c r="AI1281" s="812" t="str">
        <f>IF(入力①申請書項目!AP1133=0,"",入力①申請書項目!AP1133)</f>
        <v/>
      </c>
      <c r="AJ1281" s="812"/>
      <c r="AK1281" s="812"/>
      <c r="AL1281" s="814" t="str">
        <f>IF(入力①申請書項目!AV1133="","",入力①申請書項目!AV1133)&amp;IF(入力①申請書項目!AZ1133="","",","&amp;入力①申請書項目!AZ1133)</f>
        <v/>
      </c>
      <c r="AM1281" s="814"/>
      <c r="AN1281" s="814"/>
      <c r="AO1281" s="814"/>
      <c r="AP1281" s="814"/>
      <c r="AQ1281" s="396"/>
    </row>
    <row r="1282" spans="1:43">
      <c r="A1282" s="265"/>
      <c r="B1282" s="265"/>
      <c r="C1282" s="808" t="str">
        <f>IF(入力①申請書項目!E1134="","",入力①申請書項目!E1134)</f>
        <v/>
      </c>
      <c r="D1282" s="808"/>
      <c r="E1282" s="809" t="str">
        <f>IF(入力①申請書項目!G1134="","","H"&amp;入力①申請書項目!G1134&amp;"."&amp;入力①申請書項目!J1134)</f>
        <v/>
      </c>
      <c r="F1282" s="809"/>
      <c r="G1282" s="809"/>
      <c r="H1282" s="809"/>
      <c r="I1282" s="810" t="str">
        <f>IF(入力①申請書項目!M1134="","",VLOOKUP(入力①申請書項目!M1134,PL①!$A$25:$B$29,2,FALSE))</f>
        <v/>
      </c>
      <c r="J1282" s="810"/>
      <c r="K1282" s="810"/>
      <c r="L1282" s="811" t="str">
        <f>IF(入力①申請書項目!Q1134="","",入力①申請書項目!Q1134)</f>
        <v/>
      </c>
      <c r="M1282" s="811"/>
      <c r="N1282" s="811"/>
      <c r="O1282" s="811"/>
      <c r="P1282" s="811"/>
      <c r="Q1282" s="811"/>
      <c r="R1282" s="811"/>
      <c r="S1282" s="811"/>
      <c r="T1282" s="811"/>
      <c r="U1282" s="811"/>
      <c r="V1282" s="811"/>
      <c r="W1282" s="809" t="str">
        <f>IF(入力①申請書項目!AA1134="","",入力①申請書項目!AA1134)&amp;IF(入力①申請書項目!AD1134="","",入力①申請書項目!AD1134)</f>
        <v/>
      </c>
      <c r="X1282" s="809"/>
      <c r="Y1282" s="809"/>
      <c r="Z1282" s="809"/>
      <c r="AA1282" s="809" t="str">
        <f>IF(入力①申請書項目!AG1134="","",入力①申請書項目!AG1134)</f>
        <v/>
      </c>
      <c r="AB1282" s="809"/>
      <c r="AC1282" s="809"/>
      <c r="AD1282" s="812" t="str">
        <f>IF(入力①申請書項目!AK1134="","",入力①申請書項目!AK1134)</f>
        <v/>
      </c>
      <c r="AE1282" s="812"/>
      <c r="AF1282" s="812"/>
      <c r="AG1282" s="813" t="str">
        <f>IF(入力①申請書項目!AN1134="","",入力①申請書項目!AN1134)</f>
        <v/>
      </c>
      <c r="AH1282" s="813"/>
      <c r="AI1282" s="812" t="str">
        <f>IF(入力①申請書項目!AP1134=0,"",入力①申請書項目!AP1134)</f>
        <v/>
      </c>
      <c r="AJ1282" s="812"/>
      <c r="AK1282" s="812"/>
      <c r="AL1282" s="814" t="str">
        <f>IF(入力①申請書項目!AV1134="","",入力①申請書項目!AV1134)&amp;IF(入力①申請書項目!AZ1134="","",","&amp;入力①申請書項目!AZ1134)</f>
        <v/>
      </c>
      <c r="AM1282" s="814"/>
      <c r="AN1282" s="814"/>
      <c r="AO1282" s="814"/>
      <c r="AP1282" s="814"/>
      <c r="AQ1282" s="396"/>
    </row>
    <row r="1283" spans="1:43">
      <c r="A1283" s="265"/>
      <c r="B1283" s="265"/>
      <c r="C1283" s="808" t="str">
        <f>IF(入力①申請書項目!E1135="","",入力①申請書項目!E1135)</f>
        <v/>
      </c>
      <c r="D1283" s="808"/>
      <c r="E1283" s="809" t="str">
        <f>IF(入力①申請書項目!G1135="","","H"&amp;入力①申請書項目!G1135&amp;"."&amp;入力①申請書項目!J1135)</f>
        <v/>
      </c>
      <c r="F1283" s="809"/>
      <c r="G1283" s="809"/>
      <c r="H1283" s="809"/>
      <c r="I1283" s="810" t="str">
        <f>IF(入力①申請書項目!M1135="","",VLOOKUP(入力①申請書項目!M1135,PL①!$A$25:$B$29,2,FALSE))</f>
        <v/>
      </c>
      <c r="J1283" s="810"/>
      <c r="K1283" s="810"/>
      <c r="L1283" s="811" t="str">
        <f>IF(入力①申請書項目!Q1135="","",入力①申請書項目!Q1135)</f>
        <v/>
      </c>
      <c r="M1283" s="811"/>
      <c r="N1283" s="811"/>
      <c r="O1283" s="811"/>
      <c r="P1283" s="811"/>
      <c r="Q1283" s="811"/>
      <c r="R1283" s="811"/>
      <c r="S1283" s="811"/>
      <c r="T1283" s="811"/>
      <c r="U1283" s="811"/>
      <c r="V1283" s="811"/>
      <c r="W1283" s="809" t="str">
        <f>IF(入力①申請書項目!AA1135="","",入力①申請書項目!AA1135)&amp;IF(入力①申請書項目!AD1135="","",入力①申請書項目!AD1135)</f>
        <v/>
      </c>
      <c r="X1283" s="809"/>
      <c r="Y1283" s="809"/>
      <c r="Z1283" s="809"/>
      <c r="AA1283" s="809" t="str">
        <f>IF(入力①申請書項目!AG1135="","",入力①申請書項目!AG1135)</f>
        <v/>
      </c>
      <c r="AB1283" s="809"/>
      <c r="AC1283" s="809"/>
      <c r="AD1283" s="812" t="str">
        <f>IF(入力①申請書項目!AK1135="","",入力①申請書項目!AK1135)</f>
        <v/>
      </c>
      <c r="AE1283" s="812"/>
      <c r="AF1283" s="812"/>
      <c r="AG1283" s="813" t="str">
        <f>IF(入力①申請書項目!AN1135="","",入力①申請書項目!AN1135)</f>
        <v/>
      </c>
      <c r="AH1283" s="813"/>
      <c r="AI1283" s="812" t="str">
        <f>IF(入力①申請書項目!AP1135=0,"",入力①申請書項目!AP1135)</f>
        <v/>
      </c>
      <c r="AJ1283" s="812"/>
      <c r="AK1283" s="812"/>
      <c r="AL1283" s="814" t="str">
        <f>IF(入力①申請書項目!AV1135="","",入力①申請書項目!AV1135)&amp;IF(入力①申請書項目!AZ1135="","",","&amp;入力①申請書項目!AZ1135)</f>
        <v/>
      </c>
      <c r="AM1283" s="814"/>
      <c r="AN1283" s="814"/>
      <c r="AO1283" s="814"/>
      <c r="AP1283" s="814"/>
      <c r="AQ1283" s="396"/>
    </row>
    <row r="1284" spans="1:43">
      <c r="A1284" s="265"/>
      <c r="B1284" s="265"/>
      <c r="C1284" s="808" t="str">
        <f>IF(入力①申請書項目!E1136="","",入力①申請書項目!E1136)</f>
        <v/>
      </c>
      <c r="D1284" s="808"/>
      <c r="E1284" s="809" t="str">
        <f>IF(入力①申請書項目!G1136="","","H"&amp;入力①申請書項目!G1136&amp;"."&amp;入力①申請書項目!J1136)</f>
        <v/>
      </c>
      <c r="F1284" s="809"/>
      <c r="G1284" s="809"/>
      <c r="H1284" s="809"/>
      <c r="I1284" s="810" t="str">
        <f>IF(入力①申請書項目!M1136="","",VLOOKUP(入力①申請書項目!M1136,PL①!$A$25:$B$29,2,FALSE))</f>
        <v/>
      </c>
      <c r="J1284" s="810"/>
      <c r="K1284" s="810"/>
      <c r="L1284" s="811" t="str">
        <f>IF(入力①申請書項目!Q1136="","",入力①申請書項目!Q1136)</f>
        <v/>
      </c>
      <c r="M1284" s="811"/>
      <c r="N1284" s="811"/>
      <c r="O1284" s="811"/>
      <c r="P1284" s="811"/>
      <c r="Q1284" s="811"/>
      <c r="R1284" s="811"/>
      <c r="S1284" s="811"/>
      <c r="T1284" s="811"/>
      <c r="U1284" s="811"/>
      <c r="V1284" s="811"/>
      <c r="W1284" s="809" t="str">
        <f>IF(入力①申請書項目!AA1136="","",入力①申請書項目!AA1136)&amp;IF(入力①申請書項目!AD1136="","",入力①申請書項目!AD1136)</f>
        <v/>
      </c>
      <c r="X1284" s="809"/>
      <c r="Y1284" s="809"/>
      <c r="Z1284" s="809"/>
      <c r="AA1284" s="809" t="str">
        <f>IF(入力①申請書項目!AG1136="","",入力①申請書項目!AG1136)</f>
        <v/>
      </c>
      <c r="AB1284" s="809"/>
      <c r="AC1284" s="809"/>
      <c r="AD1284" s="812" t="str">
        <f>IF(入力①申請書項目!AK1136="","",入力①申請書項目!AK1136)</f>
        <v/>
      </c>
      <c r="AE1284" s="812"/>
      <c r="AF1284" s="812"/>
      <c r="AG1284" s="813" t="str">
        <f>IF(入力①申請書項目!AN1136="","",入力①申請書項目!AN1136)</f>
        <v/>
      </c>
      <c r="AH1284" s="813"/>
      <c r="AI1284" s="812" t="str">
        <f>IF(入力①申請書項目!AP1136=0,"",入力①申請書項目!AP1136)</f>
        <v/>
      </c>
      <c r="AJ1284" s="812"/>
      <c r="AK1284" s="812"/>
      <c r="AL1284" s="814" t="str">
        <f>IF(入力①申請書項目!AV1136="","",入力①申請書項目!AV1136)&amp;IF(入力①申請書項目!AZ1136="","",","&amp;入力①申請書項目!AZ1136)</f>
        <v/>
      </c>
      <c r="AM1284" s="814"/>
      <c r="AN1284" s="814"/>
      <c r="AO1284" s="814"/>
      <c r="AP1284" s="814"/>
      <c r="AQ1284" s="396"/>
    </row>
    <row r="1285" spans="1:43">
      <c r="A1285" s="265"/>
      <c r="B1285" s="265"/>
      <c r="C1285" s="808" t="str">
        <f>IF(入力①申請書項目!E1137="","",入力①申請書項目!E1137)</f>
        <v/>
      </c>
      <c r="D1285" s="808"/>
      <c r="E1285" s="809" t="str">
        <f>IF(入力①申請書項目!G1137="","","H"&amp;入力①申請書項目!G1137&amp;"."&amp;入力①申請書項目!J1137)</f>
        <v/>
      </c>
      <c r="F1285" s="809"/>
      <c r="G1285" s="809"/>
      <c r="H1285" s="809"/>
      <c r="I1285" s="810" t="str">
        <f>IF(入力①申請書項目!M1137="","",VLOOKUP(入力①申請書項目!M1137,PL①!$A$25:$B$29,2,FALSE))</f>
        <v/>
      </c>
      <c r="J1285" s="810"/>
      <c r="K1285" s="810"/>
      <c r="L1285" s="811" t="str">
        <f>IF(入力①申請書項目!Q1137="","",入力①申請書項目!Q1137)</f>
        <v/>
      </c>
      <c r="M1285" s="811"/>
      <c r="N1285" s="811"/>
      <c r="O1285" s="811"/>
      <c r="P1285" s="811"/>
      <c r="Q1285" s="811"/>
      <c r="R1285" s="811"/>
      <c r="S1285" s="811"/>
      <c r="T1285" s="811"/>
      <c r="U1285" s="811"/>
      <c r="V1285" s="811"/>
      <c r="W1285" s="809" t="str">
        <f>IF(入力①申請書項目!AA1137="","",入力①申請書項目!AA1137)&amp;IF(入力①申請書項目!AD1137="","",入力①申請書項目!AD1137)</f>
        <v/>
      </c>
      <c r="X1285" s="809"/>
      <c r="Y1285" s="809"/>
      <c r="Z1285" s="809"/>
      <c r="AA1285" s="809" t="str">
        <f>IF(入力①申請書項目!AG1137="","",入力①申請書項目!AG1137)</f>
        <v/>
      </c>
      <c r="AB1285" s="809"/>
      <c r="AC1285" s="809"/>
      <c r="AD1285" s="812" t="str">
        <f>IF(入力①申請書項目!AK1137="","",入力①申請書項目!AK1137)</f>
        <v/>
      </c>
      <c r="AE1285" s="812"/>
      <c r="AF1285" s="812"/>
      <c r="AG1285" s="813" t="str">
        <f>IF(入力①申請書項目!AN1137="","",入力①申請書項目!AN1137)</f>
        <v/>
      </c>
      <c r="AH1285" s="813"/>
      <c r="AI1285" s="812" t="str">
        <f>IF(入力①申請書項目!AP1137=0,"",入力①申請書項目!AP1137)</f>
        <v/>
      </c>
      <c r="AJ1285" s="812"/>
      <c r="AK1285" s="812"/>
      <c r="AL1285" s="814" t="str">
        <f>IF(入力①申請書項目!AV1137="","",入力①申請書項目!AV1137)&amp;IF(入力①申請書項目!AZ1137="","",","&amp;入力①申請書項目!AZ1137)</f>
        <v/>
      </c>
      <c r="AM1285" s="814"/>
      <c r="AN1285" s="814"/>
      <c r="AO1285" s="814"/>
      <c r="AP1285" s="814"/>
      <c r="AQ1285" s="396"/>
    </row>
    <row r="1286" spans="1:43">
      <c r="A1286" s="265"/>
      <c r="B1286" s="265"/>
      <c r="C1286" s="808" t="str">
        <f>IF(入力①申請書項目!E1138="","",入力①申請書項目!E1138)</f>
        <v/>
      </c>
      <c r="D1286" s="808"/>
      <c r="E1286" s="809" t="str">
        <f>IF(入力①申請書項目!G1138="","","H"&amp;入力①申請書項目!G1138&amp;"."&amp;入力①申請書項目!J1138)</f>
        <v/>
      </c>
      <c r="F1286" s="809"/>
      <c r="G1286" s="809"/>
      <c r="H1286" s="809"/>
      <c r="I1286" s="810" t="str">
        <f>IF(入力①申請書項目!M1138="","",VLOOKUP(入力①申請書項目!M1138,PL①!$A$25:$B$29,2,FALSE))</f>
        <v/>
      </c>
      <c r="J1286" s="810"/>
      <c r="K1286" s="810"/>
      <c r="L1286" s="811" t="str">
        <f>IF(入力①申請書項目!Q1138="","",入力①申請書項目!Q1138)</f>
        <v/>
      </c>
      <c r="M1286" s="811"/>
      <c r="N1286" s="811"/>
      <c r="O1286" s="811"/>
      <c r="P1286" s="811"/>
      <c r="Q1286" s="811"/>
      <c r="R1286" s="811"/>
      <c r="S1286" s="811"/>
      <c r="T1286" s="811"/>
      <c r="U1286" s="811"/>
      <c r="V1286" s="811"/>
      <c r="W1286" s="809" t="str">
        <f>IF(入力①申請書項目!AA1138="","",入力①申請書項目!AA1138)&amp;IF(入力①申請書項目!AD1138="","",入力①申請書項目!AD1138)</f>
        <v/>
      </c>
      <c r="X1286" s="809"/>
      <c r="Y1286" s="809"/>
      <c r="Z1286" s="809"/>
      <c r="AA1286" s="809" t="str">
        <f>IF(入力①申請書項目!AG1138="","",入力①申請書項目!AG1138)</f>
        <v/>
      </c>
      <c r="AB1286" s="809"/>
      <c r="AC1286" s="809"/>
      <c r="AD1286" s="812" t="str">
        <f>IF(入力①申請書項目!AK1138="","",入力①申請書項目!AK1138)</f>
        <v/>
      </c>
      <c r="AE1286" s="812"/>
      <c r="AF1286" s="812"/>
      <c r="AG1286" s="813" t="str">
        <f>IF(入力①申請書項目!AN1138="","",入力①申請書項目!AN1138)</f>
        <v/>
      </c>
      <c r="AH1286" s="813"/>
      <c r="AI1286" s="812" t="str">
        <f>IF(入力①申請書項目!AP1138=0,"",入力①申請書項目!AP1138)</f>
        <v/>
      </c>
      <c r="AJ1286" s="812"/>
      <c r="AK1286" s="812"/>
      <c r="AL1286" s="814" t="str">
        <f>IF(入力①申請書項目!AV1138="","",入力①申請書項目!AV1138)&amp;IF(入力①申請書項目!AZ1138="","",","&amp;入力①申請書項目!AZ1138)</f>
        <v/>
      </c>
      <c r="AM1286" s="814"/>
      <c r="AN1286" s="814"/>
      <c r="AO1286" s="814"/>
      <c r="AP1286" s="814"/>
      <c r="AQ1286" s="396"/>
    </row>
    <row r="1287" spans="1:43">
      <c r="A1287" s="265"/>
      <c r="B1287" s="265"/>
      <c r="C1287" s="808" t="str">
        <f>IF(入力①申請書項目!E1139="","",入力①申請書項目!E1139)</f>
        <v/>
      </c>
      <c r="D1287" s="808"/>
      <c r="E1287" s="809" t="str">
        <f>IF(入力①申請書項目!G1139="","","H"&amp;入力①申請書項目!G1139&amp;"."&amp;入力①申請書項目!J1139)</f>
        <v/>
      </c>
      <c r="F1287" s="809"/>
      <c r="G1287" s="809"/>
      <c r="H1287" s="809"/>
      <c r="I1287" s="810" t="str">
        <f>IF(入力①申請書項目!M1139="","",VLOOKUP(入力①申請書項目!M1139,PL①!$A$25:$B$29,2,FALSE))</f>
        <v/>
      </c>
      <c r="J1287" s="810"/>
      <c r="K1287" s="810"/>
      <c r="L1287" s="811" t="str">
        <f>IF(入力①申請書項目!Q1139="","",入力①申請書項目!Q1139)</f>
        <v/>
      </c>
      <c r="M1287" s="811"/>
      <c r="N1287" s="811"/>
      <c r="O1287" s="811"/>
      <c r="P1287" s="811"/>
      <c r="Q1287" s="811"/>
      <c r="R1287" s="811"/>
      <c r="S1287" s="811"/>
      <c r="T1287" s="811"/>
      <c r="U1287" s="811"/>
      <c r="V1287" s="811"/>
      <c r="W1287" s="809" t="str">
        <f>IF(入力①申請書項目!AA1139="","",入力①申請書項目!AA1139)&amp;IF(入力①申請書項目!AD1139="","",入力①申請書項目!AD1139)</f>
        <v/>
      </c>
      <c r="X1287" s="809"/>
      <c r="Y1287" s="809"/>
      <c r="Z1287" s="809"/>
      <c r="AA1287" s="809" t="str">
        <f>IF(入力①申請書項目!AG1139="","",入力①申請書項目!AG1139)</f>
        <v/>
      </c>
      <c r="AB1287" s="809"/>
      <c r="AC1287" s="809"/>
      <c r="AD1287" s="812" t="str">
        <f>IF(入力①申請書項目!AK1139="","",入力①申請書項目!AK1139)</f>
        <v/>
      </c>
      <c r="AE1287" s="812"/>
      <c r="AF1287" s="812"/>
      <c r="AG1287" s="813" t="str">
        <f>IF(入力①申請書項目!AN1139="","",入力①申請書項目!AN1139)</f>
        <v/>
      </c>
      <c r="AH1287" s="813"/>
      <c r="AI1287" s="812" t="str">
        <f>IF(入力①申請書項目!AP1139=0,"",入力①申請書項目!AP1139)</f>
        <v/>
      </c>
      <c r="AJ1287" s="812"/>
      <c r="AK1287" s="812"/>
      <c r="AL1287" s="814" t="str">
        <f>IF(入力①申請書項目!AV1139="","",入力①申請書項目!AV1139)&amp;IF(入力①申請書項目!AZ1139="","",","&amp;入力①申請書項目!AZ1139)</f>
        <v/>
      </c>
      <c r="AM1287" s="814"/>
      <c r="AN1287" s="814"/>
      <c r="AO1287" s="814"/>
      <c r="AP1287" s="814"/>
      <c r="AQ1287" s="396"/>
    </row>
    <row r="1288" spans="1:43">
      <c r="A1288" s="265"/>
      <c r="B1288" s="265"/>
      <c r="C1288" s="808" t="str">
        <f>IF(入力①申請書項目!E1140="","",入力①申請書項目!E1140)</f>
        <v/>
      </c>
      <c r="D1288" s="808"/>
      <c r="E1288" s="809" t="str">
        <f>IF(入力①申請書項目!G1140="","","H"&amp;入力①申請書項目!G1140&amp;"."&amp;入力①申請書項目!J1140)</f>
        <v/>
      </c>
      <c r="F1288" s="809"/>
      <c r="G1288" s="809"/>
      <c r="H1288" s="809"/>
      <c r="I1288" s="810" t="str">
        <f>IF(入力①申請書項目!M1140="","",VLOOKUP(入力①申請書項目!M1140,PL①!$A$25:$B$29,2,FALSE))</f>
        <v/>
      </c>
      <c r="J1288" s="810"/>
      <c r="K1288" s="810"/>
      <c r="L1288" s="811" t="str">
        <f>IF(入力①申請書項目!Q1140="","",入力①申請書項目!Q1140)</f>
        <v/>
      </c>
      <c r="M1288" s="811"/>
      <c r="N1288" s="811"/>
      <c r="O1288" s="811"/>
      <c r="P1288" s="811"/>
      <c r="Q1288" s="811"/>
      <c r="R1288" s="811"/>
      <c r="S1288" s="811"/>
      <c r="T1288" s="811"/>
      <c r="U1288" s="811"/>
      <c r="V1288" s="811"/>
      <c r="W1288" s="809" t="str">
        <f>IF(入力①申請書項目!AA1140="","",入力①申請書項目!AA1140)&amp;IF(入力①申請書項目!AD1140="","",入力①申請書項目!AD1140)</f>
        <v/>
      </c>
      <c r="X1288" s="809"/>
      <c r="Y1288" s="809"/>
      <c r="Z1288" s="809"/>
      <c r="AA1288" s="809" t="str">
        <f>IF(入力①申請書項目!AG1140="","",入力①申請書項目!AG1140)</f>
        <v/>
      </c>
      <c r="AB1288" s="809"/>
      <c r="AC1288" s="809"/>
      <c r="AD1288" s="812" t="str">
        <f>IF(入力①申請書項目!AK1140="","",入力①申請書項目!AK1140)</f>
        <v/>
      </c>
      <c r="AE1288" s="812"/>
      <c r="AF1288" s="812"/>
      <c r="AG1288" s="813" t="str">
        <f>IF(入力①申請書項目!AN1140="","",入力①申請書項目!AN1140)</f>
        <v/>
      </c>
      <c r="AH1288" s="813"/>
      <c r="AI1288" s="812" t="str">
        <f>IF(入力①申請書項目!AP1140=0,"",入力①申請書項目!AP1140)</f>
        <v/>
      </c>
      <c r="AJ1288" s="812"/>
      <c r="AK1288" s="812"/>
      <c r="AL1288" s="814" t="str">
        <f>IF(入力①申請書項目!AV1140="","",入力①申請書項目!AV1140)&amp;IF(入力①申請書項目!AZ1140="","",","&amp;入力①申請書項目!AZ1140)</f>
        <v/>
      </c>
      <c r="AM1288" s="814"/>
      <c r="AN1288" s="814"/>
      <c r="AO1288" s="814"/>
      <c r="AP1288" s="814"/>
      <c r="AQ1288" s="396"/>
    </row>
    <row r="1289" spans="1:43">
      <c r="A1289" s="265"/>
      <c r="B1289" s="265"/>
      <c r="C1289" s="808" t="str">
        <f>IF(入力①申請書項目!E1141="","",入力①申請書項目!E1141)</f>
        <v/>
      </c>
      <c r="D1289" s="808"/>
      <c r="E1289" s="809" t="str">
        <f>IF(入力①申請書項目!G1141="","","H"&amp;入力①申請書項目!G1141&amp;"."&amp;入力①申請書項目!J1141)</f>
        <v/>
      </c>
      <c r="F1289" s="809"/>
      <c r="G1289" s="809"/>
      <c r="H1289" s="809"/>
      <c r="I1289" s="810" t="str">
        <f>IF(入力①申請書項目!M1141="","",VLOOKUP(入力①申請書項目!M1141,PL①!$A$25:$B$29,2,FALSE))</f>
        <v/>
      </c>
      <c r="J1289" s="810"/>
      <c r="K1289" s="810"/>
      <c r="L1289" s="811" t="str">
        <f>IF(入力①申請書項目!Q1141="","",入力①申請書項目!Q1141)</f>
        <v/>
      </c>
      <c r="M1289" s="811"/>
      <c r="N1289" s="811"/>
      <c r="O1289" s="811"/>
      <c r="P1289" s="811"/>
      <c r="Q1289" s="811"/>
      <c r="R1289" s="811"/>
      <c r="S1289" s="811"/>
      <c r="T1289" s="811"/>
      <c r="U1289" s="811"/>
      <c r="V1289" s="811"/>
      <c r="W1289" s="809" t="str">
        <f>IF(入力①申請書項目!AA1141="","",入力①申請書項目!AA1141)&amp;IF(入力①申請書項目!AD1141="","",入力①申請書項目!AD1141)</f>
        <v/>
      </c>
      <c r="X1289" s="809"/>
      <c r="Y1289" s="809"/>
      <c r="Z1289" s="809"/>
      <c r="AA1289" s="809" t="str">
        <f>IF(入力①申請書項目!AG1141="","",入力①申請書項目!AG1141)</f>
        <v/>
      </c>
      <c r="AB1289" s="809"/>
      <c r="AC1289" s="809"/>
      <c r="AD1289" s="812" t="str">
        <f>IF(入力①申請書項目!AK1141="","",入力①申請書項目!AK1141)</f>
        <v/>
      </c>
      <c r="AE1289" s="812"/>
      <c r="AF1289" s="812"/>
      <c r="AG1289" s="813" t="str">
        <f>IF(入力①申請書項目!AN1141="","",入力①申請書項目!AN1141)</f>
        <v/>
      </c>
      <c r="AH1289" s="813"/>
      <c r="AI1289" s="812" t="str">
        <f>IF(入力①申請書項目!AP1141=0,"",入力①申請書項目!AP1141)</f>
        <v/>
      </c>
      <c r="AJ1289" s="812"/>
      <c r="AK1289" s="812"/>
      <c r="AL1289" s="814" t="str">
        <f>IF(入力①申請書項目!AV1141="","",入力①申請書項目!AV1141)&amp;IF(入力①申請書項目!AZ1141="","",","&amp;入力①申請書項目!AZ1141)</f>
        <v/>
      </c>
      <c r="AM1289" s="814"/>
      <c r="AN1289" s="814"/>
      <c r="AO1289" s="814"/>
      <c r="AP1289" s="814"/>
      <c r="AQ1289" s="396"/>
    </row>
    <row r="1290" spans="1:43">
      <c r="A1290" s="265"/>
      <c r="B1290" s="265"/>
      <c r="C1290" s="808" t="str">
        <f>IF(入力①申請書項目!E1142="","",入力①申請書項目!E1142)</f>
        <v/>
      </c>
      <c r="D1290" s="808"/>
      <c r="E1290" s="809" t="str">
        <f>IF(入力①申請書項目!G1142="","","H"&amp;入力①申請書項目!G1142&amp;"."&amp;入力①申請書項目!J1142)</f>
        <v/>
      </c>
      <c r="F1290" s="809"/>
      <c r="G1290" s="809"/>
      <c r="H1290" s="809"/>
      <c r="I1290" s="810" t="str">
        <f>IF(入力①申請書項目!M1142="","",VLOOKUP(入力①申請書項目!M1142,PL①!$A$25:$B$29,2,FALSE))</f>
        <v/>
      </c>
      <c r="J1290" s="810"/>
      <c r="K1290" s="810"/>
      <c r="L1290" s="811" t="str">
        <f>IF(入力①申請書項目!Q1142="","",入力①申請書項目!Q1142)</f>
        <v/>
      </c>
      <c r="M1290" s="811"/>
      <c r="N1290" s="811"/>
      <c r="O1290" s="811"/>
      <c r="P1290" s="811"/>
      <c r="Q1290" s="811"/>
      <c r="R1290" s="811"/>
      <c r="S1290" s="811"/>
      <c r="T1290" s="811"/>
      <c r="U1290" s="811"/>
      <c r="V1290" s="811"/>
      <c r="W1290" s="809" t="str">
        <f>IF(入力①申請書項目!AA1142="","",入力①申請書項目!AA1142)&amp;IF(入力①申請書項目!AD1142="","",入力①申請書項目!AD1142)</f>
        <v/>
      </c>
      <c r="X1290" s="809"/>
      <c r="Y1290" s="809"/>
      <c r="Z1290" s="809"/>
      <c r="AA1290" s="809" t="str">
        <f>IF(入力①申請書項目!AG1142="","",入力①申請書項目!AG1142)</f>
        <v/>
      </c>
      <c r="AB1290" s="809"/>
      <c r="AC1290" s="809"/>
      <c r="AD1290" s="812" t="str">
        <f>IF(入力①申請書項目!AK1142="","",入力①申請書項目!AK1142)</f>
        <v/>
      </c>
      <c r="AE1290" s="812"/>
      <c r="AF1290" s="812"/>
      <c r="AG1290" s="813" t="str">
        <f>IF(入力①申請書項目!AN1142="","",入力①申請書項目!AN1142)</f>
        <v/>
      </c>
      <c r="AH1290" s="813"/>
      <c r="AI1290" s="812" t="str">
        <f>IF(入力①申請書項目!AP1142=0,"",入力①申請書項目!AP1142)</f>
        <v/>
      </c>
      <c r="AJ1290" s="812"/>
      <c r="AK1290" s="812"/>
      <c r="AL1290" s="814" t="str">
        <f>IF(入力①申請書項目!AV1142="","",入力①申請書項目!AV1142)&amp;IF(入力①申請書項目!AZ1142="","",","&amp;入力①申請書項目!AZ1142)</f>
        <v/>
      </c>
      <c r="AM1290" s="814"/>
      <c r="AN1290" s="814"/>
      <c r="AO1290" s="814"/>
      <c r="AP1290" s="814"/>
      <c r="AQ1290" s="396"/>
    </row>
    <row r="1291" spans="1:43">
      <c r="A1291" s="265"/>
      <c r="B1291" s="265"/>
      <c r="C1291" s="808" t="str">
        <f>IF(入力①申請書項目!E1143="","",入力①申請書項目!E1143)</f>
        <v/>
      </c>
      <c r="D1291" s="808"/>
      <c r="E1291" s="809" t="str">
        <f>IF(入力①申請書項目!G1143="","","H"&amp;入力①申請書項目!G1143&amp;"."&amp;入力①申請書項目!J1143)</f>
        <v/>
      </c>
      <c r="F1291" s="809"/>
      <c r="G1291" s="809"/>
      <c r="H1291" s="809"/>
      <c r="I1291" s="810" t="str">
        <f>IF(入力①申請書項目!M1143="","",VLOOKUP(入力①申請書項目!M1143,PL①!$A$25:$B$29,2,FALSE))</f>
        <v/>
      </c>
      <c r="J1291" s="810"/>
      <c r="K1291" s="810"/>
      <c r="L1291" s="811" t="str">
        <f>IF(入力①申請書項目!Q1143="","",入力①申請書項目!Q1143)</f>
        <v/>
      </c>
      <c r="M1291" s="811"/>
      <c r="N1291" s="811"/>
      <c r="O1291" s="811"/>
      <c r="P1291" s="811"/>
      <c r="Q1291" s="811"/>
      <c r="R1291" s="811"/>
      <c r="S1291" s="811"/>
      <c r="T1291" s="811"/>
      <c r="U1291" s="811"/>
      <c r="V1291" s="811"/>
      <c r="W1291" s="809" t="str">
        <f>IF(入力①申請書項目!AA1143="","",入力①申請書項目!AA1143)&amp;IF(入力①申請書項目!AD1143="","",入力①申請書項目!AD1143)</f>
        <v/>
      </c>
      <c r="X1291" s="809"/>
      <c r="Y1291" s="809"/>
      <c r="Z1291" s="809"/>
      <c r="AA1291" s="809" t="str">
        <f>IF(入力①申請書項目!AG1143="","",入力①申請書項目!AG1143)</f>
        <v/>
      </c>
      <c r="AB1291" s="809"/>
      <c r="AC1291" s="809"/>
      <c r="AD1291" s="812" t="str">
        <f>IF(入力①申請書項目!AK1143="","",入力①申請書項目!AK1143)</f>
        <v/>
      </c>
      <c r="AE1291" s="812"/>
      <c r="AF1291" s="812"/>
      <c r="AG1291" s="813" t="str">
        <f>IF(入力①申請書項目!AN1143="","",入力①申請書項目!AN1143)</f>
        <v/>
      </c>
      <c r="AH1291" s="813"/>
      <c r="AI1291" s="812" t="str">
        <f>IF(入力①申請書項目!AP1143=0,"",入力①申請書項目!AP1143)</f>
        <v/>
      </c>
      <c r="AJ1291" s="812"/>
      <c r="AK1291" s="812"/>
      <c r="AL1291" s="814" t="str">
        <f>IF(入力①申請書項目!AV1143="","",入力①申請書項目!AV1143)&amp;IF(入力①申請書項目!AZ1143="","",","&amp;入力①申請書項目!AZ1143)</f>
        <v/>
      </c>
      <c r="AM1291" s="814"/>
      <c r="AN1291" s="814"/>
      <c r="AO1291" s="814"/>
      <c r="AP1291" s="814"/>
      <c r="AQ1291" s="396"/>
    </row>
    <row r="1292" spans="1:43">
      <c r="A1292" s="265"/>
      <c r="B1292" s="265"/>
      <c r="C1292" s="808" t="str">
        <f>IF(入力①申請書項目!E1144="","",入力①申請書項目!E1144)</f>
        <v/>
      </c>
      <c r="D1292" s="808"/>
      <c r="E1292" s="809" t="str">
        <f>IF(入力①申請書項目!G1144="","","H"&amp;入力①申請書項目!G1144&amp;"."&amp;入力①申請書項目!J1144)</f>
        <v/>
      </c>
      <c r="F1292" s="809"/>
      <c r="G1292" s="809"/>
      <c r="H1292" s="809"/>
      <c r="I1292" s="810" t="str">
        <f>IF(入力①申請書項目!M1144="","",VLOOKUP(入力①申請書項目!M1144,PL①!$A$25:$B$29,2,FALSE))</f>
        <v/>
      </c>
      <c r="J1292" s="810"/>
      <c r="K1292" s="810"/>
      <c r="L1292" s="811" t="str">
        <f>IF(入力①申請書項目!Q1144="","",入力①申請書項目!Q1144)</f>
        <v/>
      </c>
      <c r="M1292" s="811"/>
      <c r="N1292" s="811"/>
      <c r="O1292" s="811"/>
      <c r="P1292" s="811"/>
      <c r="Q1292" s="811"/>
      <c r="R1292" s="811"/>
      <c r="S1292" s="811"/>
      <c r="T1292" s="811"/>
      <c r="U1292" s="811"/>
      <c r="V1292" s="811"/>
      <c r="W1292" s="809" t="str">
        <f>IF(入力①申請書項目!AA1144="","",入力①申請書項目!AA1144)&amp;IF(入力①申請書項目!AD1144="","",入力①申請書項目!AD1144)</f>
        <v/>
      </c>
      <c r="X1292" s="809"/>
      <c r="Y1292" s="809"/>
      <c r="Z1292" s="809"/>
      <c r="AA1292" s="809" t="str">
        <f>IF(入力①申請書項目!AG1144="","",入力①申請書項目!AG1144)</f>
        <v/>
      </c>
      <c r="AB1292" s="809"/>
      <c r="AC1292" s="809"/>
      <c r="AD1292" s="812" t="str">
        <f>IF(入力①申請書項目!AK1144="","",入力①申請書項目!AK1144)</f>
        <v/>
      </c>
      <c r="AE1292" s="812"/>
      <c r="AF1292" s="812"/>
      <c r="AG1292" s="813" t="str">
        <f>IF(入力①申請書項目!AN1144="","",入力①申請書項目!AN1144)</f>
        <v/>
      </c>
      <c r="AH1292" s="813"/>
      <c r="AI1292" s="812" t="str">
        <f>IF(入力①申請書項目!AP1144=0,"",入力①申請書項目!AP1144)</f>
        <v/>
      </c>
      <c r="AJ1292" s="812"/>
      <c r="AK1292" s="812"/>
      <c r="AL1292" s="814" t="str">
        <f>IF(入力①申請書項目!AV1144="","",入力①申請書項目!AV1144)&amp;IF(入力①申請書項目!AZ1144="","",","&amp;入力①申請書項目!AZ1144)</f>
        <v/>
      </c>
      <c r="AM1292" s="814"/>
      <c r="AN1292" s="814"/>
      <c r="AO1292" s="814"/>
      <c r="AP1292" s="814"/>
      <c r="AQ1292" s="396"/>
    </row>
    <row r="1293" spans="1:43">
      <c r="A1293" s="265"/>
      <c r="B1293" s="265"/>
      <c r="C1293" s="808" t="str">
        <f>IF(入力①申請書項目!E1145="","",入力①申請書項目!E1145)</f>
        <v/>
      </c>
      <c r="D1293" s="808"/>
      <c r="E1293" s="809" t="str">
        <f>IF(入力①申請書項目!G1145="","","H"&amp;入力①申請書項目!G1145&amp;"."&amp;入力①申請書項目!J1145)</f>
        <v/>
      </c>
      <c r="F1293" s="809"/>
      <c r="G1293" s="809"/>
      <c r="H1293" s="809"/>
      <c r="I1293" s="810" t="str">
        <f>IF(入力①申請書項目!M1145="","",VLOOKUP(入力①申請書項目!M1145,PL①!$A$25:$B$29,2,FALSE))</f>
        <v/>
      </c>
      <c r="J1293" s="810"/>
      <c r="K1293" s="810"/>
      <c r="L1293" s="811" t="str">
        <f>IF(入力①申請書項目!Q1145="","",入力①申請書項目!Q1145)</f>
        <v/>
      </c>
      <c r="M1293" s="811"/>
      <c r="N1293" s="811"/>
      <c r="O1293" s="811"/>
      <c r="P1293" s="811"/>
      <c r="Q1293" s="811"/>
      <c r="R1293" s="811"/>
      <c r="S1293" s="811"/>
      <c r="T1293" s="811"/>
      <c r="U1293" s="811"/>
      <c r="V1293" s="811"/>
      <c r="W1293" s="809" t="str">
        <f>IF(入力①申請書項目!AA1145="","",入力①申請書項目!AA1145)&amp;IF(入力①申請書項目!AD1145="","",入力①申請書項目!AD1145)</f>
        <v/>
      </c>
      <c r="X1293" s="809"/>
      <c r="Y1293" s="809"/>
      <c r="Z1293" s="809"/>
      <c r="AA1293" s="809" t="str">
        <f>IF(入力①申請書項目!AG1145="","",入力①申請書項目!AG1145)</f>
        <v/>
      </c>
      <c r="AB1293" s="809"/>
      <c r="AC1293" s="809"/>
      <c r="AD1293" s="812" t="str">
        <f>IF(入力①申請書項目!AK1145="","",入力①申請書項目!AK1145)</f>
        <v/>
      </c>
      <c r="AE1293" s="812"/>
      <c r="AF1293" s="812"/>
      <c r="AG1293" s="813" t="str">
        <f>IF(入力①申請書項目!AN1145="","",入力①申請書項目!AN1145)</f>
        <v/>
      </c>
      <c r="AH1293" s="813"/>
      <c r="AI1293" s="812" t="str">
        <f>IF(入力①申請書項目!AP1145=0,"",入力①申請書項目!AP1145)</f>
        <v/>
      </c>
      <c r="AJ1293" s="812"/>
      <c r="AK1293" s="812"/>
      <c r="AL1293" s="814" t="str">
        <f>IF(入力①申請書項目!AV1145="","",入力①申請書項目!AV1145)&amp;IF(入力①申請書項目!AZ1145="","",","&amp;入力①申請書項目!AZ1145)</f>
        <v/>
      </c>
      <c r="AM1293" s="814"/>
      <c r="AN1293" s="814"/>
      <c r="AO1293" s="814"/>
      <c r="AP1293" s="814"/>
      <c r="AQ1293" s="396"/>
    </row>
    <row r="1294" spans="1:43">
      <c r="A1294" s="265"/>
      <c r="B1294" s="265"/>
      <c r="C1294" s="808" t="str">
        <f>IF(入力①申請書項目!E1146="","",入力①申請書項目!E1146)</f>
        <v/>
      </c>
      <c r="D1294" s="808"/>
      <c r="E1294" s="809" t="str">
        <f>IF(入力①申請書項目!G1146="","","H"&amp;入力①申請書項目!G1146&amp;"."&amp;入力①申請書項目!J1146)</f>
        <v/>
      </c>
      <c r="F1294" s="809"/>
      <c r="G1294" s="809"/>
      <c r="H1294" s="809"/>
      <c r="I1294" s="810" t="str">
        <f>IF(入力①申請書項目!M1146="","",VLOOKUP(入力①申請書項目!M1146,PL①!$A$25:$B$29,2,FALSE))</f>
        <v/>
      </c>
      <c r="J1294" s="810"/>
      <c r="K1294" s="810"/>
      <c r="L1294" s="811" t="str">
        <f>IF(入力①申請書項目!Q1146="","",入力①申請書項目!Q1146)</f>
        <v/>
      </c>
      <c r="M1294" s="811"/>
      <c r="N1294" s="811"/>
      <c r="O1294" s="811"/>
      <c r="P1294" s="811"/>
      <c r="Q1294" s="811"/>
      <c r="R1294" s="811"/>
      <c r="S1294" s="811"/>
      <c r="T1294" s="811"/>
      <c r="U1294" s="811"/>
      <c r="V1294" s="811"/>
      <c r="W1294" s="809" t="str">
        <f>IF(入力①申請書項目!AA1146="","",入力①申請書項目!AA1146)&amp;IF(入力①申請書項目!AD1146="","",入力①申請書項目!AD1146)</f>
        <v/>
      </c>
      <c r="X1294" s="809"/>
      <c r="Y1294" s="809"/>
      <c r="Z1294" s="809"/>
      <c r="AA1294" s="809" t="str">
        <f>IF(入力①申請書項目!AG1146="","",入力①申請書項目!AG1146)</f>
        <v/>
      </c>
      <c r="AB1294" s="809"/>
      <c r="AC1294" s="809"/>
      <c r="AD1294" s="812" t="str">
        <f>IF(入力①申請書項目!AK1146="","",入力①申請書項目!AK1146)</f>
        <v/>
      </c>
      <c r="AE1294" s="812"/>
      <c r="AF1294" s="812"/>
      <c r="AG1294" s="813" t="str">
        <f>IF(入力①申請書項目!AN1146="","",入力①申請書項目!AN1146)</f>
        <v/>
      </c>
      <c r="AH1294" s="813"/>
      <c r="AI1294" s="812" t="str">
        <f>IF(入力①申請書項目!AP1146=0,"",入力①申請書項目!AP1146)</f>
        <v/>
      </c>
      <c r="AJ1294" s="812"/>
      <c r="AK1294" s="812"/>
      <c r="AL1294" s="814" t="str">
        <f>IF(入力①申請書項目!AV1146="","",入力①申請書項目!AV1146)&amp;IF(入力①申請書項目!AZ1146="","",","&amp;入力①申請書項目!AZ1146)</f>
        <v/>
      </c>
      <c r="AM1294" s="814"/>
      <c r="AN1294" s="814"/>
      <c r="AO1294" s="814"/>
      <c r="AP1294" s="814"/>
      <c r="AQ1294" s="396"/>
    </row>
    <row r="1295" spans="1:43">
      <c r="A1295" s="265"/>
      <c r="B1295" s="265"/>
      <c r="C1295" s="808" t="str">
        <f>IF(入力①申請書項目!E1147="","",入力①申請書項目!E1147)</f>
        <v/>
      </c>
      <c r="D1295" s="808"/>
      <c r="E1295" s="809" t="str">
        <f>IF(入力①申請書項目!G1147="","","H"&amp;入力①申請書項目!G1147&amp;"."&amp;入力①申請書項目!J1147)</f>
        <v/>
      </c>
      <c r="F1295" s="809"/>
      <c r="G1295" s="809"/>
      <c r="H1295" s="809"/>
      <c r="I1295" s="810" t="str">
        <f>IF(入力①申請書項目!M1147="","",VLOOKUP(入力①申請書項目!M1147,PL①!$A$25:$B$29,2,FALSE))</f>
        <v/>
      </c>
      <c r="J1295" s="810"/>
      <c r="K1295" s="810"/>
      <c r="L1295" s="811" t="str">
        <f>IF(入力①申請書項目!Q1147="","",入力①申請書項目!Q1147)</f>
        <v/>
      </c>
      <c r="M1295" s="811"/>
      <c r="N1295" s="811"/>
      <c r="O1295" s="811"/>
      <c r="P1295" s="811"/>
      <c r="Q1295" s="811"/>
      <c r="R1295" s="811"/>
      <c r="S1295" s="811"/>
      <c r="T1295" s="811"/>
      <c r="U1295" s="811"/>
      <c r="V1295" s="811"/>
      <c r="W1295" s="809" t="str">
        <f>IF(入力①申請書項目!AA1147="","",入力①申請書項目!AA1147)&amp;IF(入力①申請書項目!AD1147="","",入力①申請書項目!AD1147)</f>
        <v/>
      </c>
      <c r="X1295" s="809"/>
      <c r="Y1295" s="809"/>
      <c r="Z1295" s="809"/>
      <c r="AA1295" s="809" t="str">
        <f>IF(入力①申請書項目!AG1147="","",入力①申請書項目!AG1147)</f>
        <v/>
      </c>
      <c r="AB1295" s="809"/>
      <c r="AC1295" s="809"/>
      <c r="AD1295" s="812" t="str">
        <f>IF(入力①申請書項目!AK1147="","",入力①申請書項目!AK1147)</f>
        <v/>
      </c>
      <c r="AE1295" s="812"/>
      <c r="AF1295" s="812"/>
      <c r="AG1295" s="813" t="str">
        <f>IF(入力①申請書項目!AN1147="","",入力①申請書項目!AN1147)</f>
        <v/>
      </c>
      <c r="AH1295" s="813"/>
      <c r="AI1295" s="812" t="str">
        <f>IF(入力①申請書項目!AP1147=0,"",入力①申請書項目!AP1147)</f>
        <v/>
      </c>
      <c r="AJ1295" s="812"/>
      <c r="AK1295" s="812"/>
      <c r="AL1295" s="814" t="str">
        <f>IF(入力①申請書項目!AV1147="","",入力①申請書項目!AV1147)&amp;IF(入力①申請書項目!AZ1147="","",","&amp;入力①申請書項目!AZ1147)</f>
        <v/>
      </c>
      <c r="AM1295" s="814"/>
      <c r="AN1295" s="814"/>
      <c r="AO1295" s="814"/>
      <c r="AP1295" s="814"/>
      <c r="AQ1295" s="396"/>
    </row>
    <row r="1296" spans="1:43">
      <c r="A1296" s="265"/>
      <c r="B1296" s="265"/>
      <c r="C1296" s="808" t="str">
        <f>IF(入力①申請書項目!E1148="","",入力①申請書項目!E1148)</f>
        <v/>
      </c>
      <c r="D1296" s="808"/>
      <c r="E1296" s="809" t="str">
        <f>IF(入力①申請書項目!G1148="","","H"&amp;入力①申請書項目!G1148&amp;"."&amp;入力①申請書項目!J1148)</f>
        <v/>
      </c>
      <c r="F1296" s="809"/>
      <c r="G1296" s="809"/>
      <c r="H1296" s="809"/>
      <c r="I1296" s="810" t="str">
        <f>IF(入力①申請書項目!M1148="","",VLOOKUP(入力①申請書項目!M1148,PL①!$A$25:$B$29,2,FALSE))</f>
        <v/>
      </c>
      <c r="J1296" s="810"/>
      <c r="K1296" s="810"/>
      <c r="L1296" s="811" t="str">
        <f>IF(入力①申請書項目!Q1148="","",入力①申請書項目!Q1148)</f>
        <v/>
      </c>
      <c r="M1296" s="811"/>
      <c r="N1296" s="811"/>
      <c r="O1296" s="811"/>
      <c r="P1296" s="811"/>
      <c r="Q1296" s="811"/>
      <c r="R1296" s="811"/>
      <c r="S1296" s="811"/>
      <c r="T1296" s="811"/>
      <c r="U1296" s="811"/>
      <c r="V1296" s="811"/>
      <c r="W1296" s="809" t="str">
        <f>IF(入力①申請書項目!AA1148="","",入力①申請書項目!AA1148)&amp;IF(入力①申請書項目!AD1148="","",入力①申請書項目!AD1148)</f>
        <v/>
      </c>
      <c r="X1296" s="809"/>
      <c r="Y1296" s="809"/>
      <c r="Z1296" s="809"/>
      <c r="AA1296" s="809" t="str">
        <f>IF(入力①申請書項目!AG1148="","",入力①申請書項目!AG1148)</f>
        <v/>
      </c>
      <c r="AB1296" s="809"/>
      <c r="AC1296" s="809"/>
      <c r="AD1296" s="812" t="str">
        <f>IF(入力①申請書項目!AK1148="","",入力①申請書項目!AK1148)</f>
        <v/>
      </c>
      <c r="AE1296" s="812"/>
      <c r="AF1296" s="812"/>
      <c r="AG1296" s="813" t="str">
        <f>IF(入力①申請書項目!AN1148="","",入力①申請書項目!AN1148)</f>
        <v/>
      </c>
      <c r="AH1296" s="813"/>
      <c r="AI1296" s="812" t="str">
        <f>IF(入力①申請書項目!AP1148=0,"",入力①申請書項目!AP1148)</f>
        <v/>
      </c>
      <c r="AJ1296" s="812"/>
      <c r="AK1296" s="812"/>
      <c r="AL1296" s="814" t="str">
        <f>IF(入力①申請書項目!AV1148="","",入力①申請書項目!AV1148)&amp;IF(入力①申請書項目!AZ1148="","",","&amp;入力①申請書項目!AZ1148)</f>
        <v/>
      </c>
      <c r="AM1296" s="814"/>
      <c r="AN1296" s="814"/>
      <c r="AO1296" s="814"/>
      <c r="AP1296" s="814"/>
      <c r="AQ1296" s="396"/>
    </row>
    <row r="1297" spans="1:43">
      <c r="A1297" s="265"/>
      <c r="B1297" s="265"/>
      <c r="C1297" s="815" t="str">
        <f>IF(入力①申請書項目!E1149="","",入力①申請書項目!E1149)</f>
        <v/>
      </c>
      <c r="D1297" s="816"/>
      <c r="E1297" s="817" t="str">
        <f>IF(入力①申請書項目!G1149="","","H"&amp;入力①申請書項目!G1149&amp;"."&amp;入力①申請書項目!J1149)</f>
        <v/>
      </c>
      <c r="F1297" s="818"/>
      <c r="G1297" s="818"/>
      <c r="H1297" s="819"/>
      <c r="I1297" s="820" t="str">
        <f>IF(入力①申請書項目!M1149="","",VLOOKUP(入力①申請書項目!M1149,PL①!$A$25:$B$29,2,FALSE))</f>
        <v/>
      </c>
      <c r="J1297" s="821"/>
      <c r="K1297" s="822"/>
      <c r="L1297" s="823" t="str">
        <f>IF(入力①申請書項目!Q1149="","",入力①申請書項目!Q1149)</f>
        <v/>
      </c>
      <c r="M1297" s="824"/>
      <c r="N1297" s="824"/>
      <c r="O1297" s="824"/>
      <c r="P1297" s="824"/>
      <c r="Q1297" s="824"/>
      <c r="R1297" s="824"/>
      <c r="S1297" s="824"/>
      <c r="T1297" s="824"/>
      <c r="U1297" s="824"/>
      <c r="V1297" s="825"/>
      <c r="W1297" s="817" t="str">
        <f>IF(入力①申請書項目!AA1149="","",入力①申請書項目!AA1149)&amp;IF(入力①申請書項目!AD1149="","",入力①申請書項目!AD1149)</f>
        <v/>
      </c>
      <c r="X1297" s="818"/>
      <c r="Y1297" s="818"/>
      <c r="Z1297" s="819"/>
      <c r="AA1297" s="817" t="str">
        <f>IF(入力①申請書項目!AG1149="","",入力①申請書項目!AG1149)</f>
        <v/>
      </c>
      <c r="AB1297" s="818"/>
      <c r="AC1297" s="819"/>
      <c r="AD1297" s="826" t="str">
        <f>IF(入力①申請書項目!AK1149="","",入力①申請書項目!AK1149)</f>
        <v/>
      </c>
      <c r="AE1297" s="827"/>
      <c r="AF1297" s="828"/>
      <c r="AG1297" s="829" t="str">
        <f>IF(入力①申請書項目!AN1149="","",入力①申請書項目!AN1149)</f>
        <v/>
      </c>
      <c r="AH1297" s="830"/>
      <c r="AI1297" s="826" t="str">
        <f>IF(入力①申請書項目!AP1149=0,"",入力①申請書項目!AP1149)</f>
        <v/>
      </c>
      <c r="AJ1297" s="827"/>
      <c r="AK1297" s="828"/>
      <c r="AL1297" s="831" t="str">
        <f>IF(入力①申請書項目!AV1149="","",入力①申請書項目!AV1149)&amp;IF(入力①申請書項目!AZ1149="","",","&amp;入力①申請書項目!AZ1149)</f>
        <v/>
      </c>
      <c r="AM1297" s="832"/>
      <c r="AN1297" s="832"/>
      <c r="AO1297" s="832"/>
      <c r="AP1297" s="833"/>
      <c r="AQ1297" s="396"/>
    </row>
    <row r="1298" spans="1:43">
      <c r="A1298" s="265"/>
      <c r="B1298" s="265"/>
      <c r="C1298" s="815" t="str">
        <f>IF(入力①申請書項目!E1150="","",入力①申請書項目!E1150)</f>
        <v/>
      </c>
      <c r="D1298" s="816"/>
      <c r="E1298" s="817" t="str">
        <f>IF(入力①申請書項目!G1150="","","H"&amp;入力①申請書項目!G1150&amp;"."&amp;入力①申請書項目!J1150)</f>
        <v/>
      </c>
      <c r="F1298" s="818"/>
      <c r="G1298" s="818"/>
      <c r="H1298" s="819"/>
      <c r="I1298" s="820" t="str">
        <f>IF(入力①申請書項目!M1150="","",VLOOKUP(入力①申請書項目!M1150,PL①!$A$25:$B$29,2,FALSE))</f>
        <v/>
      </c>
      <c r="J1298" s="821"/>
      <c r="K1298" s="822"/>
      <c r="L1298" s="823" t="str">
        <f>IF(入力①申請書項目!Q1150="","",入力①申請書項目!Q1150)</f>
        <v/>
      </c>
      <c r="M1298" s="824"/>
      <c r="N1298" s="824"/>
      <c r="O1298" s="824"/>
      <c r="P1298" s="824"/>
      <c r="Q1298" s="824"/>
      <c r="R1298" s="824"/>
      <c r="S1298" s="824"/>
      <c r="T1298" s="824"/>
      <c r="U1298" s="824"/>
      <c r="V1298" s="825"/>
      <c r="W1298" s="817" t="str">
        <f>IF(入力①申請書項目!AA1150="","",入力①申請書項目!AA1150)&amp;IF(入力①申請書項目!AD1150="","",入力①申請書項目!AD1150)</f>
        <v/>
      </c>
      <c r="X1298" s="818"/>
      <c r="Y1298" s="818"/>
      <c r="Z1298" s="819"/>
      <c r="AA1298" s="817" t="str">
        <f>IF(入力①申請書項目!AG1150="","",入力①申請書項目!AG1150)</f>
        <v/>
      </c>
      <c r="AB1298" s="818"/>
      <c r="AC1298" s="819"/>
      <c r="AD1298" s="826" t="str">
        <f>IF(入力①申請書項目!AK1150="","",入力①申請書項目!AK1150)</f>
        <v/>
      </c>
      <c r="AE1298" s="827"/>
      <c r="AF1298" s="828"/>
      <c r="AG1298" s="829" t="str">
        <f>IF(入力①申請書項目!AN1150="","",入力①申請書項目!AN1150)</f>
        <v/>
      </c>
      <c r="AH1298" s="830"/>
      <c r="AI1298" s="826" t="str">
        <f>IF(入力①申請書項目!AP1150=0,"",入力①申請書項目!AP1150)</f>
        <v/>
      </c>
      <c r="AJ1298" s="827"/>
      <c r="AK1298" s="828"/>
      <c r="AL1298" s="831" t="str">
        <f>IF(入力①申請書項目!AV1150="","",入力①申請書項目!AV1150)&amp;IF(入力①申請書項目!AZ1150="","",","&amp;入力①申請書項目!AZ1150)</f>
        <v/>
      </c>
      <c r="AM1298" s="832"/>
      <c r="AN1298" s="832"/>
      <c r="AO1298" s="832"/>
      <c r="AP1298" s="833"/>
      <c r="AQ1298" s="396"/>
    </row>
    <row r="1299" spans="1:43">
      <c r="A1299" s="265"/>
      <c r="B1299" s="265"/>
      <c r="C1299" s="815" t="str">
        <f>IF(入力①申請書項目!E1151="","",入力①申請書項目!E1151)</f>
        <v/>
      </c>
      <c r="D1299" s="816"/>
      <c r="E1299" s="817" t="str">
        <f>IF(入力①申請書項目!G1151="","","H"&amp;入力①申請書項目!G1151&amp;"."&amp;入力①申請書項目!J1151)</f>
        <v/>
      </c>
      <c r="F1299" s="818"/>
      <c r="G1299" s="818"/>
      <c r="H1299" s="819"/>
      <c r="I1299" s="820" t="str">
        <f>IF(入力①申請書項目!M1151="","",VLOOKUP(入力①申請書項目!M1151,PL①!$A$25:$B$29,2,FALSE))</f>
        <v/>
      </c>
      <c r="J1299" s="821"/>
      <c r="K1299" s="822"/>
      <c r="L1299" s="823" t="str">
        <f>IF(入力①申請書項目!Q1151="","",入力①申請書項目!Q1151)</f>
        <v/>
      </c>
      <c r="M1299" s="824"/>
      <c r="N1299" s="824"/>
      <c r="O1299" s="824"/>
      <c r="P1299" s="824"/>
      <c r="Q1299" s="824"/>
      <c r="R1299" s="824"/>
      <c r="S1299" s="824"/>
      <c r="T1299" s="824"/>
      <c r="U1299" s="824"/>
      <c r="V1299" s="825"/>
      <c r="W1299" s="817" t="str">
        <f>IF(入力①申請書項目!AA1151="","",入力①申請書項目!AA1151)&amp;IF(入力①申請書項目!AD1151="","",入力①申請書項目!AD1151)</f>
        <v/>
      </c>
      <c r="X1299" s="818"/>
      <c r="Y1299" s="818"/>
      <c r="Z1299" s="819"/>
      <c r="AA1299" s="817" t="str">
        <f>IF(入力①申請書項目!AG1151="","",入力①申請書項目!AG1151)</f>
        <v/>
      </c>
      <c r="AB1299" s="818"/>
      <c r="AC1299" s="819"/>
      <c r="AD1299" s="826" t="str">
        <f>IF(入力①申請書項目!AK1151="","",入力①申請書項目!AK1151)</f>
        <v/>
      </c>
      <c r="AE1299" s="827"/>
      <c r="AF1299" s="828"/>
      <c r="AG1299" s="829" t="str">
        <f>IF(入力①申請書項目!AN1151="","",入力①申請書項目!AN1151)</f>
        <v/>
      </c>
      <c r="AH1299" s="830"/>
      <c r="AI1299" s="826" t="str">
        <f>IF(入力①申請書項目!AP1151=0,"",入力①申請書項目!AP1151)</f>
        <v/>
      </c>
      <c r="AJ1299" s="827"/>
      <c r="AK1299" s="828"/>
      <c r="AL1299" s="831" t="str">
        <f>IF(入力①申請書項目!AV1151="","",入力①申請書項目!AV1151)&amp;IF(入力①申請書項目!AZ1151="","",","&amp;入力①申請書項目!AZ1151)</f>
        <v/>
      </c>
      <c r="AM1299" s="832"/>
      <c r="AN1299" s="832"/>
      <c r="AO1299" s="832"/>
      <c r="AP1299" s="833"/>
      <c r="AQ1299" s="396"/>
    </row>
    <row r="1300" spans="1:43">
      <c r="A1300" s="265"/>
      <c r="B1300" s="265"/>
      <c r="C1300" s="815" t="str">
        <f>IF(入力①申請書項目!E1152="","",入力①申請書項目!E1152)</f>
        <v/>
      </c>
      <c r="D1300" s="816"/>
      <c r="E1300" s="817" t="str">
        <f>IF(入力①申請書項目!G1152="","","H"&amp;入力①申請書項目!G1152&amp;"."&amp;入力①申請書項目!J1152)</f>
        <v/>
      </c>
      <c r="F1300" s="818"/>
      <c r="G1300" s="818"/>
      <c r="H1300" s="819"/>
      <c r="I1300" s="820" t="str">
        <f>IF(入力①申請書項目!M1152="","",VLOOKUP(入力①申請書項目!M1152,PL①!$A$25:$B$29,2,FALSE))</f>
        <v/>
      </c>
      <c r="J1300" s="821"/>
      <c r="K1300" s="822"/>
      <c r="L1300" s="823" t="str">
        <f>IF(入力①申請書項目!Q1152="","",入力①申請書項目!Q1152)</f>
        <v/>
      </c>
      <c r="M1300" s="824"/>
      <c r="N1300" s="824"/>
      <c r="O1300" s="824"/>
      <c r="P1300" s="824"/>
      <c r="Q1300" s="824"/>
      <c r="R1300" s="824"/>
      <c r="S1300" s="824"/>
      <c r="T1300" s="824"/>
      <c r="U1300" s="824"/>
      <c r="V1300" s="825"/>
      <c r="W1300" s="817" t="str">
        <f>IF(入力①申請書項目!AA1152="","",入力①申請書項目!AA1152)&amp;IF(入力①申請書項目!AD1152="","",入力①申請書項目!AD1152)</f>
        <v/>
      </c>
      <c r="X1300" s="818"/>
      <c r="Y1300" s="818"/>
      <c r="Z1300" s="819"/>
      <c r="AA1300" s="817" t="str">
        <f>IF(入力①申請書項目!AG1152="","",入力①申請書項目!AG1152)</f>
        <v/>
      </c>
      <c r="AB1300" s="818"/>
      <c r="AC1300" s="819"/>
      <c r="AD1300" s="826" t="str">
        <f>IF(入力①申請書項目!AK1152="","",入力①申請書項目!AK1152)</f>
        <v/>
      </c>
      <c r="AE1300" s="827"/>
      <c r="AF1300" s="828"/>
      <c r="AG1300" s="829" t="str">
        <f>IF(入力①申請書項目!AN1152="","",入力①申請書項目!AN1152)</f>
        <v/>
      </c>
      <c r="AH1300" s="830"/>
      <c r="AI1300" s="826" t="str">
        <f>IF(入力①申請書項目!AP1152=0,"",入力①申請書項目!AP1152)</f>
        <v/>
      </c>
      <c r="AJ1300" s="827"/>
      <c r="AK1300" s="828"/>
      <c r="AL1300" s="831" t="str">
        <f>IF(入力①申請書項目!AV1152="","",入力①申請書項目!AV1152)&amp;IF(入力①申請書項目!AZ1152="","",","&amp;入力①申請書項目!AZ1152)</f>
        <v/>
      </c>
      <c r="AM1300" s="832"/>
      <c r="AN1300" s="832"/>
      <c r="AO1300" s="832"/>
      <c r="AP1300" s="833"/>
      <c r="AQ1300" s="396"/>
    </row>
    <row r="1301" spans="1:43">
      <c r="A1301" s="265"/>
      <c r="B1301" s="265"/>
      <c r="C1301" s="815" t="str">
        <f>IF(入力①申請書項目!E1153="","",入力①申請書項目!E1153)</f>
        <v/>
      </c>
      <c r="D1301" s="816"/>
      <c r="E1301" s="817" t="str">
        <f>IF(入力①申請書項目!G1153="","","H"&amp;入力①申請書項目!G1153&amp;"."&amp;入力①申請書項目!J1153)</f>
        <v/>
      </c>
      <c r="F1301" s="818"/>
      <c r="G1301" s="818"/>
      <c r="H1301" s="819"/>
      <c r="I1301" s="820" t="str">
        <f>IF(入力①申請書項目!M1153="","",VLOOKUP(入力①申請書項目!M1153,PL①!$A$25:$B$29,2,FALSE))</f>
        <v/>
      </c>
      <c r="J1301" s="821"/>
      <c r="K1301" s="822"/>
      <c r="L1301" s="823" t="str">
        <f>IF(入力①申請書項目!Q1153="","",入力①申請書項目!Q1153)</f>
        <v/>
      </c>
      <c r="M1301" s="824"/>
      <c r="N1301" s="824"/>
      <c r="O1301" s="824"/>
      <c r="P1301" s="824"/>
      <c r="Q1301" s="824"/>
      <c r="R1301" s="824"/>
      <c r="S1301" s="824"/>
      <c r="T1301" s="824"/>
      <c r="U1301" s="824"/>
      <c r="V1301" s="825"/>
      <c r="W1301" s="817" t="str">
        <f>IF(入力①申請書項目!AA1153="","",入力①申請書項目!AA1153)&amp;IF(入力①申請書項目!AD1153="","",入力①申請書項目!AD1153)</f>
        <v/>
      </c>
      <c r="X1301" s="818"/>
      <c r="Y1301" s="818"/>
      <c r="Z1301" s="819"/>
      <c r="AA1301" s="817" t="str">
        <f>IF(入力①申請書項目!AG1153="","",入力①申請書項目!AG1153)</f>
        <v/>
      </c>
      <c r="AB1301" s="818"/>
      <c r="AC1301" s="819"/>
      <c r="AD1301" s="826" t="str">
        <f>IF(入力①申請書項目!AK1153="","",入力①申請書項目!AK1153)</f>
        <v/>
      </c>
      <c r="AE1301" s="827"/>
      <c r="AF1301" s="828"/>
      <c r="AG1301" s="829" t="str">
        <f>IF(入力①申請書項目!AN1153="","",入力①申請書項目!AN1153)</f>
        <v/>
      </c>
      <c r="AH1301" s="830"/>
      <c r="AI1301" s="826" t="str">
        <f>IF(入力①申請書項目!AP1153=0,"",入力①申請書項目!AP1153)</f>
        <v/>
      </c>
      <c r="AJ1301" s="827"/>
      <c r="AK1301" s="828"/>
      <c r="AL1301" s="831" t="str">
        <f>IF(入力①申請書項目!AV1153="","",入力①申請書項目!AV1153)&amp;IF(入力①申請書項目!AZ1153="","",","&amp;入力①申請書項目!AZ1153)</f>
        <v/>
      </c>
      <c r="AM1301" s="832"/>
      <c r="AN1301" s="832"/>
      <c r="AO1301" s="832"/>
      <c r="AP1301" s="833"/>
      <c r="AQ1301" s="396"/>
    </row>
    <row r="1302" spans="1:43">
      <c r="A1302" s="265"/>
      <c r="B1302" s="265"/>
      <c r="C1302" s="815" t="str">
        <f>IF(入力①申請書項目!E1154="","",入力①申請書項目!E1154)</f>
        <v/>
      </c>
      <c r="D1302" s="816"/>
      <c r="E1302" s="817" t="str">
        <f>IF(入力①申請書項目!G1154="","","H"&amp;入力①申請書項目!G1154&amp;"."&amp;入力①申請書項目!J1154)</f>
        <v/>
      </c>
      <c r="F1302" s="818"/>
      <c r="G1302" s="818"/>
      <c r="H1302" s="819"/>
      <c r="I1302" s="820" t="str">
        <f>IF(入力①申請書項目!M1154="","",VLOOKUP(入力①申請書項目!M1154,PL①!$A$25:$B$29,2,FALSE))</f>
        <v/>
      </c>
      <c r="J1302" s="821"/>
      <c r="K1302" s="822"/>
      <c r="L1302" s="823" t="str">
        <f>IF(入力①申請書項目!Q1154="","",入力①申請書項目!Q1154)</f>
        <v/>
      </c>
      <c r="M1302" s="824"/>
      <c r="N1302" s="824"/>
      <c r="O1302" s="824"/>
      <c r="P1302" s="824"/>
      <c r="Q1302" s="824"/>
      <c r="R1302" s="824"/>
      <c r="S1302" s="824"/>
      <c r="T1302" s="824"/>
      <c r="U1302" s="824"/>
      <c r="V1302" s="825"/>
      <c r="W1302" s="817" t="str">
        <f>IF(入力①申請書項目!AA1154="","",入力①申請書項目!AA1154)&amp;IF(入力①申請書項目!AD1154="","",入力①申請書項目!AD1154)</f>
        <v/>
      </c>
      <c r="X1302" s="818"/>
      <c r="Y1302" s="818"/>
      <c r="Z1302" s="819"/>
      <c r="AA1302" s="817" t="str">
        <f>IF(入力①申請書項目!AG1154="","",入力①申請書項目!AG1154)</f>
        <v/>
      </c>
      <c r="AB1302" s="818"/>
      <c r="AC1302" s="819"/>
      <c r="AD1302" s="826" t="str">
        <f>IF(入力①申請書項目!AK1154="","",入力①申請書項目!AK1154)</f>
        <v/>
      </c>
      <c r="AE1302" s="827"/>
      <c r="AF1302" s="828"/>
      <c r="AG1302" s="829" t="str">
        <f>IF(入力①申請書項目!AN1154="","",入力①申請書項目!AN1154)</f>
        <v/>
      </c>
      <c r="AH1302" s="830"/>
      <c r="AI1302" s="826" t="str">
        <f>IF(入力①申請書項目!AP1154=0,"",入力①申請書項目!AP1154)</f>
        <v/>
      </c>
      <c r="AJ1302" s="827"/>
      <c r="AK1302" s="828"/>
      <c r="AL1302" s="831" t="str">
        <f>IF(入力①申請書項目!AV1154="","",入力①申請書項目!AV1154)&amp;IF(入力①申請書項目!AZ1154="","",","&amp;入力①申請書項目!AZ1154)</f>
        <v/>
      </c>
      <c r="AM1302" s="832"/>
      <c r="AN1302" s="832"/>
      <c r="AO1302" s="832"/>
      <c r="AP1302" s="833"/>
      <c r="AQ1302" s="396"/>
    </row>
    <row r="1303" spans="1:43">
      <c r="A1303" s="265"/>
      <c r="B1303" s="265"/>
      <c r="C1303" s="815" t="str">
        <f>IF(入力①申請書項目!E1155="","",入力①申請書項目!E1155)</f>
        <v/>
      </c>
      <c r="D1303" s="816"/>
      <c r="E1303" s="817" t="str">
        <f>IF(入力①申請書項目!G1155="","","H"&amp;入力①申請書項目!G1155&amp;"."&amp;入力①申請書項目!J1155)</f>
        <v/>
      </c>
      <c r="F1303" s="818"/>
      <c r="G1303" s="818"/>
      <c r="H1303" s="819"/>
      <c r="I1303" s="820" t="str">
        <f>IF(入力①申請書項目!M1155="","",VLOOKUP(入力①申請書項目!M1155,PL①!$A$25:$B$29,2,FALSE))</f>
        <v/>
      </c>
      <c r="J1303" s="821"/>
      <c r="K1303" s="822"/>
      <c r="L1303" s="823" t="str">
        <f>IF(入力①申請書項目!Q1155="","",入力①申請書項目!Q1155)</f>
        <v/>
      </c>
      <c r="M1303" s="824"/>
      <c r="N1303" s="824"/>
      <c r="O1303" s="824"/>
      <c r="P1303" s="824"/>
      <c r="Q1303" s="824"/>
      <c r="R1303" s="824"/>
      <c r="S1303" s="824"/>
      <c r="T1303" s="824"/>
      <c r="U1303" s="824"/>
      <c r="V1303" s="825"/>
      <c r="W1303" s="817" t="str">
        <f>IF(入力①申請書項目!AA1155="","",入力①申請書項目!AA1155)&amp;IF(入力①申請書項目!AD1155="","",入力①申請書項目!AD1155)</f>
        <v/>
      </c>
      <c r="X1303" s="818"/>
      <c r="Y1303" s="818"/>
      <c r="Z1303" s="819"/>
      <c r="AA1303" s="817" t="str">
        <f>IF(入力①申請書項目!AG1155="","",入力①申請書項目!AG1155)</f>
        <v/>
      </c>
      <c r="AB1303" s="818"/>
      <c r="AC1303" s="819"/>
      <c r="AD1303" s="826" t="str">
        <f>IF(入力①申請書項目!AK1155="","",入力①申請書項目!AK1155)</f>
        <v/>
      </c>
      <c r="AE1303" s="827"/>
      <c r="AF1303" s="828"/>
      <c r="AG1303" s="829" t="str">
        <f>IF(入力①申請書項目!AN1155="","",入力①申請書項目!AN1155)</f>
        <v/>
      </c>
      <c r="AH1303" s="830"/>
      <c r="AI1303" s="826" t="str">
        <f>IF(入力①申請書項目!AP1155=0,"",入力①申請書項目!AP1155)</f>
        <v/>
      </c>
      <c r="AJ1303" s="827"/>
      <c r="AK1303" s="828"/>
      <c r="AL1303" s="831" t="str">
        <f>IF(入力①申請書項目!AV1155="","",入力①申請書項目!AV1155)&amp;IF(入力①申請書項目!AZ1155="","",","&amp;入力①申請書項目!AZ1155)</f>
        <v/>
      </c>
      <c r="AM1303" s="832"/>
      <c r="AN1303" s="832"/>
      <c r="AO1303" s="832"/>
      <c r="AP1303" s="833"/>
      <c r="AQ1303" s="396"/>
    </row>
    <row r="1304" spans="1:43">
      <c r="A1304" s="265"/>
      <c r="B1304" s="265"/>
      <c r="C1304" s="815" t="str">
        <f>IF(入力①申請書項目!E1156="","",入力①申請書項目!E1156)</f>
        <v/>
      </c>
      <c r="D1304" s="816"/>
      <c r="E1304" s="817" t="str">
        <f>IF(入力①申請書項目!G1156="","","H"&amp;入力①申請書項目!G1156&amp;"."&amp;入力①申請書項目!J1156)</f>
        <v/>
      </c>
      <c r="F1304" s="818"/>
      <c r="G1304" s="818"/>
      <c r="H1304" s="819"/>
      <c r="I1304" s="820" t="str">
        <f>IF(入力①申請書項目!M1156="","",VLOOKUP(入力①申請書項目!M1156,PL①!$A$25:$B$29,2,FALSE))</f>
        <v/>
      </c>
      <c r="J1304" s="821"/>
      <c r="K1304" s="822"/>
      <c r="L1304" s="823" t="str">
        <f>IF(入力①申請書項目!Q1156="","",入力①申請書項目!Q1156)</f>
        <v/>
      </c>
      <c r="M1304" s="824"/>
      <c r="N1304" s="824"/>
      <c r="O1304" s="824"/>
      <c r="P1304" s="824"/>
      <c r="Q1304" s="824"/>
      <c r="R1304" s="824"/>
      <c r="S1304" s="824"/>
      <c r="T1304" s="824"/>
      <c r="U1304" s="824"/>
      <c r="V1304" s="825"/>
      <c r="W1304" s="817" t="str">
        <f>IF(入力①申請書項目!AA1156="","",入力①申請書項目!AA1156)&amp;IF(入力①申請書項目!AD1156="","",入力①申請書項目!AD1156)</f>
        <v/>
      </c>
      <c r="X1304" s="818"/>
      <c r="Y1304" s="818"/>
      <c r="Z1304" s="819"/>
      <c r="AA1304" s="817" t="str">
        <f>IF(入力①申請書項目!AG1156="","",入力①申請書項目!AG1156)</f>
        <v/>
      </c>
      <c r="AB1304" s="818"/>
      <c r="AC1304" s="819"/>
      <c r="AD1304" s="826" t="str">
        <f>IF(入力①申請書項目!AK1156="","",入力①申請書項目!AK1156)</f>
        <v/>
      </c>
      <c r="AE1304" s="827"/>
      <c r="AF1304" s="828"/>
      <c r="AG1304" s="829" t="str">
        <f>IF(入力①申請書項目!AN1156="","",入力①申請書項目!AN1156)</f>
        <v/>
      </c>
      <c r="AH1304" s="830"/>
      <c r="AI1304" s="826" t="str">
        <f>IF(入力①申請書項目!AP1156=0,"",入力①申請書項目!AP1156)</f>
        <v/>
      </c>
      <c r="AJ1304" s="827"/>
      <c r="AK1304" s="828"/>
      <c r="AL1304" s="831" t="str">
        <f>IF(入力①申請書項目!AV1156="","",入力①申請書項目!AV1156)&amp;IF(入力①申請書項目!AZ1156="","",","&amp;入力①申請書項目!AZ1156)</f>
        <v/>
      </c>
      <c r="AM1304" s="832"/>
      <c r="AN1304" s="832"/>
      <c r="AO1304" s="832"/>
      <c r="AP1304" s="833"/>
      <c r="AQ1304" s="396"/>
    </row>
    <row r="1305" spans="1:43">
      <c r="A1305" s="265"/>
      <c r="B1305" s="265"/>
      <c r="C1305" s="815" t="str">
        <f>IF(入力①申請書項目!E1157="","",入力①申請書項目!E1157)</f>
        <v/>
      </c>
      <c r="D1305" s="816"/>
      <c r="E1305" s="817" t="str">
        <f>IF(入力①申請書項目!G1157="","","H"&amp;入力①申請書項目!G1157&amp;"."&amp;入力①申請書項目!J1157)</f>
        <v/>
      </c>
      <c r="F1305" s="818"/>
      <c r="G1305" s="818"/>
      <c r="H1305" s="819"/>
      <c r="I1305" s="820" t="str">
        <f>IF(入力①申請書項目!M1157="","",VLOOKUP(入力①申請書項目!M1157,PL①!$A$25:$B$29,2,FALSE))</f>
        <v/>
      </c>
      <c r="J1305" s="821"/>
      <c r="K1305" s="822"/>
      <c r="L1305" s="823" t="str">
        <f>IF(入力①申請書項目!Q1157="","",入力①申請書項目!Q1157)</f>
        <v/>
      </c>
      <c r="M1305" s="824"/>
      <c r="N1305" s="824"/>
      <c r="O1305" s="824"/>
      <c r="P1305" s="824"/>
      <c r="Q1305" s="824"/>
      <c r="R1305" s="824"/>
      <c r="S1305" s="824"/>
      <c r="T1305" s="824"/>
      <c r="U1305" s="824"/>
      <c r="V1305" s="825"/>
      <c r="W1305" s="817" t="str">
        <f>IF(入力①申請書項目!AA1157="","",入力①申請書項目!AA1157)&amp;IF(入力①申請書項目!AD1157="","",入力①申請書項目!AD1157)</f>
        <v/>
      </c>
      <c r="X1305" s="818"/>
      <c r="Y1305" s="818"/>
      <c r="Z1305" s="819"/>
      <c r="AA1305" s="817" t="str">
        <f>IF(入力①申請書項目!AG1157="","",入力①申請書項目!AG1157)</f>
        <v/>
      </c>
      <c r="AB1305" s="818"/>
      <c r="AC1305" s="819"/>
      <c r="AD1305" s="826" t="str">
        <f>IF(入力①申請書項目!AK1157="","",入力①申請書項目!AK1157)</f>
        <v/>
      </c>
      <c r="AE1305" s="827"/>
      <c r="AF1305" s="828"/>
      <c r="AG1305" s="829" t="str">
        <f>IF(入力①申請書項目!AN1157="","",入力①申請書項目!AN1157)</f>
        <v/>
      </c>
      <c r="AH1305" s="830"/>
      <c r="AI1305" s="826" t="str">
        <f>IF(入力①申請書項目!AP1157=0,"",入力①申請書項目!AP1157)</f>
        <v/>
      </c>
      <c r="AJ1305" s="827"/>
      <c r="AK1305" s="828"/>
      <c r="AL1305" s="831" t="str">
        <f>IF(入力①申請書項目!AV1157="","",入力①申請書項目!AV1157)&amp;IF(入力①申請書項目!AZ1157="","",","&amp;入力①申請書項目!AZ1157)</f>
        <v/>
      </c>
      <c r="AM1305" s="832"/>
      <c r="AN1305" s="832"/>
      <c r="AO1305" s="832"/>
      <c r="AP1305" s="833"/>
      <c r="AQ1305" s="396"/>
    </row>
    <row r="1306" spans="1:43">
      <c r="A1306" s="265"/>
      <c r="B1306" s="265"/>
      <c r="C1306" s="815" t="str">
        <f>IF(入力①申請書項目!E1158="","",入力①申請書項目!E1158)</f>
        <v/>
      </c>
      <c r="D1306" s="816"/>
      <c r="E1306" s="817" t="str">
        <f>IF(入力①申請書項目!G1158="","","H"&amp;入力①申請書項目!G1158&amp;"."&amp;入力①申請書項目!J1158)</f>
        <v/>
      </c>
      <c r="F1306" s="818"/>
      <c r="G1306" s="818"/>
      <c r="H1306" s="819"/>
      <c r="I1306" s="820" t="str">
        <f>IF(入力①申請書項目!M1158="","",VLOOKUP(入力①申請書項目!M1158,PL①!$A$25:$B$29,2,FALSE))</f>
        <v/>
      </c>
      <c r="J1306" s="821"/>
      <c r="K1306" s="822"/>
      <c r="L1306" s="823" t="str">
        <f>IF(入力①申請書項目!Q1158="","",入力①申請書項目!Q1158)</f>
        <v/>
      </c>
      <c r="M1306" s="824"/>
      <c r="N1306" s="824"/>
      <c r="O1306" s="824"/>
      <c r="P1306" s="824"/>
      <c r="Q1306" s="824"/>
      <c r="R1306" s="824"/>
      <c r="S1306" s="824"/>
      <c r="T1306" s="824"/>
      <c r="U1306" s="824"/>
      <c r="V1306" s="825"/>
      <c r="W1306" s="817" t="str">
        <f>IF(入力①申請書項目!AA1158="","",入力①申請書項目!AA1158)&amp;IF(入力①申請書項目!AD1158="","",入力①申請書項目!AD1158)</f>
        <v/>
      </c>
      <c r="X1306" s="818"/>
      <c r="Y1306" s="818"/>
      <c r="Z1306" s="819"/>
      <c r="AA1306" s="817" t="str">
        <f>IF(入力①申請書項目!AG1158="","",入力①申請書項目!AG1158)</f>
        <v/>
      </c>
      <c r="AB1306" s="818"/>
      <c r="AC1306" s="819"/>
      <c r="AD1306" s="826" t="str">
        <f>IF(入力①申請書項目!AK1158="","",入力①申請書項目!AK1158)</f>
        <v/>
      </c>
      <c r="AE1306" s="827"/>
      <c r="AF1306" s="828"/>
      <c r="AG1306" s="829" t="str">
        <f>IF(入力①申請書項目!AN1158="","",入力①申請書項目!AN1158)</f>
        <v/>
      </c>
      <c r="AH1306" s="830"/>
      <c r="AI1306" s="826" t="str">
        <f>IF(入力①申請書項目!AP1158=0,"",入力①申請書項目!AP1158)</f>
        <v/>
      </c>
      <c r="AJ1306" s="827"/>
      <c r="AK1306" s="828"/>
      <c r="AL1306" s="831" t="str">
        <f>IF(入力①申請書項目!AV1158="","",入力①申請書項目!AV1158)&amp;IF(入力①申請書項目!AZ1158="","",","&amp;入力①申請書項目!AZ1158)</f>
        <v/>
      </c>
      <c r="AM1306" s="832"/>
      <c r="AN1306" s="832"/>
      <c r="AO1306" s="832"/>
      <c r="AP1306" s="833"/>
      <c r="AQ1306" s="396"/>
    </row>
    <row r="1307" spans="1:43">
      <c r="A1307" s="265"/>
      <c r="B1307" s="265"/>
      <c r="C1307" s="815" t="str">
        <f>IF(入力①申請書項目!E1159="","",入力①申請書項目!E1159)</f>
        <v/>
      </c>
      <c r="D1307" s="816"/>
      <c r="E1307" s="817" t="str">
        <f>IF(入力①申請書項目!G1159="","","H"&amp;入力①申請書項目!G1159&amp;"."&amp;入力①申請書項目!J1159)</f>
        <v/>
      </c>
      <c r="F1307" s="818"/>
      <c r="G1307" s="818"/>
      <c r="H1307" s="819"/>
      <c r="I1307" s="820" t="str">
        <f>IF(入力①申請書項目!M1159="","",VLOOKUP(入力①申請書項目!M1159,PL①!$A$25:$B$29,2,FALSE))</f>
        <v/>
      </c>
      <c r="J1307" s="821"/>
      <c r="K1307" s="822"/>
      <c r="L1307" s="823" t="str">
        <f>IF(入力①申請書項目!Q1159="","",入力①申請書項目!Q1159)</f>
        <v/>
      </c>
      <c r="M1307" s="824"/>
      <c r="N1307" s="824"/>
      <c r="O1307" s="824"/>
      <c r="P1307" s="824"/>
      <c r="Q1307" s="824"/>
      <c r="R1307" s="824"/>
      <c r="S1307" s="824"/>
      <c r="T1307" s="824"/>
      <c r="U1307" s="824"/>
      <c r="V1307" s="825"/>
      <c r="W1307" s="817" t="str">
        <f>IF(入力①申請書項目!AA1159="","",入力①申請書項目!AA1159)&amp;IF(入力①申請書項目!AD1159="","",入力①申請書項目!AD1159)</f>
        <v/>
      </c>
      <c r="X1307" s="818"/>
      <c r="Y1307" s="818"/>
      <c r="Z1307" s="819"/>
      <c r="AA1307" s="817" t="str">
        <f>IF(入力①申請書項目!AG1159="","",入力①申請書項目!AG1159)</f>
        <v/>
      </c>
      <c r="AB1307" s="818"/>
      <c r="AC1307" s="819"/>
      <c r="AD1307" s="826" t="str">
        <f>IF(入力①申請書項目!AK1159="","",入力①申請書項目!AK1159)</f>
        <v/>
      </c>
      <c r="AE1307" s="827"/>
      <c r="AF1307" s="828"/>
      <c r="AG1307" s="829" t="str">
        <f>IF(入力①申請書項目!AN1159="","",入力①申請書項目!AN1159)</f>
        <v/>
      </c>
      <c r="AH1307" s="830"/>
      <c r="AI1307" s="826" t="str">
        <f>IF(入力①申請書項目!AP1159=0,"",入力①申請書項目!AP1159)</f>
        <v/>
      </c>
      <c r="AJ1307" s="827"/>
      <c r="AK1307" s="828"/>
      <c r="AL1307" s="831" t="str">
        <f>IF(入力①申請書項目!AV1159="","",入力①申請書項目!AV1159)&amp;IF(入力①申請書項目!AZ1159="","",","&amp;入力①申請書項目!AZ1159)</f>
        <v/>
      </c>
      <c r="AM1307" s="832"/>
      <c r="AN1307" s="832"/>
      <c r="AO1307" s="832"/>
      <c r="AP1307" s="833"/>
      <c r="AQ1307" s="396"/>
    </row>
    <row r="1308" spans="1:43">
      <c r="A1308" s="265"/>
      <c r="B1308" s="265"/>
      <c r="C1308" s="815" t="str">
        <f>IF(入力①申請書項目!E1160="","",入力①申請書項目!E1160)</f>
        <v/>
      </c>
      <c r="D1308" s="816"/>
      <c r="E1308" s="817" t="str">
        <f>IF(入力①申請書項目!G1160="","","H"&amp;入力①申請書項目!G1160&amp;"."&amp;入力①申請書項目!J1160)</f>
        <v/>
      </c>
      <c r="F1308" s="818"/>
      <c r="G1308" s="818"/>
      <c r="H1308" s="819"/>
      <c r="I1308" s="820" t="str">
        <f>IF(入力①申請書項目!M1160="","",VLOOKUP(入力①申請書項目!M1160,PL①!$A$25:$B$29,2,FALSE))</f>
        <v/>
      </c>
      <c r="J1308" s="821"/>
      <c r="K1308" s="822"/>
      <c r="L1308" s="823" t="str">
        <f>IF(入力①申請書項目!Q1160="","",入力①申請書項目!Q1160)</f>
        <v/>
      </c>
      <c r="M1308" s="824"/>
      <c r="N1308" s="824"/>
      <c r="O1308" s="824"/>
      <c r="P1308" s="824"/>
      <c r="Q1308" s="824"/>
      <c r="R1308" s="824"/>
      <c r="S1308" s="824"/>
      <c r="T1308" s="824"/>
      <c r="U1308" s="824"/>
      <c r="V1308" s="825"/>
      <c r="W1308" s="817" t="str">
        <f>IF(入力①申請書項目!AA1160="","",入力①申請書項目!AA1160)&amp;IF(入力①申請書項目!AD1160="","",入力①申請書項目!AD1160)</f>
        <v/>
      </c>
      <c r="X1308" s="818"/>
      <c r="Y1308" s="818"/>
      <c r="Z1308" s="819"/>
      <c r="AA1308" s="817" t="str">
        <f>IF(入力①申請書項目!AG1160="","",入力①申請書項目!AG1160)</f>
        <v/>
      </c>
      <c r="AB1308" s="818"/>
      <c r="AC1308" s="819"/>
      <c r="AD1308" s="826" t="str">
        <f>IF(入力①申請書項目!AK1160="","",入力①申請書項目!AK1160)</f>
        <v/>
      </c>
      <c r="AE1308" s="827"/>
      <c r="AF1308" s="828"/>
      <c r="AG1308" s="829" t="str">
        <f>IF(入力①申請書項目!AN1160="","",入力①申請書項目!AN1160)</f>
        <v/>
      </c>
      <c r="AH1308" s="830"/>
      <c r="AI1308" s="826" t="str">
        <f>IF(入力①申請書項目!AP1160=0,"",入力①申請書項目!AP1160)</f>
        <v/>
      </c>
      <c r="AJ1308" s="827"/>
      <c r="AK1308" s="828"/>
      <c r="AL1308" s="831" t="str">
        <f>IF(入力①申請書項目!AV1160="","",入力①申請書項目!AV1160)&amp;IF(入力①申請書項目!AZ1160="","",","&amp;入力①申請書項目!AZ1160)</f>
        <v/>
      </c>
      <c r="AM1308" s="832"/>
      <c r="AN1308" s="832"/>
      <c r="AO1308" s="832"/>
      <c r="AP1308" s="833"/>
      <c r="AQ1308" s="396"/>
    </row>
    <row r="1309" spans="1:43">
      <c r="A1309" s="265"/>
      <c r="B1309" s="265"/>
      <c r="C1309" s="815" t="str">
        <f>IF(入力①申請書項目!E1161="","",入力①申請書項目!E1161)</f>
        <v/>
      </c>
      <c r="D1309" s="816"/>
      <c r="E1309" s="817" t="str">
        <f>IF(入力①申請書項目!G1161="","","H"&amp;入力①申請書項目!G1161&amp;"."&amp;入力①申請書項目!J1161)</f>
        <v/>
      </c>
      <c r="F1309" s="818"/>
      <c r="G1309" s="818"/>
      <c r="H1309" s="819"/>
      <c r="I1309" s="820" t="str">
        <f>IF(入力①申請書項目!M1161="","",VLOOKUP(入力①申請書項目!M1161,PL①!$A$25:$B$29,2,FALSE))</f>
        <v/>
      </c>
      <c r="J1309" s="821"/>
      <c r="K1309" s="822"/>
      <c r="L1309" s="823" t="str">
        <f>IF(入力①申請書項目!Q1161="","",入力①申請書項目!Q1161)</f>
        <v/>
      </c>
      <c r="M1309" s="824"/>
      <c r="N1309" s="824"/>
      <c r="O1309" s="824"/>
      <c r="P1309" s="824"/>
      <c r="Q1309" s="824"/>
      <c r="R1309" s="824"/>
      <c r="S1309" s="824"/>
      <c r="T1309" s="824"/>
      <c r="U1309" s="824"/>
      <c r="V1309" s="825"/>
      <c r="W1309" s="817" t="str">
        <f>IF(入力①申請書項目!AA1161="","",入力①申請書項目!AA1161)&amp;IF(入力①申請書項目!AD1161="","",入力①申請書項目!AD1161)</f>
        <v/>
      </c>
      <c r="X1309" s="818"/>
      <c r="Y1309" s="818"/>
      <c r="Z1309" s="819"/>
      <c r="AA1309" s="817" t="str">
        <f>IF(入力①申請書項目!AG1161="","",入力①申請書項目!AG1161)</f>
        <v/>
      </c>
      <c r="AB1309" s="818"/>
      <c r="AC1309" s="819"/>
      <c r="AD1309" s="826" t="str">
        <f>IF(入力①申請書項目!AK1161="","",入力①申請書項目!AK1161)</f>
        <v/>
      </c>
      <c r="AE1309" s="827"/>
      <c r="AF1309" s="828"/>
      <c r="AG1309" s="829" t="str">
        <f>IF(入力①申請書項目!AN1161="","",入力①申請書項目!AN1161)</f>
        <v/>
      </c>
      <c r="AH1309" s="830"/>
      <c r="AI1309" s="826" t="str">
        <f>IF(入力①申請書項目!AP1161=0,"",入力①申請書項目!AP1161)</f>
        <v/>
      </c>
      <c r="AJ1309" s="827"/>
      <c r="AK1309" s="828"/>
      <c r="AL1309" s="831" t="str">
        <f>IF(入力①申請書項目!AV1161="","",入力①申請書項目!AV1161)&amp;IF(入力①申請書項目!AZ1161="","",","&amp;入力①申請書項目!AZ1161)</f>
        <v/>
      </c>
      <c r="AM1309" s="832"/>
      <c r="AN1309" s="832"/>
      <c r="AO1309" s="832"/>
      <c r="AP1309" s="833"/>
      <c r="AQ1309" s="396"/>
    </row>
    <row r="1310" spans="1:43">
      <c r="A1310" s="265"/>
      <c r="B1310" s="265"/>
      <c r="C1310" s="815" t="str">
        <f>IF(入力①申請書項目!E1162="","",入力①申請書項目!E1162)</f>
        <v/>
      </c>
      <c r="D1310" s="816"/>
      <c r="E1310" s="817" t="str">
        <f>IF(入力①申請書項目!G1162="","","H"&amp;入力①申請書項目!G1162&amp;"."&amp;入力①申請書項目!J1162)</f>
        <v/>
      </c>
      <c r="F1310" s="818"/>
      <c r="G1310" s="818"/>
      <c r="H1310" s="819"/>
      <c r="I1310" s="820" t="str">
        <f>IF(入力①申請書項目!M1162="","",VLOOKUP(入力①申請書項目!M1162,PL①!$A$25:$B$29,2,FALSE))</f>
        <v/>
      </c>
      <c r="J1310" s="821"/>
      <c r="K1310" s="822"/>
      <c r="L1310" s="823" t="str">
        <f>IF(入力①申請書項目!Q1162="","",入力①申請書項目!Q1162)</f>
        <v/>
      </c>
      <c r="M1310" s="824"/>
      <c r="N1310" s="824"/>
      <c r="O1310" s="824"/>
      <c r="P1310" s="824"/>
      <c r="Q1310" s="824"/>
      <c r="R1310" s="824"/>
      <c r="S1310" s="824"/>
      <c r="T1310" s="824"/>
      <c r="U1310" s="824"/>
      <c r="V1310" s="825"/>
      <c r="W1310" s="817" t="str">
        <f>IF(入力①申請書項目!AA1162="","",入力①申請書項目!AA1162)&amp;IF(入力①申請書項目!AD1162="","",入力①申請書項目!AD1162)</f>
        <v/>
      </c>
      <c r="X1310" s="818"/>
      <c r="Y1310" s="818"/>
      <c r="Z1310" s="819"/>
      <c r="AA1310" s="817" t="str">
        <f>IF(入力①申請書項目!AG1162="","",入力①申請書項目!AG1162)</f>
        <v/>
      </c>
      <c r="AB1310" s="818"/>
      <c r="AC1310" s="819"/>
      <c r="AD1310" s="826" t="str">
        <f>IF(入力①申請書項目!AK1162="","",入力①申請書項目!AK1162)</f>
        <v/>
      </c>
      <c r="AE1310" s="827"/>
      <c r="AF1310" s="828"/>
      <c r="AG1310" s="829" t="str">
        <f>IF(入力①申請書項目!AN1162="","",入力①申請書項目!AN1162)</f>
        <v/>
      </c>
      <c r="AH1310" s="830"/>
      <c r="AI1310" s="826" t="str">
        <f>IF(入力①申請書項目!AP1162=0,"",入力①申請書項目!AP1162)</f>
        <v/>
      </c>
      <c r="AJ1310" s="827"/>
      <c r="AK1310" s="828"/>
      <c r="AL1310" s="831" t="str">
        <f>IF(入力①申請書項目!AV1162="","",入力①申請書項目!AV1162)&amp;IF(入力①申請書項目!AZ1162="","",","&amp;入力①申請書項目!AZ1162)</f>
        <v/>
      </c>
      <c r="AM1310" s="832"/>
      <c r="AN1310" s="832"/>
      <c r="AO1310" s="832"/>
      <c r="AP1310" s="833"/>
      <c r="AQ1310" s="396"/>
    </row>
    <row r="1311" spans="1:43">
      <c r="A1311" s="265"/>
      <c r="B1311" s="265"/>
      <c r="C1311" s="815" t="str">
        <f>IF(入力①申請書項目!E1163="","",入力①申請書項目!E1163)</f>
        <v/>
      </c>
      <c r="D1311" s="816"/>
      <c r="E1311" s="817" t="str">
        <f>IF(入力①申請書項目!G1163="","","H"&amp;入力①申請書項目!G1163&amp;"."&amp;入力①申請書項目!J1163)</f>
        <v/>
      </c>
      <c r="F1311" s="818"/>
      <c r="G1311" s="818"/>
      <c r="H1311" s="819"/>
      <c r="I1311" s="820" t="str">
        <f>IF(入力①申請書項目!M1163="","",VLOOKUP(入力①申請書項目!M1163,PL①!$A$25:$B$29,2,FALSE))</f>
        <v/>
      </c>
      <c r="J1311" s="821"/>
      <c r="K1311" s="822"/>
      <c r="L1311" s="823" t="str">
        <f>IF(入力①申請書項目!Q1163="","",入力①申請書項目!Q1163)</f>
        <v/>
      </c>
      <c r="M1311" s="824"/>
      <c r="N1311" s="824"/>
      <c r="O1311" s="824"/>
      <c r="P1311" s="824"/>
      <c r="Q1311" s="824"/>
      <c r="R1311" s="824"/>
      <c r="S1311" s="824"/>
      <c r="T1311" s="824"/>
      <c r="U1311" s="824"/>
      <c r="V1311" s="825"/>
      <c r="W1311" s="817" t="str">
        <f>IF(入力①申請書項目!AA1163="","",入力①申請書項目!AA1163)&amp;IF(入力①申請書項目!AD1163="","",入力①申請書項目!AD1163)</f>
        <v/>
      </c>
      <c r="X1311" s="818"/>
      <c r="Y1311" s="818"/>
      <c r="Z1311" s="819"/>
      <c r="AA1311" s="817" t="str">
        <f>IF(入力①申請書項目!AG1163="","",入力①申請書項目!AG1163)</f>
        <v/>
      </c>
      <c r="AB1311" s="818"/>
      <c r="AC1311" s="819"/>
      <c r="AD1311" s="826" t="str">
        <f>IF(入力①申請書項目!AK1163="","",入力①申請書項目!AK1163)</f>
        <v/>
      </c>
      <c r="AE1311" s="827"/>
      <c r="AF1311" s="828"/>
      <c r="AG1311" s="829" t="str">
        <f>IF(入力①申請書項目!AN1163="","",入力①申請書項目!AN1163)</f>
        <v/>
      </c>
      <c r="AH1311" s="830"/>
      <c r="AI1311" s="826" t="str">
        <f>IF(入力①申請書項目!AP1163=0,"",入力①申請書項目!AP1163)</f>
        <v/>
      </c>
      <c r="AJ1311" s="827"/>
      <c r="AK1311" s="828"/>
      <c r="AL1311" s="831" t="str">
        <f>IF(入力①申請書項目!AV1163="","",入力①申請書項目!AV1163)&amp;IF(入力①申請書項目!AZ1163="","",","&amp;入力①申請書項目!AZ1163)</f>
        <v/>
      </c>
      <c r="AM1311" s="832"/>
      <c r="AN1311" s="832"/>
      <c r="AO1311" s="832"/>
      <c r="AP1311" s="833"/>
      <c r="AQ1311" s="396"/>
    </row>
    <row r="1312" spans="1:43">
      <c r="A1312" s="265"/>
      <c r="B1312" s="265"/>
      <c r="C1312" s="815" t="str">
        <f>IF(入力①申請書項目!E1164="","",入力①申請書項目!E1164)</f>
        <v/>
      </c>
      <c r="D1312" s="816"/>
      <c r="E1312" s="817" t="str">
        <f>IF(入力①申請書項目!G1164="","","H"&amp;入力①申請書項目!G1164&amp;"."&amp;入力①申請書項目!J1164)</f>
        <v/>
      </c>
      <c r="F1312" s="818"/>
      <c r="G1312" s="818"/>
      <c r="H1312" s="819"/>
      <c r="I1312" s="820" t="str">
        <f>IF(入力①申請書項目!M1164="","",VLOOKUP(入力①申請書項目!M1164,PL①!$A$25:$B$29,2,FALSE))</f>
        <v/>
      </c>
      <c r="J1312" s="821"/>
      <c r="K1312" s="822"/>
      <c r="L1312" s="823" t="str">
        <f>IF(入力①申請書項目!Q1164="","",入力①申請書項目!Q1164)</f>
        <v/>
      </c>
      <c r="M1312" s="824"/>
      <c r="N1312" s="824"/>
      <c r="O1312" s="824"/>
      <c r="P1312" s="824"/>
      <c r="Q1312" s="824"/>
      <c r="R1312" s="824"/>
      <c r="S1312" s="824"/>
      <c r="T1312" s="824"/>
      <c r="U1312" s="824"/>
      <c r="V1312" s="825"/>
      <c r="W1312" s="817" t="str">
        <f>IF(入力①申請書項目!AA1164="","",入力①申請書項目!AA1164)&amp;IF(入力①申請書項目!AD1164="","",入力①申請書項目!AD1164)</f>
        <v/>
      </c>
      <c r="X1312" s="818"/>
      <c r="Y1312" s="818"/>
      <c r="Z1312" s="819"/>
      <c r="AA1312" s="817" t="str">
        <f>IF(入力①申請書項目!AG1164="","",入力①申請書項目!AG1164)</f>
        <v/>
      </c>
      <c r="AB1312" s="818"/>
      <c r="AC1312" s="819"/>
      <c r="AD1312" s="826" t="str">
        <f>IF(入力①申請書項目!AK1164="","",入力①申請書項目!AK1164)</f>
        <v/>
      </c>
      <c r="AE1312" s="827"/>
      <c r="AF1312" s="828"/>
      <c r="AG1312" s="829" t="str">
        <f>IF(入力①申請書項目!AN1164="","",入力①申請書項目!AN1164)</f>
        <v/>
      </c>
      <c r="AH1312" s="830"/>
      <c r="AI1312" s="826" t="str">
        <f>IF(入力①申請書項目!AP1164=0,"",入力①申請書項目!AP1164)</f>
        <v/>
      </c>
      <c r="AJ1312" s="827"/>
      <c r="AK1312" s="828"/>
      <c r="AL1312" s="831" t="str">
        <f>IF(入力①申請書項目!AV1164="","",入力①申請書項目!AV1164)&amp;IF(入力①申請書項目!AZ1164="","",","&amp;入力①申請書項目!AZ1164)</f>
        <v/>
      </c>
      <c r="AM1312" s="832"/>
      <c r="AN1312" s="832"/>
      <c r="AO1312" s="832"/>
      <c r="AP1312" s="833"/>
      <c r="AQ1312" s="396"/>
    </row>
    <row r="1313" spans="1:44">
      <c r="A1313" s="265"/>
      <c r="B1313" s="265"/>
      <c r="C1313" s="815" t="str">
        <f>IF(入力①申請書項目!E1165="","",入力①申請書項目!E1165)</f>
        <v/>
      </c>
      <c r="D1313" s="816"/>
      <c r="E1313" s="817" t="str">
        <f>IF(入力①申請書項目!G1165="","","H"&amp;入力①申請書項目!G1165&amp;"."&amp;入力①申請書項目!J1165)</f>
        <v/>
      </c>
      <c r="F1313" s="818"/>
      <c r="G1313" s="818"/>
      <c r="H1313" s="819"/>
      <c r="I1313" s="820" t="str">
        <f>IF(入力①申請書項目!M1165="","",VLOOKUP(入力①申請書項目!M1165,PL①!$A$25:$B$29,2,FALSE))</f>
        <v/>
      </c>
      <c r="J1313" s="821"/>
      <c r="K1313" s="822"/>
      <c r="L1313" s="823" t="str">
        <f>IF(入力①申請書項目!Q1165="","",入力①申請書項目!Q1165)</f>
        <v/>
      </c>
      <c r="M1313" s="824"/>
      <c r="N1313" s="824"/>
      <c r="O1313" s="824"/>
      <c r="P1313" s="824"/>
      <c r="Q1313" s="824"/>
      <c r="R1313" s="824"/>
      <c r="S1313" s="824"/>
      <c r="T1313" s="824"/>
      <c r="U1313" s="824"/>
      <c r="V1313" s="825"/>
      <c r="W1313" s="817" t="str">
        <f>IF(入力①申請書項目!AA1165="","",入力①申請書項目!AA1165)&amp;IF(入力①申請書項目!AD1165="","",入力①申請書項目!AD1165)</f>
        <v/>
      </c>
      <c r="X1313" s="818"/>
      <c r="Y1313" s="818"/>
      <c r="Z1313" s="819"/>
      <c r="AA1313" s="817" t="str">
        <f>IF(入力①申請書項目!AG1165="","",入力①申請書項目!AG1165)</f>
        <v/>
      </c>
      <c r="AB1313" s="818"/>
      <c r="AC1313" s="819"/>
      <c r="AD1313" s="826" t="str">
        <f>IF(入力①申請書項目!AK1165="","",入力①申請書項目!AK1165)</f>
        <v/>
      </c>
      <c r="AE1313" s="827"/>
      <c r="AF1313" s="828"/>
      <c r="AG1313" s="829" t="str">
        <f>IF(入力①申請書項目!AN1165="","",入力①申請書項目!AN1165)</f>
        <v/>
      </c>
      <c r="AH1313" s="830"/>
      <c r="AI1313" s="826" t="str">
        <f>IF(入力①申請書項目!AP1165=0,"",入力①申請書項目!AP1165)</f>
        <v/>
      </c>
      <c r="AJ1313" s="827"/>
      <c r="AK1313" s="828"/>
      <c r="AL1313" s="831" t="str">
        <f>IF(入力①申請書項目!AV1165="","",入力①申請書項目!AV1165)&amp;IF(入力①申請書項目!AZ1165="","",","&amp;入力①申請書項目!AZ1165)</f>
        <v/>
      </c>
      <c r="AM1313" s="832"/>
      <c r="AN1313" s="832"/>
      <c r="AO1313" s="832"/>
      <c r="AP1313" s="833"/>
      <c r="AQ1313" s="396"/>
    </row>
    <row r="1314" spans="1:44">
      <c r="A1314" s="265"/>
      <c r="B1314" s="265"/>
      <c r="C1314" s="815" t="str">
        <f>IF(入力①申請書項目!E1166="","",入力①申請書項目!E1166)</f>
        <v/>
      </c>
      <c r="D1314" s="816"/>
      <c r="E1314" s="817" t="str">
        <f>IF(入力①申請書項目!G1166="","","H"&amp;入力①申請書項目!G1166&amp;"."&amp;入力①申請書項目!J1166)</f>
        <v/>
      </c>
      <c r="F1314" s="818"/>
      <c r="G1314" s="818"/>
      <c r="H1314" s="819"/>
      <c r="I1314" s="820" t="str">
        <f>IF(入力①申請書項目!M1166="","",VLOOKUP(入力①申請書項目!M1166,PL①!$A$25:$B$29,2,FALSE))</f>
        <v/>
      </c>
      <c r="J1314" s="821"/>
      <c r="K1314" s="822"/>
      <c r="L1314" s="823" t="str">
        <f>IF(入力①申請書項目!Q1166="","",入力①申請書項目!Q1166)</f>
        <v/>
      </c>
      <c r="M1314" s="824"/>
      <c r="N1314" s="824"/>
      <c r="O1314" s="824"/>
      <c r="P1314" s="824"/>
      <c r="Q1314" s="824"/>
      <c r="R1314" s="824"/>
      <c r="S1314" s="824"/>
      <c r="T1314" s="824"/>
      <c r="U1314" s="824"/>
      <c r="V1314" s="825"/>
      <c r="W1314" s="817" t="str">
        <f>IF(入力①申請書項目!AA1166="","",入力①申請書項目!AA1166)&amp;IF(入力①申請書項目!AD1166="","",入力①申請書項目!AD1166)</f>
        <v/>
      </c>
      <c r="X1314" s="818"/>
      <c r="Y1314" s="818"/>
      <c r="Z1314" s="819"/>
      <c r="AA1314" s="817" t="str">
        <f>IF(入力①申請書項目!AG1166="","",入力①申請書項目!AG1166)</f>
        <v/>
      </c>
      <c r="AB1314" s="818"/>
      <c r="AC1314" s="819"/>
      <c r="AD1314" s="826" t="str">
        <f>IF(入力①申請書項目!AK1166="","",入力①申請書項目!AK1166)</f>
        <v/>
      </c>
      <c r="AE1314" s="827"/>
      <c r="AF1314" s="828"/>
      <c r="AG1314" s="829" t="str">
        <f>IF(入力①申請書項目!AN1166="","",入力①申請書項目!AN1166)</f>
        <v/>
      </c>
      <c r="AH1314" s="830"/>
      <c r="AI1314" s="826" t="str">
        <f>IF(入力①申請書項目!AP1166=0,"",入力①申請書項目!AP1166)</f>
        <v/>
      </c>
      <c r="AJ1314" s="827"/>
      <c r="AK1314" s="828"/>
      <c r="AL1314" s="831" t="str">
        <f>IF(入力①申請書項目!AV1166="","",入力①申請書項目!AV1166)&amp;IF(入力①申請書項目!AZ1166="","",","&amp;入力①申請書項目!AZ1166)</f>
        <v/>
      </c>
      <c r="AM1314" s="832"/>
      <c r="AN1314" s="832"/>
      <c r="AO1314" s="832"/>
      <c r="AP1314" s="833"/>
      <c r="AQ1314" s="396"/>
    </row>
    <row r="1315" spans="1:44">
      <c r="A1315" s="265"/>
      <c r="B1315" s="265"/>
      <c r="C1315" s="815" t="str">
        <f>IF(入力①申請書項目!E1167="","",入力①申請書項目!E1167)</f>
        <v/>
      </c>
      <c r="D1315" s="816"/>
      <c r="E1315" s="817" t="str">
        <f>IF(入力①申請書項目!G1167="","","H"&amp;入力①申請書項目!G1167&amp;"."&amp;入力①申請書項目!J1167)</f>
        <v/>
      </c>
      <c r="F1315" s="818"/>
      <c r="G1315" s="818"/>
      <c r="H1315" s="819"/>
      <c r="I1315" s="820" t="str">
        <f>IF(入力①申請書項目!M1167="","",VLOOKUP(入力①申請書項目!M1167,PL①!$A$25:$B$29,2,FALSE))</f>
        <v/>
      </c>
      <c r="J1315" s="821"/>
      <c r="K1315" s="822"/>
      <c r="L1315" s="823" t="str">
        <f>IF(入力①申請書項目!Q1167="","",入力①申請書項目!Q1167)</f>
        <v/>
      </c>
      <c r="M1315" s="824"/>
      <c r="N1315" s="824"/>
      <c r="O1315" s="824"/>
      <c r="P1315" s="824"/>
      <c r="Q1315" s="824"/>
      <c r="R1315" s="824"/>
      <c r="S1315" s="824"/>
      <c r="T1315" s="824"/>
      <c r="U1315" s="824"/>
      <c r="V1315" s="825"/>
      <c r="W1315" s="817" t="str">
        <f>IF(入力①申請書項目!AA1167="","",入力①申請書項目!AA1167)&amp;IF(入力①申請書項目!AD1167="","",入力①申請書項目!AD1167)</f>
        <v/>
      </c>
      <c r="X1315" s="818"/>
      <c r="Y1315" s="818"/>
      <c r="Z1315" s="819"/>
      <c r="AA1315" s="817" t="str">
        <f>IF(入力①申請書項目!AG1167="","",入力①申請書項目!AG1167)</f>
        <v/>
      </c>
      <c r="AB1315" s="818"/>
      <c r="AC1315" s="819"/>
      <c r="AD1315" s="826" t="str">
        <f>IF(入力①申請書項目!AK1167="","",入力①申請書項目!AK1167)</f>
        <v/>
      </c>
      <c r="AE1315" s="827"/>
      <c r="AF1315" s="828"/>
      <c r="AG1315" s="829" t="str">
        <f>IF(入力①申請書項目!AN1167="","",入力①申請書項目!AN1167)</f>
        <v/>
      </c>
      <c r="AH1315" s="830"/>
      <c r="AI1315" s="826" t="str">
        <f>IF(入力①申請書項目!AP1167=0,"",入力①申請書項目!AP1167)</f>
        <v/>
      </c>
      <c r="AJ1315" s="827"/>
      <c r="AK1315" s="828"/>
      <c r="AL1315" s="831" t="str">
        <f>IF(入力①申請書項目!AV1167="","",入力①申請書項目!AV1167)&amp;IF(入力①申請書項目!AZ1167="","",","&amp;入力①申請書項目!AZ1167)</f>
        <v/>
      </c>
      <c r="AM1315" s="832"/>
      <c r="AN1315" s="832"/>
      <c r="AO1315" s="832"/>
      <c r="AP1315" s="833"/>
      <c r="AQ1315" s="396"/>
    </row>
    <row r="1316" spans="1:44">
      <c r="A1316" s="265"/>
      <c r="B1316" s="265"/>
      <c r="C1316" s="389"/>
      <c r="D1316" s="389"/>
      <c r="E1316" s="390"/>
      <c r="F1316" s="390"/>
      <c r="G1316" s="390"/>
      <c r="H1316" s="390"/>
      <c r="I1316" s="391"/>
      <c r="J1316" s="391"/>
      <c r="K1316" s="391"/>
      <c r="L1316" s="392"/>
      <c r="M1316" s="392"/>
      <c r="N1316" s="392"/>
      <c r="O1316" s="392"/>
      <c r="P1316" s="392"/>
      <c r="Q1316" s="392"/>
      <c r="R1316" s="392"/>
      <c r="S1316" s="392"/>
      <c r="T1316" s="392"/>
      <c r="U1316" s="392"/>
      <c r="V1316" s="392"/>
      <c r="W1316" s="390"/>
      <c r="X1316" s="390"/>
      <c r="Y1316" s="390"/>
      <c r="Z1316" s="390"/>
      <c r="AA1316" s="390"/>
      <c r="AB1316" s="390"/>
      <c r="AC1316" s="390"/>
      <c r="AD1316" s="393"/>
      <c r="AE1316" s="393"/>
      <c r="AF1316" s="393"/>
      <c r="AG1316" s="394"/>
      <c r="AH1316" s="394"/>
      <c r="AI1316" s="393"/>
      <c r="AJ1316" s="393"/>
      <c r="AK1316" s="393"/>
      <c r="AL1316" s="395"/>
      <c r="AM1316" s="395"/>
      <c r="AN1316" s="395"/>
      <c r="AO1316" s="395"/>
      <c r="AP1316" s="395"/>
      <c r="AQ1316" s="396"/>
      <c r="AR1316" s="285"/>
    </row>
    <row r="1317" spans="1:44">
      <c r="A1317" s="265"/>
      <c r="B1317" s="265"/>
      <c r="C1317" s="389"/>
      <c r="D1317" s="389"/>
      <c r="E1317" s="390"/>
      <c r="F1317" s="390"/>
      <c r="G1317" s="390"/>
      <c r="H1317" s="390"/>
      <c r="I1317" s="391"/>
      <c r="J1317" s="391"/>
      <c r="K1317" s="391"/>
      <c r="L1317" s="392"/>
      <c r="M1317" s="392"/>
      <c r="N1317" s="392"/>
      <c r="O1317" s="392"/>
      <c r="P1317" s="392"/>
      <c r="Q1317" s="392"/>
      <c r="R1317" s="392"/>
      <c r="S1317" s="392"/>
      <c r="T1317" s="392"/>
      <c r="U1317" s="392"/>
      <c r="V1317" s="392"/>
      <c r="W1317" s="390"/>
      <c r="X1317" s="390"/>
      <c r="Y1317" s="390"/>
      <c r="Z1317" s="390"/>
      <c r="AA1317" s="390"/>
      <c r="AB1317" s="390"/>
      <c r="AC1317" s="390"/>
      <c r="AD1317" s="393"/>
      <c r="AE1317" s="393"/>
      <c r="AF1317" s="393"/>
      <c r="AG1317" s="394"/>
      <c r="AH1317" s="394"/>
      <c r="AI1317" s="393"/>
      <c r="AJ1317" s="393"/>
      <c r="AK1317" s="393"/>
      <c r="AL1317" s="395"/>
      <c r="AM1317" s="395"/>
      <c r="AN1317" s="395"/>
      <c r="AO1317" s="395"/>
      <c r="AP1317" s="395"/>
      <c r="AQ1317" s="396"/>
      <c r="AR1317" s="285"/>
    </row>
    <row r="1318" spans="1:44">
      <c r="A1318" s="265"/>
      <c r="B1318" s="265"/>
      <c r="C1318" s="389"/>
      <c r="D1318" s="389"/>
      <c r="E1318" s="390"/>
      <c r="F1318" s="390"/>
      <c r="G1318" s="390"/>
      <c r="H1318" s="390"/>
      <c r="I1318" s="391"/>
      <c r="J1318" s="391"/>
      <c r="K1318" s="391"/>
      <c r="L1318" s="392"/>
      <c r="M1318" s="392"/>
      <c r="N1318" s="392"/>
      <c r="O1318" s="392"/>
      <c r="P1318" s="392"/>
      <c r="Q1318" s="392"/>
      <c r="R1318" s="392"/>
      <c r="S1318" s="392"/>
      <c r="T1318" s="392"/>
      <c r="U1318" s="392"/>
      <c r="V1318" s="392"/>
      <c r="W1318" s="390"/>
      <c r="X1318" s="390"/>
      <c r="Y1318" s="390"/>
      <c r="Z1318" s="390"/>
      <c r="AA1318" s="390"/>
      <c r="AB1318" s="390"/>
      <c r="AC1318" s="390"/>
      <c r="AD1318" s="393"/>
      <c r="AE1318" s="393"/>
      <c r="AF1318" s="393"/>
      <c r="AG1318" s="394"/>
      <c r="AH1318" s="394"/>
      <c r="AI1318" s="393"/>
      <c r="AJ1318" s="393"/>
      <c r="AK1318" s="393"/>
      <c r="AL1318" s="395"/>
      <c r="AM1318" s="395"/>
      <c r="AN1318" s="395"/>
      <c r="AO1318" s="395"/>
      <c r="AP1318" s="395"/>
      <c r="AQ1318" s="396"/>
      <c r="AR1318" s="285"/>
    </row>
    <row r="1319" spans="1:44">
      <c r="A1319" s="265"/>
      <c r="B1319" s="265"/>
      <c r="C1319" s="389"/>
      <c r="D1319" s="389"/>
      <c r="E1319" s="390"/>
      <c r="F1319" s="390"/>
      <c r="G1319" s="390"/>
      <c r="H1319" s="390"/>
      <c r="I1319" s="391"/>
      <c r="J1319" s="391"/>
      <c r="K1319" s="391"/>
      <c r="L1319" s="392"/>
      <c r="M1319" s="392"/>
      <c r="N1319" s="392"/>
      <c r="O1319" s="392"/>
      <c r="P1319" s="392"/>
      <c r="Q1319" s="392"/>
      <c r="R1319" s="392"/>
      <c r="S1319" s="392"/>
      <c r="T1319" s="392"/>
      <c r="U1319" s="392"/>
      <c r="V1319" s="392"/>
      <c r="W1319" s="390"/>
      <c r="X1319" s="390"/>
      <c r="Y1319" s="390"/>
      <c r="Z1319" s="390"/>
      <c r="AA1319" s="390"/>
      <c r="AB1319" s="390"/>
      <c r="AC1319" s="390"/>
      <c r="AD1319" s="393"/>
      <c r="AE1319" s="393"/>
      <c r="AF1319" s="393"/>
      <c r="AG1319" s="394"/>
      <c r="AH1319" s="394"/>
      <c r="AI1319" s="393"/>
      <c r="AJ1319" s="393"/>
      <c r="AK1319" s="393"/>
      <c r="AL1319" s="395"/>
      <c r="AM1319" s="395"/>
      <c r="AN1319" s="395"/>
      <c r="AO1319" s="395"/>
      <c r="AP1319" s="395"/>
      <c r="AQ1319" s="396"/>
      <c r="AR1319" s="285"/>
    </row>
    <row r="1320" spans="1:44">
      <c r="A1320" s="265"/>
      <c r="B1320" s="265"/>
      <c r="C1320" s="389"/>
      <c r="D1320" s="389"/>
      <c r="E1320" s="390"/>
      <c r="F1320" s="390"/>
      <c r="G1320" s="390"/>
      <c r="H1320" s="390"/>
      <c r="I1320" s="391"/>
      <c r="J1320" s="391"/>
      <c r="K1320" s="391"/>
      <c r="L1320" s="392"/>
      <c r="M1320" s="392"/>
      <c r="N1320" s="392"/>
      <c r="O1320" s="392"/>
      <c r="P1320" s="392"/>
      <c r="Q1320" s="392"/>
      <c r="R1320" s="392"/>
      <c r="S1320" s="392"/>
      <c r="T1320" s="392"/>
      <c r="U1320" s="392"/>
      <c r="V1320" s="392"/>
      <c r="W1320" s="390"/>
      <c r="X1320" s="390"/>
      <c r="Y1320" s="390"/>
      <c r="Z1320" s="390"/>
      <c r="AA1320" s="390"/>
      <c r="AB1320" s="390"/>
      <c r="AC1320" s="390"/>
      <c r="AD1320" s="393"/>
      <c r="AE1320" s="393"/>
      <c r="AF1320" s="393"/>
      <c r="AG1320" s="394"/>
      <c r="AH1320" s="394"/>
      <c r="AI1320" s="393"/>
      <c r="AJ1320" s="393"/>
      <c r="AK1320" s="393"/>
      <c r="AL1320" s="395"/>
      <c r="AM1320" s="395"/>
      <c r="AN1320" s="395"/>
      <c r="AO1320" s="395"/>
      <c r="AP1320" s="395"/>
      <c r="AQ1320" s="396"/>
      <c r="AR1320" s="285"/>
    </row>
    <row r="1321" spans="1:44">
      <c r="A1321" s="265"/>
      <c r="B1321" s="265"/>
      <c r="C1321" s="389"/>
      <c r="D1321" s="389"/>
      <c r="E1321" s="390"/>
      <c r="F1321" s="390"/>
      <c r="G1321" s="390"/>
      <c r="H1321" s="390"/>
      <c r="I1321" s="391"/>
      <c r="J1321" s="391"/>
      <c r="K1321" s="391"/>
      <c r="L1321" s="392"/>
      <c r="M1321" s="392"/>
      <c r="N1321" s="392"/>
      <c r="O1321" s="392"/>
      <c r="P1321" s="392"/>
      <c r="Q1321" s="392"/>
      <c r="R1321" s="392"/>
      <c r="S1321" s="392"/>
      <c r="T1321" s="392"/>
      <c r="U1321" s="392"/>
      <c r="V1321" s="392"/>
      <c r="W1321" s="390"/>
      <c r="X1321" s="390"/>
      <c r="Y1321" s="390"/>
      <c r="Z1321" s="390"/>
      <c r="AA1321" s="390"/>
      <c r="AB1321" s="390"/>
      <c r="AC1321" s="390"/>
      <c r="AD1321" s="393"/>
      <c r="AE1321" s="393"/>
      <c r="AF1321" s="393"/>
      <c r="AG1321" s="394"/>
      <c r="AH1321" s="394"/>
      <c r="AI1321" s="393"/>
      <c r="AJ1321" s="393"/>
      <c r="AK1321" s="393"/>
      <c r="AL1321" s="395"/>
      <c r="AM1321" s="395"/>
      <c r="AN1321" s="395"/>
      <c r="AO1321" s="395"/>
      <c r="AP1321" s="395"/>
      <c r="AQ1321" s="396"/>
      <c r="AR1321" s="285"/>
    </row>
    <row r="1322" spans="1:44">
      <c r="A1322" s="265"/>
      <c r="B1322" s="265"/>
      <c r="C1322" s="389"/>
      <c r="D1322" s="389"/>
      <c r="E1322" s="390"/>
      <c r="F1322" s="390"/>
      <c r="G1322" s="390"/>
      <c r="H1322" s="390"/>
      <c r="I1322" s="391"/>
      <c r="J1322" s="391"/>
      <c r="K1322" s="391"/>
      <c r="L1322" s="392"/>
      <c r="M1322" s="392"/>
      <c r="N1322" s="392"/>
      <c r="O1322" s="392"/>
      <c r="P1322" s="392"/>
      <c r="Q1322" s="392"/>
      <c r="R1322" s="392"/>
      <c r="S1322" s="392"/>
      <c r="T1322" s="392"/>
      <c r="U1322" s="392"/>
      <c r="V1322" s="392"/>
      <c r="W1322" s="390"/>
      <c r="X1322" s="390"/>
      <c r="Y1322" s="390"/>
      <c r="Z1322" s="390"/>
      <c r="AA1322" s="390"/>
      <c r="AB1322" s="390"/>
      <c r="AC1322" s="390"/>
      <c r="AD1322" s="393"/>
      <c r="AE1322" s="393"/>
      <c r="AF1322" s="393"/>
      <c r="AG1322" s="394"/>
      <c r="AH1322" s="394"/>
      <c r="AI1322" s="393"/>
      <c r="AJ1322" s="393"/>
      <c r="AK1322" s="393"/>
      <c r="AL1322" s="395"/>
      <c r="AM1322" s="395"/>
      <c r="AN1322" s="395"/>
      <c r="AO1322" s="395"/>
      <c r="AP1322" s="395"/>
      <c r="AQ1322" s="396"/>
      <c r="AR1322" s="285"/>
    </row>
    <row r="1323" spans="1:44">
      <c r="A1323" s="265"/>
      <c r="B1323" s="265"/>
      <c r="C1323" s="389"/>
      <c r="D1323" s="389"/>
      <c r="E1323" s="390"/>
      <c r="F1323" s="390"/>
      <c r="G1323" s="390"/>
      <c r="H1323" s="390"/>
      <c r="I1323" s="391"/>
      <c r="J1323" s="391"/>
      <c r="K1323" s="391"/>
      <c r="L1323" s="392"/>
      <c r="M1323" s="392"/>
      <c r="N1323" s="392"/>
      <c r="O1323" s="392"/>
      <c r="P1323" s="392"/>
      <c r="Q1323" s="392"/>
      <c r="R1323" s="392"/>
      <c r="S1323" s="392"/>
      <c r="T1323" s="392"/>
      <c r="U1323" s="392"/>
      <c r="V1323" s="392"/>
      <c r="W1323" s="390"/>
      <c r="X1323" s="390"/>
      <c r="Y1323" s="390"/>
      <c r="Z1323" s="390"/>
      <c r="AA1323" s="390"/>
      <c r="AB1323" s="390"/>
      <c r="AC1323" s="390"/>
      <c r="AD1323" s="393"/>
      <c r="AE1323" s="393"/>
      <c r="AF1323" s="393"/>
      <c r="AG1323" s="394"/>
      <c r="AH1323" s="394"/>
      <c r="AI1323" s="393"/>
      <c r="AJ1323" s="393"/>
      <c r="AK1323" s="393"/>
      <c r="AL1323" s="395"/>
      <c r="AM1323" s="395"/>
      <c r="AN1323" s="395"/>
      <c r="AO1323" s="395"/>
      <c r="AP1323" s="395"/>
      <c r="AQ1323" s="396"/>
      <c r="AR1323" s="285"/>
    </row>
    <row r="1324" spans="1:44">
      <c r="A1324" s="265"/>
      <c r="B1324" s="265"/>
      <c r="C1324" s="389"/>
      <c r="D1324" s="389"/>
      <c r="E1324" s="390"/>
      <c r="F1324" s="390"/>
      <c r="G1324" s="390"/>
      <c r="H1324" s="390"/>
      <c r="I1324" s="391"/>
      <c r="J1324" s="391"/>
      <c r="K1324" s="391"/>
      <c r="L1324" s="392"/>
      <c r="M1324" s="392"/>
      <c r="N1324" s="392"/>
      <c r="O1324" s="392"/>
      <c r="P1324" s="392"/>
      <c r="Q1324" s="392"/>
      <c r="R1324" s="392"/>
      <c r="S1324" s="392"/>
      <c r="T1324" s="392"/>
      <c r="U1324" s="392"/>
      <c r="V1324" s="392"/>
      <c r="W1324" s="390"/>
      <c r="X1324" s="390"/>
      <c r="Y1324" s="390"/>
      <c r="Z1324" s="390"/>
      <c r="AA1324" s="390"/>
      <c r="AB1324" s="390"/>
      <c r="AC1324" s="390"/>
      <c r="AD1324" s="393"/>
      <c r="AE1324" s="393"/>
      <c r="AF1324" s="393"/>
      <c r="AG1324" s="394"/>
      <c r="AH1324" s="394"/>
      <c r="AI1324" s="393"/>
      <c r="AJ1324" s="393"/>
      <c r="AK1324" s="393"/>
      <c r="AL1324" s="395"/>
      <c r="AM1324" s="395"/>
      <c r="AN1324" s="395"/>
      <c r="AO1324" s="395"/>
      <c r="AP1324" s="395"/>
      <c r="AQ1324" s="396"/>
      <c r="AR1324" s="285"/>
    </row>
    <row r="1325" spans="1:44">
      <c r="A1325" s="265"/>
      <c r="B1325" s="265"/>
      <c r="C1325" s="389"/>
      <c r="D1325" s="389"/>
      <c r="E1325" s="390"/>
      <c r="F1325" s="390"/>
      <c r="G1325" s="390"/>
      <c r="H1325" s="390"/>
      <c r="I1325" s="391"/>
      <c r="J1325" s="391"/>
      <c r="K1325" s="391"/>
      <c r="L1325" s="392"/>
      <c r="M1325" s="392"/>
      <c r="N1325" s="392"/>
      <c r="O1325" s="392"/>
      <c r="P1325" s="392"/>
      <c r="Q1325" s="392"/>
      <c r="R1325" s="392"/>
      <c r="S1325" s="392"/>
      <c r="T1325" s="392"/>
      <c r="U1325" s="392"/>
      <c r="V1325" s="392"/>
      <c r="W1325" s="390"/>
      <c r="X1325" s="390"/>
      <c r="Y1325" s="390"/>
      <c r="Z1325" s="390"/>
      <c r="AA1325" s="390"/>
      <c r="AB1325" s="390"/>
      <c r="AC1325" s="390"/>
      <c r="AD1325" s="393"/>
      <c r="AE1325" s="393"/>
      <c r="AF1325" s="393"/>
      <c r="AG1325" s="394"/>
      <c r="AH1325" s="394"/>
      <c r="AI1325" s="393"/>
      <c r="AJ1325" s="393"/>
      <c r="AK1325" s="393"/>
      <c r="AL1325" s="395"/>
      <c r="AM1325" s="395"/>
      <c r="AN1325" s="395"/>
      <c r="AO1325" s="395"/>
      <c r="AP1325" s="395"/>
      <c r="AQ1325" s="396"/>
      <c r="AR1325" s="285"/>
    </row>
    <row r="1326" spans="1:44">
      <c r="A1326" s="265"/>
      <c r="B1326" s="265"/>
      <c r="C1326" s="389"/>
      <c r="D1326" s="389"/>
      <c r="E1326" s="390"/>
      <c r="F1326" s="390"/>
      <c r="G1326" s="390"/>
      <c r="H1326" s="390"/>
      <c r="I1326" s="391"/>
      <c r="J1326" s="391"/>
      <c r="K1326" s="391"/>
      <c r="L1326" s="392"/>
      <c r="M1326" s="392"/>
      <c r="N1326" s="392"/>
      <c r="O1326" s="392"/>
      <c r="P1326" s="392"/>
      <c r="Q1326" s="392"/>
      <c r="R1326" s="392"/>
      <c r="S1326" s="392"/>
      <c r="T1326" s="392"/>
      <c r="U1326" s="392"/>
      <c r="V1326" s="392"/>
      <c r="W1326" s="390"/>
      <c r="X1326" s="390"/>
      <c r="Y1326" s="390"/>
      <c r="Z1326" s="390"/>
      <c r="AA1326" s="390"/>
      <c r="AB1326" s="390"/>
      <c r="AC1326" s="390"/>
      <c r="AD1326" s="393"/>
      <c r="AE1326" s="393"/>
      <c r="AF1326" s="393"/>
      <c r="AG1326" s="394"/>
      <c r="AH1326" s="394"/>
      <c r="AI1326" s="393"/>
      <c r="AJ1326" s="393"/>
      <c r="AK1326" s="393"/>
      <c r="AL1326" s="395"/>
      <c r="AM1326" s="395"/>
      <c r="AN1326" s="395"/>
      <c r="AO1326" s="395"/>
      <c r="AP1326" s="395"/>
      <c r="AQ1326" s="396"/>
      <c r="AR1326" s="285"/>
    </row>
    <row r="1327" spans="1:44">
      <c r="A1327" s="265"/>
      <c r="B1327" s="265"/>
      <c r="C1327" s="389"/>
      <c r="D1327" s="389"/>
      <c r="E1327" s="390"/>
      <c r="F1327" s="390"/>
      <c r="G1327" s="390"/>
      <c r="H1327" s="390"/>
      <c r="I1327" s="391"/>
      <c r="J1327" s="391"/>
      <c r="K1327" s="391"/>
      <c r="L1327" s="392"/>
      <c r="M1327" s="392"/>
      <c r="N1327" s="392"/>
      <c r="O1327" s="392"/>
      <c r="P1327" s="392"/>
      <c r="Q1327" s="392"/>
      <c r="R1327" s="392"/>
      <c r="S1327" s="392"/>
      <c r="T1327" s="392"/>
      <c r="U1327" s="392"/>
      <c r="V1327" s="392"/>
      <c r="W1327" s="390"/>
      <c r="X1327" s="390"/>
      <c r="Y1327" s="390"/>
      <c r="Z1327" s="390"/>
      <c r="AA1327" s="390"/>
      <c r="AB1327" s="390"/>
      <c r="AC1327" s="390"/>
      <c r="AD1327" s="393"/>
      <c r="AE1327" s="393"/>
      <c r="AF1327" s="393"/>
      <c r="AG1327" s="394"/>
      <c r="AH1327" s="394"/>
      <c r="AI1327" s="393"/>
      <c r="AJ1327" s="393"/>
      <c r="AK1327" s="393"/>
      <c r="AL1327" s="395"/>
      <c r="AM1327" s="395"/>
      <c r="AN1327" s="395"/>
      <c r="AO1327" s="395"/>
      <c r="AP1327" s="395"/>
      <c r="AQ1327" s="396"/>
      <c r="AR1327" s="285"/>
    </row>
    <row r="1328" spans="1:44">
      <c r="A1328" s="265"/>
      <c r="B1328" s="265"/>
      <c r="C1328" s="389"/>
      <c r="D1328" s="389"/>
      <c r="E1328" s="390"/>
      <c r="F1328" s="390"/>
      <c r="G1328" s="390"/>
      <c r="H1328" s="390"/>
      <c r="I1328" s="391"/>
      <c r="J1328" s="391"/>
      <c r="K1328" s="391"/>
      <c r="L1328" s="392"/>
      <c r="M1328" s="392"/>
      <c r="N1328" s="392"/>
      <c r="O1328" s="392"/>
      <c r="P1328" s="392"/>
      <c r="Q1328" s="392"/>
      <c r="R1328" s="392"/>
      <c r="S1328" s="392"/>
      <c r="T1328" s="392"/>
      <c r="U1328" s="392"/>
      <c r="V1328" s="392"/>
      <c r="W1328" s="390"/>
      <c r="X1328" s="390"/>
      <c r="Y1328" s="390"/>
      <c r="Z1328" s="390"/>
      <c r="AA1328" s="390"/>
      <c r="AB1328" s="390"/>
      <c r="AC1328" s="390"/>
      <c r="AD1328" s="393"/>
      <c r="AE1328" s="393"/>
      <c r="AF1328" s="393"/>
      <c r="AG1328" s="394"/>
      <c r="AH1328" s="394"/>
      <c r="AI1328" s="393"/>
      <c r="AJ1328" s="393"/>
      <c r="AK1328" s="393"/>
      <c r="AL1328" s="395"/>
      <c r="AM1328" s="395"/>
      <c r="AN1328" s="395"/>
      <c r="AO1328" s="395"/>
      <c r="AP1328" s="395"/>
      <c r="AQ1328" s="396"/>
      <c r="AR1328" s="285"/>
    </row>
    <row r="1329" spans="1:44">
      <c r="A1329" s="265"/>
      <c r="B1329" s="265"/>
      <c r="C1329" s="389"/>
      <c r="D1329" s="389"/>
      <c r="E1329" s="390"/>
      <c r="F1329" s="390"/>
      <c r="G1329" s="390"/>
      <c r="H1329" s="390"/>
      <c r="I1329" s="391"/>
      <c r="J1329" s="391"/>
      <c r="K1329" s="391"/>
      <c r="L1329" s="392"/>
      <c r="M1329" s="392"/>
      <c r="N1329" s="392"/>
      <c r="O1329" s="392"/>
      <c r="P1329" s="392"/>
      <c r="Q1329" s="392"/>
      <c r="R1329" s="392"/>
      <c r="S1329" s="392"/>
      <c r="T1329" s="392"/>
      <c r="U1329" s="392"/>
      <c r="V1329" s="392"/>
      <c r="W1329" s="390"/>
      <c r="X1329" s="390"/>
      <c r="Y1329" s="390"/>
      <c r="Z1329" s="390"/>
      <c r="AA1329" s="390"/>
      <c r="AB1329" s="390"/>
      <c r="AC1329" s="390"/>
      <c r="AD1329" s="393"/>
      <c r="AE1329" s="393"/>
      <c r="AF1329" s="393"/>
      <c r="AG1329" s="394"/>
      <c r="AH1329" s="394"/>
      <c r="AI1329" s="393"/>
      <c r="AJ1329" s="393"/>
      <c r="AK1329" s="393"/>
      <c r="AL1329" s="395"/>
      <c r="AM1329" s="395"/>
      <c r="AN1329" s="395"/>
      <c r="AO1329" s="395"/>
      <c r="AP1329" s="395"/>
      <c r="AQ1329" s="396"/>
      <c r="AR1329" s="285"/>
    </row>
    <row r="1330" spans="1:44">
      <c r="A1330" s="265"/>
      <c r="B1330" s="265"/>
      <c r="C1330" s="389"/>
      <c r="D1330" s="389"/>
      <c r="E1330" s="390"/>
      <c r="F1330" s="390"/>
      <c r="G1330" s="390"/>
      <c r="H1330" s="390"/>
      <c r="I1330" s="391"/>
      <c r="J1330" s="391"/>
      <c r="K1330" s="391"/>
      <c r="L1330" s="392"/>
      <c r="M1330" s="392"/>
      <c r="N1330" s="392"/>
      <c r="O1330" s="392"/>
      <c r="P1330" s="392"/>
      <c r="Q1330" s="392"/>
      <c r="R1330" s="392"/>
      <c r="S1330" s="392"/>
      <c r="T1330" s="392"/>
      <c r="U1330" s="392"/>
      <c r="V1330" s="392"/>
      <c r="W1330" s="390"/>
      <c r="X1330" s="390"/>
      <c r="Y1330" s="390"/>
      <c r="Z1330" s="390"/>
      <c r="AA1330" s="390"/>
      <c r="AB1330" s="390"/>
      <c r="AC1330" s="390"/>
      <c r="AD1330" s="393"/>
      <c r="AE1330" s="393"/>
      <c r="AF1330" s="393"/>
      <c r="AG1330" s="394"/>
      <c r="AH1330" s="394"/>
      <c r="AI1330" s="393"/>
      <c r="AJ1330" s="393"/>
      <c r="AK1330" s="393"/>
      <c r="AL1330" s="395"/>
      <c r="AM1330" s="395"/>
      <c r="AN1330" s="395"/>
      <c r="AO1330" s="395"/>
      <c r="AP1330" s="395"/>
      <c r="AQ1330" s="396"/>
      <c r="AR1330" s="285"/>
    </row>
    <row r="1331" spans="1:44">
      <c r="A1331" s="265"/>
      <c r="B1331" s="265"/>
      <c r="C1331" s="389"/>
      <c r="D1331" s="389"/>
      <c r="E1331" s="390"/>
      <c r="F1331" s="390"/>
      <c r="G1331" s="390"/>
      <c r="H1331" s="390"/>
      <c r="I1331" s="391"/>
      <c r="J1331" s="391"/>
      <c r="K1331" s="391"/>
      <c r="L1331" s="392"/>
      <c r="M1331" s="392"/>
      <c r="N1331" s="392"/>
      <c r="O1331" s="392"/>
      <c r="P1331" s="392"/>
      <c r="Q1331" s="392"/>
      <c r="R1331" s="392"/>
      <c r="S1331" s="392"/>
      <c r="T1331" s="392"/>
      <c r="U1331" s="392"/>
      <c r="V1331" s="392"/>
      <c r="W1331" s="390"/>
      <c r="X1331" s="390"/>
      <c r="Y1331" s="390"/>
      <c r="Z1331" s="390"/>
      <c r="AA1331" s="390"/>
      <c r="AB1331" s="390"/>
      <c r="AC1331" s="390"/>
      <c r="AD1331" s="393"/>
      <c r="AE1331" s="393"/>
      <c r="AF1331" s="393"/>
      <c r="AG1331" s="394"/>
      <c r="AH1331" s="394"/>
      <c r="AI1331" s="393"/>
      <c r="AJ1331" s="393"/>
      <c r="AK1331" s="393"/>
      <c r="AL1331" s="395"/>
      <c r="AM1331" s="395"/>
      <c r="AN1331" s="395"/>
      <c r="AO1331" s="395"/>
      <c r="AP1331" s="395"/>
      <c r="AQ1331" s="396"/>
      <c r="AR1331" s="285"/>
    </row>
    <row r="1332" spans="1:44">
      <c r="A1332" s="265"/>
      <c r="B1332" s="265"/>
      <c r="C1332" s="389"/>
      <c r="D1332" s="389"/>
      <c r="E1332" s="390"/>
      <c r="F1332" s="390"/>
      <c r="G1332" s="390"/>
      <c r="H1332" s="390"/>
      <c r="I1332" s="391"/>
      <c r="J1332" s="391"/>
      <c r="K1332" s="391"/>
      <c r="L1332" s="392"/>
      <c r="M1332" s="392"/>
      <c r="N1332" s="392"/>
      <c r="O1332" s="392"/>
      <c r="P1332" s="392"/>
      <c r="Q1332" s="392"/>
      <c r="R1332" s="392"/>
      <c r="S1332" s="392"/>
      <c r="T1332" s="392"/>
      <c r="U1332" s="392"/>
      <c r="V1332" s="392"/>
      <c r="W1332" s="390"/>
      <c r="X1332" s="390"/>
      <c r="Y1332" s="390"/>
      <c r="Z1332" s="390"/>
      <c r="AA1332" s="390"/>
      <c r="AB1332" s="390"/>
      <c r="AC1332" s="390"/>
      <c r="AD1332" s="393"/>
      <c r="AE1332" s="393"/>
      <c r="AF1332" s="393"/>
      <c r="AG1332" s="394"/>
      <c r="AH1332" s="394"/>
      <c r="AI1332" s="393"/>
      <c r="AJ1332" s="393"/>
      <c r="AK1332" s="393"/>
      <c r="AL1332" s="395"/>
      <c r="AM1332" s="395"/>
      <c r="AN1332" s="395"/>
      <c r="AO1332" s="395"/>
      <c r="AP1332" s="395"/>
      <c r="AQ1332" s="396"/>
      <c r="AR1332" s="285"/>
    </row>
    <row r="1333" spans="1:44">
      <c r="A1333" s="265"/>
      <c r="B1333" s="265"/>
      <c r="C1333" s="389"/>
      <c r="D1333" s="389"/>
      <c r="E1333" s="390"/>
      <c r="F1333" s="390"/>
      <c r="G1333" s="390"/>
      <c r="H1333" s="390"/>
      <c r="I1333" s="391"/>
      <c r="J1333" s="391"/>
      <c r="K1333" s="391"/>
      <c r="L1333" s="392"/>
      <c r="M1333" s="392"/>
      <c r="N1333" s="392"/>
      <c r="O1333" s="392"/>
      <c r="P1333" s="392"/>
      <c r="Q1333" s="392"/>
      <c r="R1333" s="392"/>
      <c r="S1333" s="392"/>
      <c r="T1333" s="392"/>
      <c r="U1333" s="392"/>
      <c r="V1333" s="392"/>
      <c r="W1333" s="390"/>
      <c r="X1333" s="390"/>
      <c r="Y1333" s="390"/>
      <c r="Z1333" s="390"/>
      <c r="AA1333" s="390"/>
      <c r="AB1333" s="390"/>
      <c r="AC1333" s="390"/>
      <c r="AD1333" s="393"/>
      <c r="AE1333" s="393"/>
      <c r="AF1333" s="393"/>
      <c r="AG1333" s="394"/>
      <c r="AH1333" s="394"/>
      <c r="AI1333" s="393"/>
      <c r="AJ1333" s="393"/>
      <c r="AK1333" s="393"/>
      <c r="AL1333" s="395"/>
      <c r="AM1333" s="395"/>
      <c r="AN1333" s="395"/>
      <c r="AO1333" s="395"/>
      <c r="AP1333" s="395"/>
      <c r="AQ1333" s="396"/>
      <c r="AR1333" s="285"/>
    </row>
    <row r="1334" spans="1:44">
      <c r="A1334" s="265"/>
      <c r="B1334" s="265"/>
      <c r="C1334" s="389"/>
      <c r="D1334" s="389"/>
      <c r="E1334" s="390"/>
      <c r="F1334" s="390"/>
      <c r="G1334" s="390"/>
      <c r="H1334" s="390"/>
      <c r="I1334" s="391"/>
      <c r="J1334" s="391"/>
      <c r="K1334" s="391"/>
      <c r="L1334" s="392"/>
      <c r="M1334" s="392"/>
      <c r="N1334" s="392"/>
      <c r="O1334" s="392"/>
      <c r="P1334" s="392"/>
      <c r="Q1334" s="392"/>
      <c r="R1334" s="392"/>
      <c r="S1334" s="392"/>
      <c r="T1334" s="392"/>
      <c r="U1334" s="392"/>
      <c r="V1334" s="392"/>
      <c r="W1334" s="390"/>
      <c r="X1334" s="390"/>
      <c r="Y1334" s="390"/>
      <c r="Z1334" s="390"/>
      <c r="AA1334" s="390"/>
      <c r="AB1334" s="390"/>
      <c r="AC1334" s="390"/>
      <c r="AD1334" s="393"/>
      <c r="AE1334" s="393"/>
      <c r="AF1334" s="393"/>
      <c r="AG1334" s="394"/>
      <c r="AH1334" s="394"/>
      <c r="AI1334" s="393"/>
      <c r="AJ1334" s="393"/>
      <c r="AK1334" s="393"/>
      <c r="AL1334" s="395"/>
      <c r="AM1334" s="395"/>
      <c r="AN1334" s="395"/>
      <c r="AO1334" s="395"/>
      <c r="AP1334" s="395"/>
      <c r="AQ1334" s="396"/>
      <c r="AR1334" s="285"/>
    </row>
    <row r="1335" spans="1:44">
      <c r="A1335" s="265"/>
      <c r="B1335" s="265"/>
      <c r="C1335" s="389"/>
      <c r="D1335" s="389"/>
      <c r="E1335" s="390"/>
      <c r="F1335" s="390"/>
      <c r="G1335" s="390"/>
      <c r="H1335" s="390"/>
      <c r="I1335" s="391"/>
      <c r="J1335" s="391"/>
      <c r="K1335" s="391"/>
      <c r="L1335" s="392"/>
      <c r="M1335" s="392"/>
      <c r="N1335" s="392"/>
      <c r="O1335" s="392"/>
      <c r="P1335" s="392"/>
      <c r="Q1335" s="392"/>
      <c r="R1335" s="392"/>
      <c r="S1335" s="392"/>
      <c r="T1335" s="392"/>
      <c r="U1335" s="392"/>
      <c r="V1335" s="392"/>
      <c r="W1335" s="390"/>
      <c r="X1335" s="390"/>
      <c r="Y1335" s="390"/>
      <c r="Z1335" s="390"/>
      <c r="AA1335" s="390"/>
      <c r="AB1335" s="390"/>
      <c r="AC1335" s="390"/>
      <c r="AD1335" s="393"/>
      <c r="AE1335" s="393"/>
      <c r="AF1335" s="393"/>
      <c r="AG1335" s="394"/>
      <c r="AH1335" s="394"/>
      <c r="AI1335" s="393"/>
      <c r="AJ1335" s="393"/>
      <c r="AK1335" s="393"/>
      <c r="AL1335" s="395"/>
      <c r="AM1335" s="395"/>
      <c r="AN1335" s="395"/>
      <c r="AO1335" s="395"/>
      <c r="AP1335" s="395"/>
      <c r="AQ1335" s="396"/>
      <c r="AR1335" s="285"/>
    </row>
    <row r="1336" spans="1:44">
      <c r="A1336" s="265"/>
      <c r="B1336" s="265"/>
      <c r="C1336" s="389"/>
      <c r="D1336" s="389"/>
      <c r="E1336" s="390"/>
      <c r="F1336" s="390"/>
      <c r="G1336" s="390"/>
      <c r="H1336" s="390"/>
      <c r="I1336" s="391"/>
      <c r="J1336" s="391"/>
      <c r="K1336" s="391"/>
      <c r="L1336" s="392"/>
      <c r="M1336" s="392"/>
      <c r="N1336" s="392"/>
      <c r="O1336" s="392"/>
      <c r="P1336" s="392"/>
      <c r="Q1336" s="392"/>
      <c r="R1336" s="392"/>
      <c r="S1336" s="392"/>
      <c r="T1336" s="392"/>
      <c r="U1336" s="392"/>
      <c r="V1336" s="392"/>
      <c r="W1336" s="390"/>
      <c r="X1336" s="390"/>
      <c r="Y1336" s="390"/>
      <c r="Z1336" s="390"/>
      <c r="AA1336" s="390"/>
      <c r="AB1336" s="390"/>
      <c r="AC1336" s="390"/>
      <c r="AD1336" s="393"/>
      <c r="AE1336" s="393"/>
      <c r="AF1336" s="393"/>
      <c r="AG1336" s="394"/>
      <c r="AH1336" s="394"/>
      <c r="AI1336" s="393"/>
      <c r="AJ1336" s="393"/>
      <c r="AK1336" s="393"/>
      <c r="AL1336" s="395"/>
      <c r="AM1336" s="395"/>
      <c r="AN1336" s="395"/>
      <c r="AO1336" s="395"/>
      <c r="AP1336" s="395"/>
      <c r="AQ1336" s="396"/>
      <c r="AR1336" s="285"/>
    </row>
    <row r="1337" spans="1:44">
      <c r="A1337" s="265"/>
      <c r="B1337" s="265"/>
      <c r="C1337" s="389"/>
      <c r="D1337" s="389"/>
      <c r="E1337" s="390"/>
      <c r="F1337" s="390"/>
      <c r="G1337" s="390"/>
      <c r="H1337" s="390"/>
      <c r="I1337" s="391"/>
      <c r="J1337" s="391"/>
      <c r="K1337" s="391"/>
      <c r="L1337" s="392"/>
      <c r="M1337" s="392"/>
      <c r="N1337" s="392"/>
      <c r="O1337" s="392"/>
      <c r="P1337" s="392"/>
      <c r="Q1337" s="392"/>
      <c r="R1337" s="392"/>
      <c r="S1337" s="392"/>
      <c r="T1337" s="392"/>
      <c r="U1337" s="392"/>
      <c r="V1337" s="392"/>
      <c r="W1337" s="390"/>
      <c r="X1337" s="390"/>
      <c r="Y1337" s="390"/>
      <c r="Z1337" s="390"/>
      <c r="AA1337" s="390"/>
      <c r="AB1337" s="390"/>
      <c r="AC1337" s="390"/>
      <c r="AD1337" s="393"/>
      <c r="AE1337" s="393"/>
      <c r="AF1337" s="393"/>
      <c r="AG1337" s="394"/>
      <c r="AH1337" s="394"/>
      <c r="AI1337" s="393"/>
      <c r="AJ1337" s="393"/>
      <c r="AK1337" s="393"/>
      <c r="AL1337" s="395"/>
      <c r="AM1337" s="395"/>
      <c r="AN1337" s="395"/>
      <c r="AO1337" s="395"/>
      <c r="AP1337" s="395"/>
      <c r="AQ1337" s="396"/>
      <c r="AR1337" s="285"/>
    </row>
    <row r="1338" spans="1:44">
      <c r="A1338" s="265"/>
      <c r="B1338" s="265"/>
      <c r="C1338" s="389"/>
      <c r="D1338" s="389"/>
      <c r="E1338" s="390"/>
      <c r="F1338" s="390"/>
      <c r="G1338" s="390"/>
      <c r="H1338" s="390"/>
      <c r="I1338" s="391"/>
      <c r="J1338" s="391"/>
      <c r="K1338" s="391"/>
      <c r="L1338" s="392"/>
      <c r="M1338" s="392"/>
      <c r="N1338" s="392"/>
      <c r="O1338" s="392"/>
      <c r="P1338" s="392"/>
      <c r="Q1338" s="392"/>
      <c r="R1338" s="392"/>
      <c r="S1338" s="392"/>
      <c r="T1338" s="392"/>
      <c r="U1338" s="392"/>
      <c r="V1338" s="392"/>
      <c r="W1338" s="390"/>
      <c r="X1338" s="390"/>
      <c r="Y1338" s="390"/>
      <c r="Z1338" s="390"/>
      <c r="AA1338" s="390"/>
      <c r="AB1338" s="390"/>
      <c r="AC1338" s="390"/>
      <c r="AD1338" s="393"/>
      <c r="AE1338" s="393"/>
      <c r="AF1338" s="393"/>
      <c r="AG1338" s="394"/>
      <c r="AH1338" s="394"/>
      <c r="AI1338" s="393"/>
      <c r="AJ1338" s="393"/>
      <c r="AK1338" s="393"/>
      <c r="AL1338" s="395"/>
      <c r="AM1338" s="395"/>
      <c r="AN1338" s="395"/>
      <c r="AO1338" s="395"/>
      <c r="AP1338" s="395"/>
      <c r="AQ1338" s="396"/>
      <c r="AR1338" s="285"/>
    </row>
    <row r="1339" spans="1:44">
      <c r="A1339" s="265"/>
      <c r="B1339" s="265"/>
      <c r="C1339" s="389"/>
      <c r="D1339" s="389"/>
      <c r="E1339" s="390"/>
      <c r="F1339" s="390"/>
      <c r="G1339" s="390"/>
      <c r="H1339" s="390"/>
      <c r="I1339" s="391"/>
      <c r="J1339" s="391"/>
      <c r="K1339" s="391"/>
      <c r="L1339" s="392"/>
      <c r="M1339" s="392"/>
      <c r="N1339" s="392"/>
      <c r="O1339" s="392"/>
      <c r="P1339" s="392"/>
      <c r="Q1339" s="392"/>
      <c r="R1339" s="392"/>
      <c r="S1339" s="392"/>
      <c r="T1339" s="392"/>
      <c r="U1339" s="392"/>
      <c r="V1339" s="392"/>
      <c r="W1339" s="390"/>
      <c r="X1339" s="390"/>
      <c r="Y1339" s="390"/>
      <c r="Z1339" s="390"/>
      <c r="AA1339" s="390"/>
      <c r="AB1339" s="390"/>
      <c r="AC1339" s="390"/>
      <c r="AD1339" s="393"/>
      <c r="AE1339" s="393"/>
      <c r="AF1339" s="393"/>
      <c r="AG1339" s="394"/>
      <c r="AH1339" s="394"/>
      <c r="AI1339" s="393"/>
      <c r="AJ1339" s="393"/>
      <c r="AK1339" s="393"/>
      <c r="AL1339" s="395"/>
      <c r="AM1339" s="395"/>
      <c r="AN1339" s="395"/>
      <c r="AO1339" s="395"/>
      <c r="AP1339" s="395"/>
      <c r="AQ1339" s="396"/>
      <c r="AR1339" s="285"/>
    </row>
    <row r="1340" spans="1:44">
      <c r="A1340" s="265"/>
      <c r="B1340" s="265"/>
      <c r="C1340" s="389"/>
      <c r="D1340" s="389"/>
      <c r="E1340" s="390"/>
      <c r="F1340" s="390"/>
      <c r="G1340" s="390"/>
      <c r="H1340" s="390"/>
      <c r="I1340" s="391"/>
      <c r="J1340" s="391"/>
      <c r="K1340" s="391"/>
      <c r="L1340" s="392"/>
      <c r="M1340" s="392"/>
      <c r="N1340" s="392"/>
      <c r="O1340" s="392"/>
      <c r="P1340" s="392"/>
      <c r="Q1340" s="392"/>
      <c r="R1340" s="392"/>
      <c r="S1340" s="392"/>
      <c r="T1340" s="392"/>
      <c r="U1340" s="392"/>
      <c r="V1340" s="392"/>
      <c r="W1340" s="390"/>
      <c r="X1340" s="390"/>
      <c r="Y1340" s="390"/>
      <c r="Z1340" s="390"/>
      <c r="AA1340" s="390"/>
      <c r="AB1340" s="390"/>
      <c r="AC1340" s="390"/>
      <c r="AD1340" s="393"/>
      <c r="AE1340" s="393"/>
      <c r="AF1340" s="393"/>
      <c r="AG1340" s="394"/>
      <c r="AH1340" s="394"/>
      <c r="AI1340" s="393"/>
      <c r="AJ1340" s="393"/>
      <c r="AK1340" s="393"/>
      <c r="AL1340" s="395"/>
      <c r="AM1340" s="395"/>
      <c r="AN1340" s="395"/>
      <c r="AO1340" s="395"/>
      <c r="AP1340" s="395"/>
      <c r="AQ1340" s="396"/>
      <c r="AR1340" s="285"/>
    </row>
    <row r="1341" spans="1:44">
      <c r="A1341" s="265"/>
      <c r="B1341" s="265"/>
      <c r="C1341" s="389"/>
      <c r="D1341" s="389"/>
      <c r="E1341" s="390"/>
      <c r="F1341" s="390"/>
      <c r="G1341" s="390"/>
      <c r="H1341" s="390"/>
      <c r="I1341" s="391"/>
      <c r="J1341" s="391"/>
      <c r="K1341" s="391"/>
      <c r="L1341" s="392"/>
      <c r="M1341" s="392"/>
      <c r="N1341" s="392"/>
      <c r="O1341" s="392"/>
      <c r="P1341" s="392"/>
      <c r="Q1341" s="392"/>
      <c r="R1341" s="392"/>
      <c r="S1341" s="392"/>
      <c r="T1341" s="392"/>
      <c r="U1341" s="392"/>
      <c r="V1341" s="392"/>
      <c r="W1341" s="390"/>
      <c r="X1341" s="390"/>
      <c r="Y1341" s="390"/>
      <c r="Z1341" s="390"/>
      <c r="AA1341" s="390"/>
      <c r="AB1341" s="390"/>
      <c r="AC1341" s="390"/>
      <c r="AD1341" s="393"/>
      <c r="AE1341" s="393"/>
      <c r="AF1341" s="393"/>
      <c r="AG1341" s="394"/>
      <c r="AH1341" s="394"/>
      <c r="AI1341" s="393"/>
      <c r="AJ1341" s="393"/>
      <c r="AK1341" s="393"/>
      <c r="AL1341" s="395"/>
      <c r="AM1341" s="395"/>
      <c r="AN1341" s="395"/>
      <c r="AO1341" s="395"/>
      <c r="AP1341" s="395"/>
      <c r="AQ1341" s="396"/>
      <c r="AR1341" s="285"/>
    </row>
    <row r="1342" spans="1:44">
      <c r="A1342" s="265"/>
      <c r="B1342" s="265"/>
      <c r="C1342" s="389"/>
      <c r="D1342" s="389"/>
      <c r="E1342" s="390"/>
      <c r="F1342" s="390"/>
      <c r="G1342" s="390"/>
      <c r="H1342" s="390"/>
      <c r="I1342" s="391"/>
      <c r="J1342" s="391"/>
      <c r="K1342" s="391"/>
      <c r="L1342" s="392"/>
      <c r="M1342" s="392"/>
      <c r="N1342" s="392"/>
      <c r="O1342" s="392"/>
      <c r="P1342" s="392"/>
      <c r="Q1342" s="392"/>
      <c r="R1342" s="392"/>
      <c r="S1342" s="392"/>
      <c r="T1342" s="392"/>
      <c r="U1342" s="392"/>
      <c r="V1342" s="392"/>
      <c r="W1342" s="390"/>
      <c r="X1342" s="390"/>
      <c r="Y1342" s="390"/>
      <c r="Z1342" s="390"/>
      <c r="AA1342" s="390"/>
      <c r="AB1342" s="390"/>
      <c r="AC1342" s="390"/>
      <c r="AD1342" s="393"/>
      <c r="AE1342" s="393"/>
      <c r="AF1342" s="393"/>
      <c r="AG1342" s="394"/>
      <c r="AH1342" s="394"/>
      <c r="AI1342" s="393"/>
      <c r="AJ1342" s="393"/>
      <c r="AK1342" s="393"/>
      <c r="AL1342" s="395"/>
      <c r="AM1342" s="395"/>
      <c r="AN1342" s="395"/>
      <c r="AO1342" s="395"/>
      <c r="AP1342" s="395"/>
      <c r="AQ1342" s="396"/>
      <c r="AR1342" s="285"/>
    </row>
    <row r="1343" spans="1:44">
      <c r="A1343" s="265"/>
      <c r="B1343" s="265"/>
      <c r="C1343" s="389"/>
      <c r="D1343" s="389"/>
      <c r="E1343" s="390"/>
      <c r="F1343" s="390"/>
      <c r="G1343" s="390"/>
      <c r="H1343" s="390"/>
      <c r="I1343" s="391"/>
      <c r="J1343" s="391"/>
      <c r="K1343" s="391"/>
      <c r="L1343" s="392"/>
      <c r="M1343" s="392"/>
      <c r="N1343" s="392"/>
      <c r="O1343" s="392"/>
      <c r="P1343" s="392"/>
      <c r="Q1343" s="392"/>
      <c r="R1343" s="392"/>
      <c r="S1343" s="392"/>
      <c r="T1343" s="392"/>
      <c r="U1343" s="392"/>
      <c r="V1343" s="392"/>
      <c r="W1343" s="390"/>
      <c r="X1343" s="390"/>
      <c r="Y1343" s="390"/>
      <c r="Z1343" s="390"/>
      <c r="AA1343" s="390"/>
      <c r="AB1343" s="390"/>
      <c r="AC1343" s="390"/>
      <c r="AD1343" s="393"/>
      <c r="AE1343" s="393"/>
      <c r="AF1343" s="393"/>
      <c r="AG1343" s="394"/>
      <c r="AH1343" s="394"/>
      <c r="AI1343" s="393"/>
      <c r="AJ1343" s="393"/>
      <c r="AK1343" s="393"/>
      <c r="AL1343" s="395"/>
      <c r="AM1343" s="395"/>
      <c r="AN1343" s="395"/>
      <c r="AO1343" s="395"/>
      <c r="AP1343" s="395"/>
      <c r="AQ1343" s="396"/>
      <c r="AR1343" s="285"/>
    </row>
    <row r="1344" spans="1:44">
      <c r="A1344" s="265"/>
      <c r="B1344" s="265"/>
      <c r="C1344" s="389"/>
      <c r="D1344" s="389"/>
      <c r="E1344" s="390"/>
      <c r="F1344" s="390"/>
      <c r="G1344" s="390"/>
      <c r="H1344" s="390"/>
      <c r="I1344" s="391"/>
      <c r="J1344" s="391"/>
      <c r="K1344" s="391"/>
      <c r="L1344" s="392"/>
      <c r="M1344" s="392"/>
      <c r="N1344" s="392"/>
      <c r="O1344" s="392"/>
      <c r="P1344" s="392"/>
      <c r="Q1344" s="392"/>
      <c r="R1344" s="392"/>
      <c r="S1344" s="392"/>
      <c r="T1344" s="392"/>
      <c r="U1344" s="392"/>
      <c r="V1344" s="392"/>
      <c r="W1344" s="390"/>
      <c r="X1344" s="390"/>
      <c r="Y1344" s="390"/>
      <c r="Z1344" s="390"/>
      <c r="AA1344" s="390"/>
      <c r="AB1344" s="390"/>
      <c r="AC1344" s="390"/>
      <c r="AD1344" s="393"/>
      <c r="AE1344" s="393"/>
      <c r="AF1344" s="393"/>
      <c r="AG1344" s="394"/>
      <c r="AH1344" s="394"/>
      <c r="AI1344" s="393"/>
      <c r="AJ1344" s="393"/>
      <c r="AK1344" s="393"/>
      <c r="AL1344" s="395"/>
      <c r="AM1344" s="395"/>
      <c r="AN1344" s="395"/>
      <c r="AO1344" s="395"/>
      <c r="AP1344" s="395"/>
      <c r="AQ1344" s="396"/>
      <c r="AR1344" s="285"/>
    </row>
    <row r="1345" spans="1:44">
      <c r="A1345" s="265"/>
      <c r="B1345" s="265"/>
      <c r="C1345" s="389"/>
      <c r="D1345" s="389"/>
      <c r="E1345" s="390"/>
      <c r="F1345" s="390"/>
      <c r="G1345" s="390"/>
      <c r="H1345" s="390"/>
      <c r="I1345" s="391"/>
      <c r="J1345" s="391"/>
      <c r="K1345" s="391"/>
      <c r="L1345" s="392"/>
      <c r="M1345" s="392"/>
      <c r="N1345" s="392"/>
      <c r="O1345" s="392"/>
      <c r="P1345" s="392"/>
      <c r="Q1345" s="392"/>
      <c r="R1345" s="392"/>
      <c r="S1345" s="392"/>
      <c r="T1345" s="392"/>
      <c r="U1345" s="392"/>
      <c r="V1345" s="392"/>
      <c r="W1345" s="390"/>
      <c r="X1345" s="390"/>
      <c r="Y1345" s="390"/>
      <c r="Z1345" s="390"/>
      <c r="AA1345" s="390"/>
      <c r="AB1345" s="390"/>
      <c r="AC1345" s="390"/>
      <c r="AD1345" s="393"/>
      <c r="AE1345" s="393"/>
      <c r="AF1345" s="393"/>
      <c r="AG1345" s="394"/>
      <c r="AH1345" s="394"/>
      <c r="AI1345" s="393"/>
      <c r="AJ1345" s="393"/>
      <c r="AK1345" s="393"/>
      <c r="AL1345" s="395"/>
      <c r="AM1345" s="395"/>
      <c r="AN1345" s="395"/>
      <c r="AO1345" s="395"/>
      <c r="AP1345" s="395"/>
      <c r="AQ1345" s="396"/>
      <c r="AR1345" s="285"/>
    </row>
    <row r="1346" spans="1:44">
      <c r="A1346" s="265"/>
      <c r="B1346" s="265"/>
      <c r="C1346" s="389"/>
      <c r="D1346" s="389"/>
      <c r="E1346" s="390"/>
      <c r="F1346" s="390"/>
      <c r="G1346" s="390"/>
      <c r="H1346" s="390"/>
      <c r="I1346" s="391"/>
      <c r="J1346" s="391"/>
      <c r="K1346" s="391"/>
      <c r="L1346" s="392"/>
      <c r="M1346" s="392"/>
      <c r="N1346" s="392"/>
      <c r="O1346" s="392"/>
      <c r="P1346" s="392"/>
      <c r="Q1346" s="392"/>
      <c r="R1346" s="392"/>
      <c r="S1346" s="392"/>
      <c r="T1346" s="392"/>
      <c r="U1346" s="392"/>
      <c r="V1346" s="392"/>
      <c r="W1346" s="390"/>
      <c r="X1346" s="390"/>
      <c r="Y1346" s="390"/>
      <c r="Z1346" s="390"/>
      <c r="AA1346" s="390"/>
      <c r="AB1346" s="390"/>
      <c r="AC1346" s="390"/>
      <c r="AD1346" s="393"/>
      <c r="AE1346" s="393"/>
      <c r="AF1346" s="393"/>
      <c r="AG1346" s="394"/>
      <c r="AH1346" s="394"/>
      <c r="AI1346" s="393"/>
      <c r="AJ1346" s="393"/>
      <c r="AK1346" s="393"/>
      <c r="AL1346" s="395"/>
      <c r="AM1346" s="395"/>
      <c r="AN1346" s="395"/>
      <c r="AO1346" s="395"/>
      <c r="AP1346" s="395"/>
      <c r="AQ1346" s="396"/>
      <c r="AR1346" s="285"/>
    </row>
    <row r="1347" spans="1:44">
      <c r="A1347" s="265"/>
      <c r="B1347" s="265"/>
      <c r="C1347" s="389"/>
      <c r="D1347" s="389"/>
      <c r="E1347" s="390"/>
      <c r="F1347" s="390"/>
      <c r="G1347" s="390"/>
      <c r="H1347" s="390"/>
      <c r="I1347" s="391"/>
      <c r="J1347" s="391"/>
      <c r="K1347" s="391"/>
      <c r="L1347" s="392"/>
      <c r="M1347" s="392"/>
      <c r="N1347" s="392"/>
      <c r="O1347" s="392"/>
      <c r="P1347" s="392"/>
      <c r="Q1347" s="392"/>
      <c r="R1347" s="392"/>
      <c r="S1347" s="392"/>
      <c r="T1347" s="392"/>
      <c r="U1347" s="392"/>
      <c r="V1347" s="392"/>
      <c r="W1347" s="390"/>
      <c r="X1347" s="390"/>
      <c r="Y1347" s="390"/>
      <c r="Z1347" s="390"/>
      <c r="AA1347" s="390"/>
      <c r="AB1347" s="390"/>
      <c r="AC1347" s="390"/>
      <c r="AD1347" s="393"/>
      <c r="AE1347" s="393"/>
      <c r="AF1347" s="393"/>
      <c r="AG1347" s="394"/>
      <c r="AH1347" s="394"/>
      <c r="AI1347" s="393"/>
      <c r="AJ1347" s="393"/>
      <c r="AK1347" s="393"/>
      <c r="AL1347" s="395"/>
      <c r="AM1347" s="395"/>
      <c r="AN1347" s="395"/>
      <c r="AO1347" s="395"/>
      <c r="AP1347" s="395"/>
      <c r="AQ1347" s="396"/>
      <c r="AR1347" s="285"/>
    </row>
    <row r="1348" spans="1:44">
      <c r="A1348" s="265"/>
      <c r="B1348" s="265"/>
      <c r="C1348" s="389"/>
      <c r="D1348" s="389"/>
      <c r="E1348" s="390"/>
      <c r="F1348" s="390"/>
      <c r="G1348" s="390"/>
      <c r="H1348" s="390"/>
      <c r="I1348" s="391"/>
      <c r="J1348" s="391"/>
      <c r="K1348" s="391"/>
      <c r="L1348" s="392"/>
      <c r="M1348" s="392"/>
      <c r="N1348" s="392"/>
      <c r="O1348" s="392"/>
      <c r="P1348" s="392"/>
      <c r="Q1348" s="392"/>
      <c r="R1348" s="392"/>
      <c r="S1348" s="392"/>
      <c r="T1348" s="392"/>
      <c r="U1348" s="392"/>
      <c r="V1348" s="392"/>
      <c r="W1348" s="390"/>
      <c r="X1348" s="390"/>
      <c r="Y1348" s="390"/>
      <c r="Z1348" s="390"/>
      <c r="AA1348" s="390"/>
      <c r="AB1348" s="390"/>
      <c r="AC1348" s="390"/>
      <c r="AD1348" s="393"/>
      <c r="AE1348" s="393"/>
      <c r="AF1348" s="393"/>
      <c r="AG1348" s="394"/>
      <c r="AH1348" s="394"/>
      <c r="AI1348" s="393"/>
      <c r="AJ1348" s="393"/>
      <c r="AK1348" s="393"/>
      <c r="AL1348" s="395"/>
      <c r="AM1348" s="395"/>
      <c r="AN1348" s="395"/>
      <c r="AO1348" s="395"/>
      <c r="AP1348" s="395"/>
      <c r="AQ1348" s="396"/>
      <c r="AR1348" s="285"/>
    </row>
    <row r="1349" spans="1:44">
      <c r="A1349" s="265"/>
      <c r="B1349" s="265"/>
      <c r="C1349" s="389"/>
      <c r="D1349" s="389"/>
      <c r="E1349" s="390"/>
      <c r="F1349" s="390"/>
      <c r="G1349" s="390"/>
      <c r="H1349" s="390"/>
      <c r="I1349" s="391"/>
      <c r="J1349" s="391"/>
      <c r="K1349" s="391"/>
      <c r="L1349" s="392"/>
      <c r="M1349" s="392"/>
      <c r="N1349" s="392"/>
      <c r="O1349" s="392"/>
      <c r="P1349" s="392"/>
      <c r="Q1349" s="392"/>
      <c r="R1349" s="392"/>
      <c r="S1349" s="392"/>
      <c r="T1349" s="392"/>
      <c r="U1349" s="392"/>
      <c r="V1349" s="392"/>
      <c r="W1349" s="390"/>
      <c r="X1349" s="390"/>
      <c r="Y1349" s="390"/>
      <c r="Z1349" s="390"/>
      <c r="AA1349" s="390"/>
      <c r="AB1349" s="390"/>
      <c r="AC1349" s="390"/>
      <c r="AD1349" s="393"/>
      <c r="AE1349" s="393"/>
      <c r="AF1349" s="393"/>
      <c r="AG1349" s="394"/>
      <c r="AH1349" s="394"/>
      <c r="AI1349" s="393"/>
      <c r="AJ1349" s="393"/>
      <c r="AK1349" s="393"/>
      <c r="AL1349" s="395"/>
      <c r="AM1349" s="395"/>
      <c r="AN1349" s="395"/>
      <c r="AO1349" s="395"/>
      <c r="AP1349" s="395"/>
      <c r="AQ1349" s="396"/>
      <c r="AR1349" s="285"/>
    </row>
    <row r="1350" spans="1:44">
      <c r="A1350" s="265"/>
      <c r="B1350" s="265"/>
      <c r="C1350" s="389"/>
      <c r="D1350" s="389"/>
      <c r="E1350" s="390"/>
      <c r="F1350" s="390"/>
      <c r="G1350" s="390"/>
      <c r="H1350" s="390"/>
      <c r="I1350" s="391"/>
      <c r="J1350" s="391"/>
      <c r="K1350" s="391"/>
      <c r="L1350" s="392"/>
      <c r="M1350" s="392"/>
      <c r="N1350" s="392"/>
      <c r="O1350" s="392"/>
      <c r="P1350" s="392"/>
      <c r="Q1350" s="392"/>
      <c r="R1350" s="392"/>
      <c r="S1350" s="392"/>
      <c r="T1350" s="392"/>
      <c r="U1350" s="392"/>
      <c r="V1350" s="392"/>
      <c r="W1350" s="390"/>
      <c r="X1350" s="390"/>
      <c r="Y1350" s="390"/>
      <c r="Z1350" s="390"/>
      <c r="AA1350" s="390"/>
      <c r="AB1350" s="390"/>
      <c r="AC1350" s="390"/>
      <c r="AD1350" s="393"/>
      <c r="AE1350" s="393"/>
      <c r="AF1350" s="393"/>
      <c r="AG1350" s="394"/>
      <c r="AH1350" s="394"/>
      <c r="AI1350" s="393"/>
      <c r="AJ1350" s="393"/>
      <c r="AK1350" s="393"/>
      <c r="AL1350" s="395"/>
      <c r="AM1350" s="395"/>
      <c r="AN1350" s="395"/>
      <c r="AO1350" s="395"/>
      <c r="AP1350" s="395"/>
      <c r="AQ1350" s="396"/>
      <c r="AR1350" s="285"/>
    </row>
    <row r="1351" spans="1:44">
      <c r="A1351" s="265"/>
      <c r="B1351" s="265"/>
      <c r="C1351" s="389"/>
      <c r="D1351" s="389"/>
      <c r="E1351" s="390"/>
      <c r="F1351" s="390"/>
      <c r="G1351" s="390"/>
      <c r="H1351" s="390"/>
      <c r="I1351" s="391"/>
      <c r="J1351" s="391"/>
      <c r="K1351" s="391"/>
      <c r="L1351" s="392"/>
      <c r="M1351" s="392"/>
      <c r="N1351" s="392"/>
      <c r="O1351" s="392"/>
      <c r="P1351" s="392"/>
      <c r="Q1351" s="392"/>
      <c r="R1351" s="392"/>
      <c r="S1351" s="392"/>
      <c r="T1351" s="392"/>
      <c r="U1351" s="392"/>
      <c r="V1351" s="392"/>
      <c r="W1351" s="390"/>
      <c r="X1351" s="390"/>
      <c r="Y1351" s="390"/>
      <c r="Z1351" s="390"/>
      <c r="AA1351" s="390"/>
      <c r="AB1351" s="390"/>
      <c r="AC1351" s="390"/>
      <c r="AD1351" s="393"/>
      <c r="AE1351" s="393"/>
      <c r="AF1351" s="393"/>
      <c r="AG1351" s="394"/>
      <c r="AH1351" s="394"/>
      <c r="AI1351" s="393"/>
      <c r="AJ1351" s="393"/>
      <c r="AK1351" s="393"/>
      <c r="AL1351" s="395"/>
      <c r="AM1351" s="395"/>
      <c r="AN1351" s="395"/>
      <c r="AO1351" s="395"/>
      <c r="AP1351" s="395"/>
      <c r="AQ1351" s="396"/>
      <c r="AR1351" s="285"/>
    </row>
    <row r="1352" spans="1:44">
      <c r="A1352" s="265"/>
      <c r="B1352" s="265"/>
      <c r="C1352" s="389"/>
      <c r="D1352" s="389"/>
      <c r="E1352" s="390"/>
      <c r="F1352" s="390"/>
      <c r="G1352" s="390"/>
      <c r="H1352" s="390"/>
      <c r="I1352" s="391"/>
      <c r="J1352" s="391"/>
      <c r="K1352" s="391"/>
      <c r="L1352" s="392"/>
      <c r="M1352" s="392"/>
      <c r="N1352" s="392"/>
      <c r="O1352" s="392"/>
      <c r="P1352" s="392"/>
      <c r="Q1352" s="392"/>
      <c r="R1352" s="392"/>
      <c r="S1352" s="392"/>
      <c r="T1352" s="392"/>
      <c r="U1352" s="392"/>
      <c r="V1352" s="392"/>
      <c r="W1352" s="390"/>
      <c r="X1352" s="390"/>
      <c r="Y1352" s="390"/>
      <c r="Z1352" s="390"/>
      <c r="AA1352" s="390"/>
      <c r="AB1352" s="390"/>
      <c r="AC1352" s="390"/>
      <c r="AD1352" s="393"/>
      <c r="AE1352" s="393"/>
      <c r="AF1352" s="393"/>
      <c r="AG1352" s="394"/>
      <c r="AH1352" s="394"/>
      <c r="AI1352" s="393"/>
      <c r="AJ1352" s="393"/>
      <c r="AK1352" s="393"/>
      <c r="AL1352" s="395"/>
      <c r="AM1352" s="395"/>
      <c r="AN1352" s="395"/>
      <c r="AO1352" s="395"/>
      <c r="AP1352" s="395"/>
      <c r="AQ1352" s="396"/>
      <c r="AR1352" s="285"/>
    </row>
    <row r="1353" spans="1:44">
      <c r="A1353" s="265"/>
      <c r="B1353" s="265"/>
      <c r="C1353" s="389"/>
      <c r="D1353" s="389"/>
      <c r="E1353" s="390"/>
      <c r="F1353" s="390"/>
      <c r="G1353" s="390"/>
      <c r="H1353" s="390"/>
      <c r="I1353" s="391"/>
      <c r="J1353" s="391"/>
      <c r="K1353" s="391"/>
      <c r="L1353" s="392"/>
      <c r="M1353" s="392"/>
      <c r="N1353" s="392"/>
      <c r="O1353" s="392"/>
      <c r="P1353" s="392"/>
      <c r="Q1353" s="392"/>
      <c r="R1353" s="392"/>
      <c r="S1353" s="392"/>
      <c r="T1353" s="392"/>
      <c r="U1353" s="392"/>
      <c r="V1353" s="392"/>
      <c r="W1353" s="390"/>
      <c r="X1353" s="390"/>
      <c r="Y1353" s="390"/>
      <c r="Z1353" s="390"/>
      <c r="AA1353" s="390"/>
      <c r="AB1353" s="390"/>
      <c r="AC1353" s="390"/>
      <c r="AD1353" s="393"/>
      <c r="AE1353" s="393"/>
      <c r="AF1353" s="393"/>
      <c r="AG1353" s="394"/>
      <c r="AH1353" s="394"/>
      <c r="AI1353" s="393"/>
      <c r="AJ1353" s="393"/>
      <c r="AK1353" s="393"/>
      <c r="AL1353" s="395"/>
      <c r="AM1353" s="395"/>
      <c r="AN1353" s="395"/>
      <c r="AO1353" s="395"/>
      <c r="AP1353" s="395"/>
      <c r="AQ1353" s="396"/>
      <c r="AR1353" s="285"/>
    </row>
    <row r="1354" spans="1:44">
      <c r="A1354" s="265"/>
      <c r="B1354" s="265"/>
      <c r="C1354" s="389"/>
      <c r="D1354" s="389"/>
      <c r="E1354" s="390"/>
      <c r="F1354" s="390"/>
      <c r="G1354" s="390"/>
      <c r="H1354" s="390"/>
      <c r="I1354" s="391"/>
      <c r="J1354" s="391"/>
      <c r="K1354" s="391"/>
      <c r="L1354" s="392"/>
      <c r="M1354" s="392"/>
      <c r="N1354" s="392"/>
      <c r="O1354" s="392"/>
      <c r="P1354" s="392"/>
      <c r="Q1354" s="392"/>
      <c r="R1354" s="392"/>
      <c r="S1354" s="392"/>
      <c r="T1354" s="392"/>
      <c r="U1354" s="392"/>
      <c r="V1354" s="392"/>
      <c r="W1354" s="390"/>
      <c r="X1354" s="390"/>
      <c r="Y1354" s="390"/>
      <c r="Z1354" s="390"/>
      <c r="AA1354" s="390"/>
      <c r="AB1354" s="390"/>
      <c r="AC1354" s="390"/>
      <c r="AD1354" s="393"/>
      <c r="AE1354" s="393"/>
      <c r="AF1354" s="393"/>
      <c r="AG1354" s="394"/>
      <c r="AH1354" s="394"/>
      <c r="AI1354" s="393"/>
      <c r="AJ1354" s="393"/>
      <c r="AK1354" s="393"/>
      <c r="AL1354" s="395"/>
      <c r="AM1354" s="395"/>
      <c r="AN1354" s="395"/>
      <c r="AO1354" s="395"/>
      <c r="AP1354" s="395"/>
      <c r="AQ1354" s="396"/>
    </row>
    <row r="1355" spans="1:44">
      <c r="A1355" s="265"/>
      <c r="B1355" s="265"/>
      <c r="C1355" s="389"/>
      <c r="D1355" s="389"/>
      <c r="E1355" s="390"/>
      <c r="F1355" s="390"/>
      <c r="G1355" s="390"/>
      <c r="H1355" s="390"/>
      <c r="I1355" s="391"/>
      <c r="J1355" s="391"/>
      <c r="K1355" s="391"/>
      <c r="L1355" s="392"/>
      <c r="M1355" s="392"/>
      <c r="N1355" s="392"/>
      <c r="O1355" s="392"/>
      <c r="P1355" s="392"/>
      <c r="Q1355" s="392"/>
      <c r="R1355" s="392"/>
      <c r="S1355" s="392"/>
      <c r="T1355" s="392"/>
      <c r="U1355" s="392"/>
      <c r="V1355" s="392"/>
      <c r="W1355" s="390"/>
      <c r="X1355" s="390"/>
      <c r="Y1355" s="390"/>
      <c r="Z1355" s="390"/>
      <c r="AA1355" s="390"/>
      <c r="AB1355" s="390"/>
      <c r="AC1355" s="390"/>
      <c r="AD1355" s="393"/>
      <c r="AE1355" s="393"/>
      <c r="AF1355" s="393"/>
      <c r="AG1355" s="394"/>
      <c r="AH1355" s="394"/>
      <c r="AI1355" s="393"/>
      <c r="AJ1355" s="393"/>
      <c r="AK1355" s="393"/>
      <c r="AL1355" s="395"/>
      <c r="AM1355" s="395"/>
      <c r="AN1355" s="395"/>
      <c r="AO1355" s="395"/>
      <c r="AP1355" s="395"/>
      <c r="AQ1355" s="396"/>
    </row>
    <row r="1356" spans="1:44">
      <c r="A1356" s="265"/>
      <c r="B1356" s="265"/>
      <c r="C1356" s="389"/>
      <c r="D1356" s="389"/>
      <c r="E1356" s="390"/>
      <c r="F1356" s="390"/>
      <c r="G1356" s="390"/>
      <c r="H1356" s="390"/>
      <c r="I1356" s="391"/>
      <c r="J1356" s="391"/>
      <c r="K1356" s="391"/>
      <c r="L1356" s="392"/>
      <c r="M1356" s="392"/>
      <c r="N1356" s="392"/>
      <c r="O1356" s="392"/>
      <c r="P1356" s="392"/>
      <c r="Q1356" s="392"/>
      <c r="R1356" s="392"/>
      <c r="S1356" s="392"/>
      <c r="T1356" s="392"/>
      <c r="U1356" s="392"/>
      <c r="V1356" s="392"/>
      <c r="W1356" s="390"/>
      <c r="X1356" s="390"/>
      <c r="Y1356" s="390"/>
      <c r="Z1356" s="390"/>
      <c r="AA1356" s="390"/>
      <c r="AB1356" s="390"/>
      <c r="AC1356" s="390"/>
      <c r="AD1356" s="393"/>
      <c r="AE1356" s="393"/>
      <c r="AF1356" s="393"/>
      <c r="AG1356" s="394"/>
      <c r="AH1356" s="394"/>
      <c r="AI1356" s="393"/>
      <c r="AJ1356" s="393"/>
      <c r="AK1356" s="393"/>
      <c r="AL1356" s="395"/>
      <c r="AM1356" s="395"/>
      <c r="AN1356" s="395"/>
      <c r="AO1356" s="395"/>
      <c r="AP1356" s="395"/>
      <c r="AQ1356" s="396"/>
    </row>
    <row r="1357" spans="1:44">
      <c r="A1357" s="265"/>
      <c r="B1357" s="265"/>
      <c r="C1357" s="389"/>
      <c r="D1357" s="389"/>
      <c r="E1357" s="390"/>
      <c r="F1357" s="390"/>
      <c r="G1357" s="390"/>
      <c r="H1357" s="390"/>
      <c r="I1357" s="391"/>
      <c r="J1357" s="391"/>
      <c r="K1357" s="391"/>
      <c r="L1357" s="392"/>
      <c r="M1357" s="392"/>
      <c r="N1357" s="392"/>
      <c r="O1357" s="392"/>
      <c r="P1357" s="392"/>
      <c r="Q1357" s="392"/>
      <c r="R1357" s="392"/>
      <c r="S1357" s="392"/>
      <c r="T1357" s="392"/>
      <c r="U1357" s="392"/>
      <c r="V1357" s="392"/>
      <c r="W1357" s="390"/>
      <c r="X1357" s="390"/>
      <c r="Y1357" s="390"/>
      <c r="Z1357" s="390"/>
      <c r="AA1357" s="390"/>
      <c r="AB1357" s="390"/>
      <c r="AC1357" s="390"/>
      <c r="AD1357" s="393"/>
      <c r="AE1357" s="393"/>
      <c r="AF1357" s="393"/>
      <c r="AG1357" s="394"/>
      <c r="AH1357" s="394"/>
      <c r="AI1357" s="393"/>
      <c r="AJ1357" s="393"/>
      <c r="AK1357" s="393"/>
      <c r="AL1357" s="395"/>
      <c r="AM1357" s="395"/>
      <c r="AN1357" s="395"/>
      <c r="AO1357" s="395"/>
      <c r="AP1357" s="395"/>
      <c r="AQ1357" s="396"/>
    </row>
  </sheetData>
  <sheetProtection password="EC38" sheet="1" objects="1" scenarios="1" formatCells="0"/>
  <mergeCells count="10769">
    <mergeCell ref="C1314:D1314"/>
    <mergeCell ref="E1314:H1314"/>
    <mergeCell ref="I1314:K1314"/>
    <mergeCell ref="L1314:V1314"/>
    <mergeCell ref="W1314:Z1314"/>
    <mergeCell ref="AA1314:AC1314"/>
    <mergeCell ref="AD1314:AF1314"/>
    <mergeCell ref="AG1314:AH1314"/>
    <mergeCell ref="AI1314:AK1314"/>
    <mergeCell ref="AL1314:AP1314"/>
    <mergeCell ref="C1315:D1315"/>
    <mergeCell ref="E1315:H1315"/>
    <mergeCell ref="I1315:K1315"/>
    <mergeCell ref="L1315:V1315"/>
    <mergeCell ref="W1315:Z1315"/>
    <mergeCell ref="AA1315:AC1315"/>
    <mergeCell ref="AD1315:AF1315"/>
    <mergeCell ref="AG1315:AH1315"/>
    <mergeCell ref="AI1315:AK1315"/>
    <mergeCell ref="AL1315:AP1315"/>
    <mergeCell ref="C1312:D1312"/>
    <mergeCell ref="E1312:H1312"/>
    <mergeCell ref="I1312:K1312"/>
    <mergeCell ref="L1312:V1312"/>
    <mergeCell ref="W1312:Z1312"/>
    <mergeCell ref="AA1312:AC1312"/>
    <mergeCell ref="AD1312:AF1312"/>
    <mergeCell ref="AG1312:AH1312"/>
    <mergeCell ref="AI1312:AK1312"/>
    <mergeCell ref="AL1312:AP1312"/>
    <mergeCell ref="C1313:D1313"/>
    <mergeCell ref="E1313:H1313"/>
    <mergeCell ref="I1313:K1313"/>
    <mergeCell ref="L1313:V1313"/>
    <mergeCell ref="W1313:Z1313"/>
    <mergeCell ref="AA1313:AC1313"/>
    <mergeCell ref="AD1313:AF1313"/>
    <mergeCell ref="AG1313:AH1313"/>
    <mergeCell ref="AI1313:AK1313"/>
    <mergeCell ref="AL1313:AP1313"/>
    <mergeCell ref="C1310:D1310"/>
    <mergeCell ref="E1310:H1310"/>
    <mergeCell ref="I1310:K1310"/>
    <mergeCell ref="L1310:V1310"/>
    <mergeCell ref="W1310:Z1310"/>
    <mergeCell ref="AA1310:AC1310"/>
    <mergeCell ref="AD1310:AF1310"/>
    <mergeCell ref="AG1310:AH1310"/>
    <mergeCell ref="AI1310:AK1310"/>
    <mergeCell ref="AL1310:AP1310"/>
    <mergeCell ref="C1311:D1311"/>
    <mergeCell ref="E1311:H1311"/>
    <mergeCell ref="I1311:K1311"/>
    <mergeCell ref="L1311:V1311"/>
    <mergeCell ref="W1311:Z1311"/>
    <mergeCell ref="AA1311:AC1311"/>
    <mergeCell ref="AD1311:AF1311"/>
    <mergeCell ref="AG1311:AH1311"/>
    <mergeCell ref="AI1311:AK1311"/>
    <mergeCell ref="AL1311:AP1311"/>
    <mergeCell ref="C1308:D1308"/>
    <mergeCell ref="E1308:H1308"/>
    <mergeCell ref="I1308:K1308"/>
    <mergeCell ref="L1308:V1308"/>
    <mergeCell ref="W1308:Z1308"/>
    <mergeCell ref="AA1308:AC1308"/>
    <mergeCell ref="AD1308:AF1308"/>
    <mergeCell ref="AG1308:AH1308"/>
    <mergeCell ref="AI1308:AK1308"/>
    <mergeCell ref="AL1308:AP1308"/>
    <mergeCell ref="C1309:D1309"/>
    <mergeCell ref="E1309:H1309"/>
    <mergeCell ref="I1309:K1309"/>
    <mergeCell ref="L1309:V1309"/>
    <mergeCell ref="W1309:Z1309"/>
    <mergeCell ref="AA1309:AC1309"/>
    <mergeCell ref="AD1309:AF1309"/>
    <mergeCell ref="AG1309:AH1309"/>
    <mergeCell ref="AI1309:AK1309"/>
    <mergeCell ref="AL1309:AP1309"/>
    <mergeCell ref="C1306:D1306"/>
    <mergeCell ref="E1306:H1306"/>
    <mergeCell ref="I1306:K1306"/>
    <mergeCell ref="L1306:V1306"/>
    <mergeCell ref="W1306:Z1306"/>
    <mergeCell ref="AA1306:AC1306"/>
    <mergeCell ref="AD1306:AF1306"/>
    <mergeCell ref="AG1306:AH1306"/>
    <mergeCell ref="AI1306:AK1306"/>
    <mergeCell ref="AL1306:AP1306"/>
    <mergeCell ref="C1307:D1307"/>
    <mergeCell ref="E1307:H1307"/>
    <mergeCell ref="I1307:K1307"/>
    <mergeCell ref="L1307:V1307"/>
    <mergeCell ref="W1307:Z1307"/>
    <mergeCell ref="AA1307:AC1307"/>
    <mergeCell ref="AD1307:AF1307"/>
    <mergeCell ref="AG1307:AH1307"/>
    <mergeCell ref="AI1307:AK1307"/>
    <mergeCell ref="AL1307:AP1307"/>
    <mergeCell ref="C1304:D1304"/>
    <mergeCell ref="E1304:H1304"/>
    <mergeCell ref="I1304:K1304"/>
    <mergeCell ref="L1304:V1304"/>
    <mergeCell ref="W1304:Z1304"/>
    <mergeCell ref="AA1304:AC1304"/>
    <mergeCell ref="AD1304:AF1304"/>
    <mergeCell ref="AG1304:AH1304"/>
    <mergeCell ref="AI1304:AK1304"/>
    <mergeCell ref="AL1304:AP1304"/>
    <mergeCell ref="C1305:D1305"/>
    <mergeCell ref="E1305:H1305"/>
    <mergeCell ref="I1305:K1305"/>
    <mergeCell ref="L1305:V1305"/>
    <mergeCell ref="W1305:Z1305"/>
    <mergeCell ref="AA1305:AC1305"/>
    <mergeCell ref="AD1305:AF1305"/>
    <mergeCell ref="AG1305:AH1305"/>
    <mergeCell ref="AI1305:AK1305"/>
    <mergeCell ref="AL1305:AP1305"/>
    <mergeCell ref="C1302:D1302"/>
    <mergeCell ref="E1302:H1302"/>
    <mergeCell ref="I1302:K1302"/>
    <mergeCell ref="L1302:V1302"/>
    <mergeCell ref="W1302:Z1302"/>
    <mergeCell ref="AA1302:AC1302"/>
    <mergeCell ref="AD1302:AF1302"/>
    <mergeCell ref="AG1302:AH1302"/>
    <mergeCell ref="AI1302:AK1302"/>
    <mergeCell ref="AL1302:AP1302"/>
    <mergeCell ref="C1303:D1303"/>
    <mergeCell ref="E1303:H1303"/>
    <mergeCell ref="I1303:K1303"/>
    <mergeCell ref="L1303:V1303"/>
    <mergeCell ref="W1303:Z1303"/>
    <mergeCell ref="AA1303:AC1303"/>
    <mergeCell ref="AD1303:AF1303"/>
    <mergeCell ref="AG1303:AH1303"/>
    <mergeCell ref="AI1303:AK1303"/>
    <mergeCell ref="AL1303:AP1303"/>
    <mergeCell ref="C1300:D1300"/>
    <mergeCell ref="E1300:H1300"/>
    <mergeCell ref="I1300:K1300"/>
    <mergeCell ref="L1300:V1300"/>
    <mergeCell ref="W1300:Z1300"/>
    <mergeCell ref="AA1300:AC1300"/>
    <mergeCell ref="AD1300:AF1300"/>
    <mergeCell ref="AG1300:AH1300"/>
    <mergeCell ref="AI1300:AK1300"/>
    <mergeCell ref="AL1300:AP1300"/>
    <mergeCell ref="C1301:D1301"/>
    <mergeCell ref="E1301:H1301"/>
    <mergeCell ref="I1301:K1301"/>
    <mergeCell ref="L1301:V1301"/>
    <mergeCell ref="W1301:Z1301"/>
    <mergeCell ref="AA1301:AC1301"/>
    <mergeCell ref="AD1301:AF1301"/>
    <mergeCell ref="AG1301:AH1301"/>
    <mergeCell ref="AI1301:AK1301"/>
    <mergeCell ref="AL1301:AP1301"/>
    <mergeCell ref="C1298:D1298"/>
    <mergeCell ref="E1298:H1298"/>
    <mergeCell ref="I1298:K1298"/>
    <mergeCell ref="L1298:V1298"/>
    <mergeCell ref="W1298:Z1298"/>
    <mergeCell ref="AA1298:AC1298"/>
    <mergeCell ref="AD1298:AF1298"/>
    <mergeCell ref="AG1298:AH1298"/>
    <mergeCell ref="AI1298:AK1298"/>
    <mergeCell ref="AL1298:AP1298"/>
    <mergeCell ref="C1299:D1299"/>
    <mergeCell ref="E1299:H1299"/>
    <mergeCell ref="I1299:K1299"/>
    <mergeCell ref="L1299:V1299"/>
    <mergeCell ref="W1299:Z1299"/>
    <mergeCell ref="AA1299:AC1299"/>
    <mergeCell ref="AD1299:AF1299"/>
    <mergeCell ref="AG1299:AH1299"/>
    <mergeCell ref="AI1299:AK1299"/>
    <mergeCell ref="AL1299:AP1299"/>
    <mergeCell ref="C1296:D1296"/>
    <mergeCell ref="E1296:H1296"/>
    <mergeCell ref="I1296:K1296"/>
    <mergeCell ref="L1296:V1296"/>
    <mergeCell ref="W1296:Z1296"/>
    <mergeCell ref="AA1296:AC1296"/>
    <mergeCell ref="AD1296:AF1296"/>
    <mergeCell ref="AG1296:AH1296"/>
    <mergeCell ref="AI1296:AK1296"/>
    <mergeCell ref="AL1296:AP1296"/>
    <mergeCell ref="C1297:D1297"/>
    <mergeCell ref="E1297:H1297"/>
    <mergeCell ref="I1297:K1297"/>
    <mergeCell ref="L1297:V1297"/>
    <mergeCell ref="W1297:Z1297"/>
    <mergeCell ref="AA1297:AC1297"/>
    <mergeCell ref="AD1297:AF1297"/>
    <mergeCell ref="AG1297:AH1297"/>
    <mergeCell ref="AI1297:AK1297"/>
    <mergeCell ref="AL1297:AP1297"/>
    <mergeCell ref="C1294:D1294"/>
    <mergeCell ref="E1294:H1294"/>
    <mergeCell ref="I1294:K1294"/>
    <mergeCell ref="L1294:V1294"/>
    <mergeCell ref="W1294:Z1294"/>
    <mergeCell ref="AA1294:AC1294"/>
    <mergeCell ref="AD1294:AF1294"/>
    <mergeCell ref="AG1294:AH1294"/>
    <mergeCell ref="AI1294:AK1294"/>
    <mergeCell ref="AL1294:AP1294"/>
    <mergeCell ref="C1295:D1295"/>
    <mergeCell ref="E1295:H1295"/>
    <mergeCell ref="I1295:K1295"/>
    <mergeCell ref="L1295:V1295"/>
    <mergeCell ref="W1295:Z1295"/>
    <mergeCell ref="AA1295:AC1295"/>
    <mergeCell ref="AD1295:AF1295"/>
    <mergeCell ref="AG1295:AH1295"/>
    <mergeCell ref="AI1295:AK1295"/>
    <mergeCell ref="AL1295:AP1295"/>
    <mergeCell ref="C1292:D1292"/>
    <mergeCell ref="E1292:H1292"/>
    <mergeCell ref="I1292:K1292"/>
    <mergeCell ref="L1292:V1292"/>
    <mergeCell ref="W1292:Z1292"/>
    <mergeCell ref="AA1292:AC1292"/>
    <mergeCell ref="AD1292:AF1292"/>
    <mergeCell ref="AG1292:AH1292"/>
    <mergeCell ref="AI1292:AK1292"/>
    <mergeCell ref="AL1292:AP1292"/>
    <mergeCell ref="C1293:D1293"/>
    <mergeCell ref="E1293:H1293"/>
    <mergeCell ref="I1293:K1293"/>
    <mergeCell ref="L1293:V1293"/>
    <mergeCell ref="W1293:Z1293"/>
    <mergeCell ref="AA1293:AC1293"/>
    <mergeCell ref="AD1293:AF1293"/>
    <mergeCell ref="AG1293:AH1293"/>
    <mergeCell ref="AI1293:AK1293"/>
    <mergeCell ref="AL1293:AP1293"/>
    <mergeCell ref="C1290:D1290"/>
    <mergeCell ref="E1290:H1290"/>
    <mergeCell ref="I1290:K1290"/>
    <mergeCell ref="L1290:V1290"/>
    <mergeCell ref="W1290:Z1290"/>
    <mergeCell ref="AA1290:AC1290"/>
    <mergeCell ref="AD1290:AF1290"/>
    <mergeCell ref="AG1290:AH1290"/>
    <mergeCell ref="AI1290:AK1290"/>
    <mergeCell ref="AL1290:AP1290"/>
    <mergeCell ref="C1291:D1291"/>
    <mergeCell ref="E1291:H1291"/>
    <mergeCell ref="I1291:K1291"/>
    <mergeCell ref="L1291:V1291"/>
    <mergeCell ref="W1291:Z1291"/>
    <mergeCell ref="AA1291:AC1291"/>
    <mergeCell ref="AD1291:AF1291"/>
    <mergeCell ref="AG1291:AH1291"/>
    <mergeCell ref="AI1291:AK1291"/>
    <mergeCell ref="AL1291:AP1291"/>
    <mergeCell ref="C1288:D1288"/>
    <mergeCell ref="E1288:H1288"/>
    <mergeCell ref="I1288:K1288"/>
    <mergeCell ref="L1288:V1288"/>
    <mergeCell ref="W1288:Z1288"/>
    <mergeCell ref="AA1288:AC1288"/>
    <mergeCell ref="AD1288:AF1288"/>
    <mergeCell ref="AG1288:AH1288"/>
    <mergeCell ref="AI1288:AK1288"/>
    <mergeCell ref="AL1288:AP1288"/>
    <mergeCell ref="C1289:D1289"/>
    <mergeCell ref="E1289:H1289"/>
    <mergeCell ref="I1289:K1289"/>
    <mergeCell ref="L1289:V1289"/>
    <mergeCell ref="W1289:Z1289"/>
    <mergeCell ref="AA1289:AC1289"/>
    <mergeCell ref="AD1289:AF1289"/>
    <mergeCell ref="AG1289:AH1289"/>
    <mergeCell ref="AI1289:AK1289"/>
    <mergeCell ref="AL1289:AP1289"/>
    <mergeCell ref="C1286:D1286"/>
    <mergeCell ref="E1286:H1286"/>
    <mergeCell ref="I1286:K1286"/>
    <mergeCell ref="L1286:V1286"/>
    <mergeCell ref="W1286:Z1286"/>
    <mergeCell ref="AA1286:AC1286"/>
    <mergeCell ref="AD1286:AF1286"/>
    <mergeCell ref="AG1286:AH1286"/>
    <mergeCell ref="AI1286:AK1286"/>
    <mergeCell ref="AL1286:AP1286"/>
    <mergeCell ref="C1287:D1287"/>
    <mergeCell ref="E1287:H1287"/>
    <mergeCell ref="I1287:K1287"/>
    <mergeCell ref="L1287:V1287"/>
    <mergeCell ref="W1287:Z1287"/>
    <mergeCell ref="AA1287:AC1287"/>
    <mergeCell ref="AD1287:AF1287"/>
    <mergeCell ref="AG1287:AH1287"/>
    <mergeCell ref="AI1287:AK1287"/>
    <mergeCell ref="AL1287:AP1287"/>
    <mergeCell ref="C1284:D1284"/>
    <mergeCell ref="E1284:H1284"/>
    <mergeCell ref="I1284:K1284"/>
    <mergeCell ref="L1284:V1284"/>
    <mergeCell ref="W1284:Z1284"/>
    <mergeCell ref="AA1284:AC1284"/>
    <mergeCell ref="AD1284:AF1284"/>
    <mergeCell ref="AG1284:AH1284"/>
    <mergeCell ref="AI1284:AK1284"/>
    <mergeCell ref="AL1284:AP1284"/>
    <mergeCell ref="C1285:D1285"/>
    <mergeCell ref="E1285:H1285"/>
    <mergeCell ref="I1285:K1285"/>
    <mergeCell ref="L1285:V1285"/>
    <mergeCell ref="W1285:Z1285"/>
    <mergeCell ref="AA1285:AC1285"/>
    <mergeCell ref="AD1285:AF1285"/>
    <mergeCell ref="AG1285:AH1285"/>
    <mergeCell ref="AI1285:AK1285"/>
    <mergeCell ref="AL1285:AP1285"/>
    <mergeCell ref="C1282:D1282"/>
    <mergeCell ref="E1282:H1282"/>
    <mergeCell ref="I1282:K1282"/>
    <mergeCell ref="L1282:V1282"/>
    <mergeCell ref="W1282:Z1282"/>
    <mergeCell ref="AA1282:AC1282"/>
    <mergeCell ref="AD1282:AF1282"/>
    <mergeCell ref="AG1282:AH1282"/>
    <mergeCell ref="AI1282:AK1282"/>
    <mergeCell ref="AL1282:AP1282"/>
    <mergeCell ref="C1283:D1283"/>
    <mergeCell ref="E1283:H1283"/>
    <mergeCell ref="I1283:K1283"/>
    <mergeCell ref="L1283:V1283"/>
    <mergeCell ref="W1283:Z1283"/>
    <mergeCell ref="AA1283:AC1283"/>
    <mergeCell ref="AD1283:AF1283"/>
    <mergeCell ref="AG1283:AH1283"/>
    <mergeCell ref="AI1283:AK1283"/>
    <mergeCell ref="AL1283:AP1283"/>
    <mergeCell ref="C1280:D1280"/>
    <mergeCell ref="E1280:H1280"/>
    <mergeCell ref="I1280:K1280"/>
    <mergeCell ref="L1280:V1280"/>
    <mergeCell ref="W1280:Z1280"/>
    <mergeCell ref="AA1280:AC1280"/>
    <mergeCell ref="AD1280:AF1280"/>
    <mergeCell ref="AG1280:AH1280"/>
    <mergeCell ref="AI1280:AK1280"/>
    <mergeCell ref="AL1280:AP1280"/>
    <mergeCell ref="C1281:D1281"/>
    <mergeCell ref="E1281:H1281"/>
    <mergeCell ref="I1281:K1281"/>
    <mergeCell ref="L1281:V1281"/>
    <mergeCell ref="W1281:Z1281"/>
    <mergeCell ref="AA1281:AC1281"/>
    <mergeCell ref="AD1281:AF1281"/>
    <mergeCell ref="AG1281:AH1281"/>
    <mergeCell ref="AI1281:AK1281"/>
    <mergeCell ref="AL1281:AP1281"/>
    <mergeCell ref="C1278:D1278"/>
    <mergeCell ref="E1278:H1278"/>
    <mergeCell ref="I1278:K1278"/>
    <mergeCell ref="L1278:V1278"/>
    <mergeCell ref="W1278:Z1278"/>
    <mergeCell ref="AA1278:AC1278"/>
    <mergeCell ref="AD1278:AF1278"/>
    <mergeCell ref="AG1278:AH1278"/>
    <mergeCell ref="AI1278:AK1278"/>
    <mergeCell ref="AL1278:AP1278"/>
    <mergeCell ref="C1279:D1279"/>
    <mergeCell ref="E1279:H1279"/>
    <mergeCell ref="I1279:K1279"/>
    <mergeCell ref="L1279:V1279"/>
    <mergeCell ref="W1279:Z1279"/>
    <mergeCell ref="AA1279:AC1279"/>
    <mergeCell ref="AD1279:AF1279"/>
    <mergeCell ref="AG1279:AH1279"/>
    <mergeCell ref="AI1279:AK1279"/>
    <mergeCell ref="AL1279:AP1279"/>
    <mergeCell ref="C1276:D1276"/>
    <mergeCell ref="E1276:H1276"/>
    <mergeCell ref="I1276:K1276"/>
    <mergeCell ref="L1276:V1276"/>
    <mergeCell ref="W1276:Z1276"/>
    <mergeCell ref="AA1276:AC1276"/>
    <mergeCell ref="AD1276:AF1276"/>
    <mergeCell ref="AG1276:AH1276"/>
    <mergeCell ref="AI1276:AK1276"/>
    <mergeCell ref="AL1276:AP1276"/>
    <mergeCell ref="C1277:D1277"/>
    <mergeCell ref="E1277:H1277"/>
    <mergeCell ref="I1277:K1277"/>
    <mergeCell ref="L1277:V1277"/>
    <mergeCell ref="W1277:Z1277"/>
    <mergeCell ref="AA1277:AC1277"/>
    <mergeCell ref="AD1277:AF1277"/>
    <mergeCell ref="AG1277:AH1277"/>
    <mergeCell ref="AI1277:AK1277"/>
    <mergeCell ref="AL1277:AP1277"/>
    <mergeCell ref="C1274:D1274"/>
    <mergeCell ref="E1274:H1274"/>
    <mergeCell ref="I1274:K1274"/>
    <mergeCell ref="L1274:V1274"/>
    <mergeCell ref="W1274:Z1274"/>
    <mergeCell ref="AA1274:AC1274"/>
    <mergeCell ref="AD1274:AF1274"/>
    <mergeCell ref="AG1274:AH1274"/>
    <mergeCell ref="AI1274:AK1274"/>
    <mergeCell ref="AL1274:AP1274"/>
    <mergeCell ref="C1275:D1275"/>
    <mergeCell ref="E1275:H1275"/>
    <mergeCell ref="I1275:K1275"/>
    <mergeCell ref="L1275:V1275"/>
    <mergeCell ref="W1275:Z1275"/>
    <mergeCell ref="AA1275:AC1275"/>
    <mergeCell ref="AD1275:AF1275"/>
    <mergeCell ref="AG1275:AH1275"/>
    <mergeCell ref="AI1275:AK1275"/>
    <mergeCell ref="AL1275:AP1275"/>
    <mergeCell ref="C1272:D1272"/>
    <mergeCell ref="E1272:H1272"/>
    <mergeCell ref="I1272:K1272"/>
    <mergeCell ref="L1272:V1272"/>
    <mergeCell ref="W1272:Z1272"/>
    <mergeCell ref="AA1272:AC1272"/>
    <mergeCell ref="AD1272:AF1272"/>
    <mergeCell ref="AG1272:AH1272"/>
    <mergeCell ref="AI1272:AK1272"/>
    <mergeCell ref="AL1272:AP1272"/>
    <mergeCell ref="C1273:D1273"/>
    <mergeCell ref="E1273:H1273"/>
    <mergeCell ref="I1273:K1273"/>
    <mergeCell ref="L1273:V1273"/>
    <mergeCell ref="W1273:Z1273"/>
    <mergeCell ref="AA1273:AC1273"/>
    <mergeCell ref="AD1273:AF1273"/>
    <mergeCell ref="AG1273:AH1273"/>
    <mergeCell ref="AI1273:AK1273"/>
    <mergeCell ref="AL1273:AP1273"/>
    <mergeCell ref="C1270:D1270"/>
    <mergeCell ref="E1270:H1270"/>
    <mergeCell ref="I1270:K1270"/>
    <mergeCell ref="L1270:V1270"/>
    <mergeCell ref="W1270:Z1270"/>
    <mergeCell ref="AA1270:AC1270"/>
    <mergeCell ref="AD1270:AF1270"/>
    <mergeCell ref="AG1270:AH1270"/>
    <mergeCell ref="AI1270:AK1270"/>
    <mergeCell ref="AL1270:AP1270"/>
    <mergeCell ref="C1271:D1271"/>
    <mergeCell ref="E1271:H1271"/>
    <mergeCell ref="I1271:K1271"/>
    <mergeCell ref="L1271:V1271"/>
    <mergeCell ref="W1271:Z1271"/>
    <mergeCell ref="AA1271:AC1271"/>
    <mergeCell ref="AD1271:AF1271"/>
    <mergeCell ref="AG1271:AH1271"/>
    <mergeCell ref="AI1271:AK1271"/>
    <mergeCell ref="AL1271:AP1271"/>
    <mergeCell ref="C1268:D1268"/>
    <mergeCell ref="E1268:H1268"/>
    <mergeCell ref="I1268:K1268"/>
    <mergeCell ref="L1268:V1268"/>
    <mergeCell ref="W1268:Z1268"/>
    <mergeCell ref="AA1268:AC1268"/>
    <mergeCell ref="AD1268:AF1268"/>
    <mergeCell ref="AG1268:AH1268"/>
    <mergeCell ref="AI1268:AK1268"/>
    <mergeCell ref="AL1268:AP1268"/>
    <mergeCell ref="C1269:D1269"/>
    <mergeCell ref="E1269:H1269"/>
    <mergeCell ref="I1269:K1269"/>
    <mergeCell ref="L1269:V1269"/>
    <mergeCell ref="W1269:Z1269"/>
    <mergeCell ref="AA1269:AC1269"/>
    <mergeCell ref="AD1269:AF1269"/>
    <mergeCell ref="AG1269:AH1269"/>
    <mergeCell ref="AI1269:AK1269"/>
    <mergeCell ref="AL1269:AP1269"/>
    <mergeCell ref="C1266:D1266"/>
    <mergeCell ref="E1266:H1266"/>
    <mergeCell ref="I1266:K1266"/>
    <mergeCell ref="L1266:V1266"/>
    <mergeCell ref="W1266:Z1266"/>
    <mergeCell ref="AA1266:AC1266"/>
    <mergeCell ref="AD1266:AF1266"/>
    <mergeCell ref="AG1266:AH1266"/>
    <mergeCell ref="AI1266:AK1266"/>
    <mergeCell ref="AL1266:AP1266"/>
    <mergeCell ref="C1267:D1267"/>
    <mergeCell ref="E1267:H1267"/>
    <mergeCell ref="I1267:K1267"/>
    <mergeCell ref="L1267:V1267"/>
    <mergeCell ref="W1267:Z1267"/>
    <mergeCell ref="AA1267:AC1267"/>
    <mergeCell ref="AD1267:AF1267"/>
    <mergeCell ref="AG1267:AH1267"/>
    <mergeCell ref="AI1267:AK1267"/>
    <mergeCell ref="AL1267:AP1267"/>
    <mergeCell ref="C1264:D1264"/>
    <mergeCell ref="E1264:H1264"/>
    <mergeCell ref="I1264:K1264"/>
    <mergeCell ref="L1264:V1264"/>
    <mergeCell ref="W1264:Z1264"/>
    <mergeCell ref="AA1264:AC1264"/>
    <mergeCell ref="AD1264:AF1264"/>
    <mergeCell ref="AG1264:AH1264"/>
    <mergeCell ref="AI1264:AK1264"/>
    <mergeCell ref="AL1264:AP1264"/>
    <mergeCell ref="C1265:D1265"/>
    <mergeCell ref="E1265:H1265"/>
    <mergeCell ref="I1265:K1265"/>
    <mergeCell ref="L1265:V1265"/>
    <mergeCell ref="W1265:Z1265"/>
    <mergeCell ref="AA1265:AC1265"/>
    <mergeCell ref="AD1265:AF1265"/>
    <mergeCell ref="AG1265:AH1265"/>
    <mergeCell ref="AI1265:AK1265"/>
    <mergeCell ref="AL1265:AP1265"/>
    <mergeCell ref="C1262:D1262"/>
    <mergeCell ref="E1262:H1262"/>
    <mergeCell ref="I1262:K1262"/>
    <mergeCell ref="L1262:V1262"/>
    <mergeCell ref="W1262:Z1262"/>
    <mergeCell ref="AA1262:AC1262"/>
    <mergeCell ref="AD1262:AF1262"/>
    <mergeCell ref="AG1262:AH1262"/>
    <mergeCell ref="AI1262:AK1262"/>
    <mergeCell ref="AL1262:AP1262"/>
    <mergeCell ref="C1263:D1263"/>
    <mergeCell ref="E1263:H1263"/>
    <mergeCell ref="I1263:K1263"/>
    <mergeCell ref="L1263:V1263"/>
    <mergeCell ref="W1263:Z1263"/>
    <mergeCell ref="AA1263:AC1263"/>
    <mergeCell ref="AD1263:AF1263"/>
    <mergeCell ref="AG1263:AH1263"/>
    <mergeCell ref="AI1263:AK1263"/>
    <mergeCell ref="AL1263:AP1263"/>
    <mergeCell ref="C1260:D1260"/>
    <mergeCell ref="E1260:H1260"/>
    <mergeCell ref="I1260:K1260"/>
    <mergeCell ref="L1260:V1260"/>
    <mergeCell ref="W1260:Z1260"/>
    <mergeCell ref="AA1260:AC1260"/>
    <mergeCell ref="AD1260:AF1260"/>
    <mergeCell ref="AG1260:AH1260"/>
    <mergeCell ref="AI1260:AK1260"/>
    <mergeCell ref="AL1260:AP1260"/>
    <mergeCell ref="C1261:D1261"/>
    <mergeCell ref="E1261:H1261"/>
    <mergeCell ref="I1261:K1261"/>
    <mergeCell ref="L1261:V1261"/>
    <mergeCell ref="W1261:Z1261"/>
    <mergeCell ref="AA1261:AC1261"/>
    <mergeCell ref="AD1261:AF1261"/>
    <mergeCell ref="AG1261:AH1261"/>
    <mergeCell ref="AI1261:AK1261"/>
    <mergeCell ref="AL1261:AP1261"/>
    <mergeCell ref="C1258:D1258"/>
    <mergeCell ref="E1258:H1258"/>
    <mergeCell ref="I1258:K1258"/>
    <mergeCell ref="L1258:V1258"/>
    <mergeCell ref="W1258:Z1258"/>
    <mergeCell ref="AA1258:AC1258"/>
    <mergeCell ref="AD1258:AF1258"/>
    <mergeCell ref="AG1258:AH1258"/>
    <mergeCell ref="AI1258:AK1258"/>
    <mergeCell ref="AL1258:AP1258"/>
    <mergeCell ref="C1259:D1259"/>
    <mergeCell ref="E1259:H1259"/>
    <mergeCell ref="I1259:K1259"/>
    <mergeCell ref="L1259:V1259"/>
    <mergeCell ref="W1259:Z1259"/>
    <mergeCell ref="AA1259:AC1259"/>
    <mergeCell ref="AD1259:AF1259"/>
    <mergeCell ref="AG1259:AH1259"/>
    <mergeCell ref="AI1259:AK1259"/>
    <mergeCell ref="AL1259:AP1259"/>
    <mergeCell ref="C1256:D1256"/>
    <mergeCell ref="E1256:H1256"/>
    <mergeCell ref="I1256:K1256"/>
    <mergeCell ref="L1256:V1256"/>
    <mergeCell ref="W1256:Z1256"/>
    <mergeCell ref="AA1256:AC1256"/>
    <mergeCell ref="AD1256:AF1256"/>
    <mergeCell ref="AG1256:AH1256"/>
    <mergeCell ref="AI1256:AK1256"/>
    <mergeCell ref="AL1256:AP1256"/>
    <mergeCell ref="C1257:D1257"/>
    <mergeCell ref="E1257:H1257"/>
    <mergeCell ref="I1257:K1257"/>
    <mergeCell ref="L1257:V1257"/>
    <mergeCell ref="W1257:Z1257"/>
    <mergeCell ref="AA1257:AC1257"/>
    <mergeCell ref="AD1257:AF1257"/>
    <mergeCell ref="AG1257:AH1257"/>
    <mergeCell ref="AI1257:AK1257"/>
    <mergeCell ref="AL1257:AP1257"/>
    <mergeCell ref="C1254:D1254"/>
    <mergeCell ref="E1254:H1254"/>
    <mergeCell ref="I1254:K1254"/>
    <mergeCell ref="L1254:V1254"/>
    <mergeCell ref="W1254:Z1254"/>
    <mergeCell ref="AA1254:AC1254"/>
    <mergeCell ref="AD1254:AF1254"/>
    <mergeCell ref="AG1254:AH1254"/>
    <mergeCell ref="AI1254:AK1254"/>
    <mergeCell ref="AL1254:AP1254"/>
    <mergeCell ref="C1255:D1255"/>
    <mergeCell ref="E1255:H1255"/>
    <mergeCell ref="I1255:K1255"/>
    <mergeCell ref="L1255:V1255"/>
    <mergeCell ref="W1255:Z1255"/>
    <mergeCell ref="AA1255:AC1255"/>
    <mergeCell ref="AD1255:AF1255"/>
    <mergeCell ref="AG1255:AH1255"/>
    <mergeCell ref="AI1255:AK1255"/>
    <mergeCell ref="AL1255:AP1255"/>
    <mergeCell ref="C1252:D1252"/>
    <mergeCell ref="E1252:H1252"/>
    <mergeCell ref="I1252:K1252"/>
    <mergeCell ref="L1252:V1252"/>
    <mergeCell ref="W1252:Z1252"/>
    <mergeCell ref="AA1252:AC1252"/>
    <mergeCell ref="AD1252:AF1252"/>
    <mergeCell ref="AG1252:AH1252"/>
    <mergeCell ref="AI1252:AK1252"/>
    <mergeCell ref="AL1252:AP1252"/>
    <mergeCell ref="C1253:D1253"/>
    <mergeCell ref="E1253:H1253"/>
    <mergeCell ref="I1253:K1253"/>
    <mergeCell ref="L1253:V1253"/>
    <mergeCell ref="W1253:Z1253"/>
    <mergeCell ref="AA1253:AC1253"/>
    <mergeCell ref="AD1253:AF1253"/>
    <mergeCell ref="AG1253:AH1253"/>
    <mergeCell ref="AI1253:AK1253"/>
    <mergeCell ref="AL1253:AP1253"/>
    <mergeCell ref="C1250:D1250"/>
    <mergeCell ref="E1250:H1250"/>
    <mergeCell ref="I1250:K1250"/>
    <mergeCell ref="L1250:V1250"/>
    <mergeCell ref="W1250:Z1250"/>
    <mergeCell ref="AA1250:AC1250"/>
    <mergeCell ref="AD1250:AF1250"/>
    <mergeCell ref="AG1250:AH1250"/>
    <mergeCell ref="AI1250:AK1250"/>
    <mergeCell ref="AL1250:AP1250"/>
    <mergeCell ref="C1251:D1251"/>
    <mergeCell ref="E1251:H1251"/>
    <mergeCell ref="I1251:K1251"/>
    <mergeCell ref="L1251:V1251"/>
    <mergeCell ref="W1251:Z1251"/>
    <mergeCell ref="AA1251:AC1251"/>
    <mergeCell ref="AD1251:AF1251"/>
    <mergeCell ref="AG1251:AH1251"/>
    <mergeCell ref="AI1251:AK1251"/>
    <mergeCell ref="AL1251:AP1251"/>
    <mergeCell ref="C1248:D1248"/>
    <mergeCell ref="E1248:H1248"/>
    <mergeCell ref="I1248:K1248"/>
    <mergeCell ref="L1248:V1248"/>
    <mergeCell ref="W1248:Z1248"/>
    <mergeCell ref="AA1248:AC1248"/>
    <mergeCell ref="AD1248:AF1248"/>
    <mergeCell ref="AG1248:AH1248"/>
    <mergeCell ref="AI1248:AK1248"/>
    <mergeCell ref="AL1248:AP1248"/>
    <mergeCell ref="C1249:D1249"/>
    <mergeCell ref="E1249:H1249"/>
    <mergeCell ref="I1249:K1249"/>
    <mergeCell ref="L1249:V1249"/>
    <mergeCell ref="W1249:Z1249"/>
    <mergeCell ref="AA1249:AC1249"/>
    <mergeCell ref="AD1249:AF1249"/>
    <mergeCell ref="AG1249:AH1249"/>
    <mergeCell ref="AI1249:AK1249"/>
    <mergeCell ref="AL1249:AP1249"/>
    <mergeCell ref="C1246:D1246"/>
    <mergeCell ref="E1246:H1246"/>
    <mergeCell ref="I1246:K1246"/>
    <mergeCell ref="L1246:V1246"/>
    <mergeCell ref="W1246:Z1246"/>
    <mergeCell ref="AA1246:AC1246"/>
    <mergeCell ref="AD1246:AF1246"/>
    <mergeCell ref="AG1246:AH1246"/>
    <mergeCell ref="AI1246:AK1246"/>
    <mergeCell ref="AL1246:AP1246"/>
    <mergeCell ref="C1247:D1247"/>
    <mergeCell ref="E1247:H1247"/>
    <mergeCell ref="I1247:K1247"/>
    <mergeCell ref="L1247:V1247"/>
    <mergeCell ref="W1247:Z1247"/>
    <mergeCell ref="AA1247:AC1247"/>
    <mergeCell ref="AD1247:AF1247"/>
    <mergeCell ref="AG1247:AH1247"/>
    <mergeCell ref="AI1247:AK1247"/>
    <mergeCell ref="AL1247:AP1247"/>
    <mergeCell ref="C1244:D1244"/>
    <mergeCell ref="E1244:H1244"/>
    <mergeCell ref="I1244:K1244"/>
    <mergeCell ref="L1244:V1244"/>
    <mergeCell ref="W1244:Z1244"/>
    <mergeCell ref="AA1244:AC1244"/>
    <mergeCell ref="AD1244:AF1244"/>
    <mergeCell ref="AG1244:AH1244"/>
    <mergeCell ref="AI1244:AK1244"/>
    <mergeCell ref="AL1244:AP1244"/>
    <mergeCell ref="C1245:D1245"/>
    <mergeCell ref="E1245:H1245"/>
    <mergeCell ref="I1245:K1245"/>
    <mergeCell ref="L1245:V1245"/>
    <mergeCell ref="W1245:Z1245"/>
    <mergeCell ref="AA1245:AC1245"/>
    <mergeCell ref="AD1245:AF1245"/>
    <mergeCell ref="AG1245:AH1245"/>
    <mergeCell ref="AI1245:AK1245"/>
    <mergeCell ref="AL1245:AP1245"/>
    <mergeCell ref="C1242:D1242"/>
    <mergeCell ref="E1242:H1242"/>
    <mergeCell ref="I1242:K1242"/>
    <mergeCell ref="L1242:V1242"/>
    <mergeCell ref="W1242:Z1242"/>
    <mergeCell ref="AA1242:AC1242"/>
    <mergeCell ref="AD1242:AF1242"/>
    <mergeCell ref="AG1242:AH1242"/>
    <mergeCell ref="AI1242:AK1242"/>
    <mergeCell ref="AL1242:AP1242"/>
    <mergeCell ref="C1243:D1243"/>
    <mergeCell ref="E1243:H1243"/>
    <mergeCell ref="I1243:K1243"/>
    <mergeCell ref="L1243:V1243"/>
    <mergeCell ref="W1243:Z1243"/>
    <mergeCell ref="AA1243:AC1243"/>
    <mergeCell ref="AD1243:AF1243"/>
    <mergeCell ref="AG1243:AH1243"/>
    <mergeCell ref="AI1243:AK1243"/>
    <mergeCell ref="AL1243:AP1243"/>
    <mergeCell ref="C1240:D1240"/>
    <mergeCell ref="E1240:H1240"/>
    <mergeCell ref="I1240:K1240"/>
    <mergeCell ref="L1240:V1240"/>
    <mergeCell ref="W1240:Z1240"/>
    <mergeCell ref="AA1240:AC1240"/>
    <mergeCell ref="AD1240:AF1240"/>
    <mergeCell ref="AG1240:AH1240"/>
    <mergeCell ref="AI1240:AK1240"/>
    <mergeCell ref="AL1240:AP1240"/>
    <mergeCell ref="C1241:D1241"/>
    <mergeCell ref="E1241:H1241"/>
    <mergeCell ref="I1241:K1241"/>
    <mergeCell ref="L1241:V1241"/>
    <mergeCell ref="W1241:Z1241"/>
    <mergeCell ref="AA1241:AC1241"/>
    <mergeCell ref="AD1241:AF1241"/>
    <mergeCell ref="AG1241:AH1241"/>
    <mergeCell ref="AI1241:AK1241"/>
    <mergeCell ref="AL1241:AP1241"/>
    <mergeCell ref="C1238:D1238"/>
    <mergeCell ref="E1238:H1238"/>
    <mergeCell ref="I1238:K1238"/>
    <mergeCell ref="L1238:V1238"/>
    <mergeCell ref="W1238:Z1238"/>
    <mergeCell ref="AA1238:AC1238"/>
    <mergeCell ref="AD1238:AF1238"/>
    <mergeCell ref="AG1238:AH1238"/>
    <mergeCell ref="AI1238:AK1238"/>
    <mergeCell ref="AL1238:AP1238"/>
    <mergeCell ref="C1239:D1239"/>
    <mergeCell ref="E1239:H1239"/>
    <mergeCell ref="I1239:K1239"/>
    <mergeCell ref="L1239:V1239"/>
    <mergeCell ref="W1239:Z1239"/>
    <mergeCell ref="AA1239:AC1239"/>
    <mergeCell ref="AD1239:AF1239"/>
    <mergeCell ref="AG1239:AH1239"/>
    <mergeCell ref="AI1239:AK1239"/>
    <mergeCell ref="AL1239:AP1239"/>
    <mergeCell ref="C1236:D1236"/>
    <mergeCell ref="E1236:H1236"/>
    <mergeCell ref="I1236:K1236"/>
    <mergeCell ref="L1236:V1236"/>
    <mergeCell ref="W1236:Z1236"/>
    <mergeCell ref="AA1236:AC1236"/>
    <mergeCell ref="AD1236:AF1236"/>
    <mergeCell ref="AG1236:AH1236"/>
    <mergeCell ref="AI1236:AK1236"/>
    <mergeCell ref="AL1236:AP1236"/>
    <mergeCell ref="C1237:D1237"/>
    <mergeCell ref="E1237:H1237"/>
    <mergeCell ref="I1237:K1237"/>
    <mergeCell ref="L1237:V1237"/>
    <mergeCell ref="W1237:Z1237"/>
    <mergeCell ref="AA1237:AC1237"/>
    <mergeCell ref="AD1237:AF1237"/>
    <mergeCell ref="AG1237:AH1237"/>
    <mergeCell ref="AI1237:AK1237"/>
    <mergeCell ref="AL1237:AP1237"/>
    <mergeCell ref="C1234:D1234"/>
    <mergeCell ref="E1234:H1234"/>
    <mergeCell ref="I1234:K1234"/>
    <mergeCell ref="L1234:V1234"/>
    <mergeCell ref="W1234:Z1234"/>
    <mergeCell ref="AA1234:AC1234"/>
    <mergeCell ref="AD1234:AF1234"/>
    <mergeCell ref="AG1234:AH1234"/>
    <mergeCell ref="AI1234:AK1234"/>
    <mergeCell ref="AL1234:AP1234"/>
    <mergeCell ref="C1235:D1235"/>
    <mergeCell ref="E1235:H1235"/>
    <mergeCell ref="I1235:K1235"/>
    <mergeCell ref="L1235:V1235"/>
    <mergeCell ref="W1235:Z1235"/>
    <mergeCell ref="AA1235:AC1235"/>
    <mergeCell ref="AD1235:AF1235"/>
    <mergeCell ref="AG1235:AH1235"/>
    <mergeCell ref="AI1235:AK1235"/>
    <mergeCell ref="AL1235:AP1235"/>
    <mergeCell ref="C1232:D1232"/>
    <mergeCell ref="E1232:H1232"/>
    <mergeCell ref="I1232:K1232"/>
    <mergeCell ref="L1232:V1232"/>
    <mergeCell ref="W1232:Z1232"/>
    <mergeCell ref="AA1232:AC1232"/>
    <mergeCell ref="AD1232:AF1232"/>
    <mergeCell ref="AG1232:AH1232"/>
    <mergeCell ref="AI1232:AK1232"/>
    <mergeCell ref="AL1232:AP1232"/>
    <mergeCell ref="C1233:D1233"/>
    <mergeCell ref="E1233:H1233"/>
    <mergeCell ref="I1233:K1233"/>
    <mergeCell ref="L1233:V1233"/>
    <mergeCell ref="W1233:Z1233"/>
    <mergeCell ref="AA1233:AC1233"/>
    <mergeCell ref="AD1233:AF1233"/>
    <mergeCell ref="AG1233:AH1233"/>
    <mergeCell ref="AI1233:AK1233"/>
    <mergeCell ref="AL1233:AP1233"/>
    <mergeCell ref="C1230:D1230"/>
    <mergeCell ref="E1230:H1230"/>
    <mergeCell ref="I1230:K1230"/>
    <mergeCell ref="L1230:V1230"/>
    <mergeCell ref="W1230:Z1230"/>
    <mergeCell ref="AA1230:AC1230"/>
    <mergeCell ref="AD1230:AF1230"/>
    <mergeCell ref="AG1230:AH1230"/>
    <mergeCell ref="AI1230:AK1230"/>
    <mergeCell ref="AL1230:AP1230"/>
    <mergeCell ref="C1231:D1231"/>
    <mergeCell ref="E1231:H1231"/>
    <mergeCell ref="I1231:K1231"/>
    <mergeCell ref="L1231:V1231"/>
    <mergeCell ref="W1231:Z1231"/>
    <mergeCell ref="AA1231:AC1231"/>
    <mergeCell ref="AD1231:AF1231"/>
    <mergeCell ref="AG1231:AH1231"/>
    <mergeCell ref="AI1231:AK1231"/>
    <mergeCell ref="AL1231:AP1231"/>
    <mergeCell ref="C1228:D1228"/>
    <mergeCell ref="E1228:H1228"/>
    <mergeCell ref="I1228:K1228"/>
    <mergeCell ref="L1228:V1228"/>
    <mergeCell ref="W1228:Z1228"/>
    <mergeCell ref="AA1228:AC1228"/>
    <mergeCell ref="AD1228:AF1228"/>
    <mergeCell ref="AG1228:AH1228"/>
    <mergeCell ref="AI1228:AK1228"/>
    <mergeCell ref="AL1228:AP1228"/>
    <mergeCell ref="C1229:D1229"/>
    <mergeCell ref="E1229:H1229"/>
    <mergeCell ref="I1229:K1229"/>
    <mergeCell ref="L1229:V1229"/>
    <mergeCell ref="W1229:Z1229"/>
    <mergeCell ref="AA1229:AC1229"/>
    <mergeCell ref="AD1229:AF1229"/>
    <mergeCell ref="AG1229:AH1229"/>
    <mergeCell ref="AI1229:AK1229"/>
    <mergeCell ref="AL1229:AP1229"/>
    <mergeCell ref="C1226:D1226"/>
    <mergeCell ref="E1226:H1226"/>
    <mergeCell ref="I1226:K1226"/>
    <mergeCell ref="L1226:V1226"/>
    <mergeCell ref="W1226:Z1226"/>
    <mergeCell ref="AA1226:AC1226"/>
    <mergeCell ref="AD1226:AF1226"/>
    <mergeCell ref="AG1226:AH1226"/>
    <mergeCell ref="AI1226:AK1226"/>
    <mergeCell ref="AL1226:AP1226"/>
    <mergeCell ref="C1227:D1227"/>
    <mergeCell ref="E1227:H1227"/>
    <mergeCell ref="I1227:K1227"/>
    <mergeCell ref="L1227:V1227"/>
    <mergeCell ref="W1227:Z1227"/>
    <mergeCell ref="AA1227:AC1227"/>
    <mergeCell ref="AD1227:AF1227"/>
    <mergeCell ref="AG1227:AH1227"/>
    <mergeCell ref="AI1227:AK1227"/>
    <mergeCell ref="AL1227:AP1227"/>
    <mergeCell ref="C1224:D1224"/>
    <mergeCell ref="E1224:H1224"/>
    <mergeCell ref="I1224:K1224"/>
    <mergeCell ref="L1224:V1224"/>
    <mergeCell ref="W1224:Z1224"/>
    <mergeCell ref="AA1224:AC1224"/>
    <mergeCell ref="AD1224:AF1224"/>
    <mergeCell ref="AG1224:AH1224"/>
    <mergeCell ref="AI1224:AK1224"/>
    <mergeCell ref="AL1224:AP1224"/>
    <mergeCell ref="C1225:D1225"/>
    <mergeCell ref="E1225:H1225"/>
    <mergeCell ref="I1225:K1225"/>
    <mergeCell ref="L1225:V1225"/>
    <mergeCell ref="W1225:Z1225"/>
    <mergeCell ref="AA1225:AC1225"/>
    <mergeCell ref="AD1225:AF1225"/>
    <mergeCell ref="AG1225:AH1225"/>
    <mergeCell ref="AI1225:AK1225"/>
    <mergeCell ref="AL1225:AP1225"/>
    <mergeCell ref="C1222:D1222"/>
    <mergeCell ref="E1222:H1222"/>
    <mergeCell ref="I1222:K1222"/>
    <mergeCell ref="L1222:V1222"/>
    <mergeCell ref="W1222:Z1222"/>
    <mergeCell ref="AA1222:AC1222"/>
    <mergeCell ref="AD1222:AF1222"/>
    <mergeCell ref="AG1222:AH1222"/>
    <mergeCell ref="AI1222:AK1222"/>
    <mergeCell ref="AL1222:AP1222"/>
    <mergeCell ref="C1223:D1223"/>
    <mergeCell ref="E1223:H1223"/>
    <mergeCell ref="I1223:K1223"/>
    <mergeCell ref="L1223:V1223"/>
    <mergeCell ref="W1223:Z1223"/>
    <mergeCell ref="AA1223:AC1223"/>
    <mergeCell ref="AD1223:AF1223"/>
    <mergeCell ref="AG1223:AH1223"/>
    <mergeCell ref="AI1223:AK1223"/>
    <mergeCell ref="AL1223:AP1223"/>
    <mergeCell ref="C1220:D1220"/>
    <mergeCell ref="E1220:H1220"/>
    <mergeCell ref="I1220:K1220"/>
    <mergeCell ref="L1220:V1220"/>
    <mergeCell ref="W1220:Z1220"/>
    <mergeCell ref="AA1220:AC1220"/>
    <mergeCell ref="AD1220:AF1220"/>
    <mergeCell ref="AG1220:AH1220"/>
    <mergeCell ref="AI1220:AK1220"/>
    <mergeCell ref="AL1220:AP1220"/>
    <mergeCell ref="C1221:D1221"/>
    <mergeCell ref="E1221:H1221"/>
    <mergeCell ref="I1221:K1221"/>
    <mergeCell ref="L1221:V1221"/>
    <mergeCell ref="W1221:Z1221"/>
    <mergeCell ref="AA1221:AC1221"/>
    <mergeCell ref="AD1221:AF1221"/>
    <mergeCell ref="AG1221:AH1221"/>
    <mergeCell ref="AI1221:AK1221"/>
    <mergeCell ref="AL1221:AP1221"/>
    <mergeCell ref="C1218:D1218"/>
    <mergeCell ref="E1218:H1218"/>
    <mergeCell ref="I1218:K1218"/>
    <mergeCell ref="L1218:V1218"/>
    <mergeCell ref="W1218:Z1218"/>
    <mergeCell ref="AA1218:AC1218"/>
    <mergeCell ref="AD1218:AF1218"/>
    <mergeCell ref="AG1218:AH1218"/>
    <mergeCell ref="AI1218:AK1218"/>
    <mergeCell ref="AL1218:AP1218"/>
    <mergeCell ref="C1219:D1219"/>
    <mergeCell ref="E1219:H1219"/>
    <mergeCell ref="I1219:K1219"/>
    <mergeCell ref="L1219:V1219"/>
    <mergeCell ref="W1219:Z1219"/>
    <mergeCell ref="AA1219:AC1219"/>
    <mergeCell ref="AD1219:AF1219"/>
    <mergeCell ref="AG1219:AH1219"/>
    <mergeCell ref="AI1219:AK1219"/>
    <mergeCell ref="AL1219:AP1219"/>
    <mergeCell ref="C1216:D1216"/>
    <mergeCell ref="E1216:H1216"/>
    <mergeCell ref="I1216:K1216"/>
    <mergeCell ref="L1216:V1216"/>
    <mergeCell ref="W1216:Z1216"/>
    <mergeCell ref="AA1216:AC1216"/>
    <mergeCell ref="AD1216:AF1216"/>
    <mergeCell ref="AG1216:AH1216"/>
    <mergeCell ref="AI1216:AK1216"/>
    <mergeCell ref="AL1216:AP1216"/>
    <mergeCell ref="C1217:D1217"/>
    <mergeCell ref="E1217:H1217"/>
    <mergeCell ref="I1217:K1217"/>
    <mergeCell ref="L1217:V1217"/>
    <mergeCell ref="W1217:Z1217"/>
    <mergeCell ref="AA1217:AC1217"/>
    <mergeCell ref="AD1217:AF1217"/>
    <mergeCell ref="AG1217:AH1217"/>
    <mergeCell ref="AI1217:AK1217"/>
    <mergeCell ref="AL1217:AP1217"/>
    <mergeCell ref="C1214:D1214"/>
    <mergeCell ref="E1214:H1214"/>
    <mergeCell ref="I1214:K1214"/>
    <mergeCell ref="L1214:V1214"/>
    <mergeCell ref="W1214:Z1214"/>
    <mergeCell ref="AA1214:AC1214"/>
    <mergeCell ref="AD1214:AF1214"/>
    <mergeCell ref="AG1214:AH1214"/>
    <mergeCell ref="AI1214:AK1214"/>
    <mergeCell ref="AL1214:AP1214"/>
    <mergeCell ref="C1215:D1215"/>
    <mergeCell ref="E1215:H1215"/>
    <mergeCell ref="I1215:K1215"/>
    <mergeCell ref="L1215:V1215"/>
    <mergeCell ref="W1215:Z1215"/>
    <mergeCell ref="AA1215:AC1215"/>
    <mergeCell ref="AD1215:AF1215"/>
    <mergeCell ref="AG1215:AH1215"/>
    <mergeCell ref="AI1215:AK1215"/>
    <mergeCell ref="AL1215:AP1215"/>
    <mergeCell ref="C1212:D1212"/>
    <mergeCell ref="E1212:H1212"/>
    <mergeCell ref="I1212:K1212"/>
    <mergeCell ref="L1212:V1212"/>
    <mergeCell ref="W1212:Z1212"/>
    <mergeCell ref="AA1212:AC1212"/>
    <mergeCell ref="AD1212:AF1212"/>
    <mergeCell ref="AG1212:AH1212"/>
    <mergeCell ref="AI1212:AK1212"/>
    <mergeCell ref="AL1212:AP1212"/>
    <mergeCell ref="C1213:D1213"/>
    <mergeCell ref="E1213:H1213"/>
    <mergeCell ref="I1213:K1213"/>
    <mergeCell ref="L1213:V1213"/>
    <mergeCell ref="W1213:Z1213"/>
    <mergeCell ref="AA1213:AC1213"/>
    <mergeCell ref="AD1213:AF1213"/>
    <mergeCell ref="AG1213:AH1213"/>
    <mergeCell ref="AI1213:AK1213"/>
    <mergeCell ref="AL1213:AP1213"/>
    <mergeCell ref="C1210:D1210"/>
    <mergeCell ref="E1210:H1210"/>
    <mergeCell ref="I1210:K1210"/>
    <mergeCell ref="L1210:V1210"/>
    <mergeCell ref="W1210:Z1210"/>
    <mergeCell ref="AA1210:AC1210"/>
    <mergeCell ref="AD1210:AF1210"/>
    <mergeCell ref="AG1210:AH1210"/>
    <mergeCell ref="AI1210:AK1210"/>
    <mergeCell ref="AL1210:AP1210"/>
    <mergeCell ref="C1211:D1211"/>
    <mergeCell ref="E1211:H1211"/>
    <mergeCell ref="I1211:K1211"/>
    <mergeCell ref="L1211:V1211"/>
    <mergeCell ref="W1211:Z1211"/>
    <mergeCell ref="AA1211:AC1211"/>
    <mergeCell ref="AD1211:AF1211"/>
    <mergeCell ref="AG1211:AH1211"/>
    <mergeCell ref="AI1211:AK1211"/>
    <mergeCell ref="AL1211:AP1211"/>
    <mergeCell ref="C1208:D1208"/>
    <mergeCell ref="E1208:H1208"/>
    <mergeCell ref="I1208:K1208"/>
    <mergeCell ref="L1208:V1208"/>
    <mergeCell ref="W1208:Z1208"/>
    <mergeCell ref="AA1208:AC1208"/>
    <mergeCell ref="AD1208:AF1208"/>
    <mergeCell ref="AG1208:AH1208"/>
    <mergeCell ref="AI1208:AK1208"/>
    <mergeCell ref="AL1208:AP1208"/>
    <mergeCell ref="C1209:D1209"/>
    <mergeCell ref="E1209:H1209"/>
    <mergeCell ref="I1209:K1209"/>
    <mergeCell ref="L1209:V1209"/>
    <mergeCell ref="W1209:Z1209"/>
    <mergeCell ref="AA1209:AC1209"/>
    <mergeCell ref="AD1209:AF1209"/>
    <mergeCell ref="AG1209:AH1209"/>
    <mergeCell ref="AI1209:AK1209"/>
    <mergeCell ref="AL1209:AP1209"/>
    <mergeCell ref="C1206:D1206"/>
    <mergeCell ref="E1206:H1206"/>
    <mergeCell ref="I1206:K1206"/>
    <mergeCell ref="L1206:V1206"/>
    <mergeCell ref="W1206:Z1206"/>
    <mergeCell ref="AA1206:AC1206"/>
    <mergeCell ref="AD1206:AF1206"/>
    <mergeCell ref="AG1206:AH1206"/>
    <mergeCell ref="AI1206:AK1206"/>
    <mergeCell ref="AL1206:AP1206"/>
    <mergeCell ref="C1207:D1207"/>
    <mergeCell ref="E1207:H1207"/>
    <mergeCell ref="I1207:K1207"/>
    <mergeCell ref="L1207:V1207"/>
    <mergeCell ref="W1207:Z1207"/>
    <mergeCell ref="AA1207:AC1207"/>
    <mergeCell ref="AD1207:AF1207"/>
    <mergeCell ref="AG1207:AH1207"/>
    <mergeCell ref="AI1207:AK1207"/>
    <mergeCell ref="AL1207:AP1207"/>
    <mergeCell ref="C1204:D1204"/>
    <mergeCell ref="E1204:H1204"/>
    <mergeCell ref="I1204:K1204"/>
    <mergeCell ref="L1204:V1204"/>
    <mergeCell ref="W1204:Z1204"/>
    <mergeCell ref="AA1204:AC1204"/>
    <mergeCell ref="AD1204:AF1204"/>
    <mergeCell ref="AG1204:AH1204"/>
    <mergeCell ref="AI1204:AK1204"/>
    <mergeCell ref="AL1204:AP1204"/>
    <mergeCell ref="C1205:D1205"/>
    <mergeCell ref="E1205:H1205"/>
    <mergeCell ref="I1205:K1205"/>
    <mergeCell ref="L1205:V1205"/>
    <mergeCell ref="W1205:Z1205"/>
    <mergeCell ref="AA1205:AC1205"/>
    <mergeCell ref="AD1205:AF1205"/>
    <mergeCell ref="AG1205:AH1205"/>
    <mergeCell ref="AI1205:AK1205"/>
    <mergeCell ref="AL1205:AP1205"/>
    <mergeCell ref="C1202:D1202"/>
    <mergeCell ref="E1202:H1202"/>
    <mergeCell ref="I1202:K1202"/>
    <mergeCell ref="L1202:V1202"/>
    <mergeCell ref="W1202:Z1202"/>
    <mergeCell ref="AA1202:AC1202"/>
    <mergeCell ref="AD1202:AF1202"/>
    <mergeCell ref="AG1202:AH1202"/>
    <mergeCell ref="AI1202:AK1202"/>
    <mergeCell ref="AL1202:AP1202"/>
    <mergeCell ref="C1203:D1203"/>
    <mergeCell ref="E1203:H1203"/>
    <mergeCell ref="I1203:K1203"/>
    <mergeCell ref="L1203:V1203"/>
    <mergeCell ref="W1203:Z1203"/>
    <mergeCell ref="AA1203:AC1203"/>
    <mergeCell ref="AD1203:AF1203"/>
    <mergeCell ref="AG1203:AH1203"/>
    <mergeCell ref="AI1203:AK1203"/>
    <mergeCell ref="AL1203:AP1203"/>
    <mergeCell ref="C1200:D1200"/>
    <mergeCell ref="E1200:H1200"/>
    <mergeCell ref="I1200:K1200"/>
    <mergeCell ref="L1200:V1200"/>
    <mergeCell ref="W1200:Z1200"/>
    <mergeCell ref="AA1200:AC1200"/>
    <mergeCell ref="AD1200:AF1200"/>
    <mergeCell ref="AG1200:AH1200"/>
    <mergeCell ref="AI1200:AK1200"/>
    <mergeCell ref="AL1200:AP1200"/>
    <mergeCell ref="C1201:D1201"/>
    <mergeCell ref="E1201:H1201"/>
    <mergeCell ref="I1201:K1201"/>
    <mergeCell ref="L1201:V1201"/>
    <mergeCell ref="W1201:Z1201"/>
    <mergeCell ref="AA1201:AC1201"/>
    <mergeCell ref="AD1201:AF1201"/>
    <mergeCell ref="AG1201:AH1201"/>
    <mergeCell ref="AI1201:AK1201"/>
    <mergeCell ref="AL1201:AP1201"/>
    <mergeCell ref="C1198:D1198"/>
    <mergeCell ref="E1198:H1198"/>
    <mergeCell ref="I1198:K1198"/>
    <mergeCell ref="L1198:V1198"/>
    <mergeCell ref="W1198:Z1198"/>
    <mergeCell ref="AA1198:AC1198"/>
    <mergeCell ref="AD1198:AF1198"/>
    <mergeCell ref="AG1198:AH1198"/>
    <mergeCell ref="AI1198:AK1198"/>
    <mergeCell ref="AL1198:AP1198"/>
    <mergeCell ref="C1199:D1199"/>
    <mergeCell ref="E1199:H1199"/>
    <mergeCell ref="I1199:K1199"/>
    <mergeCell ref="L1199:V1199"/>
    <mergeCell ref="W1199:Z1199"/>
    <mergeCell ref="AA1199:AC1199"/>
    <mergeCell ref="AD1199:AF1199"/>
    <mergeCell ref="AG1199:AH1199"/>
    <mergeCell ref="AI1199:AK1199"/>
    <mergeCell ref="AL1199:AP1199"/>
    <mergeCell ref="C1196:D1196"/>
    <mergeCell ref="E1196:H1196"/>
    <mergeCell ref="I1196:K1196"/>
    <mergeCell ref="L1196:V1196"/>
    <mergeCell ref="W1196:Z1196"/>
    <mergeCell ref="AA1196:AC1196"/>
    <mergeCell ref="AD1196:AF1196"/>
    <mergeCell ref="AG1196:AH1196"/>
    <mergeCell ref="AI1196:AK1196"/>
    <mergeCell ref="AL1196:AP1196"/>
    <mergeCell ref="C1197:D1197"/>
    <mergeCell ref="E1197:H1197"/>
    <mergeCell ref="I1197:K1197"/>
    <mergeCell ref="L1197:V1197"/>
    <mergeCell ref="W1197:Z1197"/>
    <mergeCell ref="AA1197:AC1197"/>
    <mergeCell ref="AD1197:AF1197"/>
    <mergeCell ref="AG1197:AH1197"/>
    <mergeCell ref="AI1197:AK1197"/>
    <mergeCell ref="AL1197:AP1197"/>
    <mergeCell ref="C1194:D1194"/>
    <mergeCell ref="E1194:H1194"/>
    <mergeCell ref="I1194:K1194"/>
    <mergeCell ref="L1194:V1194"/>
    <mergeCell ref="W1194:Z1194"/>
    <mergeCell ref="AA1194:AC1194"/>
    <mergeCell ref="AD1194:AF1194"/>
    <mergeCell ref="AG1194:AH1194"/>
    <mergeCell ref="AI1194:AK1194"/>
    <mergeCell ref="AL1194:AP1194"/>
    <mergeCell ref="C1195:D1195"/>
    <mergeCell ref="E1195:H1195"/>
    <mergeCell ref="I1195:K1195"/>
    <mergeCell ref="L1195:V1195"/>
    <mergeCell ref="W1195:Z1195"/>
    <mergeCell ref="AA1195:AC1195"/>
    <mergeCell ref="AD1195:AF1195"/>
    <mergeCell ref="AG1195:AH1195"/>
    <mergeCell ref="AI1195:AK1195"/>
    <mergeCell ref="AL1195:AP1195"/>
    <mergeCell ref="C1192:D1192"/>
    <mergeCell ref="E1192:H1192"/>
    <mergeCell ref="I1192:K1192"/>
    <mergeCell ref="L1192:V1192"/>
    <mergeCell ref="W1192:Z1192"/>
    <mergeCell ref="AA1192:AC1192"/>
    <mergeCell ref="AD1192:AF1192"/>
    <mergeCell ref="AG1192:AH1192"/>
    <mergeCell ref="AI1192:AK1192"/>
    <mergeCell ref="AL1192:AP1192"/>
    <mergeCell ref="C1193:D1193"/>
    <mergeCell ref="E1193:H1193"/>
    <mergeCell ref="I1193:K1193"/>
    <mergeCell ref="L1193:V1193"/>
    <mergeCell ref="W1193:Z1193"/>
    <mergeCell ref="AA1193:AC1193"/>
    <mergeCell ref="AD1193:AF1193"/>
    <mergeCell ref="AG1193:AH1193"/>
    <mergeCell ref="AI1193:AK1193"/>
    <mergeCell ref="AL1193:AP1193"/>
    <mergeCell ref="C1190:D1190"/>
    <mergeCell ref="E1190:H1190"/>
    <mergeCell ref="I1190:K1190"/>
    <mergeCell ref="L1190:V1190"/>
    <mergeCell ref="W1190:Z1190"/>
    <mergeCell ref="AA1190:AC1190"/>
    <mergeCell ref="AD1190:AF1190"/>
    <mergeCell ref="AG1190:AH1190"/>
    <mergeCell ref="AI1190:AK1190"/>
    <mergeCell ref="AL1190:AP1190"/>
    <mergeCell ref="C1191:D1191"/>
    <mergeCell ref="E1191:H1191"/>
    <mergeCell ref="I1191:K1191"/>
    <mergeCell ref="L1191:V1191"/>
    <mergeCell ref="W1191:Z1191"/>
    <mergeCell ref="AA1191:AC1191"/>
    <mergeCell ref="AD1191:AF1191"/>
    <mergeCell ref="AG1191:AH1191"/>
    <mergeCell ref="AI1191:AK1191"/>
    <mergeCell ref="AL1191:AP1191"/>
    <mergeCell ref="C1188:D1188"/>
    <mergeCell ref="E1188:H1188"/>
    <mergeCell ref="I1188:K1188"/>
    <mergeCell ref="L1188:V1188"/>
    <mergeCell ref="W1188:Z1188"/>
    <mergeCell ref="AA1188:AC1188"/>
    <mergeCell ref="AD1188:AF1188"/>
    <mergeCell ref="AG1188:AH1188"/>
    <mergeCell ref="AI1188:AK1188"/>
    <mergeCell ref="AL1188:AP1188"/>
    <mergeCell ref="C1189:D1189"/>
    <mergeCell ref="E1189:H1189"/>
    <mergeCell ref="I1189:K1189"/>
    <mergeCell ref="L1189:V1189"/>
    <mergeCell ref="W1189:Z1189"/>
    <mergeCell ref="AA1189:AC1189"/>
    <mergeCell ref="AD1189:AF1189"/>
    <mergeCell ref="AG1189:AH1189"/>
    <mergeCell ref="AI1189:AK1189"/>
    <mergeCell ref="AL1189:AP1189"/>
    <mergeCell ref="C1186:D1186"/>
    <mergeCell ref="E1186:H1186"/>
    <mergeCell ref="I1186:K1186"/>
    <mergeCell ref="L1186:V1186"/>
    <mergeCell ref="W1186:Z1186"/>
    <mergeCell ref="AA1186:AC1186"/>
    <mergeCell ref="AD1186:AF1186"/>
    <mergeCell ref="AG1186:AH1186"/>
    <mergeCell ref="AI1186:AK1186"/>
    <mergeCell ref="AL1186:AP1186"/>
    <mergeCell ref="C1187:D1187"/>
    <mergeCell ref="E1187:H1187"/>
    <mergeCell ref="I1187:K1187"/>
    <mergeCell ref="L1187:V1187"/>
    <mergeCell ref="W1187:Z1187"/>
    <mergeCell ref="AA1187:AC1187"/>
    <mergeCell ref="AD1187:AF1187"/>
    <mergeCell ref="AG1187:AH1187"/>
    <mergeCell ref="AI1187:AK1187"/>
    <mergeCell ref="AL1187:AP1187"/>
    <mergeCell ref="C1184:D1184"/>
    <mergeCell ref="E1184:H1184"/>
    <mergeCell ref="I1184:K1184"/>
    <mergeCell ref="L1184:V1184"/>
    <mergeCell ref="W1184:Z1184"/>
    <mergeCell ref="AA1184:AC1184"/>
    <mergeCell ref="AD1184:AF1184"/>
    <mergeCell ref="AG1184:AH1184"/>
    <mergeCell ref="AI1184:AK1184"/>
    <mergeCell ref="AL1184:AP1184"/>
    <mergeCell ref="C1185:D1185"/>
    <mergeCell ref="E1185:H1185"/>
    <mergeCell ref="I1185:K1185"/>
    <mergeCell ref="L1185:V1185"/>
    <mergeCell ref="W1185:Z1185"/>
    <mergeCell ref="AA1185:AC1185"/>
    <mergeCell ref="AD1185:AF1185"/>
    <mergeCell ref="AG1185:AH1185"/>
    <mergeCell ref="AI1185:AK1185"/>
    <mergeCell ref="AL1185:AP1185"/>
    <mergeCell ref="C1182:D1182"/>
    <mergeCell ref="E1182:H1182"/>
    <mergeCell ref="I1182:K1182"/>
    <mergeCell ref="L1182:V1182"/>
    <mergeCell ref="W1182:Z1182"/>
    <mergeCell ref="AA1182:AC1182"/>
    <mergeCell ref="AD1182:AF1182"/>
    <mergeCell ref="AG1182:AH1182"/>
    <mergeCell ref="AI1182:AK1182"/>
    <mergeCell ref="AL1182:AP1182"/>
    <mergeCell ref="C1183:D1183"/>
    <mergeCell ref="E1183:H1183"/>
    <mergeCell ref="I1183:K1183"/>
    <mergeCell ref="L1183:V1183"/>
    <mergeCell ref="W1183:Z1183"/>
    <mergeCell ref="AA1183:AC1183"/>
    <mergeCell ref="AD1183:AF1183"/>
    <mergeCell ref="AG1183:AH1183"/>
    <mergeCell ref="AI1183:AK1183"/>
    <mergeCell ref="AL1183:AP1183"/>
    <mergeCell ref="C1180:D1180"/>
    <mergeCell ref="E1180:H1180"/>
    <mergeCell ref="I1180:K1180"/>
    <mergeCell ref="L1180:V1180"/>
    <mergeCell ref="W1180:Z1180"/>
    <mergeCell ref="AA1180:AC1180"/>
    <mergeCell ref="AD1180:AF1180"/>
    <mergeCell ref="AG1180:AH1180"/>
    <mergeCell ref="AI1180:AK1180"/>
    <mergeCell ref="AL1180:AP1180"/>
    <mergeCell ref="C1181:D1181"/>
    <mergeCell ref="E1181:H1181"/>
    <mergeCell ref="I1181:K1181"/>
    <mergeCell ref="L1181:V1181"/>
    <mergeCell ref="W1181:Z1181"/>
    <mergeCell ref="AA1181:AC1181"/>
    <mergeCell ref="AD1181:AF1181"/>
    <mergeCell ref="AG1181:AH1181"/>
    <mergeCell ref="AI1181:AK1181"/>
    <mergeCell ref="AL1181:AP1181"/>
    <mergeCell ref="C1178:D1178"/>
    <mergeCell ref="E1178:H1178"/>
    <mergeCell ref="I1178:K1178"/>
    <mergeCell ref="L1178:V1178"/>
    <mergeCell ref="W1178:Z1178"/>
    <mergeCell ref="AA1178:AC1178"/>
    <mergeCell ref="AD1178:AF1178"/>
    <mergeCell ref="AG1178:AH1178"/>
    <mergeCell ref="AI1178:AK1178"/>
    <mergeCell ref="AL1178:AP1178"/>
    <mergeCell ref="C1179:D1179"/>
    <mergeCell ref="E1179:H1179"/>
    <mergeCell ref="I1179:K1179"/>
    <mergeCell ref="L1179:V1179"/>
    <mergeCell ref="W1179:Z1179"/>
    <mergeCell ref="AA1179:AC1179"/>
    <mergeCell ref="AD1179:AF1179"/>
    <mergeCell ref="AG1179:AH1179"/>
    <mergeCell ref="AI1179:AK1179"/>
    <mergeCell ref="AL1179:AP1179"/>
    <mergeCell ref="C1176:D1176"/>
    <mergeCell ref="E1176:H1176"/>
    <mergeCell ref="I1176:K1176"/>
    <mergeCell ref="L1176:V1176"/>
    <mergeCell ref="W1176:Z1176"/>
    <mergeCell ref="AA1176:AC1176"/>
    <mergeCell ref="AD1176:AF1176"/>
    <mergeCell ref="AG1176:AH1176"/>
    <mergeCell ref="AI1176:AK1176"/>
    <mergeCell ref="AL1176:AP1176"/>
    <mergeCell ref="C1177:D1177"/>
    <mergeCell ref="E1177:H1177"/>
    <mergeCell ref="I1177:K1177"/>
    <mergeCell ref="L1177:V1177"/>
    <mergeCell ref="W1177:Z1177"/>
    <mergeCell ref="AA1177:AC1177"/>
    <mergeCell ref="AD1177:AF1177"/>
    <mergeCell ref="AG1177:AH1177"/>
    <mergeCell ref="AI1177:AK1177"/>
    <mergeCell ref="AL1177:AP1177"/>
    <mergeCell ref="C1174:D1174"/>
    <mergeCell ref="E1174:H1174"/>
    <mergeCell ref="I1174:K1174"/>
    <mergeCell ref="L1174:V1174"/>
    <mergeCell ref="W1174:Z1174"/>
    <mergeCell ref="AA1174:AC1174"/>
    <mergeCell ref="AD1174:AF1174"/>
    <mergeCell ref="AG1174:AH1174"/>
    <mergeCell ref="AI1174:AK1174"/>
    <mergeCell ref="AL1174:AP1174"/>
    <mergeCell ref="C1175:D1175"/>
    <mergeCell ref="E1175:H1175"/>
    <mergeCell ref="I1175:K1175"/>
    <mergeCell ref="L1175:V1175"/>
    <mergeCell ref="W1175:Z1175"/>
    <mergeCell ref="AA1175:AC1175"/>
    <mergeCell ref="AD1175:AF1175"/>
    <mergeCell ref="AG1175:AH1175"/>
    <mergeCell ref="AI1175:AK1175"/>
    <mergeCell ref="AL1175:AP1175"/>
    <mergeCell ref="C1172:D1172"/>
    <mergeCell ref="E1172:H1172"/>
    <mergeCell ref="I1172:K1172"/>
    <mergeCell ref="L1172:V1172"/>
    <mergeCell ref="W1172:Z1172"/>
    <mergeCell ref="AA1172:AC1172"/>
    <mergeCell ref="AD1172:AF1172"/>
    <mergeCell ref="AG1172:AH1172"/>
    <mergeCell ref="AI1172:AK1172"/>
    <mergeCell ref="AL1172:AP1172"/>
    <mergeCell ref="C1173:D1173"/>
    <mergeCell ref="E1173:H1173"/>
    <mergeCell ref="I1173:K1173"/>
    <mergeCell ref="L1173:V1173"/>
    <mergeCell ref="W1173:Z1173"/>
    <mergeCell ref="AA1173:AC1173"/>
    <mergeCell ref="AD1173:AF1173"/>
    <mergeCell ref="AG1173:AH1173"/>
    <mergeCell ref="AI1173:AK1173"/>
    <mergeCell ref="AL1173:AP1173"/>
    <mergeCell ref="C1170:D1170"/>
    <mergeCell ref="E1170:H1170"/>
    <mergeCell ref="I1170:K1170"/>
    <mergeCell ref="L1170:V1170"/>
    <mergeCell ref="W1170:Z1170"/>
    <mergeCell ref="AA1170:AC1170"/>
    <mergeCell ref="AD1170:AF1170"/>
    <mergeCell ref="AG1170:AH1170"/>
    <mergeCell ref="AI1170:AK1170"/>
    <mergeCell ref="AL1170:AP1170"/>
    <mergeCell ref="C1171:D1171"/>
    <mergeCell ref="E1171:H1171"/>
    <mergeCell ref="I1171:K1171"/>
    <mergeCell ref="L1171:V1171"/>
    <mergeCell ref="W1171:Z1171"/>
    <mergeCell ref="AA1171:AC1171"/>
    <mergeCell ref="AD1171:AF1171"/>
    <mergeCell ref="AG1171:AH1171"/>
    <mergeCell ref="AI1171:AK1171"/>
    <mergeCell ref="AL1171:AP1171"/>
    <mergeCell ref="C1168:D1168"/>
    <mergeCell ref="E1168:H1168"/>
    <mergeCell ref="I1168:K1168"/>
    <mergeCell ref="L1168:V1168"/>
    <mergeCell ref="W1168:Z1168"/>
    <mergeCell ref="AA1168:AC1168"/>
    <mergeCell ref="AD1168:AF1168"/>
    <mergeCell ref="AG1168:AH1168"/>
    <mergeCell ref="AI1168:AK1168"/>
    <mergeCell ref="AL1168:AP1168"/>
    <mergeCell ref="C1169:D1169"/>
    <mergeCell ref="E1169:H1169"/>
    <mergeCell ref="I1169:K1169"/>
    <mergeCell ref="L1169:V1169"/>
    <mergeCell ref="W1169:Z1169"/>
    <mergeCell ref="AA1169:AC1169"/>
    <mergeCell ref="AD1169:AF1169"/>
    <mergeCell ref="AG1169:AH1169"/>
    <mergeCell ref="AI1169:AK1169"/>
    <mergeCell ref="AL1169:AP1169"/>
    <mergeCell ref="C1166:D1166"/>
    <mergeCell ref="E1166:H1166"/>
    <mergeCell ref="I1166:K1166"/>
    <mergeCell ref="L1166:V1166"/>
    <mergeCell ref="W1166:Z1166"/>
    <mergeCell ref="AA1166:AC1166"/>
    <mergeCell ref="AD1166:AF1166"/>
    <mergeCell ref="AG1166:AH1166"/>
    <mergeCell ref="AI1166:AK1166"/>
    <mergeCell ref="AL1166:AP1166"/>
    <mergeCell ref="C1167:D1167"/>
    <mergeCell ref="E1167:H1167"/>
    <mergeCell ref="I1167:K1167"/>
    <mergeCell ref="L1167:V1167"/>
    <mergeCell ref="W1167:Z1167"/>
    <mergeCell ref="AA1167:AC1167"/>
    <mergeCell ref="AD1167:AF1167"/>
    <mergeCell ref="AG1167:AH1167"/>
    <mergeCell ref="AI1167:AK1167"/>
    <mergeCell ref="AL1167:AP1167"/>
    <mergeCell ref="C1164:D1164"/>
    <mergeCell ref="E1164:H1164"/>
    <mergeCell ref="I1164:K1164"/>
    <mergeCell ref="L1164:V1164"/>
    <mergeCell ref="W1164:Z1164"/>
    <mergeCell ref="AA1164:AC1164"/>
    <mergeCell ref="AD1164:AF1164"/>
    <mergeCell ref="AG1164:AH1164"/>
    <mergeCell ref="AI1164:AK1164"/>
    <mergeCell ref="AL1164:AP1164"/>
    <mergeCell ref="C1165:D1165"/>
    <mergeCell ref="E1165:H1165"/>
    <mergeCell ref="I1165:K1165"/>
    <mergeCell ref="L1165:V1165"/>
    <mergeCell ref="W1165:Z1165"/>
    <mergeCell ref="AA1165:AC1165"/>
    <mergeCell ref="AD1165:AF1165"/>
    <mergeCell ref="AG1165:AH1165"/>
    <mergeCell ref="AI1165:AK1165"/>
    <mergeCell ref="AL1165:AP1165"/>
    <mergeCell ref="C1162:D1162"/>
    <mergeCell ref="E1162:H1162"/>
    <mergeCell ref="I1162:K1162"/>
    <mergeCell ref="L1162:V1162"/>
    <mergeCell ref="W1162:Z1162"/>
    <mergeCell ref="AA1162:AC1162"/>
    <mergeCell ref="AD1162:AF1162"/>
    <mergeCell ref="AG1162:AH1162"/>
    <mergeCell ref="AI1162:AK1162"/>
    <mergeCell ref="AL1162:AP1162"/>
    <mergeCell ref="C1163:D1163"/>
    <mergeCell ref="E1163:H1163"/>
    <mergeCell ref="I1163:K1163"/>
    <mergeCell ref="L1163:V1163"/>
    <mergeCell ref="W1163:Z1163"/>
    <mergeCell ref="AA1163:AC1163"/>
    <mergeCell ref="AD1163:AF1163"/>
    <mergeCell ref="AG1163:AH1163"/>
    <mergeCell ref="AI1163:AK1163"/>
    <mergeCell ref="AL1163:AP1163"/>
    <mergeCell ref="C1160:D1160"/>
    <mergeCell ref="E1160:H1160"/>
    <mergeCell ref="I1160:K1160"/>
    <mergeCell ref="L1160:V1160"/>
    <mergeCell ref="W1160:Z1160"/>
    <mergeCell ref="AA1160:AC1160"/>
    <mergeCell ref="AD1160:AF1160"/>
    <mergeCell ref="AG1160:AH1160"/>
    <mergeCell ref="AI1160:AK1160"/>
    <mergeCell ref="AL1160:AP1160"/>
    <mergeCell ref="C1161:D1161"/>
    <mergeCell ref="E1161:H1161"/>
    <mergeCell ref="I1161:K1161"/>
    <mergeCell ref="L1161:V1161"/>
    <mergeCell ref="W1161:Z1161"/>
    <mergeCell ref="AA1161:AC1161"/>
    <mergeCell ref="AD1161:AF1161"/>
    <mergeCell ref="AG1161:AH1161"/>
    <mergeCell ref="AI1161:AK1161"/>
    <mergeCell ref="AL1161:AP1161"/>
    <mergeCell ref="C1158:D1158"/>
    <mergeCell ref="E1158:H1158"/>
    <mergeCell ref="I1158:K1158"/>
    <mergeCell ref="L1158:V1158"/>
    <mergeCell ref="W1158:Z1158"/>
    <mergeCell ref="AA1158:AC1158"/>
    <mergeCell ref="AD1158:AF1158"/>
    <mergeCell ref="AG1158:AH1158"/>
    <mergeCell ref="AI1158:AK1158"/>
    <mergeCell ref="AL1158:AP1158"/>
    <mergeCell ref="C1159:D1159"/>
    <mergeCell ref="E1159:H1159"/>
    <mergeCell ref="I1159:K1159"/>
    <mergeCell ref="L1159:V1159"/>
    <mergeCell ref="W1159:Z1159"/>
    <mergeCell ref="AA1159:AC1159"/>
    <mergeCell ref="AD1159:AF1159"/>
    <mergeCell ref="AG1159:AH1159"/>
    <mergeCell ref="AI1159:AK1159"/>
    <mergeCell ref="AL1159:AP1159"/>
    <mergeCell ref="C1156:D1156"/>
    <mergeCell ref="E1156:H1156"/>
    <mergeCell ref="I1156:K1156"/>
    <mergeCell ref="L1156:V1156"/>
    <mergeCell ref="W1156:Z1156"/>
    <mergeCell ref="AA1156:AC1156"/>
    <mergeCell ref="AD1156:AF1156"/>
    <mergeCell ref="AG1156:AH1156"/>
    <mergeCell ref="AI1156:AK1156"/>
    <mergeCell ref="AL1156:AP1156"/>
    <mergeCell ref="C1157:D1157"/>
    <mergeCell ref="E1157:H1157"/>
    <mergeCell ref="I1157:K1157"/>
    <mergeCell ref="L1157:V1157"/>
    <mergeCell ref="W1157:Z1157"/>
    <mergeCell ref="AA1157:AC1157"/>
    <mergeCell ref="AD1157:AF1157"/>
    <mergeCell ref="AG1157:AH1157"/>
    <mergeCell ref="AI1157:AK1157"/>
    <mergeCell ref="AL1157:AP1157"/>
    <mergeCell ref="C1154:D1154"/>
    <mergeCell ref="E1154:H1154"/>
    <mergeCell ref="I1154:K1154"/>
    <mergeCell ref="L1154:V1154"/>
    <mergeCell ref="W1154:Z1154"/>
    <mergeCell ref="AA1154:AC1154"/>
    <mergeCell ref="AD1154:AF1154"/>
    <mergeCell ref="AG1154:AH1154"/>
    <mergeCell ref="AI1154:AK1154"/>
    <mergeCell ref="AL1154:AP1154"/>
    <mergeCell ref="C1155:D1155"/>
    <mergeCell ref="E1155:H1155"/>
    <mergeCell ref="I1155:K1155"/>
    <mergeCell ref="L1155:V1155"/>
    <mergeCell ref="W1155:Z1155"/>
    <mergeCell ref="AA1155:AC1155"/>
    <mergeCell ref="AD1155:AF1155"/>
    <mergeCell ref="AG1155:AH1155"/>
    <mergeCell ref="AI1155:AK1155"/>
    <mergeCell ref="AL1155:AP1155"/>
    <mergeCell ref="C1152:D1152"/>
    <mergeCell ref="E1152:H1152"/>
    <mergeCell ref="I1152:K1152"/>
    <mergeCell ref="L1152:V1152"/>
    <mergeCell ref="W1152:Z1152"/>
    <mergeCell ref="AA1152:AC1152"/>
    <mergeCell ref="AD1152:AF1152"/>
    <mergeCell ref="AG1152:AH1152"/>
    <mergeCell ref="AI1152:AK1152"/>
    <mergeCell ref="AL1152:AP1152"/>
    <mergeCell ref="C1153:D1153"/>
    <mergeCell ref="E1153:H1153"/>
    <mergeCell ref="I1153:K1153"/>
    <mergeCell ref="L1153:V1153"/>
    <mergeCell ref="W1153:Z1153"/>
    <mergeCell ref="AA1153:AC1153"/>
    <mergeCell ref="AD1153:AF1153"/>
    <mergeCell ref="AG1153:AH1153"/>
    <mergeCell ref="AI1153:AK1153"/>
    <mergeCell ref="AL1153:AP1153"/>
    <mergeCell ref="C1150:D1150"/>
    <mergeCell ref="E1150:H1150"/>
    <mergeCell ref="I1150:K1150"/>
    <mergeCell ref="L1150:V1150"/>
    <mergeCell ref="W1150:Z1150"/>
    <mergeCell ref="AA1150:AC1150"/>
    <mergeCell ref="AD1150:AF1150"/>
    <mergeCell ref="AG1150:AH1150"/>
    <mergeCell ref="AI1150:AK1150"/>
    <mergeCell ref="AL1150:AP1150"/>
    <mergeCell ref="C1151:D1151"/>
    <mergeCell ref="E1151:H1151"/>
    <mergeCell ref="I1151:K1151"/>
    <mergeCell ref="L1151:V1151"/>
    <mergeCell ref="W1151:Z1151"/>
    <mergeCell ref="AA1151:AC1151"/>
    <mergeCell ref="AD1151:AF1151"/>
    <mergeCell ref="AG1151:AH1151"/>
    <mergeCell ref="AI1151:AK1151"/>
    <mergeCell ref="AL1151:AP1151"/>
    <mergeCell ref="C1148:D1148"/>
    <mergeCell ref="E1148:H1148"/>
    <mergeCell ref="I1148:K1148"/>
    <mergeCell ref="L1148:V1148"/>
    <mergeCell ref="W1148:Z1148"/>
    <mergeCell ref="AA1148:AC1148"/>
    <mergeCell ref="AD1148:AF1148"/>
    <mergeCell ref="AG1148:AH1148"/>
    <mergeCell ref="AI1148:AK1148"/>
    <mergeCell ref="AL1148:AP1148"/>
    <mergeCell ref="C1149:D1149"/>
    <mergeCell ref="E1149:H1149"/>
    <mergeCell ref="I1149:K1149"/>
    <mergeCell ref="L1149:V1149"/>
    <mergeCell ref="W1149:Z1149"/>
    <mergeCell ref="AA1149:AC1149"/>
    <mergeCell ref="AD1149:AF1149"/>
    <mergeCell ref="AG1149:AH1149"/>
    <mergeCell ref="AI1149:AK1149"/>
    <mergeCell ref="AL1149:AP1149"/>
    <mergeCell ref="C1146:D1146"/>
    <mergeCell ref="E1146:H1146"/>
    <mergeCell ref="I1146:K1146"/>
    <mergeCell ref="L1146:V1146"/>
    <mergeCell ref="W1146:Z1146"/>
    <mergeCell ref="AA1146:AC1146"/>
    <mergeCell ref="AD1146:AF1146"/>
    <mergeCell ref="AG1146:AH1146"/>
    <mergeCell ref="AI1146:AK1146"/>
    <mergeCell ref="AL1146:AP1146"/>
    <mergeCell ref="C1147:D1147"/>
    <mergeCell ref="E1147:H1147"/>
    <mergeCell ref="I1147:K1147"/>
    <mergeCell ref="L1147:V1147"/>
    <mergeCell ref="W1147:Z1147"/>
    <mergeCell ref="AA1147:AC1147"/>
    <mergeCell ref="AD1147:AF1147"/>
    <mergeCell ref="AG1147:AH1147"/>
    <mergeCell ref="AI1147:AK1147"/>
    <mergeCell ref="AL1147:AP1147"/>
    <mergeCell ref="C1144:D1144"/>
    <mergeCell ref="E1144:H1144"/>
    <mergeCell ref="I1144:K1144"/>
    <mergeCell ref="L1144:V1144"/>
    <mergeCell ref="W1144:Z1144"/>
    <mergeCell ref="AA1144:AC1144"/>
    <mergeCell ref="AD1144:AF1144"/>
    <mergeCell ref="AG1144:AH1144"/>
    <mergeCell ref="AI1144:AK1144"/>
    <mergeCell ref="AL1144:AP1144"/>
    <mergeCell ref="C1145:D1145"/>
    <mergeCell ref="E1145:H1145"/>
    <mergeCell ref="I1145:K1145"/>
    <mergeCell ref="L1145:V1145"/>
    <mergeCell ref="W1145:Z1145"/>
    <mergeCell ref="AA1145:AC1145"/>
    <mergeCell ref="AD1145:AF1145"/>
    <mergeCell ref="AG1145:AH1145"/>
    <mergeCell ref="AI1145:AK1145"/>
    <mergeCell ref="AL1145:AP1145"/>
    <mergeCell ref="C1142:D1142"/>
    <mergeCell ref="E1142:H1142"/>
    <mergeCell ref="I1142:K1142"/>
    <mergeCell ref="L1142:V1142"/>
    <mergeCell ref="W1142:Z1142"/>
    <mergeCell ref="AA1142:AC1142"/>
    <mergeCell ref="AD1142:AF1142"/>
    <mergeCell ref="AG1142:AH1142"/>
    <mergeCell ref="AI1142:AK1142"/>
    <mergeCell ref="AL1142:AP1142"/>
    <mergeCell ref="C1143:D1143"/>
    <mergeCell ref="E1143:H1143"/>
    <mergeCell ref="I1143:K1143"/>
    <mergeCell ref="L1143:V1143"/>
    <mergeCell ref="W1143:Z1143"/>
    <mergeCell ref="AA1143:AC1143"/>
    <mergeCell ref="AD1143:AF1143"/>
    <mergeCell ref="AG1143:AH1143"/>
    <mergeCell ref="AI1143:AK1143"/>
    <mergeCell ref="AL1143:AP1143"/>
    <mergeCell ref="C1140:D1140"/>
    <mergeCell ref="E1140:H1140"/>
    <mergeCell ref="I1140:K1140"/>
    <mergeCell ref="L1140:V1140"/>
    <mergeCell ref="W1140:Z1140"/>
    <mergeCell ref="AA1140:AC1140"/>
    <mergeCell ref="AD1140:AF1140"/>
    <mergeCell ref="AG1140:AH1140"/>
    <mergeCell ref="AI1140:AK1140"/>
    <mergeCell ref="AL1140:AP1140"/>
    <mergeCell ref="C1141:D1141"/>
    <mergeCell ref="E1141:H1141"/>
    <mergeCell ref="I1141:K1141"/>
    <mergeCell ref="L1141:V1141"/>
    <mergeCell ref="W1141:Z1141"/>
    <mergeCell ref="AA1141:AC1141"/>
    <mergeCell ref="AD1141:AF1141"/>
    <mergeCell ref="AG1141:AH1141"/>
    <mergeCell ref="AI1141:AK1141"/>
    <mergeCell ref="AL1141:AP1141"/>
    <mergeCell ref="C1138:D1138"/>
    <mergeCell ref="E1138:H1138"/>
    <mergeCell ref="I1138:K1138"/>
    <mergeCell ref="L1138:V1138"/>
    <mergeCell ref="W1138:Z1138"/>
    <mergeCell ref="AA1138:AC1138"/>
    <mergeCell ref="AD1138:AF1138"/>
    <mergeCell ref="AG1138:AH1138"/>
    <mergeCell ref="AI1138:AK1138"/>
    <mergeCell ref="AL1138:AP1138"/>
    <mergeCell ref="C1139:D1139"/>
    <mergeCell ref="E1139:H1139"/>
    <mergeCell ref="I1139:K1139"/>
    <mergeCell ref="L1139:V1139"/>
    <mergeCell ref="W1139:Z1139"/>
    <mergeCell ref="AA1139:AC1139"/>
    <mergeCell ref="AD1139:AF1139"/>
    <mergeCell ref="AG1139:AH1139"/>
    <mergeCell ref="AI1139:AK1139"/>
    <mergeCell ref="AL1139:AP1139"/>
    <mergeCell ref="C1136:D1136"/>
    <mergeCell ref="E1136:H1136"/>
    <mergeCell ref="I1136:K1136"/>
    <mergeCell ref="L1136:V1136"/>
    <mergeCell ref="W1136:Z1136"/>
    <mergeCell ref="AA1136:AC1136"/>
    <mergeCell ref="AD1136:AF1136"/>
    <mergeCell ref="AG1136:AH1136"/>
    <mergeCell ref="AI1136:AK1136"/>
    <mergeCell ref="AL1136:AP1136"/>
    <mergeCell ref="C1137:D1137"/>
    <mergeCell ref="E1137:H1137"/>
    <mergeCell ref="I1137:K1137"/>
    <mergeCell ref="L1137:V1137"/>
    <mergeCell ref="W1137:Z1137"/>
    <mergeCell ref="AA1137:AC1137"/>
    <mergeCell ref="AD1137:AF1137"/>
    <mergeCell ref="AG1137:AH1137"/>
    <mergeCell ref="AI1137:AK1137"/>
    <mergeCell ref="AL1137:AP1137"/>
    <mergeCell ref="C1134:D1134"/>
    <mergeCell ref="E1134:H1134"/>
    <mergeCell ref="I1134:K1134"/>
    <mergeCell ref="L1134:V1134"/>
    <mergeCell ref="W1134:Z1134"/>
    <mergeCell ref="AA1134:AC1134"/>
    <mergeCell ref="AD1134:AF1134"/>
    <mergeCell ref="AG1134:AH1134"/>
    <mergeCell ref="AI1134:AK1134"/>
    <mergeCell ref="AL1134:AP1134"/>
    <mergeCell ref="C1135:D1135"/>
    <mergeCell ref="E1135:H1135"/>
    <mergeCell ref="I1135:K1135"/>
    <mergeCell ref="L1135:V1135"/>
    <mergeCell ref="W1135:Z1135"/>
    <mergeCell ref="AA1135:AC1135"/>
    <mergeCell ref="AD1135:AF1135"/>
    <mergeCell ref="AG1135:AH1135"/>
    <mergeCell ref="AI1135:AK1135"/>
    <mergeCell ref="AL1135:AP1135"/>
    <mergeCell ref="C1132:D1132"/>
    <mergeCell ref="E1132:H1132"/>
    <mergeCell ref="I1132:K1132"/>
    <mergeCell ref="L1132:V1132"/>
    <mergeCell ref="W1132:Z1132"/>
    <mergeCell ref="AA1132:AC1132"/>
    <mergeCell ref="AD1132:AF1132"/>
    <mergeCell ref="AG1132:AH1132"/>
    <mergeCell ref="AI1132:AK1132"/>
    <mergeCell ref="AL1132:AP1132"/>
    <mergeCell ref="C1133:D1133"/>
    <mergeCell ref="E1133:H1133"/>
    <mergeCell ref="I1133:K1133"/>
    <mergeCell ref="L1133:V1133"/>
    <mergeCell ref="W1133:Z1133"/>
    <mergeCell ref="AA1133:AC1133"/>
    <mergeCell ref="AD1133:AF1133"/>
    <mergeCell ref="AG1133:AH1133"/>
    <mergeCell ref="AI1133:AK1133"/>
    <mergeCell ref="AL1133:AP1133"/>
    <mergeCell ref="C1130:D1130"/>
    <mergeCell ref="E1130:H1130"/>
    <mergeCell ref="I1130:K1130"/>
    <mergeCell ref="L1130:V1130"/>
    <mergeCell ref="W1130:Z1130"/>
    <mergeCell ref="AA1130:AC1130"/>
    <mergeCell ref="AD1130:AF1130"/>
    <mergeCell ref="AG1130:AH1130"/>
    <mergeCell ref="AI1130:AK1130"/>
    <mergeCell ref="AL1130:AP1130"/>
    <mergeCell ref="C1131:D1131"/>
    <mergeCell ref="E1131:H1131"/>
    <mergeCell ref="I1131:K1131"/>
    <mergeCell ref="L1131:V1131"/>
    <mergeCell ref="W1131:Z1131"/>
    <mergeCell ref="AA1131:AC1131"/>
    <mergeCell ref="AD1131:AF1131"/>
    <mergeCell ref="AG1131:AH1131"/>
    <mergeCell ref="AI1131:AK1131"/>
    <mergeCell ref="AL1131:AP1131"/>
    <mergeCell ref="C1128:D1128"/>
    <mergeCell ref="E1128:H1128"/>
    <mergeCell ref="I1128:K1128"/>
    <mergeCell ref="L1128:V1128"/>
    <mergeCell ref="W1128:Z1128"/>
    <mergeCell ref="AA1128:AC1128"/>
    <mergeCell ref="AD1128:AF1128"/>
    <mergeCell ref="AG1128:AH1128"/>
    <mergeCell ref="AI1128:AK1128"/>
    <mergeCell ref="AL1128:AP1128"/>
    <mergeCell ref="C1129:D1129"/>
    <mergeCell ref="E1129:H1129"/>
    <mergeCell ref="I1129:K1129"/>
    <mergeCell ref="L1129:V1129"/>
    <mergeCell ref="W1129:Z1129"/>
    <mergeCell ref="AA1129:AC1129"/>
    <mergeCell ref="AD1129:AF1129"/>
    <mergeCell ref="AG1129:AH1129"/>
    <mergeCell ref="AI1129:AK1129"/>
    <mergeCell ref="AL1129:AP1129"/>
    <mergeCell ref="C1126:D1126"/>
    <mergeCell ref="E1126:H1126"/>
    <mergeCell ref="I1126:K1126"/>
    <mergeCell ref="L1126:V1126"/>
    <mergeCell ref="W1126:Z1126"/>
    <mergeCell ref="AA1126:AC1126"/>
    <mergeCell ref="AD1126:AF1126"/>
    <mergeCell ref="AG1126:AH1126"/>
    <mergeCell ref="AI1126:AK1126"/>
    <mergeCell ref="AL1126:AP1126"/>
    <mergeCell ref="C1127:D1127"/>
    <mergeCell ref="E1127:H1127"/>
    <mergeCell ref="I1127:K1127"/>
    <mergeCell ref="L1127:V1127"/>
    <mergeCell ref="W1127:Z1127"/>
    <mergeCell ref="AA1127:AC1127"/>
    <mergeCell ref="AD1127:AF1127"/>
    <mergeCell ref="AG1127:AH1127"/>
    <mergeCell ref="AI1127:AK1127"/>
    <mergeCell ref="AL1127:AP1127"/>
    <mergeCell ref="C1124:D1124"/>
    <mergeCell ref="E1124:H1124"/>
    <mergeCell ref="I1124:K1124"/>
    <mergeCell ref="L1124:V1124"/>
    <mergeCell ref="W1124:Z1124"/>
    <mergeCell ref="AA1124:AC1124"/>
    <mergeCell ref="AD1124:AF1124"/>
    <mergeCell ref="AG1124:AH1124"/>
    <mergeCell ref="AI1124:AK1124"/>
    <mergeCell ref="AL1124:AP1124"/>
    <mergeCell ref="C1125:D1125"/>
    <mergeCell ref="E1125:H1125"/>
    <mergeCell ref="I1125:K1125"/>
    <mergeCell ref="L1125:V1125"/>
    <mergeCell ref="W1125:Z1125"/>
    <mergeCell ref="AA1125:AC1125"/>
    <mergeCell ref="AD1125:AF1125"/>
    <mergeCell ref="AG1125:AH1125"/>
    <mergeCell ref="AI1125:AK1125"/>
    <mergeCell ref="AL1125:AP1125"/>
    <mergeCell ref="C1122:D1122"/>
    <mergeCell ref="E1122:H1122"/>
    <mergeCell ref="I1122:K1122"/>
    <mergeCell ref="L1122:V1122"/>
    <mergeCell ref="W1122:Z1122"/>
    <mergeCell ref="AA1122:AC1122"/>
    <mergeCell ref="AD1122:AF1122"/>
    <mergeCell ref="AG1122:AH1122"/>
    <mergeCell ref="AI1122:AK1122"/>
    <mergeCell ref="AL1122:AP1122"/>
    <mergeCell ref="C1123:D1123"/>
    <mergeCell ref="E1123:H1123"/>
    <mergeCell ref="I1123:K1123"/>
    <mergeCell ref="L1123:V1123"/>
    <mergeCell ref="W1123:Z1123"/>
    <mergeCell ref="AA1123:AC1123"/>
    <mergeCell ref="AD1123:AF1123"/>
    <mergeCell ref="AG1123:AH1123"/>
    <mergeCell ref="AI1123:AK1123"/>
    <mergeCell ref="AL1123:AP1123"/>
    <mergeCell ref="C1120:D1120"/>
    <mergeCell ref="E1120:H1120"/>
    <mergeCell ref="I1120:K1120"/>
    <mergeCell ref="L1120:V1120"/>
    <mergeCell ref="W1120:Z1120"/>
    <mergeCell ref="AA1120:AC1120"/>
    <mergeCell ref="AD1120:AF1120"/>
    <mergeCell ref="AG1120:AH1120"/>
    <mergeCell ref="AI1120:AK1120"/>
    <mergeCell ref="AL1120:AP1120"/>
    <mergeCell ref="C1121:D1121"/>
    <mergeCell ref="E1121:H1121"/>
    <mergeCell ref="I1121:K1121"/>
    <mergeCell ref="L1121:V1121"/>
    <mergeCell ref="W1121:Z1121"/>
    <mergeCell ref="AA1121:AC1121"/>
    <mergeCell ref="AD1121:AF1121"/>
    <mergeCell ref="AG1121:AH1121"/>
    <mergeCell ref="AI1121:AK1121"/>
    <mergeCell ref="AL1121:AP1121"/>
    <mergeCell ref="C1118:D1118"/>
    <mergeCell ref="E1118:H1118"/>
    <mergeCell ref="I1118:K1118"/>
    <mergeCell ref="L1118:V1118"/>
    <mergeCell ref="W1118:Z1118"/>
    <mergeCell ref="AA1118:AC1118"/>
    <mergeCell ref="AD1118:AF1118"/>
    <mergeCell ref="AG1118:AH1118"/>
    <mergeCell ref="AI1118:AK1118"/>
    <mergeCell ref="AL1118:AP1118"/>
    <mergeCell ref="C1119:D1119"/>
    <mergeCell ref="E1119:H1119"/>
    <mergeCell ref="I1119:K1119"/>
    <mergeCell ref="L1119:V1119"/>
    <mergeCell ref="W1119:Z1119"/>
    <mergeCell ref="AA1119:AC1119"/>
    <mergeCell ref="AD1119:AF1119"/>
    <mergeCell ref="AG1119:AH1119"/>
    <mergeCell ref="AI1119:AK1119"/>
    <mergeCell ref="AL1119:AP1119"/>
    <mergeCell ref="C1116:D1116"/>
    <mergeCell ref="E1116:H1116"/>
    <mergeCell ref="I1116:K1116"/>
    <mergeCell ref="L1116:V1116"/>
    <mergeCell ref="W1116:Z1116"/>
    <mergeCell ref="AA1116:AC1116"/>
    <mergeCell ref="AD1116:AF1116"/>
    <mergeCell ref="AG1116:AH1116"/>
    <mergeCell ref="AI1116:AK1116"/>
    <mergeCell ref="AL1116:AP1116"/>
    <mergeCell ref="C1117:D1117"/>
    <mergeCell ref="E1117:H1117"/>
    <mergeCell ref="I1117:K1117"/>
    <mergeCell ref="L1117:V1117"/>
    <mergeCell ref="W1117:Z1117"/>
    <mergeCell ref="AA1117:AC1117"/>
    <mergeCell ref="AD1117:AF1117"/>
    <mergeCell ref="AG1117:AH1117"/>
    <mergeCell ref="AI1117:AK1117"/>
    <mergeCell ref="AL1117:AP1117"/>
    <mergeCell ref="C1114:D1114"/>
    <mergeCell ref="E1114:H1114"/>
    <mergeCell ref="I1114:K1114"/>
    <mergeCell ref="L1114:V1114"/>
    <mergeCell ref="W1114:Z1114"/>
    <mergeCell ref="AA1114:AC1114"/>
    <mergeCell ref="AD1114:AF1114"/>
    <mergeCell ref="AG1114:AH1114"/>
    <mergeCell ref="AI1114:AK1114"/>
    <mergeCell ref="AL1114:AP1114"/>
    <mergeCell ref="C1115:D1115"/>
    <mergeCell ref="E1115:H1115"/>
    <mergeCell ref="I1115:K1115"/>
    <mergeCell ref="L1115:V1115"/>
    <mergeCell ref="W1115:Z1115"/>
    <mergeCell ref="AA1115:AC1115"/>
    <mergeCell ref="AD1115:AF1115"/>
    <mergeCell ref="AG1115:AH1115"/>
    <mergeCell ref="AI1115:AK1115"/>
    <mergeCell ref="AL1115:AP1115"/>
    <mergeCell ref="C1112:D1112"/>
    <mergeCell ref="E1112:H1112"/>
    <mergeCell ref="I1112:K1112"/>
    <mergeCell ref="L1112:V1112"/>
    <mergeCell ref="W1112:Z1112"/>
    <mergeCell ref="AA1112:AC1112"/>
    <mergeCell ref="AD1112:AF1112"/>
    <mergeCell ref="AG1112:AH1112"/>
    <mergeCell ref="AI1112:AK1112"/>
    <mergeCell ref="AL1112:AP1112"/>
    <mergeCell ref="C1113:D1113"/>
    <mergeCell ref="E1113:H1113"/>
    <mergeCell ref="I1113:K1113"/>
    <mergeCell ref="L1113:V1113"/>
    <mergeCell ref="W1113:Z1113"/>
    <mergeCell ref="AA1113:AC1113"/>
    <mergeCell ref="AD1113:AF1113"/>
    <mergeCell ref="AG1113:AH1113"/>
    <mergeCell ref="AI1113:AK1113"/>
    <mergeCell ref="AL1113:AP1113"/>
    <mergeCell ref="C1110:D1110"/>
    <mergeCell ref="E1110:H1110"/>
    <mergeCell ref="I1110:K1110"/>
    <mergeCell ref="L1110:V1110"/>
    <mergeCell ref="W1110:Z1110"/>
    <mergeCell ref="AA1110:AC1110"/>
    <mergeCell ref="AD1110:AF1110"/>
    <mergeCell ref="AG1110:AH1110"/>
    <mergeCell ref="AI1110:AK1110"/>
    <mergeCell ref="AL1110:AP1110"/>
    <mergeCell ref="C1111:D1111"/>
    <mergeCell ref="E1111:H1111"/>
    <mergeCell ref="I1111:K1111"/>
    <mergeCell ref="L1111:V1111"/>
    <mergeCell ref="W1111:Z1111"/>
    <mergeCell ref="AA1111:AC1111"/>
    <mergeCell ref="AD1111:AF1111"/>
    <mergeCell ref="AG1111:AH1111"/>
    <mergeCell ref="AI1111:AK1111"/>
    <mergeCell ref="AL1111:AP1111"/>
    <mergeCell ref="C1108:D1108"/>
    <mergeCell ref="E1108:H1108"/>
    <mergeCell ref="I1108:K1108"/>
    <mergeCell ref="L1108:V1108"/>
    <mergeCell ref="W1108:Z1108"/>
    <mergeCell ref="AA1108:AC1108"/>
    <mergeCell ref="AD1108:AF1108"/>
    <mergeCell ref="AG1108:AH1108"/>
    <mergeCell ref="AI1108:AK1108"/>
    <mergeCell ref="AL1108:AP1108"/>
    <mergeCell ref="C1109:D1109"/>
    <mergeCell ref="E1109:H1109"/>
    <mergeCell ref="I1109:K1109"/>
    <mergeCell ref="L1109:V1109"/>
    <mergeCell ref="W1109:Z1109"/>
    <mergeCell ref="AA1109:AC1109"/>
    <mergeCell ref="AD1109:AF1109"/>
    <mergeCell ref="AG1109:AH1109"/>
    <mergeCell ref="AI1109:AK1109"/>
    <mergeCell ref="AL1109:AP1109"/>
    <mergeCell ref="C1106:D1106"/>
    <mergeCell ref="E1106:H1106"/>
    <mergeCell ref="I1106:K1106"/>
    <mergeCell ref="L1106:V1106"/>
    <mergeCell ref="W1106:Z1106"/>
    <mergeCell ref="AA1106:AC1106"/>
    <mergeCell ref="AD1106:AF1106"/>
    <mergeCell ref="AG1106:AH1106"/>
    <mergeCell ref="AI1106:AK1106"/>
    <mergeCell ref="AL1106:AP1106"/>
    <mergeCell ref="C1107:D1107"/>
    <mergeCell ref="E1107:H1107"/>
    <mergeCell ref="I1107:K1107"/>
    <mergeCell ref="L1107:V1107"/>
    <mergeCell ref="W1107:Z1107"/>
    <mergeCell ref="AA1107:AC1107"/>
    <mergeCell ref="AD1107:AF1107"/>
    <mergeCell ref="AG1107:AH1107"/>
    <mergeCell ref="AI1107:AK1107"/>
    <mergeCell ref="AL1107:AP1107"/>
    <mergeCell ref="C1104:D1104"/>
    <mergeCell ref="E1104:H1104"/>
    <mergeCell ref="I1104:K1104"/>
    <mergeCell ref="L1104:V1104"/>
    <mergeCell ref="W1104:Z1104"/>
    <mergeCell ref="AA1104:AC1104"/>
    <mergeCell ref="AD1104:AF1104"/>
    <mergeCell ref="AG1104:AH1104"/>
    <mergeCell ref="AI1104:AK1104"/>
    <mergeCell ref="AL1104:AP1104"/>
    <mergeCell ref="C1105:D1105"/>
    <mergeCell ref="E1105:H1105"/>
    <mergeCell ref="I1105:K1105"/>
    <mergeCell ref="L1105:V1105"/>
    <mergeCell ref="W1105:Z1105"/>
    <mergeCell ref="AA1105:AC1105"/>
    <mergeCell ref="AD1105:AF1105"/>
    <mergeCell ref="AG1105:AH1105"/>
    <mergeCell ref="AI1105:AK1105"/>
    <mergeCell ref="AL1105:AP1105"/>
    <mergeCell ref="C1102:D1102"/>
    <mergeCell ref="E1102:H1102"/>
    <mergeCell ref="I1102:K1102"/>
    <mergeCell ref="L1102:V1102"/>
    <mergeCell ref="W1102:Z1102"/>
    <mergeCell ref="AA1102:AC1102"/>
    <mergeCell ref="AD1102:AF1102"/>
    <mergeCell ref="AG1102:AH1102"/>
    <mergeCell ref="AI1102:AK1102"/>
    <mergeCell ref="AL1102:AP1102"/>
    <mergeCell ref="C1103:D1103"/>
    <mergeCell ref="E1103:H1103"/>
    <mergeCell ref="I1103:K1103"/>
    <mergeCell ref="L1103:V1103"/>
    <mergeCell ref="W1103:Z1103"/>
    <mergeCell ref="AA1103:AC1103"/>
    <mergeCell ref="AD1103:AF1103"/>
    <mergeCell ref="AG1103:AH1103"/>
    <mergeCell ref="AI1103:AK1103"/>
    <mergeCell ref="AL1103:AP1103"/>
    <mergeCell ref="C1100:D1100"/>
    <mergeCell ref="E1100:H1100"/>
    <mergeCell ref="I1100:K1100"/>
    <mergeCell ref="L1100:V1100"/>
    <mergeCell ref="W1100:Z1100"/>
    <mergeCell ref="AA1100:AC1100"/>
    <mergeCell ref="AD1100:AF1100"/>
    <mergeCell ref="AG1100:AH1100"/>
    <mergeCell ref="AI1100:AK1100"/>
    <mergeCell ref="AL1100:AP1100"/>
    <mergeCell ref="C1101:D1101"/>
    <mergeCell ref="E1101:H1101"/>
    <mergeCell ref="I1101:K1101"/>
    <mergeCell ref="L1101:V1101"/>
    <mergeCell ref="W1101:Z1101"/>
    <mergeCell ref="AA1101:AC1101"/>
    <mergeCell ref="AD1101:AF1101"/>
    <mergeCell ref="AG1101:AH1101"/>
    <mergeCell ref="AI1101:AK1101"/>
    <mergeCell ref="AL1101:AP1101"/>
    <mergeCell ref="C1098:D1098"/>
    <mergeCell ref="E1098:H1098"/>
    <mergeCell ref="I1098:K1098"/>
    <mergeCell ref="L1098:V1098"/>
    <mergeCell ref="W1098:Z1098"/>
    <mergeCell ref="AA1098:AC1098"/>
    <mergeCell ref="AD1098:AF1098"/>
    <mergeCell ref="AG1098:AH1098"/>
    <mergeCell ref="AI1098:AK1098"/>
    <mergeCell ref="AL1098:AP1098"/>
    <mergeCell ref="C1099:D1099"/>
    <mergeCell ref="E1099:H1099"/>
    <mergeCell ref="I1099:K1099"/>
    <mergeCell ref="L1099:V1099"/>
    <mergeCell ref="W1099:Z1099"/>
    <mergeCell ref="AA1099:AC1099"/>
    <mergeCell ref="AD1099:AF1099"/>
    <mergeCell ref="AG1099:AH1099"/>
    <mergeCell ref="AI1099:AK1099"/>
    <mergeCell ref="AL1099:AP1099"/>
    <mergeCell ref="C1096:D1096"/>
    <mergeCell ref="E1096:H1096"/>
    <mergeCell ref="I1096:K1096"/>
    <mergeCell ref="L1096:V1096"/>
    <mergeCell ref="W1096:Z1096"/>
    <mergeCell ref="AA1096:AC1096"/>
    <mergeCell ref="AD1096:AF1096"/>
    <mergeCell ref="AG1096:AH1096"/>
    <mergeCell ref="AI1096:AK1096"/>
    <mergeCell ref="AL1096:AP1096"/>
    <mergeCell ref="C1097:D1097"/>
    <mergeCell ref="E1097:H1097"/>
    <mergeCell ref="I1097:K1097"/>
    <mergeCell ref="L1097:V1097"/>
    <mergeCell ref="W1097:Z1097"/>
    <mergeCell ref="AA1097:AC1097"/>
    <mergeCell ref="AD1097:AF1097"/>
    <mergeCell ref="AG1097:AH1097"/>
    <mergeCell ref="AI1097:AK1097"/>
    <mergeCell ref="AL1097:AP1097"/>
    <mergeCell ref="C1094:D1094"/>
    <mergeCell ref="E1094:H1094"/>
    <mergeCell ref="I1094:K1094"/>
    <mergeCell ref="L1094:V1094"/>
    <mergeCell ref="W1094:Z1094"/>
    <mergeCell ref="AA1094:AC1094"/>
    <mergeCell ref="AD1094:AF1094"/>
    <mergeCell ref="AG1094:AH1094"/>
    <mergeCell ref="AI1094:AK1094"/>
    <mergeCell ref="AL1094:AP1094"/>
    <mergeCell ref="C1095:D1095"/>
    <mergeCell ref="E1095:H1095"/>
    <mergeCell ref="I1095:K1095"/>
    <mergeCell ref="L1095:V1095"/>
    <mergeCell ref="W1095:Z1095"/>
    <mergeCell ref="AA1095:AC1095"/>
    <mergeCell ref="AD1095:AF1095"/>
    <mergeCell ref="AG1095:AH1095"/>
    <mergeCell ref="AI1095:AK1095"/>
    <mergeCell ref="AL1095:AP1095"/>
    <mergeCell ref="C1092:D1092"/>
    <mergeCell ref="E1092:H1092"/>
    <mergeCell ref="I1092:K1092"/>
    <mergeCell ref="L1092:V1092"/>
    <mergeCell ref="W1092:Z1092"/>
    <mergeCell ref="AA1092:AC1092"/>
    <mergeCell ref="AD1092:AF1092"/>
    <mergeCell ref="AG1092:AH1092"/>
    <mergeCell ref="AI1092:AK1092"/>
    <mergeCell ref="AL1092:AP1092"/>
    <mergeCell ref="C1093:D1093"/>
    <mergeCell ref="E1093:H1093"/>
    <mergeCell ref="I1093:K1093"/>
    <mergeCell ref="L1093:V1093"/>
    <mergeCell ref="W1093:Z1093"/>
    <mergeCell ref="AA1093:AC1093"/>
    <mergeCell ref="AD1093:AF1093"/>
    <mergeCell ref="AG1093:AH1093"/>
    <mergeCell ref="AI1093:AK1093"/>
    <mergeCell ref="AL1093:AP1093"/>
    <mergeCell ref="C1090:D1090"/>
    <mergeCell ref="E1090:H1090"/>
    <mergeCell ref="I1090:K1090"/>
    <mergeCell ref="L1090:V1090"/>
    <mergeCell ref="W1090:Z1090"/>
    <mergeCell ref="AA1090:AC1090"/>
    <mergeCell ref="AD1090:AF1090"/>
    <mergeCell ref="AG1090:AH1090"/>
    <mergeCell ref="AI1090:AK1090"/>
    <mergeCell ref="AL1090:AP1090"/>
    <mergeCell ref="C1091:D1091"/>
    <mergeCell ref="E1091:H1091"/>
    <mergeCell ref="I1091:K1091"/>
    <mergeCell ref="L1091:V1091"/>
    <mergeCell ref="W1091:Z1091"/>
    <mergeCell ref="AA1091:AC1091"/>
    <mergeCell ref="AD1091:AF1091"/>
    <mergeCell ref="AG1091:AH1091"/>
    <mergeCell ref="AI1091:AK1091"/>
    <mergeCell ref="AL1091:AP1091"/>
    <mergeCell ref="C1088:D1088"/>
    <mergeCell ref="E1088:H1088"/>
    <mergeCell ref="I1088:K1088"/>
    <mergeCell ref="L1088:V1088"/>
    <mergeCell ref="W1088:Z1088"/>
    <mergeCell ref="AA1088:AC1088"/>
    <mergeCell ref="AD1088:AF1088"/>
    <mergeCell ref="AG1088:AH1088"/>
    <mergeCell ref="AI1088:AK1088"/>
    <mergeCell ref="AL1088:AP1088"/>
    <mergeCell ref="C1089:D1089"/>
    <mergeCell ref="E1089:H1089"/>
    <mergeCell ref="I1089:K1089"/>
    <mergeCell ref="L1089:V1089"/>
    <mergeCell ref="W1089:Z1089"/>
    <mergeCell ref="AA1089:AC1089"/>
    <mergeCell ref="AD1089:AF1089"/>
    <mergeCell ref="AG1089:AH1089"/>
    <mergeCell ref="AI1089:AK1089"/>
    <mergeCell ref="AL1089:AP1089"/>
    <mergeCell ref="C1086:D1086"/>
    <mergeCell ref="E1086:H1086"/>
    <mergeCell ref="I1086:K1086"/>
    <mergeCell ref="L1086:V1086"/>
    <mergeCell ref="W1086:Z1086"/>
    <mergeCell ref="AA1086:AC1086"/>
    <mergeCell ref="AD1086:AF1086"/>
    <mergeCell ref="AG1086:AH1086"/>
    <mergeCell ref="AI1086:AK1086"/>
    <mergeCell ref="AL1086:AP1086"/>
    <mergeCell ref="C1087:D1087"/>
    <mergeCell ref="E1087:H1087"/>
    <mergeCell ref="I1087:K1087"/>
    <mergeCell ref="L1087:V1087"/>
    <mergeCell ref="W1087:Z1087"/>
    <mergeCell ref="AA1087:AC1087"/>
    <mergeCell ref="AD1087:AF1087"/>
    <mergeCell ref="AG1087:AH1087"/>
    <mergeCell ref="AI1087:AK1087"/>
    <mergeCell ref="AL1087:AP1087"/>
    <mergeCell ref="C1084:D1084"/>
    <mergeCell ref="E1084:H1084"/>
    <mergeCell ref="I1084:K1084"/>
    <mergeCell ref="L1084:V1084"/>
    <mergeCell ref="W1084:Z1084"/>
    <mergeCell ref="AA1084:AC1084"/>
    <mergeCell ref="AD1084:AF1084"/>
    <mergeCell ref="AG1084:AH1084"/>
    <mergeCell ref="AI1084:AK1084"/>
    <mergeCell ref="AL1084:AP1084"/>
    <mergeCell ref="C1085:D1085"/>
    <mergeCell ref="E1085:H1085"/>
    <mergeCell ref="I1085:K1085"/>
    <mergeCell ref="L1085:V1085"/>
    <mergeCell ref="W1085:Z1085"/>
    <mergeCell ref="AA1085:AC1085"/>
    <mergeCell ref="AD1085:AF1085"/>
    <mergeCell ref="AG1085:AH1085"/>
    <mergeCell ref="AI1085:AK1085"/>
    <mergeCell ref="AL1085:AP1085"/>
    <mergeCell ref="C1082:D1082"/>
    <mergeCell ref="E1082:H1082"/>
    <mergeCell ref="I1082:K1082"/>
    <mergeCell ref="L1082:V1082"/>
    <mergeCell ref="W1082:Z1082"/>
    <mergeCell ref="AA1082:AC1082"/>
    <mergeCell ref="AD1082:AF1082"/>
    <mergeCell ref="AG1082:AH1082"/>
    <mergeCell ref="AI1082:AK1082"/>
    <mergeCell ref="AL1082:AP1082"/>
    <mergeCell ref="C1083:D1083"/>
    <mergeCell ref="E1083:H1083"/>
    <mergeCell ref="I1083:K1083"/>
    <mergeCell ref="L1083:V1083"/>
    <mergeCell ref="W1083:Z1083"/>
    <mergeCell ref="AA1083:AC1083"/>
    <mergeCell ref="AD1083:AF1083"/>
    <mergeCell ref="AG1083:AH1083"/>
    <mergeCell ref="AI1083:AK1083"/>
    <mergeCell ref="AL1083:AP1083"/>
    <mergeCell ref="C1080:D1080"/>
    <mergeCell ref="E1080:H1080"/>
    <mergeCell ref="I1080:K1080"/>
    <mergeCell ref="L1080:V1080"/>
    <mergeCell ref="W1080:Z1080"/>
    <mergeCell ref="AA1080:AC1080"/>
    <mergeCell ref="AD1080:AF1080"/>
    <mergeCell ref="AG1080:AH1080"/>
    <mergeCell ref="AI1080:AK1080"/>
    <mergeCell ref="AL1080:AP1080"/>
    <mergeCell ref="C1081:D1081"/>
    <mergeCell ref="E1081:H1081"/>
    <mergeCell ref="I1081:K1081"/>
    <mergeCell ref="L1081:V1081"/>
    <mergeCell ref="W1081:Z1081"/>
    <mergeCell ref="AA1081:AC1081"/>
    <mergeCell ref="AD1081:AF1081"/>
    <mergeCell ref="AG1081:AH1081"/>
    <mergeCell ref="AI1081:AK1081"/>
    <mergeCell ref="AL1081:AP1081"/>
    <mergeCell ref="C1078:D1078"/>
    <mergeCell ref="E1078:H1078"/>
    <mergeCell ref="I1078:K1078"/>
    <mergeCell ref="L1078:V1078"/>
    <mergeCell ref="W1078:Z1078"/>
    <mergeCell ref="AA1078:AC1078"/>
    <mergeCell ref="AD1078:AF1078"/>
    <mergeCell ref="AG1078:AH1078"/>
    <mergeCell ref="AI1078:AK1078"/>
    <mergeCell ref="AL1078:AP1078"/>
    <mergeCell ref="C1079:D1079"/>
    <mergeCell ref="E1079:H1079"/>
    <mergeCell ref="I1079:K1079"/>
    <mergeCell ref="L1079:V1079"/>
    <mergeCell ref="W1079:Z1079"/>
    <mergeCell ref="AA1079:AC1079"/>
    <mergeCell ref="AD1079:AF1079"/>
    <mergeCell ref="AG1079:AH1079"/>
    <mergeCell ref="AI1079:AK1079"/>
    <mergeCell ref="AL1079:AP1079"/>
    <mergeCell ref="C1076:D1076"/>
    <mergeCell ref="E1076:H1076"/>
    <mergeCell ref="I1076:K1076"/>
    <mergeCell ref="L1076:V1076"/>
    <mergeCell ref="W1076:Z1076"/>
    <mergeCell ref="AA1076:AC1076"/>
    <mergeCell ref="AD1076:AF1076"/>
    <mergeCell ref="AG1076:AH1076"/>
    <mergeCell ref="AI1076:AK1076"/>
    <mergeCell ref="AL1076:AP1076"/>
    <mergeCell ref="C1077:D1077"/>
    <mergeCell ref="E1077:H1077"/>
    <mergeCell ref="I1077:K1077"/>
    <mergeCell ref="L1077:V1077"/>
    <mergeCell ref="W1077:Z1077"/>
    <mergeCell ref="AA1077:AC1077"/>
    <mergeCell ref="AD1077:AF1077"/>
    <mergeCell ref="AG1077:AH1077"/>
    <mergeCell ref="AI1077:AK1077"/>
    <mergeCell ref="AL1077:AP1077"/>
    <mergeCell ref="C1074:D1074"/>
    <mergeCell ref="E1074:H1074"/>
    <mergeCell ref="I1074:K1074"/>
    <mergeCell ref="L1074:V1074"/>
    <mergeCell ref="W1074:Z1074"/>
    <mergeCell ref="AA1074:AC1074"/>
    <mergeCell ref="AD1074:AF1074"/>
    <mergeCell ref="AG1074:AH1074"/>
    <mergeCell ref="AI1074:AK1074"/>
    <mergeCell ref="AL1074:AP1074"/>
    <mergeCell ref="C1075:D1075"/>
    <mergeCell ref="E1075:H1075"/>
    <mergeCell ref="I1075:K1075"/>
    <mergeCell ref="L1075:V1075"/>
    <mergeCell ref="W1075:Z1075"/>
    <mergeCell ref="AA1075:AC1075"/>
    <mergeCell ref="AD1075:AF1075"/>
    <mergeCell ref="AG1075:AH1075"/>
    <mergeCell ref="AI1075:AK1075"/>
    <mergeCell ref="AL1075:AP1075"/>
    <mergeCell ref="C1072:D1072"/>
    <mergeCell ref="E1072:H1072"/>
    <mergeCell ref="I1072:K1072"/>
    <mergeCell ref="L1072:V1072"/>
    <mergeCell ref="W1072:Z1072"/>
    <mergeCell ref="AA1072:AC1072"/>
    <mergeCell ref="AD1072:AF1072"/>
    <mergeCell ref="AG1072:AH1072"/>
    <mergeCell ref="AI1072:AK1072"/>
    <mergeCell ref="AL1072:AP1072"/>
    <mergeCell ref="C1073:D1073"/>
    <mergeCell ref="E1073:H1073"/>
    <mergeCell ref="I1073:K1073"/>
    <mergeCell ref="L1073:V1073"/>
    <mergeCell ref="W1073:Z1073"/>
    <mergeCell ref="AA1073:AC1073"/>
    <mergeCell ref="AD1073:AF1073"/>
    <mergeCell ref="AG1073:AH1073"/>
    <mergeCell ref="AI1073:AK1073"/>
    <mergeCell ref="AL1073:AP1073"/>
    <mergeCell ref="C1070:D1070"/>
    <mergeCell ref="E1070:H1070"/>
    <mergeCell ref="I1070:K1070"/>
    <mergeCell ref="L1070:V1070"/>
    <mergeCell ref="W1070:Z1070"/>
    <mergeCell ref="AA1070:AC1070"/>
    <mergeCell ref="AD1070:AF1070"/>
    <mergeCell ref="AG1070:AH1070"/>
    <mergeCell ref="AI1070:AK1070"/>
    <mergeCell ref="AL1070:AP1070"/>
    <mergeCell ref="C1071:D1071"/>
    <mergeCell ref="E1071:H1071"/>
    <mergeCell ref="I1071:K1071"/>
    <mergeCell ref="L1071:V1071"/>
    <mergeCell ref="W1071:Z1071"/>
    <mergeCell ref="AA1071:AC1071"/>
    <mergeCell ref="AD1071:AF1071"/>
    <mergeCell ref="AG1071:AH1071"/>
    <mergeCell ref="AI1071:AK1071"/>
    <mergeCell ref="AL1071:AP1071"/>
    <mergeCell ref="C1068:D1068"/>
    <mergeCell ref="E1068:H1068"/>
    <mergeCell ref="I1068:K1068"/>
    <mergeCell ref="L1068:V1068"/>
    <mergeCell ref="W1068:Z1068"/>
    <mergeCell ref="AA1068:AC1068"/>
    <mergeCell ref="AD1068:AF1068"/>
    <mergeCell ref="AG1068:AH1068"/>
    <mergeCell ref="AI1068:AK1068"/>
    <mergeCell ref="AL1068:AP1068"/>
    <mergeCell ref="C1069:D1069"/>
    <mergeCell ref="E1069:H1069"/>
    <mergeCell ref="I1069:K1069"/>
    <mergeCell ref="L1069:V1069"/>
    <mergeCell ref="W1069:Z1069"/>
    <mergeCell ref="AA1069:AC1069"/>
    <mergeCell ref="AD1069:AF1069"/>
    <mergeCell ref="AG1069:AH1069"/>
    <mergeCell ref="AI1069:AK1069"/>
    <mergeCell ref="AL1069:AP1069"/>
    <mergeCell ref="C1066:D1066"/>
    <mergeCell ref="E1066:H1066"/>
    <mergeCell ref="I1066:K1066"/>
    <mergeCell ref="L1066:V1066"/>
    <mergeCell ref="W1066:Z1066"/>
    <mergeCell ref="AA1066:AC1066"/>
    <mergeCell ref="AD1066:AF1066"/>
    <mergeCell ref="AG1066:AH1066"/>
    <mergeCell ref="AI1066:AK1066"/>
    <mergeCell ref="AL1066:AP1066"/>
    <mergeCell ref="C1067:D1067"/>
    <mergeCell ref="E1067:H1067"/>
    <mergeCell ref="I1067:K1067"/>
    <mergeCell ref="L1067:V1067"/>
    <mergeCell ref="W1067:Z1067"/>
    <mergeCell ref="AA1067:AC1067"/>
    <mergeCell ref="AD1067:AF1067"/>
    <mergeCell ref="AG1067:AH1067"/>
    <mergeCell ref="AI1067:AK1067"/>
    <mergeCell ref="AL1067:AP1067"/>
    <mergeCell ref="C1064:D1064"/>
    <mergeCell ref="E1064:H1064"/>
    <mergeCell ref="I1064:K1064"/>
    <mergeCell ref="L1064:V1064"/>
    <mergeCell ref="W1064:Z1064"/>
    <mergeCell ref="AA1064:AC1064"/>
    <mergeCell ref="AD1064:AF1064"/>
    <mergeCell ref="AG1064:AH1064"/>
    <mergeCell ref="AI1064:AK1064"/>
    <mergeCell ref="AL1064:AP1064"/>
    <mergeCell ref="C1065:D1065"/>
    <mergeCell ref="E1065:H1065"/>
    <mergeCell ref="I1065:K1065"/>
    <mergeCell ref="L1065:V1065"/>
    <mergeCell ref="W1065:Z1065"/>
    <mergeCell ref="AA1065:AC1065"/>
    <mergeCell ref="AD1065:AF1065"/>
    <mergeCell ref="AG1065:AH1065"/>
    <mergeCell ref="AI1065:AK1065"/>
    <mergeCell ref="AL1065:AP1065"/>
    <mergeCell ref="C1062:D1062"/>
    <mergeCell ref="E1062:H1062"/>
    <mergeCell ref="I1062:K1062"/>
    <mergeCell ref="L1062:V1062"/>
    <mergeCell ref="W1062:Z1062"/>
    <mergeCell ref="AA1062:AC1062"/>
    <mergeCell ref="AD1062:AF1062"/>
    <mergeCell ref="AG1062:AH1062"/>
    <mergeCell ref="AI1062:AK1062"/>
    <mergeCell ref="AL1062:AP1062"/>
    <mergeCell ref="C1063:D1063"/>
    <mergeCell ref="E1063:H1063"/>
    <mergeCell ref="I1063:K1063"/>
    <mergeCell ref="L1063:V1063"/>
    <mergeCell ref="W1063:Z1063"/>
    <mergeCell ref="AA1063:AC1063"/>
    <mergeCell ref="AD1063:AF1063"/>
    <mergeCell ref="AG1063:AH1063"/>
    <mergeCell ref="AI1063:AK1063"/>
    <mergeCell ref="AL1063:AP1063"/>
    <mergeCell ref="C1060:D1060"/>
    <mergeCell ref="E1060:H1060"/>
    <mergeCell ref="I1060:K1060"/>
    <mergeCell ref="L1060:V1060"/>
    <mergeCell ref="W1060:Z1060"/>
    <mergeCell ref="AA1060:AC1060"/>
    <mergeCell ref="AD1060:AF1060"/>
    <mergeCell ref="AG1060:AH1060"/>
    <mergeCell ref="AI1060:AK1060"/>
    <mergeCell ref="AL1060:AP1060"/>
    <mergeCell ref="C1061:D1061"/>
    <mergeCell ref="E1061:H1061"/>
    <mergeCell ref="I1061:K1061"/>
    <mergeCell ref="L1061:V1061"/>
    <mergeCell ref="W1061:Z1061"/>
    <mergeCell ref="AA1061:AC1061"/>
    <mergeCell ref="AD1061:AF1061"/>
    <mergeCell ref="AG1061:AH1061"/>
    <mergeCell ref="AI1061:AK1061"/>
    <mergeCell ref="AL1061:AP1061"/>
    <mergeCell ref="C1058:D1058"/>
    <mergeCell ref="E1058:H1058"/>
    <mergeCell ref="I1058:K1058"/>
    <mergeCell ref="L1058:V1058"/>
    <mergeCell ref="W1058:Z1058"/>
    <mergeCell ref="AA1058:AC1058"/>
    <mergeCell ref="AD1058:AF1058"/>
    <mergeCell ref="AG1058:AH1058"/>
    <mergeCell ref="AI1058:AK1058"/>
    <mergeCell ref="AL1058:AP1058"/>
    <mergeCell ref="C1059:D1059"/>
    <mergeCell ref="E1059:H1059"/>
    <mergeCell ref="I1059:K1059"/>
    <mergeCell ref="L1059:V1059"/>
    <mergeCell ref="W1059:Z1059"/>
    <mergeCell ref="AA1059:AC1059"/>
    <mergeCell ref="AD1059:AF1059"/>
    <mergeCell ref="AG1059:AH1059"/>
    <mergeCell ref="AI1059:AK1059"/>
    <mergeCell ref="AL1059:AP1059"/>
    <mergeCell ref="C1056:D1056"/>
    <mergeCell ref="E1056:H1056"/>
    <mergeCell ref="I1056:K1056"/>
    <mergeCell ref="L1056:V1056"/>
    <mergeCell ref="W1056:Z1056"/>
    <mergeCell ref="AA1056:AC1056"/>
    <mergeCell ref="AD1056:AF1056"/>
    <mergeCell ref="AG1056:AH1056"/>
    <mergeCell ref="AI1056:AK1056"/>
    <mergeCell ref="AL1056:AP1056"/>
    <mergeCell ref="C1057:D1057"/>
    <mergeCell ref="E1057:H1057"/>
    <mergeCell ref="I1057:K1057"/>
    <mergeCell ref="L1057:V1057"/>
    <mergeCell ref="W1057:Z1057"/>
    <mergeCell ref="AA1057:AC1057"/>
    <mergeCell ref="AD1057:AF1057"/>
    <mergeCell ref="AG1057:AH1057"/>
    <mergeCell ref="AI1057:AK1057"/>
    <mergeCell ref="AL1057:AP1057"/>
    <mergeCell ref="C1054:D1054"/>
    <mergeCell ref="E1054:H1054"/>
    <mergeCell ref="I1054:K1054"/>
    <mergeCell ref="L1054:V1054"/>
    <mergeCell ref="W1054:Z1054"/>
    <mergeCell ref="AA1054:AC1054"/>
    <mergeCell ref="AD1054:AF1054"/>
    <mergeCell ref="AG1054:AH1054"/>
    <mergeCell ref="AI1054:AK1054"/>
    <mergeCell ref="AL1054:AP1054"/>
    <mergeCell ref="C1055:D1055"/>
    <mergeCell ref="E1055:H1055"/>
    <mergeCell ref="I1055:K1055"/>
    <mergeCell ref="L1055:V1055"/>
    <mergeCell ref="W1055:Z1055"/>
    <mergeCell ref="AA1055:AC1055"/>
    <mergeCell ref="AD1055:AF1055"/>
    <mergeCell ref="AG1055:AH1055"/>
    <mergeCell ref="AI1055:AK1055"/>
    <mergeCell ref="AL1055:AP1055"/>
    <mergeCell ref="C1052:D1052"/>
    <mergeCell ref="E1052:H1052"/>
    <mergeCell ref="I1052:K1052"/>
    <mergeCell ref="L1052:V1052"/>
    <mergeCell ref="W1052:Z1052"/>
    <mergeCell ref="AA1052:AC1052"/>
    <mergeCell ref="AD1052:AF1052"/>
    <mergeCell ref="AG1052:AH1052"/>
    <mergeCell ref="AI1052:AK1052"/>
    <mergeCell ref="AL1052:AP1052"/>
    <mergeCell ref="C1053:D1053"/>
    <mergeCell ref="E1053:H1053"/>
    <mergeCell ref="I1053:K1053"/>
    <mergeCell ref="L1053:V1053"/>
    <mergeCell ref="W1053:Z1053"/>
    <mergeCell ref="AA1053:AC1053"/>
    <mergeCell ref="AD1053:AF1053"/>
    <mergeCell ref="AG1053:AH1053"/>
    <mergeCell ref="AI1053:AK1053"/>
    <mergeCell ref="AL1053:AP1053"/>
    <mergeCell ref="C1050:D1050"/>
    <mergeCell ref="E1050:H1050"/>
    <mergeCell ref="I1050:K1050"/>
    <mergeCell ref="L1050:V1050"/>
    <mergeCell ref="W1050:Z1050"/>
    <mergeCell ref="AA1050:AC1050"/>
    <mergeCell ref="AD1050:AF1050"/>
    <mergeCell ref="AG1050:AH1050"/>
    <mergeCell ref="AI1050:AK1050"/>
    <mergeCell ref="AL1050:AP1050"/>
    <mergeCell ref="C1051:D1051"/>
    <mergeCell ref="E1051:H1051"/>
    <mergeCell ref="I1051:K1051"/>
    <mergeCell ref="L1051:V1051"/>
    <mergeCell ref="W1051:Z1051"/>
    <mergeCell ref="AA1051:AC1051"/>
    <mergeCell ref="AD1051:AF1051"/>
    <mergeCell ref="AG1051:AH1051"/>
    <mergeCell ref="AI1051:AK1051"/>
    <mergeCell ref="AL1051:AP1051"/>
    <mergeCell ref="C1048:D1048"/>
    <mergeCell ref="E1048:H1048"/>
    <mergeCell ref="I1048:K1048"/>
    <mergeCell ref="L1048:V1048"/>
    <mergeCell ref="W1048:Z1048"/>
    <mergeCell ref="AA1048:AC1048"/>
    <mergeCell ref="AD1048:AF1048"/>
    <mergeCell ref="AG1048:AH1048"/>
    <mergeCell ref="AI1048:AK1048"/>
    <mergeCell ref="AL1048:AP1048"/>
    <mergeCell ref="C1049:D1049"/>
    <mergeCell ref="E1049:H1049"/>
    <mergeCell ref="I1049:K1049"/>
    <mergeCell ref="L1049:V1049"/>
    <mergeCell ref="W1049:Z1049"/>
    <mergeCell ref="AA1049:AC1049"/>
    <mergeCell ref="AD1049:AF1049"/>
    <mergeCell ref="AG1049:AH1049"/>
    <mergeCell ref="AI1049:AK1049"/>
    <mergeCell ref="AL1049:AP1049"/>
    <mergeCell ref="C1046:D1046"/>
    <mergeCell ref="E1046:H1046"/>
    <mergeCell ref="I1046:K1046"/>
    <mergeCell ref="L1046:V1046"/>
    <mergeCell ref="W1046:Z1046"/>
    <mergeCell ref="AA1046:AC1046"/>
    <mergeCell ref="AD1046:AF1046"/>
    <mergeCell ref="AG1046:AH1046"/>
    <mergeCell ref="AI1046:AK1046"/>
    <mergeCell ref="AL1046:AP1046"/>
    <mergeCell ref="C1047:D1047"/>
    <mergeCell ref="E1047:H1047"/>
    <mergeCell ref="I1047:K1047"/>
    <mergeCell ref="L1047:V1047"/>
    <mergeCell ref="W1047:Z1047"/>
    <mergeCell ref="AA1047:AC1047"/>
    <mergeCell ref="AD1047:AF1047"/>
    <mergeCell ref="AG1047:AH1047"/>
    <mergeCell ref="AI1047:AK1047"/>
    <mergeCell ref="AL1047:AP1047"/>
    <mergeCell ref="C1044:D1044"/>
    <mergeCell ref="E1044:H1044"/>
    <mergeCell ref="I1044:K1044"/>
    <mergeCell ref="L1044:V1044"/>
    <mergeCell ref="W1044:Z1044"/>
    <mergeCell ref="AA1044:AC1044"/>
    <mergeCell ref="AD1044:AF1044"/>
    <mergeCell ref="AG1044:AH1044"/>
    <mergeCell ref="AI1044:AK1044"/>
    <mergeCell ref="AL1044:AP1044"/>
    <mergeCell ref="C1045:D1045"/>
    <mergeCell ref="E1045:H1045"/>
    <mergeCell ref="I1045:K1045"/>
    <mergeCell ref="L1045:V1045"/>
    <mergeCell ref="W1045:Z1045"/>
    <mergeCell ref="AA1045:AC1045"/>
    <mergeCell ref="AD1045:AF1045"/>
    <mergeCell ref="AG1045:AH1045"/>
    <mergeCell ref="AI1045:AK1045"/>
    <mergeCell ref="AL1045:AP1045"/>
    <mergeCell ref="C1042:D1042"/>
    <mergeCell ref="E1042:H1042"/>
    <mergeCell ref="I1042:K1042"/>
    <mergeCell ref="L1042:V1042"/>
    <mergeCell ref="W1042:Z1042"/>
    <mergeCell ref="AA1042:AC1042"/>
    <mergeCell ref="AD1042:AF1042"/>
    <mergeCell ref="AG1042:AH1042"/>
    <mergeCell ref="AI1042:AK1042"/>
    <mergeCell ref="AL1042:AP1042"/>
    <mergeCell ref="C1043:D1043"/>
    <mergeCell ref="E1043:H1043"/>
    <mergeCell ref="I1043:K1043"/>
    <mergeCell ref="L1043:V1043"/>
    <mergeCell ref="W1043:Z1043"/>
    <mergeCell ref="AA1043:AC1043"/>
    <mergeCell ref="AD1043:AF1043"/>
    <mergeCell ref="AG1043:AH1043"/>
    <mergeCell ref="AI1043:AK1043"/>
    <mergeCell ref="AL1043:AP1043"/>
    <mergeCell ref="C1040:D1040"/>
    <mergeCell ref="E1040:H1040"/>
    <mergeCell ref="I1040:K1040"/>
    <mergeCell ref="L1040:V1040"/>
    <mergeCell ref="W1040:Z1040"/>
    <mergeCell ref="AA1040:AC1040"/>
    <mergeCell ref="AD1040:AF1040"/>
    <mergeCell ref="AG1040:AH1040"/>
    <mergeCell ref="AI1040:AK1040"/>
    <mergeCell ref="AL1040:AP1040"/>
    <mergeCell ref="C1041:D1041"/>
    <mergeCell ref="E1041:H1041"/>
    <mergeCell ref="I1041:K1041"/>
    <mergeCell ref="L1041:V1041"/>
    <mergeCell ref="W1041:Z1041"/>
    <mergeCell ref="AA1041:AC1041"/>
    <mergeCell ref="AD1041:AF1041"/>
    <mergeCell ref="AG1041:AH1041"/>
    <mergeCell ref="AI1041:AK1041"/>
    <mergeCell ref="AL1041:AP1041"/>
    <mergeCell ref="C1038:D1038"/>
    <mergeCell ref="E1038:H1038"/>
    <mergeCell ref="I1038:K1038"/>
    <mergeCell ref="L1038:V1038"/>
    <mergeCell ref="W1038:Z1038"/>
    <mergeCell ref="AA1038:AC1038"/>
    <mergeCell ref="AD1038:AF1038"/>
    <mergeCell ref="AG1038:AH1038"/>
    <mergeCell ref="AI1038:AK1038"/>
    <mergeCell ref="AL1038:AP1038"/>
    <mergeCell ref="C1039:D1039"/>
    <mergeCell ref="E1039:H1039"/>
    <mergeCell ref="I1039:K1039"/>
    <mergeCell ref="L1039:V1039"/>
    <mergeCell ref="W1039:Z1039"/>
    <mergeCell ref="AA1039:AC1039"/>
    <mergeCell ref="AD1039:AF1039"/>
    <mergeCell ref="AG1039:AH1039"/>
    <mergeCell ref="AI1039:AK1039"/>
    <mergeCell ref="AL1039:AP1039"/>
    <mergeCell ref="C1036:D1036"/>
    <mergeCell ref="E1036:H1036"/>
    <mergeCell ref="I1036:K1036"/>
    <mergeCell ref="L1036:V1036"/>
    <mergeCell ref="W1036:Z1036"/>
    <mergeCell ref="AA1036:AC1036"/>
    <mergeCell ref="AD1036:AF1036"/>
    <mergeCell ref="AG1036:AH1036"/>
    <mergeCell ref="AI1036:AK1036"/>
    <mergeCell ref="AL1036:AP1036"/>
    <mergeCell ref="C1037:D1037"/>
    <mergeCell ref="E1037:H1037"/>
    <mergeCell ref="I1037:K1037"/>
    <mergeCell ref="L1037:V1037"/>
    <mergeCell ref="W1037:Z1037"/>
    <mergeCell ref="AA1037:AC1037"/>
    <mergeCell ref="AD1037:AF1037"/>
    <mergeCell ref="AG1037:AH1037"/>
    <mergeCell ref="AI1037:AK1037"/>
    <mergeCell ref="AL1037:AP1037"/>
    <mergeCell ref="C1034:D1034"/>
    <mergeCell ref="E1034:H1034"/>
    <mergeCell ref="I1034:K1034"/>
    <mergeCell ref="L1034:V1034"/>
    <mergeCell ref="W1034:Z1034"/>
    <mergeCell ref="AA1034:AC1034"/>
    <mergeCell ref="AD1034:AF1034"/>
    <mergeCell ref="AG1034:AH1034"/>
    <mergeCell ref="AI1034:AK1034"/>
    <mergeCell ref="AL1034:AP1034"/>
    <mergeCell ref="C1035:D1035"/>
    <mergeCell ref="E1035:H1035"/>
    <mergeCell ref="I1035:K1035"/>
    <mergeCell ref="L1035:V1035"/>
    <mergeCell ref="W1035:Z1035"/>
    <mergeCell ref="AA1035:AC1035"/>
    <mergeCell ref="AD1035:AF1035"/>
    <mergeCell ref="AG1035:AH1035"/>
    <mergeCell ref="AI1035:AK1035"/>
    <mergeCell ref="AL1035:AP1035"/>
    <mergeCell ref="C1032:D1032"/>
    <mergeCell ref="E1032:H1032"/>
    <mergeCell ref="I1032:K1032"/>
    <mergeCell ref="L1032:V1032"/>
    <mergeCell ref="W1032:Z1032"/>
    <mergeCell ref="AA1032:AC1032"/>
    <mergeCell ref="AD1032:AF1032"/>
    <mergeCell ref="AG1032:AH1032"/>
    <mergeCell ref="AI1032:AK1032"/>
    <mergeCell ref="AL1032:AP1032"/>
    <mergeCell ref="C1033:D1033"/>
    <mergeCell ref="E1033:H1033"/>
    <mergeCell ref="I1033:K1033"/>
    <mergeCell ref="L1033:V1033"/>
    <mergeCell ref="W1033:Z1033"/>
    <mergeCell ref="AA1033:AC1033"/>
    <mergeCell ref="AD1033:AF1033"/>
    <mergeCell ref="AG1033:AH1033"/>
    <mergeCell ref="AI1033:AK1033"/>
    <mergeCell ref="AL1033:AP1033"/>
    <mergeCell ref="C1030:D1030"/>
    <mergeCell ref="E1030:H1030"/>
    <mergeCell ref="I1030:K1030"/>
    <mergeCell ref="L1030:V1030"/>
    <mergeCell ref="W1030:Z1030"/>
    <mergeCell ref="AA1030:AC1030"/>
    <mergeCell ref="AD1030:AF1030"/>
    <mergeCell ref="AG1030:AH1030"/>
    <mergeCell ref="AI1030:AK1030"/>
    <mergeCell ref="AL1030:AP1030"/>
    <mergeCell ref="C1031:D1031"/>
    <mergeCell ref="E1031:H1031"/>
    <mergeCell ref="I1031:K1031"/>
    <mergeCell ref="L1031:V1031"/>
    <mergeCell ref="W1031:Z1031"/>
    <mergeCell ref="AA1031:AC1031"/>
    <mergeCell ref="AD1031:AF1031"/>
    <mergeCell ref="AG1031:AH1031"/>
    <mergeCell ref="AI1031:AK1031"/>
    <mergeCell ref="AL1031:AP1031"/>
    <mergeCell ref="C1028:D1028"/>
    <mergeCell ref="E1028:H1028"/>
    <mergeCell ref="I1028:K1028"/>
    <mergeCell ref="L1028:V1028"/>
    <mergeCell ref="W1028:Z1028"/>
    <mergeCell ref="AA1028:AC1028"/>
    <mergeCell ref="AD1028:AF1028"/>
    <mergeCell ref="AG1028:AH1028"/>
    <mergeCell ref="AI1028:AK1028"/>
    <mergeCell ref="AL1028:AP1028"/>
    <mergeCell ref="C1029:D1029"/>
    <mergeCell ref="E1029:H1029"/>
    <mergeCell ref="I1029:K1029"/>
    <mergeCell ref="L1029:V1029"/>
    <mergeCell ref="W1029:Z1029"/>
    <mergeCell ref="AA1029:AC1029"/>
    <mergeCell ref="AD1029:AF1029"/>
    <mergeCell ref="AG1029:AH1029"/>
    <mergeCell ref="AI1029:AK1029"/>
    <mergeCell ref="AL1029:AP1029"/>
    <mergeCell ref="C1026:D1026"/>
    <mergeCell ref="E1026:H1026"/>
    <mergeCell ref="I1026:K1026"/>
    <mergeCell ref="L1026:V1026"/>
    <mergeCell ref="W1026:Z1026"/>
    <mergeCell ref="AA1026:AC1026"/>
    <mergeCell ref="AD1026:AF1026"/>
    <mergeCell ref="AG1026:AH1026"/>
    <mergeCell ref="AI1026:AK1026"/>
    <mergeCell ref="AL1026:AP1026"/>
    <mergeCell ref="C1027:D1027"/>
    <mergeCell ref="E1027:H1027"/>
    <mergeCell ref="I1027:K1027"/>
    <mergeCell ref="L1027:V1027"/>
    <mergeCell ref="W1027:Z1027"/>
    <mergeCell ref="AA1027:AC1027"/>
    <mergeCell ref="AD1027:AF1027"/>
    <mergeCell ref="AG1027:AH1027"/>
    <mergeCell ref="AI1027:AK1027"/>
    <mergeCell ref="AL1027:AP1027"/>
    <mergeCell ref="C1024:D1024"/>
    <mergeCell ref="E1024:H1024"/>
    <mergeCell ref="I1024:K1024"/>
    <mergeCell ref="L1024:V1024"/>
    <mergeCell ref="W1024:Z1024"/>
    <mergeCell ref="AA1024:AC1024"/>
    <mergeCell ref="AD1024:AF1024"/>
    <mergeCell ref="AG1024:AH1024"/>
    <mergeCell ref="AI1024:AK1024"/>
    <mergeCell ref="AL1024:AP1024"/>
    <mergeCell ref="C1025:D1025"/>
    <mergeCell ref="E1025:H1025"/>
    <mergeCell ref="I1025:K1025"/>
    <mergeCell ref="L1025:V1025"/>
    <mergeCell ref="W1025:Z1025"/>
    <mergeCell ref="AA1025:AC1025"/>
    <mergeCell ref="AD1025:AF1025"/>
    <mergeCell ref="AG1025:AH1025"/>
    <mergeCell ref="AI1025:AK1025"/>
    <mergeCell ref="AL1025:AP1025"/>
    <mergeCell ref="C1022:D1022"/>
    <mergeCell ref="E1022:H1022"/>
    <mergeCell ref="I1022:K1022"/>
    <mergeCell ref="L1022:V1022"/>
    <mergeCell ref="W1022:Z1022"/>
    <mergeCell ref="AA1022:AC1022"/>
    <mergeCell ref="AD1022:AF1022"/>
    <mergeCell ref="AG1022:AH1022"/>
    <mergeCell ref="AI1022:AK1022"/>
    <mergeCell ref="AL1022:AP1022"/>
    <mergeCell ref="C1023:D1023"/>
    <mergeCell ref="E1023:H1023"/>
    <mergeCell ref="I1023:K1023"/>
    <mergeCell ref="L1023:V1023"/>
    <mergeCell ref="W1023:Z1023"/>
    <mergeCell ref="AA1023:AC1023"/>
    <mergeCell ref="AD1023:AF1023"/>
    <mergeCell ref="AG1023:AH1023"/>
    <mergeCell ref="AI1023:AK1023"/>
    <mergeCell ref="AL1023:AP1023"/>
    <mergeCell ref="C1020:D1020"/>
    <mergeCell ref="E1020:H1020"/>
    <mergeCell ref="I1020:K1020"/>
    <mergeCell ref="L1020:V1020"/>
    <mergeCell ref="W1020:Z1020"/>
    <mergeCell ref="AA1020:AC1020"/>
    <mergeCell ref="AD1020:AF1020"/>
    <mergeCell ref="AG1020:AH1020"/>
    <mergeCell ref="AI1020:AK1020"/>
    <mergeCell ref="AL1020:AP1020"/>
    <mergeCell ref="C1021:D1021"/>
    <mergeCell ref="E1021:H1021"/>
    <mergeCell ref="I1021:K1021"/>
    <mergeCell ref="L1021:V1021"/>
    <mergeCell ref="W1021:Z1021"/>
    <mergeCell ref="AA1021:AC1021"/>
    <mergeCell ref="AD1021:AF1021"/>
    <mergeCell ref="AG1021:AH1021"/>
    <mergeCell ref="AI1021:AK1021"/>
    <mergeCell ref="AL1021:AP1021"/>
    <mergeCell ref="C1018:D1018"/>
    <mergeCell ref="E1018:H1018"/>
    <mergeCell ref="I1018:K1018"/>
    <mergeCell ref="L1018:V1018"/>
    <mergeCell ref="W1018:Z1018"/>
    <mergeCell ref="AA1018:AC1018"/>
    <mergeCell ref="AD1018:AF1018"/>
    <mergeCell ref="AG1018:AH1018"/>
    <mergeCell ref="AI1018:AK1018"/>
    <mergeCell ref="AL1018:AP1018"/>
    <mergeCell ref="C1019:D1019"/>
    <mergeCell ref="E1019:H1019"/>
    <mergeCell ref="I1019:K1019"/>
    <mergeCell ref="L1019:V1019"/>
    <mergeCell ref="W1019:Z1019"/>
    <mergeCell ref="AA1019:AC1019"/>
    <mergeCell ref="AD1019:AF1019"/>
    <mergeCell ref="AG1019:AH1019"/>
    <mergeCell ref="AI1019:AK1019"/>
    <mergeCell ref="AL1019:AP1019"/>
    <mergeCell ref="C1016:D1016"/>
    <mergeCell ref="E1016:H1016"/>
    <mergeCell ref="I1016:K1016"/>
    <mergeCell ref="L1016:V1016"/>
    <mergeCell ref="W1016:Z1016"/>
    <mergeCell ref="AA1016:AC1016"/>
    <mergeCell ref="AD1016:AF1016"/>
    <mergeCell ref="AG1016:AH1016"/>
    <mergeCell ref="AI1016:AK1016"/>
    <mergeCell ref="AL1016:AP1016"/>
    <mergeCell ref="C1017:D1017"/>
    <mergeCell ref="E1017:H1017"/>
    <mergeCell ref="I1017:K1017"/>
    <mergeCell ref="L1017:V1017"/>
    <mergeCell ref="W1017:Z1017"/>
    <mergeCell ref="AA1017:AC1017"/>
    <mergeCell ref="AD1017:AF1017"/>
    <mergeCell ref="AG1017:AH1017"/>
    <mergeCell ref="AI1017:AK1017"/>
    <mergeCell ref="AL1017:AP1017"/>
    <mergeCell ref="C1014:D1014"/>
    <mergeCell ref="E1014:H1014"/>
    <mergeCell ref="I1014:K1014"/>
    <mergeCell ref="L1014:V1014"/>
    <mergeCell ref="W1014:Z1014"/>
    <mergeCell ref="AA1014:AC1014"/>
    <mergeCell ref="AD1014:AF1014"/>
    <mergeCell ref="AG1014:AH1014"/>
    <mergeCell ref="AI1014:AK1014"/>
    <mergeCell ref="AL1014:AP1014"/>
    <mergeCell ref="C1015:D1015"/>
    <mergeCell ref="E1015:H1015"/>
    <mergeCell ref="I1015:K1015"/>
    <mergeCell ref="L1015:V1015"/>
    <mergeCell ref="W1015:Z1015"/>
    <mergeCell ref="AA1015:AC1015"/>
    <mergeCell ref="AD1015:AF1015"/>
    <mergeCell ref="AG1015:AH1015"/>
    <mergeCell ref="AI1015:AK1015"/>
    <mergeCell ref="AL1015:AP1015"/>
    <mergeCell ref="C1012:D1012"/>
    <mergeCell ref="E1012:H1012"/>
    <mergeCell ref="I1012:K1012"/>
    <mergeCell ref="L1012:V1012"/>
    <mergeCell ref="W1012:Z1012"/>
    <mergeCell ref="AA1012:AC1012"/>
    <mergeCell ref="AD1012:AF1012"/>
    <mergeCell ref="AG1012:AH1012"/>
    <mergeCell ref="AI1012:AK1012"/>
    <mergeCell ref="AL1012:AP1012"/>
    <mergeCell ref="C1013:D1013"/>
    <mergeCell ref="E1013:H1013"/>
    <mergeCell ref="I1013:K1013"/>
    <mergeCell ref="L1013:V1013"/>
    <mergeCell ref="W1013:Z1013"/>
    <mergeCell ref="AA1013:AC1013"/>
    <mergeCell ref="AD1013:AF1013"/>
    <mergeCell ref="AG1013:AH1013"/>
    <mergeCell ref="AI1013:AK1013"/>
    <mergeCell ref="AL1013:AP1013"/>
    <mergeCell ref="C1010:D1010"/>
    <mergeCell ref="E1010:H1010"/>
    <mergeCell ref="I1010:K1010"/>
    <mergeCell ref="L1010:V1010"/>
    <mergeCell ref="W1010:Z1010"/>
    <mergeCell ref="AA1010:AC1010"/>
    <mergeCell ref="AD1010:AF1010"/>
    <mergeCell ref="AG1010:AH1010"/>
    <mergeCell ref="AI1010:AK1010"/>
    <mergeCell ref="AL1010:AP1010"/>
    <mergeCell ref="C1011:D1011"/>
    <mergeCell ref="E1011:H1011"/>
    <mergeCell ref="I1011:K1011"/>
    <mergeCell ref="L1011:V1011"/>
    <mergeCell ref="W1011:Z1011"/>
    <mergeCell ref="AA1011:AC1011"/>
    <mergeCell ref="AD1011:AF1011"/>
    <mergeCell ref="AG1011:AH1011"/>
    <mergeCell ref="AI1011:AK1011"/>
    <mergeCell ref="AL1011:AP1011"/>
    <mergeCell ref="C1008:D1008"/>
    <mergeCell ref="E1008:H1008"/>
    <mergeCell ref="I1008:K1008"/>
    <mergeCell ref="L1008:V1008"/>
    <mergeCell ref="W1008:Z1008"/>
    <mergeCell ref="AA1008:AC1008"/>
    <mergeCell ref="AD1008:AF1008"/>
    <mergeCell ref="AG1008:AH1008"/>
    <mergeCell ref="AI1008:AK1008"/>
    <mergeCell ref="AL1008:AP1008"/>
    <mergeCell ref="C1009:D1009"/>
    <mergeCell ref="E1009:H1009"/>
    <mergeCell ref="I1009:K1009"/>
    <mergeCell ref="L1009:V1009"/>
    <mergeCell ref="W1009:Z1009"/>
    <mergeCell ref="AA1009:AC1009"/>
    <mergeCell ref="AD1009:AF1009"/>
    <mergeCell ref="AG1009:AH1009"/>
    <mergeCell ref="AI1009:AK1009"/>
    <mergeCell ref="AL1009:AP1009"/>
    <mergeCell ref="C1006:D1006"/>
    <mergeCell ref="E1006:H1006"/>
    <mergeCell ref="I1006:K1006"/>
    <mergeCell ref="L1006:V1006"/>
    <mergeCell ref="W1006:Z1006"/>
    <mergeCell ref="AA1006:AC1006"/>
    <mergeCell ref="AD1006:AF1006"/>
    <mergeCell ref="AG1006:AH1006"/>
    <mergeCell ref="AI1006:AK1006"/>
    <mergeCell ref="AL1006:AP1006"/>
    <mergeCell ref="C1007:D1007"/>
    <mergeCell ref="E1007:H1007"/>
    <mergeCell ref="I1007:K1007"/>
    <mergeCell ref="L1007:V1007"/>
    <mergeCell ref="W1007:Z1007"/>
    <mergeCell ref="AA1007:AC1007"/>
    <mergeCell ref="AD1007:AF1007"/>
    <mergeCell ref="AG1007:AH1007"/>
    <mergeCell ref="AI1007:AK1007"/>
    <mergeCell ref="AL1007:AP1007"/>
    <mergeCell ref="C1004:D1004"/>
    <mergeCell ref="E1004:H1004"/>
    <mergeCell ref="I1004:K1004"/>
    <mergeCell ref="L1004:V1004"/>
    <mergeCell ref="W1004:Z1004"/>
    <mergeCell ref="AA1004:AC1004"/>
    <mergeCell ref="AD1004:AF1004"/>
    <mergeCell ref="AG1004:AH1004"/>
    <mergeCell ref="AI1004:AK1004"/>
    <mergeCell ref="AL1004:AP1004"/>
    <mergeCell ref="C1005:D1005"/>
    <mergeCell ref="E1005:H1005"/>
    <mergeCell ref="I1005:K1005"/>
    <mergeCell ref="L1005:V1005"/>
    <mergeCell ref="W1005:Z1005"/>
    <mergeCell ref="AA1005:AC1005"/>
    <mergeCell ref="AD1005:AF1005"/>
    <mergeCell ref="AG1005:AH1005"/>
    <mergeCell ref="AI1005:AK1005"/>
    <mergeCell ref="AL1005:AP1005"/>
    <mergeCell ref="C1002:D1002"/>
    <mergeCell ref="E1002:H1002"/>
    <mergeCell ref="I1002:K1002"/>
    <mergeCell ref="L1002:V1002"/>
    <mergeCell ref="W1002:Z1002"/>
    <mergeCell ref="AA1002:AC1002"/>
    <mergeCell ref="AD1002:AF1002"/>
    <mergeCell ref="AG1002:AH1002"/>
    <mergeCell ref="AI1002:AK1002"/>
    <mergeCell ref="AL1002:AP1002"/>
    <mergeCell ref="C1003:D1003"/>
    <mergeCell ref="E1003:H1003"/>
    <mergeCell ref="I1003:K1003"/>
    <mergeCell ref="L1003:V1003"/>
    <mergeCell ref="W1003:Z1003"/>
    <mergeCell ref="AA1003:AC1003"/>
    <mergeCell ref="AD1003:AF1003"/>
    <mergeCell ref="AG1003:AH1003"/>
    <mergeCell ref="AI1003:AK1003"/>
    <mergeCell ref="AL1003:AP1003"/>
    <mergeCell ref="C1000:D1000"/>
    <mergeCell ref="E1000:H1000"/>
    <mergeCell ref="I1000:K1000"/>
    <mergeCell ref="L1000:V1000"/>
    <mergeCell ref="W1000:Z1000"/>
    <mergeCell ref="AA1000:AC1000"/>
    <mergeCell ref="AD1000:AF1000"/>
    <mergeCell ref="AG1000:AH1000"/>
    <mergeCell ref="AI1000:AK1000"/>
    <mergeCell ref="AL1000:AP1000"/>
    <mergeCell ref="C1001:D1001"/>
    <mergeCell ref="E1001:H1001"/>
    <mergeCell ref="I1001:K1001"/>
    <mergeCell ref="L1001:V1001"/>
    <mergeCell ref="W1001:Z1001"/>
    <mergeCell ref="AA1001:AC1001"/>
    <mergeCell ref="AD1001:AF1001"/>
    <mergeCell ref="AG1001:AH1001"/>
    <mergeCell ref="AI1001:AK1001"/>
    <mergeCell ref="AL1001:AP1001"/>
    <mergeCell ref="C998:D998"/>
    <mergeCell ref="E998:H998"/>
    <mergeCell ref="I998:K998"/>
    <mergeCell ref="L998:V998"/>
    <mergeCell ref="W998:Z998"/>
    <mergeCell ref="AA998:AC998"/>
    <mergeCell ref="AD998:AF998"/>
    <mergeCell ref="AG998:AH998"/>
    <mergeCell ref="AI998:AK998"/>
    <mergeCell ref="AL998:AP998"/>
    <mergeCell ref="C999:D999"/>
    <mergeCell ref="E999:H999"/>
    <mergeCell ref="I999:K999"/>
    <mergeCell ref="L999:V999"/>
    <mergeCell ref="W999:Z999"/>
    <mergeCell ref="AA999:AC999"/>
    <mergeCell ref="AD999:AF999"/>
    <mergeCell ref="AG999:AH999"/>
    <mergeCell ref="AI999:AK999"/>
    <mergeCell ref="AL999:AP999"/>
    <mergeCell ref="C996:D996"/>
    <mergeCell ref="E996:H996"/>
    <mergeCell ref="I996:K996"/>
    <mergeCell ref="L996:V996"/>
    <mergeCell ref="W996:Z996"/>
    <mergeCell ref="AA996:AC996"/>
    <mergeCell ref="AD996:AF996"/>
    <mergeCell ref="AG996:AH996"/>
    <mergeCell ref="AI996:AK996"/>
    <mergeCell ref="AL996:AP996"/>
    <mergeCell ref="C997:D997"/>
    <mergeCell ref="E997:H997"/>
    <mergeCell ref="I997:K997"/>
    <mergeCell ref="L997:V997"/>
    <mergeCell ref="W997:Z997"/>
    <mergeCell ref="AA997:AC997"/>
    <mergeCell ref="AD997:AF997"/>
    <mergeCell ref="AG997:AH997"/>
    <mergeCell ref="AI997:AK997"/>
    <mergeCell ref="AL997:AP997"/>
    <mergeCell ref="C994:D994"/>
    <mergeCell ref="E994:H994"/>
    <mergeCell ref="I994:K994"/>
    <mergeCell ref="L994:V994"/>
    <mergeCell ref="W994:Z994"/>
    <mergeCell ref="AA994:AC994"/>
    <mergeCell ref="AD994:AF994"/>
    <mergeCell ref="AG994:AH994"/>
    <mergeCell ref="AI994:AK994"/>
    <mergeCell ref="AL994:AP994"/>
    <mergeCell ref="C995:D995"/>
    <mergeCell ref="E995:H995"/>
    <mergeCell ref="I995:K995"/>
    <mergeCell ref="L995:V995"/>
    <mergeCell ref="W995:Z995"/>
    <mergeCell ref="AA995:AC995"/>
    <mergeCell ref="AD995:AF995"/>
    <mergeCell ref="AG995:AH995"/>
    <mergeCell ref="AI995:AK995"/>
    <mergeCell ref="AL995:AP995"/>
    <mergeCell ref="C992:D992"/>
    <mergeCell ref="E992:H992"/>
    <mergeCell ref="I992:K992"/>
    <mergeCell ref="L992:V992"/>
    <mergeCell ref="W992:Z992"/>
    <mergeCell ref="AA992:AC992"/>
    <mergeCell ref="AD992:AF992"/>
    <mergeCell ref="AG992:AH992"/>
    <mergeCell ref="AI992:AK992"/>
    <mergeCell ref="AL992:AP992"/>
    <mergeCell ref="C993:D993"/>
    <mergeCell ref="E993:H993"/>
    <mergeCell ref="I993:K993"/>
    <mergeCell ref="L993:V993"/>
    <mergeCell ref="W993:Z993"/>
    <mergeCell ref="AA993:AC993"/>
    <mergeCell ref="AD993:AF993"/>
    <mergeCell ref="AG993:AH993"/>
    <mergeCell ref="AI993:AK993"/>
    <mergeCell ref="AL993:AP993"/>
    <mergeCell ref="C990:D990"/>
    <mergeCell ref="E990:H990"/>
    <mergeCell ref="I990:K990"/>
    <mergeCell ref="L990:V990"/>
    <mergeCell ref="W990:Z990"/>
    <mergeCell ref="AA990:AC990"/>
    <mergeCell ref="AD990:AF990"/>
    <mergeCell ref="AG990:AH990"/>
    <mergeCell ref="AI990:AK990"/>
    <mergeCell ref="AL990:AP990"/>
    <mergeCell ref="C991:D991"/>
    <mergeCell ref="E991:H991"/>
    <mergeCell ref="I991:K991"/>
    <mergeCell ref="L991:V991"/>
    <mergeCell ref="W991:Z991"/>
    <mergeCell ref="AA991:AC991"/>
    <mergeCell ref="AD991:AF991"/>
    <mergeCell ref="AG991:AH991"/>
    <mergeCell ref="AI991:AK991"/>
    <mergeCell ref="AL991:AP991"/>
    <mergeCell ref="C988:D988"/>
    <mergeCell ref="E988:H988"/>
    <mergeCell ref="I988:K988"/>
    <mergeCell ref="L988:V988"/>
    <mergeCell ref="W988:Z988"/>
    <mergeCell ref="AA988:AC988"/>
    <mergeCell ref="AD988:AF988"/>
    <mergeCell ref="AG988:AH988"/>
    <mergeCell ref="AI988:AK988"/>
    <mergeCell ref="AL988:AP988"/>
    <mergeCell ref="C989:D989"/>
    <mergeCell ref="E989:H989"/>
    <mergeCell ref="I989:K989"/>
    <mergeCell ref="L989:V989"/>
    <mergeCell ref="W989:Z989"/>
    <mergeCell ref="AA989:AC989"/>
    <mergeCell ref="AD989:AF989"/>
    <mergeCell ref="AG989:AH989"/>
    <mergeCell ref="AI989:AK989"/>
    <mergeCell ref="AL989:AP989"/>
    <mergeCell ref="C986:D986"/>
    <mergeCell ref="E986:H986"/>
    <mergeCell ref="I986:K986"/>
    <mergeCell ref="L986:V986"/>
    <mergeCell ref="W986:Z986"/>
    <mergeCell ref="AA986:AC986"/>
    <mergeCell ref="AD986:AF986"/>
    <mergeCell ref="AG986:AH986"/>
    <mergeCell ref="AI986:AK986"/>
    <mergeCell ref="AL986:AP986"/>
    <mergeCell ref="C987:D987"/>
    <mergeCell ref="E987:H987"/>
    <mergeCell ref="I987:K987"/>
    <mergeCell ref="L987:V987"/>
    <mergeCell ref="W987:Z987"/>
    <mergeCell ref="AA987:AC987"/>
    <mergeCell ref="AD987:AF987"/>
    <mergeCell ref="AG987:AH987"/>
    <mergeCell ref="AI987:AK987"/>
    <mergeCell ref="AL987:AP987"/>
    <mergeCell ref="C984:D984"/>
    <mergeCell ref="E984:H984"/>
    <mergeCell ref="I984:K984"/>
    <mergeCell ref="L984:V984"/>
    <mergeCell ref="W984:Z984"/>
    <mergeCell ref="AA984:AC984"/>
    <mergeCell ref="AD984:AF984"/>
    <mergeCell ref="AG984:AH984"/>
    <mergeCell ref="AI984:AK984"/>
    <mergeCell ref="AL984:AP984"/>
    <mergeCell ref="C985:D985"/>
    <mergeCell ref="E985:H985"/>
    <mergeCell ref="I985:K985"/>
    <mergeCell ref="L985:V985"/>
    <mergeCell ref="W985:Z985"/>
    <mergeCell ref="AA985:AC985"/>
    <mergeCell ref="AD985:AF985"/>
    <mergeCell ref="AG985:AH985"/>
    <mergeCell ref="AI985:AK985"/>
    <mergeCell ref="AL985:AP985"/>
    <mergeCell ref="C982:D982"/>
    <mergeCell ref="E982:H982"/>
    <mergeCell ref="I982:K982"/>
    <mergeCell ref="L982:V982"/>
    <mergeCell ref="W982:Z982"/>
    <mergeCell ref="AA982:AC982"/>
    <mergeCell ref="AD982:AF982"/>
    <mergeCell ref="AG982:AH982"/>
    <mergeCell ref="AI982:AK982"/>
    <mergeCell ref="AL982:AP982"/>
    <mergeCell ref="C983:D983"/>
    <mergeCell ref="E983:H983"/>
    <mergeCell ref="I983:K983"/>
    <mergeCell ref="L983:V983"/>
    <mergeCell ref="W983:Z983"/>
    <mergeCell ref="AA983:AC983"/>
    <mergeCell ref="AD983:AF983"/>
    <mergeCell ref="AG983:AH983"/>
    <mergeCell ref="AI983:AK983"/>
    <mergeCell ref="AL983:AP983"/>
    <mergeCell ref="C980:D980"/>
    <mergeCell ref="E980:H980"/>
    <mergeCell ref="I980:K980"/>
    <mergeCell ref="L980:V980"/>
    <mergeCell ref="W980:Z980"/>
    <mergeCell ref="AA980:AC980"/>
    <mergeCell ref="AD980:AF980"/>
    <mergeCell ref="AG980:AH980"/>
    <mergeCell ref="AI980:AK980"/>
    <mergeCell ref="AL980:AP980"/>
    <mergeCell ref="C981:D981"/>
    <mergeCell ref="E981:H981"/>
    <mergeCell ref="I981:K981"/>
    <mergeCell ref="L981:V981"/>
    <mergeCell ref="W981:Z981"/>
    <mergeCell ref="AA981:AC981"/>
    <mergeCell ref="AD981:AF981"/>
    <mergeCell ref="AG981:AH981"/>
    <mergeCell ref="AI981:AK981"/>
    <mergeCell ref="AL981:AP981"/>
    <mergeCell ref="C978:D978"/>
    <mergeCell ref="E978:H978"/>
    <mergeCell ref="I978:K978"/>
    <mergeCell ref="L978:V978"/>
    <mergeCell ref="W978:Z978"/>
    <mergeCell ref="AA978:AC978"/>
    <mergeCell ref="AD978:AF978"/>
    <mergeCell ref="AG978:AH978"/>
    <mergeCell ref="AI978:AK978"/>
    <mergeCell ref="AL978:AP978"/>
    <mergeCell ref="C979:D979"/>
    <mergeCell ref="E979:H979"/>
    <mergeCell ref="I979:K979"/>
    <mergeCell ref="L979:V979"/>
    <mergeCell ref="W979:Z979"/>
    <mergeCell ref="AA979:AC979"/>
    <mergeCell ref="AD979:AF979"/>
    <mergeCell ref="AG979:AH979"/>
    <mergeCell ref="AI979:AK979"/>
    <mergeCell ref="AL979:AP979"/>
    <mergeCell ref="C976:D976"/>
    <mergeCell ref="E976:H976"/>
    <mergeCell ref="I976:K976"/>
    <mergeCell ref="L976:V976"/>
    <mergeCell ref="W976:Z976"/>
    <mergeCell ref="AA976:AC976"/>
    <mergeCell ref="AD976:AF976"/>
    <mergeCell ref="AG976:AH976"/>
    <mergeCell ref="AI976:AK976"/>
    <mergeCell ref="AL976:AP976"/>
    <mergeCell ref="C977:D977"/>
    <mergeCell ref="E977:H977"/>
    <mergeCell ref="I977:K977"/>
    <mergeCell ref="L977:V977"/>
    <mergeCell ref="W977:Z977"/>
    <mergeCell ref="AA977:AC977"/>
    <mergeCell ref="AD977:AF977"/>
    <mergeCell ref="AG977:AH977"/>
    <mergeCell ref="AI977:AK977"/>
    <mergeCell ref="AL977:AP977"/>
    <mergeCell ref="C974:D974"/>
    <mergeCell ref="E974:H974"/>
    <mergeCell ref="I974:K974"/>
    <mergeCell ref="L974:V974"/>
    <mergeCell ref="W974:Z974"/>
    <mergeCell ref="AA974:AC974"/>
    <mergeCell ref="AD974:AF974"/>
    <mergeCell ref="AG974:AH974"/>
    <mergeCell ref="AI974:AK974"/>
    <mergeCell ref="AL974:AP974"/>
    <mergeCell ref="C975:D975"/>
    <mergeCell ref="E975:H975"/>
    <mergeCell ref="I975:K975"/>
    <mergeCell ref="L975:V975"/>
    <mergeCell ref="W975:Z975"/>
    <mergeCell ref="AA975:AC975"/>
    <mergeCell ref="AD975:AF975"/>
    <mergeCell ref="AG975:AH975"/>
    <mergeCell ref="AI975:AK975"/>
    <mergeCell ref="AL975:AP975"/>
    <mergeCell ref="C972:D972"/>
    <mergeCell ref="E972:H972"/>
    <mergeCell ref="I972:K972"/>
    <mergeCell ref="L972:V972"/>
    <mergeCell ref="W972:Z972"/>
    <mergeCell ref="AA972:AC972"/>
    <mergeCell ref="AD972:AF972"/>
    <mergeCell ref="AG972:AH972"/>
    <mergeCell ref="AI972:AK972"/>
    <mergeCell ref="AL972:AP972"/>
    <mergeCell ref="C973:D973"/>
    <mergeCell ref="E973:H973"/>
    <mergeCell ref="I973:K973"/>
    <mergeCell ref="L973:V973"/>
    <mergeCell ref="W973:Z973"/>
    <mergeCell ref="AA973:AC973"/>
    <mergeCell ref="AD973:AF973"/>
    <mergeCell ref="AG973:AH973"/>
    <mergeCell ref="AI973:AK973"/>
    <mergeCell ref="AL973:AP973"/>
    <mergeCell ref="C970:D970"/>
    <mergeCell ref="E970:H970"/>
    <mergeCell ref="I970:K970"/>
    <mergeCell ref="L970:V970"/>
    <mergeCell ref="W970:Z970"/>
    <mergeCell ref="AA970:AC970"/>
    <mergeCell ref="AD970:AF970"/>
    <mergeCell ref="AG970:AH970"/>
    <mergeCell ref="AI970:AK970"/>
    <mergeCell ref="AL970:AP970"/>
    <mergeCell ref="C971:D971"/>
    <mergeCell ref="E971:H971"/>
    <mergeCell ref="I971:K971"/>
    <mergeCell ref="L971:V971"/>
    <mergeCell ref="W971:Z971"/>
    <mergeCell ref="AA971:AC971"/>
    <mergeCell ref="AD971:AF971"/>
    <mergeCell ref="AG971:AH971"/>
    <mergeCell ref="AI971:AK971"/>
    <mergeCell ref="AL971:AP971"/>
    <mergeCell ref="C968:D968"/>
    <mergeCell ref="E968:H968"/>
    <mergeCell ref="I968:K968"/>
    <mergeCell ref="L968:V968"/>
    <mergeCell ref="W968:Z968"/>
    <mergeCell ref="AA968:AC968"/>
    <mergeCell ref="AD968:AF968"/>
    <mergeCell ref="AG968:AH968"/>
    <mergeCell ref="AI968:AK968"/>
    <mergeCell ref="AL968:AP968"/>
    <mergeCell ref="C969:D969"/>
    <mergeCell ref="E969:H969"/>
    <mergeCell ref="I969:K969"/>
    <mergeCell ref="L969:V969"/>
    <mergeCell ref="W969:Z969"/>
    <mergeCell ref="AA969:AC969"/>
    <mergeCell ref="AD969:AF969"/>
    <mergeCell ref="AG969:AH969"/>
    <mergeCell ref="AI969:AK969"/>
    <mergeCell ref="AL969:AP969"/>
    <mergeCell ref="C966:D966"/>
    <mergeCell ref="E966:H966"/>
    <mergeCell ref="I966:K966"/>
    <mergeCell ref="L966:V966"/>
    <mergeCell ref="W966:Z966"/>
    <mergeCell ref="AA966:AC966"/>
    <mergeCell ref="AD966:AF966"/>
    <mergeCell ref="AG966:AH966"/>
    <mergeCell ref="AI966:AK966"/>
    <mergeCell ref="AL966:AP966"/>
    <mergeCell ref="C967:D967"/>
    <mergeCell ref="E967:H967"/>
    <mergeCell ref="I967:K967"/>
    <mergeCell ref="L967:V967"/>
    <mergeCell ref="W967:Z967"/>
    <mergeCell ref="AA967:AC967"/>
    <mergeCell ref="AD967:AF967"/>
    <mergeCell ref="AG967:AH967"/>
    <mergeCell ref="AI967:AK967"/>
    <mergeCell ref="AL967:AP967"/>
    <mergeCell ref="C964:D964"/>
    <mergeCell ref="E964:H964"/>
    <mergeCell ref="I964:K964"/>
    <mergeCell ref="L964:V964"/>
    <mergeCell ref="W964:Z964"/>
    <mergeCell ref="AA964:AC964"/>
    <mergeCell ref="AD964:AF964"/>
    <mergeCell ref="AG964:AH964"/>
    <mergeCell ref="AI964:AK964"/>
    <mergeCell ref="AL964:AP964"/>
    <mergeCell ref="C965:D965"/>
    <mergeCell ref="E965:H965"/>
    <mergeCell ref="I965:K965"/>
    <mergeCell ref="L965:V965"/>
    <mergeCell ref="W965:Z965"/>
    <mergeCell ref="AA965:AC965"/>
    <mergeCell ref="AD965:AF965"/>
    <mergeCell ref="AG965:AH965"/>
    <mergeCell ref="AI965:AK965"/>
    <mergeCell ref="AL965:AP965"/>
    <mergeCell ref="C962:D962"/>
    <mergeCell ref="E962:H962"/>
    <mergeCell ref="I962:K962"/>
    <mergeCell ref="L962:V962"/>
    <mergeCell ref="W962:Z962"/>
    <mergeCell ref="AA962:AC962"/>
    <mergeCell ref="AD962:AF962"/>
    <mergeCell ref="AG962:AH962"/>
    <mergeCell ref="AI962:AK962"/>
    <mergeCell ref="AL962:AP962"/>
    <mergeCell ref="C963:D963"/>
    <mergeCell ref="E963:H963"/>
    <mergeCell ref="I963:K963"/>
    <mergeCell ref="L963:V963"/>
    <mergeCell ref="W963:Z963"/>
    <mergeCell ref="AA963:AC963"/>
    <mergeCell ref="AD963:AF963"/>
    <mergeCell ref="AG963:AH963"/>
    <mergeCell ref="AI963:AK963"/>
    <mergeCell ref="AL963:AP963"/>
    <mergeCell ref="C960:D960"/>
    <mergeCell ref="E960:H960"/>
    <mergeCell ref="I960:K960"/>
    <mergeCell ref="L960:V960"/>
    <mergeCell ref="W960:Z960"/>
    <mergeCell ref="AA960:AC960"/>
    <mergeCell ref="AD960:AF960"/>
    <mergeCell ref="AG960:AH960"/>
    <mergeCell ref="AI960:AK960"/>
    <mergeCell ref="AL960:AP960"/>
    <mergeCell ref="C961:D961"/>
    <mergeCell ref="E961:H961"/>
    <mergeCell ref="I961:K961"/>
    <mergeCell ref="L961:V961"/>
    <mergeCell ref="W961:Z961"/>
    <mergeCell ref="AA961:AC961"/>
    <mergeCell ref="AD961:AF961"/>
    <mergeCell ref="AG961:AH961"/>
    <mergeCell ref="AI961:AK961"/>
    <mergeCell ref="AL961:AP961"/>
    <mergeCell ref="C958:D958"/>
    <mergeCell ref="E958:H958"/>
    <mergeCell ref="I958:K958"/>
    <mergeCell ref="L958:V958"/>
    <mergeCell ref="W958:Z958"/>
    <mergeCell ref="AA958:AC958"/>
    <mergeCell ref="AD958:AF958"/>
    <mergeCell ref="AG958:AH958"/>
    <mergeCell ref="AI958:AK958"/>
    <mergeCell ref="AL958:AP958"/>
    <mergeCell ref="C959:D959"/>
    <mergeCell ref="E959:H959"/>
    <mergeCell ref="I959:K959"/>
    <mergeCell ref="L959:V959"/>
    <mergeCell ref="W959:Z959"/>
    <mergeCell ref="AA959:AC959"/>
    <mergeCell ref="AD959:AF959"/>
    <mergeCell ref="AG959:AH959"/>
    <mergeCell ref="AI959:AK959"/>
    <mergeCell ref="AL959:AP959"/>
    <mergeCell ref="C956:D956"/>
    <mergeCell ref="E956:H956"/>
    <mergeCell ref="I956:K956"/>
    <mergeCell ref="L956:V956"/>
    <mergeCell ref="W956:Z956"/>
    <mergeCell ref="AA956:AC956"/>
    <mergeCell ref="AD956:AF956"/>
    <mergeCell ref="AG956:AH956"/>
    <mergeCell ref="AI956:AK956"/>
    <mergeCell ref="AL956:AP956"/>
    <mergeCell ref="C957:D957"/>
    <mergeCell ref="E957:H957"/>
    <mergeCell ref="I957:K957"/>
    <mergeCell ref="L957:V957"/>
    <mergeCell ref="W957:Z957"/>
    <mergeCell ref="AA957:AC957"/>
    <mergeCell ref="AD957:AF957"/>
    <mergeCell ref="AG957:AH957"/>
    <mergeCell ref="AI957:AK957"/>
    <mergeCell ref="AL957:AP957"/>
    <mergeCell ref="C954:D954"/>
    <mergeCell ref="E954:H954"/>
    <mergeCell ref="I954:K954"/>
    <mergeCell ref="L954:V954"/>
    <mergeCell ref="W954:Z954"/>
    <mergeCell ref="AA954:AC954"/>
    <mergeCell ref="AD954:AF954"/>
    <mergeCell ref="AG954:AH954"/>
    <mergeCell ref="AI954:AK954"/>
    <mergeCell ref="AL954:AP954"/>
    <mergeCell ref="C955:D955"/>
    <mergeCell ref="E955:H955"/>
    <mergeCell ref="I955:K955"/>
    <mergeCell ref="L955:V955"/>
    <mergeCell ref="W955:Z955"/>
    <mergeCell ref="AA955:AC955"/>
    <mergeCell ref="AD955:AF955"/>
    <mergeCell ref="AG955:AH955"/>
    <mergeCell ref="AI955:AK955"/>
    <mergeCell ref="AL955:AP955"/>
    <mergeCell ref="C952:D952"/>
    <mergeCell ref="E952:H952"/>
    <mergeCell ref="I952:K952"/>
    <mergeCell ref="L952:V952"/>
    <mergeCell ref="W952:Z952"/>
    <mergeCell ref="AA952:AC952"/>
    <mergeCell ref="AD952:AF952"/>
    <mergeCell ref="AG952:AH952"/>
    <mergeCell ref="AI952:AK952"/>
    <mergeCell ref="AL952:AP952"/>
    <mergeCell ref="C953:D953"/>
    <mergeCell ref="E953:H953"/>
    <mergeCell ref="I953:K953"/>
    <mergeCell ref="L953:V953"/>
    <mergeCell ref="W953:Z953"/>
    <mergeCell ref="AA953:AC953"/>
    <mergeCell ref="AD953:AF953"/>
    <mergeCell ref="AG953:AH953"/>
    <mergeCell ref="AI953:AK953"/>
    <mergeCell ref="AL953:AP953"/>
    <mergeCell ref="C950:D950"/>
    <mergeCell ref="E950:H950"/>
    <mergeCell ref="I950:K950"/>
    <mergeCell ref="L950:V950"/>
    <mergeCell ref="W950:Z950"/>
    <mergeCell ref="AA950:AC950"/>
    <mergeCell ref="AD950:AF950"/>
    <mergeCell ref="AG950:AH950"/>
    <mergeCell ref="AI950:AK950"/>
    <mergeCell ref="AL950:AP950"/>
    <mergeCell ref="C951:D951"/>
    <mergeCell ref="E951:H951"/>
    <mergeCell ref="I951:K951"/>
    <mergeCell ref="L951:V951"/>
    <mergeCell ref="W951:Z951"/>
    <mergeCell ref="AA951:AC951"/>
    <mergeCell ref="AD951:AF951"/>
    <mergeCell ref="AG951:AH951"/>
    <mergeCell ref="AI951:AK951"/>
    <mergeCell ref="AL951:AP951"/>
    <mergeCell ref="C948:D948"/>
    <mergeCell ref="E948:H948"/>
    <mergeCell ref="I948:K948"/>
    <mergeCell ref="L948:V948"/>
    <mergeCell ref="W948:Z948"/>
    <mergeCell ref="AA948:AC948"/>
    <mergeCell ref="AD948:AF948"/>
    <mergeCell ref="AG948:AH948"/>
    <mergeCell ref="AI948:AK948"/>
    <mergeCell ref="AL948:AP948"/>
    <mergeCell ref="C949:D949"/>
    <mergeCell ref="E949:H949"/>
    <mergeCell ref="I949:K949"/>
    <mergeCell ref="L949:V949"/>
    <mergeCell ref="W949:Z949"/>
    <mergeCell ref="AA949:AC949"/>
    <mergeCell ref="AD949:AF949"/>
    <mergeCell ref="AG949:AH949"/>
    <mergeCell ref="AI949:AK949"/>
    <mergeCell ref="AL949:AP949"/>
    <mergeCell ref="C946:D946"/>
    <mergeCell ref="E946:H946"/>
    <mergeCell ref="I946:K946"/>
    <mergeCell ref="L946:V946"/>
    <mergeCell ref="W946:Z946"/>
    <mergeCell ref="AA946:AC946"/>
    <mergeCell ref="AD946:AF946"/>
    <mergeCell ref="AG946:AH946"/>
    <mergeCell ref="AI946:AK946"/>
    <mergeCell ref="AL946:AP946"/>
    <mergeCell ref="C947:D947"/>
    <mergeCell ref="E947:H947"/>
    <mergeCell ref="I947:K947"/>
    <mergeCell ref="L947:V947"/>
    <mergeCell ref="W947:Z947"/>
    <mergeCell ref="AA947:AC947"/>
    <mergeCell ref="AD947:AF947"/>
    <mergeCell ref="AG947:AH947"/>
    <mergeCell ref="AI947:AK947"/>
    <mergeCell ref="AL947:AP947"/>
    <mergeCell ref="C944:D944"/>
    <mergeCell ref="E944:H944"/>
    <mergeCell ref="I944:K944"/>
    <mergeCell ref="L944:V944"/>
    <mergeCell ref="W944:Z944"/>
    <mergeCell ref="AA944:AC944"/>
    <mergeCell ref="AD944:AF944"/>
    <mergeCell ref="AG944:AH944"/>
    <mergeCell ref="AI944:AK944"/>
    <mergeCell ref="AL944:AP944"/>
    <mergeCell ref="C945:D945"/>
    <mergeCell ref="E945:H945"/>
    <mergeCell ref="I945:K945"/>
    <mergeCell ref="L945:V945"/>
    <mergeCell ref="W945:Z945"/>
    <mergeCell ref="AA945:AC945"/>
    <mergeCell ref="AD945:AF945"/>
    <mergeCell ref="AG945:AH945"/>
    <mergeCell ref="AI945:AK945"/>
    <mergeCell ref="AL945:AP945"/>
    <mergeCell ref="C942:D942"/>
    <mergeCell ref="E942:H942"/>
    <mergeCell ref="I942:K942"/>
    <mergeCell ref="L942:V942"/>
    <mergeCell ref="W942:Z942"/>
    <mergeCell ref="AA942:AC942"/>
    <mergeCell ref="AD942:AF942"/>
    <mergeCell ref="AG942:AH942"/>
    <mergeCell ref="AI942:AK942"/>
    <mergeCell ref="AL942:AP942"/>
    <mergeCell ref="C943:D943"/>
    <mergeCell ref="E943:H943"/>
    <mergeCell ref="I943:K943"/>
    <mergeCell ref="L943:V943"/>
    <mergeCell ref="W943:Z943"/>
    <mergeCell ref="AA943:AC943"/>
    <mergeCell ref="AD943:AF943"/>
    <mergeCell ref="AG943:AH943"/>
    <mergeCell ref="AI943:AK943"/>
    <mergeCell ref="AL943:AP943"/>
    <mergeCell ref="C940:D940"/>
    <mergeCell ref="E940:H940"/>
    <mergeCell ref="I940:K940"/>
    <mergeCell ref="L940:V940"/>
    <mergeCell ref="W940:Z940"/>
    <mergeCell ref="AA940:AC940"/>
    <mergeCell ref="AD940:AF940"/>
    <mergeCell ref="AG940:AH940"/>
    <mergeCell ref="AI940:AK940"/>
    <mergeCell ref="AL940:AP940"/>
    <mergeCell ref="C941:D941"/>
    <mergeCell ref="E941:H941"/>
    <mergeCell ref="I941:K941"/>
    <mergeCell ref="L941:V941"/>
    <mergeCell ref="W941:Z941"/>
    <mergeCell ref="AA941:AC941"/>
    <mergeCell ref="AD941:AF941"/>
    <mergeCell ref="AG941:AH941"/>
    <mergeCell ref="AI941:AK941"/>
    <mergeCell ref="AL941:AP941"/>
    <mergeCell ref="C938:D938"/>
    <mergeCell ref="E938:H938"/>
    <mergeCell ref="I938:K938"/>
    <mergeCell ref="L938:V938"/>
    <mergeCell ref="W938:Z938"/>
    <mergeCell ref="AA938:AC938"/>
    <mergeCell ref="AD938:AF938"/>
    <mergeCell ref="AG938:AH938"/>
    <mergeCell ref="AI938:AK938"/>
    <mergeCell ref="AL938:AP938"/>
    <mergeCell ref="C939:D939"/>
    <mergeCell ref="E939:H939"/>
    <mergeCell ref="I939:K939"/>
    <mergeCell ref="L939:V939"/>
    <mergeCell ref="W939:Z939"/>
    <mergeCell ref="AA939:AC939"/>
    <mergeCell ref="AD939:AF939"/>
    <mergeCell ref="AG939:AH939"/>
    <mergeCell ref="AI939:AK939"/>
    <mergeCell ref="AL939:AP939"/>
    <mergeCell ref="C936:D936"/>
    <mergeCell ref="E936:H936"/>
    <mergeCell ref="I936:K936"/>
    <mergeCell ref="L936:V936"/>
    <mergeCell ref="W936:Z936"/>
    <mergeCell ref="AA936:AC936"/>
    <mergeCell ref="AD936:AF936"/>
    <mergeCell ref="AG936:AH936"/>
    <mergeCell ref="AI936:AK936"/>
    <mergeCell ref="AL936:AP936"/>
    <mergeCell ref="C937:D937"/>
    <mergeCell ref="E937:H937"/>
    <mergeCell ref="I937:K937"/>
    <mergeCell ref="L937:V937"/>
    <mergeCell ref="W937:Z937"/>
    <mergeCell ref="AA937:AC937"/>
    <mergeCell ref="AD937:AF937"/>
    <mergeCell ref="AG937:AH937"/>
    <mergeCell ref="AI937:AK937"/>
    <mergeCell ref="AL937:AP937"/>
    <mergeCell ref="C934:D934"/>
    <mergeCell ref="E934:H934"/>
    <mergeCell ref="I934:K934"/>
    <mergeCell ref="L934:V934"/>
    <mergeCell ref="W934:Z934"/>
    <mergeCell ref="AA934:AC934"/>
    <mergeCell ref="AD934:AF934"/>
    <mergeCell ref="AG934:AH934"/>
    <mergeCell ref="AI934:AK934"/>
    <mergeCell ref="AL934:AP934"/>
    <mergeCell ref="C935:D935"/>
    <mergeCell ref="E935:H935"/>
    <mergeCell ref="I935:K935"/>
    <mergeCell ref="L935:V935"/>
    <mergeCell ref="W935:Z935"/>
    <mergeCell ref="AA935:AC935"/>
    <mergeCell ref="AD935:AF935"/>
    <mergeCell ref="AG935:AH935"/>
    <mergeCell ref="AI935:AK935"/>
    <mergeCell ref="AL935:AP935"/>
    <mergeCell ref="C932:D932"/>
    <mergeCell ref="E932:H932"/>
    <mergeCell ref="I932:K932"/>
    <mergeCell ref="L932:V932"/>
    <mergeCell ref="W932:Z932"/>
    <mergeCell ref="AA932:AC932"/>
    <mergeCell ref="AD932:AF932"/>
    <mergeCell ref="AG932:AH932"/>
    <mergeCell ref="AI932:AK932"/>
    <mergeCell ref="AL932:AP932"/>
    <mergeCell ref="C933:D933"/>
    <mergeCell ref="E933:H933"/>
    <mergeCell ref="I933:K933"/>
    <mergeCell ref="L933:V933"/>
    <mergeCell ref="W933:Z933"/>
    <mergeCell ref="AA933:AC933"/>
    <mergeCell ref="AD933:AF933"/>
    <mergeCell ref="AG933:AH933"/>
    <mergeCell ref="AI933:AK933"/>
    <mergeCell ref="AL933:AP933"/>
    <mergeCell ref="C930:D930"/>
    <mergeCell ref="E930:H930"/>
    <mergeCell ref="I930:K930"/>
    <mergeCell ref="L930:V930"/>
    <mergeCell ref="W930:Z930"/>
    <mergeCell ref="AA930:AC930"/>
    <mergeCell ref="AD930:AF930"/>
    <mergeCell ref="AG930:AH930"/>
    <mergeCell ref="AI930:AK930"/>
    <mergeCell ref="AL930:AP930"/>
    <mergeCell ref="C931:D931"/>
    <mergeCell ref="E931:H931"/>
    <mergeCell ref="I931:K931"/>
    <mergeCell ref="L931:V931"/>
    <mergeCell ref="W931:Z931"/>
    <mergeCell ref="AA931:AC931"/>
    <mergeCell ref="AD931:AF931"/>
    <mergeCell ref="AG931:AH931"/>
    <mergeCell ref="AI931:AK931"/>
    <mergeCell ref="AL931:AP931"/>
    <mergeCell ref="C928:D928"/>
    <mergeCell ref="E928:H928"/>
    <mergeCell ref="I928:K928"/>
    <mergeCell ref="L928:V928"/>
    <mergeCell ref="W928:Z928"/>
    <mergeCell ref="AA928:AC928"/>
    <mergeCell ref="AD928:AF928"/>
    <mergeCell ref="AG928:AH928"/>
    <mergeCell ref="AI928:AK928"/>
    <mergeCell ref="AL928:AP928"/>
    <mergeCell ref="C929:D929"/>
    <mergeCell ref="E929:H929"/>
    <mergeCell ref="I929:K929"/>
    <mergeCell ref="L929:V929"/>
    <mergeCell ref="W929:Z929"/>
    <mergeCell ref="AA929:AC929"/>
    <mergeCell ref="AD929:AF929"/>
    <mergeCell ref="AG929:AH929"/>
    <mergeCell ref="AI929:AK929"/>
    <mergeCell ref="AL929:AP929"/>
    <mergeCell ref="C926:D926"/>
    <mergeCell ref="E926:H926"/>
    <mergeCell ref="I926:K926"/>
    <mergeCell ref="L926:V926"/>
    <mergeCell ref="W926:Z926"/>
    <mergeCell ref="AA926:AC926"/>
    <mergeCell ref="AD926:AF926"/>
    <mergeCell ref="AG926:AH926"/>
    <mergeCell ref="AI926:AK926"/>
    <mergeCell ref="AL926:AP926"/>
    <mergeCell ref="C927:D927"/>
    <mergeCell ref="E927:H927"/>
    <mergeCell ref="I927:K927"/>
    <mergeCell ref="L927:V927"/>
    <mergeCell ref="W927:Z927"/>
    <mergeCell ref="AA927:AC927"/>
    <mergeCell ref="AD927:AF927"/>
    <mergeCell ref="AG927:AH927"/>
    <mergeCell ref="AI927:AK927"/>
    <mergeCell ref="AL927:AP927"/>
    <mergeCell ref="C924:D924"/>
    <mergeCell ref="E924:H924"/>
    <mergeCell ref="I924:K924"/>
    <mergeCell ref="L924:V924"/>
    <mergeCell ref="W924:Z924"/>
    <mergeCell ref="AA924:AC924"/>
    <mergeCell ref="AD924:AF924"/>
    <mergeCell ref="AG924:AH924"/>
    <mergeCell ref="AI924:AK924"/>
    <mergeCell ref="AL924:AP924"/>
    <mergeCell ref="C925:D925"/>
    <mergeCell ref="E925:H925"/>
    <mergeCell ref="I925:K925"/>
    <mergeCell ref="L925:V925"/>
    <mergeCell ref="W925:Z925"/>
    <mergeCell ref="AA925:AC925"/>
    <mergeCell ref="AD925:AF925"/>
    <mergeCell ref="AG925:AH925"/>
    <mergeCell ref="AI925:AK925"/>
    <mergeCell ref="AL925:AP925"/>
    <mergeCell ref="C922:D922"/>
    <mergeCell ref="E922:H922"/>
    <mergeCell ref="I922:K922"/>
    <mergeCell ref="L922:V922"/>
    <mergeCell ref="W922:Z922"/>
    <mergeCell ref="AA922:AC922"/>
    <mergeCell ref="AD922:AF922"/>
    <mergeCell ref="AG922:AH922"/>
    <mergeCell ref="AI922:AK922"/>
    <mergeCell ref="AL922:AP922"/>
    <mergeCell ref="C923:D923"/>
    <mergeCell ref="E923:H923"/>
    <mergeCell ref="I923:K923"/>
    <mergeCell ref="L923:V923"/>
    <mergeCell ref="W923:Z923"/>
    <mergeCell ref="AA923:AC923"/>
    <mergeCell ref="AD923:AF923"/>
    <mergeCell ref="AG923:AH923"/>
    <mergeCell ref="AI923:AK923"/>
    <mergeCell ref="AL923:AP923"/>
    <mergeCell ref="C920:D920"/>
    <mergeCell ref="E920:H920"/>
    <mergeCell ref="I920:K920"/>
    <mergeCell ref="L920:V920"/>
    <mergeCell ref="W920:Z920"/>
    <mergeCell ref="AA920:AC920"/>
    <mergeCell ref="AD920:AF920"/>
    <mergeCell ref="AG920:AH920"/>
    <mergeCell ref="AI920:AK920"/>
    <mergeCell ref="AL920:AP920"/>
    <mergeCell ref="C921:D921"/>
    <mergeCell ref="E921:H921"/>
    <mergeCell ref="I921:K921"/>
    <mergeCell ref="L921:V921"/>
    <mergeCell ref="W921:Z921"/>
    <mergeCell ref="AA921:AC921"/>
    <mergeCell ref="AD921:AF921"/>
    <mergeCell ref="AG921:AH921"/>
    <mergeCell ref="AI921:AK921"/>
    <mergeCell ref="AL921:AP921"/>
    <mergeCell ref="C918:D918"/>
    <mergeCell ref="E918:H918"/>
    <mergeCell ref="I918:K918"/>
    <mergeCell ref="L918:V918"/>
    <mergeCell ref="W918:Z918"/>
    <mergeCell ref="AA918:AC918"/>
    <mergeCell ref="AD918:AF918"/>
    <mergeCell ref="AG918:AH918"/>
    <mergeCell ref="AI918:AK918"/>
    <mergeCell ref="AL918:AP918"/>
    <mergeCell ref="C919:D919"/>
    <mergeCell ref="E919:H919"/>
    <mergeCell ref="I919:K919"/>
    <mergeCell ref="L919:V919"/>
    <mergeCell ref="W919:Z919"/>
    <mergeCell ref="AA919:AC919"/>
    <mergeCell ref="AD919:AF919"/>
    <mergeCell ref="AG919:AH919"/>
    <mergeCell ref="AI919:AK919"/>
    <mergeCell ref="AL919:AP919"/>
    <mergeCell ref="C916:D916"/>
    <mergeCell ref="E916:H916"/>
    <mergeCell ref="I916:K916"/>
    <mergeCell ref="L916:V916"/>
    <mergeCell ref="W916:Z916"/>
    <mergeCell ref="AA916:AC916"/>
    <mergeCell ref="AD916:AF916"/>
    <mergeCell ref="AG916:AH916"/>
    <mergeCell ref="AI916:AK916"/>
    <mergeCell ref="AL916:AP916"/>
    <mergeCell ref="C917:D917"/>
    <mergeCell ref="E917:H917"/>
    <mergeCell ref="I917:K917"/>
    <mergeCell ref="L917:V917"/>
    <mergeCell ref="W917:Z917"/>
    <mergeCell ref="AA917:AC917"/>
    <mergeCell ref="AD917:AF917"/>
    <mergeCell ref="AG917:AH917"/>
    <mergeCell ref="AI917:AK917"/>
    <mergeCell ref="AL917:AP917"/>
    <mergeCell ref="C914:D914"/>
    <mergeCell ref="E914:H914"/>
    <mergeCell ref="I914:K914"/>
    <mergeCell ref="L914:V914"/>
    <mergeCell ref="W914:Z914"/>
    <mergeCell ref="AA914:AC914"/>
    <mergeCell ref="AD914:AF914"/>
    <mergeCell ref="AG914:AH914"/>
    <mergeCell ref="AI914:AK914"/>
    <mergeCell ref="AL914:AP914"/>
    <mergeCell ref="C915:D915"/>
    <mergeCell ref="E915:H915"/>
    <mergeCell ref="I915:K915"/>
    <mergeCell ref="L915:V915"/>
    <mergeCell ref="W915:Z915"/>
    <mergeCell ref="AA915:AC915"/>
    <mergeCell ref="AD915:AF915"/>
    <mergeCell ref="AG915:AH915"/>
    <mergeCell ref="AI915:AK915"/>
    <mergeCell ref="AL915:AP915"/>
    <mergeCell ref="C912:D912"/>
    <mergeCell ref="E912:H912"/>
    <mergeCell ref="I912:K912"/>
    <mergeCell ref="L912:V912"/>
    <mergeCell ref="W912:Z912"/>
    <mergeCell ref="AA912:AC912"/>
    <mergeCell ref="AD912:AF912"/>
    <mergeCell ref="AG912:AH912"/>
    <mergeCell ref="AI912:AK912"/>
    <mergeCell ref="AL912:AP912"/>
    <mergeCell ref="C913:D913"/>
    <mergeCell ref="E913:H913"/>
    <mergeCell ref="I913:K913"/>
    <mergeCell ref="L913:V913"/>
    <mergeCell ref="W913:Z913"/>
    <mergeCell ref="AA913:AC913"/>
    <mergeCell ref="AD913:AF913"/>
    <mergeCell ref="AG913:AH913"/>
    <mergeCell ref="AI913:AK913"/>
    <mergeCell ref="AL913:AP913"/>
    <mergeCell ref="C910:D910"/>
    <mergeCell ref="E910:H910"/>
    <mergeCell ref="I910:K910"/>
    <mergeCell ref="L910:V910"/>
    <mergeCell ref="W910:Z910"/>
    <mergeCell ref="AA910:AC910"/>
    <mergeCell ref="AD910:AF910"/>
    <mergeCell ref="AG910:AH910"/>
    <mergeCell ref="AI910:AK910"/>
    <mergeCell ref="AL910:AP910"/>
    <mergeCell ref="C911:D911"/>
    <mergeCell ref="E911:H911"/>
    <mergeCell ref="I911:K911"/>
    <mergeCell ref="L911:V911"/>
    <mergeCell ref="W911:Z911"/>
    <mergeCell ref="AA911:AC911"/>
    <mergeCell ref="AD911:AF911"/>
    <mergeCell ref="AG911:AH911"/>
    <mergeCell ref="AI911:AK911"/>
    <mergeCell ref="AL911:AP911"/>
    <mergeCell ref="C908:D908"/>
    <mergeCell ref="E908:H908"/>
    <mergeCell ref="I908:K908"/>
    <mergeCell ref="L908:V908"/>
    <mergeCell ref="W908:Z908"/>
    <mergeCell ref="AA908:AC908"/>
    <mergeCell ref="AD908:AF908"/>
    <mergeCell ref="AG908:AH908"/>
    <mergeCell ref="AI908:AK908"/>
    <mergeCell ref="AL908:AP908"/>
    <mergeCell ref="C909:D909"/>
    <mergeCell ref="E909:H909"/>
    <mergeCell ref="I909:K909"/>
    <mergeCell ref="L909:V909"/>
    <mergeCell ref="W909:Z909"/>
    <mergeCell ref="AA909:AC909"/>
    <mergeCell ref="AD909:AF909"/>
    <mergeCell ref="AG909:AH909"/>
    <mergeCell ref="AI909:AK909"/>
    <mergeCell ref="AL909:AP909"/>
    <mergeCell ref="C906:D906"/>
    <mergeCell ref="E906:H906"/>
    <mergeCell ref="I906:K906"/>
    <mergeCell ref="L906:V906"/>
    <mergeCell ref="W906:Z906"/>
    <mergeCell ref="AA906:AC906"/>
    <mergeCell ref="AD906:AF906"/>
    <mergeCell ref="AG906:AH906"/>
    <mergeCell ref="AI906:AK906"/>
    <mergeCell ref="AL906:AP906"/>
    <mergeCell ref="C907:D907"/>
    <mergeCell ref="E907:H907"/>
    <mergeCell ref="I907:K907"/>
    <mergeCell ref="L907:V907"/>
    <mergeCell ref="W907:Z907"/>
    <mergeCell ref="AA907:AC907"/>
    <mergeCell ref="AD907:AF907"/>
    <mergeCell ref="AG907:AH907"/>
    <mergeCell ref="AI907:AK907"/>
    <mergeCell ref="AL907:AP907"/>
    <mergeCell ref="C904:D904"/>
    <mergeCell ref="E904:H904"/>
    <mergeCell ref="I904:K904"/>
    <mergeCell ref="L904:V904"/>
    <mergeCell ref="W904:Z904"/>
    <mergeCell ref="AA904:AC904"/>
    <mergeCell ref="AD904:AF904"/>
    <mergeCell ref="AG904:AH904"/>
    <mergeCell ref="AI904:AK904"/>
    <mergeCell ref="AL904:AP904"/>
    <mergeCell ref="C905:D905"/>
    <mergeCell ref="E905:H905"/>
    <mergeCell ref="I905:K905"/>
    <mergeCell ref="L905:V905"/>
    <mergeCell ref="W905:Z905"/>
    <mergeCell ref="AA905:AC905"/>
    <mergeCell ref="AD905:AF905"/>
    <mergeCell ref="AG905:AH905"/>
    <mergeCell ref="AI905:AK905"/>
    <mergeCell ref="AL905:AP905"/>
    <mergeCell ref="C902:D902"/>
    <mergeCell ref="E902:H902"/>
    <mergeCell ref="I902:K902"/>
    <mergeCell ref="L902:V902"/>
    <mergeCell ref="W902:Z902"/>
    <mergeCell ref="AA902:AC902"/>
    <mergeCell ref="AD902:AF902"/>
    <mergeCell ref="AG902:AH902"/>
    <mergeCell ref="AI902:AK902"/>
    <mergeCell ref="AL902:AP902"/>
    <mergeCell ref="C903:D903"/>
    <mergeCell ref="E903:H903"/>
    <mergeCell ref="I903:K903"/>
    <mergeCell ref="L903:V903"/>
    <mergeCell ref="W903:Z903"/>
    <mergeCell ref="AA903:AC903"/>
    <mergeCell ref="AD903:AF903"/>
    <mergeCell ref="AG903:AH903"/>
    <mergeCell ref="AI903:AK903"/>
    <mergeCell ref="AL903:AP903"/>
    <mergeCell ref="C900:D900"/>
    <mergeCell ref="E900:H900"/>
    <mergeCell ref="I900:K900"/>
    <mergeCell ref="L900:V900"/>
    <mergeCell ref="W900:Z900"/>
    <mergeCell ref="AA900:AC900"/>
    <mergeCell ref="AD900:AF900"/>
    <mergeCell ref="AG900:AH900"/>
    <mergeCell ref="AI900:AK900"/>
    <mergeCell ref="AL900:AP900"/>
    <mergeCell ref="C901:D901"/>
    <mergeCell ref="E901:H901"/>
    <mergeCell ref="I901:K901"/>
    <mergeCell ref="L901:V901"/>
    <mergeCell ref="W901:Z901"/>
    <mergeCell ref="AA901:AC901"/>
    <mergeCell ref="AD901:AF901"/>
    <mergeCell ref="AG901:AH901"/>
    <mergeCell ref="AI901:AK901"/>
    <mergeCell ref="AL901:AP901"/>
    <mergeCell ref="C898:D898"/>
    <mergeCell ref="E898:H898"/>
    <mergeCell ref="I898:K898"/>
    <mergeCell ref="L898:V898"/>
    <mergeCell ref="W898:Z898"/>
    <mergeCell ref="AA898:AC898"/>
    <mergeCell ref="AD898:AF898"/>
    <mergeCell ref="AG898:AH898"/>
    <mergeCell ref="AI898:AK898"/>
    <mergeCell ref="AL898:AP898"/>
    <mergeCell ref="C899:D899"/>
    <mergeCell ref="E899:H899"/>
    <mergeCell ref="I899:K899"/>
    <mergeCell ref="L899:V899"/>
    <mergeCell ref="W899:Z899"/>
    <mergeCell ref="AA899:AC899"/>
    <mergeCell ref="AD899:AF899"/>
    <mergeCell ref="AG899:AH899"/>
    <mergeCell ref="AI899:AK899"/>
    <mergeCell ref="AL899:AP899"/>
    <mergeCell ref="C896:D896"/>
    <mergeCell ref="E896:H896"/>
    <mergeCell ref="I896:K896"/>
    <mergeCell ref="L896:V896"/>
    <mergeCell ref="W896:Z896"/>
    <mergeCell ref="AA896:AC896"/>
    <mergeCell ref="AD896:AF896"/>
    <mergeCell ref="AG896:AH896"/>
    <mergeCell ref="AI896:AK896"/>
    <mergeCell ref="AL896:AP896"/>
    <mergeCell ref="C897:D897"/>
    <mergeCell ref="E897:H897"/>
    <mergeCell ref="I897:K897"/>
    <mergeCell ref="L897:V897"/>
    <mergeCell ref="W897:Z897"/>
    <mergeCell ref="AA897:AC897"/>
    <mergeCell ref="AD897:AF897"/>
    <mergeCell ref="AG897:AH897"/>
    <mergeCell ref="AI897:AK897"/>
    <mergeCell ref="AL897:AP897"/>
    <mergeCell ref="C894:D894"/>
    <mergeCell ref="E894:H894"/>
    <mergeCell ref="I894:K894"/>
    <mergeCell ref="L894:V894"/>
    <mergeCell ref="W894:Z894"/>
    <mergeCell ref="AA894:AC894"/>
    <mergeCell ref="AD894:AF894"/>
    <mergeCell ref="AG894:AH894"/>
    <mergeCell ref="AI894:AK894"/>
    <mergeCell ref="AL894:AP894"/>
    <mergeCell ref="C895:D895"/>
    <mergeCell ref="E895:H895"/>
    <mergeCell ref="I895:K895"/>
    <mergeCell ref="L895:V895"/>
    <mergeCell ref="W895:Z895"/>
    <mergeCell ref="AA895:AC895"/>
    <mergeCell ref="AD895:AF895"/>
    <mergeCell ref="AG895:AH895"/>
    <mergeCell ref="AI895:AK895"/>
    <mergeCell ref="AL895:AP895"/>
    <mergeCell ref="C892:D892"/>
    <mergeCell ref="E892:H892"/>
    <mergeCell ref="I892:K892"/>
    <mergeCell ref="L892:V892"/>
    <mergeCell ref="W892:Z892"/>
    <mergeCell ref="AA892:AC892"/>
    <mergeCell ref="AD892:AF892"/>
    <mergeCell ref="AG892:AH892"/>
    <mergeCell ref="AI892:AK892"/>
    <mergeCell ref="AL892:AP892"/>
    <mergeCell ref="C893:D893"/>
    <mergeCell ref="E893:H893"/>
    <mergeCell ref="I893:K893"/>
    <mergeCell ref="L893:V893"/>
    <mergeCell ref="W893:Z893"/>
    <mergeCell ref="AA893:AC893"/>
    <mergeCell ref="AD893:AF893"/>
    <mergeCell ref="AG893:AH893"/>
    <mergeCell ref="AI893:AK893"/>
    <mergeCell ref="AL893:AP893"/>
    <mergeCell ref="C890:D890"/>
    <mergeCell ref="E890:H890"/>
    <mergeCell ref="I890:K890"/>
    <mergeCell ref="L890:V890"/>
    <mergeCell ref="W890:Z890"/>
    <mergeCell ref="AA890:AC890"/>
    <mergeCell ref="AD890:AF890"/>
    <mergeCell ref="AG890:AH890"/>
    <mergeCell ref="AI890:AK890"/>
    <mergeCell ref="AL890:AP890"/>
    <mergeCell ref="C891:D891"/>
    <mergeCell ref="E891:H891"/>
    <mergeCell ref="I891:K891"/>
    <mergeCell ref="L891:V891"/>
    <mergeCell ref="W891:Z891"/>
    <mergeCell ref="AA891:AC891"/>
    <mergeCell ref="AD891:AF891"/>
    <mergeCell ref="AG891:AH891"/>
    <mergeCell ref="AI891:AK891"/>
    <mergeCell ref="AL891:AP891"/>
    <mergeCell ref="C888:D888"/>
    <mergeCell ref="E888:H888"/>
    <mergeCell ref="I888:K888"/>
    <mergeCell ref="L888:V888"/>
    <mergeCell ref="W888:Z888"/>
    <mergeCell ref="AA888:AC888"/>
    <mergeCell ref="AD888:AF888"/>
    <mergeCell ref="AG888:AH888"/>
    <mergeCell ref="AI888:AK888"/>
    <mergeCell ref="AL888:AP888"/>
    <mergeCell ref="C889:D889"/>
    <mergeCell ref="E889:H889"/>
    <mergeCell ref="I889:K889"/>
    <mergeCell ref="L889:V889"/>
    <mergeCell ref="W889:Z889"/>
    <mergeCell ref="AA889:AC889"/>
    <mergeCell ref="AD889:AF889"/>
    <mergeCell ref="AG889:AH889"/>
    <mergeCell ref="AI889:AK889"/>
    <mergeCell ref="AL889:AP889"/>
    <mergeCell ref="C886:D886"/>
    <mergeCell ref="E886:H886"/>
    <mergeCell ref="I886:K886"/>
    <mergeCell ref="L886:V886"/>
    <mergeCell ref="W886:Z886"/>
    <mergeCell ref="AA886:AC886"/>
    <mergeCell ref="AD886:AF886"/>
    <mergeCell ref="AG886:AH886"/>
    <mergeCell ref="AI886:AK886"/>
    <mergeCell ref="AL886:AP886"/>
    <mergeCell ref="C887:D887"/>
    <mergeCell ref="E887:H887"/>
    <mergeCell ref="I887:K887"/>
    <mergeCell ref="L887:V887"/>
    <mergeCell ref="W887:Z887"/>
    <mergeCell ref="AA887:AC887"/>
    <mergeCell ref="AD887:AF887"/>
    <mergeCell ref="AG887:AH887"/>
    <mergeCell ref="AI887:AK887"/>
    <mergeCell ref="AL887:AP887"/>
    <mergeCell ref="C884:D884"/>
    <mergeCell ref="E884:H884"/>
    <mergeCell ref="I884:K884"/>
    <mergeCell ref="L884:V884"/>
    <mergeCell ref="W884:Z884"/>
    <mergeCell ref="AA884:AC884"/>
    <mergeCell ref="AD884:AF884"/>
    <mergeCell ref="AG884:AH884"/>
    <mergeCell ref="AI884:AK884"/>
    <mergeCell ref="AL884:AP884"/>
    <mergeCell ref="C885:D885"/>
    <mergeCell ref="E885:H885"/>
    <mergeCell ref="I885:K885"/>
    <mergeCell ref="L885:V885"/>
    <mergeCell ref="W885:Z885"/>
    <mergeCell ref="AA885:AC885"/>
    <mergeCell ref="AD885:AF885"/>
    <mergeCell ref="AG885:AH885"/>
    <mergeCell ref="AI885:AK885"/>
    <mergeCell ref="AL885:AP885"/>
    <mergeCell ref="C882:D882"/>
    <mergeCell ref="E882:H882"/>
    <mergeCell ref="I882:K882"/>
    <mergeCell ref="L882:V882"/>
    <mergeCell ref="W882:Z882"/>
    <mergeCell ref="AA882:AC882"/>
    <mergeCell ref="AD882:AF882"/>
    <mergeCell ref="AG882:AH882"/>
    <mergeCell ref="AI882:AK882"/>
    <mergeCell ref="AL882:AP882"/>
    <mergeCell ref="C883:D883"/>
    <mergeCell ref="E883:H883"/>
    <mergeCell ref="I883:K883"/>
    <mergeCell ref="L883:V883"/>
    <mergeCell ref="W883:Z883"/>
    <mergeCell ref="AA883:AC883"/>
    <mergeCell ref="AD883:AF883"/>
    <mergeCell ref="AG883:AH883"/>
    <mergeCell ref="AI883:AK883"/>
    <mergeCell ref="AL883:AP883"/>
    <mergeCell ref="C880:D880"/>
    <mergeCell ref="E880:H880"/>
    <mergeCell ref="I880:K880"/>
    <mergeCell ref="L880:V880"/>
    <mergeCell ref="W880:Z880"/>
    <mergeCell ref="AA880:AC880"/>
    <mergeCell ref="AD880:AF880"/>
    <mergeCell ref="AG880:AH880"/>
    <mergeCell ref="AI880:AK880"/>
    <mergeCell ref="AL880:AP880"/>
    <mergeCell ref="C881:D881"/>
    <mergeCell ref="E881:H881"/>
    <mergeCell ref="I881:K881"/>
    <mergeCell ref="L881:V881"/>
    <mergeCell ref="W881:Z881"/>
    <mergeCell ref="AA881:AC881"/>
    <mergeCell ref="AD881:AF881"/>
    <mergeCell ref="AG881:AH881"/>
    <mergeCell ref="AI881:AK881"/>
    <mergeCell ref="AL881:AP881"/>
    <mergeCell ref="C878:D878"/>
    <mergeCell ref="E878:H878"/>
    <mergeCell ref="I878:K878"/>
    <mergeCell ref="L878:V878"/>
    <mergeCell ref="W878:Z878"/>
    <mergeCell ref="AA878:AC878"/>
    <mergeCell ref="AD878:AF878"/>
    <mergeCell ref="AG878:AH878"/>
    <mergeCell ref="AI878:AK878"/>
    <mergeCell ref="AL878:AP878"/>
    <mergeCell ref="C879:D879"/>
    <mergeCell ref="E879:H879"/>
    <mergeCell ref="I879:K879"/>
    <mergeCell ref="L879:V879"/>
    <mergeCell ref="W879:Z879"/>
    <mergeCell ref="AA879:AC879"/>
    <mergeCell ref="AD879:AF879"/>
    <mergeCell ref="AG879:AH879"/>
    <mergeCell ref="AI879:AK879"/>
    <mergeCell ref="AL879:AP879"/>
    <mergeCell ref="C876:D876"/>
    <mergeCell ref="E876:H876"/>
    <mergeCell ref="I876:K876"/>
    <mergeCell ref="L876:V876"/>
    <mergeCell ref="W876:Z876"/>
    <mergeCell ref="AA876:AC876"/>
    <mergeCell ref="AD876:AF876"/>
    <mergeCell ref="AG876:AH876"/>
    <mergeCell ref="AI876:AK876"/>
    <mergeCell ref="AL876:AP876"/>
    <mergeCell ref="C877:D877"/>
    <mergeCell ref="E877:H877"/>
    <mergeCell ref="I877:K877"/>
    <mergeCell ref="L877:V877"/>
    <mergeCell ref="W877:Z877"/>
    <mergeCell ref="AA877:AC877"/>
    <mergeCell ref="AD877:AF877"/>
    <mergeCell ref="AG877:AH877"/>
    <mergeCell ref="AI877:AK877"/>
    <mergeCell ref="AL877:AP877"/>
    <mergeCell ref="C874:D874"/>
    <mergeCell ref="E874:H874"/>
    <mergeCell ref="I874:K874"/>
    <mergeCell ref="L874:V874"/>
    <mergeCell ref="W874:Z874"/>
    <mergeCell ref="AA874:AC874"/>
    <mergeCell ref="AD874:AF874"/>
    <mergeCell ref="AG874:AH874"/>
    <mergeCell ref="AI874:AK874"/>
    <mergeCell ref="AL874:AP874"/>
    <mergeCell ref="C875:D875"/>
    <mergeCell ref="E875:H875"/>
    <mergeCell ref="I875:K875"/>
    <mergeCell ref="L875:V875"/>
    <mergeCell ref="W875:Z875"/>
    <mergeCell ref="AA875:AC875"/>
    <mergeCell ref="AD875:AF875"/>
    <mergeCell ref="AG875:AH875"/>
    <mergeCell ref="AI875:AK875"/>
    <mergeCell ref="AL875:AP875"/>
    <mergeCell ref="C872:D872"/>
    <mergeCell ref="E872:H872"/>
    <mergeCell ref="I872:K872"/>
    <mergeCell ref="L872:V872"/>
    <mergeCell ref="W872:Z872"/>
    <mergeCell ref="AA872:AC872"/>
    <mergeCell ref="AD872:AF872"/>
    <mergeCell ref="AG872:AH872"/>
    <mergeCell ref="AI872:AK872"/>
    <mergeCell ref="AL872:AP872"/>
    <mergeCell ref="C873:D873"/>
    <mergeCell ref="E873:H873"/>
    <mergeCell ref="I873:K873"/>
    <mergeCell ref="L873:V873"/>
    <mergeCell ref="W873:Z873"/>
    <mergeCell ref="AA873:AC873"/>
    <mergeCell ref="AD873:AF873"/>
    <mergeCell ref="AG873:AH873"/>
    <mergeCell ref="AI873:AK873"/>
    <mergeCell ref="AL873:AP873"/>
    <mergeCell ref="C870:D870"/>
    <mergeCell ref="E870:H870"/>
    <mergeCell ref="I870:K870"/>
    <mergeCell ref="L870:V870"/>
    <mergeCell ref="W870:Z870"/>
    <mergeCell ref="AA870:AC870"/>
    <mergeCell ref="AD870:AF870"/>
    <mergeCell ref="AG870:AH870"/>
    <mergeCell ref="AI870:AK870"/>
    <mergeCell ref="AL870:AP870"/>
    <mergeCell ref="C871:D871"/>
    <mergeCell ref="E871:H871"/>
    <mergeCell ref="I871:K871"/>
    <mergeCell ref="L871:V871"/>
    <mergeCell ref="W871:Z871"/>
    <mergeCell ref="AA871:AC871"/>
    <mergeCell ref="AD871:AF871"/>
    <mergeCell ref="AG871:AH871"/>
    <mergeCell ref="AI871:AK871"/>
    <mergeCell ref="AL871:AP871"/>
    <mergeCell ref="C868:D868"/>
    <mergeCell ref="E868:H868"/>
    <mergeCell ref="I868:K868"/>
    <mergeCell ref="L868:V868"/>
    <mergeCell ref="W868:Z868"/>
    <mergeCell ref="AA868:AC868"/>
    <mergeCell ref="AD868:AF868"/>
    <mergeCell ref="AG868:AH868"/>
    <mergeCell ref="AI868:AK868"/>
    <mergeCell ref="AL868:AP868"/>
    <mergeCell ref="C869:D869"/>
    <mergeCell ref="E869:H869"/>
    <mergeCell ref="I869:K869"/>
    <mergeCell ref="L869:V869"/>
    <mergeCell ref="W869:Z869"/>
    <mergeCell ref="AA869:AC869"/>
    <mergeCell ref="AD869:AF869"/>
    <mergeCell ref="AG869:AH869"/>
    <mergeCell ref="AI869:AK869"/>
    <mergeCell ref="AL869:AP869"/>
    <mergeCell ref="C866:D866"/>
    <mergeCell ref="E866:H866"/>
    <mergeCell ref="I866:K866"/>
    <mergeCell ref="L866:V866"/>
    <mergeCell ref="W866:Z866"/>
    <mergeCell ref="AA866:AC866"/>
    <mergeCell ref="AD866:AF866"/>
    <mergeCell ref="AG866:AH866"/>
    <mergeCell ref="AI866:AK866"/>
    <mergeCell ref="AL866:AP866"/>
    <mergeCell ref="C867:D867"/>
    <mergeCell ref="E867:H867"/>
    <mergeCell ref="I867:K867"/>
    <mergeCell ref="L867:V867"/>
    <mergeCell ref="W867:Z867"/>
    <mergeCell ref="AA867:AC867"/>
    <mergeCell ref="AD867:AF867"/>
    <mergeCell ref="AG867:AH867"/>
    <mergeCell ref="AI867:AK867"/>
    <mergeCell ref="AL867:AP867"/>
    <mergeCell ref="C864:D864"/>
    <mergeCell ref="E864:H864"/>
    <mergeCell ref="I864:K864"/>
    <mergeCell ref="L864:V864"/>
    <mergeCell ref="W864:Z864"/>
    <mergeCell ref="AA864:AC864"/>
    <mergeCell ref="AD864:AF864"/>
    <mergeCell ref="AG864:AH864"/>
    <mergeCell ref="AI864:AK864"/>
    <mergeCell ref="AL864:AP864"/>
    <mergeCell ref="C865:D865"/>
    <mergeCell ref="E865:H865"/>
    <mergeCell ref="I865:K865"/>
    <mergeCell ref="L865:V865"/>
    <mergeCell ref="W865:Z865"/>
    <mergeCell ref="AA865:AC865"/>
    <mergeCell ref="AD865:AF865"/>
    <mergeCell ref="AG865:AH865"/>
    <mergeCell ref="AI865:AK865"/>
    <mergeCell ref="AL865:AP865"/>
    <mergeCell ref="C862:D862"/>
    <mergeCell ref="E862:H862"/>
    <mergeCell ref="I862:K862"/>
    <mergeCell ref="L862:V862"/>
    <mergeCell ref="W862:Z862"/>
    <mergeCell ref="AA862:AC862"/>
    <mergeCell ref="AD862:AF862"/>
    <mergeCell ref="AG862:AH862"/>
    <mergeCell ref="AI862:AK862"/>
    <mergeCell ref="AL862:AP862"/>
    <mergeCell ref="C863:D863"/>
    <mergeCell ref="E863:H863"/>
    <mergeCell ref="I863:K863"/>
    <mergeCell ref="L863:V863"/>
    <mergeCell ref="W863:Z863"/>
    <mergeCell ref="AA863:AC863"/>
    <mergeCell ref="AD863:AF863"/>
    <mergeCell ref="AG863:AH863"/>
    <mergeCell ref="AI863:AK863"/>
    <mergeCell ref="AL863:AP863"/>
    <mergeCell ref="C860:D860"/>
    <mergeCell ref="E860:H860"/>
    <mergeCell ref="I860:K860"/>
    <mergeCell ref="L860:V860"/>
    <mergeCell ref="W860:Z860"/>
    <mergeCell ref="AA860:AC860"/>
    <mergeCell ref="AD860:AF860"/>
    <mergeCell ref="AG860:AH860"/>
    <mergeCell ref="AI860:AK860"/>
    <mergeCell ref="AL860:AP860"/>
    <mergeCell ref="C861:D861"/>
    <mergeCell ref="E861:H861"/>
    <mergeCell ref="I861:K861"/>
    <mergeCell ref="L861:V861"/>
    <mergeCell ref="W861:Z861"/>
    <mergeCell ref="AA861:AC861"/>
    <mergeCell ref="AD861:AF861"/>
    <mergeCell ref="AG861:AH861"/>
    <mergeCell ref="AI861:AK861"/>
    <mergeCell ref="AL861:AP861"/>
    <mergeCell ref="C858:D858"/>
    <mergeCell ref="E858:H858"/>
    <mergeCell ref="I858:K858"/>
    <mergeCell ref="L858:V858"/>
    <mergeCell ref="W858:Z858"/>
    <mergeCell ref="AA858:AC858"/>
    <mergeCell ref="AD858:AF858"/>
    <mergeCell ref="AG858:AH858"/>
    <mergeCell ref="AI858:AK858"/>
    <mergeCell ref="AL858:AP858"/>
    <mergeCell ref="C859:D859"/>
    <mergeCell ref="E859:H859"/>
    <mergeCell ref="I859:K859"/>
    <mergeCell ref="L859:V859"/>
    <mergeCell ref="W859:Z859"/>
    <mergeCell ref="AA859:AC859"/>
    <mergeCell ref="AD859:AF859"/>
    <mergeCell ref="AG859:AH859"/>
    <mergeCell ref="AI859:AK859"/>
    <mergeCell ref="AL859:AP859"/>
    <mergeCell ref="C856:D856"/>
    <mergeCell ref="E856:H856"/>
    <mergeCell ref="I856:K856"/>
    <mergeCell ref="L856:V856"/>
    <mergeCell ref="W856:Z856"/>
    <mergeCell ref="AA856:AC856"/>
    <mergeCell ref="AD856:AF856"/>
    <mergeCell ref="AG856:AH856"/>
    <mergeCell ref="AI856:AK856"/>
    <mergeCell ref="AL856:AP856"/>
    <mergeCell ref="C857:D857"/>
    <mergeCell ref="E857:H857"/>
    <mergeCell ref="I857:K857"/>
    <mergeCell ref="L857:V857"/>
    <mergeCell ref="W857:Z857"/>
    <mergeCell ref="AA857:AC857"/>
    <mergeCell ref="AD857:AF857"/>
    <mergeCell ref="AG857:AH857"/>
    <mergeCell ref="AI857:AK857"/>
    <mergeCell ref="AL857:AP857"/>
    <mergeCell ref="C854:D854"/>
    <mergeCell ref="E854:H854"/>
    <mergeCell ref="I854:K854"/>
    <mergeCell ref="L854:V854"/>
    <mergeCell ref="W854:Z854"/>
    <mergeCell ref="AA854:AC854"/>
    <mergeCell ref="AD854:AF854"/>
    <mergeCell ref="AG854:AH854"/>
    <mergeCell ref="AI854:AK854"/>
    <mergeCell ref="AL854:AP854"/>
    <mergeCell ref="C855:D855"/>
    <mergeCell ref="E855:H855"/>
    <mergeCell ref="I855:K855"/>
    <mergeCell ref="L855:V855"/>
    <mergeCell ref="W855:Z855"/>
    <mergeCell ref="AA855:AC855"/>
    <mergeCell ref="AD855:AF855"/>
    <mergeCell ref="AG855:AH855"/>
    <mergeCell ref="AI855:AK855"/>
    <mergeCell ref="AL855:AP855"/>
    <mergeCell ref="C852:D852"/>
    <mergeCell ref="E852:H852"/>
    <mergeCell ref="I852:K852"/>
    <mergeCell ref="L852:V852"/>
    <mergeCell ref="W852:Z852"/>
    <mergeCell ref="AA852:AC852"/>
    <mergeCell ref="AD852:AF852"/>
    <mergeCell ref="AG852:AH852"/>
    <mergeCell ref="AI852:AK852"/>
    <mergeCell ref="AL852:AP852"/>
    <mergeCell ref="C853:D853"/>
    <mergeCell ref="E853:H853"/>
    <mergeCell ref="I853:K853"/>
    <mergeCell ref="L853:V853"/>
    <mergeCell ref="W853:Z853"/>
    <mergeCell ref="AA853:AC853"/>
    <mergeCell ref="AD853:AF853"/>
    <mergeCell ref="AG853:AH853"/>
    <mergeCell ref="AI853:AK853"/>
    <mergeCell ref="AL853:AP853"/>
    <mergeCell ref="C850:D850"/>
    <mergeCell ref="E850:H850"/>
    <mergeCell ref="I850:K850"/>
    <mergeCell ref="L850:V850"/>
    <mergeCell ref="W850:Z850"/>
    <mergeCell ref="AA850:AC850"/>
    <mergeCell ref="AD850:AF850"/>
    <mergeCell ref="AG850:AH850"/>
    <mergeCell ref="AI850:AK850"/>
    <mergeCell ref="AL850:AP850"/>
    <mergeCell ref="C851:D851"/>
    <mergeCell ref="E851:H851"/>
    <mergeCell ref="I851:K851"/>
    <mergeCell ref="L851:V851"/>
    <mergeCell ref="W851:Z851"/>
    <mergeCell ref="AA851:AC851"/>
    <mergeCell ref="AD851:AF851"/>
    <mergeCell ref="AG851:AH851"/>
    <mergeCell ref="AI851:AK851"/>
    <mergeCell ref="AL851:AP851"/>
    <mergeCell ref="C848:D848"/>
    <mergeCell ref="E848:H848"/>
    <mergeCell ref="I848:K848"/>
    <mergeCell ref="L848:V848"/>
    <mergeCell ref="W848:Z848"/>
    <mergeCell ref="AA848:AC848"/>
    <mergeCell ref="AD848:AF848"/>
    <mergeCell ref="AG848:AH848"/>
    <mergeCell ref="AI848:AK848"/>
    <mergeCell ref="AL848:AP848"/>
    <mergeCell ref="C849:D849"/>
    <mergeCell ref="E849:H849"/>
    <mergeCell ref="I849:K849"/>
    <mergeCell ref="L849:V849"/>
    <mergeCell ref="W849:Z849"/>
    <mergeCell ref="AA849:AC849"/>
    <mergeCell ref="AD849:AF849"/>
    <mergeCell ref="AG849:AH849"/>
    <mergeCell ref="AI849:AK849"/>
    <mergeCell ref="AL849:AP849"/>
    <mergeCell ref="C846:D846"/>
    <mergeCell ref="E846:H846"/>
    <mergeCell ref="I846:K846"/>
    <mergeCell ref="L846:V846"/>
    <mergeCell ref="W846:Z846"/>
    <mergeCell ref="AA846:AC846"/>
    <mergeCell ref="AD846:AF846"/>
    <mergeCell ref="AG846:AH846"/>
    <mergeCell ref="AI846:AK846"/>
    <mergeCell ref="AL846:AP846"/>
    <mergeCell ref="C847:D847"/>
    <mergeCell ref="E847:H847"/>
    <mergeCell ref="I847:K847"/>
    <mergeCell ref="L847:V847"/>
    <mergeCell ref="W847:Z847"/>
    <mergeCell ref="AA847:AC847"/>
    <mergeCell ref="AD847:AF847"/>
    <mergeCell ref="AG847:AH847"/>
    <mergeCell ref="AI847:AK847"/>
    <mergeCell ref="AL847:AP847"/>
    <mergeCell ref="C844:D844"/>
    <mergeCell ref="E844:H844"/>
    <mergeCell ref="I844:K844"/>
    <mergeCell ref="L844:V844"/>
    <mergeCell ref="W844:Z844"/>
    <mergeCell ref="AA844:AC844"/>
    <mergeCell ref="AD844:AF844"/>
    <mergeCell ref="AG844:AH844"/>
    <mergeCell ref="AI844:AK844"/>
    <mergeCell ref="AL844:AP844"/>
    <mergeCell ref="C845:D845"/>
    <mergeCell ref="E845:H845"/>
    <mergeCell ref="I845:K845"/>
    <mergeCell ref="L845:V845"/>
    <mergeCell ref="W845:Z845"/>
    <mergeCell ref="AA845:AC845"/>
    <mergeCell ref="AD845:AF845"/>
    <mergeCell ref="AG845:AH845"/>
    <mergeCell ref="AI845:AK845"/>
    <mergeCell ref="AL845:AP845"/>
    <mergeCell ref="C842:D842"/>
    <mergeCell ref="E842:H842"/>
    <mergeCell ref="I842:K842"/>
    <mergeCell ref="L842:V842"/>
    <mergeCell ref="W842:Z842"/>
    <mergeCell ref="AA842:AC842"/>
    <mergeCell ref="AD842:AF842"/>
    <mergeCell ref="AG842:AH842"/>
    <mergeCell ref="AI842:AK842"/>
    <mergeCell ref="AL842:AP842"/>
    <mergeCell ref="C843:D843"/>
    <mergeCell ref="E843:H843"/>
    <mergeCell ref="I843:K843"/>
    <mergeCell ref="L843:V843"/>
    <mergeCell ref="W843:Z843"/>
    <mergeCell ref="AA843:AC843"/>
    <mergeCell ref="AD843:AF843"/>
    <mergeCell ref="AG843:AH843"/>
    <mergeCell ref="AI843:AK843"/>
    <mergeCell ref="AL843:AP843"/>
    <mergeCell ref="C840:D840"/>
    <mergeCell ref="E840:H840"/>
    <mergeCell ref="I840:K840"/>
    <mergeCell ref="L840:V840"/>
    <mergeCell ref="W840:Z840"/>
    <mergeCell ref="AA840:AC840"/>
    <mergeCell ref="AD840:AF840"/>
    <mergeCell ref="AG840:AH840"/>
    <mergeCell ref="AI840:AK840"/>
    <mergeCell ref="AL840:AP840"/>
    <mergeCell ref="C841:D841"/>
    <mergeCell ref="E841:H841"/>
    <mergeCell ref="I841:K841"/>
    <mergeCell ref="L841:V841"/>
    <mergeCell ref="W841:Z841"/>
    <mergeCell ref="AA841:AC841"/>
    <mergeCell ref="AD841:AF841"/>
    <mergeCell ref="AG841:AH841"/>
    <mergeCell ref="AI841:AK841"/>
    <mergeCell ref="AL841:AP841"/>
    <mergeCell ref="C838:D838"/>
    <mergeCell ref="E838:H838"/>
    <mergeCell ref="I838:K838"/>
    <mergeCell ref="L838:V838"/>
    <mergeCell ref="W838:Z838"/>
    <mergeCell ref="AA838:AC838"/>
    <mergeCell ref="AD838:AF838"/>
    <mergeCell ref="AG838:AH838"/>
    <mergeCell ref="AI838:AK838"/>
    <mergeCell ref="AL838:AP838"/>
    <mergeCell ref="C839:D839"/>
    <mergeCell ref="E839:H839"/>
    <mergeCell ref="I839:K839"/>
    <mergeCell ref="L839:V839"/>
    <mergeCell ref="W839:Z839"/>
    <mergeCell ref="AA839:AC839"/>
    <mergeCell ref="AD839:AF839"/>
    <mergeCell ref="AG839:AH839"/>
    <mergeCell ref="AI839:AK839"/>
    <mergeCell ref="AL839:AP839"/>
    <mergeCell ref="C836:D836"/>
    <mergeCell ref="E836:H836"/>
    <mergeCell ref="I836:K836"/>
    <mergeCell ref="L836:V836"/>
    <mergeCell ref="W836:Z836"/>
    <mergeCell ref="AA836:AC836"/>
    <mergeCell ref="AD836:AF836"/>
    <mergeCell ref="AG836:AH836"/>
    <mergeCell ref="AI836:AK836"/>
    <mergeCell ref="AL836:AP836"/>
    <mergeCell ref="C837:D837"/>
    <mergeCell ref="E837:H837"/>
    <mergeCell ref="I837:K837"/>
    <mergeCell ref="L837:V837"/>
    <mergeCell ref="W837:Z837"/>
    <mergeCell ref="AA837:AC837"/>
    <mergeCell ref="AD837:AF837"/>
    <mergeCell ref="AG837:AH837"/>
    <mergeCell ref="AI837:AK837"/>
    <mergeCell ref="AL837:AP837"/>
    <mergeCell ref="C834:D834"/>
    <mergeCell ref="E834:H834"/>
    <mergeCell ref="I834:K834"/>
    <mergeCell ref="L834:V834"/>
    <mergeCell ref="W834:Z834"/>
    <mergeCell ref="AA834:AC834"/>
    <mergeCell ref="AD834:AF834"/>
    <mergeCell ref="AG834:AH834"/>
    <mergeCell ref="AI834:AK834"/>
    <mergeCell ref="AL834:AP834"/>
    <mergeCell ref="C835:D835"/>
    <mergeCell ref="E835:H835"/>
    <mergeCell ref="I835:K835"/>
    <mergeCell ref="L835:V835"/>
    <mergeCell ref="W835:Z835"/>
    <mergeCell ref="AA835:AC835"/>
    <mergeCell ref="AD835:AF835"/>
    <mergeCell ref="AG835:AH835"/>
    <mergeCell ref="AI835:AK835"/>
    <mergeCell ref="AL835:AP835"/>
    <mergeCell ref="C832:D832"/>
    <mergeCell ref="E832:H832"/>
    <mergeCell ref="I832:K832"/>
    <mergeCell ref="L832:V832"/>
    <mergeCell ref="W832:Z832"/>
    <mergeCell ref="AA832:AC832"/>
    <mergeCell ref="AD832:AF832"/>
    <mergeCell ref="AG832:AH832"/>
    <mergeCell ref="AI832:AK832"/>
    <mergeCell ref="AL832:AP832"/>
    <mergeCell ref="C833:D833"/>
    <mergeCell ref="E833:H833"/>
    <mergeCell ref="I833:K833"/>
    <mergeCell ref="L833:V833"/>
    <mergeCell ref="W833:Z833"/>
    <mergeCell ref="AA833:AC833"/>
    <mergeCell ref="AD833:AF833"/>
    <mergeCell ref="AG833:AH833"/>
    <mergeCell ref="AI833:AK833"/>
    <mergeCell ref="AL833:AP833"/>
    <mergeCell ref="C830:D830"/>
    <mergeCell ref="E830:H830"/>
    <mergeCell ref="I830:K830"/>
    <mergeCell ref="L830:V830"/>
    <mergeCell ref="W830:Z830"/>
    <mergeCell ref="AA830:AC830"/>
    <mergeCell ref="AD830:AF830"/>
    <mergeCell ref="AG830:AH830"/>
    <mergeCell ref="AI830:AK830"/>
    <mergeCell ref="AL830:AP830"/>
    <mergeCell ref="C831:D831"/>
    <mergeCell ref="E831:H831"/>
    <mergeCell ref="I831:K831"/>
    <mergeCell ref="L831:V831"/>
    <mergeCell ref="W831:Z831"/>
    <mergeCell ref="AA831:AC831"/>
    <mergeCell ref="AD831:AF831"/>
    <mergeCell ref="AG831:AH831"/>
    <mergeCell ref="AI831:AK831"/>
    <mergeCell ref="AL831:AP831"/>
    <mergeCell ref="C828:D828"/>
    <mergeCell ref="E828:H828"/>
    <mergeCell ref="I828:K828"/>
    <mergeCell ref="L828:V828"/>
    <mergeCell ref="W828:Z828"/>
    <mergeCell ref="AA828:AC828"/>
    <mergeCell ref="AD828:AF828"/>
    <mergeCell ref="AG828:AH828"/>
    <mergeCell ref="AI828:AK828"/>
    <mergeCell ref="AL828:AP828"/>
    <mergeCell ref="C829:D829"/>
    <mergeCell ref="E829:H829"/>
    <mergeCell ref="I829:K829"/>
    <mergeCell ref="L829:V829"/>
    <mergeCell ref="W829:Z829"/>
    <mergeCell ref="AA829:AC829"/>
    <mergeCell ref="AD829:AF829"/>
    <mergeCell ref="AG829:AH829"/>
    <mergeCell ref="AI829:AK829"/>
    <mergeCell ref="AL829:AP829"/>
    <mergeCell ref="C826:D826"/>
    <mergeCell ref="E826:H826"/>
    <mergeCell ref="I826:K826"/>
    <mergeCell ref="L826:V826"/>
    <mergeCell ref="W826:Z826"/>
    <mergeCell ref="AA826:AC826"/>
    <mergeCell ref="AD826:AF826"/>
    <mergeCell ref="AG826:AH826"/>
    <mergeCell ref="AI826:AK826"/>
    <mergeCell ref="AL826:AP826"/>
    <mergeCell ref="C827:D827"/>
    <mergeCell ref="E827:H827"/>
    <mergeCell ref="I827:K827"/>
    <mergeCell ref="L827:V827"/>
    <mergeCell ref="W827:Z827"/>
    <mergeCell ref="AA827:AC827"/>
    <mergeCell ref="AD827:AF827"/>
    <mergeCell ref="AG827:AH827"/>
    <mergeCell ref="AI827:AK827"/>
    <mergeCell ref="AL827:AP827"/>
    <mergeCell ref="C824:D824"/>
    <mergeCell ref="E824:H824"/>
    <mergeCell ref="I824:K824"/>
    <mergeCell ref="L824:V824"/>
    <mergeCell ref="W824:Z824"/>
    <mergeCell ref="AA824:AC824"/>
    <mergeCell ref="AD824:AF824"/>
    <mergeCell ref="AG824:AH824"/>
    <mergeCell ref="AI824:AK824"/>
    <mergeCell ref="AL824:AP824"/>
    <mergeCell ref="C825:D825"/>
    <mergeCell ref="E825:H825"/>
    <mergeCell ref="I825:K825"/>
    <mergeCell ref="L825:V825"/>
    <mergeCell ref="W825:Z825"/>
    <mergeCell ref="AA825:AC825"/>
    <mergeCell ref="AD825:AF825"/>
    <mergeCell ref="AG825:AH825"/>
    <mergeCell ref="AI825:AK825"/>
    <mergeCell ref="AL825:AP825"/>
    <mergeCell ref="C822:D822"/>
    <mergeCell ref="E822:H822"/>
    <mergeCell ref="I822:K822"/>
    <mergeCell ref="L822:V822"/>
    <mergeCell ref="W822:Z822"/>
    <mergeCell ref="AA822:AC822"/>
    <mergeCell ref="AD822:AF822"/>
    <mergeCell ref="AG822:AH822"/>
    <mergeCell ref="AI822:AK822"/>
    <mergeCell ref="AL822:AP822"/>
    <mergeCell ref="C823:D823"/>
    <mergeCell ref="E823:H823"/>
    <mergeCell ref="I823:K823"/>
    <mergeCell ref="L823:V823"/>
    <mergeCell ref="W823:Z823"/>
    <mergeCell ref="AA823:AC823"/>
    <mergeCell ref="AD823:AF823"/>
    <mergeCell ref="AG823:AH823"/>
    <mergeCell ref="AI823:AK823"/>
    <mergeCell ref="AL823:AP823"/>
    <mergeCell ref="C820:D820"/>
    <mergeCell ref="E820:H820"/>
    <mergeCell ref="I820:K820"/>
    <mergeCell ref="L820:V820"/>
    <mergeCell ref="W820:Z820"/>
    <mergeCell ref="AA820:AC820"/>
    <mergeCell ref="AD820:AF820"/>
    <mergeCell ref="AG820:AH820"/>
    <mergeCell ref="AI820:AK820"/>
    <mergeCell ref="AL820:AP820"/>
    <mergeCell ref="C821:D821"/>
    <mergeCell ref="E821:H821"/>
    <mergeCell ref="I821:K821"/>
    <mergeCell ref="L821:V821"/>
    <mergeCell ref="W821:Z821"/>
    <mergeCell ref="AA821:AC821"/>
    <mergeCell ref="AD821:AF821"/>
    <mergeCell ref="AG821:AH821"/>
    <mergeCell ref="AI821:AK821"/>
    <mergeCell ref="AL821:AP821"/>
    <mergeCell ref="C818:D818"/>
    <mergeCell ref="E818:H818"/>
    <mergeCell ref="I818:K818"/>
    <mergeCell ref="L818:V818"/>
    <mergeCell ref="W818:Z818"/>
    <mergeCell ref="AA818:AC818"/>
    <mergeCell ref="AD818:AF818"/>
    <mergeCell ref="AG818:AH818"/>
    <mergeCell ref="AI818:AK818"/>
    <mergeCell ref="AL818:AP818"/>
    <mergeCell ref="C819:D819"/>
    <mergeCell ref="E819:H819"/>
    <mergeCell ref="I819:K819"/>
    <mergeCell ref="L819:V819"/>
    <mergeCell ref="W819:Z819"/>
    <mergeCell ref="AA819:AC819"/>
    <mergeCell ref="AD819:AF819"/>
    <mergeCell ref="AG819:AH819"/>
    <mergeCell ref="AI819:AK819"/>
    <mergeCell ref="AL819:AP819"/>
    <mergeCell ref="C816:D816"/>
    <mergeCell ref="E816:H816"/>
    <mergeCell ref="I816:K816"/>
    <mergeCell ref="L816:V816"/>
    <mergeCell ref="W816:Z816"/>
    <mergeCell ref="AA816:AC816"/>
    <mergeCell ref="AD816:AF816"/>
    <mergeCell ref="AG816:AH816"/>
    <mergeCell ref="AI816:AK816"/>
    <mergeCell ref="AL816:AP816"/>
    <mergeCell ref="C817:D817"/>
    <mergeCell ref="E817:H817"/>
    <mergeCell ref="I817:K817"/>
    <mergeCell ref="L817:V817"/>
    <mergeCell ref="W817:Z817"/>
    <mergeCell ref="AA817:AC817"/>
    <mergeCell ref="AD817:AF817"/>
    <mergeCell ref="AG817:AH817"/>
    <mergeCell ref="AI817:AK817"/>
    <mergeCell ref="AL817:AP817"/>
    <mergeCell ref="C814:D814"/>
    <mergeCell ref="E814:H814"/>
    <mergeCell ref="I814:K814"/>
    <mergeCell ref="L814:V814"/>
    <mergeCell ref="W814:Z814"/>
    <mergeCell ref="AA814:AC814"/>
    <mergeCell ref="AD814:AF814"/>
    <mergeCell ref="AG814:AH814"/>
    <mergeCell ref="AI814:AK814"/>
    <mergeCell ref="AL814:AP814"/>
    <mergeCell ref="C815:D815"/>
    <mergeCell ref="E815:H815"/>
    <mergeCell ref="I815:K815"/>
    <mergeCell ref="L815:V815"/>
    <mergeCell ref="W815:Z815"/>
    <mergeCell ref="AA815:AC815"/>
    <mergeCell ref="AD815:AF815"/>
    <mergeCell ref="AG815:AH815"/>
    <mergeCell ref="AI815:AK815"/>
    <mergeCell ref="AL815:AP815"/>
    <mergeCell ref="C812:D812"/>
    <mergeCell ref="E812:H812"/>
    <mergeCell ref="I812:K812"/>
    <mergeCell ref="L812:V812"/>
    <mergeCell ref="W812:Z812"/>
    <mergeCell ref="AA812:AC812"/>
    <mergeCell ref="AD812:AF812"/>
    <mergeCell ref="AG812:AH812"/>
    <mergeCell ref="AI812:AK812"/>
    <mergeCell ref="AL812:AP812"/>
    <mergeCell ref="C813:D813"/>
    <mergeCell ref="E813:H813"/>
    <mergeCell ref="I813:K813"/>
    <mergeCell ref="L813:V813"/>
    <mergeCell ref="W813:Z813"/>
    <mergeCell ref="AA813:AC813"/>
    <mergeCell ref="AD813:AF813"/>
    <mergeCell ref="AG813:AH813"/>
    <mergeCell ref="AI813:AK813"/>
    <mergeCell ref="AL813:AP813"/>
    <mergeCell ref="C810:D810"/>
    <mergeCell ref="E810:H810"/>
    <mergeCell ref="I810:K810"/>
    <mergeCell ref="L810:V810"/>
    <mergeCell ref="W810:Z810"/>
    <mergeCell ref="AA810:AC810"/>
    <mergeCell ref="AD810:AF810"/>
    <mergeCell ref="AG810:AH810"/>
    <mergeCell ref="AI810:AK810"/>
    <mergeCell ref="AL810:AP810"/>
    <mergeCell ref="C811:D811"/>
    <mergeCell ref="E811:H811"/>
    <mergeCell ref="I811:K811"/>
    <mergeCell ref="L811:V811"/>
    <mergeCell ref="W811:Z811"/>
    <mergeCell ref="AA811:AC811"/>
    <mergeCell ref="AD811:AF811"/>
    <mergeCell ref="AG811:AH811"/>
    <mergeCell ref="AI811:AK811"/>
    <mergeCell ref="AL811:AP811"/>
    <mergeCell ref="C808:D808"/>
    <mergeCell ref="E808:H808"/>
    <mergeCell ref="I808:K808"/>
    <mergeCell ref="L808:V808"/>
    <mergeCell ref="W808:Z808"/>
    <mergeCell ref="AA808:AC808"/>
    <mergeCell ref="AD808:AF808"/>
    <mergeCell ref="AG808:AH808"/>
    <mergeCell ref="AI808:AK808"/>
    <mergeCell ref="AL808:AP808"/>
    <mergeCell ref="C809:D809"/>
    <mergeCell ref="E809:H809"/>
    <mergeCell ref="I809:K809"/>
    <mergeCell ref="L809:V809"/>
    <mergeCell ref="W809:Z809"/>
    <mergeCell ref="AA809:AC809"/>
    <mergeCell ref="AD809:AF809"/>
    <mergeCell ref="AG809:AH809"/>
    <mergeCell ref="AI809:AK809"/>
    <mergeCell ref="AL809:AP809"/>
    <mergeCell ref="C806:D806"/>
    <mergeCell ref="E806:H806"/>
    <mergeCell ref="I806:K806"/>
    <mergeCell ref="L806:V806"/>
    <mergeCell ref="W806:Z806"/>
    <mergeCell ref="AA806:AC806"/>
    <mergeCell ref="AD806:AF806"/>
    <mergeCell ref="AG806:AH806"/>
    <mergeCell ref="AI806:AK806"/>
    <mergeCell ref="AL806:AP806"/>
    <mergeCell ref="C807:D807"/>
    <mergeCell ref="E807:H807"/>
    <mergeCell ref="I807:K807"/>
    <mergeCell ref="L807:V807"/>
    <mergeCell ref="W807:Z807"/>
    <mergeCell ref="AA807:AC807"/>
    <mergeCell ref="AD807:AF807"/>
    <mergeCell ref="AG807:AH807"/>
    <mergeCell ref="AI807:AK807"/>
    <mergeCell ref="AL807:AP807"/>
    <mergeCell ref="C804:D804"/>
    <mergeCell ref="E804:H804"/>
    <mergeCell ref="I804:K804"/>
    <mergeCell ref="L804:V804"/>
    <mergeCell ref="W804:Z804"/>
    <mergeCell ref="AA804:AC804"/>
    <mergeCell ref="AD804:AF804"/>
    <mergeCell ref="AG804:AH804"/>
    <mergeCell ref="AI804:AK804"/>
    <mergeCell ref="AL804:AP804"/>
    <mergeCell ref="C805:D805"/>
    <mergeCell ref="E805:H805"/>
    <mergeCell ref="I805:K805"/>
    <mergeCell ref="L805:V805"/>
    <mergeCell ref="W805:Z805"/>
    <mergeCell ref="AA805:AC805"/>
    <mergeCell ref="AD805:AF805"/>
    <mergeCell ref="AG805:AH805"/>
    <mergeCell ref="AI805:AK805"/>
    <mergeCell ref="AL805:AP805"/>
    <mergeCell ref="C802:D802"/>
    <mergeCell ref="E802:H802"/>
    <mergeCell ref="I802:K802"/>
    <mergeCell ref="L802:V802"/>
    <mergeCell ref="W802:Z802"/>
    <mergeCell ref="AA802:AC802"/>
    <mergeCell ref="AD802:AF802"/>
    <mergeCell ref="AG802:AH802"/>
    <mergeCell ref="AI802:AK802"/>
    <mergeCell ref="AL802:AP802"/>
    <mergeCell ref="C803:D803"/>
    <mergeCell ref="E803:H803"/>
    <mergeCell ref="I803:K803"/>
    <mergeCell ref="L803:V803"/>
    <mergeCell ref="W803:Z803"/>
    <mergeCell ref="AA803:AC803"/>
    <mergeCell ref="AD803:AF803"/>
    <mergeCell ref="AG803:AH803"/>
    <mergeCell ref="AI803:AK803"/>
    <mergeCell ref="AL803:AP803"/>
    <mergeCell ref="C800:D800"/>
    <mergeCell ref="E800:H800"/>
    <mergeCell ref="I800:K800"/>
    <mergeCell ref="L800:V800"/>
    <mergeCell ref="W800:Z800"/>
    <mergeCell ref="AA800:AC800"/>
    <mergeCell ref="AD800:AF800"/>
    <mergeCell ref="AG800:AH800"/>
    <mergeCell ref="AI800:AK800"/>
    <mergeCell ref="AL800:AP800"/>
    <mergeCell ref="C801:D801"/>
    <mergeCell ref="E801:H801"/>
    <mergeCell ref="I801:K801"/>
    <mergeCell ref="L801:V801"/>
    <mergeCell ref="W801:Z801"/>
    <mergeCell ref="AA801:AC801"/>
    <mergeCell ref="AD801:AF801"/>
    <mergeCell ref="AG801:AH801"/>
    <mergeCell ref="AI801:AK801"/>
    <mergeCell ref="AL801:AP801"/>
    <mergeCell ref="C798:D798"/>
    <mergeCell ref="E798:H798"/>
    <mergeCell ref="I798:K798"/>
    <mergeCell ref="L798:V798"/>
    <mergeCell ref="W798:Z798"/>
    <mergeCell ref="AA798:AC798"/>
    <mergeCell ref="AD798:AF798"/>
    <mergeCell ref="AG798:AH798"/>
    <mergeCell ref="AI798:AK798"/>
    <mergeCell ref="AL798:AP798"/>
    <mergeCell ref="C799:D799"/>
    <mergeCell ref="E799:H799"/>
    <mergeCell ref="I799:K799"/>
    <mergeCell ref="L799:V799"/>
    <mergeCell ref="W799:Z799"/>
    <mergeCell ref="AA799:AC799"/>
    <mergeCell ref="AD799:AF799"/>
    <mergeCell ref="AG799:AH799"/>
    <mergeCell ref="AI799:AK799"/>
    <mergeCell ref="AL799:AP799"/>
    <mergeCell ref="C796:D796"/>
    <mergeCell ref="E796:H796"/>
    <mergeCell ref="I796:K796"/>
    <mergeCell ref="L796:V796"/>
    <mergeCell ref="W796:Z796"/>
    <mergeCell ref="AA796:AC796"/>
    <mergeCell ref="AD796:AF796"/>
    <mergeCell ref="AG796:AH796"/>
    <mergeCell ref="AI796:AK796"/>
    <mergeCell ref="AL796:AP796"/>
    <mergeCell ref="C797:D797"/>
    <mergeCell ref="E797:H797"/>
    <mergeCell ref="I797:K797"/>
    <mergeCell ref="L797:V797"/>
    <mergeCell ref="W797:Z797"/>
    <mergeCell ref="AA797:AC797"/>
    <mergeCell ref="AD797:AF797"/>
    <mergeCell ref="AG797:AH797"/>
    <mergeCell ref="AI797:AK797"/>
    <mergeCell ref="AL797:AP797"/>
    <mergeCell ref="C794:D794"/>
    <mergeCell ref="E794:H794"/>
    <mergeCell ref="I794:K794"/>
    <mergeCell ref="L794:V794"/>
    <mergeCell ref="W794:Z794"/>
    <mergeCell ref="AA794:AC794"/>
    <mergeCell ref="AD794:AF794"/>
    <mergeCell ref="AG794:AH794"/>
    <mergeCell ref="AI794:AK794"/>
    <mergeCell ref="AL794:AP794"/>
    <mergeCell ref="C795:D795"/>
    <mergeCell ref="E795:H795"/>
    <mergeCell ref="I795:K795"/>
    <mergeCell ref="L795:V795"/>
    <mergeCell ref="W795:Z795"/>
    <mergeCell ref="AA795:AC795"/>
    <mergeCell ref="AD795:AF795"/>
    <mergeCell ref="AG795:AH795"/>
    <mergeCell ref="AI795:AK795"/>
    <mergeCell ref="AL795:AP795"/>
    <mergeCell ref="C792:D792"/>
    <mergeCell ref="E792:H792"/>
    <mergeCell ref="I792:K792"/>
    <mergeCell ref="L792:V792"/>
    <mergeCell ref="W792:Z792"/>
    <mergeCell ref="AA792:AC792"/>
    <mergeCell ref="AD792:AF792"/>
    <mergeCell ref="AG792:AH792"/>
    <mergeCell ref="AI792:AK792"/>
    <mergeCell ref="AL792:AP792"/>
    <mergeCell ref="C793:D793"/>
    <mergeCell ref="E793:H793"/>
    <mergeCell ref="I793:K793"/>
    <mergeCell ref="L793:V793"/>
    <mergeCell ref="W793:Z793"/>
    <mergeCell ref="AA793:AC793"/>
    <mergeCell ref="AD793:AF793"/>
    <mergeCell ref="AG793:AH793"/>
    <mergeCell ref="AI793:AK793"/>
    <mergeCell ref="AL793:AP793"/>
    <mergeCell ref="C790:D790"/>
    <mergeCell ref="E790:H790"/>
    <mergeCell ref="I790:K790"/>
    <mergeCell ref="L790:V790"/>
    <mergeCell ref="W790:Z790"/>
    <mergeCell ref="AA790:AC790"/>
    <mergeCell ref="AD790:AF790"/>
    <mergeCell ref="AG790:AH790"/>
    <mergeCell ref="AI790:AK790"/>
    <mergeCell ref="AL790:AP790"/>
    <mergeCell ref="C791:D791"/>
    <mergeCell ref="E791:H791"/>
    <mergeCell ref="I791:K791"/>
    <mergeCell ref="L791:V791"/>
    <mergeCell ref="W791:Z791"/>
    <mergeCell ref="AA791:AC791"/>
    <mergeCell ref="AD791:AF791"/>
    <mergeCell ref="AG791:AH791"/>
    <mergeCell ref="AI791:AK791"/>
    <mergeCell ref="AL791:AP791"/>
    <mergeCell ref="C788:D788"/>
    <mergeCell ref="E788:H788"/>
    <mergeCell ref="I788:K788"/>
    <mergeCell ref="L788:V788"/>
    <mergeCell ref="W788:Z788"/>
    <mergeCell ref="AA788:AC788"/>
    <mergeCell ref="AD788:AF788"/>
    <mergeCell ref="AG788:AH788"/>
    <mergeCell ref="AI788:AK788"/>
    <mergeCell ref="AL788:AP788"/>
    <mergeCell ref="C789:D789"/>
    <mergeCell ref="E789:H789"/>
    <mergeCell ref="I789:K789"/>
    <mergeCell ref="L789:V789"/>
    <mergeCell ref="W789:Z789"/>
    <mergeCell ref="AA789:AC789"/>
    <mergeCell ref="AD789:AF789"/>
    <mergeCell ref="AG789:AH789"/>
    <mergeCell ref="AI789:AK789"/>
    <mergeCell ref="AL789:AP789"/>
    <mergeCell ref="C786:D786"/>
    <mergeCell ref="E786:H786"/>
    <mergeCell ref="I786:K786"/>
    <mergeCell ref="L786:V786"/>
    <mergeCell ref="W786:Z786"/>
    <mergeCell ref="AA786:AC786"/>
    <mergeCell ref="AD786:AF786"/>
    <mergeCell ref="AG786:AH786"/>
    <mergeCell ref="AI786:AK786"/>
    <mergeCell ref="AL786:AP786"/>
    <mergeCell ref="C787:D787"/>
    <mergeCell ref="E787:H787"/>
    <mergeCell ref="I787:K787"/>
    <mergeCell ref="L787:V787"/>
    <mergeCell ref="W787:Z787"/>
    <mergeCell ref="AA787:AC787"/>
    <mergeCell ref="AD787:AF787"/>
    <mergeCell ref="AG787:AH787"/>
    <mergeCell ref="AI787:AK787"/>
    <mergeCell ref="AL787:AP787"/>
    <mergeCell ref="C784:D784"/>
    <mergeCell ref="E784:H784"/>
    <mergeCell ref="I784:K784"/>
    <mergeCell ref="L784:V784"/>
    <mergeCell ref="W784:Z784"/>
    <mergeCell ref="AA784:AC784"/>
    <mergeCell ref="AD784:AF784"/>
    <mergeCell ref="AG784:AH784"/>
    <mergeCell ref="AI784:AK784"/>
    <mergeCell ref="AL784:AP784"/>
    <mergeCell ref="C785:D785"/>
    <mergeCell ref="E785:H785"/>
    <mergeCell ref="I785:K785"/>
    <mergeCell ref="L785:V785"/>
    <mergeCell ref="W785:Z785"/>
    <mergeCell ref="AA785:AC785"/>
    <mergeCell ref="AD785:AF785"/>
    <mergeCell ref="AG785:AH785"/>
    <mergeCell ref="AI785:AK785"/>
    <mergeCell ref="AL785:AP785"/>
    <mergeCell ref="C782:D782"/>
    <mergeCell ref="E782:H782"/>
    <mergeCell ref="I782:K782"/>
    <mergeCell ref="L782:V782"/>
    <mergeCell ref="W782:Z782"/>
    <mergeCell ref="AA782:AC782"/>
    <mergeCell ref="AD782:AF782"/>
    <mergeCell ref="AG782:AH782"/>
    <mergeCell ref="AI782:AK782"/>
    <mergeCell ref="AL782:AP782"/>
    <mergeCell ref="C783:D783"/>
    <mergeCell ref="E783:H783"/>
    <mergeCell ref="I783:K783"/>
    <mergeCell ref="L783:V783"/>
    <mergeCell ref="W783:Z783"/>
    <mergeCell ref="AA783:AC783"/>
    <mergeCell ref="AD783:AF783"/>
    <mergeCell ref="AG783:AH783"/>
    <mergeCell ref="AI783:AK783"/>
    <mergeCell ref="AL783:AP783"/>
    <mergeCell ref="C780:D780"/>
    <mergeCell ref="E780:H780"/>
    <mergeCell ref="I780:K780"/>
    <mergeCell ref="L780:V780"/>
    <mergeCell ref="W780:Z780"/>
    <mergeCell ref="AA780:AC780"/>
    <mergeCell ref="AD780:AF780"/>
    <mergeCell ref="AG780:AH780"/>
    <mergeCell ref="AI780:AK780"/>
    <mergeCell ref="AL780:AP780"/>
    <mergeCell ref="C781:D781"/>
    <mergeCell ref="E781:H781"/>
    <mergeCell ref="I781:K781"/>
    <mergeCell ref="L781:V781"/>
    <mergeCell ref="W781:Z781"/>
    <mergeCell ref="AA781:AC781"/>
    <mergeCell ref="AD781:AF781"/>
    <mergeCell ref="AG781:AH781"/>
    <mergeCell ref="AI781:AK781"/>
    <mergeCell ref="AL781:AP781"/>
    <mergeCell ref="C778:D778"/>
    <mergeCell ref="E778:H778"/>
    <mergeCell ref="I778:K778"/>
    <mergeCell ref="L778:V778"/>
    <mergeCell ref="W778:Z778"/>
    <mergeCell ref="AA778:AC778"/>
    <mergeCell ref="AD778:AF778"/>
    <mergeCell ref="AG778:AH778"/>
    <mergeCell ref="AI778:AK778"/>
    <mergeCell ref="AL778:AP778"/>
    <mergeCell ref="C779:D779"/>
    <mergeCell ref="E779:H779"/>
    <mergeCell ref="I779:K779"/>
    <mergeCell ref="L779:V779"/>
    <mergeCell ref="W779:Z779"/>
    <mergeCell ref="AA779:AC779"/>
    <mergeCell ref="AD779:AF779"/>
    <mergeCell ref="AG779:AH779"/>
    <mergeCell ref="AI779:AK779"/>
    <mergeCell ref="AL779:AP779"/>
    <mergeCell ref="C776:D776"/>
    <mergeCell ref="E776:H776"/>
    <mergeCell ref="I776:K776"/>
    <mergeCell ref="L776:V776"/>
    <mergeCell ref="W776:Z776"/>
    <mergeCell ref="AA776:AC776"/>
    <mergeCell ref="AD776:AF776"/>
    <mergeCell ref="AG776:AH776"/>
    <mergeCell ref="AI776:AK776"/>
    <mergeCell ref="AL776:AP776"/>
    <mergeCell ref="C777:D777"/>
    <mergeCell ref="E777:H777"/>
    <mergeCell ref="I777:K777"/>
    <mergeCell ref="L777:V777"/>
    <mergeCell ref="W777:Z777"/>
    <mergeCell ref="AA777:AC777"/>
    <mergeCell ref="AD777:AF777"/>
    <mergeCell ref="AG777:AH777"/>
    <mergeCell ref="AI777:AK777"/>
    <mergeCell ref="AL777:AP777"/>
    <mergeCell ref="C774:D774"/>
    <mergeCell ref="E774:H774"/>
    <mergeCell ref="I774:K774"/>
    <mergeCell ref="L774:V774"/>
    <mergeCell ref="W774:Z774"/>
    <mergeCell ref="AA774:AC774"/>
    <mergeCell ref="AD774:AF774"/>
    <mergeCell ref="AG774:AH774"/>
    <mergeCell ref="AI774:AK774"/>
    <mergeCell ref="AL774:AP774"/>
    <mergeCell ref="C775:D775"/>
    <mergeCell ref="E775:H775"/>
    <mergeCell ref="I775:K775"/>
    <mergeCell ref="L775:V775"/>
    <mergeCell ref="W775:Z775"/>
    <mergeCell ref="AA775:AC775"/>
    <mergeCell ref="AD775:AF775"/>
    <mergeCell ref="AG775:AH775"/>
    <mergeCell ref="AI775:AK775"/>
    <mergeCell ref="AL775:AP775"/>
    <mergeCell ref="C772:D772"/>
    <mergeCell ref="E772:H772"/>
    <mergeCell ref="I772:K772"/>
    <mergeCell ref="L772:V772"/>
    <mergeCell ref="W772:Z772"/>
    <mergeCell ref="AA772:AC772"/>
    <mergeCell ref="AD772:AF772"/>
    <mergeCell ref="AG772:AH772"/>
    <mergeCell ref="AI772:AK772"/>
    <mergeCell ref="AL772:AP772"/>
    <mergeCell ref="C773:D773"/>
    <mergeCell ref="E773:H773"/>
    <mergeCell ref="I773:K773"/>
    <mergeCell ref="L773:V773"/>
    <mergeCell ref="W773:Z773"/>
    <mergeCell ref="AA773:AC773"/>
    <mergeCell ref="AD773:AF773"/>
    <mergeCell ref="AG773:AH773"/>
    <mergeCell ref="AI773:AK773"/>
    <mergeCell ref="AL773:AP773"/>
    <mergeCell ref="C770:D770"/>
    <mergeCell ref="E770:H770"/>
    <mergeCell ref="I770:K770"/>
    <mergeCell ref="L770:V770"/>
    <mergeCell ref="W770:Z770"/>
    <mergeCell ref="AA770:AC770"/>
    <mergeCell ref="AD770:AF770"/>
    <mergeCell ref="AG770:AH770"/>
    <mergeCell ref="AI770:AK770"/>
    <mergeCell ref="AL770:AP770"/>
    <mergeCell ref="C771:D771"/>
    <mergeCell ref="E771:H771"/>
    <mergeCell ref="I771:K771"/>
    <mergeCell ref="L771:V771"/>
    <mergeCell ref="W771:Z771"/>
    <mergeCell ref="AA771:AC771"/>
    <mergeCell ref="AD771:AF771"/>
    <mergeCell ref="AG771:AH771"/>
    <mergeCell ref="AI771:AK771"/>
    <mergeCell ref="AL771:AP771"/>
    <mergeCell ref="C768:D768"/>
    <mergeCell ref="E768:H768"/>
    <mergeCell ref="I768:K768"/>
    <mergeCell ref="L768:V768"/>
    <mergeCell ref="W768:Z768"/>
    <mergeCell ref="AA768:AC768"/>
    <mergeCell ref="AD768:AF768"/>
    <mergeCell ref="AG768:AH768"/>
    <mergeCell ref="AI768:AK768"/>
    <mergeCell ref="AL768:AP768"/>
    <mergeCell ref="C769:D769"/>
    <mergeCell ref="E769:H769"/>
    <mergeCell ref="I769:K769"/>
    <mergeCell ref="L769:V769"/>
    <mergeCell ref="W769:Z769"/>
    <mergeCell ref="AA769:AC769"/>
    <mergeCell ref="AD769:AF769"/>
    <mergeCell ref="AG769:AH769"/>
    <mergeCell ref="AI769:AK769"/>
    <mergeCell ref="AL769:AP769"/>
    <mergeCell ref="C766:D766"/>
    <mergeCell ref="E766:H766"/>
    <mergeCell ref="I766:K766"/>
    <mergeCell ref="L766:V766"/>
    <mergeCell ref="W766:Z766"/>
    <mergeCell ref="AA766:AC766"/>
    <mergeCell ref="AD766:AF766"/>
    <mergeCell ref="AG766:AH766"/>
    <mergeCell ref="AI766:AK766"/>
    <mergeCell ref="AL766:AP766"/>
    <mergeCell ref="C767:D767"/>
    <mergeCell ref="E767:H767"/>
    <mergeCell ref="I767:K767"/>
    <mergeCell ref="L767:V767"/>
    <mergeCell ref="W767:Z767"/>
    <mergeCell ref="AA767:AC767"/>
    <mergeCell ref="AD767:AF767"/>
    <mergeCell ref="AG767:AH767"/>
    <mergeCell ref="AI767:AK767"/>
    <mergeCell ref="AL767:AP767"/>
    <mergeCell ref="C764:D764"/>
    <mergeCell ref="E764:H764"/>
    <mergeCell ref="I764:K764"/>
    <mergeCell ref="L764:V764"/>
    <mergeCell ref="W764:Z764"/>
    <mergeCell ref="AA764:AC764"/>
    <mergeCell ref="AD764:AF764"/>
    <mergeCell ref="AG764:AH764"/>
    <mergeCell ref="AI764:AK764"/>
    <mergeCell ref="AL764:AP764"/>
    <mergeCell ref="C765:D765"/>
    <mergeCell ref="E765:H765"/>
    <mergeCell ref="I765:K765"/>
    <mergeCell ref="L765:V765"/>
    <mergeCell ref="W765:Z765"/>
    <mergeCell ref="AA765:AC765"/>
    <mergeCell ref="AD765:AF765"/>
    <mergeCell ref="AG765:AH765"/>
    <mergeCell ref="AI765:AK765"/>
    <mergeCell ref="AL765:AP765"/>
    <mergeCell ref="C762:D762"/>
    <mergeCell ref="E762:H762"/>
    <mergeCell ref="I762:K762"/>
    <mergeCell ref="L762:V762"/>
    <mergeCell ref="W762:Z762"/>
    <mergeCell ref="AA762:AC762"/>
    <mergeCell ref="AD762:AF762"/>
    <mergeCell ref="AG762:AH762"/>
    <mergeCell ref="AI762:AK762"/>
    <mergeCell ref="AL762:AP762"/>
    <mergeCell ref="C763:D763"/>
    <mergeCell ref="E763:H763"/>
    <mergeCell ref="I763:K763"/>
    <mergeCell ref="L763:V763"/>
    <mergeCell ref="W763:Z763"/>
    <mergeCell ref="AA763:AC763"/>
    <mergeCell ref="AD763:AF763"/>
    <mergeCell ref="AG763:AH763"/>
    <mergeCell ref="AI763:AK763"/>
    <mergeCell ref="AL763:AP763"/>
    <mergeCell ref="C760:D760"/>
    <mergeCell ref="E760:H760"/>
    <mergeCell ref="I760:K760"/>
    <mergeCell ref="L760:V760"/>
    <mergeCell ref="W760:Z760"/>
    <mergeCell ref="AA760:AC760"/>
    <mergeCell ref="AD760:AF760"/>
    <mergeCell ref="AG760:AH760"/>
    <mergeCell ref="AI760:AK760"/>
    <mergeCell ref="AL760:AP760"/>
    <mergeCell ref="C761:D761"/>
    <mergeCell ref="E761:H761"/>
    <mergeCell ref="I761:K761"/>
    <mergeCell ref="L761:V761"/>
    <mergeCell ref="W761:Z761"/>
    <mergeCell ref="AA761:AC761"/>
    <mergeCell ref="AD761:AF761"/>
    <mergeCell ref="AG761:AH761"/>
    <mergeCell ref="AI761:AK761"/>
    <mergeCell ref="AL761:AP761"/>
    <mergeCell ref="C758:D758"/>
    <mergeCell ref="E758:H758"/>
    <mergeCell ref="I758:K758"/>
    <mergeCell ref="L758:V758"/>
    <mergeCell ref="W758:Z758"/>
    <mergeCell ref="AA758:AC758"/>
    <mergeCell ref="AD758:AF758"/>
    <mergeCell ref="AG758:AH758"/>
    <mergeCell ref="AI758:AK758"/>
    <mergeCell ref="AL758:AP758"/>
    <mergeCell ref="C759:D759"/>
    <mergeCell ref="E759:H759"/>
    <mergeCell ref="I759:K759"/>
    <mergeCell ref="L759:V759"/>
    <mergeCell ref="W759:Z759"/>
    <mergeCell ref="AA759:AC759"/>
    <mergeCell ref="AD759:AF759"/>
    <mergeCell ref="AG759:AH759"/>
    <mergeCell ref="AI759:AK759"/>
    <mergeCell ref="AL759:AP759"/>
    <mergeCell ref="C756:D756"/>
    <mergeCell ref="E756:H756"/>
    <mergeCell ref="I756:K756"/>
    <mergeCell ref="L756:V756"/>
    <mergeCell ref="W756:Z756"/>
    <mergeCell ref="AA756:AC756"/>
    <mergeCell ref="AD756:AF756"/>
    <mergeCell ref="AG756:AH756"/>
    <mergeCell ref="AI756:AK756"/>
    <mergeCell ref="AL756:AP756"/>
    <mergeCell ref="C757:D757"/>
    <mergeCell ref="E757:H757"/>
    <mergeCell ref="I757:K757"/>
    <mergeCell ref="L757:V757"/>
    <mergeCell ref="W757:Z757"/>
    <mergeCell ref="AA757:AC757"/>
    <mergeCell ref="AD757:AF757"/>
    <mergeCell ref="AG757:AH757"/>
    <mergeCell ref="AI757:AK757"/>
    <mergeCell ref="AL757:AP757"/>
    <mergeCell ref="C754:D754"/>
    <mergeCell ref="E754:H754"/>
    <mergeCell ref="I754:K754"/>
    <mergeCell ref="L754:V754"/>
    <mergeCell ref="W754:Z754"/>
    <mergeCell ref="AA754:AC754"/>
    <mergeCell ref="AD754:AF754"/>
    <mergeCell ref="AG754:AH754"/>
    <mergeCell ref="AI754:AK754"/>
    <mergeCell ref="AL754:AP754"/>
    <mergeCell ref="C755:D755"/>
    <mergeCell ref="E755:H755"/>
    <mergeCell ref="I755:K755"/>
    <mergeCell ref="L755:V755"/>
    <mergeCell ref="W755:Z755"/>
    <mergeCell ref="AA755:AC755"/>
    <mergeCell ref="AD755:AF755"/>
    <mergeCell ref="AG755:AH755"/>
    <mergeCell ref="AI755:AK755"/>
    <mergeCell ref="AL755:AP755"/>
    <mergeCell ref="C752:D752"/>
    <mergeCell ref="E752:H752"/>
    <mergeCell ref="I752:K752"/>
    <mergeCell ref="L752:V752"/>
    <mergeCell ref="W752:Z752"/>
    <mergeCell ref="AA752:AC752"/>
    <mergeCell ref="AD752:AF752"/>
    <mergeCell ref="AG752:AH752"/>
    <mergeCell ref="AI752:AK752"/>
    <mergeCell ref="AL752:AP752"/>
    <mergeCell ref="C753:D753"/>
    <mergeCell ref="E753:H753"/>
    <mergeCell ref="I753:K753"/>
    <mergeCell ref="L753:V753"/>
    <mergeCell ref="W753:Z753"/>
    <mergeCell ref="AA753:AC753"/>
    <mergeCell ref="AD753:AF753"/>
    <mergeCell ref="AG753:AH753"/>
    <mergeCell ref="AI753:AK753"/>
    <mergeCell ref="AL753:AP753"/>
    <mergeCell ref="C750:D750"/>
    <mergeCell ref="E750:H750"/>
    <mergeCell ref="I750:K750"/>
    <mergeCell ref="L750:V750"/>
    <mergeCell ref="W750:Z750"/>
    <mergeCell ref="AA750:AC750"/>
    <mergeCell ref="AD750:AF750"/>
    <mergeCell ref="AG750:AH750"/>
    <mergeCell ref="AI750:AK750"/>
    <mergeCell ref="AL750:AP750"/>
    <mergeCell ref="C751:D751"/>
    <mergeCell ref="E751:H751"/>
    <mergeCell ref="I751:K751"/>
    <mergeCell ref="L751:V751"/>
    <mergeCell ref="W751:Z751"/>
    <mergeCell ref="AA751:AC751"/>
    <mergeCell ref="AD751:AF751"/>
    <mergeCell ref="AG751:AH751"/>
    <mergeCell ref="AI751:AK751"/>
    <mergeCell ref="AL751:AP751"/>
    <mergeCell ref="C748:D748"/>
    <mergeCell ref="E748:H748"/>
    <mergeCell ref="I748:K748"/>
    <mergeCell ref="L748:V748"/>
    <mergeCell ref="W748:Z748"/>
    <mergeCell ref="AA748:AC748"/>
    <mergeCell ref="AD748:AF748"/>
    <mergeCell ref="AG748:AH748"/>
    <mergeCell ref="AI748:AK748"/>
    <mergeCell ref="AL748:AP748"/>
    <mergeCell ref="C749:D749"/>
    <mergeCell ref="E749:H749"/>
    <mergeCell ref="I749:K749"/>
    <mergeCell ref="L749:V749"/>
    <mergeCell ref="W749:Z749"/>
    <mergeCell ref="AA749:AC749"/>
    <mergeCell ref="AD749:AF749"/>
    <mergeCell ref="AG749:AH749"/>
    <mergeCell ref="AI749:AK749"/>
    <mergeCell ref="AL749:AP749"/>
    <mergeCell ref="C746:D746"/>
    <mergeCell ref="E746:H746"/>
    <mergeCell ref="I746:K746"/>
    <mergeCell ref="L746:V746"/>
    <mergeCell ref="W746:Z746"/>
    <mergeCell ref="AA746:AC746"/>
    <mergeCell ref="AD746:AF746"/>
    <mergeCell ref="AG746:AH746"/>
    <mergeCell ref="AI746:AK746"/>
    <mergeCell ref="AL746:AP746"/>
    <mergeCell ref="C747:D747"/>
    <mergeCell ref="E747:H747"/>
    <mergeCell ref="I747:K747"/>
    <mergeCell ref="L747:V747"/>
    <mergeCell ref="W747:Z747"/>
    <mergeCell ref="AA747:AC747"/>
    <mergeCell ref="AD747:AF747"/>
    <mergeCell ref="AG747:AH747"/>
    <mergeCell ref="AI747:AK747"/>
    <mergeCell ref="AL747:AP747"/>
    <mergeCell ref="C744:D744"/>
    <mergeCell ref="E744:H744"/>
    <mergeCell ref="I744:K744"/>
    <mergeCell ref="L744:V744"/>
    <mergeCell ref="W744:Z744"/>
    <mergeCell ref="AA744:AC744"/>
    <mergeCell ref="AD744:AF744"/>
    <mergeCell ref="AG744:AH744"/>
    <mergeCell ref="AI744:AK744"/>
    <mergeCell ref="AL744:AP744"/>
    <mergeCell ref="C745:D745"/>
    <mergeCell ref="E745:H745"/>
    <mergeCell ref="I745:K745"/>
    <mergeCell ref="L745:V745"/>
    <mergeCell ref="W745:Z745"/>
    <mergeCell ref="AA745:AC745"/>
    <mergeCell ref="AD745:AF745"/>
    <mergeCell ref="AG745:AH745"/>
    <mergeCell ref="AI745:AK745"/>
    <mergeCell ref="AL745:AP745"/>
    <mergeCell ref="C742:D742"/>
    <mergeCell ref="E742:H742"/>
    <mergeCell ref="I742:K742"/>
    <mergeCell ref="L742:V742"/>
    <mergeCell ref="W742:Z742"/>
    <mergeCell ref="AA742:AC742"/>
    <mergeCell ref="AD742:AF742"/>
    <mergeCell ref="AG742:AH742"/>
    <mergeCell ref="AI742:AK742"/>
    <mergeCell ref="AL742:AP742"/>
    <mergeCell ref="C743:D743"/>
    <mergeCell ref="E743:H743"/>
    <mergeCell ref="I743:K743"/>
    <mergeCell ref="L743:V743"/>
    <mergeCell ref="W743:Z743"/>
    <mergeCell ref="AA743:AC743"/>
    <mergeCell ref="AD743:AF743"/>
    <mergeCell ref="AG743:AH743"/>
    <mergeCell ref="AI743:AK743"/>
    <mergeCell ref="AL743:AP743"/>
    <mergeCell ref="C740:D740"/>
    <mergeCell ref="E740:H740"/>
    <mergeCell ref="I740:K740"/>
    <mergeCell ref="L740:V740"/>
    <mergeCell ref="W740:Z740"/>
    <mergeCell ref="AA740:AC740"/>
    <mergeCell ref="AD740:AF740"/>
    <mergeCell ref="AG740:AH740"/>
    <mergeCell ref="AI740:AK740"/>
    <mergeCell ref="AL740:AP740"/>
    <mergeCell ref="C741:D741"/>
    <mergeCell ref="E741:H741"/>
    <mergeCell ref="I741:K741"/>
    <mergeCell ref="L741:V741"/>
    <mergeCell ref="W741:Z741"/>
    <mergeCell ref="AA741:AC741"/>
    <mergeCell ref="AD741:AF741"/>
    <mergeCell ref="AG741:AH741"/>
    <mergeCell ref="AI741:AK741"/>
    <mergeCell ref="AL741:AP741"/>
    <mergeCell ref="C738:D738"/>
    <mergeCell ref="E738:H738"/>
    <mergeCell ref="I738:K738"/>
    <mergeCell ref="L738:V738"/>
    <mergeCell ref="W738:Z738"/>
    <mergeCell ref="AA738:AC738"/>
    <mergeCell ref="AD738:AF738"/>
    <mergeCell ref="AG738:AH738"/>
    <mergeCell ref="AI738:AK738"/>
    <mergeCell ref="AL738:AP738"/>
    <mergeCell ref="C739:D739"/>
    <mergeCell ref="E739:H739"/>
    <mergeCell ref="I739:K739"/>
    <mergeCell ref="L739:V739"/>
    <mergeCell ref="W739:Z739"/>
    <mergeCell ref="AA739:AC739"/>
    <mergeCell ref="AD739:AF739"/>
    <mergeCell ref="AG739:AH739"/>
    <mergeCell ref="AI739:AK739"/>
    <mergeCell ref="AL739:AP739"/>
    <mergeCell ref="C736:D736"/>
    <mergeCell ref="E736:H736"/>
    <mergeCell ref="I736:K736"/>
    <mergeCell ref="L736:V736"/>
    <mergeCell ref="W736:Z736"/>
    <mergeCell ref="AA736:AC736"/>
    <mergeCell ref="AD736:AF736"/>
    <mergeCell ref="AG736:AH736"/>
    <mergeCell ref="AI736:AK736"/>
    <mergeCell ref="AL736:AP736"/>
    <mergeCell ref="C737:D737"/>
    <mergeCell ref="E737:H737"/>
    <mergeCell ref="I737:K737"/>
    <mergeCell ref="L737:V737"/>
    <mergeCell ref="W737:Z737"/>
    <mergeCell ref="AA737:AC737"/>
    <mergeCell ref="AD737:AF737"/>
    <mergeCell ref="AG737:AH737"/>
    <mergeCell ref="AI737:AK737"/>
    <mergeCell ref="AL737:AP737"/>
    <mergeCell ref="C734:D734"/>
    <mergeCell ref="E734:H734"/>
    <mergeCell ref="I734:K734"/>
    <mergeCell ref="L734:V734"/>
    <mergeCell ref="W734:Z734"/>
    <mergeCell ref="AA734:AC734"/>
    <mergeCell ref="AD734:AF734"/>
    <mergeCell ref="AG734:AH734"/>
    <mergeCell ref="AI734:AK734"/>
    <mergeCell ref="AL734:AP734"/>
    <mergeCell ref="C735:D735"/>
    <mergeCell ref="E735:H735"/>
    <mergeCell ref="I735:K735"/>
    <mergeCell ref="L735:V735"/>
    <mergeCell ref="W735:Z735"/>
    <mergeCell ref="AA735:AC735"/>
    <mergeCell ref="AD735:AF735"/>
    <mergeCell ref="AG735:AH735"/>
    <mergeCell ref="AI735:AK735"/>
    <mergeCell ref="AL735:AP735"/>
    <mergeCell ref="C732:D732"/>
    <mergeCell ref="E732:H732"/>
    <mergeCell ref="I732:K732"/>
    <mergeCell ref="L732:V732"/>
    <mergeCell ref="W732:Z732"/>
    <mergeCell ref="AA732:AC732"/>
    <mergeCell ref="AD732:AF732"/>
    <mergeCell ref="AG732:AH732"/>
    <mergeCell ref="AI732:AK732"/>
    <mergeCell ref="AL732:AP732"/>
    <mergeCell ref="C733:D733"/>
    <mergeCell ref="E733:H733"/>
    <mergeCell ref="I733:K733"/>
    <mergeCell ref="L733:V733"/>
    <mergeCell ref="W733:Z733"/>
    <mergeCell ref="AA733:AC733"/>
    <mergeCell ref="AD733:AF733"/>
    <mergeCell ref="AG733:AH733"/>
    <mergeCell ref="AI733:AK733"/>
    <mergeCell ref="AL733:AP733"/>
    <mergeCell ref="C730:D730"/>
    <mergeCell ref="E730:H730"/>
    <mergeCell ref="I730:K730"/>
    <mergeCell ref="L730:V730"/>
    <mergeCell ref="W730:Z730"/>
    <mergeCell ref="AA730:AC730"/>
    <mergeCell ref="AD730:AF730"/>
    <mergeCell ref="AG730:AH730"/>
    <mergeCell ref="AI730:AK730"/>
    <mergeCell ref="AL730:AP730"/>
    <mergeCell ref="C731:D731"/>
    <mergeCell ref="E731:H731"/>
    <mergeCell ref="I731:K731"/>
    <mergeCell ref="L731:V731"/>
    <mergeCell ref="W731:Z731"/>
    <mergeCell ref="AA731:AC731"/>
    <mergeCell ref="AD731:AF731"/>
    <mergeCell ref="AG731:AH731"/>
    <mergeCell ref="AI731:AK731"/>
    <mergeCell ref="AL731:AP731"/>
    <mergeCell ref="C728:D728"/>
    <mergeCell ref="E728:H728"/>
    <mergeCell ref="I728:K728"/>
    <mergeCell ref="L728:V728"/>
    <mergeCell ref="W728:Z728"/>
    <mergeCell ref="AA728:AC728"/>
    <mergeCell ref="AD728:AF728"/>
    <mergeCell ref="AG728:AH728"/>
    <mergeCell ref="AI728:AK728"/>
    <mergeCell ref="AL728:AP728"/>
    <mergeCell ref="C729:D729"/>
    <mergeCell ref="E729:H729"/>
    <mergeCell ref="I729:K729"/>
    <mergeCell ref="L729:V729"/>
    <mergeCell ref="W729:Z729"/>
    <mergeCell ref="AA729:AC729"/>
    <mergeCell ref="AD729:AF729"/>
    <mergeCell ref="AG729:AH729"/>
    <mergeCell ref="AI729:AK729"/>
    <mergeCell ref="AL729:AP729"/>
    <mergeCell ref="C726:D726"/>
    <mergeCell ref="E726:H726"/>
    <mergeCell ref="I726:K726"/>
    <mergeCell ref="L726:V726"/>
    <mergeCell ref="W726:Z726"/>
    <mergeCell ref="AA726:AC726"/>
    <mergeCell ref="AD726:AF726"/>
    <mergeCell ref="AG726:AH726"/>
    <mergeCell ref="AI726:AK726"/>
    <mergeCell ref="AL726:AP726"/>
    <mergeCell ref="C727:D727"/>
    <mergeCell ref="E727:H727"/>
    <mergeCell ref="I727:K727"/>
    <mergeCell ref="L727:V727"/>
    <mergeCell ref="W727:Z727"/>
    <mergeCell ref="AA727:AC727"/>
    <mergeCell ref="AD727:AF727"/>
    <mergeCell ref="AG727:AH727"/>
    <mergeCell ref="AI727:AK727"/>
    <mergeCell ref="AL727:AP727"/>
    <mergeCell ref="C724:D724"/>
    <mergeCell ref="E724:H724"/>
    <mergeCell ref="I724:K724"/>
    <mergeCell ref="L724:V724"/>
    <mergeCell ref="W724:Z724"/>
    <mergeCell ref="AA724:AC724"/>
    <mergeCell ref="AD724:AF724"/>
    <mergeCell ref="AG724:AH724"/>
    <mergeCell ref="AI724:AK724"/>
    <mergeCell ref="AL724:AP724"/>
    <mergeCell ref="C725:D725"/>
    <mergeCell ref="E725:H725"/>
    <mergeCell ref="I725:K725"/>
    <mergeCell ref="L725:V725"/>
    <mergeCell ref="W725:Z725"/>
    <mergeCell ref="AA725:AC725"/>
    <mergeCell ref="AD725:AF725"/>
    <mergeCell ref="AG725:AH725"/>
    <mergeCell ref="AI725:AK725"/>
    <mergeCell ref="AL725:AP725"/>
    <mergeCell ref="C722:D722"/>
    <mergeCell ref="E722:H722"/>
    <mergeCell ref="I722:K722"/>
    <mergeCell ref="L722:V722"/>
    <mergeCell ref="W722:Z722"/>
    <mergeCell ref="AA722:AC722"/>
    <mergeCell ref="AD722:AF722"/>
    <mergeCell ref="AG722:AH722"/>
    <mergeCell ref="AI722:AK722"/>
    <mergeCell ref="AL722:AP722"/>
    <mergeCell ref="C723:D723"/>
    <mergeCell ref="E723:H723"/>
    <mergeCell ref="I723:K723"/>
    <mergeCell ref="L723:V723"/>
    <mergeCell ref="W723:Z723"/>
    <mergeCell ref="AA723:AC723"/>
    <mergeCell ref="AD723:AF723"/>
    <mergeCell ref="AG723:AH723"/>
    <mergeCell ref="AI723:AK723"/>
    <mergeCell ref="AL723:AP723"/>
    <mergeCell ref="C720:D720"/>
    <mergeCell ref="E720:H720"/>
    <mergeCell ref="I720:K720"/>
    <mergeCell ref="L720:V720"/>
    <mergeCell ref="W720:Z720"/>
    <mergeCell ref="AA720:AC720"/>
    <mergeCell ref="AD720:AF720"/>
    <mergeCell ref="AG720:AH720"/>
    <mergeCell ref="AI720:AK720"/>
    <mergeCell ref="AL720:AP720"/>
    <mergeCell ref="C721:D721"/>
    <mergeCell ref="E721:H721"/>
    <mergeCell ref="I721:K721"/>
    <mergeCell ref="L721:V721"/>
    <mergeCell ref="W721:Z721"/>
    <mergeCell ref="AA721:AC721"/>
    <mergeCell ref="AD721:AF721"/>
    <mergeCell ref="AG721:AH721"/>
    <mergeCell ref="AI721:AK721"/>
    <mergeCell ref="AL721:AP721"/>
    <mergeCell ref="C718:D718"/>
    <mergeCell ref="E718:H718"/>
    <mergeCell ref="I718:K718"/>
    <mergeCell ref="L718:V718"/>
    <mergeCell ref="W718:Z718"/>
    <mergeCell ref="AA718:AC718"/>
    <mergeCell ref="AD718:AF718"/>
    <mergeCell ref="AG718:AH718"/>
    <mergeCell ref="AI718:AK718"/>
    <mergeCell ref="AL718:AP718"/>
    <mergeCell ref="C719:D719"/>
    <mergeCell ref="E719:H719"/>
    <mergeCell ref="I719:K719"/>
    <mergeCell ref="L719:V719"/>
    <mergeCell ref="W719:Z719"/>
    <mergeCell ref="AA719:AC719"/>
    <mergeCell ref="AD719:AF719"/>
    <mergeCell ref="AG719:AH719"/>
    <mergeCell ref="AI719:AK719"/>
    <mergeCell ref="AL719:AP719"/>
    <mergeCell ref="C716:D716"/>
    <mergeCell ref="E716:H716"/>
    <mergeCell ref="I716:K716"/>
    <mergeCell ref="L716:V716"/>
    <mergeCell ref="W716:Z716"/>
    <mergeCell ref="AA716:AC716"/>
    <mergeCell ref="AD716:AF716"/>
    <mergeCell ref="AG716:AH716"/>
    <mergeCell ref="AI716:AK716"/>
    <mergeCell ref="AL716:AP716"/>
    <mergeCell ref="C717:D717"/>
    <mergeCell ref="E717:H717"/>
    <mergeCell ref="I717:K717"/>
    <mergeCell ref="L717:V717"/>
    <mergeCell ref="W717:Z717"/>
    <mergeCell ref="AA717:AC717"/>
    <mergeCell ref="AD717:AF717"/>
    <mergeCell ref="AG717:AH717"/>
    <mergeCell ref="AI717:AK717"/>
    <mergeCell ref="AL717:AP717"/>
    <mergeCell ref="C714:D714"/>
    <mergeCell ref="E714:H714"/>
    <mergeCell ref="I714:K714"/>
    <mergeCell ref="L714:V714"/>
    <mergeCell ref="W714:Z714"/>
    <mergeCell ref="AA714:AC714"/>
    <mergeCell ref="AD714:AF714"/>
    <mergeCell ref="AG714:AH714"/>
    <mergeCell ref="AI714:AK714"/>
    <mergeCell ref="AL714:AP714"/>
    <mergeCell ref="C715:D715"/>
    <mergeCell ref="E715:H715"/>
    <mergeCell ref="I715:K715"/>
    <mergeCell ref="L715:V715"/>
    <mergeCell ref="W715:Z715"/>
    <mergeCell ref="AA715:AC715"/>
    <mergeCell ref="AD715:AF715"/>
    <mergeCell ref="AG715:AH715"/>
    <mergeCell ref="AI715:AK715"/>
    <mergeCell ref="AL715:AP715"/>
    <mergeCell ref="C712:D712"/>
    <mergeCell ref="E712:H712"/>
    <mergeCell ref="I712:K712"/>
    <mergeCell ref="L712:V712"/>
    <mergeCell ref="W712:Z712"/>
    <mergeCell ref="AA712:AC712"/>
    <mergeCell ref="AD712:AF712"/>
    <mergeCell ref="AG712:AH712"/>
    <mergeCell ref="AI712:AK712"/>
    <mergeCell ref="AL712:AP712"/>
    <mergeCell ref="C713:D713"/>
    <mergeCell ref="E713:H713"/>
    <mergeCell ref="I713:K713"/>
    <mergeCell ref="L713:V713"/>
    <mergeCell ref="W713:Z713"/>
    <mergeCell ref="AA713:AC713"/>
    <mergeCell ref="AD713:AF713"/>
    <mergeCell ref="AG713:AH713"/>
    <mergeCell ref="AI713:AK713"/>
    <mergeCell ref="AL713:AP713"/>
    <mergeCell ref="C710:D710"/>
    <mergeCell ref="E710:H710"/>
    <mergeCell ref="I710:K710"/>
    <mergeCell ref="L710:V710"/>
    <mergeCell ref="W710:Z710"/>
    <mergeCell ref="AA710:AC710"/>
    <mergeCell ref="AD710:AF710"/>
    <mergeCell ref="AG710:AH710"/>
    <mergeCell ref="AI710:AK710"/>
    <mergeCell ref="AL710:AP710"/>
    <mergeCell ref="C711:D711"/>
    <mergeCell ref="E711:H711"/>
    <mergeCell ref="I711:K711"/>
    <mergeCell ref="L711:V711"/>
    <mergeCell ref="W711:Z711"/>
    <mergeCell ref="AA711:AC711"/>
    <mergeCell ref="AD711:AF711"/>
    <mergeCell ref="AG711:AH711"/>
    <mergeCell ref="AI711:AK711"/>
    <mergeCell ref="AL711:AP711"/>
    <mergeCell ref="C708:D708"/>
    <mergeCell ref="E708:H708"/>
    <mergeCell ref="I708:K708"/>
    <mergeCell ref="L708:V708"/>
    <mergeCell ref="W708:Z708"/>
    <mergeCell ref="AA708:AC708"/>
    <mergeCell ref="AD708:AF708"/>
    <mergeCell ref="AG708:AH708"/>
    <mergeCell ref="AI708:AK708"/>
    <mergeCell ref="AL708:AP708"/>
    <mergeCell ref="C709:D709"/>
    <mergeCell ref="E709:H709"/>
    <mergeCell ref="I709:K709"/>
    <mergeCell ref="L709:V709"/>
    <mergeCell ref="W709:Z709"/>
    <mergeCell ref="AA709:AC709"/>
    <mergeCell ref="AD709:AF709"/>
    <mergeCell ref="AG709:AH709"/>
    <mergeCell ref="AI709:AK709"/>
    <mergeCell ref="AL709:AP709"/>
    <mergeCell ref="C706:D706"/>
    <mergeCell ref="E706:H706"/>
    <mergeCell ref="I706:K706"/>
    <mergeCell ref="L706:V706"/>
    <mergeCell ref="W706:Z706"/>
    <mergeCell ref="AA706:AC706"/>
    <mergeCell ref="AD706:AF706"/>
    <mergeCell ref="AG706:AH706"/>
    <mergeCell ref="AI706:AK706"/>
    <mergeCell ref="AL706:AP706"/>
    <mergeCell ref="C707:D707"/>
    <mergeCell ref="E707:H707"/>
    <mergeCell ref="I707:K707"/>
    <mergeCell ref="L707:V707"/>
    <mergeCell ref="W707:Z707"/>
    <mergeCell ref="AA707:AC707"/>
    <mergeCell ref="AD707:AF707"/>
    <mergeCell ref="AG707:AH707"/>
    <mergeCell ref="AI707:AK707"/>
    <mergeCell ref="AL707:AP707"/>
    <mergeCell ref="C704:D704"/>
    <mergeCell ref="E704:H704"/>
    <mergeCell ref="I704:K704"/>
    <mergeCell ref="L704:V704"/>
    <mergeCell ref="W704:Z704"/>
    <mergeCell ref="AA704:AC704"/>
    <mergeCell ref="AD704:AF704"/>
    <mergeCell ref="AG704:AH704"/>
    <mergeCell ref="AI704:AK704"/>
    <mergeCell ref="AL704:AP704"/>
    <mergeCell ref="C705:D705"/>
    <mergeCell ref="E705:H705"/>
    <mergeCell ref="I705:K705"/>
    <mergeCell ref="L705:V705"/>
    <mergeCell ref="W705:Z705"/>
    <mergeCell ref="AA705:AC705"/>
    <mergeCell ref="AD705:AF705"/>
    <mergeCell ref="AG705:AH705"/>
    <mergeCell ref="AI705:AK705"/>
    <mergeCell ref="AL705:AP705"/>
    <mergeCell ref="C702:D702"/>
    <mergeCell ref="E702:H702"/>
    <mergeCell ref="I702:K702"/>
    <mergeCell ref="L702:V702"/>
    <mergeCell ref="W702:Z702"/>
    <mergeCell ref="AA702:AC702"/>
    <mergeCell ref="AD702:AF702"/>
    <mergeCell ref="AG702:AH702"/>
    <mergeCell ref="AI702:AK702"/>
    <mergeCell ref="AL702:AP702"/>
    <mergeCell ref="C703:D703"/>
    <mergeCell ref="E703:H703"/>
    <mergeCell ref="I703:K703"/>
    <mergeCell ref="L703:V703"/>
    <mergeCell ref="W703:Z703"/>
    <mergeCell ref="AA703:AC703"/>
    <mergeCell ref="AD703:AF703"/>
    <mergeCell ref="AG703:AH703"/>
    <mergeCell ref="AI703:AK703"/>
    <mergeCell ref="AL703:AP703"/>
    <mergeCell ref="C700:D700"/>
    <mergeCell ref="E700:H700"/>
    <mergeCell ref="I700:K700"/>
    <mergeCell ref="L700:V700"/>
    <mergeCell ref="W700:Z700"/>
    <mergeCell ref="AA700:AC700"/>
    <mergeCell ref="AD700:AF700"/>
    <mergeCell ref="AG700:AH700"/>
    <mergeCell ref="AI700:AK700"/>
    <mergeCell ref="AL700:AP700"/>
    <mergeCell ref="C701:D701"/>
    <mergeCell ref="E701:H701"/>
    <mergeCell ref="I701:K701"/>
    <mergeCell ref="L701:V701"/>
    <mergeCell ref="W701:Z701"/>
    <mergeCell ref="AA701:AC701"/>
    <mergeCell ref="AD701:AF701"/>
    <mergeCell ref="AG701:AH701"/>
    <mergeCell ref="AI701:AK701"/>
    <mergeCell ref="AL701:AP701"/>
    <mergeCell ref="C698:D698"/>
    <mergeCell ref="E698:H698"/>
    <mergeCell ref="I698:K698"/>
    <mergeCell ref="L698:V698"/>
    <mergeCell ref="W698:Z698"/>
    <mergeCell ref="AA698:AC698"/>
    <mergeCell ref="AD698:AF698"/>
    <mergeCell ref="AG698:AH698"/>
    <mergeCell ref="AI698:AK698"/>
    <mergeCell ref="AL698:AP698"/>
    <mergeCell ref="C699:D699"/>
    <mergeCell ref="E699:H699"/>
    <mergeCell ref="I699:K699"/>
    <mergeCell ref="L699:V699"/>
    <mergeCell ref="W699:Z699"/>
    <mergeCell ref="AA699:AC699"/>
    <mergeCell ref="AD699:AF699"/>
    <mergeCell ref="AG699:AH699"/>
    <mergeCell ref="AI699:AK699"/>
    <mergeCell ref="AL699:AP699"/>
    <mergeCell ref="C696:D696"/>
    <mergeCell ref="E696:H696"/>
    <mergeCell ref="I696:K696"/>
    <mergeCell ref="L696:V696"/>
    <mergeCell ref="W696:Z696"/>
    <mergeCell ref="AA696:AC696"/>
    <mergeCell ref="AD696:AF696"/>
    <mergeCell ref="AG696:AH696"/>
    <mergeCell ref="AI696:AK696"/>
    <mergeCell ref="AL696:AP696"/>
    <mergeCell ref="C697:D697"/>
    <mergeCell ref="E697:H697"/>
    <mergeCell ref="I697:K697"/>
    <mergeCell ref="L697:V697"/>
    <mergeCell ref="W697:Z697"/>
    <mergeCell ref="AA697:AC697"/>
    <mergeCell ref="AD697:AF697"/>
    <mergeCell ref="AG697:AH697"/>
    <mergeCell ref="AI697:AK697"/>
    <mergeCell ref="AL697:AP697"/>
    <mergeCell ref="C694:D694"/>
    <mergeCell ref="E694:H694"/>
    <mergeCell ref="I694:K694"/>
    <mergeCell ref="L694:V694"/>
    <mergeCell ref="W694:Z694"/>
    <mergeCell ref="AA694:AC694"/>
    <mergeCell ref="AD694:AF694"/>
    <mergeCell ref="AG694:AH694"/>
    <mergeCell ref="AI694:AK694"/>
    <mergeCell ref="AL694:AP694"/>
    <mergeCell ref="C695:D695"/>
    <mergeCell ref="E695:H695"/>
    <mergeCell ref="I695:K695"/>
    <mergeCell ref="L695:V695"/>
    <mergeCell ref="W695:Z695"/>
    <mergeCell ref="AA695:AC695"/>
    <mergeCell ref="AD695:AF695"/>
    <mergeCell ref="AG695:AH695"/>
    <mergeCell ref="AI695:AK695"/>
    <mergeCell ref="AL695:AP695"/>
    <mergeCell ref="C692:D692"/>
    <mergeCell ref="E692:H692"/>
    <mergeCell ref="I692:K692"/>
    <mergeCell ref="L692:V692"/>
    <mergeCell ref="W692:Z692"/>
    <mergeCell ref="AA692:AC692"/>
    <mergeCell ref="AD692:AF692"/>
    <mergeCell ref="AG692:AH692"/>
    <mergeCell ref="AI692:AK692"/>
    <mergeCell ref="AL692:AP692"/>
    <mergeCell ref="C693:D693"/>
    <mergeCell ref="E693:H693"/>
    <mergeCell ref="I693:K693"/>
    <mergeCell ref="L693:V693"/>
    <mergeCell ref="W693:Z693"/>
    <mergeCell ref="AA693:AC693"/>
    <mergeCell ref="AD693:AF693"/>
    <mergeCell ref="AG693:AH693"/>
    <mergeCell ref="AI693:AK693"/>
    <mergeCell ref="AL693:AP693"/>
    <mergeCell ref="C690:D690"/>
    <mergeCell ref="E690:H690"/>
    <mergeCell ref="I690:K690"/>
    <mergeCell ref="L690:V690"/>
    <mergeCell ref="W690:Z690"/>
    <mergeCell ref="AA690:AC690"/>
    <mergeCell ref="AD690:AF690"/>
    <mergeCell ref="AG690:AH690"/>
    <mergeCell ref="AI690:AK690"/>
    <mergeCell ref="AL690:AP690"/>
    <mergeCell ref="C691:D691"/>
    <mergeCell ref="E691:H691"/>
    <mergeCell ref="I691:K691"/>
    <mergeCell ref="L691:V691"/>
    <mergeCell ref="W691:Z691"/>
    <mergeCell ref="AA691:AC691"/>
    <mergeCell ref="AD691:AF691"/>
    <mergeCell ref="AG691:AH691"/>
    <mergeCell ref="AI691:AK691"/>
    <mergeCell ref="AL691:AP691"/>
    <mergeCell ref="C688:D688"/>
    <mergeCell ref="E688:H688"/>
    <mergeCell ref="I688:K688"/>
    <mergeCell ref="L688:V688"/>
    <mergeCell ref="W688:Z688"/>
    <mergeCell ref="AA688:AC688"/>
    <mergeCell ref="AD688:AF688"/>
    <mergeCell ref="AG688:AH688"/>
    <mergeCell ref="AI688:AK688"/>
    <mergeCell ref="AL688:AP688"/>
    <mergeCell ref="C689:D689"/>
    <mergeCell ref="E689:H689"/>
    <mergeCell ref="I689:K689"/>
    <mergeCell ref="L689:V689"/>
    <mergeCell ref="W689:Z689"/>
    <mergeCell ref="AA689:AC689"/>
    <mergeCell ref="AD689:AF689"/>
    <mergeCell ref="AG689:AH689"/>
    <mergeCell ref="AI689:AK689"/>
    <mergeCell ref="AL689:AP689"/>
    <mergeCell ref="C686:D686"/>
    <mergeCell ref="E686:H686"/>
    <mergeCell ref="I686:K686"/>
    <mergeCell ref="L686:V686"/>
    <mergeCell ref="W686:Z686"/>
    <mergeCell ref="AA686:AC686"/>
    <mergeCell ref="AD686:AF686"/>
    <mergeCell ref="AG686:AH686"/>
    <mergeCell ref="AI686:AK686"/>
    <mergeCell ref="AL686:AP686"/>
    <mergeCell ref="C687:D687"/>
    <mergeCell ref="E687:H687"/>
    <mergeCell ref="I687:K687"/>
    <mergeCell ref="L687:V687"/>
    <mergeCell ref="W687:Z687"/>
    <mergeCell ref="AA687:AC687"/>
    <mergeCell ref="AD687:AF687"/>
    <mergeCell ref="AG687:AH687"/>
    <mergeCell ref="AI687:AK687"/>
    <mergeCell ref="AL687:AP687"/>
    <mergeCell ref="C684:D684"/>
    <mergeCell ref="E684:H684"/>
    <mergeCell ref="I684:K684"/>
    <mergeCell ref="L684:V684"/>
    <mergeCell ref="W684:Z684"/>
    <mergeCell ref="AA684:AC684"/>
    <mergeCell ref="AD684:AF684"/>
    <mergeCell ref="AG684:AH684"/>
    <mergeCell ref="AI684:AK684"/>
    <mergeCell ref="AL684:AP684"/>
    <mergeCell ref="C685:D685"/>
    <mergeCell ref="E685:H685"/>
    <mergeCell ref="I685:K685"/>
    <mergeCell ref="L685:V685"/>
    <mergeCell ref="W685:Z685"/>
    <mergeCell ref="AA685:AC685"/>
    <mergeCell ref="AD685:AF685"/>
    <mergeCell ref="AG685:AH685"/>
    <mergeCell ref="AI685:AK685"/>
    <mergeCell ref="AL685:AP685"/>
    <mergeCell ref="C682:D682"/>
    <mergeCell ref="E682:H682"/>
    <mergeCell ref="I682:K682"/>
    <mergeCell ref="L682:V682"/>
    <mergeCell ref="W682:Z682"/>
    <mergeCell ref="AA682:AC682"/>
    <mergeCell ref="AD682:AF682"/>
    <mergeCell ref="AG682:AH682"/>
    <mergeCell ref="AI682:AK682"/>
    <mergeCell ref="AL682:AP682"/>
    <mergeCell ref="C683:D683"/>
    <mergeCell ref="E683:H683"/>
    <mergeCell ref="I683:K683"/>
    <mergeCell ref="L683:V683"/>
    <mergeCell ref="W683:Z683"/>
    <mergeCell ref="AA683:AC683"/>
    <mergeCell ref="AD683:AF683"/>
    <mergeCell ref="AG683:AH683"/>
    <mergeCell ref="AI683:AK683"/>
    <mergeCell ref="AL683:AP683"/>
    <mergeCell ref="C680:D680"/>
    <mergeCell ref="E680:H680"/>
    <mergeCell ref="I680:K680"/>
    <mergeCell ref="L680:V680"/>
    <mergeCell ref="W680:Z680"/>
    <mergeCell ref="AA680:AC680"/>
    <mergeCell ref="AD680:AF680"/>
    <mergeCell ref="AG680:AH680"/>
    <mergeCell ref="AI680:AK680"/>
    <mergeCell ref="AL680:AP680"/>
    <mergeCell ref="C681:D681"/>
    <mergeCell ref="E681:H681"/>
    <mergeCell ref="I681:K681"/>
    <mergeCell ref="L681:V681"/>
    <mergeCell ref="W681:Z681"/>
    <mergeCell ref="AA681:AC681"/>
    <mergeCell ref="AD681:AF681"/>
    <mergeCell ref="AG681:AH681"/>
    <mergeCell ref="AI681:AK681"/>
    <mergeCell ref="AL681:AP681"/>
    <mergeCell ref="C678:D678"/>
    <mergeCell ref="E678:H678"/>
    <mergeCell ref="I678:K678"/>
    <mergeCell ref="L678:V678"/>
    <mergeCell ref="W678:Z678"/>
    <mergeCell ref="AA678:AC678"/>
    <mergeCell ref="AD678:AF678"/>
    <mergeCell ref="AG678:AH678"/>
    <mergeCell ref="AI678:AK678"/>
    <mergeCell ref="AL678:AP678"/>
    <mergeCell ref="C679:D679"/>
    <mergeCell ref="E679:H679"/>
    <mergeCell ref="I679:K679"/>
    <mergeCell ref="L679:V679"/>
    <mergeCell ref="W679:Z679"/>
    <mergeCell ref="AA679:AC679"/>
    <mergeCell ref="AD679:AF679"/>
    <mergeCell ref="AG679:AH679"/>
    <mergeCell ref="AI679:AK679"/>
    <mergeCell ref="AL679:AP679"/>
    <mergeCell ref="C676:D676"/>
    <mergeCell ref="E676:H676"/>
    <mergeCell ref="I676:K676"/>
    <mergeCell ref="L676:V676"/>
    <mergeCell ref="W676:Z676"/>
    <mergeCell ref="AA676:AC676"/>
    <mergeCell ref="AD676:AF676"/>
    <mergeCell ref="AG676:AH676"/>
    <mergeCell ref="AI676:AK676"/>
    <mergeCell ref="AL676:AP676"/>
    <mergeCell ref="C677:D677"/>
    <mergeCell ref="E677:H677"/>
    <mergeCell ref="I677:K677"/>
    <mergeCell ref="L677:V677"/>
    <mergeCell ref="W677:Z677"/>
    <mergeCell ref="AA677:AC677"/>
    <mergeCell ref="AD677:AF677"/>
    <mergeCell ref="AG677:AH677"/>
    <mergeCell ref="AI677:AK677"/>
    <mergeCell ref="AL677:AP677"/>
    <mergeCell ref="C674:D674"/>
    <mergeCell ref="E674:H674"/>
    <mergeCell ref="I674:K674"/>
    <mergeCell ref="L674:V674"/>
    <mergeCell ref="W674:Z674"/>
    <mergeCell ref="AA674:AC674"/>
    <mergeCell ref="AD674:AF674"/>
    <mergeCell ref="AG674:AH674"/>
    <mergeCell ref="AI674:AK674"/>
    <mergeCell ref="AL674:AP674"/>
    <mergeCell ref="C675:D675"/>
    <mergeCell ref="E675:H675"/>
    <mergeCell ref="I675:K675"/>
    <mergeCell ref="L675:V675"/>
    <mergeCell ref="W675:Z675"/>
    <mergeCell ref="AA675:AC675"/>
    <mergeCell ref="AD675:AF675"/>
    <mergeCell ref="AG675:AH675"/>
    <mergeCell ref="AI675:AK675"/>
    <mergeCell ref="AL675:AP675"/>
    <mergeCell ref="C672:D672"/>
    <mergeCell ref="E672:H672"/>
    <mergeCell ref="I672:K672"/>
    <mergeCell ref="L672:V672"/>
    <mergeCell ref="W672:Z672"/>
    <mergeCell ref="AA672:AC672"/>
    <mergeCell ref="AD672:AF672"/>
    <mergeCell ref="AG672:AH672"/>
    <mergeCell ref="AI672:AK672"/>
    <mergeCell ref="AL672:AP672"/>
    <mergeCell ref="C673:D673"/>
    <mergeCell ref="E673:H673"/>
    <mergeCell ref="I673:K673"/>
    <mergeCell ref="L673:V673"/>
    <mergeCell ref="W673:Z673"/>
    <mergeCell ref="AA673:AC673"/>
    <mergeCell ref="AD673:AF673"/>
    <mergeCell ref="AG673:AH673"/>
    <mergeCell ref="AI673:AK673"/>
    <mergeCell ref="AL673:AP673"/>
    <mergeCell ref="C670:D670"/>
    <mergeCell ref="E670:H670"/>
    <mergeCell ref="I670:K670"/>
    <mergeCell ref="L670:V670"/>
    <mergeCell ref="W670:Z670"/>
    <mergeCell ref="AA670:AC670"/>
    <mergeCell ref="AD670:AF670"/>
    <mergeCell ref="AG670:AH670"/>
    <mergeCell ref="AI670:AK670"/>
    <mergeCell ref="AL670:AP670"/>
    <mergeCell ref="C671:D671"/>
    <mergeCell ref="E671:H671"/>
    <mergeCell ref="I671:K671"/>
    <mergeCell ref="L671:V671"/>
    <mergeCell ref="W671:Z671"/>
    <mergeCell ref="AA671:AC671"/>
    <mergeCell ref="AD671:AF671"/>
    <mergeCell ref="AG671:AH671"/>
    <mergeCell ref="AI671:AK671"/>
    <mergeCell ref="AL671:AP671"/>
    <mergeCell ref="C668:D668"/>
    <mergeCell ref="E668:H668"/>
    <mergeCell ref="I668:K668"/>
    <mergeCell ref="L668:V668"/>
    <mergeCell ref="W668:Z668"/>
    <mergeCell ref="AA668:AC668"/>
    <mergeCell ref="AD668:AF668"/>
    <mergeCell ref="AG668:AH668"/>
    <mergeCell ref="AI668:AK668"/>
    <mergeCell ref="AL668:AP668"/>
    <mergeCell ref="C669:D669"/>
    <mergeCell ref="E669:H669"/>
    <mergeCell ref="I669:K669"/>
    <mergeCell ref="L669:V669"/>
    <mergeCell ref="W669:Z669"/>
    <mergeCell ref="AA669:AC669"/>
    <mergeCell ref="AD669:AF669"/>
    <mergeCell ref="AG669:AH669"/>
    <mergeCell ref="AI669:AK669"/>
    <mergeCell ref="AL669:AP669"/>
    <mergeCell ref="C666:D666"/>
    <mergeCell ref="E666:H666"/>
    <mergeCell ref="I666:K666"/>
    <mergeCell ref="L666:V666"/>
    <mergeCell ref="W666:Z666"/>
    <mergeCell ref="AA666:AC666"/>
    <mergeCell ref="AD666:AF666"/>
    <mergeCell ref="AG666:AH666"/>
    <mergeCell ref="AI666:AK666"/>
    <mergeCell ref="AL666:AP666"/>
    <mergeCell ref="C667:D667"/>
    <mergeCell ref="E667:H667"/>
    <mergeCell ref="I667:K667"/>
    <mergeCell ref="L667:V667"/>
    <mergeCell ref="W667:Z667"/>
    <mergeCell ref="AA667:AC667"/>
    <mergeCell ref="AD667:AF667"/>
    <mergeCell ref="AG667:AH667"/>
    <mergeCell ref="AI667:AK667"/>
    <mergeCell ref="AL667:AP667"/>
    <mergeCell ref="C664:D664"/>
    <mergeCell ref="E664:H664"/>
    <mergeCell ref="I664:K664"/>
    <mergeCell ref="L664:V664"/>
    <mergeCell ref="W664:Z664"/>
    <mergeCell ref="AA664:AC664"/>
    <mergeCell ref="AD664:AF664"/>
    <mergeCell ref="AG664:AH664"/>
    <mergeCell ref="AI664:AK664"/>
    <mergeCell ref="AL664:AP664"/>
    <mergeCell ref="C665:D665"/>
    <mergeCell ref="E665:H665"/>
    <mergeCell ref="I665:K665"/>
    <mergeCell ref="L665:V665"/>
    <mergeCell ref="W665:Z665"/>
    <mergeCell ref="AA665:AC665"/>
    <mergeCell ref="AD665:AF665"/>
    <mergeCell ref="AG665:AH665"/>
    <mergeCell ref="AI665:AK665"/>
    <mergeCell ref="AL665:AP665"/>
    <mergeCell ref="C662:D662"/>
    <mergeCell ref="E662:H662"/>
    <mergeCell ref="I662:K662"/>
    <mergeCell ref="L662:V662"/>
    <mergeCell ref="W662:Z662"/>
    <mergeCell ref="AA662:AC662"/>
    <mergeCell ref="AD662:AF662"/>
    <mergeCell ref="AG662:AH662"/>
    <mergeCell ref="AI662:AK662"/>
    <mergeCell ref="AL662:AP662"/>
    <mergeCell ref="C663:D663"/>
    <mergeCell ref="E663:H663"/>
    <mergeCell ref="I663:K663"/>
    <mergeCell ref="L663:V663"/>
    <mergeCell ref="W663:Z663"/>
    <mergeCell ref="AA663:AC663"/>
    <mergeCell ref="AD663:AF663"/>
    <mergeCell ref="AG663:AH663"/>
    <mergeCell ref="AI663:AK663"/>
    <mergeCell ref="AL663:AP663"/>
    <mergeCell ref="C660:D660"/>
    <mergeCell ref="E660:H660"/>
    <mergeCell ref="I660:K660"/>
    <mergeCell ref="L660:V660"/>
    <mergeCell ref="W660:Z660"/>
    <mergeCell ref="AA660:AC660"/>
    <mergeCell ref="AD660:AF660"/>
    <mergeCell ref="AG660:AH660"/>
    <mergeCell ref="AI660:AK660"/>
    <mergeCell ref="AL660:AP660"/>
    <mergeCell ref="C661:D661"/>
    <mergeCell ref="E661:H661"/>
    <mergeCell ref="I661:K661"/>
    <mergeCell ref="L661:V661"/>
    <mergeCell ref="W661:Z661"/>
    <mergeCell ref="AA661:AC661"/>
    <mergeCell ref="AD661:AF661"/>
    <mergeCell ref="AG661:AH661"/>
    <mergeCell ref="AI661:AK661"/>
    <mergeCell ref="AL661:AP661"/>
    <mergeCell ref="C658:D658"/>
    <mergeCell ref="E658:H658"/>
    <mergeCell ref="I658:K658"/>
    <mergeCell ref="L658:V658"/>
    <mergeCell ref="W658:Z658"/>
    <mergeCell ref="AA658:AC658"/>
    <mergeCell ref="AD658:AF658"/>
    <mergeCell ref="AG658:AH658"/>
    <mergeCell ref="AI658:AK658"/>
    <mergeCell ref="AL658:AP658"/>
    <mergeCell ref="C659:D659"/>
    <mergeCell ref="E659:H659"/>
    <mergeCell ref="I659:K659"/>
    <mergeCell ref="L659:V659"/>
    <mergeCell ref="W659:Z659"/>
    <mergeCell ref="AA659:AC659"/>
    <mergeCell ref="AD659:AF659"/>
    <mergeCell ref="AG659:AH659"/>
    <mergeCell ref="AI659:AK659"/>
    <mergeCell ref="AL659:AP659"/>
    <mergeCell ref="C656:D656"/>
    <mergeCell ref="E656:H656"/>
    <mergeCell ref="I656:K656"/>
    <mergeCell ref="L656:V656"/>
    <mergeCell ref="W656:Z656"/>
    <mergeCell ref="AA656:AC656"/>
    <mergeCell ref="AD656:AF656"/>
    <mergeCell ref="AG656:AH656"/>
    <mergeCell ref="AI656:AK656"/>
    <mergeCell ref="AL656:AP656"/>
    <mergeCell ref="C657:D657"/>
    <mergeCell ref="E657:H657"/>
    <mergeCell ref="I657:K657"/>
    <mergeCell ref="L657:V657"/>
    <mergeCell ref="W657:Z657"/>
    <mergeCell ref="AA657:AC657"/>
    <mergeCell ref="AD657:AF657"/>
    <mergeCell ref="AG657:AH657"/>
    <mergeCell ref="AI657:AK657"/>
    <mergeCell ref="AL657:AP657"/>
    <mergeCell ref="C654:D654"/>
    <mergeCell ref="E654:H654"/>
    <mergeCell ref="I654:K654"/>
    <mergeCell ref="L654:V654"/>
    <mergeCell ref="W654:Z654"/>
    <mergeCell ref="AA654:AC654"/>
    <mergeCell ref="AD654:AF654"/>
    <mergeCell ref="AG654:AH654"/>
    <mergeCell ref="AI654:AK654"/>
    <mergeCell ref="AL654:AP654"/>
    <mergeCell ref="C655:D655"/>
    <mergeCell ref="E655:H655"/>
    <mergeCell ref="I655:K655"/>
    <mergeCell ref="L655:V655"/>
    <mergeCell ref="W655:Z655"/>
    <mergeCell ref="AA655:AC655"/>
    <mergeCell ref="AD655:AF655"/>
    <mergeCell ref="AG655:AH655"/>
    <mergeCell ref="AI655:AK655"/>
    <mergeCell ref="AL655:AP655"/>
    <mergeCell ref="C652:D652"/>
    <mergeCell ref="E652:H652"/>
    <mergeCell ref="I652:K652"/>
    <mergeCell ref="L652:V652"/>
    <mergeCell ref="W652:Z652"/>
    <mergeCell ref="AA652:AC652"/>
    <mergeCell ref="AD652:AF652"/>
    <mergeCell ref="AG652:AH652"/>
    <mergeCell ref="AI652:AK652"/>
    <mergeCell ref="AL652:AP652"/>
    <mergeCell ref="C653:D653"/>
    <mergeCell ref="E653:H653"/>
    <mergeCell ref="I653:K653"/>
    <mergeCell ref="L653:V653"/>
    <mergeCell ref="W653:Z653"/>
    <mergeCell ref="AA653:AC653"/>
    <mergeCell ref="AD653:AF653"/>
    <mergeCell ref="AG653:AH653"/>
    <mergeCell ref="AI653:AK653"/>
    <mergeCell ref="AL653:AP653"/>
    <mergeCell ref="C650:D650"/>
    <mergeCell ref="E650:H650"/>
    <mergeCell ref="I650:K650"/>
    <mergeCell ref="L650:V650"/>
    <mergeCell ref="W650:Z650"/>
    <mergeCell ref="AA650:AC650"/>
    <mergeCell ref="AD650:AF650"/>
    <mergeCell ref="AG650:AH650"/>
    <mergeCell ref="AI650:AK650"/>
    <mergeCell ref="AL650:AP650"/>
    <mergeCell ref="C651:D651"/>
    <mergeCell ref="E651:H651"/>
    <mergeCell ref="I651:K651"/>
    <mergeCell ref="L651:V651"/>
    <mergeCell ref="W651:Z651"/>
    <mergeCell ref="AA651:AC651"/>
    <mergeCell ref="AD651:AF651"/>
    <mergeCell ref="AG651:AH651"/>
    <mergeCell ref="AI651:AK651"/>
    <mergeCell ref="AL651:AP651"/>
    <mergeCell ref="C648:D648"/>
    <mergeCell ref="E648:H648"/>
    <mergeCell ref="I648:K648"/>
    <mergeCell ref="L648:V648"/>
    <mergeCell ref="W648:Z648"/>
    <mergeCell ref="AA648:AC648"/>
    <mergeCell ref="AD648:AF648"/>
    <mergeCell ref="AG648:AH648"/>
    <mergeCell ref="AI648:AK648"/>
    <mergeCell ref="AL648:AP648"/>
    <mergeCell ref="C649:D649"/>
    <mergeCell ref="E649:H649"/>
    <mergeCell ref="I649:K649"/>
    <mergeCell ref="L649:V649"/>
    <mergeCell ref="W649:Z649"/>
    <mergeCell ref="AA649:AC649"/>
    <mergeCell ref="AD649:AF649"/>
    <mergeCell ref="AG649:AH649"/>
    <mergeCell ref="AI649:AK649"/>
    <mergeCell ref="AL649:AP649"/>
    <mergeCell ref="C646:D646"/>
    <mergeCell ref="E646:H646"/>
    <mergeCell ref="I646:K646"/>
    <mergeCell ref="L646:V646"/>
    <mergeCell ref="W646:Z646"/>
    <mergeCell ref="AA646:AC646"/>
    <mergeCell ref="AD646:AF646"/>
    <mergeCell ref="AG646:AH646"/>
    <mergeCell ref="AI646:AK646"/>
    <mergeCell ref="AL646:AP646"/>
    <mergeCell ref="C647:D647"/>
    <mergeCell ref="E647:H647"/>
    <mergeCell ref="I647:K647"/>
    <mergeCell ref="L647:V647"/>
    <mergeCell ref="W647:Z647"/>
    <mergeCell ref="AA647:AC647"/>
    <mergeCell ref="AD647:AF647"/>
    <mergeCell ref="AG647:AH647"/>
    <mergeCell ref="AI647:AK647"/>
    <mergeCell ref="AL647:AP647"/>
    <mergeCell ref="C644:D644"/>
    <mergeCell ref="E644:H644"/>
    <mergeCell ref="I644:K644"/>
    <mergeCell ref="L644:V644"/>
    <mergeCell ref="W644:Z644"/>
    <mergeCell ref="AA644:AC644"/>
    <mergeCell ref="AD644:AF644"/>
    <mergeCell ref="AG644:AH644"/>
    <mergeCell ref="AI644:AK644"/>
    <mergeCell ref="AL644:AP644"/>
    <mergeCell ref="C645:D645"/>
    <mergeCell ref="E645:H645"/>
    <mergeCell ref="I645:K645"/>
    <mergeCell ref="L645:V645"/>
    <mergeCell ref="W645:Z645"/>
    <mergeCell ref="AA645:AC645"/>
    <mergeCell ref="AD645:AF645"/>
    <mergeCell ref="AG645:AH645"/>
    <mergeCell ref="AI645:AK645"/>
    <mergeCell ref="AL645:AP645"/>
    <mergeCell ref="C642:D642"/>
    <mergeCell ref="E642:H642"/>
    <mergeCell ref="I642:K642"/>
    <mergeCell ref="L642:V642"/>
    <mergeCell ref="W642:Z642"/>
    <mergeCell ref="AA642:AC642"/>
    <mergeCell ref="AD642:AF642"/>
    <mergeCell ref="AG642:AH642"/>
    <mergeCell ref="AI642:AK642"/>
    <mergeCell ref="AL642:AP642"/>
    <mergeCell ref="C643:D643"/>
    <mergeCell ref="E643:H643"/>
    <mergeCell ref="I643:K643"/>
    <mergeCell ref="L643:V643"/>
    <mergeCell ref="W643:Z643"/>
    <mergeCell ref="AA643:AC643"/>
    <mergeCell ref="AD643:AF643"/>
    <mergeCell ref="AG643:AH643"/>
    <mergeCell ref="AI643:AK643"/>
    <mergeCell ref="AL643:AP643"/>
    <mergeCell ref="C640:D640"/>
    <mergeCell ref="E640:H640"/>
    <mergeCell ref="I640:K640"/>
    <mergeCell ref="L640:V640"/>
    <mergeCell ref="W640:Z640"/>
    <mergeCell ref="AA640:AC640"/>
    <mergeCell ref="AD640:AF640"/>
    <mergeCell ref="AG640:AH640"/>
    <mergeCell ref="AI640:AK640"/>
    <mergeCell ref="AL640:AP640"/>
    <mergeCell ref="C641:D641"/>
    <mergeCell ref="E641:H641"/>
    <mergeCell ref="I641:K641"/>
    <mergeCell ref="L641:V641"/>
    <mergeCell ref="W641:Z641"/>
    <mergeCell ref="AA641:AC641"/>
    <mergeCell ref="AD641:AF641"/>
    <mergeCell ref="AG641:AH641"/>
    <mergeCell ref="AI641:AK641"/>
    <mergeCell ref="AL641:AP641"/>
    <mergeCell ref="C638:D638"/>
    <mergeCell ref="E638:H638"/>
    <mergeCell ref="I638:K638"/>
    <mergeCell ref="L638:V638"/>
    <mergeCell ref="W638:Z638"/>
    <mergeCell ref="AA638:AC638"/>
    <mergeCell ref="AD638:AF638"/>
    <mergeCell ref="AG638:AH638"/>
    <mergeCell ref="AI638:AK638"/>
    <mergeCell ref="AL638:AP638"/>
    <mergeCell ref="C639:D639"/>
    <mergeCell ref="E639:H639"/>
    <mergeCell ref="I639:K639"/>
    <mergeCell ref="L639:V639"/>
    <mergeCell ref="W639:Z639"/>
    <mergeCell ref="AA639:AC639"/>
    <mergeCell ref="AD639:AF639"/>
    <mergeCell ref="AG639:AH639"/>
    <mergeCell ref="AI639:AK639"/>
    <mergeCell ref="AL639:AP639"/>
    <mergeCell ref="C636:D636"/>
    <mergeCell ref="E636:H636"/>
    <mergeCell ref="I636:K636"/>
    <mergeCell ref="L636:V636"/>
    <mergeCell ref="W636:Z636"/>
    <mergeCell ref="AA636:AC636"/>
    <mergeCell ref="AD636:AF636"/>
    <mergeCell ref="AG636:AH636"/>
    <mergeCell ref="AI636:AK636"/>
    <mergeCell ref="AL636:AP636"/>
    <mergeCell ref="C637:D637"/>
    <mergeCell ref="E637:H637"/>
    <mergeCell ref="I637:K637"/>
    <mergeCell ref="L637:V637"/>
    <mergeCell ref="W637:Z637"/>
    <mergeCell ref="AA637:AC637"/>
    <mergeCell ref="AD637:AF637"/>
    <mergeCell ref="AG637:AH637"/>
    <mergeCell ref="AI637:AK637"/>
    <mergeCell ref="AL637:AP637"/>
    <mergeCell ref="C634:D634"/>
    <mergeCell ref="E634:H634"/>
    <mergeCell ref="I634:K634"/>
    <mergeCell ref="L634:V634"/>
    <mergeCell ref="W634:Z634"/>
    <mergeCell ref="AA634:AC634"/>
    <mergeCell ref="AD634:AF634"/>
    <mergeCell ref="AG634:AH634"/>
    <mergeCell ref="AI634:AK634"/>
    <mergeCell ref="AL634:AP634"/>
    <mergeCell ref="C635:D635"/>
    <mergeCell ref="E635:H635"/>
    <mergeCell ref="I635:K635"/>
    <mergeCell ref="L635:V635"/>
    <mergeCell ref="W635:Z635"/>
    <mergeCell ref="AA635:AC635"/>
    <mergeCell ref="AD635:AF635"/>
    <mergeCell ref="AG635:AH635"/>
    <mergeCell ref="AI635:AK635"/>
    <mergeCell ref="AL635:AP635"/>
    <mergeCell ref="C632:D632"/>
    <mergeCell ref="E632:H632"/>
    <mergeCell ref="I632:K632"/>
    <mergeCell ref="L632:V632"/>
    <mergeCell ref="W632:Z632"/>
    <mergeCell ref="AA632:AC632"/>
    <mergeCell ref="AD632:AF632"/>
    <mergeCell ref="AG632:AH632"/>
    <mergeCell ref="AI632:AK632"/>
    <mergeCell ref="AL632:AP632"/>
    <mergeCell ref="C633:D633"/>
    <mergeCell ref="E633:H633"/>
    <mergeCell ref="I633:K633"/>
    <mergeCell ref="L633:V633"/>
    <mergeCell ref="W633:Z633"/>
    <mergeCell ref="AA633:AC633"/>
    <mergeCell ref="AD633:AF633"/>
    <mergeCell ref="AG633:AH633"/>
    <mergeCell ref="AI633:AK633"/>
    <mergeCell ref="AL633:AP633"/>
    <mergeCell ref="C630:D630"/>
    <mergeCell ref="E630:H630"/>
    <mergeCell ref="I630:K630"/>
    <mergeCell ref="L630:V630"/>
    <mergeCell ref="W630:Z630"/>
    <mergeCell ref="AA630:AC630"/>
    <mergeCell ref="AD630:AF630"/>
    <mergeCell ref="AG630:AH630"/>
    <mergeCell ref="AI630:AK630"/>
    <mergeCell ref="AL630:AP630"/>
    <mergeCell ref="C631:D631"/>
    <mergeCell ref="E631:H631"/>
    <mergeCell ref="I631:K631"/>
    <mergeCell ref="L631:V631"/>
    <mergeCell ref="W631:Z631"/>
    <mergeCell ref="AA631:AC631"/>
    <mergeCell ref="AD631:AF631"/>
    <mergeCell ref="AG631:AH631"/>
    <mergeCell ref="AI631:AK631"/>
    <mergeCell ref="AL631:AP631"/>
    <mergeCell ref="C628:D628"/>
    <mergeCell ref="E628:H628"/>
    <mergeCell ref="I628:K628"/>
    <mergeCell ref="L628:V628"/>
    <mergeCell ref="W628:Z628"/>
    <mergeCell ref="AA628:AC628"/>
    <mergeCell ref="AD628:AF628"/>
    <mergeCell ref="AG628:AH628"/>
    <mergeCell ref="AI628:AK628"/>
    <mergeCell ref="AL628:AP628"/>
    <mergeCell ref="C629:D629"/>
    <mergeCell ref="E629:H629"/>
    <mergeCell ref="I629:K629"/>
    <mergeCell ref="L629:V629"/>
    <mergeCell ref="W629:Z629"/>
    <mergeCell ref="AA629:AC629"/>
    <mergeCell ref="AD629:AF629"/>
    <mergeCell ref="AG629:AH629"/>
    <mergeCell ref="AI629:AK629"/>
    <mergeCell ref="AL629:AP629"/>
    <mergeCell ref="C626:D626"/>
    <mergeCell ref="E626:H626"/>
    <mergeCell ref="I626:K626"/>
    <mergeCell ref="L626:V626"/>
    <mergeCell ref="W626:Z626"/>
    <mergeCell ref="AA626:AC626"/>
    <mergeCell ref="AD626:AF626"/>
    <mergeCell ref="AG626:AH626"/>
    <mergeCell ref="AI626:AK626"/>
    <mergeCell ref="AL626:AP626"/>
    <mergeCell ref="C627:D627"/>
    <mergeCell ref="E627:H627"/>
    <mergeCell ref="I627:K627"/>
    <mergeCell ref="L627:V627"/>
    <mergeCell ref="W627:Z627"/>
    <mergeCell ref="AA627:AC627"/>
    <mergeCell ref="AD627:AF627"/>
    <mergeCell ref="AG627:AH627"/>
    <mergeCell ref="AI627:AK627"/>
    <mergeCell ref="AL627:AP627"/>
    <mergeCell ref="C624:D624"/>
    <mergeCell ref="E624:H624"/>
    <mergeCell ref="I624:K624"/>
    <mergeCell ref="L624:V624"/>
    <mergeCell ref="W624:Z624"/>
    <mergeCell ref="AA624:AC624"/>
    <mergeCell ref="AD624:AF624"/>
    <mergeCell ref="AG624:AH624"/>
    <mergeCell ref="AI624:AK624"/>
    <mergeCell ref="AL624:AP624"/>
    <mergeCell ref="C625:D625"/>
    <mergeCell ref="E625:H625"/>
    <mergeCell ref="I625:K625"/>
    <mergeCell ref="L625:V625"/>
    <mergeCell ref="W625:Z625"/>
    <mergeCell ref="AA625:AC625"/>
    <mergeCell ref="AD625:AF625"/>
    <mergeCell ref="AG625:AH625"/>
    <mergeCell ref="AI625:AK625"/>
    <mergeCell ref="AL625:AP625"/>
    <mergeCell ref="C622:D622"/>
    <mergeCell ref="E622:H622"/>
    <mergeCell ref="I622:K622"/>
    <mergeCell ref="L622:V622"/>
    <mergeCell ref="W622:Z622"/>
    <mergeCell ref="AA622:AC622"/>
    <mergeCell ref="AD622:AF622"/>
    <mergeCell ref="AG622:AH622"/>
    <mergeCell ref="AI622:AK622"/>
    <mergeCell ref="AL622:AP622"/>
    <mergeCell ref="C623:D623"/>
    <mergeCell ref="E623:H623"/>
    <mergeCell ref="I623:K623"/>
    <mergeCell ref="L623:V623"/>
    <mergeCell ref="W623:Z623"/>
    <mergeCell ref="AA623:AC623"/>
    <mergeCell ref="AD623:AF623"/>
    <mergeCell ref="AG623:AH623"/>
    <mergeCell ref="AI623:AK623"/>
    <mergeCell ref="AL623:AP623"/>
    <mergeCell ref="C620:D620"/>
    <mergeCell ref="E620:H620"/>
    <mergeCell ref="I620:K620"/>
    <mergeCell ref="L620:V620"/>
    <mergeCell ref="W620:Z620"/>
    <mergeCell ref="AA620:AC620"/>
    <mergeCell ref="AD620:AF620"/>
    <mergeCell ref="AG620:AH620"/>
    <mergeCell ref="AI620:AK620"/>
    <mergeCell ref="AL620:AP620"/>
    <mergeCell ref="C621:D621"/>
    <mergeCell ref="E621:H621"/>
    <mergeCell ref="I621:K621"/>
    <mergeCell ref="L621:V621"/>
    <mergeCell ref="W621:Z621"/>
    <mergeCell ref="AA621:AC621"/>
    <mergeCell ref="AD621:AF621"/>
    <mergeCell ref="AG621:AH621"/>
    <mergeCell ref="AI621:AK621"/>
    <mergeCell ref="AL621:AP621"/>
    <mergeCell ref="C618:D618"/>
    <mergeCell ref="E618:H618"/>
    <mergeCell ref="I618:K618"/>
    <mergeCell ref="L618:V618"/>
    <mergeCell ref="W618:Z618"/>
    <mergeCell ref="AA618:AC618"/>
    <mergeCell ref="AD618:AF618"/>
    <mergeCell ref="AG618:AH618"/>
    <mergeCell ref="AI618:AK618"/>
    <mergeCell ref="AL618:AP618"/>
    <mergeCell ref="C619:D619"/>
    <mergeCell ref="E619:H619"/>
    <mergeCell ref="I619:K619"/>
    <mergeCell ref="L619:V619"/>
    <mergeCell ref="W619:Z619"/>
    <mergeCell ref="AA619:AC619"/>
    <mergeCell ref="AD619:AF619"/>
    <mergeCell ref="AG619:AH619"/>
    <mergeCell ref="AI619:AK619"/>
    <mergeCell ref="AL619:AP619"/>
    <mergeCell ref="C616:D616"/>
    <mergeCell ref="E616:H616"/>
    <mergeCell ref="I616:K616"/>
    <mergeCell ref="L616:V616"/>
    <mergeCell ref="W616:Z616"/>
    <mergeCell ref="AA616:AC616"/>
    <mergeCell ref="AD616:AF616"/>
    <mergeCell ref="AG616:AH616"/>
    <mergeCell ref="AI616:AK616"/>
    <mergeCell ref="AL616:AP616"/>
    <mergeCell ref="C617:D617"/>
    <mergeCell ref="E617:H617"/>
    <mergeCell ref="I617:K617"/>
    <mergeCell ref="L617:V617"/>
    <mergeCell ref="W617:Z617"/>
    <mergeCell ref="AA617:AC617"/>
    <mergeCell ref="AD617:AF617"/>
    <mergeCell ref="AG617:AH617"/>
    <mergeCell ref="AI617:AK617"/>
    <mergeCell ref="AL617:AP617"/>
    <mergeCell ref="C614:D614"/>
    <mergeCell ref="E614:H614"/>
    <mergeCell ref="I614:K614"/>
    <mergeCell ref="L614:V614"/>
    <mergeCell ref="W614:Z614"/>
    <mergeCell ref="AA614:AC614"/>
    <mergeCell ref="AD614:AF614"/>
    <mergeCell ref="AG614:AH614"/>
    <mergeCell ref="AI614:AK614"/>
    <mergeCell ref="AL614:AP614"/>
    <mergeCell ref="C615:D615"/>
    <mergeCell ref="E615:H615"/>
    <mergeCell ref="I615:K615"/>
    <mergeCell ref="L615:V615"/>
    <mergeCell ref="W615:Z615"/>
    <mergeCell ref="AA615:AC615"/>
    <mergeCell ref="AD615:AF615"/>
    <mergeCell ref="AG615:AH615"/>
    <mergeCell ref="AI615:AK615"/>
    <mergeCell ref="AL615:AP615"/>
    <mergeCell ref="C612:D612"/>
    <mergeCell ref="E612:H612"/>
    <mergeCell ref="I612:K612"/>
    <mergeCell ref="L612:V612"/>
    <mergeCell ref="W612:Z612"/>
    <mergeCell ref="AA612:AC612"/>
    <mergeCell ref="AD612:AF612"/>
    <mergeCell ref="AG612:AH612"/>
    <mergeCell ref="AI612:AK612"/>
    <mergeCell ref="AL612:AP612"/>
    <mergeCell ref="C613:D613"/>
    <mergeCell ref="E613:H613"/>
    <mergeCell ref="I613:K613"/>
    <mergeCell ref="L613:V613"/>
    <mergeCell ref="W613:Z613"/>
    <mergeCell ref="AA613:AC613"/>
    <mergeCell ref="AD613:AF613"/>
    <mergeCell ref="AG613:AH613"/>
    <mergeCell ref="AI613:AK613"/>
    <mergeCell ref="AL613:AP613"/>
    <mergeCell ref="C610:D610"/>
    <mergeCell ref="E610:H610"/>
    <mergeCell ref="I610:K610"/>
    <mergeCell ref="L610:V610"/>
    <mergeCell ref="W610:Z610"/>
    <mergeCell ref="AA610:AC610"/>
    <mergeCell ref="AD610:AF610"/>
    <mergeCell ref="AG610:AH610"/>
    <mergeCell ref="AI610:AK610"/>
    <mergeCell ref="AL610:AP610"/>
    <mergeCell ref="C611:D611"/>
    <mergeCell ref="E611:H611"/>
    <mergeCell ref="I611:K611"/>
    <mergeCell ref="L611:V611"/>
    <mergeCell ref="W611:Z611"/>
    <mergeCell ref="AA611:AC611"/>
    <mergeCell ref="AD611:AF611"/>
    <mergeCell ref="AG611:AH611"/>
    <mergeCell ref="AI611:AK611"/>
    <mergeCell ref="AL611:AP611"/>
    <mergeCell ref="C608:D608"/>
    <mergeCell ref="E608:H608"/>
    <mergeCell ref="I608:K608"/>
    <mergeCell ref="L608:V608"/>
    <mergeCell ref="W608:Z608"/>
    <mergeCell ref="AA608:AC608"/>
    <mergeCell ref="AD608:AF608"/>
    <mergeCell ref="AG608:AH608"/>
    <mergeCell ref="AI608:AK608"/>
    <mergeCell ref="AL608:AP608"/>
    <mergeCell ref="C609:D609"/>
    <mergeCell ref="E609:H609"/>
    <mergeCell ref="I609:K609"/>
    <mergeCell ref="L609:V609"/>
    <mergeCell ref="W609:Z609"/>
    <mergeCell ref="AA609:AC609"/>
    <mergeCell ref="AD609:AF609"/>
    <mergeCell ref="AG609:AH609"/>
    <mergeCell ref="AI609:AK609"/>
    <mergeCell ref="AL609:AP609"/>
    <mergeCell ref="C606:D606"/>
    <mergeCell ref="E606:H606"/>
    <mergeCell ref="I606:K606"/>
    <mergeCell ref="L606:V606"/>
    <mergeCell ref="W606:Z606"/>
    <mergeCell ref="AA606:AC606"/>
    <mergeCell ref="AD606:AF606"/>
    <mergeCell ref="AG606:AH606"/>
    <mergeCell ref="AI606:AK606"/>
    <mergeCell ref="AL606:AP606"/>
    <mergeCell ref="C607:D607"/>
    <mergeCell ref="E607:H607"/>
    <mergeCell ref="I607:K607"/>
    <mergeCell ref="L607:V607"/>
    <mergeCell ref="W607:Z607"/>
    <mergeCell ref="AA607:AC607"/>
    <mergeCell ref="AD607:AF607"/>
    <mergeCell ref="AG607:AH607"/>
    <mergeCell ref="AI607:AK607"/>
    <mergeCell ref="AL607:AP607"/>
    <mergeCell ref="C604:D604"/>
    <mergeCell ref="E604:H604"/>
    <mergeCell ref="I604:K604"/>
    <mergeCell ref="L604:V604"/>
    <mergeCell ref="W604:Z604"/>
    <mergeCell ref="AA604:AC604"/>
    <mergeCell ref="AD604:AF604"/>
    <mergeCell ref="AG604:AH604"/>
    <mergeCell ref="AI604:AK604"/>
    <mergeCell ref="AL604:AP604"/>
    <mergeCell ref="C605:D605"/>
    <mergeCell ref="E605:H605"/>
    <mergeCell ref="I605:K605"/>
    <mergeCell ref="L605:V605"/>
    <mergeCell ref="W605:Z605"/>
    <mergeCell ref="AA605:AC605"/>
    <mergeCell ref="AD605:AF605"/>
    <mergeCell ref="AG605:AH605"/>
    <mergeCell ref="AI605:AK605"/>
    <mergeCell ref="AL605:AP605"/>
    <mergeCell ref="C602:D602"/>
    <mergeCell ref="E602:H602"/>
    <mergeCell ref="I602:K602"/>
    <mergeCell ref="L602:V602"/>
    <mergeCell ref="W602:Z602"/>
    <mergeCell ref="AA602:AC602"/>
    <mergeCell ref="AD602:AF602"/>
    <mergeCell ref="AG602:AH602"/>
    <mergeCell ref="AI602:AK602"/>
    <mergeCell ref="AL602:AP602"/>
    <mergeCell ref="C603:D603"/>
    <mergeCell ref="E603:H603"/>
    <mergeCell ref="I603:K603"/>
    <mergeCell ref="L603:V603"/>
    <mergeCell ref="W603:Z603"/>
    <mergeCell ref="AA603:AC603"/>
    <mergeCell ref="AD603:AF603"/>
    <mergeCell ref="AG603:AH603"/>
    <mergeCell ref="AI603:AK603"/>
    <mergeCell ref="AL603:AP603"/>
    <mergeCell ref="C600:D600"/>
    <mergeCell ref="E600:H600"/>
    <mergeCell ref="I600:K600"/>
    <mergeCell ref="L600:V600"/>
    <mergeCell ref="W600:Z600"/>
    <mergeCell ref="AA600:AC600"/>
    <mergeCell ref="AD600:AF600"/>
    <mergeCell ref="AG600:AH600"/>
    <mergeCell ref="AI600:AK600"/>
    <mergeCell ref="AL600:AP600"/>
    <mergeCell ref="C601:D601"/>
    <mergeCell ref="E601:H601"/>
    <mergeCell ref="I601:K601"/>
    <mergeCell ref="L601:V601"/>
    <mergeCell ref="W601:Z601"/>
    <mergeCell ref="AA601:AC601"/>
    <mergeCell ref="AD601:AF601"/>
    <mergeCell ref="AG601:AH601"/>
    <mergeCell ref="AI601:AK601"/>
    <mergeCell ref="AL601:AP601"/>
    <mergeCell ref="C598:D598"/>
    <mergeCell ref="E598:H598"/>
    <mergeCell ref="I598:K598"/>
    <mergeCell ref="L598:V598"/>
    <mergeCell ref="W598:Z598"/>
    <mergeCell ref="AA598:AC598"/>
    <mergeCell ref="AD598:AF598"/>
    <mergeCell ref="AG598:AH598"/>
    <mergeCell ref="AI598:AK598"/>
    <mergeCell ref="AL598:AP598"/>
    <mergeCell ref="C599:D599"/>
    <mergeCell ref="E599:H599"/>
    <mergeCell ref="I599:K599"/>
    <mergeCell ref="L599:V599"/>
    <mergeCell ref="W599:Z599"/>
    <mergeCell ref="AA599:AC599"/>
    <mergeCell ref="AD599:AF599"/>
    <mergeCell ref="AG599:AH599"/>
    <mergeCell ref="AI599:AK599"/>
    <mergeCell ref="AL599:AP599"/>
    <mergeCell ref="C596:D596"/>
    <mergeCell ref="E596:H596"/>
    <mergeCell ref="I596:K596"/>
    <mergeCell ref="L596:V596"/>
    <mergeCell ref="W596:Z596"/>
    <mergeCell ref="AA596:AC596"/>
    <mergeCell ref="AD596:AF596"/>
    <mergeCell ref="AG596:AH596"/>
    <mergeCell ref="AI596:AK596"/>
    <mergeCell ref="AL596:AP596"/>
    <mergeCell ref="C597:D597"/>
    <mergeCell ref="E597:H597"/>
    <mergeCell ref="I597:K597"/>
    <mergeCell ref="L597:V597"/>
    <mergeCell ref="W597:Z597"/>
    <mergeCell ref="AA597:AC597"/>
    <mergeCell ref="AD597:AF597"/>
    <mergeCell ref="AG597:AH597"/>
    <mergeCell ref="AI597:AK597"/>
    <mergeCell ref="AL597:AP597"/>
    <mergeCell ref="C594:D594"/>
    <mergeCell ref="E594:H594"/>
    <mergeCell ref="I594:K594"/>
    <mergeCell ref="L594:V594"/>
    <mergeCell ref="W594:Z594"/>
    <mergeCell ref="AA594:AC594"/>
    <mergeCell ref="AD594:AF594"/>
    <mergeCell ref="AG594:AH594"/>
    <mergeCell ref="AI594:AK594"/>
    <mergeCell ref="AL594:AP594"/>
    <mergeCell ref="C595:D595"/>
    <mergeCell ref="E595:H595"/>
    <mergeCell ref="I595:K595"/>
    <mergeCell ref="L595:V595"/>
    <mergeCell ref="W595:Z595"/>
    <mergeCell ref="AA595:AC595"/>
    <mergeCell ref="AD595:AF595"/>
    <mergeCell ref="AG595:AH595"/>
    <mergeCell ref="AI595:AK595"/>
    <mergeCell ref="AL595:AP595"/>
    <mergeCell ref="C592:D592"/>
    <mergeCell ref="E592:H592"/>
    <mergeCell ref="I592:K592"/>
    <mergeCell ref="L592:V592"/>
    <mergeCell ref="W592:Z592"/>
    <mergeCell ref="AA592:AC592"/>
    <mergeCell ref="AD592:AF592"/>
    <mergeCell ref="AG592:AH592"/>
    <mergeCell ref="AI592:AK592"/>
    <mergeCell ref="AL592:AP592"/>
    <mergeCell ref="C593:D593"/>
    <mergeCell ref="E593:H593"/>
    <mergeCell ref="I593:K593"/>
    <mergeCell ref="L593:V593"/>
    <mergeCell ref="W593:Z593"/>
    <mergeCell ref="AA593:AC593"/>
    <mergeCell ref="AD593:AF593"/>
    <mergeCell ref="AG593:AH593"/>
    <mergeCell ref="AI593:AK593"/>
    <mergeCell ref="AL593:AP593"/>
    <mergeCell ref="C590:D590"/>
    <mergeCell ref="E590:H590"/>
    <mergeCell ref="I590:K590"/>
    <mergeCell ref="L590:V590"/>
    <mergeCell ref="W590:Z590"/>
    <mergeCell ref="AA590:AC590"/>
    <mergeCell ref="AD590:AF590"/>
    <mergeCell ref="AG590:AH590"/>
    <mergeCell ref="AI590:AK590"/>
    <mergeCell ref="AL590:AP590"/>
    <mergeCell ref="C591:D591"/>
    <mergeCell ref="E591:H591"/>
    <mergeCell ref="I591:K591"/>
    <mergeCell ref="L591:V591"/>
    <mergeCell ref="W591:Z591"/>
    <mergeCell ref="AA591:AC591"/>
    <mergeCell ref="AD591:AF591"/>
    <mergeCell ref="AG591:AH591"/>
    <mergeCell ref="AI591:AK591"/>
    <mergeCell ref="AL591:AP591"/>
    <mergeCell ref="C588:D588"/>
    <mergeCell ref="E588:H588"/>
    <mergeCell ref="I588:K588"/>
    <mergeCell ref="L588:V588"/>
    <mergeCell ref="W588:Z588"/>
    <mergeCell ref="AA588:AC588"/>
    <mergeCell ref="AD588:AF588"/>
    <mergeCell ref="AG588:AH588"/>
    <mergeCell ref="AI588:AK588"/>
    <mergeCell ref="AL588:AP588"/>
    <mergeCell ref="C589:D589"/>
    <mergeCell ref="E589:H589"/>
    <mergeCell ref="I589:K589"/>
    <mergeCell ref="L589:V589"/>
    <mergeCell ref="W589:Z589"/>
    <mergeCell ref="AA589:AC589"/>
    <mergeCell ref="AD589:AF589"/>
    <mergeCell ref="AG589:AH589"/>
    <mergeCell ref="AI589:AK589"/>
    <mergeCell ref="AL589:AP589"/>
    <mergeCell ref="C586:D586"/>
    <mergeCell ref="E586:H586"/>
    <mergeCell ref="I586:K586"/>
    <mergeCell ref="L586:V586"/>
    <mergeCell ref="W586:Z586"/>
    <mergeCell ref="AA586:AC586"/>
    <mergeCell ref="AD586:AF586"/>
    <mergeCell ref="AG586:AH586"/>
    <mergeCell ref="AI586:AK586"/>
    <mergeCell ref="AL586:AP586"/>
    <mergeCell ref="C587:D587"/>
    <mergeCell ref="E587:H587"/>
    <mergeCell ref="I587:K587"/>
    <mergeCell ref="L587:V587"/>
    <mergeCell ref="W587:Z587"/>
    <mergeCell ref="AA587:AC587"/>
    <mergeCell ref="AD587:AF587"/>
    <mergeCell ref="AG587:AH587"/>
    <mergeCell ref="AI587:AK587"/>
    <mergeCell ref="AL587:AP587"/>
    <mergeCell ref="C584:D584"/>
    <mergeCell ref="E584:H584"/>
    <mergeCell ref="I584:K584"/>
    <mergeCell ref="L584:V584"/>
    <mergeCell ref="W584:Z584"/>
    <mergeCell ref="AA584:AC584"/>
    <mergeCell ref="AD584:AF584"/>
    <mergeCell ref="AG584:AH584"/>
    <mergeCell ref="AI584:AK584"/>
    <mergeCell ref="AL584:AP584"/>
    <mergeCell ref="C585:D585"/>
    <mergeCell ref="E585:H585"/>
    <mergeCell ref="I585:K585"/>
    <mergeCell ref="L585:V585"/>
    <mergeCell ref="W585:Z585"/>
    <mergeCell ref="AA585:AC585"/>
    <mergeCell ref="AD585:AF585"/>
    <mergeCell ref="AG585:AH585"/>
    <mergeCell ref="AI585:AK585"/>
    <mergeCell ref="AL585:AP585"/>
    <mergeCell ref="C582:D582"/>
    <mergeCell ref="E582:H582"/>
    <mergeCell ref="I582:K582"/>
    <mergeCell ref="L582:V582"/>
    <mergeCell ref="W582:Z582"/>
    <mergeCell ref="AA582:AC582"/>
    <mergeCell ref="AD582:AF582"/>
    <mergeCell ref="AG582:AH582"/>
    <mergeCell ref="AI582:AK582"/>
    <mergeCell ref="AL582:AP582"/>
    <mergeCell ref="C583:D583"/>
    <mergeCell ref="E583:H583"/>
    <mergeCell ref="I583:K583"/>
    <mergeCell ref="L583:V583"/>
    <mergeCell ref="W583:Z583"/>
    <mergeCell ref="AA583:AC583"/>
    <mergeCell ref="AD583:AF583"/>
    <mergeCell ref="AG583:AH583"/>
    <mergeCell ref="AI583:AK583"/>
    <mergeCell ref="AL583:AP583"/>
    <mergeCell ref="C580:D580"/>
    <mergeCell ref="E580:H580"/>
    <mergeCell ref="I580:K580"/>
    <mergeCell ref="L580:V580"/>
    <mergeCell ref="W580:Z580"/>
    <mergeCell ref="AA580:AC580"/>
    <mergeCell ref="AD580:AF580"/>
    <mergeCell ref="AG580:AH580"/>
    <mergeCell ref="AI580:AK580"/>
    <mergeCell ref="AL580:AP580"/>
    <mergeCell ref="C581:D581"/>
    <mergeCell ref="E581:H581"/>
    <mergeCell ref="I581:K581"/>
    <mergeCell ref="L581:V581"/>
    <mergeCell ref="W581:Z581"/>
    <mergeCell ref="AA581:AC581"/>
    <mergeCell ref="AD581:AF581"/>
    <mergeCell ref="AG581:AH581"/>
    <mergeCell ref="AI581:AK581"/>
    <mergeCell ref="AL581:AP581"/>
    <mergeCell ref="C578:D578"/>
    <mergeCell ref="E578:H578"/>
    <mergeCell ref="I578:K578"/>
    <mergeCell ref="L578:V578"/>
    <mergeCell ref="W578:Z578"/>
    <mergeCell ref="AA578:AC578"/>
    <mergeCell ref="AD578:AF578"/>
    <mergeCell ref="AG578:AH578"/>
    <mergeCell ref="AI578:AK578"/>
    <mergeCell ref="AL578:AP578"/>
    <mergeCell ref="C579:D579"/>
    <mergeCell ref="E579:H579"/>
    <mergeCell ref="I579:K579"/>
    <mergeCell ref="L579:V579"/>
    <mergeCell ref="W579:Z579"/>
    <mergeCell ref="AA579:AC579"/>
    <mergeCell ref="AD579:AF579"/>
    <mergeCell ref="AG579:AH579"/>
    <mergeCell ref="AI579:AK579"/>
    <mergeCell ref="AL579:AP579"/>
    <mergeCell ref="C576:D576"/>
    <mergeCell ref="E576:H576"/>
    <mergeCell ref="I576:K576"/>
    <mergeCell ref="L576:V576"/>
    <mergeCell ref="W576:Z576"/>
    <mergeCell ref="AA576:AC576"/>
    <mergeCell ref="AD576:AF576"/>
    <mergeCell ref="AG576:AH576"/>
    <mergeCell ref="AI576:AK576"/>
    <mergeCell ref="AL576:AP576"/>
    <mergeCell ref="C577:D577"/>
    <mergeCell ref="E577:H577"/>
    <mergeCell ref="I577:K577"/>
    <mergeCell ref="L577:V577"/>
    <mergeCell ref="W577:Z577"/>
    <mergeCell ref="AA577:AC577"/>
    <mergeCell ref="AD577:AF577"/>
    <mergeCell ref="AG577:AH577"/>
    <mergeCell ref="AI577:AK577"/>
    <mergeCell ref="AL577:AP577"/>
    <mergeCell ref="C574:D574"/>
    <mergeCell ref="E574:H574"/>
    <mergeCell ref="I574:K574"/>
    <mergeCell ref="L574:V574"/>
    <mergeCell ref="W574:Z574"/>
    <mergeCell ref="AA574:AC574"/>
    <mergeCell ref="AD574:AF574"/>
    <mergeCell ref="AG574:AH574"/>
    <mergeCell ref="AI574:AK574"/>
    <mergeCell ref="AL574:AP574"/>
    <mergeCell ref="C575:D575"/>
    <mergeCell ref="E575:H575"/>
    <mergeCell ref="I575:K575"/>
    <mergeCell ref="L575:V575"/>
    <mergeCell ref="W575:Z575"/>
    <mergeCell ref="AA575:AC575"/>
    <mergeCell ref="AD575:AF575"/>
    <mergeCell ref="AG575:AH575"/>
    <mergeCell ref="AI575:AK575"/>
    <mergeCell ref="AL575:AP575"/>
    <mergeCell ref="C572:D572"/>
    <mergeCell ref="E572:H572"/>
    <mergeCell ref="I572:K572"/>
    <mergeCell ref="L572:V572"/>
    <mergeCell ref="W572:Z572"/>
    <mergeCell ref="AA572:AC572"/>
    <mergeCell ref="AD572:AF572"/>
    <mergeCell ref="AG572:AH572"/>
    <mergeCell ref="AI572:AK572"/>
    <mergeCell ref="AL572:AP572"/>
    <mergeCell ref="C573:D573"/>
    <mergeCell ref="E573:H573"/>
    <mergeCell ref="I573:K573"/>
    <mergeCell ref="L573:V573"/>
    <mergeCell ref="W573:Z573"/>
    <mergeCell ref="AA573:AC573"/>
    <mergeCell ref="AD573:AF573"/>
    <mergeCell ref="AG573:AH573"/>
    <mergeCell ref="AI573:AK573"/>
    <mergeCell ref="AL573:AP573"/>
    <mergeCell ref="C570:D570"/>
    <mergeCell ref="E570:H570"/>
    <mergeCell ref="I570:K570"/>
    <mergeCell ref="L570:V570"/>
    <mergeCell ref="W570:Z570"/>
    <mergeCell ref="AA570:AC570"/>
    <mergeCell ref="AD570:AF570"/>
    <mergeCell ref="AG570:AH570"/>
    <mergeCell ref="AI570:AK570"/>
    <mergeCell ref="AL570:AP570"/>
    <mergeCell ref="C571:D571"/>
    <mergeCell ref="E571:H571"/>
    <mergeCell ref="I571:K571"/>
    <mergeCell ref="L571:V571"/>
    <mergeCell ref="W571:Z571"/>
    <mergeCell ref="AA571:AC571"/>
    <mergeCell ref="AD571:AF571"/>
    <mergeCell ref="AG571:AH571"/>
    <mergeCell ref="AI571:AK571"/>
    <mergeCell ref="AL571:AP571"/>
    <mergeCell ref="C568:D568"/>
    <mergeCell ref="E568:H568"/>
    <mergeCell ref="I568:K568"/>
    <mergeCell ref="L568:V568"/>
    <mergeCell ref="W568:Z568"/>
    <mergeCell ref="AA568:AC568"/>
    <mergeCell ref="AD568:AF568"/>
    <mergeCell ref="AG568:AH568"/>
    <mergeCell ref="AI568:AK568"/>
    <mergeCell ref="AL568:AP568"/>
    <mergeCell ref="C569:D569"/>
    <mergeCell ref="E569:H569"/>
    <mergeCell ref="I569:K569"/>
    <mergeCell ref="L569:V569"/>
    <mergeCell ref="W569:Z569"/>
    <mergeCell ref="AA569:AC569"/>
    <mergeCell ref="AD569:AF569"/>
    <mergeCell ref="AG569:AH569"/>
    <mergeCell ref="AI569:AK569"/>
    <mergeCell ref="AL569:AP569"/>
    <mergeCell ref="C566:D566"/>
    <mergeCell ref="E566:H566"/>
    <mergeCell ref="I566:K566"/>
    <mergeCell ref="L566:V566"/>
    <mergeCell ref="W566:Z566"/>
    <mergeCell ref="AA566:AC566"/>
    <mergeCell ref="AD566:AF566"/>
    <mergeCell ref="AG566:AH566"/>
    <mergeCell ref="AI566:AK566"/>
    <mergeCell ref="AL566:AP566"/>
    <mergeCell ref="C567:D567"/>
    <mergeCell ref="E567:H567"/>
    <mergeCell ref="I567:K567"/>
    <mergeCell ref="L567:V567"/>
    <mergeCell ref="W567:Z567"/>
    <mergeCell ref="AA567:AC567"/>
    <mergeCell ref="AD567:AF567"/>
    <mergeCell ref="AG567:AH567"/>
    <mergeCell ref="AI567:AK567"/>
    <mergeCell ref="AL567:AP567"/>
    <mergeCell ref="C564:D564"/>
    <mergeCell ref="E564:H564"/>
    <mergeCell ref="I564:K564"/>
    <mergeCell ref="L564:V564"/>
    <mergeCell ref="W564:Z564"/>
    <mergeCell ref="AA564:AC564"/>
    <mergeCell ref="AD564:AF564"/>
    <mergeCell ref="AG564:AH564"/>
    <mergeCell ref="AI564:AK564"/>
    <mergeCell ref="AL564:AP564"/>
    <mergeCell ref="C565:D565"/>
    <mergeCell ref="E565:H565"/>
    <mergeCell ref="I565:K565"/>
    <mergeCell ref="L565:V565"/>
    <mergeCell ref="W565:Z565"/>
    <mergeCell ref="AA565:AC565"/>
    <mergeCell ref="AD565:AF565"/>
    <mergeCell ref="AG565:AH565"/>
    <mergeCell ref="AI565:AK565"/>
    <mergeCell ref="AL565:AP565"/>
    <mergeCell ref="C562:D562"/>
    <mergeCell ref="E562:H562"/>
    <mergeCell ref="I562:K562"/>
    <mergeCell ref="L562:V562"/>
    <mergeCell ref="W562:Z562"/>
    <mergeCell ref="AA562:AC562"/>
    <mergeCell ref="AD562:AF562"/>
    <mergeCell ref="AG562:AH562"/>
    <mergeCell ref="AI562:AK562"/>
    <mergeCell ref="AL562:AP562"/>
    <mergeCell ref="C563:D563"/>
    <mergeCell ref="E563:H563"/>
    <mergeCell ref="I563:K563"/>
    <mergeCell ref="L563:V563"/>
    <mergeCell ref="W563:Z563"/>
    <mergeCell ref="AA563:AC563"/>
    <mergeCell ref="AD563:AF563"/>
    <mergeCell ref="AG563:AH563"/>
    <mergeCell ref="AI563:AK563"/>
    <mergeCell ref="AL563:AP563"/>
    <mergeCell ref="C560:D560"/>
    <mergeCell ref="E560:H560"/>
    <mergeCell ref="I560:K560"/>
    <mergeCell ref="L560:V560"/>
    <mergeCell ref="W560:Z560"/>
    <mergeCell ref="AA560:AC560"/>
    <mergeCell ref="AD560:AF560"/>
    <mergeCell ref="AG560:AH560"/>
    <mergeCell ref="AI560:AK560"/>
    <mergeCell ref="AL560:AP560"/>
    <mergeCell ref="C561:D561"/>
    <mergeCell ref="E561:H561"/>
    <mergeCell ref="I561:K561"/>
    <mergeCell ref="L561:V561"/>
    <mergeCell ref="W561:Z561"/>
    <mergeCell ref="AA561:AC561"/>
    <mergeCell ref="AD561:AF561"/>
    <mergeCell ref="AG561:AH561"/>
    <mergeCell ref="AI561:AK561"/>
    <mergeCell ref="AL561:AP561"/>
    <mergeCell ref="C558:D558"/>
    <mergeCell ref="E558:H558"/>
    <mergeCell ref="I558:K558"/>
    <mergeCell ref="L558:V558"/>
    <mergeCell ref="W558:Z558"/>
    <mergeCell ref="AA558:AC558"/>
    <mergeCell ref="AD558:AF558"/>
    <mergeCell ref="AG558:AH558"/>
    <mergeCell ref="AI558:AK558"/>
    <mergeCell ref="AL558:AP558"/>
    <mergeCell ref="C559:D559"/>
    <mergeCell ref="E559:H559"/>
    <mergeCell ref="I559:K559"/>
    <mergeCell ref="L559:V559"/>
    <mergeCell ref="W559:Z559"/>
    <mergeCell ref="AA559:AC559"/>
    <mergeCell ref="AD559:AF559"/>
    <mergeCell ref="AG559:AH559"/>
    <mergeCell ref="AI559:AK559"/>
    <mergeCell ref="AL559:AP559"/>
    <mergeCell ref="C556:D556"/>
    <mergeCell ref="E556:H556"/>
    <mergeCell ref="I556:K556"/>
    <mergeCell ref="L556:V556"/>
    <mergeCell ref="W556:Z556"/>
    <mergeCell ref="AA556:AC556"/>
    <mergeCell ref="AD556:AF556"/>
    <mergeCell ref="AG556:AH556"/>
    <mergeCell ref="AI556:AK556"/>
    <mergeCell ref="AL556:AP556"/>
    <mergeCell ref="C557:D557"/>
    <mergeCell ref="E557:H557"/>
    <mergeCell ref="I557:K557"/>
    <mergeCell ref="L557:V557"/>
    <mergeCell ref="W557:Z557"/>
    <mergeCell ref="AA557:AC557"/>
    <mergeCell ref="AD557:AF557"/>
    <mergeCell ref="AG557:AH557"/>
    <mergeCell ref="AI557:AK557"/>
    <mergeCell ref="AL557:AP557"/>
    <mergeCell ref="C554:D554"/>
    <mergeCell ref="E554:H554"/>
    <mergeCell ref="I554:K554"/>
    <mergeCell ref="L554:V554"/>
    <mergeCell ref="W554:Z554"/>
    <mergeCell ref="AA554:AC554"/>
    <mergeCell ref="AD554:AF554"/>
    <mergeCell ref="AG554:AH554"/>
    <mergeCell ref="AI554:AK554"/>
    <mergeCell ref="AL554:AP554"/>
    <mergeCell ref="C555:D555"/>
    <mergeCell ref="E555:H555"/>
    <mergeCell ref="I555:K555"/>
    <mergeCell ref="L555:V555"/>
    <mergeCell ref="W555:Z555"/>
    <mergeCell ref="AA555:AC555"/>
    <mergeCell ref="AD555:AF555"/>
    <mergeCell ref="AG555:AH555"/>
    <mergeCell ref="AI555:AK555"/>
    <mergeCell ref="AL555:AP555"/>
    <mergeCell ref="C552:D552"/>
    <mergeCell ref="E552:H552"/>
    <mergeCell ref="I552:K552"/>
    <mergeCell ref="L552:V552"/>
    <mergeCell ref="W552:Z552"/>
    <mergeCell ref="AA552:AC552"/>
    <mergeCell ref="AD552:AF552"/>
    <mergeCell ref="AG552:AH552"/>
    <mergeCell ref="AI552:AK552"/>
    <mergeCell ref="AL552:AP552"/>
    <mergeCell ref="C553:D553"/>
    <mergeCell ref="E553:H553"/>
    <mergeCell ref="I553:K553"/>
    <mergeCell ref="L553:V553"/>
    <mergeCell ref="W553:Z553"/>
    <mergeCell ref="AA553:AC553"/>
    <mergeCell ref="AD553:AF553"/>
    <mergeCell ref="AG553:AH553"/>
    <mergeCell ref="AI553:AK553"/>
    <mergeCell ref="AL553:AP553"/>
    <mergeCell ref="C550:D550"/>
    <mergeCell ref="E550:H550"/>
    <mergeCell ref="I550:K550"/>
    <mergeCell ref="L550:V550"/>
    <mergeCell ref="W550:Z550"/>
    <mergeCell ref="AA550:AC550"/>
    <mergeCell ref="AD550:AF550"/>
    <mergeCell ref="AG550:AH550"/>
    <mergeCell ref="AI550:AK550"/>
    <mergeCell ref="AL550:AP550"/>
    <mergeCell ref="C551:D551"/>
    <mergeCell ref="E551:H551"/>
    <mergeCell ref="I551:K551"/>
    <mergeCell ref="L551:V551"/>
    <mergeCell ref="W551:Z551"/>
    <mergeCell ref="AA551:AC551"/>
    <mergeCell ref="AD551:AF551"/>
    <mergeCell ref="AG551:AH551"/>
    <mergeCell ref="AI551:AK551"/>
    <mergeCell ref="AL551:AP551"/>
    <mergeCell ref="C548:D548"/>
    <mergeCell ref="E548:H548"/>
    <mergeCell ref="I548:K548"/>
    <mergeCell ref="L548:V548"/>
    <mergeCell ref="W548:Z548"/>
    <mergeCell ref="AA548:AC548"/>
    <mergeCell ref="AD548:AF548"/>
    <mergeCell ref="AG548:AH548"/>
    <mergeCell ref="AI548:AK548"/>
    <mergeCell ref="AL548:AP548"/>
    <mergeCell ref="C549:D549"/>
    <mergeCell ref="E549:H549"/>
    <mergeCell ref="I549:K549"/>
    <mergeCell ref="L549:V549"/>
    <mergeCell ref="W549:Z549"/>
    <mergeCell ref="AA549:AC549"/>
    <mergeCell ref="AD549:AF549"/>
    <mergeCell ref="AG549:AH549"/>
    <mergeCell ref="AI549:AK549"/>
    <mergeCell ref="AL549:AP549"/>
    <mergeCell ref="C546:D546"/>
    <mergeCell ref="E546:H546"/>
    <mergeCell ref="I546:K546"/>
    <mergeCell ref="L546:V546"/>
    <mergeCell ref="W546:Z546"/>
    <mergeCell ref="AA546:AC546"/>
    <mergeCell ref="AD546:AF546"/>
    <mergeCell ref="AG546:AH546"/>
    <mergeCell ref="AI546:AK546"/>
    <mergeCell ref="AL546:AP546"/>
    <mergeCell ref="C547:D547"/>
    <mergeCell ref="E547:H547"/>
    <mergeCell ref="I547:K547"/>
    <mergeCell ref="L547:V547"/>
    <mergeCell ref="W547:Z547"/>
    <mergeCell ref="AA547:AC547"/>
    <mergeCell ref="AD547:AF547"/>
    <mergeCell ref="AG547:AH547"/>
    <mergeCell ref="AI547:AK547"/>
    <mergeCell ref="AL547:AP547"/>
    <mergeCell ref="C544:D544"/>
    <mergeCell ref="E544:H544"/>
    <mergeCell ref="I544:K544"/>
    <mergeCell ref="L544:V544"/>
    <mergeCell ref="W544:Z544"/>
    <mergeCell ref="AA544:AC544"/>
    <mergeCell ref="AD544:AF544"/>
    <mergeCell ref="AG544:AH544"/>
    <mergeCell ref="AI544:AK544"/>
    <mergeCell ref="AL544:AP544"/>
    <mergeCell ref="C545:D545"/>
    <mergeCell ref="E545:H545"/>
    <mergeCell ref="I545:K545"/>
    <mergeCell ref="L545:V545"/>
    <mergeCell ref="W545:Z545"/>
    <mergeCell ref="AA545:AC545"/>
    <mergeCell ref="AD545:AF545"/>
    <mergeCell ref="AG545:AH545"/>
    <mergeCell ref="AI545:AK545"/>
    <mergeCell ref="AL545:AP545"/>
    <mergeCell ref="C542:D542"/>
    <mergeCell ref="E542:H542"/>
    <mergeCell ref="I542:K542"/>
    <mergeCell ref="L542:V542"/>
    <mergeCell ref="W542:Z542"/>
    <mergeCell ref="AA542:AC542"/>
    <mergeCell ref="AD542:AF542"/>
    <mergeCell ref="AG542:AH542"/>
    <mergeCell ref="AI542:AK542"/>
    <mergeCell ref="AL542:AP542"/>
    <mergeCell ref="C543:D543"/>
    <mergeCell ref="E543:H543"/>
    <mergeCell ref="I543:K543"/>
    <mergeCell ref="L543:V543"/>
    <mergeCell ref="W543:Z543"/>
    <mergeCell ref="AA543:AC543"/>
    <mergeCell ref="AD543:AF543"/>
    <mergeCell ref="AG543:AH543"/>
    <mergeCell ref="AI543:AK543"/>
    <mergeCell ref="AL543:AP543"/>
    <mergeCell ref="C540:D540"/>
    <mergeCell ref="E540:H540"/>
    <mergeCell ref="I540:K540"/>
    <mergeCell ref="L540:V540"/>
    <mergeCell ref="W540:Z540"/>
    <mergeCell ref="AA540:AC540"/>
    <mergeCell ref="AD540:AF540"/>
    <mergeCell ref="AG540:AH540"/>
    <mergeCell ref="AI540:AK540"/>
    <mergeCell ref="AL540:AP540"/>
    <mergeCell ref="C541:D541"/>
    <mergeCell ref="E541:H541"/>
    <mergeCell ref="I541:K541"/>
    <mergeCell ref="L541:V541"/>
    <mergeCell ref="W541:Z541"/>
    <mergeCell ref="AA541:AC541"/>
    <mergeCell ref="AD541:AF541"/>
    <mergeCell ref="AG541:AH541"/>
    <mergeCell ref="AI541:AK541"/>
    <mergeCell ref="AL541:AP541"/>
    <mergeCell ref="C538:D538"/>
    <mergeCell ref="E538:H538"/>
    <mergeCell ref="I538:K538"/>
    <mergeCell ref="L538:V538"/>
    <mergeCell ref="W538:Z538"/>
    <mergeCell ref="AA538:AC538"/>
    <mergeCell ref="AD538:AF538"/>
    <mergeCell ref="AG538:AH538"/>
    <mergeCell ref="AI538:AK538"/>
    <mergeCell ref="AL538:AP538"/>
    <mergeCell ref="C539:D539"/>
    <mergeCell ref="E539:H539"/>
    <mergeCell ref="I539:K539"/>
    <mergeCell ref="L539:V539"/>
    <mergeCell ref="W539:Z539"/>
    <mergeCell ref="AA539:AC539"/>
    <mergeCell ref="AD539:AF539"/>
    <mergeCell ref="AG539:AH539"/>
    <mergeCell ref="AI539:AK539"/>
    <mergeCell ref="AL539:AP539"/>
    <mergeCell ref="C536:D536"/>
    <mergeCell ref="E536:H536"/>
    <mergeCell ref="I536:K536"/>
    <mergeCell ref="L536:V536"/>
    <mergeCell ref="W536:Z536"/>
    <mergeCell ref="AA536:AC536"/>
    <mergeCell ref="AD536:AF536"/>
    <mergeCell ref="AG536:AH536"/>
    <mergeCell ref="AI536:AK536"/>
    <mergeCell ref="AL536:AP536"/>
    <mergeCell ref="C537:D537"/>
    <mergeCell ref="E537:H537"/>
    <mergeCell ref="I537:K537"/>
    <mergeCell ref="L537:V537"/>
    <mergeCell ref="W537:Z537"/>
    <mergeCell ref="AA537:AC537"/>
    <mergeCell ref="AD537:AF537"/>
    <mergeCell ref="AG537:AH537"/>
    <mergeCell ref="AI537:AK537"/>
    <mergeCell ref="AL537:AP537"/>
    <mergeCell ref="C534:D534"/>
    <mergeCell ref="E534:H534"/>
    <mergeCell ref="I534:K534"/>
    <mergeCell ref="L534:V534"/>
    <mergeCell ref="W534:Z534"/>
    <mergeCell ref="AA534:AC534"/>
    <mergeCell ref="AD534:AF534"/>
    <mergeCell ref="AG534:AH534"/>
    <mergeCell ref="AI534:AK534"/>
    <mergeCell ref="AL534:AP534"/>
    <mergeCell ref="C535:D535"/>
    <mergeCell ref="E535:H535"/>
    <mergeCell ref="I535:K535"/>
    <mergeCell ref="L535:V535"/>
    <mergeCell ref="W535:Z535"/>
    <mergeCell ref="AA535:AC535"/>
    <mergeCell ref="AD535:AF535"/>
    <mergeCell ref="AG535:AH535"/>
    <mergeCell ref="AI535:AK535"/>
    <mergeCell ref="AL535:AP535"/>
    <mergeCell ref="C532:D532"/>
    <mergeCell ref="E532:H532"/>
    <mergeCell ref="I532:K532"/>
    <mergeCell ref="L532:V532"/>
    <mergeCell ref="W532:Z532"/>
    <mergeCell ref="AA532:AC532"/>
    <mergeCell ref="AD532:AF532"/>
    <mergeCell ref="AG532:AH532"/>
    <mergeCell ref="AI532:AK532"/>
    <mergeCell ref="AL532:AP532"/>
    <mergeCell ref="C533:D533"/>
    <mergeCell ref="E533:H533"/>
    <mergeCell ref="I533:K533"/>
    <mergeCell ref="L533:V533"/>
    <mergeCell ref="W533:Z533"/>
    <mergeCell ref="AA533:AC533"/>
    <mergeCell ref="AD533:AF533"/>
    <mergeCell ref="AG533:AH533"/>
    <mergeCell ref="AI533:AK533"/>
    <mergeCell ref="AL533:AP533"/>
    <mergeCell ref="C530:D530"/>
    <mergeCell ref="E530:H530"/>
    <mergeCell ref="I530:K530"/>
    <mergeCell ref="L530:V530"/>
    <mergeCell ref="W530:Z530"/>
    <mergeCell ref="AA530:AC530"/>
    <mergeCell ref="AD530:AF530"/>
    <mergeCell ref="AG530:AH530"/>
    <mergeCell ref="AI530:AK530"/>
    <mergeCell ref="AL530:AP530"/>
    <mergeCell ref="C531:D531"/>
    <mergeCell ref="E531:H531"/>
    <mergeCell ref="I531:K531"/>
    <mergeCell ref="L531:V531"/>
    <mergeCell ref="W531:Z531"/>
    <mergeCell ref="AA531:AC531"/>
    <mergeCell ref="AD531:AF531"/>
    <mergeCell ref="AG531:AH531"/>
    <mergeCell ref="AI531:AK531"/>
    <mergeCell ref="AL531:AP531"/>
    <mergeCell ref="C528:D528"/>
    <mergeCell ref="E528:H528"/>
    <mergeCell ref="I528:K528"/>
    <mergeCell ref="L528:V528"/>
    <mergeCell ref="W528:Z528"/>
    <mergeCell ref="AA528:AC528"/>
    <mergeCell ref="AD528:AF528"/>
    <mergeCell ref="AG528:AH528"/>
    <mergeCell ref="AI528:AK528"/>
    <mergeCell ref="AL528:AP528"/>
    <mergeCell ref="C529:D529"/>
    <mergeCell ref="E529:H529"/>
    <mergeCell ref="I529:K529"/>
    <mergeCell ref="L529:V529"/>
    <mergeCell ref="W529:Z529"/>
    <mergeCell ref="AA529:AC529"/>
    <mergeCell ref="AD529:AF529"/>
    <mergeCell ref="AG529:AH529"/>
    <mergeCell ref="AI529:AK529"/>
    <mergeCell ref="AL529:AP529"/>
    <mergeCell ref="C526:D526"/>
    <mergeCell ref="E526:H526"/>
    <mergeCell ref="I526:K526"/>
    <mergeCell ref="L526:V526"/>
    <mergeCell ref="W526:Z526"/>
    <mergeCell ref="AA526:AC526"/>
    <mergeCell ref="AD526:AF526"/>
    <mergeCell ref="AG526:AH526"/>
    <mergeCell ref="AI526:AK526"/>
    <mergeCell ref="AL526:AP526"/>
    <mergeCell ref="C527:D527"/>
    <mergeCell ref="E527:H527"/>
    <mergeCell ref="I527:K527"/>
    <mergeCell ref="L527:V527"/>
    <mergeCell ref="W527:Z527"/>
    <mergeCell ref="AA527:AC527"/>
    <mergeCell ref="AD527:AF527"/>
    <mergeCell ref="AG527:AH527"/>
    <mergeCell ref="AI527:AK527"/>
    <mergeCell ref="AL527:AP527"/>
    <mergeCell ref="C524:D524"/>
    <mergeCell ref="E524:H524"/>
    <mergeCell ref="I524:K524"/>
    <mergeCell ref="L524:V524"/>
    <mergeCell ref="W524:Z524"/>
    <mergeCell ref="AA524:AC524"/>
    <mergeCell ref="AD524:AF524"/>
    <mergeCell ref="AG524:AH524"/>
    <mergeCell ref="AI524:AK524"/>
    <mergeCell ref="AL524:AP524"/>
    <mergeCell ref="C525:D525"/>
    <mergeCell ref="E525:H525"/>
    <mergeCell ref="I525:K525"/>
    <mergeCell ref="L525:V525"/>
    <mergeCell ref="W525:Z525"/>
    <mergeCell ref="AA525:AC525"/>
    <mergeCell ref="AD525:AF525"/>
    <mergeCell ref="AG525:AH525"/>
    <mergeCell ref="AI525:AK525"/>
    <mergeCell ref="AL525:AP525"/>
    <mergeCell ref="C522:D522"/>
    <mergeCell ref="E522:H522"/>
    <mergeCell ref="I522:K522"/>
    <mergeCell ref="L522:V522"/>
    <mergeCell ref="W522:Z522"/>
    <mergeCell ref="AA522:AC522"/>
    <mergeCell ref="AD522:AF522"/>
    <mergeCell ref="AG522:AH522"/>
    <mergeCell ref="AI522:AK522"/>
    <mergeCell ref="AL522:AP522"/>
    <mergeCell ref="C523:D523"/>
    <mergeCell ref="E523:H523"/>
    <mergeCell ref="I523:K523"/>
    <mergeCell ref="L523:V523"/>
    <mergeCell ref="W523:Z523"/>
    <mergeCell ref="AA523:AC523"/>
    <mergeCell ref="AD523:AF523"/>
    <mergeCell ref="AG523:AH523"/>
    <mergeCell ref="AI523:AK523"/>
    <mergeCell ref="AL523:AP523"/>
    <mergeCell ref="C520:D520"/>
    <mergeCell ref="E520:H520"/>
    <mergeCell ref="I520:K520"/>
    <mergeCell ref="L520:V520"/>
    <mergeCell ref="W520:Z520"/>
    <mergeCell ref="AA520:AC520"/>
    <mergeCell ref="AD520:AF520"/>
    <mergeCell ref="AG520:AH520"/>
    <mergeCell ref="AI520:AK520"/>
    <mergeCell ref="AL520:AP520"/>
    <mergeCell ref="C521:D521"/>
    <mergeCell ref="E521:H521"/>
    <mergeCell ref="I521:K521"/>
    <mergeCell ref="L521:V521"/>
    <mergeCell ref="W521:Z521"/>
    <mergeCell ref="AA521:AC521"/>
    <mergeCell ref="AD521:AF521"/>
    <mergeCell ref="AG521:AH521"/>
    <mergeCell ref="AI521:AK521"/>
    <mergeCell ref="AL521:AP521"/>
    <mergeCell ref="C518:D518"/>
    <mergeCell ref="E518:H518"/>
    <mergeCell ref="I518:K518"/>
    <mergeCell ref="L518:V518"/>
    <mergeCell ref="W518:Z518"/>
    <mergeCell ref="AA518:AC518"/>
    <mergeCell ref="AD518:AF518"/>
    <mergeCell ref="AG518:AH518"/>
    <mergeCell ref="AI518:AK518"/>
    <mergeCell ref="AL518:AP518"/>
    <mergeCell ref="C519:D519"/>
    <mergeCell ref="E519:H519"/>
    <mergeCell ref="I519:K519"/>
    <mergeCell ref="L519:V519"/>
    <mergeCell ref="W519:Z519"/>
    <mergeCell ref="AA519:AC519"/>
    <mergeCell ref="AD519:AF519"/>
    <mergeCell ref="AG519:AH519"/>
    <mergeCell ref="AI519:AK519"/>
    <mergeCell ref="AL519:AP519"/>
    <mergeCell ref="C516:D516"/>
    <mergeCell ref="E516:H516"/>
    <mergeCell ref="I516:K516"/>
    <mergeCell ref="L516:V516"/>
    <mergeCell ref="W516:Z516"/>
    <mergeCell ref="AA516:AC516"/>
    <mergeCell ref="AD516:AF516"/>
    <mergeCell ref="AG516:AH516"/>
    <mergeCell ref="AI516:AK516"/>
    <mergeCell ref="AL516:AP516"/>
    <mergeCell ref="C517:D517"/>
    <mergeCell ref="E517:H517"/>
    <mergeCell ref="I517:K517"/>
    <mergeCell ref="L517:V517"/>
    <mergeCell ref="W517:Z517"/>
    <mergeCell ref="AA517:AC517"/>
    <mergeCell ref="AD517:AF517"/>
    <mergeCell ref="AG517:AH517"/>
    <mergeCell ref="AI517:AK517"/>
    <mergeCell ref="AL517:AP517"/>
    <mergeCell ref="C514:D514"/>
    <mergeCell ref="E514:H514"/>
    <mergeCell ref="I514:K514"/>
    <mergeCell ref="L514:V514"/>
    <mergeCell ref="W514:Z514"/>
    <mergeCell ref="AA514:AC514"/>
    <mergeCell ref="AD514:AF514"/>
    <mergeCell ref="AG514:AH514"/>
    <mergeCell ref="AI514:AK514"/>
    <mergeCell ref="AL514:AP514"/>
    <mergeCell ref="C515:D515"/>
    <mergeCell ref="E515:H515"/>
    <mergeCell ref="I515:K515"/>
    <mergeCell ref="L515:V515"/>
    <mergeCell ref="W515:Z515"/>
    <mergeCell ref="AA515:AC515"/>
    <mergeCell ref="AD515:AF515"/>
    <mergeCell ref="AG515:AH515"/>
    <mergeCell ref="AI515:AK515"/>
    <mergeCell ref="AL515:AP515"/>
    <mergeCell ref="C512:D512"/>
    <mergeCell ref="E512:H512"/>
    <mergeCell ref="I512:K512"/>
    <mergeCell ref="L512:V512"/>
    <mergeCell ref="W512:Z512"/>
    <mergeCell ref="AA512:AC512"/>
    <mergeCell ref="AD512:AF512"/>
    <mergeCell ref="AG512:AH512"/>
    <mergeCell ref="AI512:AK512"/>
    <mergeCell ref="AL512:AP512"/>
    <mergeCell ref="C513:D513"/>
    <mergeCell ref="E513:H513"/>
    <mergeCell ref="I513:K513"/>
    <mergeCell ref="L513:V513"/>
    <mergeCell ref="W513:Z513"/>
    <mergeCell ref="AA513:AC513"/>
    <mergeCell ref="AD513:AF513"/>
    <mergeCell ref="AG513:AH513"/>
    <mergeCell ref="AI513:AK513"/>
    <mergeCell ref="AL513:AP513"/>
    <mergeCell ref="C510:D510"/>
    <mergeCell ref="E510:H510"/>
    <mergeCell ref="I510:K510"/>
    <mergeCell ref="L510:V510"/>
    <mergeCell ref="W510:Z510"/>
    <mergeCell ref="AA510:AC510"/>
    <mergeCell ref="AD510:AF510"/>
    <mergeCell ref="AG510:AH510"/>
    <mergeCell ref="AI510:AK510"/>
    <mergeCell ref="AL510:AP510"/>
    <mergeCell ref="C511:D511"/>
    <mergeCell ref="E511:H511"/>
    <mergeCell ref="I511:K511"/>
    <mergeCell ref="L511:V511"/>
    <mergeCell ref="W511:Z511"/>
    <mergeCell ref="AA511:AC511"/>
    <mergeCell ref="AD511:AF511"/>
    <mergeCell ref="AG511:AH511"/>
    <mergeCell ref="AI511:AK511"/>
    <mergeCell ref="AL511:AP511"/>
    <mergeCell ref="C508:D508"/>
    <mergeCell ref="E508:H508"/>
    <mergeCell ref="I508:K508"/>
    <mergeCell ref="L508:V508"/>
    <mergeCell ref="W508:Z508"/>
    <mergeCell ref="AA508:AC508"/>
    <mergeCell ref="AD508:AF508"/>
    <mergeCell ref="AG508:AH508"/>
    <mergeCell ref="AI508:AK508"/>
    <mergeCell ref="AL508:AP508"/>
    <mergeCell ref="C509:D509"/>
    <mergeCell ref="E509:H509"/>
    <mergeCell ref="I509:K509"/>
    <mergeCell ref="L509:V509"/>
    <mergeCell ref="W509:Z509"/>
    <mergeCell ref="AA509:AC509"/>
    <mergeCell ref="AD509:AF509"/>
    <mergeCell ref="AG509:AH509"/>
    <mergeCell ref="AI509:AK509"/>
    <mergeCell ref="AL509:AP509"/>
    <mergeCell ref="C506:D506"/>
    <mergeCell ref="E506:H506"/>
    <mergeCell ref="I506:K506"/>
    <mergeCell ref="L506:V506"/>
    <mergeCell ref="W506:Z506"/>
    <mergeCell ref="AA506:AC506"/>
    <mergeCell ref="AD506:AF506"/>
    <mergeCell ref="AG506:AH506"/>
    <mergeCell ref="AI506:AK506"/>
    <mergeCell ref="AL506:AP506"/>
    <mergeCell ref="C507:D507"/>
    <mergeCell ref="E507:H507"/>
    <mergeCell ref="I507:K507"/>
    <mergeCell ref="L507:V507"/>
    <mergeCell ref="W507:Z507"/>
    <mergeCell ref="AA507:AC507"/>
    <mergeCell ref="AD507:AF507"/>
    <mergeCell ref="AG507:AH507"/>
    <mergeCell ref="AI507:AK507"/>
    <mergeCell ref="AL507:AP507"/>
    <mergeCell ref="C504:D504"/>
    <mergeCell ref="E504:H504"/>
    <mergeCell ref="I504:K504"/>
    <mergeCell ref="L504:V504"/>
    <mergeCell ref="W504:Z504"/>
    <mergeCell ref="AA504:AC504"/>
    <mergeCell ref="AD504:AF504"/>
    <mergeCell ref="AG504:AH504"/>
    <mergeCell ref="AI504:AK504"/>
    <mergeCell ref="AL504:AP504"/>
    <mergeCell ref="C505:D505"/>
    <mergeCell ref="E505:H505"/>
    <mergeCell ref="I505:K505"/>
    <mergeCell ref="L505:V505"/>
    <mergeCell ref="W505:Z505"/>
    <mergeCell ref="AA505:AC505"/>
    <mergeCell ref="AD505:AF505"/>
    <mergeCell ref="AG505:AH505"/>
    <mergeCell ref="AI505:AK505"/>
    <mergeCell ref="AL505:AP505"/>
    <mergeCell ref="C502:D502"/>
    <mergeCell ref="E502:H502"/>
    <mergeCell ref="I502:K502"/>
    <mergeCell ref="L502:V502"/>
    <mergeCell ref="W502:Z502"/>
    <mergeCell ref="AA502:AC502"/>
    <mergeCell ref="AD502:AF502"/>
    <mergeCell ref="AG502:AH502"/>
    <mergeCell ref="AI502:AK502"/>
    <mergeCell ref="AL502:AP502"/>
    <mergeCell ref="C503:D503"/>
    <mergeCell ref="E503:H503"/>
    <mergeCell ref="I503:K503"/>
    <mergeCell ref="L503:V503"/>
    <mergeCell ref="W503:Z503"/>
    <mergeCell ref="AA503:AC503"/>
    <mergeCell ref="AD503:AF503"/>
    <mergeCell ref="AG503:AH503"/>
    <mergeCell ref="AI503:AK503"/>
    <mergeCell ref="AL503:AP503"/>
    <mergeCell ref="C500:D500"/>
    <mergeCell ref="E500:H500"/>
    <mergeCell ref="I500:K500"/>
    <mergeCell ref="L500:V500"/>
    <mergeCell ref="W500:Z500"/>
    <mergeCell ref="AA500:AC500"/>
    <mergeCell ref="AD500:AF500"/>
    <mergeCell ref="AG500:AH500"/>
    <mergeCell ref="AI500:AK500"/>
    <mergeCell ref="AL500:AP500"/>
    <mergeCell ref="C501:D501"/>
    <mergeCell ref="E501:H501"/>
    <mergeCell ref="I501:K501"/>
    <mergeCell ref="L501:V501"/>
    <mergeCell ref="W501:Z501"/>
    <mergeCell ref="AA501:AC501"/>
    <mergeCell ref="AD501:AF501"/>
    <mergeCell ref="AG501:AH501"/>
    <mergeCell ref="AI501:AK501"/>
    <mergeCell ref="AL501:AP501"/>
    <mergeCell ref="C498:D498"/>
    <mergeCell ref="E498:H498"/>
    <mergeCell ref="I498:K498"/>
    <mergeCell ref="L498:V498"/>
    <mergeCell ref="W498:Z498"/>
    <mergeCell ref="AA498:AC498"/>
    <mergeCell ref="AD498:AF498"/>
    <mergeCell ref="AG498:AH498"/>
    <mergeCell ref="AI498:AK498"/>
    <mergeCell ref="AL498:AP498"/>
    <mergeCell ref="C499:D499"/>
    <mergeCell ref="E499:H499"/>
    <mergeCell ref="I499:K499"/>
    <mergeCell ref="L499:V499"/>
    <mergeCell ref="W499:Z499"/>
    <mergeCell ref="AA499:AC499"/>
    <mergeCell ref="AD499:AF499"/>
    <mergeCell ref="AG499:AH499"/>
    <mergeCell ref="AI499:AK499"/>
    <mergeCell ref="AL499:AP499"/>
    <mergeCell ref="C496:D496"/>
    <mergeCell ref="E496:H496"/>
    <mergeCell ref="I496:K496"/>
    <mergeCell ref="L496:V496"/>
    <mergeCell ref="W496:Z496"/>
    <mergeCell ref="AA496:AC496"/>
    <mergeCell ref="AD496:AF496"/>
    <mergeCell ref="AG496:AH496"/>
    <mergeCell ref="AI496:AK496"/>
    <mergeCell ref="AL496:AP496"/>
    <mergeCell ref="C497:D497"/>
    <mergeCell ref="E497:H497"/>
    <mergeCell ref="I497:K497"/>
    <mergeCell ref="L497:V497"/>
    <mergeCell ref="W497:Z497"/>
    <mergeCell ref="AA497:AC497"/>
    <mergeCell ref="AD497:AF497"/>
    <mergeCell ref="AG497:AH497"/>
    <mergeCell ref="AI497:AK497"/>
    <mergeCell ref="AL497:AP497"/>
    <mergeCell ref="C494:D494"/>
    <mergeCell ref="E494:H494"/>
    <mergeCell ref="I494:K494"/>
    <mergeCell ref="L494:V494"/>
    <mergeCell ref="W494:Z494"/>
    <mergeCell ref="AA494:AC494"/>
    <mergeCell ref="AD494:AF494"/>
    <mergeCell ref="AG494:AH494"/>
    <mergeCell ref="AI494:AK494"/>
    <mergeCell ref="AL494:AP494"/>
    <mergeCell ref="C495:D495"/>
    <mergeCell ref="E495:H495"/>
    <mergeCell ref="I495:K495"/>
    <mergeCell ref="L495:V495"/>
    <mergeCell ref="W495:Z495"/>
    <mergeCell ref="AA495:AC495"/>
    <mergeCell ref="AD495:AF495"/>
    <mergeCell ref="AG495:AH495"/>
    <mergeCell ref="AI495:AK495"/>
    <mergeCell ref="AL495:AP495"/>
    <mergeCell ref="C492:D492"/>
    <mergeCell ref="E492:H492"/>
    <mergeCell ref="I492:K492"/>
    <mergeCell ref="L492:V492"/>
    <mergeCell ref="W492:Z492"/>
    <mergeCell ref="AA492:AC492"/>
    <mergeCell ref="AD492:AF492"/>
    <mergeCell ref="AG492:AH492"/>
    <mergeCell ref="AI492:AK492"/>
    <mergeCell ref="AL492:AP492"/>
    <mergeCell ref="C493:D493"/>
    <mergeCell ref="E493:H493"/>
    <mergeCell ref="I493:K493"/>
    <mergeCell ref="L493:V493"/>
    <mergeCell ref="W493:Z493"/>
    <mergeCell ref="AA493:AC493"/>
    <mergeCell ref="AD493:AF493"/>
    <mergeCell ref="AG493:AH493"/>
    <mergeCell ref="AI493:AK493"/>
    <mergeCell ref="AL493:AP493"/>
    <mergeCell ref="C490:D490"/>
    <mergeCell ref="E490:H490"/>
    <mergeCell ref="I490:K490"/>
    <mergeCell ref="L490:V490"/>
    <mergeCell ref="W490:Z490"/>
    <mergeCell ref="AA490:AC490"/>
    <mergeCell ref="AD490:AF490"/>
    <mergeCell ref="AG490:AH490"/>
    <mergeCell ref="AI490:AK490"/>
    <mergeCell ref="AL490:AP490"/>
    <mergeCell ref="C491:D491"/>
    <mergeCell ref="E491:H491"/>
    <mergeCell ref="I491:K491"/>
    <mergeCell ref="L491:V491"/>
    <mergeCell ref="W491:Z491"/>
    <mergeCell ref="AA491:AC491"/>
    <mergeCell ref="AD491:AF491"/>
    <mergeCell ref="AG491:AH491"/>
    <mergeCell ref="AI491:AK491"/>
    <mergeCell ref="AL491:AP491"/>
    <mergeCell ref="C488:D488"/>
    <mergeCell ref="E488:H488"/>
    <mergeCell ref="I488:K488"/>
    <mergeCell ref="L488:V488"/>
    <mergeCell ref="W488:Z488"/>
    <mergeCell ref="AA488:AC488"/>
    <mergeCell ref="AD488:AF488"/>
    <mergeCell ref="AG488:AH488"/>
    <mergeCell ref="AI488:AK488"/>
    <mergeCell ref="AL488:AP488"/>
    <mergeCell ref="C489:D489"/>
    <mergeCell ref="E489:H489"/>
    <mergeCell ref="I489:K489"/>
    <mergeCell ref="L489:V489"/>
    <mergeCell ref="W489:Z489"/>
    <mergeCell ref="AA489:AC489"/>
    <mergeCell ref="AD489:AF489"/>
    <mergeCell ref="AG489:AH489"/>
    <mergeCell ref="AI489:AK489"/>
    <mergeCell ref="AL489:AP489"/>
    <mergeCell ref="C486:D486"/>
    <mergeCell ref="E486:H486"/>
    <mergeCell ref="I486:K486"/>
    <mergeCell ref="L486:V486"/>
    <mergeCell ref="W486:Z486"/>
    <mergeCell ref="AA486:AC486"/>
    <mergeCell ref="AD486:AF486"/>
    <mergeCell ref="AG486:AH486"/>
    <mergeCell ref="AI486:AK486"/>
    <mergeCell ref="AL486:AP486"/>
    <mergeCell ref="C487:D487"/>
    <mergeCell ref="E487:H487"/>
    <mergeCell ref="I487:K487"/>
    <mergeCell ref="L487:V487"/>
    <mergeCell ref="W487:Z487"/>
    <mergeCell ref="AA487:AC487"/>
    <mergeCell ref="AD487:AF487"/>
    <mergeCell ref="AG487:AH487"/>
    <mergeCell ref="AI487:AK487"/>
    <mergeCell ref="AL487:AP487"/>
    <mergeCell ref="C484:D484"/>
    <mergeCell ref="E484:H484"/>
    <mergeCell ref="I484:K484"/>
    <mergeCell ref="L484:V484"/>
    <mergeCell ref="W484:Z484"/>
    <mergeCell ref="AA484:AC484"/>
    <mergeCell ref="AD484:AF484"/>
    <mergeCell ref="AG484:AH484"/>
    <mergeCell ref="AI484:AK484"/>
    <mergeCell ref="AL484:AP484"/>
    <mergeCell ref="C485:D485"/>
    <mergeCell ref="E485:H485"/>
    <mergeCell ref="I485:K485"/>
    <mergeCell ref="L485:V485"/>
    <mergeCell ref="W485:Z485"/>
    <mergeCell ref="AA485:AC485"/>
    <mergeCell ref="AD485:AF485"/>
    <mergeCell ref="AG485:AH485"/>
    <mergeCell ref="AI485:AK485"/>
    <mergeCell ref="AL485:AP485"/>
    <mergeCell ref="C482:D482"/>
    <mergeCell ref="E482:H482"/>
    <mergeCell ref="I482:K482"/>
    <mergeCell ref="L482:V482"/>
    <mergeCell ref="W482:Z482"/>
    <mergeCell ref="AA482:AC482"/>
    <mergeCell ref="AD482:AF482"/>
    <mergeCell ref="AG482:AH482"/>
    <mergeCell ref="AI482:AK482"/>
    <mergeCell ref="AL482:AP482"/>
    <mergeCell ref="C483:D483"/>
    <mergeCell ref="E483:H483"/>
    <mergeCell ref="I483:K483"/>
    <mergeCell ref="L483:V483"/>
    <mergeCell ref="W483:Z483"/>
    <mergeCell ref="AA483:AC483"/>
    <mergeCell ref="AD483:AF483"/>
    <mergeCell ref="AG483:AH483"/>
    <mergeCell ref="AI483:AK483"/>
    <mergeCell ref="AL483:AP483"/>
    <mergeCell ref="C480:D480"/>
    <mergeCell ref="E480:H480"/>
    <mergeCell ref="I480:K480"/>
    <mergeCell ref="L480:V480"/>
    <mergeCell ref="W480:Z480"/>
    <mergeCell ref="AA480:AC480"/>
    <mergeCell ref="AD480:AF480"/>
    <mergeCell ref="AG480:AH480"/>
    <mergeCell ref="AI480:AK480"/>
    <mergeCell ref="AL480:AP480"/>
    <mergeCell ref="C481:D481"/>
    <mergeCell ref="E481:H481"/>
    <mergeCell ref="I481:K481"/>
    <mergeCell ref="L481:V481"/>
    <mergeCell ref="W481:Z481"/>
    <mergeCell ref="AA481:AC481"/>
    <mergeCell ref="AD481:AF481"/>
    <mergeCell ref="AG481:AH481"/>
    <mergeCell ref="AI481:AK481"/>
    <mergeCell ref="AL481:AP481"/>
    <mergeCell ref="C478:D478"/>
    <mergeCell ref="E478:H478"/>
    <mergeCell ref="I478:K478"/>
    <mergeCell ref="L478:V478"/>
    <mergeCell ref="W478:Z478"/>
    <mergeCell ref="AA478:AC478"/>
    <mergeCell ref="AD478:AF478"/>
    <mergeCell ref="AG478:AH478"/>
    <mergeCell ref="AI478:AK478"/>
    <mergeCell ref="AL478:AP478"/>
    <mergeCell ref="C479:D479"/>
    <mergeCell ref="E479:H479"/>
    <mergeCell ref="I479:K479"/>
    <mergeCell ref="L479:V479"/>
    <mergeCell ref="W479:Z479"/>
    <mergeCell ref="AA479:AC479"/>
    <mergeCell ref="AD479:AF479"/>
    <mergeCell ref="AG479:AH479"/>
    <mergeCell ref="AI479:AK479"/>
    <mergeCell ref="AL479:AP479"/>
    <mergeCell ref="C476:D476"/>
    <mergeCell ref="E476:H476"/>
    <mergeCell ref="I476:K476"/>
    <mergeCell ref="L476:V476"/>
    <mergeCell ref="W476:Z476"/>
    <mergeCell ref="AA476:AC476"/>
    <mergeCell ref="AD476:AF476"/>
    <mergeCell ref="AG476:AH476"/>
    <mergeCell ref="AI476:AK476"/>
    <mergeCell ref="AL476:AP476"/>
    <mergeCell ref="C477:D477"/>
    <mergeCell ref="E477:H477"/>
    <mergeCell ref="I477:K477"/>
    <mergeCell ref="L477:V477"/>
    <mergeCell ref="W477:Z477"/>
    <mergeCell ref="AA477:AC477"/>
    <mergeCell ref="AD477:AF477"/>
    <mergeCell ref="AG477:AH477"/>
    <mergeCell ref="AI477:AK477"/>
    <mergeCell ref="AL477:AP477"/>
    <mergeCell ref="C474:D474"/>
    <mergeCell ref="E474:H474"/>
    <mergeCell ref="I474:K474"/>
    <mergeCell ref="L474:V474"/>
    <mergeCell ref="W474:Z474"/>
    <mergeCell ref="AA474:AC474"/>
    <mergeCell ref="AD474:AF474"/>
    <mergeCell ref="AG474:AH474"/>
    <mergeCell ref="AI474:AK474"/>
    <mergeCell ref="AL474:AP474"/>
    <mergeCell ref="C475:D475"/>
    <mergeCell ref="E475:H475"/>
    <mergeCell ref="I475:K475"/>
    <mergeCell ref="L475:V475"/>
    <mergeCell ref="W475:Z475"/>
    <mergeCell ref="AA475:AC475"/>
    <mergeCell ref="AD475:AF475"/>
    <mergeCell ref="AG475:AH475"/>
    <mergeCell ref="AI475:AK475"/>
    <mergeCell ref="AL475:AP475"/>
    <mergeCell ref="C472:D472"/>
    <mergeCell ref="E472:H472"/>
    <mergeCell ref="I472:K472"/>
    <mergeCell ref="L472:V472"/>
    <mergeCell ref="W472:Z472"/>
    <mergeCell ref="AA472:AC472"/>
    <mergeCell ref="AD472:AF472"/>
    <mergeCell ref="AG472:AH472"/>
    <mergeCell ref="AI472:AK472"/>
    <mergeCell ref="AL472:AP472"/>
    <mergeCell ref="C473:D473"/>
    <mergeCell ref="E473:H473"/>
    <mergeCell ref="I473:K473"/>
    <mergeCell ref="L473:V473"/>
    <mergeCell ref="W473:Z473"/>
    <mergeCell ref="AA473:AC473"/>
    <mergeCell ref="AD473:AF473"/>
    <mergeCell ref="AG473:AH473"/>
    <mergeCell ref="AI473:AK473"/>
    <mergeCell ref="AL473:AP473"/>
    <mergeCell ref="C470:D470"/>
    <mergeCell ref="E470:H470"/>
    <mergeCell ref="I470:K470"/>
    <mergeCell ref="L470:V470"/>
    <mergeCell ref="W470:Z470"/>
    <mergeCell ref="AA470:AC470"/>
    <mergeCell ref="AD470:AF470"/>
    <mergeCell ref="AG470:AH470"/>
    <mergeCell ref="AI470:AK470"/>
    <mergeCell ref="AL470:AP470"/>
    <mergeCell ref="C471:D471"/>
    <mergeCell ref="E471:H471"/>
    <mergeCell ref="I471:K471"/>
    <mergeCell ref="L471:V471"/>
    <mergeCell ref="W471:Z471"/>
    <mergeCell ref="AA471:AC471"/>
    <mergeCell ref="AD471:AF471"/>
    <mergeCell ref="AG471:AH471"/>
    <mergeCell ref="AI471:AK471"/>
    <mergeCell ref="AL471:AP471"/>
    <mergeCell ref="C468:D468"/>
    <mergeCell ref="E468:H468"/>
    <mergeCell ref="I468:K468"/>
    <mergeCell ref="L468:V468"/>
    <mergeCell ref="W468:Z468"/>
    <mergeCell ref="AA468:AC468"/>
    <mergeCell ref="AD468:AF468"/>
    <mergeCell ref="AG468:AH468"/>
    <mergeCell ref="AI468:AK468"/>
    <mergeCell ref="AL468:AP468"/>
    <mergeCell ref="C469:D469"/>
    <mergeCell ref="E469:H469"/>
    <mergeCell ref="I469:K469"/>
    <mergeCell ref="L469:V469"/>
    <mergeCell ref="W469:Z469"/>
    <mergeCell ref="AA469:AC469"/>
    <mergeCell ref="AD469:AF469"/>
    <mergeCell ref="AG469:AH469"/>
    <mergeCell ref="AI469:AK469"/>
    <mergeCell ref="AL469:AP469"/>
    <mergeCell ref="C466:D466"/>
    <mergeCell ref="E466:H466"/>
    <mergeCell ref="I466:K466"/>
    <mergeCell ref="L466:V466"/>
    <mergeCell ref="W466:Z466"/>
    <mergeCell ref="AA466:AC466"/>
    <mergeCell ref="AD466:AF466"/>
    <mergeCell ref="AG466:AH466"/>
    <mergeCell ref="AI466:AK466"/>
    <mergeCell ref="AL466:AP466"/>
    <mergeCell ref="C467:D467"/>
    <mergeCell ref="E467:H467"/>
    <mergeCell ref="I467:K467"/>
    <mergeCell ref="L467:V467"/>
    <mergeCell ref="W467:Z467"/>
    <mergeCell ref="AA467:AC467"/>
    <mergeCell ref="AD467:AF467"/>
    <mergeCell ref="AG467:AH467"/>
    <mergeCell ref="AI467:AK467"/>
    <mergeCell ref="AL467:AP467"/>
    <mergeCell ref="C464:D464"/>
    <mergeCell ref="E464:H464"/>
    <mergeCell ref="I464:K464"/>
    <mergeCell ref="L464:V464"/>
    <mergeCell ref="W464:Z464"/>
    <mergeCell ref="AA464:AC464"/>
    <mergeCell ref="AD464:AF464"/>
    <mergeCell ref="AG464:AH464"/>
    <mergeCell ref="AI464:AK464"/>
    <mergeCell ref="AL464:AP464"/>
    <mergeCell ref="C465:D465"/>
    <mergeCell ref="E465:H465"/>
    <mergeCell ref="I465:K465"/>
    <mergeCell ref="L465:V465"/>
    <mergeCell ref="W465:Z465"/>
    <mergeCell ref="AA465:AC465"/>
    <mergeCell ref="AD465:AF465"/>
    <mergeCell ref="AG465:AH465"/>
    <mergeCell ref="AI465:AK465"/>
    <mergeCell ref="AL465:AP465"/>
    <mergeCell ref="C462:D462"/>
    <mergeCell ref="E462:H462"/>
    <mergeCell ref="I462:K462"/>
    <mergeCell ref="L462:V462"/>
    <mergeCell ref="W462:Z462"/>
    <mergeCell ref="AA462:AC462"/>
    <mergeCell ref="AD462:AF462"/>
    <mergeCell ref="AG462:AH462"/>
    <mergeCell ref="AI462:AK462"/>
    <mergeCell ref="AL462:AP462"/>
    <mergeCell ref="C463:D463"/>
    <mergeCell ref="E463:H463"/>
    <mergeCell ref="I463:K463"/>
    <mergeCell ref="L463:V463"/>
    <mergeCell ref="W463:Z463"/>
    <mergeCell ref="AA463:AC463"/>
    <mergeCell ref="AD463:AF463"/>
    <mergeCell ref="AG463:AH463"/>
    <mergeCell ref="AI463:AK463"/>
    <mergeCell ref="AL463:AP463"/>
    <mergeCell ref="C460:D460"/>
    <mergeCell ref="E460:H460"/>
    <mergeCell ref="I460:K460"/>
    <mergeCell ref="L460:V460"/>
    <mergeCell ref="W460:Z460"/>
    <mergeCell ref="AA460:AC460"/>
    <mergeCell ref="AD460:AF460"/>
    <mergeCell ref="AG460:AH460"/>
    <mergeCell ref="AI460:AK460"/>
    <mergeCell ref="AL460:AP460"/>
    <mergeCell ref="C461:D461"/>
    <mergeCell ref="E461:H461"/>
    <mergeCell ref="I461:K461"/>
    <mergeCell ref="L461:V461"/>
    <mergeCell ref="W461:Z461"/>
    <mergeCell ref="AA461:AC461"/>
    <mergeCell ref="AD461:AF461"/>
    <mergeCell ref="AG461:AH461"/>
    <mergeCell ref="AI461:AK461"/>
    <mergeCell ref="AL461:AP461"/>
    <mergeCell ref="C458:D458"/>
    <mergeCell ref="E458:H458"/>
    <mergeCell ref="I458:K458"/>
    <mergeCell ref="L458:V458"/>
    <mergeCell ref="W458:Z458"/>
    <mergeCell ref="AA458:AC458"/>
    <mergeCell ref="AD458:AF458"/>
    <mergeCell ref="AG458:AH458"/>
    <mergeCell ref="AI458:AK458"/>
    <mergeCell ref="AL458:AP458"/>
    <mergeCell ref="C459:D459"/>
    <mergeCell ref="E459:H459"/>
    <mergeCell ref="I459:K459"/>
    <mergeCell ref="L459:V459"/>
    <mergeCell ref="W459:Z459"/>
    <mergeCell ref="AA459:AC459"/>
    <mergeCell ref="AD459:AF459"/>
    <mergeCell ref="AG459:AH459"/>
    <mergeCell ref="AI459:AK459"/>
    <mergeCell ref="AL459:AP459"/>
    <mergeCell ref="C456:D456"/>
    <mergeCell ref="E456:H456"/>
    <mergeCell ref="I456:K456"/>
    <mergeCell ref="L456:V456"/>
    <mergeCell ref="W456:Z456"/>
    <mergeCell ref="AA456:AC456"/>
    <mergeCell ref="AD456:AF456"/>
    <mergeCell ref="AG456:AH456"/>
    <mergeCell ref="AI456:AK456"/>
    <mergeCell ref="AL456:AP456"/>
    <mergeCell ref="C457:D457"/>
    <mergeCell ref="E457:H457"/>
    <mergeCell ref="I457:K457"/>
    <mergeCell ref="L457:V457"/>
    <mergeCell ref="W457:Z457"/>
    <mergeCell ref="AA457:AC457"/>
    <mergeCell ref="AD457:AF457"/>
    <mergeCell ref="AG457:AH457"/>
    <mergeCell ref="AI457:AK457"/>
    <mergeCell ref="AL457:AP457"/>
    <mergeCell ref="C454:D454"/>
    <mergeCell ref="E454:H454"/>
    <mergeCell ref="I454:K454"/>
    <mergeCell ref="L454:V454"/>
    <mergeCell ref="W454:Z454"/>
    <mergeCell ref="AA454:AC454"/>
    <mergeCell ref="AD454:AF454"/>
    <mergeCell ref="AG454:AH454"/>
    <mergeCell ref="AI454:AK454"/>
    <mergeCell ref="AL454:AP454"/>
    <mergeCell ref="C455:D455"/>
    <mergeCell ref="E455:H455"/>
    <mergeCell ref="I455:K455"/>
    <mergeCell ref="L455:V455"/>
    <mergeCell ref="W455:Z455"/>
    <mergeCell ref="AA455:AC455"/>
    <mergeCell ref="AD455:AF455"/>
    <mergeCell ref="AG455:AH455"/>
    <mergeCell ref="AI455:AK455"/>
    <mergeCell ref="AL455:AP455"/>
    <mergeCell ref="C452:D452"/>
    <mergeCell ref="E452:H452"/>
    <mergeCell ref="I452:K452"/>
    <mergeCell ref="L452:V452"/>
    <mergeCell ref="W452:Z452"/>
    <mergeCell ref="AA452:AC452"/>
    <mergeCell ref="AD452:AF452"/>
    <mergeCell ref="AG452:AH452"/>
    <mergeCell ref="AI452:AK452"/>
    <mergeCell ref="AL452:AP452"/>
    <mergeCell ref="C453:D453"/>
    <mergeCell ref="E453:H453"/>
    <mergeCell ref="I453:K453"/>
    <mergeCell ref="L453:V453"/>
    <mergeCell ref="W453:Z453"/>
    <mergeCell ref="AA453:AC453"/>
    <mergeCell ref="AD453:AF453"/>
    <mergeCell ref="AG453:AH453"/>
    <mergeCell ref="AI453:AK453"/>
    <mergeCell ref="AL453:AP453"/>
    <mergeCell ref="C450:D450"/>
    <mergeCell ref="E450:H450"/>
    <mergeCell ref="I450:K450"/>
    <mergeCell ref="L450:V450"/>
    <mergeCell ref="W450:Z450"/>
    <mergeCell ref="AA450:AC450"/>
    <mergeCell ref="AD450:AF450"/>
    <mergeCell ref="AG450:AH450"/>
    <mergeCell ref="AI450:AK450"/>
    <mergeCell ref="AL450:AP450"/>
    <mergeCell ref="C451:D451"/>
    <mergeCell ref="E451:H451"/>
    <mergeCell ref="I451:K451"/>
    <mergeCell ref="L451:V451"/>
    <mergeCell ref="W451:Z451"/>
    <mergeCell ref="AA451:AC451"/>
    <mergeCell ref="AD451:AF451"/>
    <mergeCell ref="AG451:AH451"/>
    <mergeCell ref="AI451:AK451"/>
    <mergeCell ref="AL451:AP451"/>
    <mergeCell ref="C448:D448"/>
    <mergeCell ref="E448:H448"/>
    <mergeCell ref="I448:K448"/>
    <mergeCell ref="L448:V448"/>
    <mergeCell ref="W448:Z448"/>
    <mergeCell ref="AA448:AC448"/>
    <mergeCell ref="AD448:AF448"/>
    <mergeCell ref="AG448:AH448"/>
    <mergeCell ref="AI448:AK448"/>
    <mergeCell ref="AL448:AP448"/>
    <mergeCell ref="C449:D449"/>
    <mergeCell ref="E449:H449"/>
    <mergeCell ref="I449:K449"/>
    <mergeCell ref="L449:V449"/>
    <mergeCell ref="W449:Z449"/>
    <mergeCell ref="AA449:AC449"/>
    <mergeCell ref="AD449:AF449"/>
    <mergeCell ref="AG449:AH449"/>
    <mergeCell ref="AI449:AK449"/>
    <mergeCell ref="AL449:AP449"/>
    <mergeCell ref="C446:D446"/>
    <mergeCell ref="E446:H446"/>
    <mergeCell ref="I446:K446"/>
    <mergeCell ref="L446:V446"/>
    <mergeCell ref="W446:Z446"/>
    <mergeCell ref="AA446:AC446"/>
    <mergeCell ref="AD446:AF446"/>
    <mergeCell ref="AG446:AH446"/>
    <mergeCell ref="AI446:AK446"/>
    <mergeCell ref="AL446:AP446"/>
    <mergeCell ref="C447:D447"/>
    <mergeCell ref="E447:H447"/>
    <mergeCell ref="I447:K447"/>
    <mergeCell ref="L447:V447"/>
    <mergeCell ref="W447:Z447"/>
    <mergeCell ref="AA447:AC447"/>
    <mergeCell ref="AD447:AF447"/>
    <mergeCell ref="AG447:AH447"/>
    <mergeCell ref="AI447:AK447"/>
    <mergeCell ref="AL447:AP447"/>
    <mergeCell ref="C444:D444"/>
    <mergeCell ref="E444:H444"/>
    <mergeCell ref="I444:K444"/>
    <mergeCell ref="L444:V444"/>
    <mergeCell ref="W444:Z444"/>
    <mergeCell ref="AA444:AC444"/>
    <mergeCell ref="AD444:AF444"/>
    <mergeCell ref="AG444:AH444"/>
    <mergeCell ref="AI444:AK444"/>
    <mergeCell ref="AL444:AP444"/>
    <mergeCell ref="C445:D445"/>
    <mergeCell ref="E445:H445"/>
    <mergeCell ref="I445:K445"/>
    <mergeCell ref="L445:V445"/>
    <mergeCell ref="W445:Z445"/>
    <mergeCell ref="AA445:AC445"/>
    <mergeCell ref="AD445:AF445"/>
    <mergeCell ref="AG445:AH445"/>
    <mergeCell ref="AI445:AK445"/>
    <mergeCell ref="AL445:AP445"/>
    <mergeCell ref="C442:D442"/>
    <mergeCell ref="E442:H442"/>
    <mergeCell ref="I442:K442"/>
    <mergeCell ref="L442:V442"/>
    <mergeCell ref="W442:Z442"/>
    <mergeCell ref="AA442:AC442"/>
    <mergeCell ref="AD442:AF442"/>
    <mergeCell ref="AG442:AH442"/>
    <mergeCell ref="AI442:AK442"/>
    <mergeCell ref="AL442:AP442"/>
    <mergeCell ref="C443:D443"/>
    <mergeCell ref="E443:H443"/>
    <mergeCell ref="I443:K443"/>
    <mergeCell ref="L443:V443"/>
    <mergeCell ref="W443:Z443"/>
    <mergeCell ref="AA443:AC443"/>
    <mergeCell ref="AD443:AF443"/>
    <mergeCell ref="AG443:AH443"/>
    <mergeCell ref="AI443:AK443"/>
    <mergeCell ref="AL443:AP443"/>
    <mergeCell ref="C440:D440"/>
    <mergeCell ref="E440:H440"/>
    <mergeCell ref="I440:K440"/>
    <mergeCell ref="L440:V440"/>
    <mergeCell ref="W440:Z440"/>
    <mergeCell ref="AA440:AC440"/>
    <mergeCell ref="AD440:AF440"/>
    <mergeCell ref="AG440:AH440"/>
    <mergeCell ref="AI440:AK440"/>
    <mergeCell ref="AL440:AP440"/>
    <mergeCell ref="C441:D441"/>
    <mergeCell ref="E441:H441"/>
    <mergeCell ref="I441:K441"/>
    <mergeCell ref="L441:V441"/>
    <mergeCell ref="W441:Z441"/>
    <mergeCell ref="AA441:AC441"/>
    <mergeCell ref="AD441:AF441"/>
    <mergeCell ref="AG441:AH441"/>
    <mergeCell ref="AI441:AK441"/>
    <mergeCell ref="AL441:AP441"/>
    <mergeCell ref="C438:D438"/>
    <mergeCell ref="E438:H438"/>
    <mergeCell ref="I438:K438"/>
    <mergeCell ref="L438:V438"/>
    <mergeCell ref="W438:Z438"/>
    <mergeCell ref="AA438:AC438"/>
    <mergeCell ref="AD438:AF438"/>
    <mergeCell ref="AG438:AH438"/>
    <mergeCell ref="AI438:AK438"/>
    <mergeCell ref="AL438:AP438"/>
    <mergeCell ref="C439:D439"/>
    <mergeCell ref="E439:H439"/>
    <mergeCell ref="I439:K439"/>
    <mergeCell ref="L439:V439"/>
    <mergeCell ref="W439:Z439"/>
    <mergeCell ref="AA439:AC439"/>
    <mergeCell ref="AD439:AF439"/>
    <mergeCell ref="AG439:AH439"/>
    <mergeCell ref="AI439:AK439"/>
    <mergeCell ref="AL439:AP439"/>
    <mergeCell ref="C436:D436"/>
    <mergeCell ref="E436:H436"/>
    <mergeCell ref="I436:K436"/>
    <mergeCell ref="L436:V436"/>
    <mergeCell ref="W436:Z436"/>
    <mergeCell ref="AA436:AC436"/>
    <mergeCell ref="AD436:AF436"/>
    <mergeCell ref="AG436:AH436"/>
    <mergeCell ref="AI436:AK436"/>
    <mergeCell ref="AL436:AP436"/>
    <mergeCell ref="C437:D437"/>
    <mergeCell ref="E437:H437"/>
    <mergeCell ref="I437:K437"/>
    <mergeCell ref="L437:V437"/>
    <mergeCell ref="W437:Z437"/>
    <mergeCell ref="AA437:AC437"/>
    <mergeCell ref="AD437:AF437"/>
    <mergeCell ref="AG437:AH437"/>
    <mergeCell ref="AI437:AK437"/>
    <mergeCell ref="AL437:AP437"/>
    <mergeCell ref="C434:D434"/>
    <mergeCell ref="E434:H434"/>
    <mergeCell ref="I434:K434"/>
    <mergeCell ref="L434:V434"/>
    <mergeCell ref="W434:Z434"/>
    <mergeCell ref="AA434:AC434"/>
    <mergeCell ref="AD434:AF434"/>
    <mergeCell ref="AG434:AH434"/>
    <mergeCell ref="AI434:AK434"/>
    <mergeCell ref="AL434:AP434"/>
    <mergeCell ref="C435:D435"/>
    <mergeCell ref="E435:H435"/>
    <mergeCell ref="I435:K435"/>
    <mergeCell ref="L435:V435"/>
    <mergeCell ref="W435:Z435"/>
    <mergeCell ref="AA435:AC435"/>
    <mergeCell ref="AD435:AF435"/>
    <mergeCell ref="AG435:AH435"/>
    <mergeCell ref="AI435:AK435"/>
    <mergeCell ref="AL435:AP435"/>
    <mergeCell ref="C432:D432"/>
    <mergeCell ref="E432:H432"/>
    <mergeCell ref="I432:K432"/>
    <mergeCell ref="L432:V432"/>
    <mergeCell ref="W432:Z432"/>
    <mergeCell ref="AA432:AC432"/>
    <mergeCell ref="AD432:AF432"/>
    <mergeCell ref="AG432:AH432"/>
    <mergeCell ref="AI432:AK432"/>
    <mergeCell ref="AL432:AP432"/>
    <mergeCell ref="C433:D433"/>
    <mergeCell ref="E433:H433"/>
    <mergeCell ref="I433:K433"/>
    <mergeCell ref="L433:V433"/>
    <mergeCell ref="W433:Z433"/>
    <mergeCell ref="AA433:AC433"/>
    <mergeCell ref="AD433:AF433"/>
    <mergeCell ref="AG433:AH433"/>
    <mergeCell ref="AI433:AK433"/>
    <mergeCell ref="AL433:AP433"/>
    <mergeCell ref="C430:D430"/>
    <mergeCell ref="E430:H430"/>
    <mergeCell ref="I430:K430"/>
    <mergeCell ref="L430:V430"/>
    <mergeCell ref="W430:Z430"/>
    <mergeCell ref="AA430:AC430"/>
    <mergeCell ref="AD430:AF430"/>
    <mergeCell ref="AG430:AH430"/>
    <mergeCell ref="AI430:AK430"/>
    <mergeCell ref="AL430:AP430"/>
    <mergeCell ref="C431:D431"/>
    <mergeCell ref="E431:H431"/>
    <mergeCell ref="I431:K431"/>
    <mergeCell ref="L431:V431"/>
    <mergeCell ref="W431:Z431"/>
    <mergeCell ref="AA431:AC431"/>
    <mergeCell ref="AD431:AF431"/>
    <mergeCell ref="AG431:AH431"/>
    <mergeCell ref="AI431:AK431"/>
    <mergeCell ref="AL431:AP431"/>
    <mergeCell ref="C428:D428"/>
    <mergeCell ref="E428:H428"/>
    <mergeCell ref="I428:K428"/>
    <mergeCell ref="L428:V428"/>
    <mergeCell ref="W428:Z428"/>
    <mergeCell ref="AA428:AC428"/>
    <mergeCell ref="AD428:AF428"/>
    <mergeCell ref="AG428:AH428"/>
    <mergeCell ref="AI428:AK428"/>
    <mergeCell ref="AL428:AP428"/>
    <mergeCell ref="C429:D429"/>
    <mergeCell ref="E429:H429"/>
    <mergeCell ref="I429:K429"/>
    <mergeCell ref="L429:V429"/>
    <mergeCell ref="W429:Z429"/>
    <mergeCell ref="AA429:AC429"/>
    <mergeCell ref="AD429:AF429"/>
    <mergeCell ref="AG429:AH429"/>
    <mergeCell ref="AI429:AK429"/>
    <mergeCell ref="AL429:AP429"/>
    <mergeCell ref="C426:D426"/>
    <mergeCell ref="E426:H426"/>
    <mergeCell ref="I426:K426"/>
    <mergeCell ref="L426:V426"/>
    <mergeCell ref="W426:Z426"/>
    <mergeCell ref="AA426:AC426"/>
    <mergeCell ref="AD426:AF426"/>
    <mergeCell ref="AG426:AH426"/>
    <mergeCell ref="AI426:AK426"/>
    <mergeCell ref="AL426:AP426"/>
    <mergeCell ref="C427:D427"/>
    <mergeCell ref="E427:H427"/>
    <mergeCell ref="I427:K427"/>
    <mergeCell ref="L427:V427"/>
    <mergeCell ref="W427:Z427"/>
    <mergeCell ref="AA427:AC427"/>
    <mergeCell ref="AD427:AF427"/>
    <mergeCell ref="AG427:AH427"/>
    <mergeCell ref="AI427:AK427"/>
    <mergeCell ref="AL427:AP427"/>
    <mergeCell ref="C424:D424"/>
    <mergeCell ref="E424:H424"/>
    <mergeCell ref="I424:K424"/>
    <mergeCell ref="L424:V424"/>
    <mergeCell ref="W424:Z424"/>
    <mergeCell ref="AA424:AC424"/>
    <mergeCell ref="AD424:AF424"/>
    <mergeCell ref="AG424:AH424"/>
    <mergeCell ref="AI424:AK424"/>
    <mergeCell ref="AL424:AP424"/>
    <mergeCell ref="C425:D425"/>
    <mergeCell ref="E425:H425"/>
    <mergeCell ref="I425:K425"/>
    <mergeCell ref="L425:V425"/>
    <mergeCell ref="W425:Z425"/>
    <mergeCell ref="AA425:AC425"/>
    <mergeCell ref="AD425:AF425"/>
    <mergeCell ref="AG425:AH425"/>
    <mergeCell ref="AI425:AK425"/>
    <mergeCell ref="AL425:AP425"/>
    <mergeCell ref="C422:D422"/>
    <mergeCell ref="E422:H422"/>
    <mergeCell ref="I422:K422"/>
    <mergeCell ref="L422:V422"/>
    <mergeCell ref="W422:Z422"/>
    <mergeCell ref="AA422:AC422"/>
    <mergeCell ref="AD422:AF422"/>
    <mergeCell ref="AG422:AH422"/>
    <mergeCell ref="AI422:AK422"/>
    <mergeCell ref="AL422:AP422"/>
    <mergeCell ref="C423:D423"/>
    <mergeCell ref="E423:H423"/>
    <mergeCell ref="I423:K423"/>
    <mergeCell ref="L423:V423"/>
    <mergeCell ref="W423:Z423"/>
    <mergeCell ref="AA423:AC423"/>
    <mergeCell ref="AD423:AF423"/>
    <mergeCell ref="AG423:AH423"/>
    <mergeCell ref="AI423:AK423"/>
    <mergeCell ref="AL423:AP423"/>
    <mergeCell ref="C420:D420"/>
    <mergeCell ref="E420:H420"/>
    <mergeCell ref="I420:K420"/>
    <mergeCell ref="L420:V420"/>
    <mergeCell ref="W420:Z420"/>
    <mergeCell ref="AA420:AC420"/>
    <mergeCell ref="AD420:AF420"/>
    <mergeCell ref="AG420:AH420"/>
    <mergeCell ref="AI420:AK420"/>
    <mergeCell ref="AL420:AP420"/>
    <mergeCell ref="C421:D421"/>
    <mergeCell ref="E421:H421"/>
    <mergeCell ref="I421:K421"/>
    <mergeCell ref="L421:V421"/>
    <mergeCell ref="W421:Z421"/>
    <mergeCell ref="AA421:AC421"/>
    <mergeCell ref="AD421:AF421"/>
    <mergeCell ref="AG421:AH421"/>
    <mergeCell ref="AI421:AK421"/>
    <mergeCell ref="AL421:AP421"/>
    <mergeCell ref="C418:D418"/>
    <mergeCell ref="E418:H418"/>
    <mergeCell ref="I418:K418"/>
    <mergeCell ref="L418:V418"/>
    <mergeCell ref="W418:Z418"/>
    <mergeCell ref="AA418:AC418"/>
    <mergeCell ref="AD418:AF418"/>
    <mergeCell ref="AG418:AH418"/>
    <mergeCell ref="AI418:AK418"/>
    <mergeCell ref="AL418:AP418"/>
    <mergeCell ref="C419:D419"/>
    <mergeCell ref="E419:H419"/>
    <mergeCell ref="I419:K419"/>
    <mergeCell ref="L419:V419"/>
    <mergeCell ref="W419:Z419"/>
    <mergeCell ref="AA419:AC419"/>
    <mergeCell ref="AD419:AF419"/>
    <mergeCell ref="AG419:AH419"/>
    <mergeCell ref="AI419:AK419"/>
    <mergeCell ref="AL419:AP419"/>
    <mergeCell ref="C416:D416"/>
    <mergeCell ref="E416:H416"/>
    <mergeCell ref="I416:K416"/>
    <mergeCell ref="L416:V416"/>
    <mergeCell ref="W416:Z416"/>
    <mergeCell ref="AA416:AC416"/>
    <mergeCell ref="AD416:AF416"/>
    <mergeCell ref="AG416:AH416"/>
    <mergeCell ref="AI416:AK416"/>
    <mergeCell ref="AL416:AP416"/>
    <mergeCell ref="C417:D417"/>
    <mergeCell ref="E417:H417"/>
    <mergeCell ref="I417:K417"/>
    <mergeCell ref="L417:V417"/>
    <mergeCell ref="W417:Z417"/>
    <mergeCell ref="AA417:AC417"/>
    <mergeCell ref="AD417:AF417"/>
    <mergeCell ref="AG417:AH417"/>
    <mergeCell ref="AI417:AK417"/>
    <mergeCell ref="AL417:AP417"/>
    <mergeCell ref="AL371:AP371"/>
    <mergeCell ref="AL410:AP410"/>
    <mergeCell ref="AL411:AP411"/>
    <mergeCell ref="AL412:AP412"/>
    <mergeCell ref="AL413:AP413"/>
    <mergeCell ref="AL414:AP414"/>
    <mergeCell ref="AL415:AP415"/>
    <mergeCell ref="L412:V412"/>
    <mergeCell ref="L413:V413"/>
    <mergeCell ref="L414:V414"/>
    <mergeCell ref="L415:V415"/>
    <mergeCell ref="AL372:AP372"/>
    <mergeCell ref="AL373:AP373"/>
    <mergeCell ref="AL374:AP374"/>
    <mergeCell ref="AL375:AP375"/>
    <mergeCell ref="AL376:AP376"/>
    <mergeCell ref="AL377:AP377"/>
    <mergeCell ref="AL378:AP378"/>
    <mergeCell ref="AL379:AP379"/>
    <mergeCell ref="AL380:AP380"/>
    <mergeCell ref="AL381:AP381"/>
    <mergeCell ref="AL382:AP382"/>
    <mergeCell ref="AL383:AP383"/>
    <mergeCell ref="AL384:AP384"/>
    <mergeCell ref="AL385:AP385"/>
    <mergeCell ref="AL386:AP386"/>
    <mergeCell ref="AL387:AP387"/>
    <mergeCell ref="AL388:AP388"/>
    <mergeCell ref="AL389:AP389"/>
    <mergeCell ref="AL390:AP390"/>
    <mergeCell ref="AL391:AP391"/>
    <mergeCell ref="AL392:AP392"/>
    <mergeCell ref="AL393:AP393"/>
    <mergeCell ref="AL394:AP394"/>
    <mergeCell ref="AL395:AP395"/>
    <mergeCell ref="AL396:AP396"/>
    <mergeCell ref="AL397:AP397"/>
    <mergeCell ref="AG415:AH415"/>
    <mergeCell ref="AI415:AK415"/>
    <mergeCell ref="AI411:AK411"/>
    <mergeCell ref="AL408:AP408"/>
    <mergeCell ref="AL405:AP405"/>
    <mergeCell ref="AG403:AH403"/>
    <mergeCell ref="AI403:AK403"/>
    <mergeCell ref="AL400:AP400"/>
    <mergeCell ref="AL401:AP401"/>
    <mergeCell ref="AG399:AH399"/>
    <mergeCell ref="AI399:AK399"/>
    <mergeCell ref="AG396:AH396"/>
    <mergeCell ref="AI396:AK396"/>
    <mergeCell ref="L396:V396"/>
    <mergeCell ref="AG395:AH395"/>
    <mergeCell ref="AI395:AK395"/>
    <mergeCell ref="AG391:AH391"/>
    <mergeCell ref="AI391:AK391"/>
    <mergeCell ref="AG390:AH390"/>
    <mergeCell ref="AI390:AK390"/>
    <mergeCell ref="AG386:AH386"/>
    <mergeCell ref="AI386:AK386"/>
    <mergeCell ref="L386:V386"/>
    <mergeCell ref="AG385:AH385"/>
    <mergeCell ref="AI385:AK385"/>
    <mergeCell ref="AG381:AH381"/>
    <mergeCell ref="AI381:AK381"/>
    <mergeCell ref="AL325:AP325"/>
    <mergeCell ref="AL326:AP326"/>
    <mergeCell ref="AL327:AP327"/>
    <mergeCell ref="AL328:AP328"/>
    <mergeCell ref="AL329:AP329"/>
    <mergeCell ref="AL330:AP330"/>
    <mergeCell ref="AL331:AP331"/>
    <mergeCell ref="AL332:AP332"/>
    <mergeCell ref="AL333:AP333"/>
    <mergeCell ref="AL334:AP334"/>
    <mergeCell ref="AL335:AP335"/>
    <mergeCell ref="AL336:AP336"/>
    <mergeCell ref="AL337:AP337"/>
    <mergeCell ref="AL338:AP338"/>
    <mergeCell ref="AL339:AP339"/>
    <mergeCell ref="AL340:AP340"/>
    <mergeCell ref="AL341:AP341"/>
    <mergeCell ref="AL368:AP368"/>
    <mergeCell ref="AL369:AP369"/>
    <mergeCell ref="AL370:AP370"/>
    <mergeCell ref="AL366:AP366"/>
    <mergeCell ref="AL367:AP367"/>
    <mergeCell ref="AL364:AP364"/>
    <mergeCell ref="AL365:AP365"/>
    <mergeCell ref="AL362:AP362"/>
    <mergeCell ref="AL359:AP359"/>
    <mergeCell ref="AL355:AP355"/>
    <mergeCell ref="O315:P315"/>
    <mergeCell ref="R315:S315"/>
    <mergeCell ref="M314:N314"/>
    <mergeCell ref="U314:V314"/>
    <mergeCell ref="O314:P314"/>
    <mergeCell ref="W316:X316"/>
    <mergeCell ref="W317:X317"/>
    <mergeCell ref="U315:V315"/>
    <mergeCell ref="AL353:AP353"/>
    <mergeCell ref="AG355:AH355"/>
    <mergeCell ref="AI355:AK355"/>
    <mergeCell ref="AL354:AP354"/>
    <mergeCell ref="AL350:AP350"/>
    <mergeCell ref="AL351:AP351"/>
    <mergeCell ref="AG349:AH349"/>
    <mergeCell ref="AI349:AK349"/>
    <mergeCell ref="AL352:AP352"/>
    <mergeCell ref="AG348:AH348"/>
    <mergeCell ref="AI348:AK348"/>
    <mergeCell ref="AG337:AH337"/>
    <mergeCell ref="AI337:AK337"/>
    <mergeCell ref="L337:V337"/>
    <mergeCell ref="AG336:AH336"/>
    <mergeCell ref="AI336:AK336"/>
    <mergeCell ref="L327:V327"/>
    <mergeCell ref="M319:N319"/>
    <mergeCell ref="U319:V319"/>
    <mergeCell ref="C319:L319"/>
    <mergeCell ref="Y314:AI314"/>
    <mergeCell ref="Y322:AI322"/>
    <mergeCell ref="W318:X318"/>
    <mergeCell ref="W319:X319"/>
    <mergeCell ref="W320:X320"/>
    <mergeCell ref="W321:X321"/>
    <mergeCell ref="Y319:AI319"/>
    <mergeCell ref="Y320:AI320"/>
    <mergeCell ref="Y321:AI321"/>
    <mergeCell ref="P269:AH269"/>
    <mergeCell ref="AK196:AN196"/>
    <mergeCell ref="AG194:AJ194"/>
    <mergeCell ref="AG190:AJ190"/>
    <mergeCell ref="AK283:AL283"/>
    <mergeCell ref="AM283:AN283"/>
    <mergeCell ref="AC197:AF197"/>
    <mergeCell ref="AG197:AJ197"/>
    <mergeCell ref="AK197:AN197"/>
    <mergeCell ref="B196:H196"/>
    <mergeCell ref="I196:P196"/>
    <mergeCell ref="Q196:T196"/>
    <mergeCell ref="U196:X196"/>
    <mergeCell ref="Y196:AB196"/>
    <mergeCell ref="Q193:T193"/>
    <mergeCell ref="U193:X193"/>
    <mergeCell ref="Y193:AB193"/>
    <mergeCell ref="AC193:AF193"/>
    <mergeCell ref="AG193:AJ193"/>
    <mergeCell ref="Q190:T190"/>
    <mergeCell ref="U190:X190"/>
    <mergeCell ref="B192:H192"/>
    <mergeCell ref="I192:P192"/>
    <mergeCell ref="C318:L318"/>
    <mergeCell ref="O318:P318"/>
    <mergeCell ref="M317:N317"/>
    <mergeCell ref="U317:V317"/>
    <mergeCell ref="C317:L317"/>
    <mergeCell ref="AL272:AP272"/>
    <mergeCell ref="B274:I274"/>
    <mergeCell ref="B275:AP277"/>
    <mergeCell ref="C272:H272"/>
    <mergeCell ref="I272:T272"/>
    <mergeCell ref="U272:Z272"/>
    <mergeCell ref="AA272:AG272"/>
    <mergeCell ref="AH272:AK272"/>
    <mergeCell ref="Y316:AI316"/>
    <mergeCell ref="AG196:AJ196"/>
    <mergeCell ref="Y198:AB198"/>
    <mergeCell ref="AC198:AF198"/>
    <mergeCell ref="I194:P194"/>
    <mergeCell ref="Q194:T194"/>
    <mergeCell ref="AK194:AN194"/>
    <mergeCell ref="U194:X194"/>
    <mergeCell ref="Y194:AB194"/>
    <mergeCell ref="AC194:AF194"/>
    <mergeCell ref="AK192:AN192"/>
    <mergeCell ref="B193:H193"/>
    <mergeCell ref="I193:P193"/>
    <mergeCell ref="W293:X293"/>
    <mergeCell ref="W294:X294"/>
    <mergeCell ref="AK261:AM261"/>
    <mergeCell ref="B262:AJ262"/>
    <mergeCell ref="AK262:AM262"/>
    <mergeCell ref="B263:AJ263"/>
    <mergeCell ref="AK263:AM263"/>
    <mergeCell ref="B243:AP243"/>
    <mergeCell ref="B260:AP260"/>
    <mergeCell ref="B246:AP246"/>
    <mergeCell ref="C314:L314"/>
    <mergeCell ref="C315:L315"/>
    <mergeCell ref="AK202:AN202"/>
    <mergeCell ref="Y317:AI317"/>
    <mergeCell ref="Y318:AI318"/>
    <mergeCell ref="B187:P187"/>
    <mergeCell ref="B202:P202"/>
    <mergeCell ref="Q202:T202"/>
    <mergeCell ref="U202:X202"/>
    <mergeCell ref="Y202:AB202"/>
    <mergeCell ref="B197:H197"/>
    <mergeCell ref="I197:P197"/>
    <mergeCell ref="Q197:T197"/>
    <mergeCell ref="U197:X197"/>
    <mergeCell ref="Y197:AB197"/>
    <mergeCell ref="AK199:AN199"/>
    <mergeCell ref="R317:S317"/>
    <mergeCell ref="O317:P317"/>
    <mergeCell ref="M316:N316"/>
    <mergeCell ref="U316:V316"/>
    <mergeCell ref="C316:L316"/>
    <mergeCell ref="O316:P316"/>
    <mergeCell ref="R316:S316"/>
    <mergeCell ref="M315:N315"/>
    <mergeCell ref="AC202:AF202"/>
    <mergeCell ref="AG202:AJ202"/>
    <mergeCell ref="Q199:T199"/>
    <mergeCell ref="U199:X199"/>
    <mergeCell ref="Y199:AB199"/>
    <mergeCell ref="AC199:AF199"/>
    <mergeCell ref="AG199:AJ199"/>
    <mergeCell ref="I199:P199"/>
    <mergeCell ref="B203:P203"/>
    <mergeCell ref="Q203:T203"/>
    <mergeCell ref="U203:X203"/>
    <mergeCell ref="Y203:AB203"/>
    <mergeCell ref="AC203:AF203"/>
    <mergeCell ref="AC195:AF195"/>
    <mergeCell ref="AG195:AJ195"/>
    <mergeCell ref="AK195:AN195"/>
    <mergeCell ref="B194:H194"/>
    <mergeCell ref="C312:L312"/>
    <mergeCell ref="W296:X296"/>
    <mergeCell ref="AK255:AM255"/>
    <mergeCell ref="AN255:AP255"/>
    <mergeCell ref="C287:L287"/>
    <mergeCell ref="M287:V287"/>
    <mergeCell ref="C288:L288"/>
    <mergeCell ref="M288:R288"/>
    <mergeCell ref="S288:V288"/>
    <mergeCell ref="AO283:AP283"/>
    <mergeCell ref="B201:P201"/>
    <mergeCell ref="Q201:T201"/>
    <mergeCell ref="U201:X201"/>
    <mergeCell ref="I198:P198"/>
    <mergeCell ref="Q198:T198"/>
    <mergeCell ref="U198:X198"/>
    <mergeCell ref="AC196:AF196"/>
    <mergeCell ref="A280:AQ280"/>
    <mergeCell ref="AE283:AF283"/>
    <mergeCell ref="AG283:AH283"/>
    <mergeCell ref="AI283:AJ283"/>
    <mergeCell ref="Y201:AB201"/>
    <mergeCell ref="AG203:AJ203"/>
    <mergeCell ref="U313:V313"/>
    <mergeCell ref="M312:N312"/>
    <mergeCell ref="K294:V294"/>
    <mergeCell ref="C293:V293"/>
    <mergeCell ref="K295:V295"/>
    <mergeCell ref="D299:J299"/>
    <mergeCell ref="W298:X298"/>
    <mergeCell ref="W299:X299"/>
    <mergeCell ref="W297:X297"/>
    <mergeCell ref="O312:P312"/>
    <mergeCell ref="O313:P313"/>
    <mergeCell ref="D294:J294"/>
    <mergeCell ref="D295:J295"/>
    <mergeCell ref="D296:J296"/>
    <mergeCell ref="D297:J297"/>
    <mergeCell ref="D298:J298"/>
    <mergeCell ref="K296:V296"/>
    <mergeCell ref="K297:V297"/>
    <mergeCell ref="K298:V298"/>
    <mergeCell ref="K299:V299"/>
    <mergeCell ref="B256:C256"/>
    <mergeCell ref="B242:C242"/>
    <mergeCell ref="D242:AJ242"/>
    <mergeCell ref="AK242:AM242"/>
    <mergeCell ref="AN242:AP242"/>
    <mergeCell ref="B252:C252"/>
    <mergeCell ref="D252:AJ252"/>
    <mergeCell ref="AK252:AM252"/>
    <mergeCell ref="AN252:AP252"/>
    <mergeCell ref="B250:C250"/>
    <mergeCell ref="D250:AJ250"/>
    <mergeCell ref="AK250:AM250"/>
    <mergeCell ref="AN250:AP250"/>
    <mergeCell ref="B251:C251"/>
    <mergeCell ref="D251:AJ251"/>
    <mergeCell ref="AK251:AM251"/>
    <mergeCell ref="AK203:AN203"/>
    <mergeCell ref="AK200:AN200"/>
    <mergeCell ref="C313:L313"/>
    <mergeCell ref="AN251:AP251"/>
    <mergeCell ref="B248:C248"/>
    <mergeCell ref="D248:AJ248"/>
    <mergeCell ref="AK248:AM248"/>
    <mergeCell ref="AN248:AP248"/>
    <mergeCell ref="B249:C249"/>
    <mergeCell ref="D249:AJ249"/>
    <mergeCell ref="AK249:AM249"/>
    <mergeCell ref="AN249:AP249"/>
    <mergeCell ref="AN247:AP247"/>
    <mergeCell ref="AK245:AM245"/>
    <mergeCell ref="AN245:AP245"/>
    <mergeCell ref="B244:C244"/>
    <mergeCell ref="D244:AJ244"/>
    <mergeCell ref="AK244:AM244"/>
    <mergeCell ref="AN244:AP244"/>
    <mergeCell ref="B253:C253"/>
    <mergeCell ref="D253:AJ253"/>
    <mergeCell ref="AK253:AM253"/>
    <mergeCell ref="AN253:AP253"/>
    <mergeCell ref="B254:C254"/>
    <mergeCell ref="B245:C245"/>
    <mergeCell ref="Y299:AP299"/>
    <mergeCell ref="R312:S312"/>
    <mergeCell ref="R313:S313"/>
    <mergeCell ref="W295:X295"/>
    <mergeCell ref="M313:N313"/>
    <mergeCell ref="U312:V312"/>
    <mergeCell ref="AN254:AP254"/>
    <mergeCell ref="B255:C255"/>
    <mergeCell ref="C415:D415"/>
    <mergeCell ref="E415:H415"/>
    <mergeCell ref="I415:K415"/>
    <mergeCell ref="W415:Z415"/>
    <mergeCell ref="AA415:AC415"/>
    <mergeCell ref="W413:Z413"/>
    <mergeCell ref="AA413:AC413"/>
    <mergeCell ref="E406:H406"/>
    <mergeCell ref="I406:K406"/>
    <mergeCell ref="W406:Z406"/>
    <mergeCell ref="AA406:AC406"/>
    <mergeCell ref="C368:D368"/>
    <mergeCell ref="E368:H368"/>
    <mergeCell ref="I368:K368"/>
    <mergeCell ref="W368:Z368"/>
    <mergeCell ref="AA368:AC368"/>
    <mergeCell ref="L366:V366"/>
    <mergeCell ref="L367:V367"/>
    <mergeCell ref="L346:V346"/>
    <mergeCell ref="L347:V347"/>
    <mergeCell ref="W367:Z367"/>
    <mergeCell ref="AA367:AC367"/>
    <mergeCell ref="AD415:AF415"/>
    <mergeCell ref="Y315:AI315"/>
    <mergeCell ref="W312:X312"/>
    <mergeCell ref="W313:X313"/>
    <mergeCell ref="W314:X314"/>
    <mergeCell ref="W315:X315"/>
    <mergeCell ref="M322:N322"/>
    <mergeCell ref="U322:V322"/>
    <mergeCell ref="C322:L322"/>
    <mergeCell ref="O322:P322"/>
    <mergeCell ref="M321:N321"/>
    <mergeCell ref="U321:V321"/>
    <mergeCell ref="C321:L321"/>
    <mergeCell ref="O321:P321"/>
    <mergeCell ref="M320:N320"/>
    <mergeCell ref="U320:V320"/>
    <mergeCell ref="C320:L320"/>
    <mergeCell ref="O320:P320"/>
    <mergeCell ref="R318:S318"/>
    <mergeCell ref="R319:S319"/>
    <mergeCell ref="R320:S320"/>
    <mergeCell ref="R321:S321"/>
    <mergeCell ref="R322:S322"/>
    <mergeCell ref="L411:V411"/>
    <mergeCell ref="AG410:AH410"/>
    <mergeCell ref="AG412:AH412"/>
    <mergeCell ref="AI412:AK412"/>
    <mergeCell ref="C413:D413"/>
    <mergeCell ref="E413:H413"/>
    <mergeCell ref="I413:K413"/>
    <mergeCell ref="AD413:AF413"/>
    <mergeCell ref="AG411:AH411"/>
    <mergeCell ref="R314:S314"/>
    <mergeCell ref="C412:D412"/>
    <mergeCell ref="E412:H412"/>
    <mergeCell ref="I412:K412"/>
    <mergeCell ref="W412:Z412"/>
    <mergeCell ref="AA412:AC412"/>
    <mergeCell ref="AD412:AF412"/>
    <mergeCell ref="AG413:AH413"/>
    <mergeCell ref="AI413:AK413"/>
    <mergeCell ref="C411:D411"/>
    <mergeCell ref="E411:H411"/>
    <mergeCell ref="I411:K411"/>
    <mergeCell ref="W411:Z411"/>
    <mergeCell ref="AA411:AC411"/>
    <mergeCell ref="AD411:AF411"/>
    <mergeCell ref="AD406:AF406"/>
    <mergeCell ref="E410:H410"/>
    <mergeCell ref="I410:K410"/>
    <mergeCell ref="W410:Z410"/>
    <mergeCell ref="AA410:AC410"/>
    <mergeCell ref="AD410:AF410"/>
    <mergeCell ref="AG408:AH408"/>
    <mergeCell ref="AI408:AK408"/>
    <mergeCell ref="C409:D409"/>
    <mergeCell ref="E409:H409"/>
    <mergeCell ref="I409:K409"/>
    <mergeCell ref="W409:Z409"/>
    <mergeCell ref="AA409:AC409"/>
    <mergeCell ref="AD409:AF409"/>
    <mergeCell ref="L408:V408"/>
    <mergeCell ref="L409:V409"/>
    <mergeCell ref="L410:V410"/>
    <mergeCell ref="AI410:AK410"/>
    <mergeCell ref="AG409:AH409"/>
    <mergeCell ref="AI409:AK409"/>
    <mergeCell ref="C410:D410"/>
    <mergeCell ref="C404:D404"/>
    <mergeCell ref="E404:H404"/>
    <mergeCell ref="I404:K404"/>
    <mergeCell ref="W404:Z404"/>
    <mergeCell ref="AA404:AC404"/>
    <mergeCell ref="AD404:AF404"/>
    <mergeCell ref="AL409:AP409"/>
    <mergeCell ref="AG407:AH407"/>
    <mergeCell ref="AI407:AK407"/>
    <mergeCell ref="C408:D408"/>
    <mergeCell ref="E408:H408"/>
    <mergeCell ref="I408:K408"/>
    <mergeCell ref="W408:Z408"/>
    <mergeCell ref="AA408:AC408"/>
    <mergeCell ref="AD408:AF408"/>
    <mergeCell ref="AG406:AH406"/>
    <mergeCell ref="AI406:AK406"/>
    <mergeCell ref="C407:D407"/>
    <mergeCell ref="E407:H407"/>
    <mergeCell ref="I407:K407"/>
    <mergeCell ref="W407:Z407"/>
    <mergeCell ref="AA407:AC407"/>
    <mergeCell ref="AD407:AF407"/>
    <mergeCell ref="L406:V406"/>
    <mergeCell ref="L407:V407"/>
    <mergeCell ref="AL406:AP406"/>
    <mergeCell ref="AL407:AP407"/>
    <mergeCell ref="C406:D406"/>
    <mergeCell ref="AG405:AH405"/>
    <mergeCell ref="AI405:AK405"/>
    <mergeCell ref="C402:D402"/>
    <mergeCell ref="E402:H402"/>
    <mergeCell ref="I402:K402"/>
    <mergeCell ref="W402:Z402"/>
    <mergeCell ref="AA402:AC402"/>
    <mergeCell ref="AD402:AF402"/>
    <mergeCell ref="AG404:AH404"/>
    <mergeCell ref="AI404:AK404"/>
    <mergeCell ref="C405:D405"/>
    <mergeCell ref="E405:H405"/>
    <mergeCell ref="I405:K405"/>
    <mergeCell ref="W405:Z405"/>
    <mergeCell ref="AA405:AC405"/>
    <mergeCell ref="AD405:AF405"/>
    <mergeCell ref="L404:V404"/>
    <mergeCell ref="L405:V405"/>
    <mergeCell ref="AL404:AP404"/>
    <mergeCell ref="C400:D400"/>
    <mergeCell ref="E400:H400"/>
    <mergeCell ref="I400:K400"/>
    <mergeCell ref="W400:Z400"/>
    <mergeCell ref="AA400:AC400"/>
    <mergeCell ref="AD400:AF400"/>
    <mergeCell ref="AG402:AH402"/>
    <mergeCell ref="AI402:AK402"/>
    <mergeCell ref="C403:D403"/>
    <mergeCell ref="E403:H403"/>
    <mergeCell ref="I403:K403"/>
    <mergeCell ref="W403:Z403"/>
    <mergeCell ref="AA403:AC403"/>
    <mergeCell ref="AD403:AF403"/>
    <mergeCell ref="L402:V402"/>
    <mergeCell ref="L403:V403"/>
    <mergeCell ref="AL402:AP402"/>
    <mergeCell ref="AL403:AP403"/>
    <mergeCell ref="AG398:AH398"/>
    <mergeCell ref="AI398:AK398"/>
    <mergeCell ref="C399:D399"/>
    <mergeCell ref="E399:H399"/>
    <mergeCell ref="I399:K399"/>
    <mergeCell ref="W399:Z399"/>
    <mergeCell ref="AA399:AC399"/>
    <mergeCell ref="AD399:AF399"/>
    <mergeCell ref="L398:V398"/>
    <mergeCell ref="L399:V399"/>
    <mergeCell ref="AL398:AP398"/>
    <mergeCell ref="AL399:AP399"/>
    <mergeCell ref="AG401:AH401"/>
    <mergeCell ref="AI401:AK401"/>
    <mergeCell ref="AG397:AH397"/>
    <mergeCell ref="AI397:AK397"/>
    <mergeCell ref="C398:D398"/>
    <mergeCell ref="E398:H398"/>
    <mergeCell ref="I398:K398"/>
    <mergeCell ref="W398:Z398"/>
    <mergeCell ref="AA398:AC398"/>
    <mergeCell ref="AD398:AF398"/>
    <mergeCell ref="AG400:AH400"/>
    <mergeCell ref="AI400:AK400"/>
    <mergeCell ref="C401:D401"/>
    <mergeCell ref="E401:H401"/>
    <mergeCell ref="I401:K401"/>
    <mergeCell ref="W401:Z401"/>
    <mergeCell ref="AA401:AC401"/>
    <mergeCell ref="AD401:AF401"/>
    <mergeCell ref="L400:V400"/>
    <mergeCell ref="L401:V401"/>
    <mergeCell ref="C397:D397"/>
    <mergeCell ref="E397:H397"/>
    <mergeCell ref="I397:K397"/>
    <mergeCell ref="W397:Z397"/>
    <mergeCell ref="AA397:AC397"/>
    <mergeCell ref="AD397:AF397"/>
    <mergeCell ref="L397:V397"/>
    <mergeCell ref="C396:D396"/>
    <mergeCell ref="E396:H396"/>
    <mergeCell ref="I396:K396"/>
    <mergeCell ref="W396:Z396"/>
    <mergeCell ref="AA396:AC396"/>
    <mergeCell ref="AD396:AF396"/>
    <mergeCell ref="AG394:AH394"/>
    <mergeCell ref="AI394:AK394"/>
    <mergeCell ref="C395:D395"/>
    <mergeCell ref="E395:H395"/>
    <mergeCell ref="I395:K395"/>
    <mergeCell ref="W395:Z395"/>
    <mergeCell ref="AA395:AC395"/>
    <mergeCell ref="AD395:AF395"/>
    <mergeCell ref="L394:V394"/>
    <mergeCell ref="L395:V395"/>
    <mergeCell ref="AG393:AH393"/>
    <mergeCell ref="AI393:AK393"/>
    <mergeCell ref="C394:D394"/>
    <mergeCell ref="E394:H394"/>
    <mergeCell ref="I394:K394"/>
    <mergeCell ref="W394:Z394"/>
    <mergeCell ref="AA394:AC394"/>
    <mergeCell ref="AD394:AF394"/>
    <mergeCell ref="AG392:AH392"/>
    <mergeCell ref="AI392:AK392"/>
    <mergeCell ref="C393:D393"/>
    <mergeCell ref="E393:H393"/>
    <mergeCell ref="I393:K393"/>
    <mergeCell ref="W393:Z393"/>
    <mergeCell ref="AA393:AC393"/>
    <mergeCell ref="AD393:AF393"/>
    <mergeCell ref="L392:V392"/>
    <mergeCell ref="L393:V393"/>
    <mergeCell ref="C392:D392"/>
    <mergeCell ref="E392:H392"/>
    <mergeCell ref="I392:K392"/>
    <mergeCell ref="W392:Z392"/>
    <mergeCell ref="AA392:AC392"/>
    <mergeCell ref="AD392:AF392"/>
    <mergeCell ref="C391:D391"/>
    <mergeCell ref="E391:H391"/>
    <mergeCell ref="I391:K391"/>
    <mergeCell ref="W391:Z391"/>
    <mergeCell ref="AA391:AC391"/>
    <mergeCell ref="AD391:AF391"/>
    <mergeCell ref="L390:V390"/>
    <mergeCell ref="L391:V391"/>
    <mergeCell ref="AG389:AH389"/>
    <mergeCell ref="AI389:AK389"/>
    <mergeCell ref="C390:D390"/>
    <mergeCell ref="E390:H390"/>
    <mergeCell ref="I390:K390"/>
    <mergeCell ref="W390:Z390"/>
    <mergeCell ref="AA390:AC390"/>
    <mergeCell ref="AD390:AF390"/>
    <mergeCell ref="AG388:AH388"/>
    <mergeCell ref="AI388:AK388"/>
    <mergeCell ref="C389:D389"/>
    <mergeCell ref="E389:H389"/>
    <mergeCell ref="I389:K389"/>
    <mergeCell ref="W389:Z389"/>
    <mergeCell ref="AA389:AC389"/>
    <mergeCell ref="AD389:AF389"/>
    <mergeCell ref="L388:V388"/>
    <mergeCell ref="L389:V389"/>
    <mergeCell ref="AG387:AH387"/>
    <mergeCell ref="AI387:AK387"/>
    <mergeCell ref="C388:D388"/>
    <mergeCell ref="E388:H388"/>
    <mergeCell ref="I388:K388"/>
    <mergeCell ref="W388:Z388"/>
    <mergeCell ref="AA388:AC388"/>
    <mergeCell ref="AD388:AF388"/>
    <mergeCell ref="C387:D387"/>
    <mergeCell ref="E387:H387"/>
    <mergeCell ref="I387:K387"/>
    <mergeCell ref="W387:Z387"/>
    <mergeCell ref="AA387:AC387"/>
    <mergeCell ref="AD387:AF387"/>
    <mergeCell ref="L387:V387"/>
    <mergeCell ref="C386:D386"/>
    <mergeCell ref="E386:H386"/>
    <mergeCell ref="I386:K386"/>
    <mergeCell ref="W386:Z386"/>
    <mergeCell ref="AA386:AC386"/>
    <mergeCell ref="AD386:AF386"/>
    <mergeCell ref="AG384:AH384"/>
    <mergeCell ref="AI384:AK384"/>
    <mergeCell ref="C385:D385"/>
    <mergeCell ref="E385:H385"/>
    <mergeCell ref="I385:K385"/>
    <mergeCell ref="W385:Z385"/>
    <mergeCell ref="AA385:AC385"/>
    <mergeCell ref="AD385:AF385"/>
    <mergeCell ref="L384:V384"/>
    <mergeCell ref="L385:V385"/>
    <mergeCell ref="AG383:AH383"/>
    <mergeCell ref="AI383:AK383"/>
    <mergeCell ref="C384:D384"/>
    <mergeCell ref="E384:H384"/>
    <mergeCell ref="I384:K384"/>
    <mergeCell ref="W384:Z384"/>
    <mergeCell ref="AA384:AC384"/>
    <mergeCell ref="AD384:AF384"/>
    <mergeCell ref="AG382:AH382"/>
    <mergeCell ref="AI382:AK382"/>
    <mergeCell ref="C383:D383"/>
    <mergeCell ref="E383:H383"/>
    <mergeCell ref="I383:K383"/>
    <mergeCell ref="W383:Z383"/>
    <mergeCell ref="AA383:AC383"/>
    <mergeCell ref="AD383:AF383"/>
    <mergeCell ref="L382:V382"/>
    <mergeCell ref="L383:V383"/>
    <mergeCell ref="C382:D382"/>
    <mergeCell ref="E382:H382"/>
    <mergeCell ref="I382:K382"/>
    <mergeCell ref="W382:Z382"/>
    <mergeCell ref="AA382:AC382"/>
    <mergeCell ref="AD382:AF382"/>
    <mergeCell ref="AG380:AH380"/>
    <mergeCell ref="AI380:AK380"/>
    <mergeCell ref="C381:D381"/>
    <mergeCell ref="E381:H381"/>
    <mergeCell ref="I381:K381"/>
    <mergeCell ref="W381:Z381"/>
    <mergeCell ref="AA381:AC381"/>
    <mergeCell ref="AD381:AF381"/>
    <mergeCell ref="L380:V380"/>
    <mergeCell ref="L381:V381"/>
    <mergeCell ref="AG379:AH379"/>
    <mergeCell ref="AI379:AK379"/>
    <mergeCell ref="C380:D380"/>
    <mergeCell ref="E380:H380"/>
    <mergeCell ref="I380:K380"/>
    <mergeCell ref="W380:Z380"/>
    <mergeCell ref="AA380:AC380"/>
    <mergeCell ref="AD380:AF380"/>
    <mergeCell ref="AG378:AH378"/>
    <mergeCell ref="AI378:AK378"/>
    <mergeCell ref="C379:D379"/>
    <mergeCell ref="E379:H379"/>
    <mergeCell ref="I379:K379"/>
    <mergeCell ref="W379:Z379"/>
    <mergeCell ref="AA379:AC379"/>
    <mergeCell ref="AD379:AF379"/>
    <mergeCell ref="L378:V378"/>
    <mergeCell ref="L379:V379"/>
    <mergeCell ref="AG377:AH377"/>
    <mergeCell ref="AI377:AK377"/>
    <mergeCell ref="C378:D378"/>
    <mergeCell ref="E378:H378"/>
    <mergeCell ref="I378:K378"/>
    <mergeCell ref="W378:Z378"/>
    <mergeCell ref="AA378:AC378"/>
    <mergeCell ref="AD378:AF378"/>
    <mergeCell ref="AG372:AH372"/>
    <mergeCell ref="AI372:AK372"/>
    <mergeCell ref="C373:D373"/>
    <mergeCell ref="E373:H373"/>
    <mergeCell ref="AG376:AH376"/>
    <mergeCell ref="AI376:AK376"/>
    <mergeCell ref="C377:D377"/>
    <mergeCell ref="E377:H377"/>
    <mergeCell ref="I377:K377"/>
    <mergeCell ref="W377:Z377"/>
    <mergeCell ref="AA377:AC377"/>
    <mergeCell ref="AD377:AF377"/>
    <mergeCell ref="L376:V376"/>
    <mergeCell ref="L377:V377"/>
    <mergeCell ref="AG375:AH375"/>
    <mergeCell ref="AI375:AK375"/>
    <mergeCell ref="C376:D376"/>
    <mergeCell ref="E376:H376"/>
    <mergeCell ref="I376:K376"/>
    <mergeCell ref="W376:Z376"/>
    <mergeCell ref="AA376:AC376"/>
    <mergeCell ref="AD376:AF376"/>
    <mergeCell ref="AG374:AH374"/>
    <mergeCell ref="AI374:AK374"/>
    <mergeCell ref="C375:D375"/>
    <mergeCell ref="E375:H375"/>
    <mergeCell ref="I375:K375"/>
    <mergeCell ref="W375:Z375"/>
    <mergeCell ref="AA375:AC375"/>
    <mergeCell ref="AD375:AF375"/>
    <mergeCell ref="L374:V374"/>
    <mergeCell ref="L375:V375"/>
    <mergeCell ref="AG373:AH373"/>
    <mergeCell ref="AI373:AK373"/>
    <mergeCell ref="C374:D374"/>
    <mergeCell ref="E374:H374"/>
    <mergeCell ref="I374:K374"/>
    <mergeCell ref="W374:Z374"/>
    <mergeCell ref="AA374:AC374"/>
    <mergeCell ref="AD374:AF374"/>
    <mergeCell ref="I373:K373"/>
    <mergeCell ref="W373:Z373"/>
    <mergeCell ref="AA373:AC373"/>
    <mergeCell ref="AD373:AF373"/>
    <mergeCell ref="C372:D372"/>
    <mergeCell ref="E372:H372"/>
    <mergeCell ref="I372:K372"/>
    <mergeCell ref="W372:Z372"/>
    <mergeCell ref="AA372:AC372"/>
    <mergeCell ref="AD372:AF372"/>
    <mergeCell ref="L372:V372"/>
    <mergeCell ref="L373:V373"/>
    <mergeCell ref="C370:D370"/>
    <mergeCell ref="E370:H370"/>
    <mergeCell ref="I370:K370"/>
    <mergeCell ref="W370:Z370"/>
    <mergeCell ref="AA370:AC370"/>
    <mergeCell ref="AD370:AF370"/>
    <mergeCell ref="C371:D371"/>
    <mergeCell ref="E371:H371"/>
    <mergeCell ref="I371:K371"/>
    <mergeCell ref="L371:V371"/>
    <mergeCell ref="W371:Z371"/>
    <mergeCell ref="AA371:AC371"/>
    <mergeCell ref="AD371:AF371"/>
    <mergeCell ref="AG370:AH370"/>
    <mergeCell ref="AG365:AH365"/>
    <mergeCell ref="AI365:AK365"/>
    <mergeCell ref="AG369:AH369"/>
    <mergeCell ref="AI369:AK369"/>
    <mergeCell ref="C366:D366"/>
    <mergeCell ref="E366:H366"/>
    <mergeCell ref="I366:K366"/>
    <mergeCell ref="W366:Z366"/>
    <mergeCell ref="AA366:AC366"/>
    <mergeCell ref="AD366:AF366"/>
    <mergeCell ref="AG368:AH368"/>
    <mergeCell ref="AI368:AK368"/>
    <mergeCell ref="C369:D369"/>
    <mergeCell ref="E369:H369"/>
    <mergeCell ref="I369:K369"/>
    <mergeCell ref="W369:Z369"/>
    <mergeCell ref="AA369:AC369"/>
    <mergeCell ref="AD369:AF369"/>
    <mergeCell ref="L368:V368"/>
    <mergeCell ref="L369:V369"/>
    <mergeCell ref="C365:D365"/>
    <mergeCell ref="E365:H365"/>
    <mergeCell ref="I365:K365"/>
    <mergeCell ref="W365:Z365"/>
    <mergeCell ref="AA365:AC365"/>
    <mergeCell ref="L365:V365"/>
    <mergeCell ref="AD368:AF368"/>
    <mergeCell ref="AG367:AH367"/>
    <mergeCell ref="AI367:AK367"/>
    <mergeCell ref="C367:D367"/>
    <mergeCell ref="E367:H367"/>
    <mergeCell ref="I367:K367"/>
    <mergeCell ref="AG371:AH371"/>
    <mergeCell ref="AI371:AK371"/>
    <mergeCell ref="AI370:AK370"/>
    <mergeCell ref="L370:V370"/>
    <mergeCell ref="AG366:AH366"/>
    <mergeCell ref="AI366:AK366"/>
    <mergeCell ref="AD365:AF365"/>
    <mergeCell ref="E360:H360"/>
    <mergeCell ref="I360:K360"/>
    <mergeCell ref="W360:Z360"/>
    <mergeCell ref="AA360:AC360"/>
    <mergeCell ref="AD360:AF360"/>
    <mergeCell ref="AG363:AH363"/>
    <mergeCell ref="AI363:AK363"/>
    <mergeCell ref="C364:D364"/>
    <mergeCell ref="E364:H364"/>
    <mergeCell ref="I364:K364"/>
    <mergeCell ref="W364:Z364"/>
    <mergeCell ref="AA364:AC364"/>
    <mergeCell ref="AD364:AF364"/>
    <mergeCell ref="AG362:AH362"/>
    <mergeCell ref="AI362:AK362"/>
    <mergeCell ref="C363:D363"/>
    <mergeCell ref="E363:H363"/>
    <mergeCell ref="I363:K363"/>
    <mergeCell ref="W363:Z363"/>
    <mergeCell ref="AA363:AC363"/>
    <mergeCell ref="AD363:AF363"/>
    <mergeCell ref="L362:V362"/>
    <mergeCell ref="L363:V363"/>
    <mergeCell ref="AD367:AF367"/>
    <mergeCell ref="AL363:AP363"/>
    <mergeCell ref="AG361:AH361"/>
    <mergeCell ref="AI361:AK361"/>
    <mergeCell ref="C362:D362"/>
    <mergeCell ref="E362:H362"/>
    <mergeCell ref="I362:K362"/>
    <mergeCell ref="W362:Z362"/>
    <mergeCell ref="AA362:AC362"/>
    <mergeCell ref="AD362:AF362"/>
    <mergeCell ref="AG360:AH360"/>
    <mergeCell ref="AI360:AK360"/>
    <mergeCell ref="C361:D361"/>
    <mergeCell ref="E361:H361"/>
    <mergeCell ref="I361:K361"/>
    <mergeCell ref="W361:Z361"/>
    <mergeCell ref="AA361:AC361"/>
    <mergeCell ref="AD361:AF361"/>
    <mergeCell ref="L360:V360"/>
    <mergeCell ref="L361:V361"/>
    <mergeCell ref="AL360:AP360"/>
    <mergeCell ref="AL361:AP361"/>
    <mergeCell ref="C360:D360"/>
    <mergeCell ref="AG364:AH364"/>
    <mergeCell ref="AI364:AK364"/>
    <mergeCell ref="L364:V364"/>
    <mergeCell ref="C359:D359"/>
    <mergeCell ref="E359:H359"/>
    <mergeCell ref="I359:K359"/>
    <mergeCell ref="W359:Z359"/>
    <mergeCell ref="AA359:AC359"/>
    <mergeCell ref="AD359:AF359"/>
    <mergeCell ref="L358:V358"/>
    <mergeCell ref="L359:V359"/>
    <mergeCell ref="AL358:AP358"/>
    <mergeCell ref="AL356:AP356"/>
    <mergeCell ref="AL357:AP357"/>
    <mergeCell ref="AG357:AH357"/>
    <mergeCell ref="AI357:AK357"/>
    <mergeCell ref="C358:D358"/>
    <mergeCell ref="E358:H358"/>
    <mergeCell ref="I358:K358"/>
    <mergeCell ref="W358:Z358"/>
    <mergeCell ref="AA358:AC358"/>
    <mergeCell ref="AD358:AF358"/>
    <mergeCell ref="AG359:AH359"/>
    <mergeCell ref="AI359:AK359"/>
    <mergeCell ref="AG356:AH356"/>
    <mergeCell ref="AI356:AK356"/>
    <mergeCell ref="C357:D357"/>
    <mergeCell ref="E357:H357"/>
    <mergeCell ref="I357:K357"/>
    <mergeCell ref="W357:Z357"/>
    <mergeCell ref="AA357:AC357"/>
    <mergeCell ref="AD357:AF357"/>
    <mergeCell ref="L356:V356"/>
    <mergeCell ref="L357:V357"/>
    <mergeCell ref="C356:D356"/>
    <mergeCell ref="E356:H356"/>
    <mergeCell ref="I356:K356"/>
    <mergeCell ref="W356:Z356"/>
    <mergeCell ref="AA356:AC356"/>
    <mergeCell ref="AD356:AF356"/>
    <mergeCell ref="AG358:AH358"/>
    <mergeCell ref="AI358:AK358"/>
    <mergeCell ref="C352:D352"/>
    <mergeCell ref="E352:H352"/>
    <mergeCell ref="I352:K352"/>
    <mergeCell ref="W352:Z352"/>
    <mergeCell ref="AA352:AC352"/>
    <mergeCell ref="AD352:AF352"/>
    <mergeCell ref="AG354:AH354"/>
    <mergeCell ref="AI354:AK354"/>
    <mergeCell ref="C355:D355"/>
    <mergeCell ref="E355:H355"/>
    <mergeCell ref="I355:K355"/>
    <mergeCell ref="W355:Z355"/>
    <mergeCell ref="AA355:AC355"/>
    <mergeCell ref="AD355:AF355"/>
    <mergeCell ref="L354:V354"/>
    <mergeCell ref="L355:V355"/>
    <mergeCell ref="AG353:AH353"/>
    <mergeCell ref="AI353:AK353"/>
    <mergeCell ref="C354:D354"/>
    <mergeCell ref="E354:H354"/>
    <mergeCell ref="I354:K354"/>
    <mergeCell ref="W354:Z354"/>
    <mergeCell ref="AA354:AC354"/>
    <mergeCell ref="AD354:AF354"/>
    <mergeCell ref="AG350:AH350"/>
    <mergeCell ref="AI350:AK350"/>
    <mergeCell ref="C351:D351"/>
    <mergeCell ref="E351:H351"/>
    <mergeCell ref="I351:K351"/>
    <mergeCell ref="W351:Z351"/>
    <mergeCell ref="AA351:AC351"/>
    <mergeCell ref="AD351:AF351"/>
    <mergeCell ref="L350:V350"/>
    <mergeCell ref="L351:V351"/>
    <mergeCell ref="C350:D350"/>
    <mergeCell ref="E350:H350"/>
    <mergeCell ref="I350:K350"/>
    <mergeCell ref="W350:Z350"/>
    <mergeCell ref="AA350:AC350"/>
    <mergeCell ref="AD350:AF350"/>
    <mergeCell ref="AG352:AH352"/>
    <mergeCell ref="AI352:AK352"/>
    <mergeCell ref="C353:D353"/>
    <mergeCell ref="E353:H353"/>
    <mergeCell ref="I353:K353"/>
    <mergeCell ref="W353:Z353"/>
    <mergeCell ref="AA353:AC353"/>
    <mergeCell ref="AD353:AF353"/>
    <mergeCell ref="L352:V352"/>
    <mergeCell ref="L353:V353"/>
    <mergeCell ref="C349:D349"/>
    <mergeCell ref="E349:H349"/>
    <mergeCell ref="I349:K349"/>
    <mergeCell ref="W349:Z349"/>
    <mergeCell ref="AA349:AC349"/>
    <mergeCell ref="AD349:AF349"/>
    <mergeCell ref="L348:V348"/>
    <mergeCell ref="L349:V349"/>
    <mergeCell ref="AL348:AP348"/>
    <mergeCell ref="AL349:AP349"/>
    <mergeCell ref="AG351:AH351"/>
    <mergeCell ref="AI351:AK351"/>
    <mergeCell ref="AL344:AP344"/>
    <mergeCell ref="AL345:AP345"/>
    <mergeCell ref="AG347:AH347"/>
    <mergeCell ref="AI347:AK347"/>
    <mergeCell ref="C348:D348"/>
    <mergeCell ref="E348:H348"/>
    <mergeCell ref="I348:K348"/>
    <mergeCell ref="W348:Z348"/>
    <mergeCell ref="AA348:AC348"/>
    <mergeCell ref="AD348:AF348"/>
    <mergeCell ref="AG346:AH346"/>
    <mergeCell ref="AI346:AK346"/>
    <mergeCell ref="C347:D347"/>
    <mergeCell ref="E347:H347"/>
    <mergeCell ref="I347:K347"/>
    <mergeCell ref="W347:Z347"/>
    <mergeCell ref="AA347:AC347"/>
    <mergeCell ref="AD347:AF347"/>
    <mergeCell ref="L340:V340"/>
    <mergeCell ref="L341:V341"/>
    <mergeCell ref="AL346:AP346"/>
    <mergeCell ref="AL347:AP347"/>
    <mergeCell ref="AG345:AH345"/>
    <mergeCell ref="AI345:AK345"/>
    <mergeCell ref="C346:D346"/>
    <mergeCell ref="E346:H346"/>
    <mergeCell ref="I346:K346"/>
    <mergeCell ref="W346:Z346"/>
    <mergeCell ref="AA346:AC346"/>
    <mergeCell ref="AD346:AF346"/>
    <mergeCell ref="AL342:AP342"/>
    <mergeCell ref="AL343:AP343"/>
    <mergeCell ref="AG341:AH341"/>
    <mergeCell ref="AI341:AK341"/>
    <mergeCell ref="C342:D342"/>
    <mergeCell ref="E342:H342"/>
    <mergeCell ref="I342:K342"/>
    <mergeCell ref="W342:Z342"/>
    <mergeCell ref="AA342:AC342"/>
    <mergeCell ref="AD342:AF342"/>
    <mergeCell ref="AG344:AH344"/>
    <mergeCell ref="AI344:AK344"/>
    <mergeCell ref="C345:D345"/>
    <mergeCell ref="E345:H345"/>
    <mergeCell ref="I345:K345"/>
    <mergeCell ref="W345:Z345"/>
    <mergeCell ref="AA345:AC345"/>
    <mergeCell ref="AD345:AF345"/>
    <mergeCell ref="L344:V344"/>
    <mergeCell ref="L345:V345"/>
    <mergeCell ref="C340:D340"/>
    <mergeCell ref="E340:H340"/>
    <mergeCell ref="W333:Z333"/>
    <mergeCell ref="AA333:AC333"/>
    <mergeCell ref="AD333:AF333"/>
    <mergeCell ref="AG331:AH331"/>
    <mergeCell ref="AI331:AK331"/>
    <mergeCell ref="C332:D332"/>
    <mergeCell ref="E332:H332"/>
    <mergeCell ref="I332:K332"/>
    <mergeCell ref="W332:Z332"/>
    <mergeCell ref="AA332:AC332"/>
    <mergeCell ref="AD332:AF332"/>
    <mergeCell ref="L331:V331"/>
    <mergeCell ref="L332:V332"/>
    <mergeCell ref="L333:V333"/>
    <mergeCell ref="I340:K340"/>
    <mergeCell ref="W340:Z340"/>
    <mergeCell ref="AA340:AC340"/>
    <mergeCell ref="AD340:AF340"/>
    <mergeCell ref="AG342:AH342"/>
    <mergeCell ref="AI342:AK342"/>
    <mergeCell ref="C343:D343"/>
    <mergeCell ref="E343:H343"/>
    <mergeCell ref="I343:K343"/>
    <mergeCell ref="W343:Z343"/>
    <mergeCell ref="AA343:AC343"/>
    <mergeCell ref="AD343:AF343"/>
    <mergeCell ref="L342:V342"/>
    <mergeCell ref="L343:V343"/>
    <mergeCell ref="C344:D344"/>
    <mergeCell ref="E344:H344"/>
    <mergeCell ref="I344:K344"/>
    <mergeCell ref="W344:Z344"/>
    <mergeCell ref="AA344:AC344"/>
    <mergeCell ref="AD344:AF344"/>
    <mergeCell ref="AG340:AH340"/>
    <mergeCell ref="AI340:AK340"/>
    <mergeCell ref="C341:D341"/>
    <mergeCell ref="E341:H341"/>
    <mergeCell ref="I341:K341"/>
    <mergeCell ref="W341:Z341"/>
    <mergeCell ref="AA341:AC341"/>
    <mergeCell ref="AD341:AF341"/>
    <mergeCell ref="AG343:AH343"/>
    <mergeCell ref="AI343:AK343"/>
    <mergeCell ref="AG338:AH338"/>
    <mergeCell ref="AI338:AK338"/>
    <mergeCell ref="C339:D339"/>
    <mergeCell ref="E339:H339"/>
    <mergeCell ref="I339:K339"/>
    <mergeCell ref="W339:Z339"/>
    <mergeCell ref="AA339:AC339"/>
    <mergeCell ref="AD339:AF339"/>
    <mergeCell ref="C338:D338"/>
    <mergeCell ref="E338:H338"/>
    <mergeCell ref="I338:K338"/>
    <mergeCell ref="W338:Z338"/>
    <mergeCell ref="AA338:AC338"/>
    <mergeCell ref="AD338:AF338"/>
    <mergeCell ref="L338:V338"/>
    <mergeCell ref="L339:V339"/>
    <mergeCell ref="AG339:AH339"/>
    <mergeCell ref="AI339:AK339"/>
    <mergeCell ref="C328:D328"/>
    <mergeCell ref="E328:H328"/>
    <mergeCell ref="I328:K328"/>
    <mergeCell ref="W328:Z328"/>
    <mergeCell ref="AA328:AC328"/>
    <mergeCell ref="AD328:AF328"/>
    <mergeCell ref="AG326:AH326"/>
    <mergeCell ref="AI326:AK326"/>
    <mergeCell ref="C327:D327"/>
    <mergeCell ref="E327:H327"/>
    <mergeCell ref="I327:K327"/>
    <mergeCell ref="W327:Z327"/>
    <mergeCell ref="AA327:AC327"/>
    <mergeCell ref="AD327:AF327"/>
    <mergeCell ref="AG325:AH325"/>
    <mergeCell ref="AI325:AK325"/>
    <mergeCell ref="C326:D326"/>
    <mergeCell ref="E326:H326"/>
    <mergeCell ref="I326:K326"/>
    <mergeCell ref="W326:Z326"/>
    <mergeCell ref="AA326:AC326"/>
    <mergeCell ref="AD326:AF326"/>
    <mergeCell ref="L325:V325"/>
    <mergeCell ref="L326:V326"/>
    <mergeCell ref="AD325:AF325"/>
    <mergeCell ref="C337:D337"/>
    <mergeCell ref="E337:H337"/>
    <mergeCell ref="I337:K337"/>
    <mergeCell ref="W337:Z337"/>
    <mergeCell ref="AA337:AC337"/>
    <mergeCell ref="AD337:AF337"/>
    <mergeCell ref="AG335:AH335"/>
    <mergeCell ref="AI335:AK335"/>
    <mergeCell ref="C336:D336"/>
    <mergeCell ref="E336:H336"/>
    <mergeCell ref="I336:K336"/>
    <mergeCell ref="W336:Z336"/>
    <mergeCell ref="AA336:AC336"/>
    <mergeCell ref="AD336:AF336"/>
    <mergeCell ref="AG334:AH334"/>
    <mergeCell ref="AI334:AK334"/>
    <mergeCell ref="C335:D335"/>
    <mergeCell ref="E335:H335"/>
    <mergeCell ref="I335:K335"/>
    <mergeCell ref="W335:Z335"/>
    <mergeCell ref="AA335:AC335"/>
    <mergeCell ref="AD335:AF335"/>
    <mergeCell ref="L334:V334"/>
    <mergeCell ref="L335:V335"/>
    <mergeCell ref="L336:V336"/>
    <mergeCell ref="L330:V330"/>
    <mergeCell ref="AG333:AH333"/>
    <mergeCell ref="AI333:AK333"/>
    <mergeCell ref="C334:D334"/>
    <mergeCell ref="E334:H334"/>
    <mergeCell ref="I334:K334"/>
    <mergeCell ref="W334:Z334"/>
    <mergeCell ref="AA334:AC334"/>
    <mergeCell ref="AD334:AF334"/>
    <mergeCell ref="AG332:AH332"/>
    <mergeCell ref="AI332:AK332"/>
    <mergeCell ref="C333:D333"/>
    <mergeCell ref="E333:H333"/>
    <mergeCell ref="I333:K333"/>
    <mergeCell ref="Y184:AB184"/>
    <mergeCell ref="AC184:AF184"/>
    <mergeCell ref="AG184:AJ184"/>
    <mergeCell ref="AK188:AN188"/>
    <mergeCell ref="B189:H189"/>
    <mergeCell ref="I189:P189"/>
    <mergeCell ref="Q189:T189"/>
    <mergeCell ref="U189:X189"/>
    <mergeCell ref="Y189:AB189"/>
    <mergeCell ref="AC189:AF189"/>
    <mergeCell ref="AG189:AJ189"/>
    <mergeCell ref="AK190:AN190"/>
    <mergeCell ref="AK189:AN189"/>
    <mergeCell ref="AC187:AF187"/>
    <mergeCell ref="AG187:AJ187"/>
    <mergeCell ref="AK187:AN187"/>
    <mergeCell ref="B188:H188"/>
    <mergeCell ref="I188:P188"/>
    <mergeCell ref="B191:H191"/>
    <mergeCell ref="I191:P191"/>
    <mergeCell ref="Q191:T191"/>
    <mergeCell ref="B247:C247"/>
    <mergeCell ref="D247:AJ247"/>
    <mergeCell ref="AK247:AM247"/>
    <mergeCell ref="D245:AJ245"/>
    <mergeCell ref="C325:D325"/>
    <mergeCell ref="E325:H325"/>
    <mergeCell ref="I325:K325"/>
    <mergeCell ref="W325:Z325"/>
    <mergeCell ref="AA325:AC325"/>
    <mergeCell ref="AG330:AH330"/>
    <mergeCell ref="AI330:AK330"/>
    <mergeCell ref="C331:D331"/>
    <mergeCell ref="E331:H331"/>
    <mergeCell ref="I331:K331"/>
    <mergeCell ref="W331:Z331"/>
    <mergeCell ref="AA331:AC331"/>
    <mergeCell ref="AD331:AF331"/>
    <mergeCell ref="AG329:AH329"/>
    <mergeCell ref="AI329:AK329"/>
    <mergeCell ref="C330:D330"/>
    <mergeCell ref="E330:H330"/>
    <mergeCell ref="I330:K330"/>
    <mergeCell ref="W330:Z330"/>
    <mergeCell ref="AA330:AC330"/>
    <mergeCell ref="AD330:AF330"/>
    <mergeCell ref="AG328:AH328"/>
    <mergeCell ref="AI328:AK328"/>
    <mergeCell ref="C329:D329"/>
    <mergeCell ref="E329:H329"/>
    <mergeCell ref="I329:K329"/>
    <mergeCell ref="W329:Z329"/>
    <mergeCell ref="AA329:AC329"/>
    <mergeCell ref="AD329:AF329"/>
    <mergeCell ref="L328:V328"/>
    <mergeCell ref="L329:V329"/>
    <mergeCell ref="W322:X322"/>
    <mergeCell ref="Y312:AI312"/>
    <mergeCell ref="Y313:AI313"/>
    <mergeCell ref="O319:P319"/>
    <mergeCell ref="M318:N318"/>
    <mergeCell ref="U318:V318"/>
    <mergeCell ref="AG327:AH327"/>
    <mergeCell ref="AI327:AK327"/>
    <mergeCell ref="D255:AJ255"/>
    <mergeCell ref="AK182:AN182"/>
    <mergeCell ref="B183:P183"/>
    <mergeCell ref="Q183:T183"/>
    <mergeCell ref="U183:X183"/>
    <mergeCell ref="Y183:AB183"/>
    <mergeCell ref="AC183:AF183"/>
    <mergeCell ref="AG183:AJ183"/>
    <mergeCell ref="AK183:AN183"/>
    <mergeCell ref="B182:P182"/>
    <mergeCell ref="Q182:T182"/>
    <mergeCell ref="U182:X182"/>
    <mergeCell ref="Y182:AB182"/>
    <mergeCell ref="AC182:AF182"/>
    <mergeCell ref="AG182:AJ182"/>
    <mergeCell ref="B190:H190"/>
    <mergeCell ref="I190:P190"/>
    <mergeCell ref="Y190:AB190"/>
    <mergeCell ref="AC190:AF190"/>
    <mergeCell ref="B198:H198"/>
    <mergeCell ref="AC201:AF201"/>
    <mergeCell ref="AG201:AJ201"/>
    <mergeCell ref="AK201:AN201"/>
    <mergeCell ref="B200:P200"/>
    <mergeCell ref="B199:H199"/>
    <mergeCell ref="Q200:T200"/>
    <mergeCell ref="U200:X200"/>
    <mergeCell ref="Y200:AB200"/>
    <mergeCell ref="AC200:AF200"/>
    <mergeCell ref="AG200:AJ200"/>
    <mergeCell ref="AG198:AJ198"/>
    <mergeCell ref="AK198:AN198"/>
    <mergeCell ref="I195:P195"/>
    <mergeCell ref="Q195:T195"/>
    <mergeCell ref="U195:X195"/>
    <mergeCell ref="Y195:AB195"/>
    <mergeCell ref="AC188:AF188"/>
    <mergeCell ref="AG188:AJ188"/>
    <mergeCell ref="Q187:T187"/>
    <mergeCell ref="U187:X187"/>
    <mergeCell ref="Y187:AB187"/>
    <mergeCell ref="AG192:AJ192"/>
    <mergeCell ref="Q192:T192"/>
    <mergeCell ref="U192:X192"/>
    <mergeCell ref="Y192:AB192"/>
    <mergeCell ref="AC192:AF192"/>
    <mergeCell ref="U191:X191"/>
    <mergeCell ref="Y191:AB191"/>
    <mergeCell ref="AC191:AF191"/>
    <mergeCell ref="AG191:AJ191"/>
    <mergeCell ref="AK191:AN191"/>
    <mergeCell ref="AK193:AN193"/>
    <mergeCell ref="Q188:T188"/>
    <mergeCell ref="U188:X188"/>
    <mergeCell ref="Y188:AB188"/>
    <mergeCell ref="B195:H195"/>
    <mergeCell ref="AK184:AN184"/>
    <mergeCell ref="B206:AN221"/>
    <mergeCell ref="B223:AP223"/>
    <mergeCell ref="C224:AO224"/>
    <mergeCell ref="B226:H226"/>
    <mergeCell ref="B184:P184"/>
    <mergeCell ref="Q184:T184"/>
    <mergeCell ref="U184:X184"/>
    <mergeCell ref="AG180:AJ180"/>
    <mergeCell ref="AK180:AN180"/>
    <mergeCell ref="B181:P181"/>
    <mergeCell ref="Q181:T181"/>
    <mergeCell ref="U181:X181"/>
    <mergeCell ref="Y181:AB181"/>
    <mergeCell ref="AC181:AF181"/>
    <mergeCell ref="AG181:AJ181"/>
    <mergeCell ref="AK181:AN181"/>
    <mergeCell ref="B180:H180"/>
    <mergeCell ref="I180:P180"/>
    <mergeCell ref="Q180:T180"/>
    <mergeCell ref="U180:X180"/>
    <mergeCell ref="Y180:AB180"/>
    <mergeCell ref="AC180:AF180"/>
    <mergeCell ref="AG178:AJ178"/>
    <mergeCell ref="AK178:AN178"/>
    <mergeCell ref="B179:H179"/>
    <mergeCell ref="I179:P179"/>
    <mergeCell ref="Q179:T179"/>
    <mergeCell ref="U179:X179"/>
    <mergeCell ref="Y179:AB179"/>
    <mergeCell ref="AC179:AF179"/>
    <mergeCell ref="AG179:AJ179"/>
    <mergeCell ref="AK179:AN179"/>
    <mergeCell ref="B178:H178"/>
    <mergeCell ref="I178:P178"/>
    <mergeCell ref="Q178:T178"/>
    <mergeCell ref="U178:X178"/>
    <mergeCell ref="Y178:AB178"/>
    <mergeCell ref="AC178:AF178"/>
    <mergeCell ref="AG176:AJ176"/>
    <mergeCell ref="AK176:AN176"/>
    <mergeCell ref="B177:H177"/>
    <mergeCell ref="I177:P177"/>
    <mergeCell ref="Q177:T177"/>
    <mergeCell ref="U177:X177"/>
    <mergeCell ref="Y177:AB177"/>
    <mergeCell ref="AC177:AF177"/>
    <mergeCell ref="AG177:AJ177"/>
    <mergeCell ref="AK177:AN177"/>
    <mergeCell ref="B176:H176"/>
    <mergeCell ref="I176:P176"/>
    <mergeCell ref="Q176:T176"/>
    <mergeCell ref="U176:X176"/>
    <mergeCell ref="Y176:AB176"/>
    <mergeCell ref="AC176:AF176"/>
    <mergeCell ref="AG174:AJ174"/>
    <mergeCell ref="AK174:AN174"/>
    <mergeCell ref="B175:H175"/>
    <mergeCell ref="I175:P175"/>
    <mergeCell ref="Q175:T175"/>
    <mergeCell ref="U175:X175"/>
    <mergeCell ref="Y175:AB175"/>
    <mergeCell ref="AC175:AF175"/>
    <mergeCell ref="AG175:AJ175"/>
    <mergeCell ref="AK175:AN175"/>
    <mergeCell ref="B174:H174"/>
    <mergeCell ref="I174:P174"/>
    <mergeCell ref="Q174:T174"/>
    <mergeCell ref="U174:X174"/>
    <mergeCell ref="Y174:AB174"/>
    <mergeCell ref="AC174:AF174"/>
    <mergeCell ref="AG172:AJ172"/>
    <mergeCell ref="AK172:AN172"/>
    <mergeCell ref="B173:H173"/>
    <mergeCell ref="I173:P173"/>
    <mergeCell ref="Q173:T173"/>
    <mergeCell ref="U173:X173"/>
    <mergeCell ref="Y173:AB173"/>
    <mergeCell ref="AC173:AF173"/>
    <mergeCell ref="AG173:AJ173"/>
    <mergeCell ref="AK173:AN173"/>
    <mergeCell ref="B172:H172"/>
    <mergeCell ref="I172:P172"/>
    <mergeCell ref="Q172:T172"/>
    <mergeCell ref="U172:X172"/>
    <mergeCell ref="Y172:AB172"/>
    <mergeCell ref="AC172:AF172"/>
    <mergeCell ref="AG170:AJ170"/>
    <mergeCell ref="AK170:AN170"/>
    <mergeCell ref="B171:H171"/>
    <mergeCell ref="I171:P171"/>
    <mergeCell ref="Q171:T171"/>
    <mergeCell ref="U171:X171"/>
    <mergeCell ref="Y171:AB171"/>
    <mergeCell ref="AC171:AF171"/>
    <mergeCell ref="AG171:AJ171"/>
    <mergeCell ref="AK171:AN171"/>
    <mergeCell ref="B170:H170"/>
    <mergeCell ref="I170:P170"/>
    <mergeCell ref="Q170:T170"/>
    <mergeCell ref="U170:X170"/>
    <mergeCell ref="Y170:AB170"/>
    <mergeCell ref="AC170:AF170"/>
    <mergeCell ref="AK168:AN168"/>
    <mergeCell ref="B169:H169"/>
    <mergeCell ref="I169:P169"/>
    <mergeCell ref="Q169:T169"/>
    <mergeCell ref="U169:X169"/>
    <mergeCell ref="Y169:AB169"/>
    <mergeCell ref="AC169:AF169"/>
    <mergeCell ref="AG169:AJ169"/>
    <mergeCell ref="AK169:AN169"/>
    <mergeCell ref="C162:M162"/>
    <mergeCell ref="N162:W162"/>
    <mergeCell ref="X162:AG162"/>
    <mergeCell ref="B168:P168"/>
    <mergeCell ref="Q168:T168"/>
    <mergeCell ref="U168:X168"/>
    <mergeCell ref="Y168:AB168"/>
    <mergeCell ref="AC168:AF168"/>
    <mergeCell ref="AG168:AJ168"/>
    <mergeCell ref="C160:M160"/>
    <mergeCell ref="N160:W160"/>
    <mergeCell ref="X160:AG160"/>
    <mergeCell ref="C161:M161"/>
    <mergeCell ref="N161:W161"/>
    <mergeCell ref="X161:AG161"/>
    <mergeCell ref="C158:M158"/>
    <mergeCell ref="N158:W158"/>
    <mergeCell ref="X158:AG158"/>
    <mergeCell ref="C159:M159"/>
    <mergeCell ref="N159:W159"/>
    <mergeCell ref="X159:AG159"/>
    <mergeCell ref="C156:M156"/>
    <mergeCell ref="N156:W156"/>
    <mergeCell ref="X156:AG156"/>
    <mergeCell ref="C157:M157"/>
    <mergeCell ref="N157:W157"/>
    <mergeCell ref="X157:AG157"/>
    <mergeCell ref="C154:M154"/>
    <mergeCell ref="N154:W154"/>
    <mergeCell ref="X154:AG154"/>
    <mergeCell ref="C155:M155"/>
    <mergeCell ref="N155:W155"/>
    <mergeCell ref="X155:AG155"/>
    <mergeCell ref="C152:M152"/>
    <mergeCell ref="N152:W152"/>
    <mergeCell ref="X152:AG152"/>
    <mergeCell ref="C153:M153"/>
    <mergeCell ref="N153:W153"/>
    <mergeCell ref="X153:AG153"/>
    <mergeCell ref="C150:M150"/>
    <mergeCell ref="N150:W150"/>
    <mergeCell ref="X150:AG150"/>
    <mergeCell ref="C151:M151"/>
    <mergeCell ref="N151:W151"/>
    <mergeCell ref="X151:AG151"/>
    <mergeCell ref="C149:M149"/>
    <mergeCell ref="N149:W149"/>
    <mergeCell ref="X149:AG149"/>
    <mergeCell ref="AA143:AC143"/>
    <mergeCell ref="AG143:AH143"/>
    <mergeCell ref="AI143:AK143"/>
    <mergeCell ref="W144:AF144"/>
    <mergeCell ref="AG144:AH144"/>
    <mergeCell ref="AI144:AK144"/>
    <mergeCell ref="AL146:AQ146"/>
    <mergeCell ref="AD139:AF143"/>
    <mergeCell ref="AG141:AH141"/>
    <mergeCell ref="AI141:AK141"/>
    <mergeCell ref="AA142:AC142"/>
    <mergeCell ref="AG142:AH142"/>
    <mergeCell ref="AI142:AK142"/>
    <mergeCell ref="W139:Z143"/>
    <mergeCell ref="AA139:AC139"/>
    <mergeCell ref="AG139:AH139"/>
    <mergeCell ref="AI139:AK139"/>
    <mergeCell ref="AA140:AC140"/>
    <mergeCell ref="AG140:AH140"/>
    <mergeCell ref="AI140:AK140"/>
    <mergeCell ref="AA141:AC141"/>
    <mergeCell ref="W138:Z138"/>
    <mergeCell ref="AA138:AC138"/>
    <mergeCell ref="AD138:AF138"/>
    <mergeCell ref="AG138:AH138"/>
    <mergeCell ref="AI138:AK138"/>
    <mergeCell ref="AD135:AF135"/>
    <mergeCell ref="AG135:AH135"/>
    <mergeCell ref="AI135:AK135"/>
    <mergeCell ref="C136:D136"/>
    <mergeCell ref="E136:H136"/>
    <mergeCell ref="I136:K136"/>
    <mergeCell ref="W136:Z136"/>
    <mergeCell ref="AA136:AC136"/>
    <mergeCell ref="L135:V135"/>
    <mergeCell ref="L136:V136"/>
    <mergeCell ref="C148:M148"/>
    <mergeCell ref="N148:W148"/>
    <mergeCell ref="X148:AG148"/>
    <mergeCell ref="AL135:AP135"/>
    <mergeCell ref="AL136:AP136"/>
    <mergeCell ref="AD134:AF134"/>
    <mergeCell ref="AG134:AH134"/>
    <mergeCell ref="AI134:AK134"/>
    <mergeCell ref="C135:D135"/>
    <mergeCell ref="E135:H135"/>
    <mergeCell ref="I135:K135"/>
    <mergeCell ref="W135:Z135"/>
    <mergeCell ref="AA135:AC135"/>
    <mergeCell ref="AD133:AF133"/>
    <mergeCell ref="AG133:AH133"/>
    <mergeCell ref="AI133:AK133"/>
    <mergeCell ref="C134:D134"/>
    <mergeCell ref="E134:H134"/>
    <mergeCell ref="I134:K134"/>
    <mergeCell ref="W134:Z134"/>
    <mergeCell ref="AA134:AC134"/>
    <mergeCell ref="L133:V133"/>
    <mergeCell ref="L134:V134"/>
    <mergeCell ref="AL133:AP133"/>
    <mergeCell ref="AL134:AP134"/>
    <mergeCell ref="AD136:AF136"/>
    <mergeCell ref="AG136:AH136"/>
    <mergeCell ref="AI136:AK136"/>
    <mergeCell ref="AL129:AP129"/>
    <mergeCell ref="AL130:AP130"/>
    <mergeCell ref="AD132:AF132"/>
    <mergeCell ref="AG132:AH132"/>
    <mergeCell ref="AI132:AK132"/>
    <mergeCell ref="C133:D133"/>
    <mergeCell ref="E133:H133"/>
    <mergeCell ref="I133:K133"/>
    <mergeCell ref="W133:Z133"/>
    <mergeCell ref="AA133:AC133"/>
    <mergeCell ref="AD131:AF131"/>
    <mergeCell ref="AG131:AH131"/>
    <mergeCell ref="AI131:AK131"/>
    <mergeCell ref="C132:D132"/>
    <mergeCell ref="E132:H132"/>
    <mergeCell ref="I132:K132"/>
    <mergeCell ref="W132:Z132"/>
    <mergeCell ref="AA132:AC132"/>
    <mergeCell ref="L131:V131"/>
    <mergeCell ref="L132:V132"/>
    <mergeCell ref="C129:D129"/>
    <mergeCell ref="E129:H129"/>
    <mergeCell ref="I129:K129"/>
    <mergeCell ref="W129:Z129"/>
    <mergeCell ref="AA129:AC129"/>
    <mergeCell ref="C128:D128"/>
    <mergeCell ref="E128:H128"/>
    <mergeCell ref="I128:K128"/>
    <mergeCell ref="W128:Z128"/>
    <mergeCell ref="AA128:AC128"/>
    <mergeCell ref="L127:V127"/>
    <mergeCell ref="L128:V128"/>
    <mergeCell ref="AL131:AP131"/>
    <mergeCell ref="AL132:AP132"/>
    <mergeCell ref="AD130:AF130"/>
    <mergeCell ref="AG130:AH130"/>
    <mergeCell ref="AI130:AK130"/>
    <mergeCell ref="C131:D131"/>
    <mergeCell ref="E131:H131"/>
    <mergeCell ref="I131:K131"/>
    <mergeCell ref="W131:Z131"/>
    <mergeCell ref="AA131:AC131"/>
    <mergeCell ref="AD129:AF129"/>
    <mergeCell ref="AG129:AH129"/>
    <mergeCell ref="AI129:AK129"/>
    <mergeCell ref="C130:D130"/>
    <mergeCell ref="E130:H130"/>
    <mergeCell ref="I130:K130"/>
    <mergeCell ref="W130:Z130"/>
    <mergeCell ref="AL127:AP127"/>
    <mergeCell ref="AL128:AP128"/>
    <mergeCell ref="AD128:AF128"/>
    <mergeCell ref="AG128:AH128"/>
    <mergeCell ref="AI128:AK128"/>
    <mergeCell ref="AA130:AC130"/>
    <mergeCell ref="L129:V129"/>
    <mergeCell ref="L130:V130"/>
    <mergeCell ref="C124:D124"/>
    <mergeCell ref="E124:Z124"/>
    <mergeCell ref="AA124:AG124"/>
    <mergeCell ref="AH124:AP124"/>
    <mergeCell ref="C127:D127"/>
    <mergeCell ref="E127:H127"/>
    <mergeCell ref="I127:K127"/>
    <mergeCell ref="W127:Z127"/>
    <mergeCell ref="AA127:AC127"/>
    <mergeCell ref="C122:D122"/>
    <mergeCell ref="E122:Z122"/>
    <mergeCell ref="AA122:AG122"/>
    <mergeCell ref="AH122:AP122"/>
    <mergeCell ref="C123:D123"/>
    <mergeCell ref="E123:Z123"/>
    <mergeCell ref="AA123:AG123"/>
    <mergeCell ref="AH123:AP123"/>
    <mergeCell ref="AD127:AF127"/>
    <mergeCell ref="AG127:AH127"/>
    <mergeCell ref="AI127:AK127"/>
    <mergeCell ref="C120:D120"/>
    <mergeCell ref="E120:Z120"/>
    <mergeCell ref="AA120:AG120"/>
    <mergeCell ref="AH120:AP120"/>
    <mergeCell ref="C121:D121"/>
    <mergeCell ref="E121:Z121"/>
    <mergeCell ref="AA121:AG121"/>
    <mergeCell ref="AH121:AP121"/>
    <mergeCell ref="C118:D118"/>
    <mergeCell ref="E118:Z118"/>
    <mergeCell ref="AA118:AG118"/>
    <mergeCell ref="AH118:AP118"/>
    <mergeCell ref="C119:D119"/>
    <mergeCell ref="E119:Z119"/>
    <mergeCell ref="AA119:AG119"/>
    <mergeCell ref="AH119:AP119"/>
    <mergeCell ref="D113:J115"/>
    <mergeCell ref="K113:AI115"/>
    <mergeCell ref="AJ113:AK113"/>
    <mergeCell ref="AL113:AP113"/>
    <mergeCell ref="AJ114:AK115"/>
    <mergeCell ref="AL114:AP115"/>
    <mergeCell ref="D110:J112"/>
    <mergeCell ref="K110:AI112"/>
    <mergeCell ref="AJ110:AK110"/>
    <mergeCell ref="AL110:AP110"/>
    <mergeCell ref="AJ111:AK112"/>
    <mergeCell ref="AL111:AP112"/>
    <mergeCell ref="D107:J109"/>
    <mergeCell ref="K107:AI109"/>
    <mergeCell ref="AJ107:AK107"/>
    <mergeCell ref="AL107:AP107"/>
    <mergeCell ref="AJ108:AK109"/>
    <mergeCell ref="AL108:AP109"/>
    <mergeCell ref="D104:J106"/>
    <mergeCell ref="K104:AI106"/>
    <mergeCell ref="AJ104:AK104"/>
    <mergeCell ref="AL104:AP104"/>
    <mergeCell ref="AJ105:AK106"/>
    <mergeCell ref="AL105:AP106"/>
    <mergeCell ref="AL99:AP100"/>
    <mergeCell ref="D101:J103"/>
    <mergeCell ref="K101:AI103"/>
    <mergeCell ref="AJ101:AK101"/>
    <mergeCell ref="AL101:AP101"/>
    <mergeCell ref="AJ102:AK103"/>
    <mergeCell ref="AL102:AP103"/>
    <mergeCell ref="AG90:AP90"/>
    <mergeCell ref="C95:C97"/>
    <mergeCell ref="D95:J97"/>
    <mergeCell ref="K95:AI97"/>
    <mergeCell ref="AJ95:AP97"/>
    <mergeCell ref="D98:J100"/>
    <mergeCell ref="K98:AI100"/>
    <mergeCell ref="AJ98:AK98"/>
    <mergeCell ref="AL98:AP98"/>
    <mergeCell ref="AJ99:AK100"/>
    <mergeCell ref="AL93:AQ93"/>
    <mergeCell ref="J65:U65"/>
    <mergeCell ref="E68:F68"/>
    <mergeCell ref="H68:I68"/>
    <mergeCell ref="P68:Q68"/>
    <mergeCell ref="S68:T68"/>
    <mergeCell ref="L76:S76"/>
    <mergeCell ref="L77:S77"/>
    <mergeCell ref="L78:S78"/>
    <mergeCell ref="L79:S79"/>
    <mergeCell ref="L80:S80"/>
    <mergeCell ref="L81:S81"/>
    <mergeCell ref="AB76:AI76"/>
    <mergeCell ref="AB77:AI77"/>
    <mergeCell ref="AB78:AI78"/>
    <mergeCell ref="AB79:AI79"/>
    <mergeCell ref="AB80:AI80"/>
    <mergeCell ref="AB81:AI81"/>
    <mergeCell ref="A4:AQ4"/>
    <mergeCell ref="AE6:AF6"/>
    <mergeCell ref="AG6:AH6"/>
    <mergeCell ref="AI6:AJ6"/>
    <mergeCell ref="AK6:AL6"/>
    <mergeCell ref="AM6:AN6"/>
    <mergeCell ref="AO6:AP6"/>
    <mergeCell ref="C89:L89"/>
    <mergeCell ref="M89:V89"/>
    <mergeCell ref="W89:AF89"/>
    <mergeCell ref="AG89:AP89"/>
    <mergeCell ref="C90:L90"/>
    <mergeCell ref="M90:R90"/>
    <mergeCell ref="S90:V90"/>
    <mergeCell ref="W90:AB90"/>
    <mergeCell ref="AC90:AF90"/>
    <mergeCell ref="T80:W80"/>
    <mergeCell ref="X80:Y80"/>
    <mergeCell ref="AJ80:AM80"/>
    <mergeCell ref="AN80:AO80"/>
    <mergeCell ref="T81:W81"/>
    <mergeCell ref="X81:Y81"/>
    <mergeCell ref="AJ81:AM81"/>
    <mergeCell ref="AN81:AO81"/>
    <mergeCell ref="C74:C86"/>
    <mergeCell ref="T78:W78"/>
    <mergeCell ref="X78:Y78"/>
    <mergeCell ref="AJ78:AM78"/>
    <mergeCell ref="AN78:AO78"/>
    <mergeCell ref="T79:W79"/>
    <mergeCell ref="X79:Y79"/>
    <mergeCell ref="AJ79:AM79"/>
    <mergeCell ref="AN79:AO79"/>
    <mergeCell ref="T76:W76"/>
    <mergeCell ref="X76:Y76"/>
    <mergeCell ref="AJ76:AM76"/>
    <mergeCell ref="AN76:AO76"/>
    <mergeCell ref="T77:W77"/>
    <mergeCell ref="X77:Y77"/>
    <mergeCell ref="AJ77:AM77"/>
    <mergeCell ref="AN77:AO77"/>
    <mergeCell ref="A3:AQ3"/>
    <mergeCell ref="O54:AA54"/>
    <mergeCell ref="O55:T55"/>
    <mergeCell ref="O56:T56"/>
    <mergeCell ref="O57:W57"/>
    <mergeCell ref="C61:F63"/>
    <mergeCell ref="I61:I63"/>
    <mergeCell ref="O53:AB53"/>
    <mergeCell ref="B34:AP34"/>
    <mergeCell ref="B35:AP35"/>
    <mergeCell ref="B36:AP36"/>
    <mergeCell ref="B28:AP28"/>
    <mergeCell ref="B32:AP32"/>
    <mergeCell ref="B33:AP33"/>
    <mergeCell ref="W12:AQ12"/>
    <mergeCell ref="B19:AP20"/>
    <mergeCell ref="B24:AP24"/>
    <mergeCell ref="B25:AP25"/>
    <mergeCell ref="B27:AP27"/>
    <mergeCell ref="B22:AP22"/>
    <mergeCell ref="J61:AO63"/>
    <mergeCell ref="AL49:AQ49"/>
    <mergeCell ref="AL205:AQ205"/>
    <mergeCell ref="Y293:AP293"/>
    <mergeCell ref="Y294:AP294"/>
    <mergeCell ref="Y295:AP295"/>
    <mergeCell ref="Y296:AP296"/>
    <mergeCell ref="Y297:AP297"/>
    <mergeCell ref="Y298:AP298"/>
    <mergeCell ref="AN232:AP232"/>
    <mergeCell ref="B233:AP233"/>
    <mergeCell ref="B234:C234"/>
    <mergeCell ref="D234:AJ234"/>
    <mergeCell ref="AK234:AM234"/>
    <mergeCell ref="AN234:AP234"/>
    <mergeCell ref="B229:H229"/>
    <mergeCell ref="B230:H230"/>
    <mergeCell ref="D257:AG257"/>
    <mergeCell ref="AH257:AJ257"/>
    <mergeCell ref="B257:C257"/>
    <mergeCell ref="B237:C237"/>
    <mergeCell ref="D237:AJ237"/>
    <mergeCell ref="AK237:AM237"/>
    <mergeCell ref="AN237:AP237"/>
    <mergeCell ref="B240:AP240"/>
    <mergeCell ref="B239:C239"/>
    <mergeCell ref="D239:AJ239"/>
    <mergeCell ref="AK239:AM239"/>
    <mergeCell ref="AN239:AP239"/>
    <mergeCell ref="B238:C238"/>
    <mergeCell ref="D238:AJ238"/>
    <mergeCell ref="AK238:AM238"/>
    <mergeCell ref="AN238:AP238"/>
    <mergeCell ref="D72:J72"/>
    <mergeCell ref="K72:AP72"/>
    <mergeCell ref="D73:J73"/>
    <mergeCell ref="K73:AP73"/>
    <mergeCell ref="D74:J86"/>
    <mergeCell ref="L75:S75"/>
    <mergeCell ref="T75:W75"/>
    <mergeCell ref="AB75:AI75"/>
    <mergeCell ref="AJ75:AM75"/>
    <mergeCell ref="L83:AO85"/>
    <mergeCell ref="AP61:AP63"/>
    <mergeCell ref="C414:D414"/>
    <mergeCell ref="E414:H414"/>
    <mergeCell ref="I414:K414"/>
    <mergeCell ref="W414:Z414"/>
    <mergeCell ref="AA414:AC414"/>
    <mergeCell ref="AD414:AF414"/>
    <mergeCell ref="AG414:AH414"/>
    <mergeCell ref="AI414:AK414"/>
    <mergeCell ref="B227:H227"/>
    <mergeCell ref="B228:H228"/>
    <mergeCell ref="B235:C235"/>
    <mergeCell ref="D235:AJ235"/>
    <mergeCell ref="AK235:AM235"/>
    <mergeCell ref="D254:AJ254"/>
    <mergeCell ref="AK254:AM254"/>
    <mergeCell ref="AN235:AP235"/>
    <mergeCell ref="I271:T271"/>
    <mergeCell ref="I228:P228"/>
    <mergeCell ref="I229:P229"/>
    <mergeCell ref="I230:P230"/>
    <mergeCell ref="Q228:T228"/>
    <mergeCell ref="Q229:T229"/>
    <mergeCell ref="Q230:T230"/>
    <mergeCell ref="U229:AC229"/>
    <mergeCell ref="U230:AC230"/>
    <mergeCell ref="I226:AC226"/>
    <mergeCell ref="I227:AC227"/>
    <mergeCell ref="AD226:AG226"/>
    <mergeCell ref="AD227:AG227"/>
    <mergeCell ref="AD230:AG230"/>
    <mergeCell ref="D256:AJ256"/>
    <mergeCell ref="AK256:AM256"/>
    <mergeCell ref="AN256:AP256"/>
    <mergeCell ref="AK257:AM257"/>
    <mergeCell ref="AN257:AP257"/>
    <mergeCell ref="B258:AP258"/>
    <mergeCell ref="AK259:AM259"/>
    <mergeCell ref="AN259:AP259"/>
    <mergeCell ref="B236:C236"/>
    <mergeCell ref="D236:AJ236"/>
    <mergeCell ref="AK236:AM236"/>
    <mergeCell ref="AN236:AP236"/>
    <mergeCell ref="B232:AJ232"/>
    <mergeCell ref="AK232:AM232"/>
    <mergeCell ref="B241:C241"/>
    <mergeCell ref="D241:AJ241"/>
    <mergeCell ref="AK241:AM241"/>
    <mergeCell ref="AN241:AP241"/>
    <mergeCell ref="AH226:AP226"/>
    <mergeCell ref="AH227:AJ227"/>
    <mergeCell ref="AK227:AM227"/>
    <mergeCell ref="AN227:AP227"/>
    <mergeCell ref="U228:AP228"/>
    <mergeCell ref="AD229:AM229"/>
    <mergeCell ref="AH230:AP230"/>
    <mergeCell ref="AN229:AP229"/>
    <mergeCell ref="B264:N265"/>
    <mergeCell ref="U264:AH264"/>
    <mergeCell ref="T265:AA265"/>
    <mergeCell ref="AE265:AL265"/>
    <mergeCell ref="B261:AG261"/>
    <mergeCell ref="AH261:AJ261"/>
    <mergeCell ref="B259:AG259"/>
    <mergeCell ref="AH259:AJ259"/>
  </mergeCells>
  <phoneticPr fontId="3"/>
  <pageMargins left="0.70866141732283472" right="0.59055118110236227" top="0.35433070866141736" bottom="0.35433070866141736" header="0.31496062992125984" footer="0.31496062992125984"/>
  <pageSetup paperSize="9" scale="92" fitToHeight="0" orientation="portrait" r:id="rId1"/>
  <headerFooter>
    <oddFooter>&amp;Rver.W013</oddFooter>
  </headerFooter>
  <rowBreaks count="29" manualBreakCount="29">
    <brk id="48" max="16383" man="1"/>
    <brk id="92" max="16383" man="1"/>
    <brk id="145" max="16383" man="1"/>
    <brk id="204" max="16383" man="1"/>
    <brk id="221" max="16383" man="1"/>
    <brk id="278" max="42" man="1"/>
    <brk id="323" max="42" man="1"/>
    <brk id="370" max="42" man="1"/>
    <brk id="415" max="42" man="1"/>
    <brk id="460" max="42" man="1"/>
    <brk id="505" max="42" man="1"/>
    <brk id="550" max="42" man="1"/>
    <brk id="595" max="42" man="1"/>
    <brk id="640" max="42" man="1"/>
    <brk id="685" max="42" man="1"/>
    <brk id="730" max="42" man="1"/>
    <brk id="775" max="42" man="1"/>
    <brk id="820" max="42" man="1"/>
    <brk id="865" max="42" man="1"/>
    <brk id="910" max="42" man="1"/>
    <brk id="955" max="42" man="1"/>
    <brk id="1000" max="42" man="1"/>
    <brk id="1045" max="42" man="1"/>
    <brk id="1090" max="42" man="1"/>
    <brk id="1135" max="42" man="1"/>
    <brk id="1180" max="42" man="1"/>
    <brk id="1225" max="42" man="1"/>
    <brk id="1270" max="42" man="1"/>
    <brk id="1315" max="42" man="1"/>
  </rowBreaks>
  <drawing r:id="rId2"/>
  <extLst>
    <ext xmlns:x14="http://schemas.microsoft.com/office/spreadsheetml/2009/9/main" uri="{78C0D931-6437-407d-A8EE-F0AAD7539E65}">
      <x14:conditionalFormattings>
        <x14:conditionalFormatting xmlns:xm="http://schemas.microsoft.com/office/excel/2006/main">
          <x14:cfRule type="expression" priority="61" id="{AC9473BC-6183-404C-8DA0-20D102FCC984}">
            <xm:f>入力①申請書項目!$O$33=PL①!$A$3</xm:f>
            <x14:dxf>
              <fill>
                <patternFill>
                  <bgColor theme="1" tint="4.9989318521683403E-2"/>
                </patternFill>
              </fill>
            </x14:dxf>
          </x14:cfRule>
          <xm:sqref>A1:XFD2 A4:XFD225 A271:I271 U271:XFD271 A231:XFD256 Q228:Q230 U228:U230 A226:I230 AH226:AH227 AD226:AD227 AD230 AK227 AH230 AN227 AN229 AQ226:XFD230 A267:XFD270 A264:B264 A265:A266 O265:T266 O264:U264 AI264:XFD264 AB265:AE266 AM265:XFD266 A262:XFD263 A261:B261 AH261 AK261:XFD261 A260:XFD260 A259:B259 AK259:XFD259 A258:XFD258 A257:D257 AH257 AK257:XFD257 A272:XFD1357</xm:sqref>
        </x14:conditionalFormatting>
        <x14:conditionalFormatting xmlns:xm="http://schemas.microsoft.com/office/excel/2006/main">
          <x14:cfRule type="expression" priority="4" id="{C30B346F-DABE-47DB-9C84-79CCF2C93D99}">
            <xm:f>入力①申請書項目!$O$33=PL①!$A$4</xm:f>
            <x14:dxf>
              <fill>
                <patternFill>
                  <bgColor theme="1" tint="4.9989318521683403E-2"/>
                </patternFill>
              </fill>
            </x14:dxf>
          </x14:cfRule>
          <xm:sqref>AT2:AT4</xm:sqref>
        </x14:conditionalFormatting>
        <x14:conditionalFormatting xmlns:xm="http://schemas.microsoft.com/office/excel/2006/main">
          <x14:cfRule type="expression" priority="2" id="{2317E5E1-7F7E-43A2-9682-5E0B240C571E}">
            <xm:f>入力①申請書項目!$O$33=PL①!$A$3</xm:f>
            <x14:dxf>
              <fill>
                <patternFill>
                  <bgColor theme="1" tint="4.9989318521683403E-2"/>
                </patternFill>
              </fill>
            </x14:dxf>
          </x14:cfRule>
          <xm:sqref>AD229</xm:sqref>
        </x14:conditionalFormatting>
        <x14:conditionalFormatting xmlns:xm="http://schemas.microsoft.com/office/excel/2006/main">
          <x14:cfRule type="expression" priority="1" id="{157CA62E-FB42-493F-B8AF-54AA8ACC664C}">
            <xm:f>入力①申請書項目!$O$33=PL①!$A$3</xm:f>
            <x14:dxf>
              <fill>
                <patternFill>
                  <bgColor theme="1" tint="4.9989318521683403E-2"/>
                </patternFill>
              </fill>
            </x14:dxf>
          </x14:cfRule>
          <xm:sqref>AH259</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C1:FT1168"/>
  <sheetViews>
    <sheetView zoomScaleNormal="100" workbookViewId="0"/>
  </sheetViews>
  <sheetFormatPr defaultRowHeight="13.5"/>
  <cols>
    <col min="1" max="1" width="1.125" style="21" customWidth="1"/>
    <col min="2" max="2" width="1" style="21" customWidth="1"/>
    <col min="3" max="14" width="2.75" style="21" customWidth="1"/>
    <col min="15" max="15" width="3" style="21" customWidth="1"/>
    <col min="16" max="51" width="2.75" style="21" customWidth="1"/>
    <col min="52" max="52" width="2.25" style="21" customWidth="1"/>
    <col min="53" max="53" width="2.375" style="21" customWidth="1"/>
    <col min="54" max="54" width="3.125" style="21" customWidth="1"/>
    <col min="55" max="92" width="3.375" style="21" customWidth="1"/>
    <col min="93" max="93" width="2.75" style="21" customWidth="1"/>
    <col min="94" max="94" width="3.625" style="21" customWidth="1"/>
    <col min="95" max="95" width="3.5" style="21" hidden="1" customWidth="1"/>
    <col min="96" max="96" width="5.75" style="21" hidden="1" customWidth="1"/>
    <col min="97" max="97" width="12.25" style="21" hidden="1" customWidth="1"/>
    <col min="98" max="98" width="15" style="21" hidden="1" customWidth="1"/>
    <col min="99" max="99" width="17.375" style="21" hidden="1" customWidth="1"/>
    <col min="100" max="100" width="16.875" style="21" hidden="1" customWidth="1"/>
    <col min="101" max="101" width="21.5" style="21" hidden="1" customWidth="1"/>
    <col min="102" max="102" width="22.75" style="21" hidden="1" customWidth="1"/>
    <col min="103" max="103" width="10.875" style="21" hidden="1" customWidth="1"/>
    <col min="104" max="104" width="9" style="21" hidden="1" customWidth="1"/>
    <col min="105" max="105" width="13" style="21" hidden="1" customWidth="1"/>
    <col min="106" max="106" width="16.25" style="21" hidden="1" customWidth="1"/>
    <col min="107" max="107" width="10.375" style="21" hidden="1" customWidth="1"/>
    <col min="108" max="130" width="9" style="21" hidden="1" customWidth="1"/>
    <col min="131" max="144" width="9" hidden="1" customWidth="1"/>
    <col min="145" max="145" width="17.375" hidden="1" customWidth="1"/>
    <col min="146" max="146" width="9" hidden="1" customWidth="1"/>
    <col min="147" max="147" width="9.875" hidden="1" customWidth="1"/>
    <col min="148" max="148" width="9" hidden="1" customWidth="1"/>
    <col min="149" max="176" width="9" style="21" hidden="1" customWidth="1"/>
    <col min="177" max="16384" width="9" style="21"/>
  </cols>
  <sheetData>
    <row r="1" spans="3:176">
      <c r="C1" s="869" t="s">
        <v>5191</v>
      </c>
      <c r="D1" s="869"/>
      <c r="E1" s="869"/>
      <c r="F1" s="869"/>
      <c r="G1" s="869"/>
      <c r="CQ1" s="51"/>
      <c r="CR1" s="51"/>
      <c r="CS1" s="51" t="s">
        <v>3605</v>
      </c>
      <c r="CT1" s="51" t="s">
        <v>3606</v>
      </c>
      <c r="CU1" s="51" t="s">
        <v>3551</v>
      </c>
      <c r="CV1" s="51" t="s">
        <v>3551</v>
      </c>
      <c r="CW1" s="51" t="s">
        <v>3551</v>
      </c>
      <c r="CX1" s="51" t="s">
        <v>3551</v>
      </c>
      <c r="CY1" s="51" t="s">
        <v>3551</v>
      </c>
      <c r="CZ1" s="51" t="s">
        <v>3551</v>
      </c>
      <c r="DA1" s="51" t="s">
        <v>3551</v>
      </c>
      <c r="DB1" s="51" t="s">
        <v>3551</v>
      </c>
      <c r="DC1" s="51" t="s">
        <v>3551</v>
      </c>
      <c r="DD1" s="51" t="s">
        <v>3551</v>
      </c>
      <c r="DE1" s="51" t="s">
        <v>3551</v>
      </c>
      <c r="DF1" s="51" t="s">
        <v>3551</v>
      </c>
      <c r="DG1" s="51" t="s">
        <v>3551</v>
      </c>
      <c r="DH1" s="51" t="s">
        <v>3551</v>
      </c>
      <c r="DI1" s="51" t="s">
        <v>3551</v>
      </c>
      <c r="DJ1" s="51" t="s">
        <v>3551</v>
      </c>
      <c r="DK1" s="51" t="s">
        <v>3551</v>
      </c>
      <c r="DL1" s="51" t="s">
        <v>3551</v>
      </c>
      <c r="DM1" s="51" t="s">
        <v>3551</v>
      </c>
      <c r="DN1" s="51" t="s">
        <v>3551</v>
      </c>
      <c r="DO1" s="51" t="s">
        <v>3551</v>
      </c>
      <c r="DP1" s="51" t="s">
        <v>3551</v>
      </c>
      <c r="DQ1" s="51" t="s">
        <v>3551</v>
      </c>
      <c r="DR1" s="51" t="s">
        <v>3551</v>
      </c>
      <c r="DS1" s="51" t="s">
        <v>3551</v>
      </c>
      <c r="DT1" s="51" t="s">
        <v>3551</v>
      </c>
      <c r="DU1" s="51" t="s">
        <v>3551</v>
      </c>
      <c r="DV1" s="51" t="s">
        <v>3551</v>
      </c>
      <c r="DW1" s="51" t="s">
        <v>3551</v>
      </c>
      <c r="DX1" s="51" t="s">
        <v>3551</v>
      </c>
      <c r="DY1" s="51" t="s">
        <v>3551</v>
      </c>
      <c r="DZ1" s="51" t="s">
        <v>3551</v>
      </c>
      <c r="EA1" s="51" t="s">
        <v>3551</v>
      </c>
      <c r="EB1" s="51" t="s">
        <v>3551</v>
      </c>
      <c r="EC1" s="51" t="s">
        <v>3551</v>
      </c>
      <c r="ED1" s="51" t="s">
        <v>3551</v>
      </c>
      <c r="EE1" s="51" t="s">
        <v>3551</v>
      </c>
      <c r="EF1" s="51" t="s">
        <v>3551</v>
      </c>
      <c r="EG1" s="51" t="s">
        <v>3551</v>
      </c>
      <c r="EH1" s="51" t="s">
        <v>3551</v>
      </c>
      <c r="EI1" s="51" t="s">
        <v>3551</v>
      </c>
      <c r="EJ1" s="51" t="s">
        <v>3551</v>
      </c>
      <c r="EK1" s="51" t="s">
        <v>3551</v>
      </c>
      <c r="EL1" s="51" t="s">
        <v>3551</v>
      </c>
      <c r="EM1" s="51" t="s">
        <v>3551</v>
      </c>
      <c r="EN1" s="51" t="s">
        <v>3551</v>
      </c>
      <c r="EO1" s="51" t="s">
        <v>3551</v>
      </c>
      <c r="EP1" s="51" t="s">
        <v>3551</v>
      </c>
      <c r="EQ1" s="51" t="s">
        <v>3551</v>
      </c>
      <c r="ER1" s="51" t="s">
        <v>3551</v>
      </c>
      <c r="ES1" s="51" t="s">
        <v>3551</v>
      </c>
      <c r="ET1" s="51" t="s">
        <v>3551</v>
      </c>
      <c r="EU1" s="51" t="s">
        <v>3551</v>
      </c>
      <c r="EV1" s="51" t="s">
        <v>3551</v>
      </c>
      <c r="EW1" s="51" t="s">
        <v>3551</v>
      </c>
      <c r="EX1" s="51" t="s">
        <v>3551</v>
      </c>
      <c r="EY1" s="51" t="s">
        <v>3551</v>
      </c>
      <c r="EZ1" s="51" t="s">
        <v>3551</v>
      </c>
      <c r="FA1" s="51" t="s">
        <v>3551</v>
      </c>
      <c r="FB1" s="51" t="s">
        <v>3551</v>
      </c>
      <c r="FC1" s="51" t="s">
        <v>3551</v>
      </c>
      <c r="FD1" s="51" t="s">
        <v>3551</v>
      </c>
      <c r="FE1" s="51" t="s">
        <v>3551</v>
      </c>
      <c r="FF1" s="51" t="s">
        <v>3551</v>
      </c>
      <c r="FG1" s="51" t="s">
        <v>3551</v>
      </c>
      <c r="FH1" s="51" t="s">
        <v>3551</v>
      </c>
      <c r="FI1" s="51" t="s">
        <v>3551</v>
      </c>
      <c r="FJ1" s="51" t="s">
        <v>3551</v>
      </c>
      <c r="FK1" s="51" t="s">
        <v>3551</v>
      </c>
      <c r="FL1" s="51" t="s">
        <v>3551</v>
      </c>
      <c r="FM1" s="51" t="s">
        <v>3551</v>
      </c>
      <c r="FN1" s="51" t="s">
        <v>3551</v>
      </c>
      <c r="FO1" s="51" t="s">
        <v>3551</v>
      </c>
      <c r="FP1" s="51" t="s">
        <v>3551</v>
      </c>
      <c r="FQ1" s="51" t="s">
        <v>3551</v>
      </c>
      <c r="FR1" s="51" t="s">
        <v>3551</v>
      </c>
      <c r="FS1" s="51" t="s">
        <v>3551</v>
      </c>
      <c r="FT1" s="51" t="s">
        <v>3551</v>
      </c>
    </row>
    <row r="2" spans="3:176" ht="18.75">
      <c r="C2" s="22" t="s">
        <v>4293</v>
      </c>
      <c r="CW2" s="25" t="str">
        <f ca="1">IF(ISBLANK(CW5:CY20),"",CW22&amp;CX22&amp;CY22)</f>
        <v xml:space="preserve">A B C </v>
      </c>
      <c r="EA2" s="21"/>
      <c r="EB2" s="21"/>
      <c r="EC2" s="21"/>
      <c r="ED2" s="21"/>
      <c r="EE2" s="21"/>
      <c r="EF2" s="21"/>
      <c r="EG2" s="21"/>
      <c r="EH2" s="21"/>
      <c r="EI2" s="21"/>
      <c r="EJ2" s="21"/>
      <c r="EK2" s="21"/>
      <c r="EL2" s="21"/>
      <c r="EM2" s="21"/>
      <c r="EN2" s="21"/>
      <c r="EO2" s="21"/>
      <c r="EP2" s="21"/>
      <c r="EQ2" s="21"/>
      <c r="ER2" s="21"/>
    </row>
    <row r="3" spans="3:176" s="24" customFormat="1" ht="9.75" customHeight="1">
      <c r="C3" s="23"/>
      <c r="EA3" s="21"/>
      <c r="EB3" s="21"/>
      <c r="EC3" s="21"/>
      <c r="ED3" s="21"/>
      <c r="EE3" s="21"/>
      <c r="EF3" s="21"/>
      <c r="EG3" s="21"/>
      <c r="EH3" s="21"/>
      <c r="EI3" s="21"/>
      <c r="EJ3" s="21"/>
      <c r="EK3" s="21"/>
      <c r="EL3" s="21"/>
      <c r="EM3" s="21"/>
      <c r="EN3" s="21"/>
      <c r="EO3" s="21"/>
      <c r="EP3" s="21"/>
      <c r="EQ3" s="21"/>
      <c r="ER3" s="21"/>
    </row>
    <row r="4" spans="3:176" ht="19.5" thickBot="1">
      <c r="C4" s="114"/>
      <c r="D4" s="114" t="s">
        <v>3639</v>
      </c>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4"/>
      <c r="AE4" s="145" t="s">
        <v>4736</v>
      </c>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CS4" s="21" t="s">
        <v>5047</v>
      </c>
      <c r="CT4" s="21" t="s">
        <v>5048</v>
      </c>
      <c r="CU4" s="21" t="s">
        <v>5049</v>
      </c>
      <c r="CW4" s="21" t="s">
        <v>5050</v>
      </c>
      <c r="CX4" s="21" t="s">
        <v>5051</v>
      </c>
      <c r="CY4" s="21" t="s">
        <v>5052</v>
      </c>
      <c r="EA4" s="21"/>
      <c r="EB4" s="21"/>
      <c r="EC4" s="21"/>
      <c r="ED4" s="21"/>
      <c r="EE4" s="21"/>
      <c r="EF4" s="21"/>
      <c r="EG4" s="21"/>
      <c r="EH4" s="21"/>
      <c r="EI4" s="21"/>
      <c r="EJ4" s="21"/>
      <c r="EK4" s="21"/>
      <c r="EL4" s="21"/>
      <c r="EM4" s="21"/>
      <c r="EN4" s="21"/>
      <c r="EO4" s="21"/>
      <c r="EP4" s="21"/>
      <c r="EQ4" s="21"/>
      <c r="ER4" s="21"/>
    </row>
    <row r="5" spans="3:176" ht="12.75" customHeight="1">
      <c r="C5" s="114"/>
      <c r="D5" s="114"/>
      <c r="E5" s="1083" t="s">
        <v>5033</v>
      </c>
      <c r="F5" s="1084"/>
      <c r="G5" s="1084"/>
      <c r="H5" s="1084"/>
      <c r="I5" s="1084"/>
      <c r="J5" s="1084"/>
      <c r="K5" s="1084"/>
      <c r="L5" s="1084"/>
      <c r="M5" s="1084"/>
      <c r="N5" s="1084"/>
      <c r="O5" s="1084"/>
      <c r="P5" s="1084"/>
      <c r="Q5" s="1084"/>
      <c r="R5" s="1084"/>
      <c r="S5" s="1084"/>
      <c r="T5" s="1084"/>
      <c r="U5" s="1084"/>
      <c r="V5" s="1084"/>
      <c r="W5" s="1084"/>
      <c r="X5" s="1084"/>
      <c r="Y5" s="1084"/>
      <c r="Z5" s="1084"/>
      <c r="AA5" s="1084"/>
      <c r="AB5" s="1084"/>
      <c r="AC5" s="1085"/>
      <c r="AD5" s="114"/>
      <c r="AE5" s="1086" t="str">
        <f ca="1">入力①申請書項目!CS5&amp;入力①申請書項目!CS6&amp;入力①申請書項目!CS7&amp;入力①申請書項目!CS8&amp;入力①申請書項目!CS9&amp;入力①申請書項目!CS10&amp;入力①申請書項目!CS11&amp;入力①申請書項目!CS12&amp;入力①申請書項目!CS13&amp;入力①申請書項目!CT5&amp;入力①申請書項目!CT6&amp;入力①申請書項目!CT7&amp;入力①申請書項目!CT8&amp;入力①申請書項目!CT9&amp;入力①申請書項目!CT10&amp;入力①申請書項目!CT11&amp;入力①申請書項目!CT12&amp;入力①申請書項目!CT13&amp;入力①申請書項目!CT14&amp;入力①申請書項目!CT15&amp;入力①申請書項目!CT16&amp;CT17&amp;CU5&amp;CU6&amp;CU7&amp;CU8&amp;CU9&amp;CU10&amp;CU11</f>
        <v/>
      </c>
      <c r="AF5" s="1087"/>
      <c r="AG5" s="1087"/>
      <c r="AH5" s="1087"/>
      <c r="AI5" s="1087"/>
      <c r="AJ5" s="1087"/>
      <c r="AK5" s="1087"/>
      <c r="AL5" s="1087"/>
      <c r="AM5" s="1087"/>
      <c r="AN5" s="1087"/>
      <c r="AO5" s="1087"/>
      <c r="AP5" s="1087"/>
      <c r="AQ5" s="1087"/>
      <c r="AR5" s="1087"/>
      <c r="AS5" s="1087"/>
      <c r="AT5" s="1087"/>
      <c r="AU5" s="1087"/>
      <c r="AV5" s="1087"/>
      <c r="AW5" s="1087"/>
      <c r="AX5" s="1087"/>
      <c r="AY5" s="1087"/>
      <c r="AZ5" s="1087"/>
      <c r="BA5" s="1087"/>
      <c r="BB5" s="1087"/>
      <c r="BC5" s="1088"/>
      <c r="BD5" s="114"/>
      <c r="CR5" s="21">
        <v>1</v>
      </c>
      <c r="CS5" s="25" t="str">
        <f>IF(CR36=0,"１　基本情報に記入漏れがないか確認してください。","")</f>
        <v/>
      </c>
      <c r="CT5" s="25" t="str">
        <f>IF(CT49=0,CHAR(10)&amp;"認定対象となる中堅企業の範囲を超えています。資本金・従業員数を確認してください。","")</f>
        <v/>
      </c>
      <c r="CU5" s="25" t="str">
        <f>IF(EZ156=0,CHAR(10)&amp;"固定資産税軽減措置の非対象地域・業種の設備が含まれております。"&amp;"("&amp;FA156&amp;")","")</f>
        <v/>
      </c>
      <c r="CW5" s="21" t="str">
        <f>IF(CS5="","",$CR5&amp;" ")</f>
        <v/>
      </c>
      <c r="CX5" s="21" t="str">
        <f t="shared" ref="CX5:CX20" si="0">IF(CT5="","",$CR5&amp;" ")</f>
        <v/>
      </c>
      <c r="CY5" s="21" t="str">
        <f t="shared" ref="CY5:CY20" si="1">IF(CU5="","",$CR5&amp;" ")</f>
        <v/>
      </c>
      <c r="EA5" s="21"/>
      <c r="EB5" s="21"/>
      <c r="EC5" s="21"/>
      <c r="ED5" s="21"/>
      <c r="EE5" s="21"/>
      <c r="EF5" s="21"/>
      <c r="EG5" s="21"/>
      <c r="EH5" s="21"/>
      <c r="EI5" s="21"/>
      <c r="EJ5" s="21"/>
      <c r="EK5" s="21"/>
      <c r="EL5" s="21"/>
      <c r="EM5" s="21"/>
      <c r="EN5" s="21"/>
      <c r="EO5" s="21"/>
      <c r="EP5" s="21"/>
      <c r="EQ5" s="21"/>
      <c r="ER5" s="21"/>
    </row>
    <row r="6" spans="3:176" ht="100.5" customHeight="1">
      <c r="C6" s="114"/>
      <c r="D6" s="114"/>
      <c r="E6" s="967" t="str">
        <f>IFERROR(PL①!AM19,"")</f>
        <v>・申請書類（申請書（押印）＋参考資料＋添付資料（工業会証明書等））写し＋チェックシート＋返信用封筒（A４用・切手貼付、レターパックライト推奨）を関東経済産業局中小企業課（〒330-9715 埼玉県さいた市中央区新都心１－１）までご郵送ください。
・申請書の郵送と合わせて、本ファイルを関東経済産業局宛（ kanto-keieiryoku@meti.go.jp）にお送りいただければ、修正対応、認定手続が早くなります。ご協力お願いいたします。
　（メール送信方法）：http://www.kanto.meti.go.jp/seisaku/chusho/keieiryoku_shinsei.html
・申請書提出後も本ファイルを適宜保存いただきますようお願いします。変更申請時等に活用する場合があります。</v>
      </c>
      <c r="F6" s="968"/>
      <c r="G6" s="968"/>
      <c r="H6" s="968"/>
      <c r="I6" s="968"/>
      <c r="J6" s="968"/>
      <c r="K6" s="968"/>
      <c r="L6" s="968"/>
      <c r="M6" s="968"/>
      <c r="N6" s="968"/>
      <c r="O6" s="968"/>
      <c r="P6" s="968"/>
      <c r="Q6" s="968"/>
      <c r="R6" s="968"/>
      <c r="S6" s="968"/>
      <c r="T6" s="968"/>
      <c r="U6" s="968"/>
      <c r="V6" s="968"/>
      <c r="W6" s="968"/>
      <c r="X6" s="968"/>
      <c r="Y6" s="968"/>
      <c r="Z6" s="968"/>
      <c r="AA6" s="968"/>
      <c r="AB6" s="968"/>
      <c r="AC6" s="969"/>
      <c r="AD6" s="114"/>
      <c r="AE6" s="1089"/>
      <c r="AF6" s="1090"/>
      <c r="AG6" s="1090"/>
      <c r="AH6" s="1090"/>
      <c r="AI6" s="1090"/>
      <c r="AJ6" s="1090"/>
      <c r="AK6" s="1090"/>
      <c r="AL6" s="1090"/>
      <c r="AM6" s="1090"/>
      <c r="AN6" s="1090"/>
      <c r="AO6" s="1090"/>
      <c r="AP6" s="1090"/>
      <c r="AQ6" s="1090"/>
      <c r="AR6" s="1090"/>
      <c r="AS6" s="1090"/>
      <c r="AT6" s="1090"/>
      <c r="AU6" s="1090"/>
      <c r="AV6" s="1090"/>
      <c r="AW6" s="1090"/>
      <c r="AX6" s="1090"/>
      <c r="AY6" s="1090"/>
      <c r="AZ6" s="1090"/>
      <c r="BA6" s="1090"/>
      <c r="BB6" s="1090"/>
      <c r="BC6" s="1091"/>
      <c r="BD6" s="114"/>
      <c r="CR6" s="21">
        <v>2</v>
      </c>
      <c r="CS6" s="25" t="str">
        <f>IF(CR69=0,CHAR(10)&amp;"２　事業分野と分野別指針に記入漏れがないか確認してください。","")</f>
        <v/>
      </c>
      <c r="CT6" s="25" t="str">
        <f>IF(CT47=0,CHAR(10)&amp;"（注）固定資産税軽減対象の中小企業者等の範囲を超えています。","")</f>
        <v/>
      </c>
      <c r="CU6" s="25" t="str">
        <f>IF(FC149=0,CHAR(10)&amp;"（注）経営強化税制の非対象業種が含まれているため、国税措置が受けられない可能性があります。","")</f>
        <v/>
      </c>
      <c r="CW6" s="21" t="str">
        <f t="shared" ref="CW6:CW20" si="2">IF(CS6="","",$CR6&amp;" ")</f>
        <v/>
      </c>
      <c r="CX6" s="21" t="str">
        <f t="shared" si="0"/>
        <v/>
      </c>
      <c r="CY6" s="21" t="str">
        <f t="shared" si="1"/>
        <v/>
      </c>
      <c r="EA6" s="21"/>
      <c r="EB6" s="21"/>
      <c r="EC6" s="21"/>
      <c r="ED6" s="21"/>
      <c r="EE6" s="21"/>
      <c r="EF6" s="21"/>
      <c r="EG6" s="21"/>
      <c r="EH6" s="21"/>
      <c r="EI6" s="21"/>
      <c r="EJ6" s="21"/>
      <c r="EK6" s="21"/>
      <c r="EL6" s="21"/>
      <c r="EM6" s="21"/>
      <c r="EN6" s="21"/>
      <c r="EO6" s="21"/>
      <c r="EP6" s="21"/>
      <c r="EQ6" s="21"/>
      <c r="ER6" s="21"/>
    </row>
    <row r="7" spans="3:176" ht="12.75" customHeight="1">
      <c r="C7" s="114"/>
      <c r="D7" s="116"/>
      <c r="E7" s="116"/>
      <c r="F7" s="116"/>
      <c r="G7" s="116"/>
      <c r="H7" s="116"/>
      <c r="I7" s="116"/>
      <c r="J7" s="116"/>
      <c r="K7" s="116"/>
      <c r="L7" s="116"/>
      <c r="M7" s="116"/>
      <c r="N7" s="116"/>
      <c r="O7" s="116"/>
      <c r="P7" s="116"/>
      <c r="Q7" s="116"/>
      <c r="R7" s="116"/>
      <c r="S7" s="116"/>
      <c r="T7" s="116"/>
      <c r="U7" s="116"/>
      <c r="V7" s="116"/>
      <c r="W7" s="116"/>
      <c r="X7" s="116"/>
      <c r="Y7" s="116"/>
      <c r="Z7" s="116"/>
      <c r="AA7" s="116"/>
      <c r="AB7" s="114"/>
      <c r="AC7" s="114"/>
      <c r="AD7" s="114"/>
      <c r="AE7" s="1089"/>
      <c r="AF7" s="1090"/>
      <c r="AG7" s="1090"/>
      <c r="AH7" s="1090"/>
      <c r="AI7" s="1090"/>
      <c r="AJ7" s="1090"/>
      <c r="AK7" s="1090"/>
      <c r="AL7" s="1090"/>
      <c r="AM7" s="1090"/>
      <c r="AN7" s="1090"/>
      <c r="AO7" s="1090"/>
      <c r="AP7" s="1090"/>
      <c r="AQ7" s="1090"/>
      <c r="AR7" s="1090"/>
      <c r="AS7" s="1090"/>
      <c r="AT7" s="1090"/>
      <c r="AU7" s="1090"/>
      <c r="AV7" s="1090"/>
      <c r="AW7" s="1090"/>
      <c r="AX7" s="1090"/>
      <c r="AY7" s="1090"/>
      <c r="AZ7" s="1090"/>
      <c r="BA7" s="1090"/>
      <c r="BB7" s="1090"/>
      <c r="BC7" s="1091"/>
      <c r="BD7" s="114"/>
      <c r="CR7" s="21">
        <v>3</v>
      </c>
      <c r="CS7" s="25" t="str">
        <f>IF(CR83=0,CHAR(10)&amp;"３　実施期間に記入漏れがないか確認してください。","")</f>
        <v/>
      </c>
      <c r="CT7" s="25" t="str">
        <f>IF(CT69=0,CHAR(10)&amp;"申請先が経済産業省（経済産業局）でない可能性があります。申請先を確認してください＜問い合わせ先：03-3501-1957＞","")</f>
        <v/>
      </c>
      <c r="CU7" s="25" t="str">
        <f>IF(FF156&gt;0,CHAR(10)&amp;"平成29年3月31日以前に取得した設備については国税措置の対象とはなりません。"&amp;"("&amp;FL156&amp;")","")</f>
        <v/>
      </c>
      <c r="CW7" s="21" t="str">
        <f t="shared" si="2"/>
        <v/>
      </c>
      <c r="CX7" s="21" t="str">
        <f t="shared" si="0"/>
        <v/>
      </c>
      <c r="CY7" s="21" t="str">
        <f t="shared" si="1"/>
        <v/>
      </c>
      <c r="EA7" s="21"/>
      <c r="EB7" s="21"/>
      <c r="EC7" s="21"/>
      <c r="ED7" s="21"/>
      <c r="EE7" s="21"/>
      <c r="EF7" s="21"/>
      <c r="EG7" s="21"/>
      <c r="EH7" s="21"/>
      <c r="EI7" s="21"/>
      <c r="EJ7" s="21"/>
      <c r="EK7" s="21"/>
      <c r="EL7" s="21"/>
      <c r="EM7" s="21"/>
      <c r="EN7" s="21"/>
      <c r="EO7" s="21"/>
      <c r="EP7" s="21"/>
      <c r="EQ7" s="21"/>
      <c r="ER7" s="21"/>
    </row>
    <row r="8" spans="3:176" ht="12.75" customHeight="1">
      <c r="C8" s="114"/>
      <c r="D8" s="114" t="s">
        <v>4759</v>
      </c>
      <c r="E8" s="115"/>
      <c r="F8" s="115"/>
      <c r="G8" s="117"/>
      <c r="H8" s="117"/>
      <c r="I8" s="116"/>
      <c r="J8" s="116"/>
      <c r="K8" s="116"/>
      <c r="L8" s="116"/>
      <c r="M8" s="116"/>
      <c r="N8" s="116"/>
      <c r="O8" s="116"/>
      <c r="P8" s="116"/>
      <c r="Q8" s="116"/>
      <c r="R8" s="116"/>
      <c r="S8" s="116"/>
      <c r="T8" s="116"/>
      <c r="U8" s="116"/>
      <c r="V8" s="116"/>
      <c r="W8" s="116"/>
      <c r="X8" s="116"/>
      <c r="Y8" s="116"/>
      <c r="Z8" s="116"/>
      <c r="AA8" s="116"/>
      <c r="AB8" s="114"/>
      <c r="AC8" s="114"/>
      <c r="AD8" s="114"/>
      <c r="AE8" s="1089"/>
      <c r="AF8" s="1090"/>
      <c r="AG8" s="1090"/>
      <c r="AH8" s="1090"/>
      <c r="AI8" s="1090"/>
      <c r="AJ8" s="1090"/>
      <c r="AK8" s="1090"/>
      <c r="AL8" s="1090"/>
      <c r="AM8" s="1090"/>
      <c r="AN8" s="1090"/>
      <c r="AO8" s="1090"/>
      <c r="AP8" s="1090"/>
      <c r="AQ8" s="1090"/>
      <c r="AR8" s="1090"/>
      <c r="AS8" s="1090"/>
      <c r="AT8" s="1090"/>
      <c r="AU8" s="1090"/>
      <c r="AV8" s="1090"/>
      <c r="AW8" s="1090"/>
      <c r="AX8" s="1090"/>
      <c r="AY8" s="1090"/>
      <c r="AZ8" s="1090"/>
      <c r="BA8" s="1090"/>
      <c r="BB8" s="1090"/>
      <c r="BC8" s="1091"/>
      <c r="BD8" s="114"/>
      <c r="CR8" s="21">
        <v>4</v>
      </c>
      <c r="CS8" s="25" t="str">
        <f>IF(CR93=0,CHAR(10)&amp;"４　現状認識　に記入漏れがないか確認してください。","")</f>
        <v/>
      </c>
      <c r="CT8" s="25" t="str">
        <f>IF(CY128=0,CHAR(10)&amp;"分野別指針項目の選択を誤っている可能性があります。","")</f>
        <v/>
      </c>
      <c r="CU8" s="25" t="str">
        <f>IF(FG156&gt;0,CHAR(10)&amp;"平成29年3月31日以前に取得した器具備品・工具・建物附属設備については固定資産税特例措置の対象とはなりません。"&amp;"("&amp;FM156&amp;")","")</f>
        <v/>
      </c>
      <c r="CW8" s="21" t="str">
        <f t="shared" si="2"/>
        <v/>
      </c>
      <c r="CX8" s="21" t="str">
        <f t="shared" si="0"/>
        <v/>
      </c>
      <c r="CY8" s="21" t="str">
        <f t="shared" si="1"/>
        <v/>
      </c>
      <c r="EA8" s="21"/>
      <c r="EB8" s="21"/>
      <c r="EC8" s="21"/>
      <c r="ED8" s="21"/>
      <c r="EE8" s="21"/>
      <c r="EF8" s="21"/>
      <c r="EG8" s="21"/>
      <c r="EH8" s="21"/>
      <c r="EI8" s="21"/>
      <c r="EJ8" s="21"/>
      <c r="EK8" s="21"/>
      <c r="EL8" s="21"/>
      <c r="EM8" s="21"/>
      <c r="EN8" s="21"/>
      <c r="EO8" s="21"/>
      <c r="EP8" s="21"/>
      <c r="EQ8" s="21"/>
      <c r="ER8" s="21"/>
    </row>
    <row r="9" spans="3:176" ht="12.75" customHeight="1">
      <c r="C9" s="114"/>
      <c r="D9" s="114"/>
      <c r="E9" s="45"/>
      <c r="F9" s="115" t="s">
        <v>3547</v>
      </c>
      <c r="G9" s="117"/>
      <c r="H9" s="117"/>
      <c r="I9" s="116"/>
      <c r="J9" s="116"/>
      <c r="K9" s="116"/>
      <c r="L9" s="116"/>
      <c r="M9" s="116"/>
      <c r="N9" s="116"/>
      <c r="O9" s="116"/>
      <c r="P9" s="116"/>
      <c r="Q9" s="116"/>
      <c r="R9" s="116"/>
      <c r="S9" s="116"/>
      <c r="T9" s="116"/>
      <c r="U9" s="116"/>
      <c r="V9" s="116"/>
      <c r="W9" s="116"/>
      <c r="X9" s="116"/>
      <c r="Y9" s="116"/>
      <c r="Z9" s="116"/>
      <c r="AA9" s="116"/>
      <c r="AB9" s="114"/>
      <c r="AC9" s="114"/>
      <c r="AD9" s="114"/>
      <c r="AE9" s="1089"/>
      <c r="AF9" s="1090"/>
      <c r="AG9" s="1090"/>
      <c r="AH9" s="1090"/>
      <c r="AI9" s="1090"/>
      <c r="AJ9" s="1090"/>
      <c r="AK9" s="1090"/>
      <c r="AL9" s="1090"/>
      <c r="AM9" s="1090"/>
      <c r="AN9" s="1090"/>
      <c r="AO9" s="1090"/>
      <c r="AP9" s="1090"/>
      <c r="AQ9" s="1090"/>
      <c r="AR9" s="1090"/>
      <c r="AS9" s="1090"/>
      <c r="AT9" s="1090"/>
      <c r="AU9" s="1090"/>
      <c r="AV9" s="1090"/>
      <c r="AW9" s="1090"/>
      <c r="AX9" s="1090"/>
      <c r="AY9" s="1090"/>
      <c r="AZ9" s="1090"/>
      <c r="BA9" s="1090"/>
      <c r="BB9" s="1090"/>
      <c r="BC9" s="1091"/>
      <c r="BD9" s="114"/>
      <c r="CR9" s="21">
        <v>5</v>
      </c>
      <c r="CS9" s="25" t="str">
        <f ca="1">IF(CR117=0,CHAR(10)&amp;"５　経営力向上の目標等に記入漏れがないか確認してください。","")</f>
        <v/>
      </c>
      <c r="CT9" s="25" t="str">
        <f>IF(CT134=0,CHAR(10)&amp;"経営力向上の取組が、分野別指針に定められた項目数を満たしていません。","")</f>
        <v/>
      </c>
      <c r="CU9" s="25" t="str">
        <f>IF(FH156&gt;0,CHAR(10)&amp;"ソフトウェアは固定資産税軽減措置の対象とはなりません。"&amp;"("&amp;FN156&amp;")","")</f>
        <v/>
      </c>
      <c r="CW9" s="21" t="str">
        <f t="shared" ca="1" si="2"/>
        <v/>
      </c>
      <c r="CX9" s="21" t="str">
        <f t="shared" si="0"/>
        <v/>
      </c>
      <c r="CY9" s="21" t="str">
        <f t="shared" si="1"/>
        <v/>
      </c>
      <c r="EA9" s="21"/>
      <c r="EB9" s="21"/>
      <c r="EC9" s="21"/>
      <c r="ED9" s="21"/>
      <c r="EE9" s="21"/>
      <c r="EF9" s="21"/>
      <c r="EG9" s="21"/>
      <c r="EH9" s="21"/>
      <c r="EI9" s="21"/>
      <c r="EJ9" s="21"/>
      <c r="EK9" s="21"/>
      <c r="EL9" s="21"/>
      <c r="EM9" s="21"/>
      <c r="EN9" s="21"/>
      <c r="EO9" s="21"/>
      <c r="EP9" s="21"/>
      <c r="EQ9" s="21"/>
      <c r="ER9" s="21"/>
    </row>
    <row r="10" spans="3:176" ht="12.75" customHeight="1">
      <c r="C10" s="114"/>
      <c r="D10" s="114"/>
      <c r="E10" s="46"/>
      <c r="F10" s="115" t="s">
        <v>3548</v>
      </c>
      <c r="G10" s="117"/>
      <c r="H10" s="117"/>
      <c r="I10" s="116"/>
      <c r="J10" s="116"/>
      <c r="K10" s="116"/>
      <c r="L10" s="116"/>
      <c r="M10" s="116"/>
      <c r="N10" s="116"/>
      <c r="O10" s="116"/>
      <c r="P10" s="116"/>
      <c r="Q10" s="116"/>
      <c r="R10" s="116"/>
      <c r="S10" s="116"/>
      <c r="T10" s="116"/>
      <c r="U10" s="116"/>
      <c r="V10" s="116"/>
      <c r="W10" s="116"/>
      <c r="X10" s="116"/>
      <c r="Y10" s="116"/>
      <c r="Z10" s="116"/>
      <c r="AA10" s="116"/>
      <c r="AB10" s="114"/>
      <c r="AC10" s="114"/>
      <c r="AD10" s="114"/>
      <c r="AE10" s="1089"/>
      <c r="AF10" s="1090"/>
      <c r="AG10" s="1090"/>
      <c r="AH10" s="1090"/>
      <c r="AI10" s="1090"/>
      <c r="AJ10" s="1090"/>
      <c r="AK10" s="1090"/>
      <c r="AL10" s="1090"/>
      <c r="AM10" s="1090"/>
      <c r="AN10" s="1090"/>
      <c r="AO10" s="1090"/>
      <c r="AP10" s="1090"/>
      <c r="AQ10" s="1090"/>
      <c r="AR10" s="1090"/>
      <c r="AS10" s="1090"/>
      <c r="AT10" s="1090"/>
      <c r="AU10" s="1090"/>
      <c r="AV10" s="1090"/>
      <c r="AW10" s="1090"/>
      <c r="AX10" s="1090"/>
      <c r="AY10" s="1090"/>
      <c r="AZ10" s="1090"/>
      <c r="BA10" s="1090"/>
      <c r="BB10" s="1090"/>
      <c r="BC10" s="1091"/>
      <c r="BD10" s="114"/>
      <c r="CR10" s="21">
        <v>6</v>
      </c>
      <c r="CS10" s="25" t="str">
        <f>IF(CR127=0,CHAR(10)&amp;"６　経営力向上の内容（実施項目）に記入漏れがないか確認してください。","")</f>
        <v/>
      </c>
      <c r="CT10" s="25" t="str">
        <f>IF(O33="新規申請",IF(EU172=0,CHAR(10)&amp;"申請日が設備取得後６０日以上経過している可能性があります。",""),"")</f>
        <v/>
      </c>
      <c r="CU10" s="25" t="str">
        <f>IF(FI156&gt;0,CHAR(10)&amp;"（注）情報通信業のうち自己の電子計算機の情報処理機能の全部又は一部の提供を行う事業を行う法人が取得又は製作する電子計算機は国税措置の対象ではありません。","")</f>
        <v/>
      </c>
      <c r="CW10" s="21" t="str">
        <f t="shared" si="2"/>
        <v/>
      </c>
      <c r="CX10" s="21" t="str">
        <f t="shared" si="0"/>
        <v/>
      </c>
      <c r="CY10" s="21" t="str">
        <f t="shared" si="1"/>
        <v/>
      </c>
      <c r="EA10" s="21"/>
      <c r="EB10" s="21"/>
      <c r="EC10" s="21"/>
      <c r="ED10" s="21"/>
      <c r="EE10" s="21"/>
      <c r="EF10" s="21"/>
      <c r="EG10" s="21"/>
      <c r="EH10" s="21"/>
      <c r="EI10" s="21"/>
      <c r="EJ10" s="21"/>
      <c r="EK10" s="21"/>
      <c r="EL10" s="21"/>
      <c r="EM10" s="21"/>
      <c r="EN10" s="21"/>
      <c r="EO10" s="21"/>
      <c r="EP10" s="21"/>
      <c r="EQ10" s="21"/>
      <c r="ER10" s="21"/>
    </row>
    <row r="11" spans="3:176" ht="12.75" customHeight="1">
      <c r="C11" s="114"/>
      <c r="D11" s="114"/>
      <c r="E11" s="47"/>
      <c r="F11" s="115" t="s">
        <v>3549</v>
      </c>
      <c r="G11" s="117"/>
      <c r="H11" s="117"/>
      <c r="I11" s="116"/>
      <c r="J11" s="116"/>
      <c r="K11" s="116"/>
      <c r="L11" s="116"/>
      <c r="M11" s="116"/>
      <c r="N11" s="116"/>
      <c r="O11" s="116"/>
      <c r="P11" s="116"/>
      <c r="Q11" s="116"/>
      <c r="R11" s="116"/>
      <c r="S11" s="116"/>
      <c r="T11" s="116"/>
      <c r="U11" s="116"/>
      <c r="V11" s="116"/>
      <c r="W11" s="116"/>
      <c r="X11" s="116"/>
      <c r="Y11" s="116"/>
      <c r="Z11" s="116"/>
      <c r="AA11" s="116"/>
      <c r="AB11" s="114"/>
      <c r="AC11" s="114"/>
      <c r="AD11" s="114"/>
      <c r="AE11" s="1089"/>
      <c r="AF11" s="1090"/>
      <c r="AG11" s="1090"/>
      <c r="AH11" s="1090"/>
      <c r="AI11" s="1090"/>
      <c r="AJ11" s="1090"/>
      <c r="AK11" s="1090"/>
      <c r="AL11" s="1090"/>
      <c r="AM11" s="1090"/>
      <c r="AN11" s="1090"/>
      <c r="AO11" s="1090"/>
      <c r="AP11" s="1090"/>
      <c r="AQ11" s="1090"/>
      <c r="AR11" s="1090"/>
      <c r="AS11" s="1090"/>
      <c r="AT11" s="1090"/>
      <c r="AU11" s="1090"/>
      <c r="AV11" s="1090"/>
      <c r="AW11" s="1090"/>
      <c r="AX11" s="1090"/>
      <c r="AY11" s="1090"/>
      <c r="AZ11" s="1090"/>
      <c r="BA11" s="1090"/>
      <c r="BB11" s="1090"/>
      <c r="BC11" s="1091"/>
      <c r="BD11" s="114"/>
      <c r="CR11" s="21">
        <v>7</v>
      </c>
      <c r="CS11" s="25" t="str">
        <f>IF(CS127=0,CHAR(10)&amp;"６　経営力向上の内容（新事業活動該当理由）に記入漏れがないか確認してください。","")</f>
        <v/>
      </c>
      <c r="CT11" s="25" t="str">
        <f>IF(EU173=0,CHAR(10)&amp;"８経営力向上設備等の欄に平成28年6月以前に取得した設備が記載されている可能性があります。","")</f>
        <v/>
      </c>
      <c r="CU11" s="25" t="str">
        <f>IF(FJ156&gt;0,CHAR(10)&amp;"固定資産税の特例措置を受けるには工業会等証明書（A類型）が必要です。"&amp;"("&amp;FP156&amp;")","")</f>
        <v/>
      </c>
      <c r="CW11" s="21" t="str">
        <f t="shared" si="2"/>
        <v/>
      </c>
      <c r="CX11" s="21" t="str">
        <f t="shared" si="0"/>
        <v/>
      </c>
      <c r="CY11" s="21" t="str">
        <f t="shared" si="1"/>
        <v/>
      </c>
      <c r="EA11" s="21"/>
      <c r="EB11" s="21"/>
      <c r="EC11" s="21"/>
      <c r="ED11" s="21"/>
      <c r="EE11" s="21"/>
      <c r="EF11" s="21"/>
      <c r="EG11" s="21"/>
      <c r="EH11" s="21"/>
      <c r="EI11" s="21"/>
      <c r="EJ11" s="21"/>
      <c r="EK11" s="21"/>
      <c r="EL11" s="21"/>
      <c r="EM11" s="21"/>
      <c r="EN11" s="21"/>
      <c r="EO11" s="21"/>
      <c r="EP11" s="21"/>
      <c r="EQ11" s="21"/>
      <c r="ER11" s="21"/>
    </row>
    <row r="12" spans="3:176" ht="12.75" customHeight="1">
      <c r="C12" s="114"/>
      <c r="D12" s="114"/>
      <c r="E12" s="108"/>
      <c r="F12" s="115" t="s">
        <v>3550</v>
      </c>
      <c r="G12" s="117"/>
      <c r="H12" s="117"/>
      <c r="I12" s="116"/>
      <c r="J12" s="116"/>
      <c r="K12" s="116"/>
      <c r="L12" s="116"/>
      <c r="M12" s="116"/>
      <c r="N12" s="116"/>
      <c r="O12" s="116"/>
      <c r="P12" s="116"/>
      <c r="Q12" s="116"/>
      <c r="R12" s="116"/>
      <c r="S12" s="116"/>
      <c r="T12" s="116"/>
      <c r="U12" s="116"/>
      <c r="V12" s="116"/>
      <c r="W12" s="116"/>
      <c r="X12" s="116"/>
      <c r="Y12" s="116"/>
      <c r="Z12" s="116"/>
      <c r="AA12" s="116"/>
      <c r="AB12" s="114"/>
      <c r="AC12" s="114"/>
      <c r="AD12" s="114"/>
      <c r="AE12" s="1089"/>
      <c r="AF12" s="1090"/>
      <c r="AG12" s="1090"/>
      <c r="AH12" s="1090"/>
      <c r="AI12" s="1090"/>
      <c r="AJ12" s="1090"/>
      <c r="AK12" s="1090"/>
      <c r="AL12" s="1090"/>
      <c r="AM12" s="1090"/>
      <c r="AN12" s="1090"/>
      <c r="AO12" s="1090"/>
      <c r="AP12" s="1090"/>
      <c r="AQ12" s="1090"/>
      <c r="AR12" s="1090"/>
      <c r="AS12" s="1090"/>
      <c r="AT12" s="1090"/>
      <c r="AU12" s="1090"/>
      <c r="AV12" s="1090"/>
      <c r="AW12" s="1090"/>
      <c r="AX12" s="1090"/>
      <c r="AY12" s="1090"/>
      <c r="AZ12" s="1090"/>
      <c r="BA12" s="1090"/>
      <c r="BB12" s="1090"/>
      <c r="BC12" s="1091"/>
      <c r="BD12" s="114"/>
      <c r="CR12" s="21">
        <v>8</v>
      </c>
      <c r="CS12" s="25" t="str">
        <f>IF(FR156=0,CHAR(10)&amp;"８ 経営力向上設備等に記入漏れがないか確認してください。"&amp;"("&amp;FS156&amp;")","")</f>
        <v/>
      </c>
      <c r="CT12" s="25" t="str">
        <f>IF(EU174=0,CHAR(10)&amp;"計画開始日以前に取得した設備が記載されています。","")</f>
        <v/>
      </c>
      <c r="CW12" s="21" t="str">
        <f t="shared" si="2"/>
        <v/>
      </c>
      <c r="CX12" s="21" t="str">
        <f t="shared" si="0"/>
        <v/>
      </c>
      <c r="CY12" s="21" t="str">
        <f t="shared" si="1"/>
        <v/>
      </c>
      <c r="EA12" s="21"/>
      <c r="EB12" s="21"/>
      <c r="EC12" s="21"/>
      <c r="ED12" s="21"/>
      <c r="EE12" s="21"/>
      <c r="EF12" s="21"/>
      <c r="EG12" s="21"/>
      <c r="EH12" s="21"/>
      <c r="EI12" s="21"/>
      <c r="EJ12" s="21"/>
      <c r="EK12" s="21"/>
      <c r="EL12" s="21"/>
      <c r="EM12" s="21"/>
      <c r="EN12" s="21"/>
      <c r="EO12" s="21"/>
      <c r="EP12" s="21"/>
      <c r="EQ12" s="21"/>
      <c r="ER12" s="21"/>
    </row>
    <row r="13" spans="3:176" ht="12.75" customHeight="1" thickBot="1">
      <c r="C13" s="114"/>
      <c r="D13" s="114"/>
      <c r="E13" s="115"/>
      <c r="F13" s="115" t="s">
        <v>3640</v>
      </c>
      <c r="G13" s="117"/>
      <c r="H13" s="117"/>
      <c r="I13" s="116"/>
      <c r="J13" s="116"/>
      <c r="K13" s="116"/>
      <c r="L13" s="116"/>
      <c r="M13" s="116"/>
      <c r="N13" s="116"/>
      <c r="O13" s="116"/>
      <c r="P13" s="116"/>
      <c r="Q13" s="116"/>
      <c r="R13" s="116"/>
      <c r="S13" s="116"/>
      <c r="T13" s="116"/>
      <c r="U13" s="116"/>
      <c r="V13" s="116"/>
      <c r="W13" s="116"/>
      <c r="X13" s="116"/>
      <c r="Y13" s="116"/>
      <c r="Z13" s="116"/>
      <c r="AA13" s="116"/>
      <c r="AB13" s="114"/>
      <c r="AC13" s="114"/>
      <c r="AD13" s="114"/>
      <c r="AE13" s="1092"/>
      <c r="AF13" s="1093"/>
      <c r="AG13" s="1093"/>
      <c r="AH13" s="1093"/>
      <c r="AI13" s="1093"/>
      <c r="AJ13" s="1093"/>
      <c r="AK13" s="1093"/>
      <c r="AL13" s="1093"/>
      <c r="AM13" s="1093"/>
      <c r="AN13" s="1093"/>
      <c r="AO13" s="1093"/>
      <c r="AP13" s="1093"/>
      <c r="AQ13" s="1093"/>
      <c r="AR13" s="1093"/>
      <c r="AS13" s="1093"/>
      <c r="AT13" s="1093"/>
      <c r="AU13" s="1093"/>
      <c r="AV13" s="1093"/>
      <c r="AW13" s="1093"/>
      <c r="AX13" s="1093"/>
      <c r="AY13" s="1093"/>
      <c r="AZ13" s="1093"/>
      <c r="BA13" s="1093"/>
      <c r="BB13" s="1093"/>
      <c r="BC13" s="1094"/>
      <c r="BD13" s="114"/>
      <c r="CR13" s="21">
        <v>9</v>
      </c>
      <c r="CS13" s="25" t="str">
        <f>IF(O33="新規申請",IF(CZ36&gt;14,"シート③の直近決算年度を確認してください",""),IF(CZ37&gt;14,"シート④の直近決算年度を確認してください",""))</f>
        <v/>
      </c>
      <c r="CT13" s="25" t="str">
        <f>IF(O33="新規申請",IF(EU175=0,CHAR(10)&amp;"計画申請日の２ヶ月以上前の計画期間開始は認められません。",""),"")</f>
        <v/>
      </c>
      <c r="CW13" s="21" t="str">
        <f t="shared" si="2"/>
        <v/>
      </c>
      <c r="CX13" s="21" t="str">
        <f t="shared" si="0"/>
        <v/>
      </c>
      <c r="CY13" s="21" t="str">
        <f t="shared" si="1"/>
        <v/>
      </c>
      <c r="EA13" s="21"/>
      <c r="EB13" s="21"/>
      <c r="EC13" s="21"/>
      <c r="ED13" s="21"/>
      <c r="EE13" s="21"/>
      <c r="EF13" s="21"/>
      <c r="EG13" s="21"/>
      <c r="EH13" s="21"/>
      <c r="EI13" s="21"/>
      <c r="EJ13" s="21"/>
      <c r="EK13" s="21"/>
      <c r="EL13" s="21"/>
      <c r="EM13" s="21"/>
      <c r="EN13" s="21"/>
      <c r="EO13" s="21"/>
      <c r="EP13" s="21"/>
      <c r="EQ13" s="21"/>
      <c r="ER13" s="21"/>
    </row>
    <row r="14" spans="3:176" ht="12.75" customHeight="1">
      <c r="C14" s="114"/>
      <c r="D14" s="114"/>
      <c r="E14" s="114"/>
      <c r="F14" s="114"/>
      <c r="G14" s="114"/>
      <c r="H14" s="114"/>
      <c r="I14" s="116"/>
      <c r="J14" s="116"/>
      <c r="K14" s="116"/>
      <c r="L14" s="116"/>
      <c r="M14" s="116"/>
      <c r="N14" s="116"/>
      <c r="O14" s="116"/>
      <c r="P14" s="116"/>
      <c r="Q14" s="116"/>
      <c r="R14" s="116"/>
      <c r="S14" s="116"/>
      <c r="T14" s="116"/>
      <c r="U14" s="116"/>
      <c r="V14" s="116"/>
      <c r="W14" s="116"/>
      <c r="X14" s="116"/>
      <c r="Y14" s="116"/>
      <c r="Z14" s="116"/>
      <c r="AA14" s="116"/>
      <c r="AB14" s="114"/>
      <c r="AC14" s="114"/>
      <c r="AD14" s="114"/>
      <c r="AE14" s="114"/>
      <c r="AF14" s="114"/>
      <c r="AG14" s="114"/>
      <c r="AH14" s="114"/>
      <c r="AI14" s="114"/>
      <c r="AJ14" s="115"/>
      <c r="AK14" s="115"/>
      <c r="AL14" s="114"/>
      <c r="AM14" s="114"/>
      <c r="AN14" s="114"/>
      <c r="AO14" s="114"/>
      <c r="AP14" s="114"/>
      <c r="AQ14" s="114"/>
      <c r="AR14" s="114"/>
      <c r="AS14" s="114"/>
      <c r="AT14" s="114"/>
      <c r="AU14" s="114"/>
      <c r="AV14" s="114"/>
      <c r="AW14" s="114"/>
      <c r="AX14" s="114"/>
      <c r="AY14" s="114"/>
      <c r="AZ14" s="114"/>
      <c r="BA14" s="114"/>
      <c r="BB14" s="114"/>
      <c r="BC14" s="114"/>
      <c r="BD14" s="114"/>
      <c r="CR14" s="21">
        <v>10</v>
      </c>
      <c r="CT14" s="25" t="str">
        <f ca="1">IF(DA102=0,CHAR(10)&amp;"経営の向上の程度を示す指標（目標の伸び率）が法定要件を満たしていません。","")</f>
        <v/>
      </c>
      <c r="CW14" s="21" t="str">
        <f t="shared" si="2"/>
        <v/>
      </c>
      <c r="CX14" s="21" t="str">
        <f t="shared" ca="1" si="0"/>
        <v/>
      </c>
      <c r="CY14" s="21" t="str">
        <f t="shared" si="1"/>
        <v/>
      </c>
      <c r="EA14" s="21"/>
      <c r="EB14" s="21"/>
      <c r="EC14" s="21"/>
      <c r="ED14" s="21"/>
      <c r="EE14" s="21"/>
      <c r="EF14" s="21"/>
      <c r="EG14" s="21"/>
      <c r="EH14" s="21"/>
      <c r="EI14" s="21"/>
      <c r="EJ14" s="21"/>
      <c r="EK14" s="21"/>
      <c r="EL14" s="21"/>
      <c r="EM14" s="21"/>
      <c r="EN14" s="21"/>
      <c r="EO14" s="21"/>
      <c r="EP14" s="21"/>
      <c r="EQ14" s="21"/>
      <c r="ER14" s="21"/>
    </row>
    <row r="15" spans="3:176" ht="12.75" customHeight="1">
      <c r="C15" s="114"/>
      <c r="D15" s="114" t="s">
        <v>3604</v>
      </c>
      <c r="E15" s="114"/>
      <c r="F15" s="114"/>
      <c r="G15" s="114"/>
      <c r="H15" s="114"/>
      <c r="I15" s="116"/>
      <c r="J15" s="116"/>
      <c r="K15" s="116"/>
      <c r="L15" s="116"/>
      <c r="M15" s="116"/>
      <c r="N15" s="116"/>
      <c r="O15" s="116"/>
      <c r="P15" s="116"/>
      <c r="Q15" s="116"/>
      <c r="R15" s="116"/>
      <c r="S15" s="116"/>
      <c r="T15" s="116"/>
      <c r="U15" s="116"/>
      <c r="V15" s="116"/>
      <c r="W15" s="116"/>
      <c r="X15" s="116"/>
      <c r="Y15" s="116"/>
      <c r="Z15" s="116"/>
      <c r="AA15" s="116"/>
      <c r="AB15" s="114"/>
      <c r="AC15" s="114"/>
      <c r="AD15" s="114" t="s">
        <v>5030</v>
      </c>
      <c r="AE15" s="114"/>
      <c r="AF15" s="114"/>
      <c r="AG15" s="114"/>
      <c r="AH15" s="114"/>
      <c r="AI15" s="114"/>
      <c r="AJ15" s="115"/>
      <c r="AK15" s="115"/>
      <c r="AL15" s="114"/>
      <c r="AM15" s="114"/>
      <c r="AN15" s="114"/>
      <c r="AO15" s="114"/>
      <c r="AP15" s="114"/>
      <c r="AQ15" s="114"/>
      <c r="AR15" s="114"/>
      <c r="AS15" s="114"/>
      <c r="AT15" s="114"/>
      <c r="AU15" s="114"/>
      <c r="AV15" s="114"/>
      <c r="AW15" s="114"/>
      <c r="AX15" s="114"/>
      <c r="AY15" s="114"/>
      <c r="AZ15" s="114"/>
      <c r="BA15" s="114"/>
      <c r="BB15" s="114"/>
      <c r="BC15" s="114"/>
      <c r="BD15" s="114"/>
      <c r="CR15" s="21">
        <v>11</v>
      </c>
      <c r="CT15" s="25" t="str">
        <f>IF(CT143=0,CHAR(10)&amp;"７ 経営力向上を実施するために必要な資金の額 欄の金額単位が（千円）となっているか確認してください。","")</f>
        <v/>
      </c>
      <c r="CW15" s="21" t="str">
        <f t="shared" si="2"/>
        <v/>
      </c>
      <c r="CX15" s="21" t="str">
        <f t="shared" si="0"/>
        <v/>
      </c>
      <c r="CY15" s="21" t="str">
        <f t="shared" si="1"/>
        <v/>
      </c>
      <c r="EA15" s="21"/>
      <c r="EB15" s="21"/>
      <c r="EC15" s="21"/>
      <c r="ED15" s="21"/>
      <c r="EE15" s="21"/>
      <c r="EF15" s="21"/>
      <c r="EG15" s="21"/>
      <c r="EH15" s="21"/>
      <c r="EI15" s="21"/>
      <c r="EJ15" s="21"/>
      <c r="EK15" s="21"/>
      <c r="EL15" s="21"/>
      <c r="EM15" s="21"/>
      <c r="EN15" s="21"/>
      <c r="EO15" s="21"/>
      <c r="EP15" s="21"/>
      <c r="EQ15" s="21"/>
      <c r="ER15" s="21"/>
    </row>
    <row r="16" spans="3:176">
      <c r="C16" s="114"/>
      <c r="D16" s="114"/>
      <c r="E16" s="115" t="s">
        <v>4294</v>
      </c>
      <c r="F16" s="115"/>
      <c r="G16" s="115"/>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t="s">
        <v>5121</v>
      </c>
      <c r="AF16" s="114"/>
      <c r="AG16" s="114"/>
      <c r="AH16" s="114"/>
      <c r="AI16" s="114"/>
      <c r="AJ16" s="115"/>
      <c r="AK16" s="115"/>
      <c r="AL16" s="114"/>
      <c r="AM16" s="114"/>
      <c r="AN16" s="114"/>
      <c r="AO16" s="114"/>
      <c r="AP16" s="114"/>
      <c r="AQ16" s="114"/>
      <c r="AR16" s="114"/>
      <c r="AS16" s="114"/>
      <c r="AT16" s="114"/>
      <c r="AU16" s="114"/>
      <c r="AV16" s="114"/>
      <c r="AW16" s="114"/>
      <c r="AX16" s="114"/>
      <c r="AY16" s="114"/>
      <c r="AZ16" s="114"/>
      <c r="BA16" s="114"/>
      <c r="BB16" s="114"/>
      <c r="BC16" s="114"/>
      <c r="BD16" s="114"/>
      <c r="CR16" s="21">
        <v>12</v>
      </c>
      <c r="CT16" s="25" t="str">
        <f>IF(EU157&gt;0,CHAR(10)&amp;"（注）８ 経営力向上設備に設備を記載の場合は、必ず工業会等証明書等を添付してください。","")</f>
        <v/>
      </c>
      <c r="CW16" s="21" t="str">
        <f t="shared" si="2"/>
        <v/>
      </c>
      <c r="CX16" s="21" t="str">
        <f t="shared" si="0"/>
        <v/>
      </c>
      <c r="CY16" s="21" t="str">
        <f t="shared" si="1"/>
        <v/>
      </c>
      <c r="EA16" s="21"/>
      <c r="EB16" s="21"/>
      <c r="EC16" s="21"/>
      <c r="ED16" s="21"/>
      <c r="EE16" s="21"/>
      <c r="EF16" s="21"/>
      <c r="EG16" s="21"/>
      <c r="EH16" s="21"/>
      <c r="EI16" s="21"/>
      <c r="EJ16" s="21"/>
      <c r="EK16" s="21"/>
      <c r="EL16" s="21"/>
      <c r="EM16" s="21"/>
      <c r="EN16" s="21"/>
      <c r="EO16" s="21"/>
      <c r="EP16" s="21"/>
      <c r="EQ16" s="21"/>
      <c r="ER16" s="21"/>
    </row>
    <row r="17" spans="3:148" ht="13.5" customHeight="1">
      <c r="C17" s="114"/>
      <c r="D17" s="114"/>
      <c r="E17" s="115" t="str">
        <f>PL①!AM16</f>
        <v>・本様式は、関東経済産業局長宛に申請頂く場合にのみ利用可能です。</v>
      </c>
      <c r="F17" s="115"/>
      <c r="G17" s="115"/>
      <c r="H17" s="119"/>
      <c r="I17" s="119"/>
      <c r="J17" s="119"/>
      <c r="K17" s="119"/>
      <c r="L17" s="119"/>
      <c r="M17" s="119"/>
      <c r="N17" s="119"/>
      <c r="O17" s="119"/>
      <c r="P17" s="119"/>
      <c r="Q17" s="119"/>
      <c r="R17" s="119"/>
      <c r="S17" s="119"/>
      <c r="T17" s="120"/>
      <c r="U17" s="119"/>
      <c r="V17" s="119"/>
      <c r="W17" s="114"/>
      <c r="X17" s="114"/>
      <c r="Y17" s="114"/>
      <c r="Z17" s="114"/>
      <c r="AA17" s="114"/>
      <c r="AB17" s="114"/>
      <c r="AC17" s="114"/>
      <c r="AD17" s="114"/>
      <c r="AE17" s="114" t="s">
        <v>5031</v>
      </c>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CR17" s="21">
        <v>13</v>
      </c>
      <c r="CT17" s="25" t="str">
        <f>IF(O33="変更申請",IF(入力①申請書項目!CV37&lt;入力④変更項目!CE8,CHAR(10)&amp;"前回の経営力向上計画認定日より今回の申請日が前の日付になっています。入力①シートの申請日を確認してください。",""),"")</f>
        <v/>
      </c>
      <c r="CW17" s="21" t="str">
        <f t="shared" si="2"/>
        <v/>
      </c>
      <c r="CX17" s="21" t="str">
        <f t="shared" si="0"/>
        <v/>
      </c>
      <c r="CY17" s="21" t="str">
        <f t="shared" si="1"/>
        <v/>
      </c>
      <c r="EA17" s="21"/>
      <c r="EB17" s="21"/>
      <c r="EC17" s="21"/>
      <c r="ED17" s="21"/>
      <c r="EE17" s="21"/>
      <c r="EF17" s="21"/>
      <c r="EG17" s="21"/>
      <c r="EH17" s="21"/>
      <c r="EI17" s="21"/>
      <c r="EJ17" s="21"/>
      <c r="EK17" s="21"/>
      <c r="EL17" s="21"/>
      <c r="EM17" s="21"/>
      <c r="EN17" s="21"/>
      <c r="EO17" s="21"/>
      <c r="EP17" s="21"/>
      <c r="EQ17" s="21"/>
      <c r="ER17" s="21"/>
    </row>
    <row r="18" spans="3:148">
      <c r="C18" s="114"/>
      <c r="D18" s="114"/>
      <c r="E18" s="115" t="s">
        <v>3603</v>
      </c>
      <c r="F18" s="115"/>
      <c r="G18" s="115"/>
      <c r="H18" s="119"/>
      <c r="I18" s="119"/>
      <c r="J18" s="119"/>
      <c r="K18" s="119"/>
      <c r="L18" s="119"/>
      <c r="M18" s="119"/>
      <c r="N18" s="119"/>
      <c r="O18" s="119"/>
      <c r="P18" s="119"/>
      <c r="Q18" s="119"/>
      <c r="R18" s="119"/>
      <c r="S18" s="119"/>
      <c r="T18" s="120"/>
      <c r="U18" s="119"/>
      <c r="V18" s="119"/>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CR18" s="21">
        <v>14</v>
      </c>
      <c r="CW18" s="21" t="str">
        <f t="shared" si="2"/>
        <v/>
      </c>
      <c r="CX18" s="21" t="str">
        <f t="shared" si="0"/>
        <v/>
      </c>
      <c r="CY18" s="21" t="str">
        <f t="shared" si="1"/>
        <v/>
      </c>
      <c r="EA18" s="21"/>
      <c r="EB18" s="21"/>
      <c r="EC18" s="21"/>
      <c r="ED18" s="21"/>
      <c r="EE18" s="21"/>
      <c r="EF18" s="21"/>
      <c r="EG18" s="21"/>
      <c r="EH18" s="21"/>
      <c r="EI18" s="21"/>
      <c r="EJ18" s="21"/>
      <c r="EK18" s="21"/>
      <c r="EL18" s="21"/>
      <c r="EM18" s="21"/>
      <c r="EN18" s="21"/>
      <c r="EO18" s="21"/>
      <c r="EP18" s="21"/>
      <c r="EQ18" s="21"/>
      <c r="ER18" s="21"/>
    </row>
    <row r="19" spans="3:148">
      <c r="C19" s="114"/>
      <c r="D19" s="114"/>
      <c r="E19" s="115" t="s">
        <v>4877</v>
      </c>
      <c r="F19" s="115"/>
      <c r="G19" s="115"/>
      <c r="H19" s="119"/>
      <c r="I19" s="119"/>
      <c r="J19" s="119"/>
      <c r="K19" s="119"/>
      <c r="L19" s="119"/>
      <c r="M19" s="119"/>
      <c r="N19" s="119"/>
      <c r="O19" s="119"/>
      <c r="P19" s="119"/>
      <c r="Q19" s="119"/>
      <c r="R19" s="119"/>
      <c r="S19" s="119"/>
      <c r="T19" s="120"/>
      <c r="U19" s="119"/>
      <c r="V19" s="119"/>
      <c r="W19" s="114"/>
      <c r="X19" s="114"/>
      <c r="Y19" s="114"/>
      <c r="Z19" s="114"/>
      <c r="AA19" s="114"/>
      <c r="AB19" s="114"/>
      <c r="AC19" s="114"/>
      <c r="AD19" s="114" t="s">
        <v>4878</v>
      </c>
      <c r="AE19" s="114"/>
      <c r="AF19" s="114"/>
      <c r="AG19" s="114"/>
      <c r="AH19" s="114"/>
      <c r="AI19" s="114"/>
      <c r="AJ19" s="115"/>
      <c r="AK19" s="115"/>
      <c r="AL19" s="114"/>
      <c r="AM19" s="114"/>
      <c r="AN19" s="114"/>
      <c r="AO19" s="114"/>
      <c r="AP19" s="114"/>
      <c r="AQ19" s="114"/>
      <c r="AR19" s="114"/>
      <c r="AS19" s="114"/>
      <c r="AT19" s="114"/>
      <c r="AU19" s="114"/>
      <c r="AV19" s="114"/>
      <c r="AW19" s="114"/>
      <c r="AX19" s="114"/>
      <c r="AY19" s="114"/>
      <c r="AZ19" s="114"/>
      <c r="BA19" s="114"/>
      <c r="BB19" s="114"/>
      <c r="BC19" s="114"/>
      <c r="BD19" s="114"/>
      <c r="CR19" s="21">
        <v>15</v>
      </c>
      <c r="CW19" s="21" t="str">
        <f t="shared" si="2"/>
        <v/>
      </c>
      <c r="CX19" s="21" t="str">
        <f t="shared" si="0"/>
        <v/>
      </c>
      <c r="CY19" s="21" t="str">
        <f t="shared" si="1"/>
        <v/>
      </c>
    </row>
    <row r="20" spans="3:148">
      <c r="C20" s="114"/>
      <c r="D20" s="114"/>
      <c r="E20" s="115" t="s">
        <v>4324</v>
      </c>
      <c r="F20" s="115"/>
      <c r="G20" s="115"/>
      <c r="H20" s="119"/>
      <c r="I20" s="119"/>
      <c r="J20" s="119"/>
      <c r="K20" s="119"/>
      <c r="L20" s="119"/>
      <c r="M20" s="119"/>
      <c r="N20" s="119"/>
      <c r="O20" s="119"/>
      <c r="P20" s="119"/>
      <c r="Q20" s="119"/>
      <c r="R20" s="119"/>
      <c r="S20" s="119"/>
      <c r="T20" s="120"/>
      <c r="U20" s="119"/>
      <c r="V20" s="119"/>
      <c r="W20" s="114"/>
      <c r="X20" s="114"/>
      <c r="Y20" s="114"/>
      <c r="Z20" s="114"/>
      <c r="AA20" s="114"/>
      <c r="AB20" s="114"/>
      <c r="AC20" s="114"/>
      <c r="AD20" s="114"/>
      <c r="AE20" s="114" t="s">
        <v>5122</v>
      </c>
      <c r="AF20" s="114"/>
      <c r="AG20" s="114"/>
      <c r="AH20" s="114"/>
      <c r="AI20" s="114"/>
      <c r="AJ20" s="115"/>
      <c r="AK20" s="115"/>
      <c r="AL20" s="114"/>
      <c r="AM20" s="114"/>
      <c r="AN20" s="114"/>
      <c r="AO20" s="114"/>
      <c r="AP20" s="114"/>
      <c r="AQ20" s="114"/>
      <c r="AR20" s="114"/>
      <c r="AS20" s="114"/>
      <c r="AT20" s="114"/>
      <c r="AU20" s="114"/>
      <c r="AV20" s="114"/>
      <c r="AW20" s="114"/>
      <c r="AX20" s="114"/>
      <c r="AY20" s="114"/>
      <c r="AZ20" s="114"/>
      <c r="BA20" s="114"/>
      <c r="BB20" s="114"/>
      <c r="BC20" s="114"/>
      <c r="BD20" s="114"/>
      <c r="CR20" s="21">
        <v>16</v>
      </c>
      <c r="CW20" s="21" t="str">
        <f t="shared" si="2"/>
        <v/>
      </c>
      <c r="CX20" s="21" t="str">
        <f t="shared" si="0"/>
        <v/>
      </c>
      <c r="CY20" s="21" t="str">
        <f t="shared" si="1"/>
        <v/>
      </c>
    </row>
    <row r="21" spans="3:148">
      <c r="C21" s="114"/>
      <c r="D21" s="114"/>
      <c r="E21" s="115" t="str">
        <f>PL①!AM17</f>
        <v>・本様式に関して不具合等が見つかった場合は、お手数ですが関東経済産業局</v>
      </c>
      <c r="F21" s="115"/>
      <c r="G21" s="115"/>
      <c r="H21" s="119"/>
      <c r="I21" s="119"/>
      <c r="J21" s="119"/>
      <c r="K21" s="119"/>
      <c r="L21" s="119"/>
      <c r="M21" s="119"/>
      <c r="N21" s="119"/>
      <c r="O21" s="119"/>
      <c r="P21" s="119"/>
      <c r="Q21" s="119"/>
      <c r="R21" s="119"/>
      <c r="S21" s="119"/>
      <c r="T21" s="120"/>
      <c r="U21" s="119"/>
      <c r="V21" s="119"/>
      <c r="W21" s="114"/>
      <c r="X21" s="114"/>
      <c r="Y21" s="114"/>
      <c r="Z21" s="114"/>
      <c r="AA21" s="114"/>
      <c r="AB21" s="114"/>
      <c r="AC21" s="114"/>
      <c r="AD21" s="114"/>
      <c r="AE21" s="114" t="s">
        <v>5032</v>
      </c>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row>
    <row r="22" spans="3:148">
      <c r="C22" s="114"/>
      <c r="D22" s="114"/>
      <c r="E22" s="115" t="str">
        <f>PL①!AM18</f>
        <v>　までご連絡ください。（TEL：048-600-0338）</v>
      </c>
      <c r="F22" s="115"/>
      <c r="G22" s="115"/>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t="s">
        <v>5034</v>
      </c>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CW22" s="21" t="str">
        <f ca="1">"A"&amp;CW5&amp;CW6&amp;CW7&amp;CW8&amp;CW9&amp;CW10&amp;CW11&amp;CW12&amp;CW13&amp;CW14&amp;CW15&amp;CW16&amp;CW17&amp;CW18&amp;CW19&amp;CW20&amp;" "</f>
        <v xml:space="preserve">A </v>
      </c>
      <c r="CX22" s="21" t="str">
        <f ca="1">"B"&amp;CX5&amp;CX6&amp;CX7&amp;CX8&amp;CX9&amp;CX10&amp;CX11&amp;CX12&amp;CX13&amp;CX14&amp;CX15&amp;CX16&amp;CX17&amp;CX18&amp;CX19&amp;CX20&amp;" "</f>
        <v xml:space="preserve">B </v>
      </c>
      <c r="CY22" s="21" t="str">
        <f>"C"&amp;CY5&amp;CY6&amp;CY7&amp;CY8&amp;CY9&amp;CY10&amp;CY11&amp;CY12&amp;CY13&amp;CY14&amp;CY15&amp;CY16&amp;CY17&amp;CY18&amp;CY19&amp;CY20&amp;" "</f>
        <v xml:space="preserve">C </v>
      </c>
    </row>
    <row r="23" spans="3:148" ht="4.5" customHeight="1">
      <c r="C23" s="118"/>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row>
    <row r="24" spans="3:148" ht="4.5" customHeight="1">
      <c r="C24" s="118"/>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5"/>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row>
    <row r="25" spans="3:148" ht="4.5" hidden="1" customHeight="1">
      <c r="C25" s="202"/>
      <c r="D25" s="113"/>
      <c r="E25" s="113"/>
      <c r="F25" s="113"/>
      <c r="G25" s="113"/>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20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row>
    <row r="26" spans="3:148" ht="4.5" hidden="1" customHeight="1"/>
    <row r="27" spans="3:148" ht="4.5" hidden="1" customHeight="1"/>
    <row r="28" spans="3:148" ht="4.5" hidden="1" customHeight="1"/>
    <row r="29" spans="3:148" ht="4.5" hidden="1" customHeight="1"/>
    <row r="30" spans="3:148" s="113" customFormat="1" ht="4.5" hidden="1" customHeight="1">
      <c r="EA30"/>
      <c r="EB30"/>
      <c r="EC30"/>
      <c r="ED30"/>
      <c r="EE30"/>
      <c r="EF30"/>
      <c r="EG30"/>
      <c r="EH30"/>
      <c r="EI30"/>
      <c r="EJ30"/>
      <c r="EK30"/>
      <c r="EL30"/>
      <c r="EM30"/>
      <c r="EN30"/>
      <c r="EO30"/>
      <c r="EP30"/>
      <c r="EQ30"/>
      <c r="ER30"/>
    </row>
    <row r="31" spans="3:148" ht="21">
      <c r="C31" s="101"/>
      <c r="D31" s="102" t="s">
        <v>5035</v>
      </c>
      <c r="E31" s="102"/>
      <c r="F31" s="102"/>
      <c r="G31" s="102"/>
      <c r="H31" s="102"/>
      <c r="I31" s="102"/>
      <c r="J31" s="102"/>
      <c r="AH31" s="44"/>
      <c r="AI31"/>
    </row>
    <row r="32" spans="3:148" ht="5.25" customHeight="1" thickBot="1">
      <c r="AH32" s="44"/>
    </row>
    <row r="33" spans="4:104" ht="26.25" customHeight="1" thickTop="1" thickBot="1">
      <c r="E33" s="1018" t="s">
        <v>4881</v>
      </c>
      <c r="F33" s="1019"/>
      <c r="G33" s="1019"/>
      <c r="H33" s="1019"/>
      <c r="I33" s="1019"/>
      <c r="J33" s="1019"/>
      <c r="K33" s="1019"/>
      <c r="L33" s="1019"/>
      <c r="M33" s="1019"/>
      <c r="N33" s="1020"/>
      <c r="O33" s="1021" t="s">
        <v>4644</v>
      </c>
      <c r="P33" s="1022"/>
      <c r="Q33" s="1022"/>
      <c r="R33" s="1022"/>
      <c r="S33" s="1022"/>
      <c r="T33" s="1022"/>
      <c r="U33" s="1022"/>
      <c r="V33" s="1022"/>
      <c r="W33" s="1022"/>
      <c r="X33" s="1022"/>
      <c r="Y33" s="1022"/>
      <c r="Z33" s="1022"/>
      <c r="AA33" s="1023"/>
      <c r="AB33" s="62"/>
      <c r="AD33" s="143" t="str">
        <f>IF(O33="変更申請","入力①シート内の変更箇所、入力④シートを記入してください。","入力①、入力②、入力③シートをそれぞれ記入してください。")</f>
        <v>入力①、入力②、入力③シートをそれぞれ記入してください。</v>
      </c>
    </row>
    <row r="34" spans="4:104" ht="12.75" customHeight="1" thickTop="1">
      <c r="K34" s="62"/>
      <c r="L34" s="62"/>
      <c r="M34" s="62"/>
      <c r="N34" s="62"/>
      <c r="O34" s="62"/>
      <c r="P34" s="62"/>
      <c r="Q34" s="62"/>
      <c r="R34" s="62"/>
      <c r="S34" s="62"/>
      <c r="T34" s="62"/>
      <c r="U34" s="62"/>
      <c r="V34" s="62"/>
      <c r="W34" s="62"/>
      <c r="X34" s="62"/>
      <c r="Y34" s="62"/>
      <c r="Z34" s="62"/>
      <c r="AA34" s="62"/>
      <c r="AB34" s="62"/>
      <c r="AC34" s="62"/>
    </row>
    <row r="35" spans="4:104" ht="17.25">
      <c r="D35" s="26" t="s">
        <v>3527</v>
      </c>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CR35" s="21" t="s">
        <v>3633</v>
      </c>
      <c r="CV35" s="104" t="s">
        <v>4739</v>
      </c>
      <c r="CX35" s="21" t="s">
        <v>5046</v>
      </c>
      <c r="CY35" s="21">
        <f>O37*12+O38</f>
        <v>352</v>
      </c>
    </row>
    <row r="36" spans="4:104">
      <c r="CR36" s="25">
        <f>CS36*CS37*CS38*CS39*CS40*CS41*CS42*CS43*CS44*CS45*CS46*CS47*CS48*CS49*CS50*CS51*CS60*CS61*CS62</f>
        <v>1</v>
      </c>
      <c r="CS36" s="21">
        <f>IF(O41=0,0,1)</f>
        <v>1</v>
      </c>
      <c r="CV36" s="21" t="str">
        <f>O37+1988&amp;"年"&amp;O38&amp;"月"&amp;O39&amp;"日"</f>
        <v>2017年4月3日</v>
      </c>
      <c r="CX36" s="21" t="s">
        <v>5045</v>
      </c>
      <c r="CY36" s="21">
        <f>入力③指標!E3*12+入力①申請書項目!O53</f>
        <v>348</v>
      </c>
      <c r="CZ36" s="21">
        <v>3</v>
      </c>
    </row>
    <row r="37" spans="4:104" ht="15" customHeight="1">
      <c r="E37" s="931" t="s">
        <v>3528</v>
      </c>
      <c r="F37" s="932"/>
      <c r="G37" s="932"/>
      <c r="H37" s="932"/>
      <c r="I37" s="932"/>
      <c r="J37" s="932"/>
      <c r="K37" s="932"/>
      <c r="L37" s="932"/>
      <c r="M37" s="932"/>
      <c r="N37" s="933"/>
      <c r="O37" s="994">
        <v>29</v>
      </c>
      <c r="P37" s="995"/>
      <c r="Q37" s="996"/>
      <c r="R37" s="21" t="s">
        <v>3529</v>
      </c>
      <c r="CS37" s="21">
        <f>IF(O$41="個人",IF(O42="",1,1),IF(O42="",0,1))</f>
        <v>1</v>
      </c>
      <c r="CV37" s="109" t="str">
        <f>TEXT(CV36,"yyyymmdd")</f>
        <v>20170403</v>
      </c>
      <c r="CX37" s="21" t="s">
        <v>5044</v>
      </c>
      <c r="CY37" s="21">
        <f>入力④変更項目!N23*12+入力①申請書項目!O53</f>
        <v>348</v>
      </c>
      <c r="CZ37" s="21">
        <f>CY35-CY37</f>
        <v>4</v>
      </c>
    </row>
    <row r="38" spans="4:104">
      <c r="E38" s="931" t="s">
        <v>3404</v>
      </c>
      <c r="F38" s="932"/>
      <c r="G38" s="932"/>
      <c r="H38" s="932"/>
      <c r="I38" s="932"/>
      <c r="J38" s="932"/>
      <c r="K38" s="932"/>
      <c r="L38" s="932"/>
      <c r="M38" s="932"/>
      <c r="N38" s="933"/>
      <c r="O38" s="994">
        <v>4</v>
      </c>
      <c r="P38" s="995"/>
      <c r="Q38" s="996"/>
      <c r="R38" s="21" t="s">
        <v>3531</v>
      </c>
      <c r="CS38" s="21">
        <f>IF(O$41="個人",IF(O43="",1,1),IF(O43="",0,1))</f>
        <v>1</v>
      </c>
    </row>
    <row r="39" spans="4:104">
      <c r="E39" s="931" t="s">
        <v>3405</v>
      </c>
      <c r="F39" s="932"/>
      <c r="G39" s="932"/>
      <c r="H39" s="932"/>
      <c r="I39" s="932"/>
      <c r="J39" s="932"/>
      <c r="K39" s="932"/>
      <c r="L39" s="932"/>
      <c r="M39" s="932"/>
      <c r="N39" s="933"/>
      <c r="O39" s="997">
        <v>3</v>
      </c>
      <c r="P39" s="995"/>
      <c r="Q39" s="996"/>
      <c r="R39" s="21" t="s">
        <v>3530</v>
      </c>
      <c r="CS39" s="21">
        <f t="shared" ref="CS39:CS51" si="3">IF(O44="",0,1)</f>
        <v>1</v>
      </c>
    </row>
    <row r="40" spans="4:104">
      <c r="CS40" s="21">
        <f t="shared" si="3"/>
        <v>1</v>
      </c>
    </row>
    <row r="41" spans="4:104">
      <c r="E41" s="906" t="s">
        <v>0</v>
      </c>
      <c r="F41" s="906"/>
      <c r="G41" s="906"/>
      <c r="H41" s="906"/>
      <c r="I41" s="906"/>
      <c r="J41" s="906"/>
      <c r="K41" s="906"/>
      <c r="L41" s="906"/>
      <c r="M41" s="906"/>
      <c r="N41" s="906"/>
      <c r="O41" s="842" t="s">
        <v>1652</v>
      </c>
      <c r="P41" s="843"/>
      <c r="Q41" s="843"/>
      <c r="R41" s="843"/>
      <c r="S41" s="843"/>
      <c r="T41" s="843"/>
      <c r="U41" s="843"/>
      <c r="V41" s="843"/>
      <c r="W41" s="843"/>
      <c r="X41" s="843"/>
      <c r="Y41" s="843"/>
      <c r="Z41" s="843"/>
      <c r="AA41" s="843"/>
      <c r="CQ41" s="28"/>
      <c r="CR41" s="28"/>
      <c r="CS41" s="21">
        <f t="shared" si="3"/>
        <v>1</v>
      </c>
    </row>
    <row r="42" spans="4:104">
      <c r="E42" s="906" t="s">
        <v>1</v>
      </c>
      <c r="F42" s="906"/>
      <c r="G42" s="906"/>
      <c r="H42" s="906"/>
      <c r="I42" s="906"/>
      <c r="J42" s="906"/>
      <c r="K42" s="906"/>
      <c r="L42" s="906"/>
      <c r="M42" s="906"/>
      <c r="N42" s="906"/>
      <c r="O42" s="978" t="s">
        <v>4208</v>
      </c>
      <c r="P42" s="843"/>
      <c r="Q42" s="843"/>
      <c r="R42" s="843"/>
      <c r="S42" s="843"/>
      <c r="T42" s="843"/>
      <c r="U42" s="843"/>
      <c r="V42" s="843"/>
      <c r="W42" s="843"/>
      <c r="X42" s="843"/>
      <c r="Y42" s="843"/>
      <c r="Z42" s="843"/>
      <c r="AA42" s="843"/>
      <c r="CQ42" s="28"/>
      <c r="CR42" s="28"/>
      <c r="CS42" s="21">
        <f t="shared" si="3"/>
        <v>1</v>
      </c>
    </row>
    <row r="43" spans="4:104">
      <c r="E43" s="906" t="s">
        <v>2</v>
      </c>
      <c r="F43" s="906"/>
      <c r="G43" s="906"/>
      <c r="H43" s="906"/>
      <c r="I43" s="906"/>
      <c r="J43" s="906"/>
      <c r="K43" s="906"/>
      <c r="L43" s="906"/>
      <c r="M43" s="906"/>
      <c r="N43" s="906"/>
      <c r="O43" s="978" t="s">
        <v>4172</v>
      </c>
      <c r="P43" s="843"/>
      <c r="Q43" s="843"/>
      <c r="R43" s="843"/>
      <c r="S43" s="843"/>
      <c r="T43" s="843"/>
      <c r="U43" s="843"/>
      <c r="V43" s="843"/>
      <c r="W43" s="843"/>
      <c r="X43" s="843"/>
      <c r="Y43" s="843"/>
      <c r="Z43" s="843"/>
      <c r="AA43" s="843"/>
      <c r="CQ43" s="28"/>
      <c r="CR43" s="28"/>
      <c r="CS43" s="21">
        <f t="shared" si="3"/>
        <v>1</v>
      </c>
    </row>
    <row r="44" spans="4:104">
      <c r="E44" s="906" t="s">
        <v>3</v>
      </c>
      <c r="F44" s="906"/>
      <c r="G44" s="906"/>
      <c r="H44" s="906"/>
      <c r="I44" s="906"/>
      <c r="J44" s="906"/>
      <c r="K44" s="906"/>
      <c r="L44" s="906"/>
      <c r="M44" s="906"/>
      <c r="N44" s="906"/>
      <c r="O44" s="978" t="s">
        <v>4321</v>
      </c>
      <c r="P44" s="843"/>
      <c r="Q44" s="843"/>
      <c r="R44" s="843"/>
      <c r="S44" s="843"/>
      <c r="T44" s="843"/>
      <c r="U44" s="843"/>
      <c r="V44" s="843"/>
      <c r="W44" s="843"/>
      <c r="X44" s="843"/>
      <c r="Y44" s="843"/>
      <c r="Z44" s="843"/>
      <c r="AA44" s="843"/>
      <c r="CQ44" s="28"/>
      <c r="CR44" s="28"/>
      <c r="CS44" s="21">
        <f t="shared" si="3"/>
        <v>1</v>
      </c>
    </row>
    <row r="45" spans="4:104">
      <c r="E45" s="906" t="s">
        <v>4</v>
      </c>
      <c r="F45" s="906"/>
      <c r="G45" s="906"/>
      <c r="H45" s="906"/>
      <c r="I45" s="906"/>
      <c r="J45" s="906"/>
      <c r="K45" s="906"/>
      <c r="L45" s="906"/>
      <c r="M45" s="906"/>
      <c r="N45" s="906"/>
      <c r="O45" s="1012">
        <v>12345</v>
      </c>
      <c r="P45" s="1013"/>
      <c r="Q45" s="1013"/>
      <c r="R45" s="1013"/>
      <c r="S45" s="1013"/>
      <c r="T45" s="1013"/>
      <c r="U45" s="1013"/>
      <c r="V45" s="1013"/>
      <c r="W45" s="1013"/>
      <c r="X45" s="1013"/>
      <c r="Y45" s="1013"/>
      <c r="Z45" s="1013"/>
      <c r="AA45" s="1014"/>
      <c r="CQ45" s="28"/>
      <c r="CR45" s="28"/>
      <c r="CS45" s="21">
        <f t="shared" si="3"/>
        <v>1</v>
      </c>
    </row>
    <row r="46" spans="4:104">
      <c r="E46" s="906" t="s">
        <v>5</v>
      </c>
      <c r="F46" s="906"/>
      <c r="G46" s="906"/>
      <c r="H46" s="906"/>
      <c r="I46" s="906"/>
      <c r="J46" s="906"/>
      <c r="K46" s="906"/>
      <c r="L46" s="906"/>
      <c r="M46" s="906"/>
      <c r="N46" s="906"/>
      <c r="O46" s="978" t="s">
        <v>4322</v>
      </c>
      <c r="P46" s="843"/>
      <c r="Q46" s="843"/>
      <c r="R46" s="843"/>
      <c r="S46" s="843"/>
      <c r="T46" s="843"/>
      <c r="U46" s="843"/>
      <c r="V46" s="843"/>
      <c r="W46" s="843"/>
      <c r="X46" s="843"/>
      <c r="Y46" s="843"/>
      <c r="Z46" s="843"/>
      <c r="AA46" s="843"/>
      <c r="CQ46" s="28"/>
      <c r="CR46" s="28"/>
      <c r="CS46" s="21">
        <f t="shared" si="3"/>
        <v>1</v>
      </c>
      <c r="CT46" s="21" t="s">
        <v>3636</v>
      </c>
    </row>
    <row r="47" spans="4:104">
      <c r="E47" s="906" t="s">
        <v>6</v>
      </c>
      <c r="F47" s="906"/>
      <c r="G47" s="906"/>
      <c r="H47" s="906"/>
      <c r="I47" s="906"/>
      <c r="J47" s="906"/>
      <c r="K47" s="906"/>
      <c r="L47" s="906"/>
      <c r="M47" s="906"/>
      <c r="N47" s="906"/>
      <c r="O47" s="978" t="s">
        <v>3410</v>
      </c>
      <c r="P47" s="843"/>
      <c r="Q47" s="843"/>
      <c r="R47" s="843"/>
      <c r="S47" s="843"/>
      <c r="T47" s="843"/>
      <c r="U47" s="843"/>
      <c r="V47" s="843"/>
      <c r="W47" s="843"/>
      <c r="X47" s="843"/>
      <c r="Y47" s="843"/>
      <c r="Z47" s="843"/>
      <c r="AA47" s="843"/>
      <c r="CQ47" s="28"/>
      <c r="CR47" s="28"/>
      <c r="CS47" s="21">
        <f t="shared" si="3"/>
        <v>1</v>
      </c>
      <c r="CT47" s="25">
        <f>IF(O52&gt;100000,0,1)</f>
        <v>1</v>
      </c>
    </row>
    <row r="48" spans="4:104">
      <c r="E48" s="906" t="s">
        <v>7</v>
      </c>
      <c r="F48" s="906"/>
      <c r="G48" s="906"/>
      <c r="H48" s="906"/>
      <c r="I48" s="906"/>
      <c r="J48" s="906"/>
      <c r="K48" s="906"/>
      <c r="L48" s="906"/>
      <c r="M48" s="906"/>
      <c r="N48" s="906"/>
      <c r="O48" s="978" t="s">
        <v>3411</v>
      </c>
      <c r="P48" s="843"/>
      <c r="Q48" s="843"/>
      <c r="R48" s="843"/>
      <c r="S48" s="843"/>
      <c r="T48" s="843"/>
      <c r="U48" s="843"/>
      <c r="V48" s="843"/>
      <c r="W48" s="843"/>
      <c r="X48" s="843"/>
      <c r="Y48" s="843"/>
      <c r="Z48" s="843"/>
      <c r="AA48" s="843"/>
      <c r="CQ48" s="28"/>
      <c r="CR48" s="28"/>
      <c r="CS48" s="21">
        <f t="shared" si="3"/>
        <v>1</v>
      </c>
      <c r="CT48" s="21" t="s">
        <v>3637</v>
      </c>
    </row>
    <row r="49" spans="5:99">
      <c r="E49" s="906" t="s">
        <v>8</v>
      </c>
      <c r="F49" s="906"/>
      <c r="G49" s="906"/>
      <c r="H49" s="906"/>
      <c r="I49" s="906"/>
      <c r="J49" s="906"/>
      <c r="K49" s="906"/>
      <c r="L49" s="906"/>
      <c r="M49" s="906"/>
      <c r="N49" s="906"/>
      <c r="O49" s="979" t="s">
        <v>3412</v>
      </c>
      <c r="P49" s="843"/>
      <c r="Q49" s="843"/>
      <c r="R49" s="843"/>
      <c r="S49" s="843"/>
      <c r="T49" s="843"/>
      <c r="U49" s="843"/>
      <c r="V49" s="843"/>
      <c r="W49" s="843"/>
      <c r="X49" s="843"/>
      <c r="Y49" s="843"/>
      <c r="Z49" s="843"/>
      <c r="AA49" s="843"/>
      <c r="CQ49" s="28"/>
      <c r="CR49" s="28"/>
      <c r="CS49" s="21">
        <f t="shared" si="3"/>
        <v>1</v>
      </c>
      <c r="CT49" s="25">
        <f>IF(O52&gt;1000000,IF(O55&gt;2000,0,1),1)</f>
        <v>1</v>
      </c>
    </row>
    <row r="50" spans="5:99">
      <c r="E50" s="906" t="s">
        <v>9</v>
      </c>
      <c r="F50" s="906"/>
      <c r="G50" s="906"/>
      <c r="H50" s="906"/>
      <c r="I50" s="906"/>
      <c r="J50" s="906"/>
      <c r="K50" s="906"/>
      <c r="L50" s="906"/>
      <c r="M50" s="906"/>
      <c r="N50" s="906"/>
      <c r="O50" s="979" t="s">
        <v>3412</v>
      </c>
      <c r="P50" s="843"/>
      <c r="Q50" s="843"/>
      <c r="R50" s="843"/>
      <c r="S50" s="843"/>
      <c r="T50" s="843"/>
      <c r="U50" s="843"/>
      <c r="V50" s="843"/>
      <c r="W50" s="843"/>
      <c r="X50" s="843"/>
      <c r="Y50" s="843"/>
      <c r="Z50" s="843"/>
      <c r="AA50" s="843"/>
      <c r="CQ50" s="28"/>
      <c r="CR50" s="28"/>
      <c r="CS50" s="21">
        <f t="shared" si="3"/>
        <v>1</v>
      </c>
    </row>
    <row r="51" spans="5:99">
      <c r="E51" s="906" t="s">
        <v>10</v>
      </c>
      <c r="F51" s="906"/>
      <c r="G51" s="906"/>
      <c r="H51" s="906"/>
      <c r="I51" s="906"/>
      <c r="J51" s="906"/>
      <c r="K51" s="906"/>
      <c r="L51" s="906"/>
      <c r="M51" s="906"/>
      <c r="N51" s="906"/>
      <c r="O51" s="980" t="s">
        <v>3541</v>
      </c>
      <c r="P51" s="843"/>
      <c r="Q51" s="843"/>
      <c r="R51" s="843"/>
      <c r="S51" s="843"/>
      <c r="T51" s="843"/>
      <c r="U51" s="843"/>
      <c r="V51" s="843"/>
      <c r="W51" s="843"/>
      <c r="X51" s="843"/>
      <c r="Y51" s="843"/>
      <c r="Z51" s="843"/>
      <c r="AA51" s="843"/>
      <c r="CQ51" s="28"/>
      <c r="CR51" s="28"/>
      <c r="CS51" s="21">
        <f t="shared" si="3"/>
        <v>1</v>
      </c>
    </row>
    <row r="52" spans="5:99">
      <c r="E52" s="906" t="s">
        <v>3409</v>
      </c>
      <c r="F52" s="906"/>
      <c r="G52" s="906"/>
      <c r="H52" s="906"/>
      <c r="I52" s="906"/>
      <c r="J52" s="906"/>
      <c r="K52" s="906"/>
      <c r="L52" s="906"/>
      <c r="M52" s="906"/>
      <c r="N52" s="906"/>
      <c r="O52" s="1038">
        <v>10000</v>
      </c>
      <c r="P52" s="849"/>
      <c r="Q52" s="849"/>
      <c r="R52" s="849"/>
      <c r="S52" s="849"/>
      <c r="T52" s="849"/>
      <c r="U52" s="849"/>
      <c r="V52" s="849"/>
      <c r="W52" s="849"/>
      <c r="X52" s="849"/>
      <c r="Y52" s="849"/>
      <c r="Z52" s="849"/>
      <c r="AA52" s="849"/>
      <c r="AB52" s="21" t="s">
        <v>3532</v>
      </c>
      <c r="CQ52" s="28"/>
      <c r="CR52" s="28"/>
    </row>
    <row r="53" spans="5:99">
      <c r="E53" s="906" t="s">
        <v>3552</v>
      </c>
      <c r="F53" s="906"/>
      <c r="G53" s="906"/>
      <c r="H53" s="906"/>
      <c r="I53" s="906"/>
      <c r="J53" s="906"/>
      <c r="K53" s="906"/>
      <c r="L53" s="906"/>
      <c r="M53" s="906"/>
      <c r="N53" s="906"/>
      <c r="O53" s="1015">
        <v>12</v>
      </c>
      <c r="P53" s="1016"/>
      <c r="Q53" s="1016"/>
      <c r="R53" s="1016"/>
      <c r="S53" s="1016"/>
      <c r="T53" s="1016"/>
      <c r="U53" s="1016"/>
      <c r="V53" s="1016"/>
      <c r="W53" s="1016"/>
      <c r="X53" s="1016"/>
      <c r="Y53" s="1016"/>
      <c r="Z53" s="1016"/>
      <c r="AA53" s="1017"/>
      <c r="AB53" s="21" t="s">
        <v>3553</v>
      </c>
      <c r="CQ53" s="28"/>
      <c r="CR53" s="28"/>
    </row>
    <row r="54" spans="5:99">
      <c r="E54" s="906" t="s">
        <v>3403</v>
      </c>
      <c r="F54" s="906"/>
      <c r="G54" s="906"/>
      <c r="H54" s="906"/>
      <c r="I54" s="906"/>
      <c r="J54" s="906"/>
      <c r="K54" s="906"/>
      <c r="L54" s="906"/>
      <c r="M54" s="906"/>
      <c r="N54" s="906"/>
      <c r="O54" s="1039">
        <f>入力③指標!E7</f>
        <v>1000000</v>
      </c>
      <c r="P54" s="1039"/>
      <c r="Q54" s="1039"/>
      <c r="R54" s="1039"/>
      <c r="S54" s="1039"/>
      <c r="T54" s="1039"/>
      <c r="U54" s="1039"/>
      <c r="V54" s="1039"/>
      <c r="W54" s="1039"/>
      <c r="X54" s="1039"/>
      <c r="Y54" s="1039"/>
      <c r="Z54" s="1039"/>
      <c r="AA54" s="1039"/>
      <c r="AB54" s="21" t="s">
        <v>3532</v>
      </c>
      <c r="AE54" s="21" t="s">
        <v>4295</v>
      </c>
      <c r="CQ54" s="28"/>
      <c r="CR54" s="28"/>
    </row>
    <row r="55" spans="5:99">
      <c r="E55" s="906" t="s">
        <v>11</v>
      </c>
      <c r="F55" s="906"/>
      <c r="G55" s="906"/>
      <c r="H55" s="906"/>
      <c r="I55" s="906"/>
      <c r="J55" s="906"/>
      <c r="K55" s="906"/>
      <c r="L55" s="906"/>
      <c r="M55" s="906"/>
      <c r="N55" s="906"/>
      <c r="O55" s="978">
        <v>30</v>
      </c>
      <c r="P55" s="843"/>
      <c r="Q55" s="843"/>
      <c r="R55" s="843"/>
      <c r="S55" s="843"/>
      <c r="T55" s="843"/>
      <c r="U55" s="843"/>
      <c r="V55" s="843"/>
      <c r="W55" s="843"/>
      <c r="X55" s="843"/>
      <c r="Y55" s="843"/>
      <c r="Z55" s="843"/>
      <c r="AA55" s="843"/>
      <c r="AB55" s="21" t="s">
        <v>3533</v>
      </c>
      <c r="CQ55" s="28"/>
      <c r="CR55" s="28"/>
    </row>
    <row r="56" spans="5:99">
      <c r="E56" s="906" t="s">
        <v>4605</v>
      </c>
      <c r="F56" s="906"/>
      <c r="G56" s="906"/>
      <c r="H56" s="906"/>
      <c r="I56" s="906"/>
      <c r="J56" s="906"/>
      <c r="K56" s="906"/>
      <c r="L56" s="906"/>
      <c r="M56" s="906"/>
      <c r="N56" s="906"/>
      <c r="O56" s="1040">
        <v>1234567890123</v>
      </c>
      <c r="P56" s="1041"/>
      <c r="Q56" s="1041"/>
      <c r="R56" s="1041"/>
      <c r="S56" s="1041"/>
      <c r="T56" s="1041"/>
      <c r="U56" s="1041"/>
      <c r="V56" s="1041"/>
      <c r="W56" s="1041"/>
      <c r="X56" s="1041"/>
      <c r="Y56" s="1041"/>
      <c r="Z56" s="1041"/>
      <c r="AA56" s="1041"/>
      <c r="CQ56" s="28"/>
      <c r="CR56" s="28"/>
    </row>
    <row r="57" spans="5:99" ht="24.95" customHeight="1">
      <c r="E57" s="998" t="s">
        <v>5169</v>
      </c>
      <c r="F57" s="999"/>
      <c r="G57" s="999"/>
      <c r="H57" s="999"/>
      <c r="I57" s="999"/>
      <c r="J57" s="999"/>
      <c r="K57" s="999"/>
      <c r="L57" s="999"/>
      <c r="M57" s="999"/>
      <c r="N57" s="1000"/>
      <c r="O57" s="1104" t="s">
        <v>4206</v>
      </c>
      <c r="P57" s="1105"/>
      <c r="Q57" s="1105"/>
      <c r="R57" s="1105"/>
      <c r="S57" s="1105"/>
      <c r="T57" s="1105"/>
      <c r="U57" s="1105"/>
      <c r="V57" s="1105"/>
      <c r="W57" s="1106" t="s">
        <v>5151</v>
      </c>
      <c r="X57" s="1107"/>
      <c r="Y57" s="1107"/>
      <c r="Z57" s="1107"/>
      <c r="AA57" s="1108"/>
      <c r="CQ57" s="28"/>
      <c r="CR57" s="28"/>
    </row>
    <row r="58" spans="5:99">
      <c r="E58" s="1001" t="s">
        <v>3624</v>
      </c>
      <c r="F58" s="1002"/>
      <c r="G58" s="1002"/>
      <c r="H58" s="1002"/>
      <c r="I58" s="1002"/>
      <c r="J58" s="1002"/>
      <c r="K58" s="1002"/>
      <c r="L58" s="1002"/>
      <c r="M58" s="1002"/>
      <c r="N58" s="1003"/>
      <c r="O58" s="1004" t="s">
        <v>4323</v>
      </c>
      <c r="P58" s="1005"/>
      <c r="Q58" s="1005"/>
      <c r="R58" s="1005"/>
      <c r="S58" s="1005"/>
      <c r="T58" s="1005"/>
      <c r="U58" s="1005"/>
      <c r="V58" s="1005"/>
      <c r="W58" s="1005"/>
      <c r="X58" s="1005"/>
      <c r="Y58" s="1005"/>
      <c r="Z58" s="1005"/>
      <c r="AA58" s="1005"/>
      <c r="CQ58" s="28"/>
      <c r="CR58" s="28"/>
    </row>
    <row r="59" spans="5:99">
      <c r="E59" s="1006" t="s">
        <v>3625</v>
      </c>
      <c r="F59" s="1007"/>
      <c r="G59" s="1007"/>
      <c r="H59" s="1007"/>
      <c r="I59" s="1007"/>
      <c r="J59" s="1007"/>
      <c r="K59" s="1007"/>
      <c r="L59" s="1007"/>
      <c r="M59" s="1007"/>
      <c r="N59" s="1008"/>
      <c r="O59" s="1009" t="s">
        <v>4207</v>
      </c>
      <c r="P59" s="1010"/>
      <c r="Q59" s="1010"/>
      <c r="R59" s="1010"/>
      <c r="S59" s="1010"/>
      <c r="T59" s="1010"/>
      <c r="U59" s="1010"/>
      <c r="V59" s="1010"/>
      <c r="W59" s="1010"/>
      <c r="X59" s="1010"/>
      <c r="Y59" s="1010"/>
      <c r="Z59" s="1010"/>
      <c r="AA59" s="1011"/>
      <c r="CQ59" s="28"/>
      <c r="CR59" s="28"/>
    </row>
    <row r="60" spans="5:99" ht="24.95" customHeight="1">
      <c r="E60" s="1024" t="s">
        <v>4182</v>
      </c>
      <c r="F60" s="1025"/>
      <c r="G60" s="1025"/>
      <c r="H60" s="1025"/>
      <c r="I60" s="1025"/>
      <c r="J60" s="1025"/>
      <c r="K60" s="1025"/>
      <c r="L60" s="1025"/>
      <c r="M60" s="1025"/>
      <c r="N60" s="1026"/>
      <c r="O60" s="928" t="s">
        <v>4186</v>
      </c>
      <c r="P60" s="929"/>
      <c r="Q60" s="929"/>
      <c r="R60" s="929"/>
      <c r="S60" s="929"/>
      <c r="T60" s="929"/>
      <c r="U60" s="929"/>
      <c r="V60" s="929"/>
      <c r="W60" s="929"/>
      <c r="X60" s="929"/>
      <c r="Y60" s="929"/>
      <c r="Z60" s="929"/>
      <c r="AA60" s="930"/>
      <c r="CQ60" s="28"/>
      <c r="CR60" s="28"/>
      <c r="CS60" s="21">
        <f>IF(O37="",0,1)</f>
        <v>1</v>
      </c>
    </row>
    <row r="61" spans="5:99">
      <c r="E61" s="1043" t="s">
        <v>4183</v>
      </c>
      <c r="F61" s="1044"/>
      <c r="G61" s="1044"/>
      <c r="H61" s="1044"/>
      <c r="I61" s="1044"/>
      <c r="J61" s="1044"/>
      <c r="K61" s="1044"/>
      <c r="L61" s="1044"/>
      <c r="M61" s="1044"/>
      <c r="N61" s="1045"/>
      <c r="O61" s="1046" t="s">
        <v>4210</v>
      </c>
      <c r="P61" s="1047"/>
      <c r="Q61" s="1047"/>
      <c r="R61" s="1047"/>
      <c r="S61" s="1047"/>
      <c r="T61" s="1047"/>
      <c r="U61" s="1047"/>
      <c r="V61" s="1047"/>
      <c r="W61" s="1047"/>
      <c r="X61" s="1047"/>
      <c r="Y61" s="1047"/>
      <c r="Z61" s="1047"/>
      <c r="AA61" s="1048"/>
      <c r="CQ61" s="28"/>
      <c r="CR61" s="28"/>
      <c r="CS61" s="21">
        <f>IF(O38="",0,1)</f>
        <v>1</v>
      </c>
    </row>
    <row r="62" spans="5:99">
      <c r="E62" s="1027" t="s">
        <v>4184</v>
      </c>
      <c r="F62" s="1028"/>
      <c r="G62" s="1028"/>
      <c r="H62" s="1028"/>
      <c r="I62" s="1028"/>
      <c r="J62" s="1028"/>
      <c r="K62" s="1028"/>
      <c r="L62" s="1028"/>
      <c r="M62" s="1028"/>
      <c r="N62" s="1029"/>
      <c r="O62" s="981" t="s">
        <v>4187</v>
      </c>
      <c r="P62" s="982"/>
      <c r="Q62" s="982"/>
      <c r="R62" s="982"/>
      <c r="S62" s="982"/>
      <c r="T62" s="982"/>
      <c r="U62" s="982"/>
      <c r="V62" s="982"/>
      <c r="W62" s="982"/>
      <c r="X62" s="982"/>
      <c r="Y62" s="982"/>
      <c r="Z62" s="982"/>
      <c r="AA62" s="983"/>
      <c r="CS62" s="21">
        <f>IF(O39="",0,1)</f>
        <v>1</v>
      </c>
    </row>
    <row r="63" spans="5:99" ht="30" customHeight="1">
      <c r="E63" s="925" t="s">
        <v>5056</v>
      </c>
      <c r="F63" s="926"/>
      <c r="G63" s="926"/>
      <c r="H63" s="926"/>
      <c r="I63" s="926"/>
      <c r="J63" s="926"/>
      <c r="K63" s="926"/>
      <c r="L63" s="926"/>
      <c r="M63" s="926"/>
      <c r="N63" s="927"/>
      <c r="O63" s="916"/>
      <c r="P63" s="917"/>
      <c r="Q63" s="917"/>
      <c r="R63" s="917"/>
      <c r="S63" s="917"/>
      <c r="T63" s="917"/>
      <c r="U63" s="917"/>
      <c r="V63" s="917"/>
      <c r="W63" s="917"/>
      <c r="X63" s="917"/>
      <c r="Y63" s="917"/>
      <c r="Z63" s="917"/>
      <c r="AA63" s="918"/>
      <c r="CU63" s="21">
        <f>O37*12+O38</f>
        <v>352</v>
      </c>
    </row>
    <row r="64" spans="5:99" ht="31.5" customHeight="1">
      <c r="E64" s="886" t="s">
        <v>5057</v>
      </c>
      <c r="F64" s="887"/>
      <c r="G64" s="887"/>
      <c r="H64" s="887"/>
      <c r="I64" s="887"/>
      <c r="J64" s="887"/>
      <c r="K64" s="887"/>
      <c r="L64" s="887"/>
      <c r="M64" s="887"/>
      <c r="N64" s="888"/>
      <c r="O64" s="916"/>
      <c r="P64" s="917"/>
      <c r="Q64" s="917"/>
      <c r="R64" s="917"/>
      <c r="S64" s="917"/>
      <c r="T64" s="917"/>
      <c r="U64" s="917"/>
      <c r="V64" s="917"/>
      <c r="W64" s="917"/>
      <c r="X64" s="917"/>
      <c r="Y64" s="917"/>
      <c r="Z64" s="917"/>
      <c r="AA64" s="918"/>
    </row>
    <row r="65" spans="4:102" ht="31.5" customHeight="1">
      <c r="E65" s="886" t="s">
        <v>5167</v>
      </c>
      <c r="F65" s="887"/>
      <c r="G65" s="887"/>
      <c r="H65" s="887"/>
      <c r="I65" s="887"/>
      <c r="J65" s="887"/>
      <c r="K65" s="887"/>
      <c r="L65" s="887"/>
      <c r="M65" s="887"/>
      <c r="N65" s="888"/>
      <c r="O65" s="916"/>
      <c r="P65" s="917"/>
      <c r="Q65" s="917"/>
      <c r="R65" s="917"/>
      <c r="S65" s="917"/>
      <c r="T65" s="917"/>
      <c r="U65" s="917"/>
      <c r="V65" s="917"/>
      <c r="W65" s="917"/>
      <c r="X65" s="917"/>
      <c r="Y65" s="917"/>
      <c r="Z65" s="917"/>
      <c r="AA65" s="918"/>
      <c r="AB65" s="919" t="s">
        <v>5166</v>
      </c>
      <c r="AC65" s="920"/>
      <c r="AD65" s="920"/>
      <c r="AE65" s="920"/>
      <c r="AF65" s="920"/>
      <c r="AG65" s="920"/>
      <c r="AH65" s="920"/>
      <c r="AI65" s="920"/>
      <c r="AJ65" s="920"/>
      <c r="AK65" s="920"/>
      <c r="AL65" s="920"/>
      <c r="AM65" s="920"/>
      <c r="AN65" s="920"/>
      <c r="AO65" s="920"/>
      <c r="AP65" s="920"/>
      <c r="AQ65" s="920"/>
      <c r="AR65" s="920"/>
      <c r="AS65" s="920"/>
      <c r="AT65" s="920"/>
      <c r="AU65" s="920"/>
      <c r="AV65" s="402"/>
      <c r="AW65" s="402"/>
      <c r="AX65" s="402"/>
    </row>
    <row r="66" spans="4:102" ht="31.5" hidden="1" customHeight="1"/>
    <row r="68" spans="4:102" ht="17.25">
      <c r="D68" s="26" t="s">
        <v>3526</v>
      </c>
      <c r="AD68" s="915" t="s">
        <v>4744</v>
      </c>
      <c r="AE68" s="869"/>
      <c r="AF68" s="869"/>
      <c r="AG68" s="869"/>
      <c r="AH68" s="869"/>
      <c r="AI68" s="869"/>
      <c r="AJ68" s="869"/>
      <c r="AK68" s="869"/>
      <c r="AL68" s="869"/>
      <c r="AM68" s="869"/>
      <c r="AN68" s="869"/>
      <c r="AO68" s="869"/>
      <c r="AP68" s="869"/>
      <c r="AQ68" s="869"/>
      <c r="AR68" s="869"/>
      <c r="AS68" s="869"/>
      <c r="AT68" s="869"/>
      <c r="AU68" s="869"/>
      <c r="AV68" s="869"/>
      <c r="AW68" s="869"/>
      <c r="AX68" s="869"/>
      <c r="AY68" s="869"/>
      <c r="AZ68" s="869"/>
      <c r="BA68" s="869"/>
      <c r="BB68" s="869"/>
      <c r="BC68" s="869"/>
      <c r="BD68" s="869"/>
      <c r="BE68" s="869"/>
      <c r="CR68" s="21" t="s">
        <v>3632</v>
      </c>
      <c r="CT68" s="21" t="s">
        <v>4743</v>
      </c>
    </row>
    <row r="69" spans="4:102">
      <c r="E69" s="906" t="s">
        <v>14</v>
      </c>
      <c r="F69" s="906"/>
      <c r="G69" s="906"/>
      <c r="H69" s="906"/>
      <c r="I69" s="906"/>
      <c r="J69" s="906"/>
      <c r="K69" s="906"/>
      <c r="L69" s="906"/>
      <c r="M69" s="906"/>
      <c r="N69" s="906"/>
      <c r="O69" s="842" t="s">
        <v>1656</v>
      </c>
      <c r="P69" s="843"/>
      <c r="Q69" s="843"/>
      <c r="R69" s="843"/>
      <c r="S69" s="843"/>
      <c r="T69" s="843"/>
      <c r="U69" s="843"/>
      <c r="V69" s="843"/>
      <c r="W69" s="843"/>
      <c r="X69" s="843"/>
      <c r="Y69" s="843"/>
      <c r="Z69" s="843"/>
      <c r="AA69" s="843"/>
      <c r="AD69" s="877" t="str">
        <f>O69</f>
        <v>E_製造業</v>
      </c>
      <c r="AE69" s="877"/>
      <c r="AF69" s="877"/>
      <c r="AG69" s="877"/>
      <c r="AH69" s="877"/>
      <c r="AI69" s="877"/>
      <c r="AJ69" s="877"/>
      <c r="AK69" s="877"/>
      <c r="AL69" s="877"/>
      <c r="AM69" s="877"/>
      <c r="AN69" s="877"/>
      <c r="AO69" s="877"/>
      <c r="AP69" s="877"/>
      <c r="AS69" s="877" t="str">
        <f>O69</f>
        <v>E_製造業</v>
      </c>
      <c r="AT69" s="877"/>
      <c r="AU69" s="877"/>
      <c r="AV69" s="877"/>
      <c r="AW69" s="877"/>
      <c r="AX69" s="877"/>
      <c r="AY69" s="877"/>
      <c r="AZ69" s="877"/>
      <c r="BA69" s="877"/>
      <c r="BB69" s="877"/>
      <c r="BC69" s="877"/>
      <c r="BD69" s="877"/>
      <c r="BE69" s="877"/>
      <c r="CR69" s="25">
        <f>CS69*CS70*CS71*CS72*CS73</f>
        <v>1</v>
      </c>
      <c r="CS69" s="21">
        <f>IF(O69="",0,1)</f>
        <v>1</v>
      </c>
      <c r="CT69" s="25">
        <f>CT70*CT72*CT74</f>
        <v>1</v>
      </c>
      <c r="CU69" s="37" t="s">
        <v>4279</v>
      </c>
      <c r="CV69" s="37" t="s">
        <v>4277</v>
      </c>
      <c r="CW69" s="37" t="s">
        <v>4278</v>
      </c>
      <c r="CX69" s="37" t="s">
        <v>4277</v>
      </c>
    </row>
    <row r="70" spans="4:102">
      <c r="E70" s="906" t="s">
        <v>15</v>
      </c>
      <c r="F70" s="906"/>
      <c r="G70" s="906"/>
      <c r="H70" s="906"/>
      <c r="I70" s="906"/>
      <c r="J70" s="906"/>
      <c r="K70" s="906"/>
      <c r="L70" s="906"/>
      <c r="M70" s="906"/>
      <c r="N70" s="906"/>
      <c r="O70" s="842" t="s">
        <v>1713</v>
      </c>
      <c r="P70" s="843"/>
      <c r="Q70" s="843"/>
      <c r="R70" s="843"/>
      <c r="S70" s="843"/>
      <c r="T70" s="843"/>
      <c r="U70" s="843"/>
      <c r="V70" s="843"/>
      <c r="W70" s="843"/>
      <c r="X70" s="843"/>
      <c r="Y70" s="843"/>
      <c r="Z70" s="843"/>
      <c r="AA70" s="843"/>
      <c r="AD70" s="878"/>
      <c r="AE70" s="878"/>
      <c r="AF70" s="878"/>
      <c r="AG70" s="878"/>
      <c r="AH70" s="878"/>
      <c r="AI70" s="878"/>
      <c r="AJ70" s="878"/>
      <c r="AK70" s="878"/>
      <c r="AL70" s="878"/>
      <c r="AM70" s="878"/>
      <c r="AN70" s="878"/>
      <c r="AO70" s="878"/>
      <c r="AP70" s="878"/>
      <c r="AS70" s="878"/>
      <c r="AT70" s="878"/>
      <c r="AU70" s="878"/>
      <c r="AV70" s="878"/>
      <c r="AW70" s="878"/>
      <c r="AX70" s="878"/>
      <c r="AY70" s="878"/>
      <c r="AZ70" s="878"/>
      <c r="BA70" s="878"/>
      <c r="BB70" s="878"/>
      <c r="BC70" s="878"/>
      <c r="BD70" s="878"/>
      <c r="BE70" s="878"/>
      <c r="CQ70" s="28"/>
      <c r="CR70" s="28"/>
      <c r="CS70" s="21">
        <f>IF(O70="",0,1)</f>
        <v>1</v>
      </c>
      <c r="CT70" s="21">
        <f>IF(CU70="○",1,0)</f>
        <v>1</v>
      </c>
      <c r="CU70" s="37" t="str">
        <f>VLOOKUP(O73,PL②!C58:E1517,2,FALSE)</f>
        <v>○</v>
      </c>
      <c r="CV70" s="37" t="str">
        <f>VLOOKUP(O73,PL②!C58:E1517,3,FALSE)</f>
        <v>製造業の指針</v>
      </c>
      <c r="CW70" s="53" t="str">
        <f>IF(CV70=0,"基本方針",CV70)</f>
        <v>製造業の指針</v>
      </c>
      <c r="CX70" s="52" t="str">
        <f>IF(CU70="○",CW70,IF(CU70="△",CW70,"エラー：申請先は経済産業局ではありません。"))</f>
        <v>製造業の指針</v>
      </c>
    </row>
    <row r="71" spans="4:102">
      <c r="E71" s="906" t="s">
        <v>16</v>
      </c>
      <c r="F71" s="906"/>
      <c r="G71" s="906"/>
      <c r="H71" s="906"/>
      <c r="I71" s="906"/>
      <c r="J71" s="906"/>
      <c r="K71" s="906"/>
      <c r="L71" s="906"/>
      <c r="M71" s="906"/>
      <c r="N71" s="906"/>
      <c r="O71" s="842" t="s">
        <v>1761</v>
      </c>
      <c r="P71" s="843"/>
      <c r="Q71" s="843"/>
      <c r="R71" s="843"/>
      <c r="S71" s="843"/>
      <c r="T71" s="843"/>
      <c r="U71" s="843"/>
      <c r="V71" s="843"/>
      <c r="W71" s="843"/>
      <c r="X71" s="843"/>
      <c r="Y71" s="843"/>
      <c r="Z71" s="843"/>
      <c r="AA71" s="843"/>
      <c r="AD71" s="878"/>
      <c r="AE71" s="878"/>
      <c r="AF71" s="878"/>
      <c r="AG71" s="878"/>
      <c r="AH71" s="878"/>
      <c r="AI71" s="878"/>
      <c r="AJ71" s="878"/>
      <c r="AK71" s="878"/>
      <c r="AL71" s="878"/>
      <c r="AM71" s="878"/>
      <c r="AN71" s="878"/>
      <c r="AO71" s="878"/>
      <c r="AP71" s="878"/>
      <c r="AS71" s="878"/>
      <c r="AT71" s="878"/>
      <c r="AU71" s="878"/>
      <c r="AV71" s="878"/>
      <c r="AW71" s="878"/>
      <c r="AX71" s="878"/>
      <c r="AY71" s="878"/>
      <c r="AZ71" s="878"/>
      <c r="BA71" s="878"/>
      <c r="BB71" s="878"/>
      <c r="BC71" s="878"/>
      <c r="BD71" s="878"/>
      <c r="BE71" s="878"/>
      <c r="CS71" s="21">
        <f>IF(O71="",0,1)</f>
        <v>1</v>
      </c>
      <c r="CU71" s="37" t="s">
        <v>4279</v>
      </c>
      <c r="CV71" s="37" t="s">
        <v>4277</v>
      </c>
      <c r="CW71" s="37" t="s">
        <v>4278</v>
      </c>
      <c r="CX71" s="37" t="s">
        <v>4277</v>
      </c>
    </row>
    <row r="72" spans="4:102">
      <c r="E72" s="906" t="s">
        <v>17</v>
      </c>
      <c r="F72" s="906"/>
      <c r="G72" s="906"/>
      <c r="H72" s="906"/>
      <c r="I72" s="906"/>
      <c r="J72" s="906"/>
      <c r="K72" s="906"/>
      <c r="L72" s="906"/>
      <c r="M72" s="906"/>
      <c r="N72" s="906"/>
      <c r="O72" s="842" t="s">
        <v>1761</v>
      </c>
      <c r="P72" s="843"/>
      <c r="Q72" s="843"/>
      <c r="R72" s="843"/>
      <c r="S72" s="843"/>
      <c r="T72" s="843"/>
      <c r="U72" s="843"/>
      <c r="V72" s="843"/>
      <c r="W72" s="843"/>
      <c r="X72" s="843"/>
      <c r="Y72" s="843"/>
      <c r="Z72" s="843"/>
      <c r="AA72" s="843"/>
      <c r="AD72" s="878"/>
      <c r="AE72" s="878"/>
      <c r="AF72" s="878"/>
      <c r="AG72" s="878"/>
      <c r="AH72" s="878"/>
      <c r="AI72" s="878"/>
      <c r="AJ72" s="878"/>
      <c r="AK72" s="878"/>
      <c r="AL72" s="878"/>
      <c r="AM72" s="878"/>
      <c r="AN72" s="878"/>
      <c r="AO72" s="878"/>
      <c r="AP72" s="878"/>
      <c r="AS72" s="878"/>
      <c r="AT72" s="878"/>
      <c r="AU72" s="878"/>
      <c r="AV72" s="878"/>
      <c r="AW72" s="878"/>
      <c r="AX72" s="878"/>
      <c r="AY72" s="878"/>
      <c r="AZ72" s="878"/>
      <c r="BA72" s="878"/>
      <c r="BB72" s="878"/>
      <c r="BC72" s="878"/>
      <c r="BD72" s="878"/>
      <c r="BE72" s="878"/>
      <c r="CS72" s="21">
        <f>IF(O72="",0,1)</f>
        <v>1</v>
      </c>
      <c r="CT72" s="21">
        <f>IF(AD72="",1,IF(CU72="○",1,0))</f>
        <v>1</v>
      </c>
      <c r="CU72" s="37" t="e">
        <f>VLOOKUP(AD73,PL②!C58:E1517,2,FALSE)</f>
        <v>#N/A</v>
      </c>
      <c r="CV72" s="37" t="e">
        <f>VLOOKUP(AD73,PL②!C58:E1517,3,FALSE)</f>
        <v>#N/A</v>
      </c>
      <c r="CW72" s="53" t="e">
        <f>IF(CV72=0,"基本方針",CV72)</f>
        <v>#N/A</v>
      </c>
      <c r="CX72" s="52" t="e">
        <f>IF(CU72="○",CW72,IF(CU72="△",CW72,"エラー：申請先は経済産業局ではありません。"))</f>
        <v>#N/A</v>
      </c>
    </row>
    <row r="73" spans="4:102">
      <c r="E73" s="906" t="s">
        <v>3400</v>
      </c>
      <c r="F73" s="906"/>
      <c r="G73" s="906"/>
      <c r="H73" s="906"/>
      <c r="I73" s="906"/>
      <c r="J73" s="906"/>
      <c r="K73" s="906"/>
      <c r="L73" s="906"/>
      <c r="M73" s="906"/>
      <c r="N73" s="906"/>
      <c r="O73" s="879">
        <f>IF(O72="","",VLOOKUP(O72,PL②!B58:C1517,2,FALSE))</f>
        <v>1411</v>
      </c>
      <c r="P73" s="880"/>
      <c r="Q73" s="880"/>
      <c r="R73" s="880"/>
      <c r="S73" s="880"/>
      <c r="T73" s="880"/>
      <c r="U73" s="880"/>
      <c r="V73" s="880"/>
      <c r="W73" s="880"/>
      <c r="X73" s="880"/>
      <c r="Y73" s="880"/>
      <c r="Z73" s="880"/>
      <c r="AA73" s="881"/>
      <c r="AD73" s="879" t="str">
        <f>IF(AD72="","",VLOOKUP(AD72,PL②!B58:C1517,2,FALSE))</f>
        <v/>
      </c>
      <c r="AE73" s="880"/>
      <c r="AF73" s="880"/>
      <c r="AG73" s="880"/>
      <c r="AH73" s="880"/>
      <c r="AI73" s="880"/>
      <c r="AJ73" s="880"/>
      <c r="AK73" s="880"/>
      <c r="AL73" s="880"/>
      <c r="AM73" s="880"/>
      <c r="AN73" s="880"/>
      <c r="AO73" s="880"/>
      <c r="AP73" s="881"/>
      <c r="AS73" s="879" t="str">
        <f>IF(AS72="","",VLOOKUP(AS72,PL②!B58:C1517,2,FALSE))</f>
        <v/>
      </c>
      <c r="AT73" s="880"/>
      <c r="AU73" s="880"/>
      <c r="AV73" s="880"/>
      <c r="AW73" s="880"/>
      <c r="AX73" s="880"/>
      <c r="AY73" s="880"/>
      <c r="AZ73" s="880"/>
      <c r="BA73" s="880"/>
      <c r="BB73" s="880"/>
      <c r="BC73" s="880"/>
      <c r="BD73" s="880"/>
      <c r="BE73" s="881"/>
      <c r="CQ73" s="28"/>
      <c r="CR73" s="28"/>
      <c r="CS73" s="21">
        <f>IF(O73="",0,1)</f>
        <v>1</v>
      </c>
      <c r="CU73" s="37" t="s">
        <v>4279</v>
      </c>
      <c r="CV73" s="37" t="s">
        <v>4277</v>
      </c>
      <c r="CW73" s="37" t="s">
        <v>4278</v>
      </c>
      <c r="CX73" s="37" t="s">
        <v>4277</v>
      </c>
    </row>
    <row r="74" spans="4:102">
      <c r="E74" s="906" t="s">
        <v>18</v>
      </c>
      <c r="F74" s="906"/>
      <c r="G74" s="906"/>
      <c r="H74" s="906"/>
      <c r="I74" s="906"/>
      <c r="J74" s="906"/>
      <c r="K74" s="906"/>
      <c r="L74" s="906"/>
      <c r="M74" s="906"/>
      <c r="N74" s="906"/>
      <c r="O74" s="942" t="str">
        <f>CX70</f>
        <v>製造業の指針</v>
      </c>
      <c r="P74" s="942"/>
      <c r="Q74" s="942"/>
      <c r="R74" s="942"/>
      <c r="S74" s="942"/>
      <c r="T74" s="942"/>
      <c r="U74" s="942"/>
      <c r="V74" s="942"/>
      <c r="W74" s="942"/>
      <c r="X74" s="942"/>
      <c r="Y74" s="942"/>
      <c r="Z74" s="942"/>
      <c r="AA74" s="942"/>
      <c r="AD74" s="942" t="str">
        <f>IF(ISERROR(CX72),"",CX72)</f>
        <v/>
      </c>
      <c r="AE74" s="942"/>
      <c r="AF74" s="942"/>
      <c r="AG74" s="942"/>
      <c r="AH74" s="942"/>
      <c r="AI74" s="942"/>
      <c r="AJ74" s="942"/>
      <c r="AK74" s="942"/>
      <c r="AL74" s="942"/>
      <c r="AM74" s="942"/>
      <c r="AN74" s="942"/>
      <c r="AO74" s="942"/>
      <c r="AP74" s="942"/>
      <c r="AS74" s="942" t="str">
        <f>IF(ISERROR(CX74),"",CX74)</f>
        <v/>
      </c>
      <c r="AT74" s="942"/>
      <c r="AU74" s="942"/>
      <c r="AV74" s="942"/>
      <c r="AW74" s="942"/>
      <c r="AX74" s="942"/>
      <c r="AY74" s="942"/>
      <c r="AZ74" s="942"/>
      <c r="BA74" s="942"/>
      <c r="BB74" s="942"/>
      <c r="BC74" s="942"/>
      <c r="BD74" s="942"/>
      <c r="BE74" s="942"/>
      <c r="CQ74" s="28"/>
      <c r="CR74" s="28"/>
      <c r="CT74" s="21">
        <f>IF(AS72="",1,IF(CU74="○",1,0))</f>
        <v>1</v>
      </c>
      <c r="CU74" s="37" t="e">
        <f>VLOOKUP(AS73,PL②!C58:E1517,2,FALSE)</f>
        <v>#N/A</v>
      </c>
      <c r="CV74" s="37" t="e">
        <f>VLOOKUP(AS73,PL②!C58:E1517,3,FALSE)</f>
        <v>#N/A</v>
      </c>
      <c r="CW74" s="204" t="e">
        <f>IF(CV74=0,"基本方針",CV74)</f>
        <v>#N/A</v>
      </c>
      <c r="CX74" s="205" t="e">
        <f>IF(CU74="○",CW74,IF(CU74="△",CW74,"エラー：申請先は経済産業局ではありません。"))</f>
        <v>#N/A</v>
      </c>
    </row>
    <row r="75" spans="4:102">
      <c r="E75" s="44" t="s">
        <v>5059</v>
      </c>
      <c r="F75" s="44"/>
      <c r="G75" s="44"/>
      <c r="H75" s="44"/>
      <c r="I75" s="44"/>
      <c r="J75" s="44"/>
      <c r="K75" s="943" t="s">
        <v>5058</v>
      </c>
      <c r="L75" s="944"/>
      <c r="M75" s="944"/>
      <c r="N75" s="944"/>
      <c r="O75" s="944"/>
      <c r="P75" s="944"/>
      <c r="Q75" s="944"/>
      <c r="R75" s="944"/>
      <c r="S75" s="944"/>
      <c r="T75" s="944"/>
      <c r="U75" s="944"/>
      <c r="V75" s="944"/>
      <c r="W75" s="944"/>
      <c r="X75" s="944"/>
      <c r="Y75" s="944"/>
      <c r="Z75" s="944"/>
      <c r="AA75" s="944"/>
      <c r="AB75" s="944"/>
      <c r="AC75" s="944"/>
      <c r="AD75" s="944"/>
      <c r="AE75" s="944"/>
      <c r="AF75" s="944"/>
      <c r="AG75" s="944"/>
      <c r="AH75" s="944"/>
      <c r="AI75" s="944"/>
      <c r="AJ75" s="944"/>
      <c r="AK75" s="944"/>
      <c r="AL75" s="944"/>
      <c r="AM75" s="944"/>
      <c r="AN75" s="944"/>
      <c r="AO75" s="944"/>
      <c r="AP75" s="944"/>
      <c r="AQ75" s="197"/>
      <c r="AR75" s="197"/>
      <c r="AS75" s="44"/>
      <c r="AT75" s="44"/>
      <c r="AU75" s="44"/>
      <c r="AV75" s="44"/>
      <c r="AW75" s="44"/>
      <c r="AX75" s="44"/>
      <c r="AY75" s="44"/>
      <c r="AZ75" s="44"/>
      <c r="BA75" s="44"/>
      <c r="BB75" s="44"/>
      <c r="BC75" s="44"/>
      <c r="BD75" s="44"/>
      <c r="BE75" s="44"/>
      <c r="CQ75" s="28"/>
      <c r="CR75" s="28"/>
      <c r="CU75" s="33"/>
      <c r="CV75" s="33"/>
      <c r="CW75" s="112"/>
      <c r="CX75" s="112"/>
    </row>
    <row r="76" spans="4:102" hidden="1">
      <c r="E76" s="44"/>
      <c r="F76" s="44"/>
      <c r="G76" s="44"/>
      <c r="H76" s="44"/>
      <c r="I76" s="44"/>
      <c r="J76" s="44"/>
      <c r="K76" s="200"/>
      <c r="L76" s="201"/>
      <c r="M76" s="201"/>
      <c r="N76" s="201"/>
      <c r="O76" s="201"/>
      <c r="P76" s="201"/>
      <c r="Q76" s="201"/>
      <c r="R76" s="201"/>
      <c r="S76" s="201"/>
      <c r="T76" s="201"/>
      <c r="U76" s="201"/>
      <c r="V76" s="201"/>
      <c r="W76" s="201"/>
      <c r="X76" s="201"/>
      <c r="Y76" s="201"/>
      <c r="Z76" s="201"/>
      <c r="AA76" s="201"/>
      <c r="AB76" s="201"/>
      <c r="AC76" s="201"/>
      <c r="AD76" s="201"/>
      <c r="AE76" s="201"/>
      <c r="AF76" s="201"/>
      <c r="AG76" s="201"/>
      <c r="AH76" s="201"/>
      <c r="AI76" s="201"/>
      <c r="AJ76" s="201"/>
      <c r="AK76" s="201"/>
      <c r="AL76" s="201"/>
      <c r="AM76" s="201"/>
      <c r="AN76" s="201"/>
      <c r="AO76" s="201"/>
      <c r="AP76" s="201"/>
      <c r="AQ76" s="197"/>
      <c r="AR76" s="197"/>
      <c r="AS76" s="44"/>
      <c r="AT76" s="44"/>
      <c r="AU76" s="44"/>
      <c r="AV76" s="44"/>
      <c r="AW76" s="44"/>
      <c r="AX76" s="44"/>
      <c r="AY76" s="44"/>
      <c r="AZ76" s="44"/>
      <c r="BA76" s="44"/>
      <c r="BB76" s="44"/>
      <c r="BC76" s="44"/>
      <c r="BD76" s="44"/>
      <c r="BE76" s="44"/>
      <c r="CQ76" s="28"/>
      <c r="CR76" s="28"/>
      <c r="CU76" s="33"/>
      <c r="CV76" s="33"/>
      <c r="CW76" s="112"/>
      <c r="CX76" s="112"/>
    </row>
    <row r="77" spans="4:102" hidden="1">
      <c r="E77" s="44"/>
      <c r="F77" s="44"/>
      <c r="G77" s="44"/>
      <c r="H77" s="44"/>
      <c r="I77" s="44"/>
      <c r="J77" s="44"/>
      <c r="K77" s="200"/>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197"/>
      <c r="AR77" s="197"/>
      <c r="AS77" s="44"/>
      <c r="AT77" s="44"/>
      <c r="AU77" s="44"/>
      <c r="AV77" s="44"/>
      <c r="AW77" s="44"/>
      <c r="AX77" s="44"/>
      <c r="AY77" s="44"/>
      <c r="AZ77" s="44"/>
      <c r="BA77" s="44"/>
      <c r="BB77" s="44"/>
      <c r="BC77" s="44"/>
      <c r="BD77" s="44"/>
      <c r="BE77" s="44"/>
      <c r="CQ77" s="28"/>
      <c r="CR77" s="28"/>
      <c r="CU77" s="33"/>
      <c r="CV77" s="33"/>
      <c r="CW77" s="112"/>
      <c r="CX77" s="112"/>
    </row>
    <row r="78" spans="4:102" hidden="1">
      <c r="E78" s="44"/>
      <c r="F78" s="44"/>
      <c r="G78" s="44"/>
      <c r="H78" s="44"/>
      <c r="I78" s="44"/>
      <c r="J78" s="44"/>
      <c r="K78" s="200"/>
      <c r="L78" s="201"/>
      <c r="M78" s="201"/>
      <c r="N78" s="201"/>
      <c r="O78" s="201"/>
      <c r="P78" s="201"/>
      <c r="Q78" s="201"/>
      <c r="R78" s="201"/>
      <c r="S78" s="201"/>
      <c r="T78" s="201"/>
      <c r="U78" s="201"/>
      <c r="V78" s="201"/>
      <c r="W78" s="201"/>
      <c r="X78" s="201"/>
      <c r="Y78" s="201"/>
      <c r="Z78" s="201"/>
      <c r="AA78" s="201"/>
      <c r="AB78" s="201"/>
      <c r="AC78" s="201"/>
      <c r="AD78" s="201"/>
      <c r="AE78" s="201"/>
      <c r="AF78" s="201"/>
      <c r="AG78" s="201"/>
      <c r="AH78" s="201"/>
      <c r="AI78" s="201"/>
      <c r="AJ78" s="201"/>
      <c r="AK78" s="201"/>
      <c r="AL78" s="201"/>
      <c r="AM78" s="201"/>
      <c r="AN78" s="201"/>
      <c r="AO78" s="201"/>
      <c r="AP78" s="201"/>
      <c r="AQ78" s="197"/>
      <c r="AR78" s="197"/>
      <c r="AS78" s="44"/>
      <c r="AT78" s="44"/>
      <c r="AU78" s="44"/>
      <c r="AV78" s="44"/>
      <c r="AW78" s="44"/>
      <c r="AX78" s="44"/>
      <c r="AY78" s="44"/>
      <c r="AZ78" s="44"/>
      <c r="BA78" s="44"/>
      <c r="BB78" s="44"/>
      <c r="BC78" s="44"/>
      <c r="BD78" s="44"/>
      <c r="BE78" s="44"/>
      <c r="CQ78" s="28"/>
      <c r="CR78" s="28"/>
      <c r="CU78" s="33"/>
      <c r="CV78" s="33"/>
      <c r="CW78" s="112"/>
      <c r="CX78" s="112"/>
    </row>
    <row r="79" spans="4:102" hidden="1">
      <c r="E79" s="44"/>
      <c r="F79" s="44"/>
      <c r="G79" s="44"/>
      <c r="H79" s="44"/>
      <c r="I79" s="44"/>
      <c r="J79" s="44"/>
      <c r="K79" s="200"/>
      <c r="L79" s="201"/>
      <c r="M79" s="201"/>
      <c r="N79" s="201"/>
      <c r="O79" s="201"/>
      <c r="P79" s="201"/>
      <c r="Q79" s="201"/>
      <c r="R79" s="201"/>
      <c r="S79" s="201"/>
      <c r="T79" s="201"/>
      <c r="U79" s="201"/>
      <c r="V79" s="201"/>
      <c r="W79" s="201"/>
      <c r="X79" s="201"/>
      <c r="Y79" s="201"/>
      <c r="Z79" s="201"/>
      <c r="AA79" s="201"/>
      <c r="AB79" s="201"/>
      <c r="AC79" s="201"/>
      <c r="AD79" s="201"/>
      <c r="AE79" s="201"/>
      <c r="AF79" s="201"/>
      <c r="AG79" s="201"/>
      <c r="AH79" s="201"/>
      <c r="AI79" s="201"/>
      <c r="AJ79" s="201"/>
      <c r="AK79" s="201"/>
      <c r="AL79" s="201"/>
      <c r="AM79" s="201"/>
      <c r="AN79" s="201"/>
      <c r="AO79" s="201"/>
      <c r="AP79" s="201"/>
      <c r="AQ79" s="197"/>
      <c r="AR79" s="197"/>
      <c r="AS79" s="44"/>
      <c r="AT79" s="44"/>
      <c r="AU79" s="44"/>
      <c r="AV79" s="44"/>
      <c r="AW79" s="44"/>
      <c r="AX79" s="44"/>
      <c r="AY79" s="44"/>
      <c r="AZ79" s="44"/>
      <c r="BA79" s="44"/>
      <c r="BB79" s="44"/>
      <c r="BC79" s="44"/>
      <c r="BD79" s="44"/>
      <c r="BE79" s="44"/>
      <c r="CQ79" s="28"/>
      <c r="CR79" s="28"/>
      <c r="CU79" s="33"/>
      <c r="CV79" s="33"/>
      <c r="CW79" s="112"/>
      <c r="CX79" s="112"/>
    </row>
    <row r="80" spans="4:102" hidden="1">
      <c r="E80" s="44"/>
      <c r="F80" s="44"/>
      <c r="G80" s="44"/>
      <c r="H80" s="44"/>
      <c r="I80" s="44"/>
      <c r="J80" s="44"/>
      <c r="K80" s="200"/>
      <c r="L80" s="201"/>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197"/>
      <c r="AR80" s="197"/>
      <c r="AS80" s="44"/>
      <c r="AT80" s="44"/>
      <c r="AU80" s="44"/>
      <c r="AV80" s="44"/>
      <c r="AW80" s="44"/>
      <c r="AX80" s="44"/>
      <c r="AY80" s="44"/>
      <c r="AZ80" s="44"/>
      <c r="BA80" s="44"/>
      <c r="BB80" s="44"/>
      <c r="BC80" s="44"/>
      <c r="BD80" s="44"/>
      <c r="BE80" s="44"/>
      <c r="CQ80" s="28"/>
      <c r="CR80" s="28"/>
      <c r="CU80" s="33"/>
      <c r="CV80" s="33"/>
      <c r="CW80" s="112"/>
      <c r="CX80" s="112"/>
    </row>
    <row r="81" spans="4:103" ht="19.5" customHeight="1">
      <c r="E81" s="195"/>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CQ81" s="28"/>
      <c r="CR81" s="28"/>
      <c r="CW81" s="112"/>
      <c r="CX81" s="112"/>
    </row>
    <row r="82" spans="4:103" ht="17.25">
      <c r="D82" s="26" t="s">
        <v>3538</v>
      </c>
      <c r="AH82" s="113"/>
      <c r="CR82" s="21" t="s">
        <v>3631</v>
      </c>
    </row>
    <row r="83" spans="4:103">
      <c r="E83" s="906" t="s">
        <v>3534</v>
      </c>
      <c r="F83" s="906"/>
      <c r="G83" s="906"/>
      <c r="H83" s="906"/>
      <c r="I83" s="906"/>
      <c r="J83" s="906"/>
      <c r="K83" s="906"/>
      <c r="L83" s="906"/>
      <c r="M83" s="906"/>
      <c r="N83" s="906"/>
      <c r="O83" s="835">
        <v>3</v>
      </c>
      <c r="P83" s="995"/>
      <c r="Q83" s="996"/>
      <c r="R83" s="21" t="s">
        <v>3529</v>
      </c>
      <c r="CQ83" s="28"/>
      <c r="CR83" s="29">
        <f>CS83*CS84*CS85</f>
        <v>1</v>
      </c>
      <c r="CS83" s="21">
        <f>IF(O83="",0,1)</f>
        <v>1</v>
      </c>
      <c r="CU83" s="37" t="s">
        <v>3615</v>
      </c>
      <c r="CV83" s="37" t="s">
        <v>3618</v>
      </c>
      <c r="CW83" s="37" t="s">
        <v>3468</v>
      </c>
      <c r="CX83" s="37" t="s">
        <v>3469</v>
      </c>
      <c r="CY83" s="37" t="s">
        <v>3468</v>
      </c>
    </row>
    <row r="84" spans="4:103">
      <c r="E84" s="906" t="s">
        <v>3535</v>
      </c>
      <c r="F84" s="906"/>
      <c r="G84" s="906"/>
      <c r="H84" s="906"/>
      <c r="I84" s="906"/>
      <c r="J84" s="906"/>
      <c r="K84" s="906"/>
      <c r="L84" s="906"/>
      <c r="M84" s="906"/>
      <c r="N84" s="906"/>
      <c r="O84" s="994">
        <v>29</v>
      </c>
      <c r="P84" s="995"/>
      <c r="Q84" s="996"/>
      <c r="R84" s="21" t="s">
        <v>3529</v>
      </c>
      <c r="CQ84" s="28"/>
      <c r="CR84" s="28"/>
      <c r="CS84" s="21">
        <f>IF(O84="",0,1)</f>
        <v>1</v>
      </c>
      <c r="CU84" s="37">
        <f>O37*12+O38</f>
        <v>352</v>
      </c>
      <c r="CV84" s="37">
        <f>O84*12+O85</f>
        <v>352</v>
      </c>
      <c r="CW84" s="37">
        <f>CV84+12*O83-1</f>
        <v>387</v>
      </c>
      <c r="CX84" s="37">
        <f>ROUNDDOWN((CW84-1)/12,0)</f>
        <v>32</v>
      </c>
      <c r="CY84" s="37">
        <f>CW84-CX84*12</f>
        <v>3</v>
      </c>
    </row>
    <row r="85" spans="4:103">
      <c r="E85" s="906" t="s">
        <v>3536</v>
      </c>
      <c r="F85" s="906"/>
      <c r="G85" s="906"/>
      <c r="H85" s="906"/>
      <c r="I85" s="906"/>
      <c r="J85" s="906"/>
      <c r="K85" s="906"/>
      <c r="L85" s="906"/>
      <c r="M85" s="906"/>
      <c r="N85" s="906"/>
      <c r="O85" s="994">
        <v>4</v>
      </c>
      <c r="P85" s="995"/>
      <c r="Q85" s="996"/>
      <c r="R85" s="21" t="s">
        <v>3537</v>
      </c>
      <c r="CQ85" s="28"/>
      <c r="CR85" s="28"/>
      <c r="CS85" s="21">
        <f>IF(O85="",0,1)</f>
        <v>1</v>
      </c>
    </row>
    <row r="86" spans="4:103" hidden="1">
      <c r="E86" s="206"/>
      <c r="F86" s="206"/>
      <c r="G86" s="206"/>
      <c r="H86" s="206"/>
      <c r="I86" s="206"/>
      <c r="J86" s="206"/>
      <c r="K86" s="206"/>
      <c r="L86" s="206"/>
      <c r="M86" s="206"/>
      <c r="N86" s="206"/>
      <c r="O86" s="27"/>
      <c r="P86" s="206"/>
      <c r="Q86" s="206"/>
      <c r="CQ86" s="28"/>
      <c r="CR86" s="28"/>
    </row>
    <row r="87" spans="4:103" hidden="1">
      <c r="E87" s="206"/>
      <c r="F87" s="206"/>
      <c r="G87" s="206"/>
      <c r="H87" s="206"/>
      <c r="I87" s="206"/>
      <c r="J87" s="206"/>
      <c r="K87" s="206"/>
      <c r="L87" s="206"/>
      <c r="M87" s="206"/>
      <c r="N87" s="206"/>
      <c r="O87" s="27"/>
      <c r="P87" s="206"/>
      <c r="Q87" s="206"/>
      <c r="CQ87" s="28"/>
      <c r="CR87" s="28"/>
    </row>
    <row r="88" spans="4:103" hidden="1">
      <c r="E88" s="206"/>
      <c r="F88" s="206"/>
      <c r="G88" s="206"/>
      <c r="H88" s="206"/>
      <c r="I88" s="206"/>
      <c r="J88" s="206"/>
      <c r="K88" s="206"/>
      <c r="L88" s="206"/>
      <c r="M88" s="206"/>
      <c r="N88" s="206"/>
      <c r="O88" s="27"/>
      <c r="P88" s="206"/>
      <c r="Q88" s="206"/>
      <c r="CQ88" s="28"/>
      <c r="CR88" s="28"/>
    </row>
    <row r="89" spans="4:103" hidden="1">
      <c r="E89" s="206"/>
      <c r="F89" s="206"/>
      <c r="G89" s="206"/>
      <c r="H89" s="206"/>
      <c r="I89" s="206"/>
      <c r="J89" s="206"/>
      <c r="K89" s="206"/>
      <c r="L89" s="206"/>
      <c r="M89" s="206"/>
      <c r="N89" s="206"/>
      <c r="O89" s="27"/>
      <c r="P89" s="206"/>
      <c r="Q89" s="206"/>
      <c r="CQ89" s="28"/>
      <c r="CR89" s="28"/>
    </row>
    <row r="90" spans="4:103" hidden="1">
      <c r="E90" s="206"/>
      <c r="F90" s="206"/>
      <c r="G90" s="206"/>
      <c r="H90" s="206"/>
      <c r="I90" s="206"/>
      <c r="J90" s="206"/>
      <c r="K90" s="206"/>
      <c r="L90" s="206"/>
      <c r="M90" s="206"/>
      <c r="N90" s="206"/>
      <c r="O90" s="27"/>
      <c r="P90" s="206"/>
      <c r="Q90" s="206"/>
      <c r="CQ90" s="28"/>
      <c r="CR90" s="28"/>
    </row>
    <row r="92" spans="4:103" ht="15" customHeight="1">
      <c r="D92" s="26" t="s">
        <v>3539</v>
      </c>
      <c r="CR92" s="21" t="s">
        <v>3630</v>
      </c>
    </row>
    <row r="93" spans="4:103" ht="138" customHeight="1">
      <c r="E93" s="931" t="s">
        <v>19</v>
      </c>
      <c r="F93" s="932"/>
      <c r="G93" s="932"/>
      <c r="H93" s="932"/>
      <c r="I93" s="932"/>
      <c r="J93" s="932"/>
      <c r="K93" s="932"/>
      <c r="L93" s="932"/>
      <c r="M93" s="932"/>
      <c r="N93" s="933"/>
      <c r="O93" s="954" t="s">
        <v>4176</v>
      </c>
      <c r="P93" s="955"/>
      <c r="Q93" s="955"/>
      <c r="R93" s="955"/>
      <c r="S93" s="955"/>
      <c r="T93" s="955"/>
      <c r="U93" s="955"/>
      <c r="V93" s="955"/>
      <c r="W93" s="955"/>
      <c r="X93" s="955"/>
      <c r="Y93" s="955"/>
      <c r="Z93" s="955"/>
      <c r="AA93" s="956"/>
      <c r="AC93" s="920" t="s">
        <v>4810</v>
      </c>
      <c r="AD93" s="869"/>
      <c r="AE93" s="869"/>
      <c r="AF93" s="869"/>
      <c r="AG93" s="869"/>
      <c r="AH93" s="869"/>
      <c r="AI93" s="869"/>
      <c r="AJ93" s="869"/>
      <c r="AK93" s="869"/>
      <c r="AL93" s="869"/>
      <c r="AM93" s="869"/>
      <c r="AN93" s="869"/>
      <c r="AO93" s="869"/>
      <c r="AP93" s="869"/>
      <c r="AQ93" s="869"/>
      <c r="AR93" s="869"/>
      <c r="AS93" s="869"/>
      <c r="AT93" s="869"/>
      <c r="CR93" s="25">
        <f>CS93*CS94*CS97*CS105</f>
        <v>1</v>
      </c>
      <c r="CS93" s="21">
        <f>IF(O93="",0,1)</f>
        <v>1</v>
      </c>
    </row>
    <row r="94" spans="4:103" ht="147" customHeight="1">
      <c r="E94" s="941" t="s">
        <v>20</v>
      </c>
      <c r="F94" s="932"/>
      <c r="G94" s="932"/>
      <c r="H94" s="932"/>
      <c r="I94" s="932"/>
      <c r="J94" s="932"/>
      <c r="K94" s="932"/>
      <c r="L94" s="932"/>
      <c r="M94" s="932"/>
      <c r="N94" s="933"/>
      <c r="O94" s="954" t="s">
        <v>4192</v>
      </c>
      <c r="P94" s="955"/>
      <c r="Q94" s="955"/>
      <c r="R94" s="955"/>
      <c r="S94" s="955"/>
      <c r="T94" s="955"/>
      <c r="U94" s="955"/>
      <c r="V94" s="955"/>
      <c r="W94" s="955"/>
      <c r="X94" s="955"/>
      <c r="Y94" s="955"/>
      <c r="Z94" s="955"/>
      <c r="AA94" s="956"/>
      <c r="CS94" s="21">
        <f>IF(O94="",0,1)</f>
        <v>1</v>
      </c>
    </row>
    <row r="95" spans="4:103" ht="29.25" customHeight="1">
      <c r="E95" s="858" t="s">
        <v>21</v>
      </c>
      <c r="F95" s="906"/>
      <c r="G95" s="906"/>
      <c r="H95" s="906"/>
      <c r="I95" s="906"/>
      <c r="J95" s="906"/>
      <c r="K95" s="906"/>
      <c r="L95" s="906"/>
      <c r="M95" s="906"/>
      <c r="N95" s="906"/>
      <c r="O95" s="949" t="s">
        <v>5036</v>
      </c>
      <c r="P95" s="950"/>
      <c r="Q95" s="950"/>
      <c r="R95" s="950"/>
      <c r="S95" s="950"/>
      <c r="T95" s="950"/>
      <c r="U95" s="950"/>
      <c r="V95" s="950"/>
      <c r="W95" s="950"/>
      <c r="X95" s="950"/>
      <c r="Y95" s="950"/>
      <c r="Z95" s="950"/>
      <c r="AA95" s="950"/>
      <c r="AB95" s="932"/>
      <c r="AC95" s="932"/>
      <c r="AD95" s="932"/>
      <c r="AE95" s="932"/>
      <c r="AF95" s="932"/>
      <c r="AG95" s="932"/>
      <c r="AH95" s="932"/>
      <c r="AI95" s="932"/>
      <c r="AJ95" s="932"/>
      <c r="AK95" s="933"/>
    </row>
    <row r="96" spans="4:103" ht="16.5" customHeight="1">
      <c r="E96" s="858"/>
      <c r="F96" s="906"/>
      <c r="G96" s="906"/>
      <c r="H96" s="906"/>
      <c r="I96" s="906"/>
      <c r="J96" s="906"/>
      <c r="K96" s="906"/>
      <c r="L96" s="906"/>
      <c r="M96" s="906"/>
      <c r="N96" s="906"/>
      <c r="O96" s="30" t="s">
        <v>3476</v>
      </c>
      <c r="P96" s="35"/>
      <c r="Q96" s="35"/>
      <c r="R96" s="35"/>
      <c r="S96" s="35"/>
      <c r="T96" s="35"/>
      <c r="U96" s="35"/>
      <c r="V96" s="35"/>
      <c r="W96" s="35"/>
      <c r="X96" s="35"/>
      <c r="Y96" s="35"/>
      <c r="Z96" s="32" t="s">
        <v>3554</v>
      </c>
      <c r="AA96" s="33"/>
      <c r="AB96" s="33"/>
      <c r="AC96" s="33"/>
      <c r="AD96" s="33"/>
      <c r="AE96" s="33"/>
      <c r="AF96" s="33"/>
      <c r="AG96" s="33"/>
      <c r="AH96" s="33"/>
      <c r="AI96" s="33"/>
      <c r="AJ96" s="33"/>
      <c r="AK96" s="34"/>
      <c r="CS96" s="21" t="s">
        <v>3627</v>
      </c>
    </row>
    <row r="97" spans="5:105" ht="16.5" customHeight="1">
      <c r="E97" s="858"/>
      <c r="F97" s="906"/>
      <c r="G97" s="906"/>
      <c r="H97" s="906"/>
      <c r="I97" s="906"/>
      <c r="J97" s="906"/>
      <c r="K97" s="906"/>
      <c r="L97" s="906"/>
      <c r="M97" s="906"/>
      <c r="N97" s="906"/>
      <c r="O97" s="106" t="str">
        <f>入力②ﾛｶﾍﾞﾝ!A34</f>
        <v>指標</v>
      </c>
      <c r="P97" s="107"/>
      <c r="Q97" s="107"/>
      <c r="R97" s="107"/>
      <c r="S97" s="870" t="s">
        <v>3555</v>
      </c>
      <c r="T97" s="871"/>
      <c r="U97" s="871"/>
      <c r="V97" s="872"/>
      <c r="W97" s="873" t="s">
        <v>3556</v>
      </c>
      <c r="X97" s="874"/>
      <c r="Y97" s="35"/>
      <c r="Z97" s="32"/>
      <c r="AA97" s="106" t="s">
        <v>3558</v>
      </c>
      <c r="AB97" s="107"/>
      <c r="AC97" s="107"/>
      <c r="AD97" s="107"/>
      <c r="AE97" s="870" t="s">
        <v>3555</v>
      </c>
      <c r="AF97" s="875"/>
      <c r="AG97" s="875"/>
      <c r="AH97" s="876"/>
      <c r="AI97" s="873" t="s">
        <v>3556</v>
      </c>
      <c r="AJ97" s="874"/>
      <c r="AK97" s="34"/>
      <c r="CS97" s="21">
        <f>入力②ﾛｶﾍﾞﾝ!I14</f>
        <v>1</v>
      </c>
    </row>
    <row r="98" spans="5:105" ht="16.5" customHeight="1">
      <c r="E98" s="858"/>
      <c r="F98" s="906"/>
      <c r="G98" s="906"/>
      <c r="H98" s="906"/>
      <c r="I98" s="906"/>
      <c r="J98" s="906"/>
      <c r="K98" s="906"/>
      <c r="L98" s="906"/>
      <c r="M98" s="906"/>
      <c r="N98" s="906"/>
      <c r="O98" s="106" t="str">
        <f>入力②ﾛｶﾍﾞﾝ!A35</f>
        <v>①売上高増加率</v>
      </c>
      <c r="P98" s="107"/>
      <c r="Q98" s="107"/>
      <c r="R98" s="107"/>
      <c r="S98" s="870">
        <f>入力②ﾛｶﾍﾞﾝ!B35</f>
        <v>-0.78977724586749365</v>
      </c>
      <c r="T98" s="871"/>
      <c r="U98" s="871"/>
      <c r="V98" s="872"/>
      <c r="W98" s="873">
        <f>入力②ﾛｶﾍﾞﾝ!C35</f>
        <v>1</v>
      </c>
      <c r="X98" s="874"/>
      <c r="Y98" s="33"/>
      <c r="Z98" s="33"/>
      <c r="AA98" s="106" t="str">
        <f t="shared" ref="AA98:AA103" si="4">O98</f>
        <v>①売上高増加率</v>
      </c>
      <c r="AB98" s="107"/>
      <c r="AC98" s="107"/>
      <c r="AD98" s="107"/>
      <c r="AE98" s="870">
        <f>入力②ﾛｶﾍﾞﾝ!B47</f>
        <v>1.9230769230769162E-2</v>
      </c>
      <c r="AF98" s="875"/>
      <c r="AG98" s="875"/>
      <c r="AH98" s="876"/>
      <c r="AI98" s="873">
        <f>入力②ﾛｶﾍﾞﾝ!C47</f>
        <v>3</v>
      </c>
      <c r="AJ98" s="874"/>
      <c r="AK98" s="34"/>
    </row>
    <row r="99" spans="5:105" ht="16.5" customHeight="1">
      <c r="E99" s="858"/>
      <c r="F99" s="906"/>
      <c r="G99" s="906"/>
      <c r="H99" s="906"/>
      <c r="I99" s="906"/>
      <c r="J99" s="906"/>
      <c r="K99" s="906"/>
      <c r="L99" s="906"/>
      <c r="M99" s="906"/>
      <c r="N99" s="906"/>
      <c r="O99" s="106" t="str">
        <f>入力②ﾛｶﾍﾞﾝ!A36</f>
        <v>②営業利益率</v>
      </c>
      <c r="P99" s="107"/>
      <c r="Q99" s="107"/>
      <c r="R99" s="107"/>
      <c r="S99" s="870">
        <f>入力②ﾛｶﾍﾞﾝ!B36</f>
        <v>0.1</v>
      </c>
      <c r="T99" s="871"/>
      <c r="U99" s="871"/>
      <c r="V99" s="872"/>
      <c r="W99" s="873">
        <f>入力②ﾛｶﾍﾞﾝ!C36</f>
        <v>5</v>
      </c>
      <c r="X99" s="874"/>
      <c r="Y99" s="33"/>
      <c r="Z99" s="33"/>
      <c r="AA99" s="106" t="str">
        <f t="shared" si="4"/>
        <v>②営業利益率</v>
      </c>
      <c r="AB99" s="107"/>
      <c r="AC99" s="107"/>
      <c r="AD99" s="107"/>
      <c r="AE99" s="870">
        <f>入力②ﾛｶﾍﾞﾝ!B48</f>
        <v>0.14150943396226415</v>
      </c>
      <c r="AF99" s="875"/>
      <c r="AG99" s="875"/>
      <c r="AH99" s="876"/>
      <c r="AI99" s="873">
        <f>入力②ﾛｶﾍﾞﾝ!C48</f>
        <v>5</v>
      </c>
      <c r="AJ99" s="874"/>
      <c r="AK99" s="34"/>
    </row>
    <row r="100" spans="5:105" ht="16.5" customHeight="1">
      <c r="E100" s="858"/>
      <c r="F100" s="906"/>
      <c r="G100" s="906"/>
      <c r="H100" s="906"/>
      <c r="I100" s="906"/>
      <c r="J100" s="906"/>
      <c r="K100" s="906"/>
      <c r="L100" s="906"/>
      <c r="M100" s="906"/>
      <c r="N100" s="906"/>
      <c r="O100" s="106" t="str">
        <f>入力②ﾛｶﾍﾞﾝ!A37</f>
        <v>③労働生産性</v>
      </c>
      <c r="P100" s="107"/>
      <c r="Q100" s="107"/>
      <c r="R100" s="107"/>
      <c r="S100" s="951">
        <f>入力②ﾛｶﾍﾞﾝ!B37</f>
        <v>10000</v>
      </c>
      <c r="T100" s="952"/>
      <c r="U100" s="952"/>
      <c r="V100" s="953"/>
      <c r="W100" s="873">
        <f>入力②ﾛｶﾍﾞﾝ!C37</f>
        <v>5</v>
      </c>
      <c r="X100" s="874"/>
      <c r="Y100" s="33"/>
      <c r="Z100" s="33"/>
      <c r="AA100" s="106" t="str">
        <f t="shared" si="4"/>
        <v>③労働生産性</v>
      </c>
      <c r="AB100" s="107"/>
      <c r="AC100" s="107"/>
      <c r="AD100" s="107"/>
      <c r="AE100" s="951">
        <f ca="1">入力②ﾛｶﾍﾞﾝ!B49</f>
        <v>13636.363636363636</v>
      </c>
      <c r="AF100" s="1042"/>
      <c r="AG100" s="1042"/>
      <c r="AH100" s="874"/>
      <c r="AI100" s="873">
        <f ca="1">入力②ﾛｶﾍﾞﾝ!C49</f>
        <v>5</v>
      </c>
      <c r="AJ100" s="874"/>
      <c r="AK100" s="34"/>
      <c r="AM100" s="110" t="s">
        <v>4173</v>
      </c>
    </row>
    <row r="101" spans="5:105" ht="16.5" customHeight="1">
      <c r="E101" s="858"/>
      <c r="F101" s="906"/>
      <c r="G101" s="906"/>
      <c r="H101" s="906"/>
      <c r="I101" s="906"/>
      <c r="J101" s="906"/>
      <c r="K101" s="906"/>
      <c r="L101" s="906"/>
      <c r="M101" s="906"/>
      <c r="N101" s="906"/>
      <c r="O101" s="106" t="str">
        <f>入力②ﾛｶﾍﾞﾝ!A38</f>
        <v>④EBITDA有利子負債倍率</v>
      </c>
      <c r="P101" s="107"/>
      <c r="Q101" s="107"/>
      <c r="R101" s="107"/>
      <c r="S101" s="946">
        <f>入力②ﾛｶﾍﾞﾝ!B38</f>
        <v>1.3920205939524029</v>
      </c>
      <c r="T101" s="947"/>
      <c r="U101" s="947"/>
      <c r="V101" s="948"/>
      <c r="W101" s="873">
        <f>入力②ﾛｶﾍﾞﾝ!C38</f>
        <v>3</v>
      </c>
      <c r="X101" s="874"/>
      <c r="Y101" s="33"/>
      <c r="Z101" s="33"/>
      <c r="AA101" s="106" t="str">
        <f t="shared" si="4"/>
        <v>④EBITDA有利子負債倍率</v>
      </c>
      <c r="AB101" s="107"/>
      <c r="AC101" s="107"/>
      <c r="AD101" s="107"/>
      <c r="AE101" s="946">
        <f>入力②ﾛｶﾍﾞﾝ!B50</f>
        <v>-0.61538461538461542</v>
      </c>
      <c r="AF101" s="992"/>
      <c r="AG101" s="992"/>
      <c r="AH101" s="993"/>
      <c r="AI101" s="873">
        <f>入力②ﾛｶﾍﾞﾝ!C50</f>
        <v>5</v>
      </c>
      <c r="AJ101" s="874"/>
      <c r="AK101" s="34"/>
      <c r="AM101" s="87" t="s">
        <v>4174</v>
      </c>
      <c r="CU101" s="21" t="s">
        <v>4199</v>
      </c>
      <c r="CV101" s="21" t="s">
        <v>4195</v>
      </c>
      <c r="CW101" s="21" t="s">
        <v>4196</v>
      </c>
      <c r="CX101" s="21" t="s">
        <v>4197</v>
      </c>
      <c r="CY101" s="21" t="s">
        <v>4198</v>
      </c>
      <c r="CZ101" s="21" t="s">
        <v>4200</v>
      </c>
    </row>
    <row r="102" spans="5:105" ht="15.75" customHeight="1">
      <c r="E102" s="858"/>
      <c r="F102" s="906"/>
      <c r="G102" s="906"/>
      <c r="H102" s="906"/>
      <c r="I102" s="906"/>
      <c r="J102" s="906"/>
      <c r="K102" s="906"/>
      <c r="L102" s="906"/>
      <c r="M102" s="906"/>
      <c r="N102" s="906"/>
      <c r="O102" s="106" t="str">
        <f>入力②ﾛｶﾍﾞﾝ!A39</f>
        <v>⑤営業運転資本回転期間</v>
      </c>
      <c r="P102" s="107"/>
      <c r="Q102" s="107"/>
      <c r="R102" s="107"/>
      <c r="S102" s="938">
        <f>入力②ﾛｶﾍﾞﾝ!B39</f>
        <v>6.5346600000000006</v>
      </c>
      <c r="T102" s="1030"/>
      <c r="U102" s="1030"/>
      <c r="V102" s="1031"/>
      <c r="W102" s="873">
        <f>入力②ﾛｶﾍﾞﾝ!C39</f>
        <v>1</v>
      </c>
      <c r="X102" s="874"/>
      <c r="Y102" s="33"/>
      <c r="Z102" s="33"/>
      <c r="AA102" s="106" t="str">
        <f t="shared" si="4"/>
        <v>⑤営業運転資本回転期間</v>
      </c>
      <c r="AB102" s="107"/>
      <c r="AC102" s="107"/>
      <c r="AD102" s="107"/>
      <c r="AE102" s="938">
        <f>入力②ﾛｶﾍﾞﾝ!B51</f>
        <v>6.7924528301886795</v>
      </c>
      <c r="AF102" s="939"/>
      <c r="AG102" s="939"/>
      <c r="AH102" s="940"/>
      <c r="AI102" s="873">
        <f>入力②ﾛｶﾍﾞﾝ!C51</f>
        <v>1</v>
      </c>
      <c r="AJ102" s="874"/>
      <c r="AK102" s="34"/>
      <c r="AM102" s="87" t="s">
        <v>4204</v>
      </c>
      <c r="CU102" s="49">
        <f ca="1">O122</f>
        <v>1.3636363636363669E-2</v>
      </c>
      <c r="CV102" s="21">
        <f>O83</f>
        <v>3</v>
      </c>
      <c r="CW102" s="21" t="str">
        <f>O117</f>
        <v>労働生産性</v>
      </c>
      <c r="CX102" s="21">
        <f>IF(CW102="売上高経常利益率",1,0.5)</f>
        <v>0.5</v>
      </c>
      <c r="CY102" s="21">
        <f>IF(CX102="売上高経常利益率",2,0.5)</f>
        <v>0.5</v>
      </c>
      <c r="CZ102" s="50">
        <f>(CY102+CX102*(CV102-2))/100</f>
        <v>0.01</v>
      </c>
      <c r="DA102" s="25">
        <f ca="1">IF(CU102&lt;CZ102,0,1)</f>
        <v>1</v>
      </c>
    </row>
    <row r="103" spans="5:105" ht="15.75" customHeight="1">
      <c r="E103" s="858"/>
      <c r="F103" s="906"/>
      <c r="G103" s="906"/>
      <c r="H103" s="906"/>
      <c r="I103" s="906"/>
      <c r="J103" s="906"/>
      <c r="K103" s="906"/>
      <c r="L103" s="906"/>
      <c r="M103" s="906"/>
      <c r="N103" s="906"/>
      <c r="O103" s="106" t="str">
        <f>入力②ﾛｶﾍﾞﾝ!A40</f>
        <v>⑥自己資本比率</v>
      </c>
      <c r="P103" s="107"/>
      <c r="Q103" s="107"/>
      <c r="R103" s="107"/>
      <c r="S103" s="870">
        <f>入力②ﾛｶﾍﾞﾝ!B40</f>
        <v>0.35363399685415198</v>
      </c>
      <c r="T103" s="871"/>
      <c r="U103" s="871"/>
      <c r="V103" s="872"/>
      <c r="W103" s="873">
        <f>入力②ﾛｶﾍﾞﾝ!C40</f>
        <v>3</v>
      </c>
      <c r="X103" s="874"/>
      <c r="Y103" s="33"/>
      <c r="Z103" s="33"/>
      <c r="AA103" s="106" t="str">
        <f t="shared" si="4"/>
        <v>⑥自己資本比率</v>
      </c>
      <c r="AB103" s="107"/>
      <c r="AC103" s="107"/>
      <c r="AD103" s="107"/>
      <c r="AE103" s="870">
        <f>入力②ﾛｶﾍﾞﾝ!B52</f>
        <v>0.5</v>
      </c>
      <c r="AF103" s="875"/>
      <c r="AG103" s="875"/>
      <c r="AH103" s="876"/>
      <c r="AI103" s="873">
        <f>入力②ﾛｶﾍﾞﾝ!C52</f>
        <v>4</v>
      </c>
      <c r="AJ103" s="874"/>
      <c r="AK103" s="34"/>
    </row>
    <row r="104" spans="5:105" ht="15.75" customHeight="1">
      <c r="E104" s="858"/>
      <c r="F104" s="906"/>
      <c r="G104" s="906"/>
      <c r="H104" s="906"/>
      <c r="I104" s="906"/>
      <c r="J104" s="906"/>
      <c r="K104" s="906"/>
      <c r="L104" s="906"/>
      <c r="M104" s="906"/>
      <c r="N104" s="906"/>
      <c r="O104" s="36"/>
      <c r="P104" s="31"/>
      <c r="Q104" s="31"/>
      <c r="R104" s="31"/>
      <c r="S104" s="31"/>
      <c r="T104" s="31"/>
      <c r="U104" s="31"/>
      <c r="V104" s="31"/>
      <c r="W104" s="31"/>
      <c r="X104" s="31"/>
      <c r="Y104" s="33"/>
      <c r="Z104" s="33"/>
      <c r="AA104" s="33"/>
      <c r="AB104" s="33"/>
      <c r="AC104" s="33"/>
      <c r="AD104" s="33"/>
      <c r="AE104" s="33"/>
      <c r="AF104" s="33"/>
      <c r="AG104" s="33"/>
      <c r="AH104" s="33"/>
      <c r="AI104" s="33"/>
      <c r="AJ104" s="33"/>
      <c r="AK104" s="34"/>
    </row>
    <row r="105" spans="5:105">
      <c r="E105" s="906"/>
      <c r="F105" s="906"/>
      <c r="G105" s="906"/>
      <c r="H105" s="906"/>
      <c r="I105" s="906"/>
      <c r="J105" s="906"/>
      <c r="K105" s="906"/>
      <c r="L105" s="906"/>
      <c r="M105" s="906"/>
      <c r="N105" s="906"/>
      <c r="O105" s="984" t="s">
        <v>4177</v>
      </c>
      <c r="P105" s="985"/>
      <c r="Q105" s="985"/>
      <c r="R105" s="985"/>
      <c r="S105" s="985"/>
      <c r="T105" s="985"/>
      <c r="U105" s="985"/>
      <c r="V105" s="985"/>
      <c r="W105" s="985"/>
      <c r="X105" s="985"/>
      <c r="Y105" s="985"/>
      <c r="Z105" s="985"/>
      <c r="AA105" s="985"/>
      <c r="AB105" s="986"/>
      <c r="AC105" s="986"/>
      <c r="AD105" s="986"/>
      <c r="AE105" s="986"/>
      <c r="AF105" s="986"/>
      <c r="AG105" s="986"/>
      <c r="AH105" s="986"/>
      <c r="AI105" s="986"/>
      <c r="AJ105" s="986"/>
      <c r="AK105" s="987"/>
      <c r="CS105" s="21">
        <f>IF(O105="",0,1)</f>
        <v>1</v>
      </c>
    </row>
    <row r="106" spans="5:105">
      <c r="E106" s="906"/>
      <c r="F106" s="906"/>
      <c r="G106" s="906"/>
      <c r="H106" s="906"/>
      <c r="I106" s="906"/>
      <c r="J106" s="906"/>
      <c r="K106" s="906"/>
      <c r="L106" s="906"/>
      <c r="M106" s="906"/>
      <c r="N106" s="906"/>
      <c r="O106" s="984"/>
      <c r="P106" s="985"/>
      <c r="Q106" s="985"/>
      <c r="R106" s="985"/>
      <c r="S106" s="985"/>
      <c r="T106" s="985"/>
      <c r="U106" s="985"/>
      <c r="V106" s="985"/>
      <c r="W106" s="985"/>
      <c r="X106" s="985"/>
      <c r="Y106" s="985"/>
      <c r="Z106" s="985"/>
      <c r="AA106" s="985"/>
      <c r="AB106" s="986"/>
      <c r="AC106" s="986"/>
      <c r="AD106" s="986"/>
      <c r="AE106" s="986"/>
      <c r="AF106" s="986"/>
      <c r="AG106" s="986"/>
      <c r="AH106" s="986"/>
      <c r="AI106" s="986"/>
      <c r="AJ106" s="986"/>
      <c r="AK106" s="987"/>
    </row>
    <row r="107" spans="5:105">
      <c r="E107" s="906"/>
      <c r="F107" s="906"/>
      <c r="G107" s="906"/>
      <c r="H107" s="906"/>
      <c r="I107" s="906"/>
      <c r="J107" s="906"/>
      <c r="K107" s="906"/>
      <c r="L107" s="906"/>
      <c r="M107" s="906"/>
      <c r="N107" s="906"/>
      <c r="O107" s="984"/>
      <c r="P107" s="985"/>
      <c r="Q107" s="985"/>
      <c r="R107" s="985"/>
      <c r="S107" s="985"/>
      <c r="T107" s="985"/>
      <c r="U107" s="985"/>
      <c r="V107" s="985"/>
      <c r="W107" s="985"/>
      <c r="X107" s="985"/>
      <c r="Y107" s="985"/>
      <c r="Z107" s="985"/>
      <c r="AA107" s="985"/>
      <c r="AB107" s="986"/>
      <c r="AC107" s="986"/>
      <c r="AD107" s="986"/>
      <c r="AE107" s="986"/>
      <c r="AF107" s="986"/>
      <c r="AG107" s="986"/>
      <c r="AH107" s="986"/>
      <c r="AI107" s="986"/>
      <c r="AJ107" s="986"/>
      <c r="AK107" s="987"/>
    </row>
    <row r="108" spans="5:105">
      <c r="E108" s="906"/>
      <c r="F108" s="906"/>
      <c r="G108" s="906"/>
      <c r="H108" s="906"/>
      <c r="I108" s="906"/>
      <c r="J108" s="906"/>
      <c r="K108" s="906"/>
      <c r="L108" s="906"/>
      <c r="M108" s="906"/>
      <c r="N108" s="906"/>
      <c r="O108" s="988"/>
      <c r="P108" s="989"/>
      <c r="Q108" s="989"/>
      <c r="R108" s="989"/>
      <c r="S108" s="989"/>
      <c r="T108" s="989"/>
      <c r="U108" s="989"/>
      <c r="V108" s="989"/>
      <c r="W108" s="989"/>
      <c r="X108" s="989"/>
      <c r="Y108" s="989"/>
      <c r="Z108" s="989"/>
      <c r="AA108" s="989"/>
      <c r="AB108" s="990"/>
      <c r="AC108" s="990"/>
      <c r="AD108" s="990"/>
      <c r="AE108" s="990"/>
      <c r="AF108" s="990"/>
      <c r="AG108" s="990"/>
      <c r="AH108" s="990"/>
      <c r="AI108" s="990"/>
      <c r="AJ108" s="990"/>
      <c r="AK108" s="991"/>
    </row>
    <row r="110" spans="5:105" hidden="1"/>
    <row r="111" spans="5:105" hidden="1"/>
    <row r="112" spans="5:105" hidden="1"/>
    <row r="113" spans="4:119" hidden="1"/>
    <row r="114" spans="4:119" hidden="1"/>
    <row r="115" spans="4:119" hidden="1"/>
    <row r="116" spans="4:119" ht="17.25">
      <c r="D116" s="26" t="s">
        <v>3540</v>
      </c>
      <c r="CR116" s="21" t="s">
        <v>3629</v>
      </c>
    </row>
    <row r="117" spans="4:119" ht="18.75" customHeight="1">
      <c r="E117" s="931" t="s">
        <v>22</v>
      </c>
      <c r="F117" s="932"/>
      <c r="G117" s="932"/>
      <c r="H117" s="932"/>
      <c r="I117" s="932"/>
      <c r="J117" s="932"/>
      <c r="K117" s="932"/>
      <c r="L117" s="932"/>
      <c r="M117" s="932"/>
      <c r="N117" s="933"/>
      <c r="O117" s="957" t="s">
        <v>3415</v>
      </c>
      <c r="P117" s="958"/>
      <c r="Q117" s="958"/>
      <c r="R117" s="958"/>
      <c r="S117" s="958"/>
      <c r="T117" s="958"/>
      <c r="U117" s="958"/>
      <c r="V117" s="958"/>
      <c r="W117" s="958"/>
      <c r="X117" s="958"/>
      <c r="Y117" s="958"/>
      <c r="Z117" s="958"/>
      <c r="AA117" s="959"/>
      <c r="CR117" s="25">
        <f ca="1">CS117*CS119*CS120*CS121*CS122</f>
        <v>1</v>
      </c>
      <c r="CS117" s="21">
        <f>IF(O117="",0,1)</f>
        <v>1</v>
      </c>
      <c r="DA117" s="21">
        <v>1</v>
      </c>
      <c r="DB117" s="21" t="s">
        <v>4246</v>
      </c>
    </row>
    <row r="118" spans="4:119" ht="22.5" customHeight="1">
      <c r="E118" s="931" t="s">
        <v>3542</v>
      </c>
      <c r="F118" s="932"/>
      <c r="G118" s="932"/>
      <c r="H118" s="932"/>
      <c r="I118" s="932"/>
      <c r="J118" s="932"/>
      <c r="K118" s="932"/>
      <c r="L118" s="932"/>
      <c r="M118" s="932"/>
      <c r="N118" s="933"/>
      <c r="O118" s="960" t="s">
        <v>5037</v>
      </c>
      <c r="P118" s="932"/>
      <c r="Q118" s="932"/>
      <c r="R118" s="932"/>
      <c r="S118" s="932"/>
      <c r="T118" s="932"/>
      <c r="U118" s="932"/>
      <c r="V118" s="932"/>
      <c r="W118" s="932"/>
      <c r="X118" s="932"/>
      <c r="Y118" s="932"/>
      <c r="Z118" s="932"/>
      <c r="AA118" s="933"/>
      <c r="CU118" s="37"/>
      <c r="CV118" s="37" t="s">
        <v>3422</v>
      </c>
      <c r="CW118" s="37" t="s">
        <v>3423</v>
      </c>
      <c r="CX118" s="37" t="s">
        <v>3427</v>
      </c>
      <c r="DA118" s="21">
        <v>2</v>
      </c>
      <c r="DB118" s="21" t="s">
        <v>5128</v>
      </c>
      <c r="DO118" s="28"/>
    </row>
    <row r="119" spans="4:119">
      <c r="E119" s="931" t="s">
        <v>23</v>
      </c>
      <c r="F119" s="932"/>
      <c r="G119" s="932"/>
      <c r="H119" s="932"/>
      <c r="I119" s="932"/>
      <c r="J119" s="932"/>
      <c r="K119" s="932"/>
      <c r="L119" s="932"/>
      <c r="M119" s="932"/>
      <c r="N119" s="933"/>
      <c r="O119" s="961">
        <f ca="1">IF(O117="売上高経常利益率",CV123*100,CV123)</f>
        <v>60000</v>
      </c>
      <c r="P119" s="962"/>
      <c r="Q119" s="962"/>
      <c r="R119" s="962"/>
      <c r="S119" s="962"/>
      <c r="T119" s="962"/>
      <c r="U119" s="962"/>
      <c r="V119" s="962"/>
      <c r="W119" s="962"/>
      <c r="X119" s="962"/>
      <c r="Y119" s="962"/>
      <c r="Z119" s="962"/>
      <c r="AA119" s="963"/>
      <c r="AC119" s="21" t="s">
        <v>4316</v>
      </c>
      <c r="CS119" s="21">
        <f ca="1">IF(O119="",0,1)</f>
        <v>1</v>
      </c>
      <c r="CU119" s="37"/>
      <c r="CV119" s="37">
        <f>IF(O117="労働生産性",1,IF(O117="売上高経常利益率",2,IF(O117="付加価値額",3,"－")))</f>
        <v>1</v>
      </c>
      <c r="CW119" s="37">
        <f>O83</f>
        <v>3</v>
      </c>
      <c r="CX119" s="37"/>
      <c r="CY119" s="21" t="s">
        <v>5028</v>
      </c>
      <c r="DA119" s="21">
        <v>3</v>
      </c>
      <c r="DB119" s="21" t="s">
        <v>4247</v>
      </c>
    </row>
    <row r="120" spans="4:119">
      <c r="E120" s="931" t="s">
        <v>24</v>
      </c>
      <c r="F120" s="932"/>
      <c r="G120" s="932"/>
      <c r="H120" s="932"/>
      <c r="I120" s="932"/>
      <c r="J120" s="932"/>
      <c r="K120" s="932"/>
      <c r="L120" s="932"/>
      <c r="M120" s="932"/>
      <c r="N120" s="933"/>
      <c r="O120" s="961">
        <f ca="1">IF(O117="売上高経常利益率",CW123*100,CW123)</f>
        <v>60818.181818181816</v>
      </c>
      <c r="P120" s="962"/>
      <c r="Q120" s="962"/>
      <c r="R120" s="962"/>
      <c r="S120" s="962"/>
      <c r="T120" s="962"/>
      <c r="U120" s="962"/>
      <c r="V120" s="962"/>
      <c r="W120" s="962"/>
      <c r="X120" s="962"/>
      <c r="Y120" s="962"/>
      <c r="Z120" s="962"/>
      <c r="AA120" s="963"/>
      <c r="CS120" s="21">
        <f ca="1">IF(O120="",0,1)</f>
        <v>1</v>
      </c>
      <c r="CU120" s="37" t="s">
        <v>3424</v>
      </c>
      <c r="CV120" s="37">
        <f>CV119+19</f>
        <v>20</v>
      </c>
      <c r="CW120" s="37" t="str">
        <f>IF(CW119=3,"H",IF(CW119=4,"I",IF(CW119=5,"J","エラー")))</f>
        <v>H</v>
      </c>
      <c r="CX120" s="37" t="s">
        <v>3433</v>
      </c>
      <c r="CY120" s="21" t="str">
        <f>IF(CW119=3,"G",IF(CW119=4,"H",IF(CW119=5,"I","エラー")))</f>
        <v>G</v>
      </c>
      <c r="DA120" s="21">
        <v>4</v>
      </c>
      <c r="DB120" s="21" t="s">
        <v>4281</v>
      </c>
    </row>
    <row r="121" spans="4:119">
      <c r="E121" s="931" t="s">
        <v>3427</v>
      </c>
      <c r="F121" s="932"/>
      <c r="G121" s="932"/>
      <c r="H121" s="932"/>
      <c r="I121" s="932"/>
      <c r="J121" s="932"/>
      <c r="K121" s="932"/>
      <c r="L121" s="932"/>
      <c r="M121" s="932"/>
      <c r="N121" s="933"/>
      <c r="O121" s="964" t="str">
        <f ca="1">CX123</f>
        <v>千円／人</v>
      </c>
      <c r="P121" s="965"/>
      <c r="Q121" s="965"/>
      <c r="R121" s="965"/>
      <c r="S121" s="965"/>
      <c r="T121" s="965"/>
      <c r="U121" s="965"/>
      <c r="V121" s="965"/>
      <c r="W121" s="965"/>
      <c r="X121" s="965"/>
      <c r="Y121" s="965"/>
      <c r="Z121" s="965"/>
      <c r="AA121" s="966"/>
      <c r="CS121" s="21">
        <f ca="1">IF(O121="",0,1)</f>
        <v>1</v>
      </c>
      <c r="CU121" s="37"/>
      <c r="CV121" s="37" t="s">
        <v>3425</v>
      </c>
      <c r="CW121" s="37" t="s">
        <v>3426</v>
      </c>
      <c r="CX121" s="37"/>
      <c r="DA121" s="21">
        <v>5</v>
      </c>
      <c r="DB121" s="21" t="s">
        <v>4282</v>
      </c>
    </row>
    <row r="122" spans="4:119">
      <c r="E122" s="931" t="s">
        <v>25</v>
      </c>
      <c r="F122" s="932"/>
      <c r="G122" s="932"/>
      <c r="H122" s="932"/>
      <c r="I122" s="932"/>
      <c r="J122" s="932"/>
      <c r="K122" s="932"/>
      <c r="L122" s="932"/>
      <c r="M122" s="932"/>
      <c r="N122" s="933"/>
      <c r="O122" s="910">
        <f ca="1">IF(O119&gt;0,(O120/O119-1),-(O120/O119-1))</f>
        <v>1.3636363636363669E-2</v>
      </c>
      <c r="P122" s="909"/>
      <c r="Q122" s="909"/>
      <c r="R122" s="909"/>
      <c r="S122" s="909"/>
      <c r="T122" s="909"/>
      <c r="U122" s="909"/>
      <c r="V122" s="909"/>
      <c r="W122" s="909"/>
      <c r="X122" s="909"/>
      <c r="Y122" s="909"/>
      <c r="Z122" s="909"/>
      <c r="AA122" s="874"/>
      <c r="AC122" s="21" t="s">
        <v>4310</v>
      </c>
      <c r="CS122" s="21">
        <f ca="1">IF(O122="",0,1)</f>
        <v>1</v>
      </c>
      <c r="CU122" s="37"/>
      <c r="CV122" s="37" t="str">
        <f>CU120&amp;"E"&amp;CV120</f>
        <v>入力③指標!E20</v>
      </c>
      <c r="CW122" s="37" t="str">
        <f>CU120&amp;CW120&amp;CV120</f>
        <v>入力③指標!H20</v>
      </c>
      <c r="CX122" s="37" t="str">
        <f>CU120&amp;CX120&amp;CV120</f>
        <v>入力③指標!K20</v>
      </c>
      <c r="CY122" s="21" t="s">
        <v>5027</v>
      </c>
      <c r="DA122" s="21">
        <v>6</v>
      </c>
      <c r="DB122" s="21" t="s">
        <v>4283</v>
      </c>
    </row>
    <row r="123" spans="4:119">
      <c r="CU123" s="37"/>
      <c r="CV123" s="37">
        <f ca="1">INDIRECT(CV122)</f>
        <v>60000</v>
      </c>
      <c r="CW123" s="37">
        <f ca="1">INDIRECT(CW122)</f>
        <v>60818.181818181816</v>
      </c>
      <c r="CX123" s="37" t="str">
        <f ca="1">INDIRECT(CX122)</f>
        <v>千円／人</v>
      </c>
      <c r="DA123" s="21">
        <v>7</v>
      </c>
      <c r="DB123" s="21" t="s">
        <v>4284</v>
      </c>
    </row>
    <row r="124" spans="4:119" ht="17.25">
      <c r="D124" s="26" t="s">
        <v>3543</v>
      </c>
      <c r="CU124" s="21" t="str">
        <f>CU120&amp;CY120&amp;(CV120-12-CV119)</f>
        <v>入力③指標!G7</v>
      </c>
      <c r="CV124" s="21" t="str">
        <f>CU120&amp;CW120&amp;(CV120-12-CV119)</f>
        <v>入力③指標!H7</v>
      </c>
      <c r="CW124" s="21" t="str">
        <f>CU120&amp;CW120&amp;(CV120-CV119)</f>
        <v>入力③指標!H19</v>
      </c>
      <c r="CX124" s="21" t="str">
        <f>CU120&amp;CW120&amp;(CV120-13-CV119)</f>
        <v>入力③指標!H6</v>
      </c>
      <c r="CY124" s="21" t="s">
        <v>5029</v>
      </c>
      <c r="DA124" s="21">
        <v>8</v>
      </c>
      <c r="DB124" s="21" t="s">
        <v>4258</v>
      </c>
    </row>
    <row r="125" spans="4:119">
      <c r="E125" s="906" t="s">
        <v>3449</v>
      </c>
      <c r="F125" s="906"/>
      <c r="G125" s="906"/>
      <c r="H125" s="906"/>
      <c r="I125" s="906"/>
      <c r="J125" s="906"/>
      <c r="K125" s="906"/>
      <c r="L125" s="906"/>
      <c r="M125" s="906"/>
      <c r="N125" s="906"/>
      <c r="O125" s="907" t="str">
        <f>CU126</f>
        <v>中規模製造業</v>
      </c>
      <c r="P125" s="907"/>
      <c r="Q125" s="907"/>
      <c r="R125" s="907"/>
      <c r="S125" s="907"/>
      <c r="T125" s="907"/>
      <c r="U125" s="907"/>
      <c r="V125" s="907"/>
      <c r="W125" s="907"/>
      <c r="X125" s="907"/>
      <c r="Y125" s="907"/>
      <c r="Z125" s="907"/>
      <c r="AA125" s="907"/>
      <c r="CO125" s="33"/>
      <c r="CP125" s="33"/>
      <c r="CU125" s="37" t="str">
        <f>IF(O74="製造業の指針","製造業",IF(O74="卸・小売業の指針",IF(O73&lt;5600,"卸売業","小売業"),"その他の業種"))</f>
        <v>製造業</v>
      </c>
      <c r="CV125" s="56">
        <f>IF(CU125="製造業",IF(O55&lt;20,1,IF(O55&lt;300,2,3)),0)</f>
        <v>2</v>
      </c>
      <c r="CW125" s="37">
        <f>IF(CU125="卸売業",IF(O54&lt;300000,4,IF(O54&lt;3000000,5,6)),0)</f>
        <v>0</v>
      </c>
      <c r="CX125" s="37">
        <f>IF(CU125="小売業",IF(O54&lt;100000,7,IF(O54&lt;1000000,8,9)),0)</f>
        <v>0</v>
      </c>
      <c r="CY125" s="37">
        <f>IF(CU125="その他の業種",10,0)</f>
        <v>0</v>
      </c>
      <c r="CZ125" s="37">
        <f>SUM(CV125:CY125)</f>
        <v>2</v>
      </c>
      <c r="DA125" s="21">
        <v>9</v>
      </c>
      <c r="DB125" s="21" t="s">
        <v>4270</v>
      </c>
    </row>
    <row r="126" spans="4:119">
      <c r="E126" s="908" t="str">
        <f>VLOOKUP(O125,PL①!Q118:R127,2,FALSE)</f>
        <v>イ（１）～二（３）から２項目以上、ホ（１）～へから１項目以上選択してください。</v>
      </c>
      <c r="F126" s="909"/>
      <c r="G126" s="909"/>
      <c r="H126" s="909"/>
      <c r="I126" s="909"/>
      <c r="J126" s="909"/>
      <c r="K126" s="909"/>
      <c r="L126" s="909"/>
      <c r="M126" s="909"/>
      <c r="N126" s="909"/>
      <c r="O126" s="909"/>
      <c r="P126" s="909"/>
      <c r="Q126" s="909"/>
      <c r="R126" s="909"/>
      <c r="S126" s="909"/>
      <c r="T126" s="909"/>
      <c r="U126" s="909"/>
      <c r="V126" s="909"/>
      <c r="W126" s="909"/>
      <c r="X126" s="909"/>
      <c r="Y126" s="909"/>
      <c r="Z126" s="909"/>
      <c r="AA126" s="874"/>
      <c r="CO126" s="33"/>
      <c r="CP126" s="33"/>
      <c r="CR126" s="21" t="s">
        <v>5142</v>
      </c>
      <c r="CS126" s="21" t="s">
        <v>3628</v>
      </c>
      <c r="CU126" s="57" t="str">
        <f>VLOOKUP(CZ125,DA117:DB126,2,FALSE)</f>
        <v>中規模製造業</v>
      </c>
      <c r="DA126" s="21">
        <v>10</v>
      </c>
      <c r="DB126" s="21" t="s">
        <v>4285</v>
      </c>
    </row>
    <row r="127" spans="4:119" ht="41.25" customHeight="1">
      <c r="AB127" s="936" t="s">
        <v>4315</v>
      </c>
      <c r="AC127" s="937"/>
      <c r="AD127" s="937"/>
      <c r="AE127" s="937"/>
      <c r="AF127" s="937"/>
      <c r="AG127" s="937"/>
      <c r="AH127" s="937"/>
      <c r="AI127" s="937"/>
      <c r="AJ127" s="937"/>
      <c r="AK127" s="937"/>
      <c r="AL127" s="937"/>
      <c r="AM127" s="937"/>
      <c r="AN127" s="937"/>
      <c r="AO127" s="937"/>
      <c r="AP127" s="937"/>
      <c r="CP127" s="33"/>
      <c r="CR127" s="25">
        <f>CR128*CR129*CR130*CR131*CR132*CR133*CR134</f>
        <v>1</v>
      </c>
      <c r="CS127" s="25">
        <f>CS129*CS130*CS131*CS132*CS133*CS134</f>
        <v>1</v>
      </c>
    </row>
    <row r="128" spans="4:119" ht="25.5" customHeight="1">
      <c r="E128" s="38" t="s">
        <v>3545</v>
      </c>
      <c r="F128" s="945" t="s">
        <v>32</v>
      </c>
      <c r="G128" s="859"/>
      <c r="H128" s="859"/>
      <c r="I128" s="859"/>
      <c r="J128" s="859"/>
      <c r="K128" s="859"/>
      <c r="L128" s="859"/>
      <c r="M128" s="859"/>
      <c r="N128" s="859"/>
      <c r="O128" s="859"/>
      <c r="P128" s="859"/>
      <c r="Q128" s="859"/>
      <c r="R128" s="859"/>
      <c r="S128" s="859"/>
      <c r="T128" s="859"/>
      <c r="U128" s="859"/>
      <c r="V128" s="859"/>
      <c r="W128" s="859"/>
      <c r="X128" s="859"/>
      <c r="Y128" s="859"/>
      <c r="Z128" s="859"/>
      <c r="AA128" s="859"/>
      <c r="AB128" s="859" t="s">
        <v>33</v>
      </c>
      <c r="AC128" s="859"/>
      <c r="AD128" s="859"/>
      <c r="AE128" s="859"/>
      <c r="AF128" s="859"/>
      <c r="AG128" s="859"/>
      <c r="AH128" s="859"/>
      <c r="AI128" s="859"/>
      <c r="AJ128" s="859"/>
      <c r="AK128" s="859"/>
      <c r="AL128" s="859"/>
      <c r="AM128" s="859"/>
      <c r="AN128" s="859"/>
      <c r="AO128" s="859"/>
      <c r="AP128" s="859"/>
      <c r="AQ128" s="1034" t="s">
        <v>34</v>
      </c>
      <c r="AR128" s="923"/>
      <c r="AS128" s="923"/>
      <c r="AT128" s="923" t="s">
        <v>4209</v>
      </c>
      <c r="AU128" s="924"/>
      <c r="AV128" s="924"/>
      <c r="AW128" s="924"/>
      <c r="AX128" s="924"/>
      <c r="AY128" s="924"/>
      <c r="CP128" s="33"/>
      <c r="CR128" s="21">
        <f>IF(F129="",0,1)</f>
        <v>1</v>
      </c>
      <c r="CU128" s="21" t="s">
        <v>3607</v>
      </c>
      <c r="CV128" s="21" t="s">
        <v>4636</v>
      </c>
      <c r="CW128" s="59" t="s">
        <v>4298</v>
      </c>
      <c r="CX128" s="60">
        <f>IF(O74="製造業の指針",1,IF(O74="卸・小売業の指針",2,3))</f>
        <v>1</v>
      </c>
      <c r="CY128" s="61">
        <f>IF(SUM(CX129:CX134)&gt;0,1,0)</f>
        <v>1</v>
      </c>
      <c r="CZ128" s="21" t="s">
        <v>4741</v>
      </c>
    </row>
    <row r="129" spans="4:103" ht="65.099999999999994" customHeight="1">
      <c r="E129" s="37" t="s">
        <v>26</v>
      </c>
      <c r="F129" s="934" t="s">
        <v>3436</v>
      </c>
      <c r="G129" s="935"/>
      <c r="H129" s="843"/>
      <c r="I129" s="843"/>
      <c r="J129" s="843"/>
      <c r="K129" s="843"/>
      <c r="L129" s="843"/>
      <c r="M129" s="843"/>
      <c r="N129" s="843"/>
      <c r="O129" s="843"/>
      <c r="P129" s="843"/>
      <c r="Q129" s="843"/>
      <c r="R129" s="843"/>
      <c r="S129" s="843"/>
      <c r="T129" s="843"/>
      <c r="U129" s="843"/>
      <c r="V129" s="843"/>
      <c r="W129" s="843"/>
      <c r="X129" s="843"/>
      <c r="Y129" s="843"/>
      <c r="Z129" s="843"/>
      <c r="AA129" s="843"/>
      <c r="AB129" s="970" t="s">
        <v>4211</v>
      </c>
      <c r="AC129" s="971"/>
      <c r="AD129" s="971"/>
      <c r="AE129" s="971"/>
      <c r="AF129" s="971"/>
      <c r="AG129" s="971"/>
      <c r="AH129" s="971"/>
      <c r="AI129" s="971"/>
      <c r="AJ129" s="971"/>
      <c r="AK129" s="971"/>
      <c r="AL129" s="971"/>
      <c r="AM129" s="971"/>
      <c r="AN129" s="971"/>
      <c r="AO129" s="971"/>
      <c r="AP129" s="972"/>
      <c r="AQ129" s="921" t="s">
        <v>3494</v>
      </c>
      <c r="AR129" s="922"/>
      <c r="AS129" s="922"/>
      <c r="AT129" s="921" t="s">
        <v>3497</v>
      </c>
      <c r="AU129" s="922"/>
      <c r="AV129" s="922"/>
      <c r="AW129" s="922"/>
      <c r="AX129" s="922"/>
      <c r="AY129" s="922"/>
      <c r="CO129" s="33"/>
      <c r="CP129" s="33"/>
      <c r="CR129" s="21">
        <f t="shared" ref="CR129:CR134" si="5">IF(F129="",1,IF(AB129="",0,1))</f>
        <v>1</v>
      </c>
      <c r="CS129" s="21">
        <f t="shared" ref="CS129:CS134" si="6">IF(AQ129="○",IF(AT129="－",0,1),1)</f>
        <v>1</v>
      </c>
      <c r="CU129" s="37">
        <f>IF(F129="",0,VLOOKUP(入力①申請書項目!F129,PL①!R4:S112,2,FALSE))</f>
        <v>1</v>
      </c>
      <c r="CW129" s="37">
        <f>IF(F129="",0,VLOOKUP(入力①申請書項目!F129,PL①!R$4:T$112,3,FALSE))</f>
        <v>1</v>
      </c>
      <c r="CX129" s="37">
        <f t="shared" ref="CX129:CX134" si="7">IF(CW129=0,0,IF(CW129=CX$128,1,-100))</f>
        <v>1</v>
      </c>
      <c r="CY129" s="37"/>
    </row>
    <row r="130" spans="4:103" ht="65.099999999999994" customHeight="1">
      <c r="E130" s="37" t="s">
        <v>27</v>
      </c>
      <c r="F130" s="934" t="s">
        <v>3438</v>
      </c>
      <c r="G130" s="935"/>
      <c r="H130" s="843"/>
      <c r="I130" s="843"/>
      <c r="J130" s="843"/>
      <c r="K130" s="843"/>
      <c r="L130" s="843"/>
      <c r="M130" s="843"/>
      <c r="N130" s="843"/>
      <c r="O130" s="843"/>
      <c r="P130" s="843"/>
      <c r="Q130" s="843"/>
      <c r="R130" s="843"/>
      <c r="S130" s="843"/>
      <c r="T130" s="843"/>
      <c r="U130" s="843"/>
      <c r="V130" s="843"/>
      <c r="W130" s="843"/>
      <c r="X130" s="843"/>
      <c r="Y130" s="843"/>
      <c r="Z130" s="843"/>
      <c r="AA130" s="843"/>
      <c r="AB130" s="973" t="s">
        <v>4312</v>
      </c>
      <c r="AC130" s="971"/>
      <c r="AD130" s="971"/>
      <c r="AE130" s="971"/>
      <c r="AF130" s="971"/>
      <c r="AG130" s="971"/>
      <c r="AH130" s="971"/>
      <c r="AI130" s="971"/>
      <c r="AJ130" s="971"/>
      <c r="AK130" s="971"/>
      <c r="AL130" s="971"/>
      <c r="AM130" s="971"/>
      <c r="AN130" s="971"/>
      <c r="AO130" s="971"/>
      <c r="AP130" s="972"/>
      <c r="AQ130" s="921" t="s">
        <v>3494</v>
      </c>
      <c r="AR130" s="922"/>
      <c r="AS130" s="922"/>
      <c r="AT130" s="921" t="s">
        <v>3498</v>
      </c>
      <c r="AU130" s="922"/>
      <c r="AV130" s="922"/>
      <c r="AW130" s="922"/>
      <c r="AX130" s="922"/>
      <c r="AY130" s="922"/>
      <c r="CQ130" s="33"/>
      <c r="CR130" s="21">
        <f t="shared" si="5"/>
        <v>1</v>
      </c>
      <c r="CS130" s="21">
        <f t="shared" si="6"/>
        <v>1</v>
      </c>
      <c r="CU130" s="37">
        <f>IF(CV130=0,0,IF(F130="",0,VLOOKUP(入力①申請書項目!F130,PL①!$R$4:$S$112,2,FALSE)))</f>
        <v>1</v>
      </c>
      <c r="CV130" s="21">
        <f>IF(COUNTIF(F$129:AA129,F130)&gt;0,0,1)</f>
        <v>1</v>
      </c>
      <c r="CW130" s="37">
        <f>IF(F130="",0,VLOOKUP(入力①申請書項目!F130,PL①!R$4:T$112,3,FALSE))</f>
        <v>1</v>
      </c>
      <c r="CX130" s="37">
        <f t="shared" si="7"/>
        <v>1</v>
      </c>
      <c r="CY130" s="37"/>
    </row>
    <row r="131" spans="4:103" ht="65.099999999999994" customHeight="1">
      <c r="E131" s="37" t="s">
        <v>28</v>
      </c>
      <c r="F131" s="934" t="s">
        <v>3443</v>
      </c>
      <c r="G131" s="935"/>
      <c r="H131" s="843"/>
      <c r="I131" s="843"/>
      <c r="J131" s="843"/>
      <c r="K131" s="843"/>
      <c r="L131" s="843"/>
      <c r="M131" s="843"/>
      <c r="N131" s="843"/>
      <c r="O131" s="843"/>
      <c r="P131" s="843"/>
      <c r="Q131" s="843"/>
      <c r="R131" s="843"/>
      <c r="S131" s="843"/>
      <c r="T131" s="843"/>
      <c r="U131" s="843"/>
      <c r="V131" s="843"/>
      <c r="W131" s="843"/>
      <c r="X131" s="843"/>
      <c r="Y131" s="843"/>
      <c r="Z131" s="843"/>
      <c r="AA131" s="843"/>
      <c r="AB131" s="973" t="s">
        <v>3641</v>
      </c>
      <c r="AC131" s="971"/>
      <c r="AD131" s="971"/>
      <c r="AE131" s="971"/>
      <c r="AF131" s="971"/>
      <c r="AG131" s="971"/>
      <c r="AH131" s="971"/>
      <c r="AI131" s="971"/>
      <c r="AJ131" s="971"/>
      <c r="AK131" s="971"/>
      <c r="AL131" s="971"/>
      <c r="AM131" s="971"/>
      <c r="AN131" s="971"/>
      <c r="AO131" s="971"/>
      <c r="AP131" s="972"/>
      <c r="AQ131" s="921" t="s">
        <v>3492</v>
      </c>
      <c r="AR131" s="922"/>
      <c r="AS131" s="922"/>
      <c r="AT131" s="921" t="s">
        <v>3492</v>
      </c>
      <c r="AU131" s="922"/>
      <c r="AV131" s="922"/>
      <c r="AW131" s="922"/>
      <c r="AX131" s="922"/>
      <c r="AY131" s="922"/>
      <c r="CR131" s="21">
        <f t="shared" si="5"/>
        <v>1</v>
      </c>
      <c r="CS131" s="21">
        <f t="shared" si="6"/>
        <v>1</v>
      </c>
      <c r="CU131" s="37">
        <f>IF(CV131=0,0,IF(F131="",0,VLOOKUP(入力①申請書項目!F131,PL①!$R$4:$S$112,2,FALSE)))</f>
        <v>10</v>
      </c>
      <c r="CV131" s="21">
        <f>IF(COUNTIF(F$129:AA130,F131)&gt;0,0,1)</f>
        <v>1</v>
      </c>
      <c r="CW131" s="37">
        <f>IF(F131="",0,VLOOKUP(入力①申請書項目!F131,PL①!R$4:T$112,3,FALSE))</f>
        <v>1</v>
      </c>
      <c r="CX131" s="37">
        <f t="shared" si="7"/>
        <v>1</v>
      </c>
      <c r="CY131" s="37"/>
    </row>
    <row r="132" spans="4:103" ht="65.099999999999994" customHeight="1">
      <c r="E132" s="37" t="s">
        <v>29</v>
      </c>
      <c r="F132" s="934"/>
      <c r="G132" s="935"/>
      <c r="H132" s="843"/>
      <c r="I132" s="843"/>
      <c r="J132" s="843"/>
      <c r="K132" s="843"/>
      <c r="L132" s="843"/>
      <c r="M132" s="843"/>
      <c r="N132" s="843"/>
      <c r="O132" s="843"/>
      <c r="P132" s="843"/>
      <c r="Q132" s="843"/>
      <c r="R132" s="843"/>
      <c r="S132" s="843"/>
      <c r="T132" s="843"/>
      <c r="U132" s="843"/>
      <c r="V132" s="843"/>
      <c r="W132" s="843"/>
      <c r="X132" s="843"/>
      <c r="Y132" s="843"/>
      <c r="Z132" s="843"/>
      <c r="AA132" s="843"/>
      <c r="AB132" s="973"/>
      <c r="AC132" s="971"/>
      <c r="AD132" s="971"/>
      <c r="AE132" s="971"/>
      <c r="AF132" s="971"/>
      <c r="AG132" s="971"/>
      <c r="AH132" s="971"/>
      <c r="AI132" s="971"/>
      <c r="AJ132" s="971"/>
      <c r="AK132" s="971"/>
      <c r="AL132" s="971"/>
      <c r="AM132" s="971"/>
      <c r="AN132" s="971"/>
      <c r="AO132" s="971"/>
      <c r="AP132" s="972"/>
      <c r="AQ132" s="921"/>
      <c r="AR132" s="922"/>
      <c r="AS132" s="922"/>
      <c r="AT132" s="921"/>
      <c r="AU132" s="922"/>
      <c r="AV132" s="922"/>
      <c r="AW132" s="922"/>
      <c r="AX132" s="922"/>
      <c r="AY132" s="922"/>
      <c r="CR132" s="21">
        <f t="shared" si="5"/>
        <v>1</v>
      </c>
      <c r="CS132" s="21">
        <f t="shared" si="6"/>
        <v>1</v>
      </c>
      <c r="CU132" s="37">
        <f>IF(CV132=0,0,IF(F132="",0,VLOOKUP(入力①申請書項目!F132,PL①!$R$4:$S$112,2,FALSE)))</f>
        <v>0</v>
      </c>
      <c r="CV132" s="21">
        <f>IF(COUNTIF(F$129:AA131,F132)&gt;0,0,1)</f>
        <v>1</v>
      </c>
      <c r="CW132" s="37">
        <f>IF(F132="",0,VLOOKUP(入力①申請書項目!F132,PL①!R$4:T$112,3,FALSE))</f>
        <v>0</v>
      </c>
      <c r="CX132" s="37">
        <f t="shared" si="7"/>
        <v>0</v>
      </c>
      <c r="CY132" s="37"/>
    </row>
    <row r="133" spans="4:103" ht="65.099999999999994" customHeight="1">
      <c r="E133" s="37" t="s">
        <v>30</v>
      </c>
      <c r="F133" s="934"/>
      <c r="G133" s="935"/>
      <c r="H133" s="843"/>
      <c r="I133" s="843"/>
      <c r="J133" s="843"/>
      <c r="K133" s="843"/>
      <c r="L133" s="843"/>
      <c r="M133" s="843"/>
      <c r="N133" s="843"/>
      <c r="O133" s="843"/>
      <c r="P133" s="843"/>
      <c r="Q133" s="843"/>
      <c r="R133" s="843"/>
      <c r="S133" s="843"/>
      <c r="T133" s="843"/>
      <c r="U133" s="843"/>
      <c r="V133" s="843"/>
      <c r="W133" s="843"/>
      <c r="X133" s="843"/>
      <c r="Y133" s="843"/>
      <c r="Z133" s="843"/>
      <c r="AA133" s="843"/>
      <c r="AB133" s="973"/>
      <c r="AC133" s="971"/>
      <c r="AD133" s="971"/>
      <c r="AE133" s="971"/>
      <c r="AF133" s="971"/>
      <c r="AG133" s="971"/>
      <c r="AH133" s="971"/>
      <c r="AI133" s="971"/>
      <c r="AJ133" s="971"/>
      <c r="AK133" s="971"/>
      <c r="AL133" s="971"/>
      <c r="AM133" s="971"/>
      <c r="AN133" s="971"/>
      <c r="AO133" s="971"/>
      <c r="AP133" s="972"/>
      <c r="AQ133" s="921"/>
      <c r="AR133" s="922"/>
      <c r="AS133" s="922"/>
      <c r="AT133" s="921"/>
      <c r="AU133" s="922"/>
      <c r="AV133" s="922"/>
      <c r="AW133" s="922"/>
      <c r="AX133" s="922"/>
      <c r="AY133" s="922"/>
      <c r="CR133" s="21">
        <f t="shared" si="5"/>
        <v>1</v>
      </c>
      <c r="CS133" s="21">
        <f t="shared" si="6"/>
        <v>1</v>
      </c>
      <c r="CT133" s="21" t="s">
        <v>5143</v>
      </c>
      <c r="CU133" s="37">
        <f>IF(CV133=0,0,IF(F133="",0,VLOOKUP(入力①申請書項目!F133,PL①!$R$4:$S$112,2,FALSE)))</f>
        <v>0</v>
      </c>
      <c r="CV133" s="21">
        <f>IF(COUNTIF(F$129:AA132,F133)&gt;0,0,1)</f>
        <v>1</v>
      </c>
      <c r="CW133" s="37">
        <f>IF(F133="",0,VLOOKUP(入力①申請書項目!F133,PL①!R$4:T$112,3,FALSE))</f>
        <v>0</v>
      </c>
      <c r="CX133" s="37">
        <f t="shared" si="7"/>
        <v>0</v>
      </c>
      <c r="CY133" s="37"/>
    </row>
    <row r="134" spans="4:103" ht="65.099999999999994" customHeight="1">
      <c r="E134" s="37" t="s">
        <v>31</v>
      </c>
      <c r="F134" s="934"/>
      <c r="G134" s="935"/>
      <c r="H134" s="843"/>
      <c r="I134" s="843"/>
      <c r="J134" s="843"/>
      <c r="K134" s="843"/>
      <c r="L134" s="843"/>
      <c r="M134" s="843"/>
      <c r="N134" s="843"/>
      <c r="O134" s="843"/>
      <c r="P134" s="843"/>
      <c r="Q134" s="843"/>
      <c r="R134" s="843"/>
      <c r="S134" s="843"/>
      <c r="T134" s="843"/>
      <c r="U134" s="843"/>
      <c r="V134" s="843"/>
      <c r="W134" s="843"/>
      <c r="X134" s="843"/>
      <c r="Y134" s="843"/>
      <c r="Z134" s="843"/>
      <c r="AA134" s="843"/>
      <c r="AB134" s="973"/>
      <c r="AC134" s="971"/>
      <c r="AD134" s="971"/>
      <c r="AE134" s="971"/>
      <c r="AF134" s="971"/>
      <c r="AG134" s="971"/>
      <c r="AH134" s="971"/>
      <c r="AI134" s="971"/>
      <c r="AJ134" s="971"/>
      <c r="AK134" s="971"/>
      <c r="AL134" s="971"/>
      <c r="AM134" s="971"/>
      <c r="AN134" s="971"/>
      <c r="AO134" s="971"/>
      <c r="AP134" s="972"/>
      <c r="AQ134" s="921"/>
      <c r="AR134" s="922"/>
      <c r="AS134" s="922"/>
      <c r="AT134" s="921"/>
      <c r="AU134" s="922"/>
      <c r="AV134" s="922"/>
      <c r="AW134" s="922"/>
      <c r="AX134" s="922"/>
      <c r="AY134" s="922"/>
      <c r="CR134" s="21">
        <f t="shared" si="5"/>
        <v>1</v>
      </c>
      <c r="CS134" s="21">
        <f t="shared" si="6"/>
        <v>1</v>
      </c>
      <c r="CT134" s="25">
        <f>CT135*CT141</f>
        <v>1</v>
      </c>
      <c r="CU134" s="37">
        <f>IF(CV134=0,0,IF(F134="",0,VLOOKUP(入力①申請書項目!F134,PL①!$R$4:$S$112,2,FALSE)))</f>
        <v>0</v>
      </c>
      <c r="CV134" s="21">
        <f>IF(COUNTIF(F$129:AA133,F134)&gt;0,0,1)</f>
        <v>1</v>
      </c>
      <c r="CW134" s="37">
        <f>IF(F134="",0,VLOOKUP(入力①申請書項目!F134,PL①!R$4:T$112,3,FALSE))</f>
        <v>0</v>
      </c>
      <c r="CX134" s="37">
        <f t="shared" si="7"/>
        <v>0</v>
      </c>
      <c r="CY134" s="37"/>
    </row>
    <row r="135" spans="4:103" ht="24.75" customHeight="1">
      <c r="AZ135" s="39"/>
      <c r="CT135" s="21">
        <f>IF(CU135&lt;CW135,0,1)</f>
        <v>1</v>
      </c>
      <c r="CU135" s="21">
        <f>COUNTIF(CU129:CU134,1)</f>
        <v>2</v>
      </c>
      <c r="CV135" s="21" t="s">
        <v>3608</v>
      </c>
      <c r="CW135" s="21">
        <f>VLOOKUP(O125,PL①!Q118:T127,3,FALSE)</f>
        <v>2</v>
      </c>
      <c r="CX135" s="21" t="s">
        <v>3610</v>
      </c>
    </row>
    <row r="136" spans="4:103" ht="24.75" hidden="1" customHeight="1">
      <c r="AZ136" s="39"/>
    </row>
    <row r="137" spans="4:103" ht="24.75" hidden="1" customHeight="1">
      <c r="AZ137" s="39"/>
    </row>
    <row r="138" spans="4:103" ht="24.75" hidden="1" customHeight="1">
      <c r="AZ138" s="39"/>
    </row>
    <row r="139" spans="4:103" ht="24.75" hidden="1" customHeight="1">
      <c r="AZ139" s="39"/>
    </row>
    <row r="140" spans="4:103" ht="24.75" hidden="1" customHeight="1">
      <c r="AZ140" s="39"/>
    </row>
    <row r="141" spans="4:103" ht="23.25" customHeight="1">
      <c r="D141" s="26" t="s">
        <v>3544</v>
      </c>
      <c r="CT141" s="21">
        <f>IF(CU141&lt;CW141,0,1)</f>
        <v>1</v>
      </c>
      <c r="CU141" s="21">
        <f>COUNTIF(CU129:CU134,10)</f>
        <v>1</v>
      </c>
      <c r="CV141" s="21" t="s">
        <v>3609</v>
      </c>
      <c r="CW141" s="21">
        <f>VLOOKUP(O125,PL①!Q118:T127,4,FALSE)</f>
        <v>1</v>
      </c>
      <c r="CX141" s="21" t="s">
        <v>3610</v>
      </c>
    </row>
    <row r="142" spans="4:103" ht="26.25" customHeight="1">
      <c r="E142" s="856" t="s">
        <v>3508</v>
      </c>
      <c r="F142" s="857"/>
      <c r="G142" s="860" t="s">
        <v>35</v>
      </c>
      <c r="H142" s="860"/>
      <c r="I142" s="860"/>
      <c r="J142" s="860"/>
      <c r="K142" s="860"/>
      <c r="L142" s="860"/>
      <c r="M142" s="860"/>
      <c r="N142" s="860"/>
      <c r="O142" s="860"/>
      <c r="P142" s="860"/>
      <c r="Q142" s="860"/>
      <c r="R142" s="860"/>
      <c r="S142" s="860"/>
      <c r="T142" s="860"/>
      <c r="U142" s="860"/>
      <c r="V142" s="860"/>
      <c r="W142" s="860" t="s">
        <v>36</v>
      </c>
      <c r="X142" s="860"/>
      <c r="Y142" s="860"/>
      <c r="Z142" s="860"/>
      <c r="AA142" s="860"/>
      <c r="AB142" s="860"/>
      <c r="AC142" s="860"/>
      <c r="AD142" s="860"/>
      <c r="AE142" s="860"/>
      <c r="AF142" s="860"/>
      <c r="AG142" s="860" t="s">
        <v>4606</v>
      </c>
      <c r="AH142" s="860"/>
      <c r="AI142" s="860"/>
      <c r="AJ142" s="860"/>
      <c r="AK142" s="860"/>
      <c r="AL142" s="860"/>
      <c r="AM142" s="860"/>
      <c r="AN142" s="860"/>
      <c r="AO142" s="860"/>
      <c r="AP142" s="860"/>
      <c r="CR142" s="21" t="s">
        <v>4618</v>
      </c>
    </row>
    <row r="143" spans="4:103">
      <c r="D143" s="21" t="s">
        <v>5026</v>
      </c>
      <c r="E143" s="885" t="s">
        <v>3483</v>
      </c>
      <c r="F143" s="885"/>
      <c r="G143" s="900" t="s">
        <v>4607</v>
      </c>
      <c r="H143" s="901"/>
      <c r="I143" s="901"/>
      <c r="J143" s="901"/>
      <c r="K143" s="901"/>
      <c r="L143" s="901"/>
      <c r="M143" s="901"/>
      <c r="N143" s="901"/>
      <c r="O143" s="901"/>
      <c r="P143" s="901"/>
      <c r="Q143" s="901"/>
      <c r="R143" s="901"/>
      <c r="S143" s="901"/>
      <c r="T143" s="901"/>
      <c r="U143" s="901"/>
      <c r="V143" s="901"/>
      <c r="W143" s="900" t="s">
        <v>4608</v>
      </c>
      <c r="X143" s="901"/>
      <c r="Y143" s="901"/>
      <c r="Z143" s="901"/>
      <c r="AA143" s="901"/>
      <c r="AB143" s="901"/>
      <c r="AC143" s="901"/>
      <c r="AD143" s="901"/>
      <c r="AE143" s="901"/>
      <c r="AF143" s="901"/>
      <c r="AG143" s="902">
        <v>20000</v>
      </c>
      <c r="AH143" s="903"/>
      <c r="AI143" s="903"/>
      <c r="AJ143" s="903"/>
      <c r="AK143" s="903"/>
      <c r="AL143" s="903"/>
      <c r="AM143" s="903"/>
      <c r="AN143" s="903"/>
      <c r="AO143" s="903"/>
      <c r="AP143" s="903"/>
      <c r="CS143" s="21">
        <f t="shared" ref="CS143:CS148" si="8">IF(AG144&gt;=1000000,0,1)</f>
        <v>1</v>
      </c>
      <c r="CT143" s="25">
        <f>CS143*CS144*CS145*CS146*CS147*CS148</f>
        <v>1</v>
      </c>
    </row>
    <row r="144" spans="4:103">
      <c r="E144" s="842"/>
      <c r="F144" s="843"/>
      <c r="G144" s="889"/>
      <c r="H144" s="890"/>
      <c r="I144" s="890"/>
      <c r="J144" s="890"/>
      <c r="K144" s="890"/>
      <c r="L144" s="890"/>
      <c r="M144" s="890"/>
      <c r="N144" s="890"/>
      <c r="O144" s="890"/>
      <c r="P144" s="890"/>
      <c r="Q144" s="890"/>
      <c r="R144" s="890"/>
      <c r="S144" s="890"/>
      <c r="T144" s="890"/>
      <c r="U144" s="890"/>
      <c r="V144" s="890"/>
      <c r="W144" s="889"/>
      <c r="X144" s="890"/>
      <c r="Y144" s="890"/>
      <c r="Z144" s="890"/>
      <c r="AA144" s="890"/>
      <c r="AB144" s="890"/>
      <c r="AC144" s="890"/>
      <c r="AD144" s="890"/>
      <c r="AE144" s="890"/>
      <c r="AF144" s="890"/>
      <c r="AG144" s="883"/>
      <c r="AH144" s="884"/>
      <c r="AI144" s="884"/>
      <c r="AJ144" s="884"/>
      <c r="AK144" s="884"/>
      <c r="AL144" s="884"/>
      <c r="AM144" s="884"/>
      <c r="AN144" s="884"/>
      <c r="AO144" s="884"/>
      <c r="AP144" s="884"/>
      <c r="AQ144" s="21" t="s">
        <v>3532</v>
      </c>
      <c r="CS144" s="21">
        <f t="shared" si="8"/>
        <v>1</v>
      </c>
    </row>
    <row r="145" spans="4:175">
      <c r="E145" s="842"/>
      <c r="F145" s="843"/>
      <c r="G145" s="889"/>
      <c r="H145" s="890"/>
      <c r="I145" s="890"/>
      <c r="J145" s="890"/>
      <c r="K145" s="890"/>
      <c r="L145" s="890"/>
      <c r="M145" s="890"/>
      <c r="N145" s="890"/>
      <c r="O145" s="890"/>
      <c r="P145" s="890"/>
      <c r="Q145" s="890"/>
      <c r="R145" s="890"/>
      <c r="S145" s="890"/>
      <c r="T145" s="890"/>
      <c r="U145" s="890"/>
      <c r="V145" s="890"/>
      <c r="W145" s="889"/>
      <c r="X145" s="890"/>
      <c r="Y145" s="890"/>
      <c r="Z145" s="890"/>
      <c r="AA145" s="890"/>
      <c r="AB145" s="890"/>
      <c r="AC145" s="890"/>
      <c r="AD145" s="890"/>
      <c r="AE145" s="890"/>
      <c r="AF145" s="890"/>
      <c r="AG145" s="883"/>
      <c r="AH145" s="884"/>
      <c r="AI145" s="884"/>
      <c r="AJ145" s="884"/>
      <c r="AK145" s="884"/>
      <c r="AL145" s="884"/>
      <c r="AM145" s="884"/>
      <c r="AN145" s="884"/>
      <c r="AO145" s="884"/>
      <c r="AP145" s="884"/>
      <c r="AQ145" s="21" t="s">
        <v>3532</v>
      </c>
      <c r="CS145" s="21">
        <f t="shared" si="8"/>
        <v>1</v>
      </c>
    </row>
    <row r="146" spans="4:175">
      <c r="E146" s="842"/>
      <c r="F146" s="843"/>
      <c r="G146" s="889"/>
      <c r="H146" s="890"/>
      <c r="I146" s="890"/>
      <c r="J146" s="890"/>
      <c r="K146" s="890"/>
      <c r="L146" s="890"/>
      <c r="M146" s="890"/>
      <c r="N146" s="890"/>
      <c r="O146" s="890"/>
      <c r="P146" s="890"/>
      <c r="Q146" s="890"/>
      <c r="R146" s="890"/>
      <c r="S146" s="890"/>
      <c r="T146" s="890"/>
      <c r="U146" s="890"/>
      <c r="V146" s="890"/>
      <c r="W146" s="889"/>
      <c r="X146" s="890"/>
      <c r="Y146" s="890"/>
      <c r="Z146" s="890"/>
      <c r="AA146" s="890"/>
      <c r="AB146" s="890"/>
      <c r="AC146" s="890"/>
      <c r="AD146" s="890"/>
      <c r="AE146" s="890"/>
      <c r="AF146" s="890"/>
      <c r="AG146" s="883"/>
      <c r="AH146" s="884"/>
      <c r="AI146" s="884"/>
      <c r="AJ146" s="884"/>
      <c r="AK146" s="884"/>
      <c r="AL146" s="884"/>
      <c r="AM146" s="884"/>
      <c r="AN146" s="884"/>
      <c r="AO146" s="884"/>
      <c r="AP146" s="884"/>
      <c r="AQ146" s="21" t="s">
        <v>3532</v>
      </c>
      <c r="CS146" s="21">
        <f t="shared" si="8"/>
        <v>1</v>
      </c>
    </row>
    <row r="147" spans="4:175" ht="13.5" customHeight="1">
      <c r="E147" s="842"/>
      <c r="F147" s="843"/>
      <c r="G147" s="889"/>
      <c r="H147" s="890"/>
      <c r="I147" s="890"/>
      <c r="J147" s="890"/>
      <c r="K147" s="890"/>
      <c r="L147" s="890"/>
      <c r="M147" s="890"/>
      <c r="N147" s="890"/>
      <c r="O147" s="890"/>
      <c r="P147" s="890"/>
      <c r="Q147" s="890"/>
      <c r="R147" s="890"/>
      <c r="S147" s="890"/>
      <c r="T147" s="890"/>
      <c r="U147" s="890"/>
      <c r="V147" s="890"/>
      <c r="W147" s="889"/>
      <c r="X147" s="890"/>
      <c r="Y147" s="890"/>
      <c r="Z147" s="890"/>
      <c r="AA147" s="890"/>
      <c r="AB147" s="890"/>
      <c r="AC147" s="890"/>
      <c r="AD147" s="890"/>
      <c r="AE147" s="890"/>
      <c r="AF147" s="890"/>
      <c r="AG147" s="883"/>
      <c r="AH147" s="884"/>
      <c r="AI147" s="884"/>
      <c r="AJ147" s="884"/>
      <c r="AK147" s="884"/>
      <c r="AL147" s="884"/>
      <c r="AM147" s="884"/>
      <c r="AN147" s="884"/>
      <c r="AO147" s="884"/>
      <c r="AP147" s="884"/>
      <c r="AQ147" s="21" t="s">
        <v>3532</v>
      </c>
      <c r="CS147" s="21">
        <f t="shared" si="8"/>
        <v>1</v>
      </c>
    </row>
    <row r="148" spans="4:175" ht="13.5" customHeight="1">
      <c r="E148" s="842"/>
      <c r="F148" s="843"/>
      <c r="G148" s="889"/>
      <c r="H148" s="890"/>
      <c r="I148" s="890"/>
      <c r="J148" s="890"/>
      <c r="K148" s="890"/>
      <c r="L148" s="890"/>
      <c r="M148" s="890"/>
      <c r="N148" s="890"/>
      <c r="O148" s="890"/>
      <c r="P148" s="890"/>
      <c r="Q148" s="890"/>
      <c r="R148" s="890"/>
      <c r="S148" s="890"/>
      <c r="T148" s="890"/>
      <c r="U148" s="890"/>
      <c r="V148" s="890"/>
      <c r="W148" s="889"/>
      <c r="X148" s="890"/>
      <c r="Y148" s="890"/>
      <c r="Z148" s="890"/>
      <c r="AA148" s="890"/>
      <c r="AB148" s="890"/>
      <c r="AC148" s="890"/>
      <c r="AD148" s="890"/>
      <c r="AE148" s="890"/>
      <c r="AF148" s="890"/>
      <c r="AG148" s="883"/>
      <c r="AH148" s="884"/>
      <c r="AI148" s="884"/>
      <c r="AJ148" s="884"/>
      <c r="AK148" s="884"/>
      <c r="AL148" s="884"/>
      <c r="AM148" s="884"/>
      <c r="AN148" s="884"/>
      <c r="AO148" s="884"/>
      <c r="AP148" s="884"/>
      <c r="AQ148" s="21" t="s">
        <v>3532</v>
      </c>
      <c r="CS148" s="21">
        <f t="shared" si="8"/>
        <v>1</v>
      </c>
      <c r="ES148"/>
      <c r="ET148"/>
      <c r="EU148"/>
      <c r="EV148"/>
      <c r="EW148"/>
      <c r="EX148"/>
      <c r="EY148"/>
      <c r="FC148" s="111" t="s">
        <v>4826</v>
      </c>
    </row>
    <row r="149" spans="4:175">
      <c r="E149" s="842"/>
      <c r="F149" s="843"/>
      <c r="G149" s="889"/>
      <c r="H149" s="890"/>
      <c r="I149" s="890"/>
      <c r="J149" s="890"/>
      <c r="K149" s="890"/>
      <c r="L149" s="890"/>
      <c r="M149" s="890"/>
      <c r="N149" s="890"/>
      <c r="O149" s="890"/>
      <c r="P149" s="890"/>
      <c r="Q149" s="890"/>
      <c r="R149" s="890"/>
      <c r="S149" s="890"/>
      <c r="T149" s="890"/>
      <c r="U149" s="890"/>
      <c r="V149" s="890"/>
      <c r="W149" s="889"/>
      <c r="X149" s="890"/>
      <c r="Y149" s="890"/>
      <c r="Z149" s="890"/>
      <c r="AA149" s="890"/>
      <c r="AB149" s="890"/>
      <c r="AC149" s="890"/>
      <c r="AD149" s="890"/>
      <c r="AE149" s="890"/>
      <c r="AF149" s="890"/>
      <c r="AG149" s="883"/>
      <c r="AH149" s="884"/>
      <c r="AI149" s="884"/>
      <c r="AJ149" s="884"/>
      <c r="AK149" s="884"/>
      <c r="AL149" s="884"/>
      <c r="AM149" s="884"/>
      <c r="AN149" s="884"/>
      <c r="AO149" s="884"/>
      <c r="AP149" s="884"/>
      <c r="AQ149" s="21" t="s">
        <v>3532</v>
      </c>
      <c r="ES149"/>
      <c r="ET149"/>
      <c r="EU149"/>
      <c r="EV149"/>
      <c r="EW149"/>
      <c r="EX149"/>
      <c r="EY149"/>
      <c r="FC149" s="25">
        <f>VLOOKUP(O73,PL②!A58:Q1517,17)*IF(AD73="",1,VLOOKUP(AD73,PL②!A58:Q1517,17))*IF(AS73="",1,VLOOKUP(AS73,PL②!A58:Q1517,17))</f>
        <v>1</v>
      </c>
      <c r="FF149" s="21" t="s">
        <v>4866</v>
      </c>
      <c r="FG149" s="21" t="s">
        <v>4873</v>
      </c>
      <c r="FH149" s="21" t="s">
        <v>4874</v>
      </c>
      <c r="FI149" s="21" t="s">
        <v>4875</v>
      </c>
      <c r="FJ149" s="21" t="s">
        <v>4876</v>
      </c>
      <c r="FL149" s="21" t="s">
        <v>4866</v>
      </c>
      <c r="FM149" s="21" t="s">
        <v>4873</v>
      </c>
      <c r="FN149" s="21" t="s">
        <v>4874</v>
      </c>
      <c r="FO149" s="21" t="s">
        <v>4867</v>
      </c>
      <c r="FP149" s="21" t="s">
        <v>4876</v>
      </c>
    </row>
    <row r="150" spans="4:175">
      <c r="ES150"/>
      <c r="ET150"/>
      <c r="EU150"/>
      <c r="EV150"/>
      <c r="EW150"/>
      <c r="EX150"/>
      <c r="EY150"/>
      <c r="EZ150" s="149" t="s">
        <v>4821</v>
      </c>
      <c r="FA150" s="44" t="s">
        <v>4870</v>
      </c>
      <c r="FC150" s="21" t="s">
        <v>4869</v>
      </c>
      <c r="FF150" s="21" t="s">
        <v>4825</v>
      </c>
      <c r="FG150" s="21" t="s">
        <v>4825</v>
      </c>
      <c r="FH150" s="21" t="s">
        <v>4825</v>
      </c>
      <c r="FI150" s="21" t="s">
        <v>4832</v>
      </c>
      <c r="FJ150" s="21" t="s">
        <v>4832</v>
      </c>
    </row>
    <row r="151" spans="4:175" hidden="1">
      <c r="CY151" s="140"/>
      <c r="CZ151" s="25"/>
      <c r="DE151" s="113"/>
      <c r="DF151" s="113"/>
      <c r="DG151" s="113"/>
      <c r="DH151" s="113"/>
      <c r="DI151" s="113"/>
      <c r="DJ151" s="113"/>
      <c r="DK151" s="113"/>
      <c r="DL151" s="113"/>
      <c r="DM151" s="113"/>
      <c r="DN151" s="113"/>
      <c r="DO151" s="113"/>
      <c r="ES151"/>
      <c r="ET151"/>
    </row>
    <row r="152" spans="4:175" hidden="1">
      <c r="CY152" s="140"/>
      <c r="CZ152" s="25"/>
      <c r="DE152" s="113"/>
      <c r="DF152" s="113"/>
      <c r="DG152" s="113"/>
      <c r="DH152" s="113"/>
      <c r="DI152" s="113"/>
      <c r="DJ152" s="113"/>
      <c r="DK152" s="113"/>
      <c r="DL152" s="113"/>
      <c r="DM152" s="113"/>
      <c r="DN152" s="113"/>
      <c r="DO152" s="113"/>
      <c r="ES152"/>
      <c r="ET152"/>
      <c r="EU152"/>
      <c r="EV152"/>
      <c r="EW152"/>
      <c r="EX152"/>
      <c r="EY152"/>
      <c r="EZ152"/>
      <c r="FA152"/>
      <c r="FB152"/>
      <c r="FC152"/>
      <c r="FR152"/>
      <c r="FS152"/>
    </row>
    <row r="153" spans="4:175" hidden="1">
      <c r="CY153" s="140"/>
      <c r="CZ153" s="25"/>
      <c r="DE153" s="113"/>
      <c r="DF153" s="113"/>
      <c r="DG153" s="113"/>
      <c r="DH153" s="113"/>
      <c r="DI153" s="113"/>
      <c r="DJ153" s="113"/>
      <c r="DK153" s="113"/>
      <c r="DL153" s="113"/>
      <c r="DM153" s="113"/>
      <c r="DN153" s="113"/>
      <c r="DO153" s="113"/>
      <c r="ES153"/>
      <c r="ET153"/>
      <c r="EU153"/>
      <c r="EV153"/>
      <c r="EW153"/>
      <c r="EX153"/>
      <c r="EY153"/>
      <c r="EZ153"/>
      <c r="FA153"/>
      <c r="FB153"/>
      <c r="FC153"/>
      <c r="FR153"/>
      <c r="FS153"/>
    </row>
    <row r="154" spans="4:175" hidden="1">
      <c r="CY154" s="140"/>
      <c r="CZ154" s="25"/>
      <c r="DE154" s="113"/>
      <c r="DF154" s="113"/>
      <c r="DG154" s="113"/>
      <c r="DH154" s="113"/>
      <c r="DI154" s="113"/>
      <c r="DJ154" s="113"/>
      <c r="DK154" s="113"/>
      <c r="DL154" s="113"/>
      <c r="DM154" s="113"/>
      <c r="DN154" s="113"/>
      <c r="DO154" s="113"/>
      <c r="ES154"/>
      <c r="ET154"/>
      <c r="EU154"/>
      <c r="EV154"/>
      <c r="EW154"/>
      <c r="EX154"/>
      <c r="EY154"/>
      <c r="EZ154"/>
      <c r="FA154"/>
      <c r="FB154"/>
      <c r="FC154"/>
      <c r="FR154"/>
      <c r="FS154"/>
    </row>
    <row r="155" spans="4:175" hidden="1">
      <c r="CY155" s="140"/>
      <c r="CZ155" s="25"/>
      <c r="DE155" s="113"/>
      <c r="DF155" s="113"/>
      <c r="DG155" s="113"/>
      <c r="DH155" s="113"/>
      <c r="DI155" s="113"/>
      <c r="DJ155" s="113"/>
      <c r="DK155" s="113"/>
      <c r="DL155" s="113"/>
      <c r="DM155" s="113"/>
      <c r="DN155" s="113"/>
      <c r="DO155" s="113"/>
      <c r="ES155"/>
      <c r="ET155"/>
      <c r="EU155"/>
      <c r="EV155"/>
      <c r="EW155"/>
      <c r="EX155"/>
      <c r="EY155"/>
      <c r="EZ155"/>
      <c r="FA155"/>
      <c r="FB155"/>
      <c r="FC155"/>
      <c r="FR155"/>
      <c r="FS155"/>
    </row>
    <row r="156" spans="4:175" ht="32.25" customHeight="1">
      <c r="D156" s="26" t="s">
        <v>3546</v>
      </c>
      <c r="ES156"/>
      <c r="ET156"/>
      <c r="EU156" s="21" t="s">
        <v>4201</v>
      </c>
      <c r="EV156"/>
      <c r="EW156"/>
      <c r="EX156"/>
      <c r="EY156"/>
      <c r="EZ156" s="140">
        <f>PRODUCT(EZ159:EZ167,EZ178:EZ1167)</f>
        <v>1</v>
      </c>
      <c r="FA156" s="25" t="str">
        <f>(FA159&amp;FA160&amp;FA161&amp;FA162&amp;FA163&amp;FA164&amp;FA165&amp;FA166&amp;FA167&amp;FA178&amp;FA179&amp;FA180&amp;FA181&amp;FA182&amp;FA183&amp;FA184&amp;FA185&amp;FA186&amp;FA187&amp;FA188&amp;FA189&amp;FA190&amp;FA191&amp;FA192&amp;FA193&amp;FA194&amp;FA195&amp;FA196&amp;FA197&amp;FA198&amp;FA199&amp;FA200&amp;FA201&amp;FA202&amp;FA203&amp;FA204&amp;FA205&amp;FA206&amp;FA207&amp;FA208&amp;FA209&amp;FA210&amp;FA211&amp;FA212&amp;FA213&amp;FA214&amp;FA215&amp;FA216&amp;FA217&amp;FA218&amp;FA219&amp;FA220&amp;FA221&amp;FA222&amp;FA223&amp;FA224&amp;FA225&amp;FA226&amp;FA227&amp;FA228&amp;FA229&amp;FA230&amp;FA231&amp;FA232&amp;FA233&amp;FA234&amp;FA235&amp;FA236&amp;FA237&amp;FA238&amp;FA239&amp;FA240&amp;FA241&amp;FA242&amp;FA243&amp;FA244&amp;FA245&amp;FA246&amp;FA247&amp;FA248&amp;FA249&amp;FA250&amp;FA251&amp;FA252&amp;FA253&amp;FA254&amp;FA255&amp;FA256&amp;FA257&amp;FA258&amp;FA259&amp;FA260&amp;FA261&amp;FA262&amp;FA263&amp;FA264&amp;FA265&amp;FA266&amp;FA267&amp;FA268&amp;FA269&amp;FA270&amp;FA271&amp;FA272&amp;FA273&amp;FA274&amp;FA275&amp;FA276&amp;FA277&amp;FA278&amp;FA279&amp;FA280&amp;FA281&amp;FA282&amp;FA283&amp;FA284&amp;FA285&amp;FA286&amp;FA287&amp;FA288&amp;FA289&amp;FA290&amp;FA291&amp;FA292&amp;FA293&amp;FA294&amp;FA295&amp;FA296&amp;FA297&amp;FA298&amp;FA299&amp;FA300&amp;FA301&amp;FA302&amp;FA303&amp;FA304&amp;FA305&amp;FA306&amp;FA307&amp;FA308&amp;FA309&amp;FA310&amp;FA311&amp;FA312&amp;FA313&amp;FA314&amp;FA315&amp;FA316&amp;FA317&amp;FA318&amp;FA319&amp;FA320&amp;FA321&amp;FA322&amp;FA323&amp;FA324&amp;FA325&amp;FA326&amp;FA327&amp;FA328&amp;FA329&amp;FA330&amp;FA331&amp;FA332&amp;FA333&amp;FA334&amp;FA335&amp;FA336&amp;FA337&amp;FA338&amp;FA339&amp;FA340&amp;FA341&amp;FA342&amp;FA343&amp;FA344&amp;FA345&amp;FA346&amp;FA347&amp;FA348&amp;FA349&amp;FA350&amp;FA351&amp;FA352&amp;FA353&amp;FA354&amp;FA355&amp;FA356&amp;FA357&amp;FA358&amp;FA359&amp;FA360&amp;FA361&amp;FA362&amp;FA363&amp;FA364&amp;FA365&amp;FA366&amp;FA367&amp;FA368&amp;FA369&amp;FA370&amp;FA371&amp;FA372&amp;FA373&amp;FA374&amp;FA375&amp;FA376&amp;FA377&amp;FA378&amp;FA379&amp;FA380&amp;FA381&amp;FA382&amp;FA383&amp;FA384&amp;FA385&amp;FA386&amp;FA387&amp;FA388&amp;FA389&amp;FA390&amp;FA391&amp;FA392&amp;FA393&amp;FA394&amp;FA395&amp;FA396&amp;FA397&amp;FA398&amp;FA399&amp;FA400&amp;FA401&amp;FA402&amp;FA403&amp;FA404&amp;FA405&amp;FA406&amp;FA407&amp;FA408&amp;FA409&amp;FA410&amp;FA411&amp;FA412&amp;FA413&amp;FA414&amp;FA415&amp;FA416&amp;FA417&amp;FA418&amp;FA419&amp;FA420&amp;FA421&amp;FA422&amp;FA423&amp;FA424&amp;FA425&amp;FA426&amp;FA427&amp;FA428&amp;FA429&amp;FA430&amp;FA431&amp;FA432&amp;FA433&amp;FA434&amp;FA435&amp;FA436&amp;FA437&amp;FA438&amp;FA439&amp;FA440&amp;FA441&amp;FA442&amp;FA443&amp;FA444&amp;FA445&amp;FA446&amp;FA447&amp;FA448&amp;FA449&amp;FA450&amp;FA451&amp;FA452&amp;FA453&amp;FA454&amp;FA455&amp;FA456&amp;FA457&amp;FA458&amp;FA459&amp;FA460&amp;FA461&amp;FA462&amp;FA463&amp;FA464&amp;FA465&amp;FA466&amp;FA467&amp;FA468&amp;FA469&amp;FA470&amp;FA471&amp;FA472&amp;FA473&amp;FA474&amp;FA475&amp;FA476&amp;FA477&amp;FA478&amp;FA479&amp;FA480&amp;FA481&amp;FA482&amp;FA483&amp;FA484&amp;FA485&amp;FA486&amp;FA487&amp;FA488&amp;FA489&amp;FA490&amp;FA491&amp;FA492&amp;FA493&amp;FA494&amp;FA495&amp;FA496&amp;FA497&amp;FA498&amp;FA499&amp;FA500&amp;FA501&amp;FA502&amp;FA503&amp;FA504&amp;FA505&amp;FA506&amp;FA507&amp;FA508&amp;FA509&amp;FA510&amp;FA511&amp;FA512&amp;FA513&amp;FA514&amp;FA515&amp;FA516&amp;FA517&amp;FA518&amp;FA519&amp;FA520&amp;FA521&amp;FA522&amp;FA523&amp;FA524&amp;FA525&amp;FA526&amp;FA527&amp;FA528&amp;FA529&amp;FA530&amp;FA531&amp;FA532&amp;FA533&amp;FA534&amp;FA535&amp;FA536&amp;FA537&amp;FA538&amp;FA539&amp;FA540&amp;FA541&amp;FA542&amp;FA543&amp;FA544&amp;FA545&amp;FA546&amp;FA547&amp;FA548&amp;FA549&amp;FA550&amp;FA551&amp;FA552&amp;FA553&amp;FA554&amp;FA555&amp;FA556&amp;FA557&amp;FA558&amp;FA559&amp;FA560&amp;FA561&amp;FA562&amp;FA563&amp;FA564&amp;FA565&amp;FA566&amp;FA567&amp;FA568&amp;FA569&amp;FA570&amp;FA571&amp;FA572&amp;FA573&amp;FA574&amp;FA575&amp;FA576&amp;FA577&amp;FA578&amp;FA579&amp;FA580&amp;FA581&amp;FA582&amp;FA583&amp;FA584&amp;FA585&amp;FA586&amp;FA587&amp;FA588&amp;FA589&amp;FA590&amp;FA591&amp;FA592&amp;FA593&amp;FA594&amp;FA595&amp;FA596&amp;FA597&amp;FA598&amp;FA599&amp;FA600&amp;FA601&amp;FA602&amp;FA603&amp;FA604&amp;FA605&amp;FA606&amp;FA607&amp;FA608&amp;FA609&amp;FA610&amp;FA611&amp;FA612&amp;FA613&amp;FA614&amp;FA615&amp;FA616&amp;FA617&amp;FA618&amp;FA619&amp;FA620&amp;FA621&amp;FA622&amp;FA623&amp;FA624&amp;FA625&amp;FA626&amp;FA627&amp;FA628&amp;FA629&amp;FA630&amp;FA631&amp;FA632&amp;FA633&amp;FA634&amp;FA635&amp;FA636&amp;FA637&amp;FA638&amp;FA639&amp;FA640&amp;FA641&amp;FA642&amp;FA643&amp;FA644&amp;FA645&amp;FA646&amp;FA647&amp;FA648&amp;FA649&amp;FA650&amp;FA651&amp;FA652&amp;FA653&amp;FA654&amp;FA655&amp;FA656&amp;FA657&amp;FA658&amp;FA659&amp;FA660&amp;FA661&amp;FA662&amp;FA663&amp;FA664&amp;FA665&amp;FA666&amp;FA667&amp;FA668&amp;FA669&amp;FA670&amp;FA671&amp;FA672&amp;FA673&amp;FA674&amp;FA675&amp;FA676&amp;FA677&amp;FA678&amp;FA679&amp;FA680&amp;FA681&amp;FA682&amp;FA683&amp;FA684&amp;FA685&amp;FA686&amp;FA687&amp;FA688&amp;FA689&amp;FA690&amp;FA691&amp;FA692&amp;FA693&amp;FA694&amp;FA695&amp;FA696&amp;FA697&amp;FA698&amp;FA699&amp;FA700&amp;FA701&amp;FA702&amp;FA703&amp;FA704&amp;FA705&amp;FA706&amp;FA707&amp;FA708&amp;FA709&amp;FA710&amp;FA711&amp;FA712&amp;FA713&amp;FA714&amp;FA715&amp;FA716&amp;FA717&amp;FA718&amp;FA719&amp;FA720&amp;FA721&amp;FA722&amp;FA723&amp;FA724&amp;FA725&amp;FA726&amp;FA727&amp;FA728&amp;FA729&amp;FA730&amp;FA731&amp;FA732&amp;FA733&amp;FA734&amp;FA735&amp;FA736&amp;FA737&amp;FA738&amp;FA739&amp;FA740&amp;FA741&amp;FA742&amp;FA743&amp;FA744&amp;FA745&amp;FA746&amp;FA747&amp;FA748&amp;FA749&amp;FA750&amp;FA751&amp;FA752&amp;FA753&amp;FA754&amp;FA755&amp;FA756&amp;FA757&amp;FA758&amp;FA759&amp;FA760&amp;FA761&amp;FA762&amp;FA763&amp;FA764&amp;FA765&amp;FA766&amp;FA767&amp;FA768&amp;FA769&amp;FA770&amp;FA771&amp;FA772&amp;FA773&amp;FA774&amp;FA775&amp;FA776&amp;FA777&amp;FA778&amp;FA779&amp;FA780&amp;FA781&amp;FA782&amp;FA783&amp;FA784&amp;FA785&amp;FA786&amp;FA787&amp;FA788&amp;FA789&amp;FA790&amp;FA791&amp;FA792&amp;FA793&amp;FA794&amp;FA795&amp;FA796&amp;FA797&amp;FA798&amp;FA799&amp;FA800&amp;FA801&amp;FA802&amp;FA803&amp;FA804&amp;FA805&amp;FA806&amp;FA807&amp;FA808&amp;FA809&amp;FA810&amp;FA811&amp;FA812&amp;FA813&amp;FA814&amp;FA815&amp;FA816&amp;FA817&amp;FA818&amp;FA819&amp;FA820&amp;FA821&amp;FA822&amp;FA823&amp;FA824&amp;FA825&amp;FA826&amp;FA827&amp;FA828&amp;FA829&amp;FA830&amp;FA831&amp;FA832&amp;FA833&amp;FA834&amp;FA835&amp;FA836&amp;FA837&amp;FA838&amp;FA839&amp;FA840&amp;FA841&amp;FA842&amp;FA843&amp;FA844&amp;FA845&amp;FA846&amp;FA847&amp;FA848&amp;FA849&amp;FA850&amp;FA851&amp;FA852&amp;FA853&amp;FA854&amp;FA855&amp;FA856&amp;FA857&amp;FA858&amp;FA859&amp;FA860&amp;FA861&amp;FA862&amp;FA863&amp;FA864&amp;FA865&amp;FA866&amp;FA867&amp;FA868&amp;FA869&amp;FA870&amp;FA871&amp;FA872&amp;FA873&amp;FA874&amp;FA875&amp;FA876&amp;FA877&amp;FA878&amp;FA879&amp;FA880&amp;FA881&amp;FA882&amp;FA883&amp;FA884&amp;FA885&amp;FA886&amp;FA887&amp;FA888&amp;FA889&amp;FA890&amp;FA891&amp;FA892&amp;FA893&amp;FA894&amp;FA895&amp;FA896&amp;FA897&amp;FA898&amp;FA899&amp;FA900&amp;FA901&amp;FA902&amp;FA903&amp;FA904&amp;FA905&amp;FA906&amp;FA907&amp;FA908&amp;FA909&amp;FA910&amp;FA911&amp;FA912&amp;FA913&amp;FA914&amp;FA915&amp;FA916&amp;FA917&amp;FA918&amp;FA919&amp;FA920&amp;FA921&amp;FA922&amp;FA923&amp;FA924&amp;FA925&amp;FA926&amp;FA927&amp;FA928&amp;FA929&amp;FA930&amp;FA931&amp;FA932&amp;FA933&amp;FA934&amp;FA935&amp;FA936&amp;FA937&amp;FA938&amp;FA939&amp;FA940&amp;FA941&amp;FA942&amp;FA943&amp;FA944&amp;FA945&amp;FA946&amp;FA947&amp;FA948&amp;FA949&amp;FA950&amp;FA951&amp;FA952&amp;FA953&amp;FA954&amp;FA955&amp;FA956&amp;FA957&amp;FA958&amp;FA959&amp;FA960&amp;FA961&amp;FA962&amp;FA963&amp;FA964&amp;FA965&amp;FA966&amp;FA967&amp;FA968&amp;FA969&amp;FA970&amp;FA971&amp;FA972&amp;FA973&amp;FA974&amp;FA975&amp;FA976&amp;FA977&amp;FA978&amp;FA979&amp;FA980&amp;FA981&amp;FA982&amp;FA983&amp;FA984&amp;FA985&amp;FA986&amp;FA987&amp;FA988&amp;FA989&amp;FA990&amp;FA991&amp;FA992&amp;FA993&amp;FA994&amp;FA995&amp;FA996&amp;FA997&amp;FA998&amp;FA999&amp;FA1000&amp;FA1001&amp;FA1002&amp;FA1003&amp;FA1004&amp;FA1005&amp;FA1006&amp;FA1007&amp;FA1008&amp;FA1009&amp;FA1010&amp;FA1011&amp;FA1012&amp;FA1013&amp;FA1014&amp;FA1015&amp;FA1016&amp;FA1017&amp;FA1018&amp;FA1019&amp;FA1020&amp;FA1021&amp;FA1022&amp;FA1023&amp;FA1024&amp;FA1025&amp;FA1026&amp;FA1027&amp;FA1028&amp;FA1029&amp;FA1030&amp;FA1031&amp;FA1032&amp;FA1033&amp;FA1034&amp;FA1035&amp;FA1036&amp;FA1037&amp;FA1038&amp;FA1039&amp;FA1040&amp;FA1041&amp;FA1042&amp;FA1043&amp;FA1044&amp;FA1045&amp;FA1046&amp;FA1047&amp;FA1048&amp;FA1049&amp;FA1050&amp;FA1051&amp;FA1052&amp;FA1053&amp;FA1054&amp;FA1055&amp;FA1056&amp;FA1057&amp;FA1058&amp;FA1059&amp;FA1060&amp;FA1061&amp;FA1062&amp;FA1063&amp;FA1064&amp;FA1065&amp;FA1066&amp;FA1067&amp;FA1068&amp;FA1069&amp;FA1070&amp;FA1071&amp;FA1072&amp;FA1073&amp;FA1074&amp;FA1075&amp;FA1076&amp;FA1077&amp;FA1078&amp;FA1079&amp;FA1080&amp;FA1081&amp;FA1082&amp;FA1083&amp;FA1084&amp;FA1085&amp;FA1086&amp;FA1087&amp;FA1088&amp;FA1089&amp;FA1090&amp;FA1091&amp;FA1092&amp;FA1093&amp;FA1094&amp;FA1095&amp;FA1096&amp;FA1097&amp;FA1098&amp;FA1099&amp;FA1100&amp;FA1101&amp;FA1102&amp;FA1103&amp;FA1104&amp;FA1105&amp;FA1106&amp;FA1107&amp;FA1108&amp;FA1109&amp;FA1110&amp;FA1111&amp;FA1112&amp;FA1113&amp;FA1114&amp;FA1115&amp;FA1116&amp;FA1117&amp;FA1118&amp;FA1119&amp;FA1120&amp;FA1121&amp;FA1122&amp;FA1123&amp;FA1124&amp;FA1125&amp;FA1126&amp;FA1127&amp;FA1128&amp;FA1129&amp;FA1130&amp;FA1131&amp;FA1132&amp;FA1133&amp;FA1134&amp;FA1135&amp;FA1136&amp;FA1137&amp;FA1138&amp;FA1139&amp;FA1140&amp;FA1141&amp;FA1142&amp;FA1143&amp;FA1144&amp;FA1145&amp;FA1146&amp;FA1147&amp;FA1148&amp;FA1149&amp;FA1150&amp;FA1151&amp;FA1152&amp;FA1153&amp;FA1154&amp;FA1155&amp;FA1156&amp;FA1157&amp;FA1158&amp;FA1159&amp;FA1160&amp;FA1161&amp;FA1162&amp;FA1163&amp;FA1164&amp;FA1165&amp;FA1166&amp;FA1167)</f>
        <v/>
      </c>
      <c r="FC156" s="21">
        <f>SUM(FC159:FC167,FC178:FC1167)</f>
        <v>0</v>
      </c>
      <c r="FF156" s="25">
        <f>SUM(FF159:FF167,FF178:FF1167)</f>
        <v>0</v>
      </c>
      <c r="FG156" s="25">
        <f>SUM(FG159:FG167,FG178:FG1167)</f>
        <v>0</v>
      </c>
      <c r="FH156" s="25">
        <f>SUM(FH159:FH167,FH178:FH1167)</f>
        <v>0</v>
      </c>
      <c r="FI156" s="25">
        <f>SUM(FI159:FI167,FI178:FI1167)</f>
        <v>0</v>
      </c>
      <c r="FJ156" s="25">
        <f>SUM(FJ159:FJ167,FJ178:FJ1167)</f>
        <v>0</v>
      </c>
      <c r="FL156" s="25" t="str">
        <f>(FL159&amp;FL160&amp;FL161&amp;FL162&amp;FL163&amp;FL164&amp;FL165&amp;FL166&amp;FL167&amp;FL178&amp;FL179&amp;FL180&amp;FL181&amp;FL182&amp;FL183&amp;FL184&amp;FL185&amp;FL186&amp;FL187&amp;FL188&amp;FL189&amp;FL190&amp;FL191&amp;FL192&amp;FL193&amp;FL194&amp;FL195&amp;FL196&amp;FL197&amp;FL198&amp;FL199&amp;FL200&amp;FL201&amp;FL202&amp;FL203&amp;FL204&amp;FL205&amp;FL206&amp;FL207&amp;FL208&amp;FL209&amp;FL210&amp;FL211&amp;FL212&amp;FL213&amp;FL214&amp;FL215&amp;FL216&amp;FL217&amp;FL218&amp;FL219&amp;FL220&amp;FL221&amp;FL222&amp;FL223&amp;FL224&amp;FL225&amp;FL226&amp;FL227&amp;FL228&amp;FL229&amp;FL230&amp;FL231&amp;FL232&amp;FL233&amp;FL234&amp;FL235&amp;FL236&amp;FL237&amp;FL238&amp;FL239&amp;FL240&amp;FL241&amp;FL242&amp;FL243&amp;FL244&amp;FL245&amp;FL246&amp;FL247&amp;FL248&amp;FL249&amp;FL250&amp;FL251&amp;FL252&amp;FL253&amp;FL254&amp;FL255&amp;FL256&amp;FL257&amp;FL258&amp;FL259&amp;FL260&amp;FL261&amp;FL262&amp;FL263&amp;FL264&amp;FL265&amp;FL266&amp;FL267&amp;FL268&amp;FL269&amp;FL270&amp;FL271&amp;FL272&amp;FL273&amp;FL274&amp;FL275&amp;FL276&amp;FL277&amp;FL278&amp;FL279&amp;FL280&amp;FL281&amp;FL282&amp;FL283&amp;FL284&amp;FL285&amp;FL286&amp;FL287&amp;FL288&amp;FL289&amp;FL290&amp;FL291&amp;FL292&amp;FL293&amp;FL294&amp;FL295&amp;FL296&amp;FL297&amp;FL298&amp;FL299&amp;FL300&amp;FL301&amp;FL302&amp;FL303&amp;FL304&amp;FL305&amp;FL306&amp;FL307&amp;FL308&amp;FL309&amp;FL310&amp;FL311&amp;FL312&amp;FL313&amp;FL314&amp;FL315&amp;FL316&amp;FL317&amp;FL318&amp;FL319&amp;FL320&amp;FL321&amp;FL322&amp;FL323&amp;FL324&amp;FL325&amp;FL326&amp;FL327&amp;FL328&amp;FL329&amp;FL330&amp;FL331&amp;FL332&amp;FL333&amp;FL334&amp;FL335&amp;FL336&amp;FL337&amp;FL338&amp;FL339&amp;FL340&amp;FL341&amp;FL342&amp;FL343&amp;FL344&amp;FL345&amp;FL346&amp;FL347&amp;FL348&amp;FL349&amp;FL350&amp;FL351&amp;FL352&amp;FL353&amp;FL354&amp;FL355&amp;FL356&amp;FL357&amp;FL358&amp;FL359&amp;FL360&amp;FL361&amp;FL362&amp;FL363&amp;FL364&amp;FL365&amp;FL366&amp;FL367&amp;FL368&amp;FL369&amp;FL370&amp;FL371&amp;FL372&amp;FL373&amp;FL374&amp;FL375&amp;FL376&amp;FL377&amp;FL378&amp;FL379&amp;FL380&amp;FL381&amp;FL382&amp;FL383&amp;FL384&amp;FL385&amp;FL386&amp;FL387&amp;FL388&amp;FL389&amp;FL390&amp;FL391&amp;FL392&amp;FL393&amp;FL394&amp;FL395&amp;FL396&amp;FL397&amp;FL398&amp;FL399&amp;FL400&amp;FL401&amp;FL402&amp;FL403&amp;FL404&amp;FL405&amp;FL406&amp;FL407&amp;FL408&amp;FL409&amp;FL410&amp;FL411&amp;FL412&amp;FL413&amp;FL414&amp;FL415&amp;FL416&amp;FL417&amp;FL418&amp;FL419&amp;FL420&amp;FL421&amp;FL422&amp;FL423&amp;FL424&amp;FL425&amp;FL426&amp;FL427&amp;FL428&amp;FL429&amp;FL430&amp;FL431&amp;FL432&amp;FL433&amp;FL434&amp;FL435&amp;FL436&amp;FL437&amp;FL438&amp;FL439&amp;FL440&amp;FL441&amp;FL442&amp;FL443&amp;FL444&amp;FL445&amp;FL446&amp;FL447&amp;FL448&amp;FL449&amp;FL450&amp;FL451&amp;FL452&amp;FL453&amp;FL454&amp;FL455&amp;FL456&amp;FL457&amp;FL458&amp;FL459&amp;FL460&amp;FL461&amp;FL462&amp;FL463&amp;FL464&amp;FL465&amp;FL466&amp;FL467&amp;FL468&amp;FL469&amp;FL470&amp;FL471&amp;FL472&amp;FL473&amp;FL474&amp;FL475&amp;FL476&amp;FL477&amp;FL478&amp;FL479&amp;FL480&amp;FL481&amp;FL482&amp;FL483&amp;FL484&amp;FL485&amp;FL486&amp;FL487&amp;FL488&amp;FL489&amp;FL490&amp;FL491&amp;FL492&amp;FL493&amp;FL494&amp;FL495&amp;FL496&amp;FL497&amp;FL498&amp;FL499&amp;FL500&amp;FL501&amp;FL502&amp;FL503&amp;FL504&amp;FL505&amp;FL506&amp;FL507&amp;FL508&amp;FL509&amp;FL510&amp;FL511&amp;FL512&amp;FL513&amp;FL514&amp;FL515&amp;FL516&amp;FL517&amp;FL518&amp;FL519&amp;FL520&amp;FL521&amp;FL522&amp;FL523&amp;FL524&amp;FL525&amp;FL526&amp;FL527&amp;FL528&amp;FL529&amp;FL530&amp;FL531&amp;FL532&amp;FL533&amp;FL534&amp;FL535&amp;FL536&amp;FL537&amp;FL538&amp;FL539&amp;FL540&amp;FL541&amp;FL542&amp;FL543&amp;FL544&amp;FL545&amp;FL546&amp;FL547&amp;FL548&amp;FL549&amp;FL550&amp;FL551&amp;FL552&amp;FL553&amp;FL554&amp;FL555&amp;FL556&amp;FL557&amp;FL558&amp;FL559&amp;FL560&amp;FL561&amp;FL562&amp;FL563&amp;FL564&amp;FL565&amp;FL566&amp;FL567&amp;FL568&amp;FL569&amp;FL570&amp;FL571&amp;FL572&amp;FL573&amp;FL574&amp;FL575&amp;FL576&amp;FL577&amp;FL578&amp;FL579&amp;FL580&amp;FL581&amp;FL582&amp;FL583&amp;FL584&amp;FL585&amp;FL586&amp;FL587&amp;FL588&amp;FL589&amp;FL590&amp;FL591&amp;FL592&amp;FL593&amp;FL594&amp;FL595&amp;FL596&amp;FL597&amp;FL598&amp;FL599&amp;FL600&amp;FL601&amp;FL602&amp;FL603&amp;FL604&amp;FL605&amp;FL606&amp;FL607&amp;FL608&amp;FL609&amp;FL610&amp;FL611&amp;FL612&amp;FL613&amp;FL614&amp;FL615&amp;FL616&amp;FL617&amp;FL618&amp;FL619&amp;FL620&amp;FL621&amp;FL622&amp;FL623&amp;FL624&amp;FL625&amp;FL626&amp;FL627&amp;FL628&amp;FL629&amp;FL630&amp;FL631&amp;FL632&amp;FL633&amp;FL634&amp;FL635&amp;FL636&amp;FL637&amp;FL638&amp;FL639&amp;FL640&amp;FL641&amp;FL642&amp;FL643&amp;FL644&amp;FL645&amp;FL646&amp;FL647&amp;FL648&amp;FL649&amp;FL650&amp;FL651&amp;FL652&amp;FL653&amp;FL654&amp;FL655&amp;FL656&amp;FL657&amp;FL658&amp;FL659&amp;FL660&amp;FL661&amp;FL662&amp;FL663&amp;FL664&amp;FL665&amp;FL666&amp;FL667&amp;FL668&amp;FL669&amp;FL670&amp;FL671&amp;FL672&amp;FL673&amp;FL674&amp;FL675&amp;FL676&amp;FL677&amp;FL678&amp;FL679&amp;FL680&amp;FL681&amp;FL682&amp;FL683&amp;FL684&amp;FL685&amp;FL686&amp;FL687&amp;FL688&amp;FL689&amp;FL690&amp;FL691&amp;FL692&amp;FL693&amp;FL694&amp;FL695&amp;FL696&amp;FL697&amp;FL698&amp;FL699&amp;FL700&amp;FL701&amp;FL702&amp;FL703&amp;FL704&amp;FL705&amp;FL706&amp;FL707&amp;FL708&amp;FL709&amp;FL710&amp;FL711&amp;FL712&amp;FL713&amp;FL714&amp;FL715&amp;FL716&amp;FL717&amp;FL718&amp;FL719&amp;FL720&amp;FL721&amp;FL722&amp;FL723&amp;FL724&amp;FL725&amp;FL726&amp;FL727&amp;FL728&amp;FL729&amp;FL730&amp;FL731&amp;FL732&amp;FL733&amp;FL734&amp;FL735&amp;FL736&amp;FL737&amp;FL738&amp;FL739&amp;FL740&amp;FL741&amp;FL742&amp;FL743&amp;FL744&amp;FL745&amp;FL746&amp;FL747&amp;FL748&amp;FL749&amp;FL750&amp;FL751&amp;FL752&amp;FL753&amp;FL754&amp;FL755&amp;FL756&amp;FL757&amp;FL758&amp;FL759&amp;FL760&amp;FL761&amp;FL762&amp;FL763&amp;FL764&amp;FL765&amp;FL766&amp;FL767&amp;FL768&amp;FL769&amp;FL770&amp;FL771&amp;FL772&amp;FL773&amp;FL774&amp;FL775&amp;FL776&amp;FL777&amp;FL778&amp;FL779&amp;FL780&amp;FL781&amp;FL782&amp;FL783&amp;FL784&amp;FL785&amp;FL786&amp;FL787&amp;FL788&amp;FL789&amp;FL790&amp;FL791&amp;FL792&amp;FL793&amp;FL794&amp;FL795&amp;FL796&amp;FL797&amp;FL798&amp;FL799&amp;FL800&amp;FL801&amp;FL802&amp;FL803&amp;FL804&amp;FL805&amp;FL806&amp;FL807&amp;FL808&amp;FL809&amp;FL810&amp;FL811&amp;FL812&amp;FL813&amp;FL814&amp;FL815&amp;FL816&amp;FL817&amp;FL818&amp;FL819&amp;FL820&amp;FL821&amp;FL822&amp;FL823&amp;FL824&amp;FL825&amp;FL826&amp;FL827&amp;FL828&amp;FL829&amp;FL830&amp;FL831&amp;FL832&amp;FL833&amp;FL834&amp;FL835&amp;FL836&amp;FL837&amp;FL838&amp;FL839&amp;FL840&amp;FL841&amp;FL842&amp;FL843&amp;FL844&amp;FL845&amp;FL846&amp;FL847&amp;FL848&amp;FL849&amp;FL850&amp;FL851&amp;FL852&amp;FL853&amp;FL854&amp;FL855&amp;FL856&amp;FL857&amp;FL858&amp;FL859&amp;FL860&amp;FL861&amp;FL862&amp;FL863&amp;FL864&amp;FL865&amp;FL866&amp;FL867&amp;FL868&amp;FL869&amp;FL870&amp;FL871&amp;FL872&amp;FL873&amp;FL874&amp;FL875&amp;FL876&amp;FL877&amp;FL878&amp;FL879&amp;FL880&amp;FL881&amp;FL882&amp;FL883&amp;FL884&amp;FL885&amp;FL886&amp;FL887&amp;FL888&amp;FL889&amp;FL890&amp;FL891&amp;FL892&amp;FL893&amp;FL894&amp;FL895&amp;FL896&amp;FL897&amp;FL898&amp;FL899&amp;FL900&amp;FL901&amp;FL902&amp;FL903&amp;FL904&amp;FL905&amp;FL906&amp;FL907&amp;FL908&amp;FL909&amp;FL910&amp;FL911&amp;FL912&amp;FL913&amp;FL914&amp;FL915&amp;FL916&amp;FL917&amp;FL918&amp;FL919&amp;FL920&amp;FL921&amp;FL922&amp;FL923&amp;FL924&amp;FL925&amp;FL926&amp;FL927&amp;FL928&amp;FL929&amp;FL930&amp;FL931&amp;FL932&amp;FL933&amp;FL934&amp;FL935&amp;FL936&amp;FL937&amp;FL938&amp;FL939&amp;FL940&amp;FL941&amp;FL942&amp;FL943&amp;FL944&amp;FL945&amp;FL946&amp;FL947&amp;FL948&amp;FL949&amp;FL950&amp;FL951&amp;FL952&amp;FL953&amp;FL954&amp;FL955&amp;FL956&amp;FL957&amp;FL958&amp;FL959&amp;FL960&amp;FL961&amp;FL962&amp;FL963&amp;FL964&amp;FL965&amp;FL966&amp;FL967&amp;FL968&amp;FL969&amp;FL970&amp;FL971&amp;FL972&amp;FL973&amp;FL974&amp;FL975&amp;FL976&amp;FL977&amp;FL978&amp;FL979&amp;FL980&amp;FL981&amp;FL982&amp;FL983&amp;FL984&amp;FL985&amp;FL986&amp;FL987&amp;FL988&amp;FL989&amp;FL990&amp;FL991&amp;FL992&amp;FL993&amp;FL994&amp;FL995&amp;FL996&amp;FL997&amp;FL998&amp;FL999&amp;FL1000&amp;FL1001&amp;FL1002&amp;FL1003&amp;FL1004&amp;FL1005&amp;FL1006&amp;FL1007&amp;FL1008&amp;FL1009&amp;FL1010&amp;FL1011&amp;FL1012&amp;FL1013&amp;FL1014&amp;FL1015&amp;FL1016&amp;FL1017&amp;FL1018&amp;FL1019&amp;FL1020&amp;FL1021&amp;FL1022&amp;FL1023&amp;FL1024&amp;FL1025&amp;FL1026&amp;FL1027&amp;FL1028&amp;FL1029&amp;FL1030&amp;FL1031&amp;FL1032&amp;FL1033&amp;FL1034&amp;FL1035&amp;FL1036&amp;FL1037&amp;FL1038&amp;FL1039&amp;FL1040&amp;FL1041&amp;FL1042&amp;FL1043&amp;FL1044&amp;FL1045&amp;FL1046&amp;FL1047&amp;FL1048&amp;FL1049&amp;FL1050&amp;FL1051&amp;FL1052&amp;FL1053&amp;FL1054&amp;FL1055&amp;FL1056&amp;FL1057&amp;FL1058&amp;FL1059&amp;FL1060&amp;FL1061&amp;FL1062&amp;FL1063&amp;FL1064&amp;FL1065&amp;FL1066&amp;FL1067&amp;FL1068&amp;FL1069&amp;FL1070&amp;FL1071&amp;FL1072&amp;FL1073&amp;FL1074&amp;FL1075&amp;FL1076&amp;FL1077&amp;FL1078&amp;FL1079&amp;FL1080&amp;FL1081&amp;FL1082&amp;FL1083&amp;FL1084&amp;FL1085&amp;FL1086&amp;FL1087&amp;FL1088&amp;FL1089&amp;FL1090&amp;FL1091&amp;FL1092&amp;FL1093&amp;FL1094&amp;FL1095&amp;FL1096&amp;FL1097&amp;FL1098&amp;FL1099&amp;FL1100&amp;FL1101&amp;FL1102&amp;FL1103&amp;FL1104&amp;FL1105&amp;FL1106&amp;FL1107&amp;FL1108&amp;FL1109&amp;FL1110&amp;FL1111&amp;FL1112&amp;FL1113&amp;FL1114&amp;FL1115&amp;FL1116&amp;FL1117&amp;FL1118&amp;FL1119&amp;FL1120&amp;FL1121&amp;FL1122&amp;FL1123&amp;FL1124&amp;FL1125&amp;FL1126&amp;FL1127&amp;FL1128&amp;FL1129&amp;FL1130&amp;FL1131&amp;FL1132&amp;FL1133&amp;FL1134&amp;FL1135&amp;FL1136&amp;FL1137&amp;FL1138&amp;FL1139&amp;FL1140&amp;FL1141&amp;FL1142&amp;FL1143&amp;FL1144&amp;FL1145&amp;FL1146&amp;FL1147&amp;FL1148&amp;FL1149&amp;FL1150&amp;FL1151&amp;FL1152&amp;FL1153&amp;FL1154&amp;FL1155&amp;FL1156&amp;FL1157&amp;FL1158&amp;FL1159&amp;FL1160&amp;FL1161&amp;FL1162&amp;FL1163&amp;FL1164&amp;FL1165&amp;FL1166&amp;FL1167)</f>
        <v/>
      </c>
      <c r="FM156" s="25" t="str">
        <f>(FM159&amp;FM160&amp;FM161&amp;FM162&amp;FM163&amp;FM164&amp;FM165&amp;FM166&amp;FM167&amp;FM178&amp;FM179&amp;FM180&amp;FM181&amp;FM182&amp;FM183&amp;FM184&amp;FM185&amp;FM186&amp;FM187&amp;FM188&amp;FM189&amp;FM190&amp;FM191&amp;FM192&amp;FM193&amp;FM194&amp;FM195&amp;FM196&amp;FM197&amp;FM198&amp;FM199&amp;FM200&amp;FM201&amp;FM202&amp;FM203&amp;FM204&amp;FM205&amp;FM206&amp;FM207&amp;FM208&amp;FM209&amp;FM210&amp;FM211&amp;FM212&amp;FM213&amp;FM214&amp;FM215&amp;FM216&amp;FM217&amp;FM218&amp;FM219&amp;FM220&amp;FM221&amp;FM222&amp;FM223&amp;FM224&amp;FM225&amp;FM226&amp;FM227&amp;FM228&amp;FM229&amp;FM230&amp;FM231&amp;FM232&amp;FM233&amp;FM234&amp;FM235&amp;FM236&amp;FM237&amp;FM238&amp;FM239&amp;FM240&amp;FM241&amp;FM242&amp;FM243&amp;FM244&amp;FM245&amp;FM246&amp;FM247&amp;FM248&amp;FM249&amp;FM250&amp;FM251&amp;FM252&amp;FM253&amp;FM254&amp;FM255&amp;FM256&amp;FM257&amp;FM258&amp;FM259&amp;FM260&amp;FM261&amp;FM262&amp;FM263&amp;FM264&amp;FM265&amp;FM266&amp;FM267&amp;FM268&amp;FM269&amp;FM270&amp;FM271&amp;FM272&amp;FM273&amp;FM274&amp;FM275&amp;FM276&amp;FM277&amp;FM278&amp;FM279&amp;FM280&amp;FM281&amp;FM282&amp;FM283&amp;FM284&amp;FM285&amp;FM286&amp;FM287&amp;FM288&amp;FM289&amp;FM290&amp;FM291&amp;FM292&amp;FM293&amp;FM294&amp;FM295&amp;FM296&amp;FM297&amp;FM298&amp;FM299&amp;FM300&amp;FM301&amp;FM302&amp;FM303&amp;FM304&amp;FM305&amp;FM306&amp;FM307&amp;FM308&amp;FM309&amp;FM310&amp;FM311&amp;FM312&amp;FM313&amp;FM314&amp;FM315&amp;FM316&amp;FM317&amp;FM318&amp;FM319&amp;FM320&amp;FM321&amp;FM322&amp;FM323&amp;FM324&amp;FM325&amp;FM326&amp;FM327&amp;FM328&amp;FM329&amp;FM330&amp;FM331&amp;FM332&amp;FM333&amp;FM334&amp;FM335&amp;FM336&amp;FM337&amp;FM338&amp;FM339&amp;FM340&amp;FM341&amp;FM342&amp;FM343&amp;FM344&amp;FM345&amp;FM346&amp;FM347&amp;FM348&amp;FM349&amp;FM350&amp;FM351&amp;FM352&amp;FM353&amp;FM354&amp;FM355&amp;FM356&amp;FM357&amp;FM358&amp;FM359&amp;FM360&amp;FM361&amp;FM362&amp;FM363&amp;FM364&amp;FM365&amp;FM366&amp;FM367&amp;FM368&amp;FM369&amp;FM370&amp;FM371&amp;FM372&amp;FM373&amp;FM374&amp;FM375&amp;FM376&amp;FM377&amp;FM378&amp;FM379&amp;FM380&amp;FM381&amp;FM382&amp;FM383&amp;FM384&amp;FM385&amp;FM386&amp;FM387&amp;FM388&amp;FM389&amp;FM390&amp;FM391&amp;FM392&amp;FM393&amp;FM394&amp;FM395&amp;FM396&amp;FM397&amp;FM398&amp;FM399&amp;FM400&amp;FM401&amp;FM402&amp;FM403&amp;FM404&amp;FM405&amp;FM406&amp;FM407&amp;FM408&amp;FM409&amp;FM410&amp;FM411&amp;FM412&amp;FM413&amp;FM414&amp;FM415&amp;FM416&amp;FM417&amp;FM418&amp;FM419&amp;FM420&amp;FM421&amp;FM422&amp;FM423&amp;FM424&amp;FM425&amp;FM426&amp;FM427&amp;FM428&amp;FM429&amp;FM430&amp;FM431&amp;FM432&amp;FM433&amp;FM434&amp;FM435&amp;FM436&amp;FM437&amp;FM438&amp;FM439&amp;FM440&amp;FM441&amp;FM442&amp;FM443&amp;FM444&amp;FM445&amp;FM446&amp;FM447&amp;FM448&amp;FM449&amp;FM450&amp;FM451&amp;FM452&amp;FM453&amp;FM454&amp;FM455&amp;FM456&amp;FM457&amp;FM458&amp;FM459&amp;FM460&amp;FM461&amp;FM462&amp;FM463&amp;FM464&amp;FM465&amp;FM466&amp;FM467&amp;FM468&amp;FM469&amp;FM470&amp;FM471&amp;FM472&amp;FM473&amp;FM474&amp;FM475&amp;FM476&amp;FM477&amp;FM478&amp;FM479&amp;FM480&amp;FM481&amp;FM482&amp;FM483&amp;FM484&amp;FM485&amp;FM486&amp;FM487&amp;FM488&amp;FM489&amp;FM490&amp;FM491&amp;FM492&amp;FM493&amp;FM494&amp;FM495&amp;FM496&amp;FM497&amp;FM498&amp;FM499&amp;FM500&amp;FM501&amp;FM502&amp;FM503&amp;FM504&amp;FM505&amp;FM506&amp;FM507&amp;FM508&amp;FM509&amp;FM510&amp;FM511&amp;FM512&amp;FM513&amp;FM514&amp;FM515&amp;FM516&amp;FM517&amp;FM518&amp;FM519&amp;FM520&amp;FM521&amp;FM522&amp;FM523&amp;FM524&amp;FM525&amp;FM526&amp;FM527&amp;FM528&amp;FM529&amp;FM530&amp;FM531&amp;FM532&amp;FM533&amp;FM534&amp;FM535&amp;FM536&amp;FM537&amp;FM538&amp;FM539&amp;FM540&amp;FM541&amp;FM542&amp;FM543&amp;FM544&amp;FM545&amp;FM546&amp;FM547&amp;FM548&amp;FM549&amp;FM550&amp;FM551&amp;FM552&amp;FM553&amp;FM554&amp;FM555&amp;FM556&amp;FM557&amp;FM558&amp;FM559&amp;FM560&amp;FM561&amp;FM562&amp;FM563&amp;FM564&amp;FM565&amp;FM566&amp;FM567&amp;FM568&amp;FM569&amp;FM570&amp;FM571&amp;FM572&amp;FM573&amp;FM574&amp;FM575&amp;FM576&amp;FM577&amp;FM578&amp;FM579&amp;FM580&amp;FM581&amp;FM582&amp;FM583&amp;FM584&amp;FM585&amp;FM586&amp;FM587&amp;FM588&amp;FM589&amp;FM590&amp;FM591&amp;FM592&amp;FM593&amp;FM594&amp;FM595&amp;FM596&amp;FM597&amp;FM598&amp;FM599&amp;FM600&amp;FM601&amp;FM602&amp;FM603&amp;FM604&amp;FM605&amp;FM606&amp;FM607&amp;FM608&amp;FM609&amp;FM610&amp;FM611&amp;FM612&amp;FM613&amp;FM614&amp;FM615&amp;FM616&amp;FM617&amp;FM618&amp;FM619&amp;FM620&amp;FM621&amp;FM622&amp;FM623&amp;FM624&amp;FM625&amp;FM626&amp;FM627&amp;FM628&amp;FM629&amp;FM630&amp;FM631&amp;FM632&amp;FM633&amp;FM634&amp;FM635&amp;FM636&amp;FM637&amp;FM638&amp;FM639&amp;FM640&amp;FM641&amp;FM642&amp;FM643&amp;FM644&amp;FM645&amp;FM646&amp;FM647&amp;FM648&amp;FM649&amp;FM650&amp;FM651&amp;FM652&amp;FM653&amp;FM654&amp;FM655&amp;FM656&amp;FM657&amp;FM658&amp;FM659&amp;FM660&amp;FM661&amp;FM662&amp;FM663&amp;FM664&amp;FM665&amp;FM666&amp;FM667&amp;FM668&amp;FM669&amp;FM670&amp;FM671&amp;FM672&amp;FM673&amp;FM674&amp;FM675&amp;FM676&amp;FM677&amp;FM678&amp;FM679&amp;FM680&amp;FM681&amp;FM682&amp;FM683&amp;FM684&amp;FM685&amp;FM686&amp;FM687&amp;FM688&amp;FM689&amp;FM690&amp;FM691&amp;FM692&amp;FM693&amp;FM694&amp;FM695&amp;FM696&amp;FM697&amp;FM698&amp;FM699&amp;FM700&amp;FM701&amp;FM702&amp;FM703&amp;FM704&amp;FM705&amp;FM706&amp;FM707&amp;FM708&amp;FM709&amp;FM710&amp;FM711&amp;FM712&amp;FM713&amp;FM714&amp;FM715&amp;FM716&amp;FM717&amp;FM718&amp;FM719&amp;FM720&amp;FM721&amp;FM722&amp;FM723&amp;FM724&amp;FM725&amp;FM726&amp;FM727&amp;FM728&amp;FM729&amp;FM730&amp;FM731&amp;FM732&amp;FM733&amp;FM734&amp;FM735&amp;FM736&amp;FM737&amp;FM738&amp;FM739&amp;FM740&amp;FM741&amp;FM742&amp;FM743&amp;FM744&amp;FM745&amp;FM746&amp;FM747&amp;FM748&amp;FM749&amp;FM750&amp;FM751&amp;FM752&amp;FM753&amp;FM754&amp;FM755&amp;FM756&amp;FM757&amp;FM758&amp;FM759&amp;FM760&amp;FM761&amp;FM762&amp;FM763&amp;FM764&amp;FM765&amp;FM766&amp;FM767&amp;FM768&amp;FM769&amp;FM770&amp;FM771&amp;FM772&amp;FM773&amp;FM774&amp;FM775&amp;FM776&amp;FM777&amp;FM778&amp;FM779&amp;FM780&amp;FM781&amp;FM782&amp;FM783&amp;FM784&amp;FM785&amp;FM786&amp;FM787&amp;FM788&amp;FM789&amp;FM790&amp;FM791&amp;FM792&amp;FM793&amp;FM794&amp;FM795&amp;FM796&amp;FM797&amp;FM798&amp;FM799&amp;FM800&amp;FM801&amp;FM802&amp;FM803&amp;FM804&amp;FM805&amp;FM806&amp;FM807&amp;FM808&amp;FM809&amp;FM810&amp;FM811&amp;FM812&amp;FM813&amp;FM814&amp;FM815&amp;FM816&amp;FM817&amp;FM818&amp;FM819&amp;FM820&amp;FM821&amp;FM822&amp;FM823&amp;FM824&amp;FM825&amp;FM826&amp;FM827&amp;FM828&amp;FM829&amp;FM830&amp;FM831&amp;FM832&amp;FM833&amp;FM834&amp;FM835&amp;FM836&amp;FM837&amp;FM838&amp;FM839&amp;FM840&amp;FM841&amp;FM842&amp;FM843&amp;FM844&amp;FM845&amp;FM846&amp;FM847&amp;FM848&amp;FM849&amp;FM850&amp;FM851&amp;FM852&amp;FM853&amp;FM854&amp;FM855&amp;FM856&amp;FM857&amp;FM858&amp;FM859&amp;FM860&amp;FM861&amp;FM862&amp;FM863&amp;FM864&amp;FM865&amp;FM866&amp;FM867&amp;FM868&amp;FM869&amp;FM870&amp;FM871&amp;FM872&amp;FM873&amp;FM874&amp;FM875&amp;FM876&amp;FM877&amp;FM878&amp;FM879&amp;FM880&amp;FM881&amp;FM882&amp;FM883&amp;FM884&amp;FM885&amp;FM886&amp;FM887&amp;FM888&amp;FM889&amp;FM890&amp;FM891&amp;FM892&amp;FM893&amp;FM894&amp;FM895&amp;FM896&amp;FM897&amp;FM898&amp;FM899&amp;FM900&amp;FM901&amp;FM902&amp;FM903&amp;FM904&amp;FM905&amp;FM906&amp;FM907&amp;FM908&amp;FM909&amp;FM910&amp;FM911&amp;FM912&amp;FM913&amp;FM914&amp;FM915&amp;FM916&amp;FM917&amp;FM918&amp;FM919&amp;FM920&amp;FM921&amp;FM922&amp;FM923&amp;FM924&amp;FM925&amp;FM926&amp;FM927&amp;FM928&amp;FM929&amp;FM930&amp;FM931&amp;FM932&amp;FM933&amp;FM934&amp;FM935&amp;FM936&amp;FM937&amp;FM938&amp;FM939&amp;FM940&amp;FM941&amp;FM942&amp;FM943&amp;FM944&amp;FM945&amp;FM946&amp;FM947&amp;FM948&amp;FM949&amp;FM950&amp;FM951&amp;FM952&amp;FM953&amp;FM954&amp;FM955&amp;FM956&amp;FM957&amp;FM958&amp;FM959&amp;FM960&amp;FM961&amp;FM962&amp;FM963&amp;FM964&amp;FM965&amp;FM966&amp;FM967&amp;FM968&amp;FM969&amp;FM970&amp;FM971&amp;FM972&amp;FM973&amp;FM974&amp;FM975&amp;FM976&amp;FM977&amp;FM978&amp;FM979&amp;FM980&amp;FM981&amp;FM982&amp;FM983&amp;FM984&amp;FM985&amp;FM986&amp;FM987&amp;FM988&amp;FM989&amp;FM990&amp;FM991&amp;FM992&amp;FM993&amp;FM994&amp;FM995&amp;FM996&amp;FM997&amp;FM998&amp;FM999&amp;FM1000&amp;FM1001&amp;FM1002&amp;FM1003&amp;FM1004&amp;FM1005&amp;FM1006&amp;FM1007&amp;FM1008&amp;FM1009&amp;FM1010&amp;FM1011&amp;FM1012&amp;FM1013&amp;FM1014&amp;FM1015&amp;FM1016&amp;FM1017&amp;FM1018&amp;FM1019&amp;FM1020&amp;FM1021&amp;FM1022&amp;FM1023&amp;FM1024&amp;FM1025&amp;FM1026&amp;FM1027&amp;FM1028&amp;FM1029&amp;FM1030&amp;FM1031&amp;FM1032&amp;FM1033&amp;FM1034&amp;FM1035&amp;FM1036&amp;FM1037&amp;FM1038&amp;FM1039&amp;FM1040&amp;FM1041&amp;FM1042&amp;FM1043&amp;FM1044&amp;FM1045&amp;FM1046&amp;FM1047&amp;FM1048&amp;FM1049&amp;FM1050&amp;FM1051&amp;FM1052&amp;FM1053&amp;FM1054&amp;FM1055&amp;FM1056&amp;FM1057&amp;FM1058&amp;FM1059&amp;FM1060&amp;FM1061&amp;FM1062&amp;FM1063&amp;FM1064&amp;FM1065&amp;FM1066&amp;FM1067&amp;FM1068&amp;FM1069&amp;FM1070&amp;FM1071&amp;FM1072&amp;FM1073&amp;FM1074&amp;FM1075&amp;FM1076&amp;FM1077&amp;FM1078&amp;FM1079&amp;FM1080&amp;FM1081&amp;FM1082&amp;FM1083&amp;FM1084&amp;FM1085&amp;FM1086&amp;FM1087&amp;FM1088&amp;FM1089&amp;FM1090&amp;FM1091&amp;FM1092&amp;FM1093&amp;FM1094&amp;FM1095&amp;FM1096&amp;FM1097&amp;FM1098&amp;FM1099&amp;FM1100&amp;FM1101&amp;FM1102&amp;FM1103&amp;FM1104&amp;FM1105&amp;FM1106&amp;FM1107&amp;FM1108&amp;FM1109&amp;FM1110&amp;FM1111&amp;FM1112&amp;FM1113&amp;FM1114&amp;FM1115&amp;FM1116&amp;FM1117&amp;FM1118&amp;FM1119&amp;FM1120&amp;FM1121&amp;FM1122&amp;FM1123&amp;FM1124&amp;FM1125&amp;FM1126&amp;FM1127&amp;FM1128&amp;FM1129&amp;FM1130&amp;FM1131&amp;FM1132&amp;FM1133&amp;FM1134&amp;FM1135&amp;FM1136&amp;FM1137&amp;FM1138&amp;FM1139&amp;FM1140&amp;FM1141&amp;FM1142&amp;FM1143&amp;FM1144&amp;FM1145&amp;FM1146&amp;FM1147&amp;FM1148&amp;FM1149&amp;FM1150&amp;FM1151&amp;FM1152&amp;FM1153&amp;FM1154&amp;FM1155&amp;FM1156&amp;FM1157&amp;FM1158&amp;FM1159&amp;FM1160&amp;FM1161&amp;FM1162&amp;FM1163&amp;FM1164&amp;FM1165&amp;FM1166&amp;FM1167)</f>
        <v/>
      </c>
      <c r="FN156" s="25" t="str">
        <f>(FN159&amp;FN160&amp;FN161&amp;FN162&amp;FN163&amp;FN164&amp;FN165&amp;FN166&amp;FN167&amp;FN178&amp;FN179&amp;FN180&amp;FN181&amp;FN182&amp;FN183&amp;FN184&amp;FN185&amp;FN186&amp;FN187&amp;FN188&amp;FN189&amp;FN190&amp;FN191&amp;FN192&amp;FN193&amp;FN194&amp;FN195&amp;FN196&amp;FN197&amp;FN198&amp;FN199&amp;FN200&amp;FN201&amp;FN202&amp;FN203&amp;FN204&amp;FN205&amp;FN206&amp;FN207&amp;FN208&amp;FN209&amp;FN210&amp;FN211&amp;FN212&amp;FN213&amp;FN214&amp;FN215&amp;FN216&amp;FN217&amp;FN218&amp;FN219&amp;FN220&amp;FN221&amp;FN222&amp;FN223&amp;FN224&amp;FN225&amp;FN226&amp;FN227&amp;FN228&amp;FN229&amp;FN230&amp;FN231&amp;FN232&amp;FN233&amp;FN234&amp;FN235&amp;FN236&amp;FN237&amp;FN238&amp;FN239&amp;FN240&amp;FN241&amp;FN242&amp;FN243&amp;FN244&amp;FN245&amp;FN246&amp;FN247&amp;FN248&amp;FN249&amp;FN250&amp;FN251&amp;FN252&amp;FN253&amp;FN254&amp;FN255&amp;FN256&amp;FN257&amp;FN258&amp;FN259&amp;FN260&amp;FN261&amp;FN262&amp;FN263&amp;FN264&amp;FN265&amp;FN266&amp;FN267&amp;FN268&amp;FN269&amp;FN270&amp;FN271&amp;FN272&amp;FN273&amp;FN274&amp;FN275&amp;FN276&amp;FN277&amp;FN278&amp;FN279&amp;FN280&amp;FN281&amp;FN282&amp;FN283&amp;FN284&amp;FN285&amp;FN286&amp;FN287&amp;FN288&amp;FN289&amp;FN290&amp;FN291&amp;FN292&amp;FN293&amp;FN294&amp;FN295&amp;FN296&amp;FN297&amp;FN298&amp;FN299&amp;FN300&amp;FN301&amp;FN302&amp;FN303&amp;FN304&amp;FN305&amp;FN306&amp;FN307&amp;FN308&amp;FN309&amp;FN310&amp;FN311&amp;FN312&amp;FN313&amp;FN314&amp;FN315&amp;FN316&amp;FN317&amp;FN318&amp;FN319&amp;FN320&amp;FN321&amp;FN322&amp;FN323&amp;FN324&amp;FN325&amp;FN326&amp;FN327&amp;FN328&amp;FN329&amp;FN330&amp;FN331&amp;FN332&amp;FN333&amp;FN334&amp;FN335&amp;FN336&amp;FN337&amp;FN338&amp;FN339&amp;FN340&amp;FN341&amp;FN342&amp;FN343&amp;FN344&amp;FN345&amp;FN346&amp;FN347&amp;FN348&amp;FN349&amp;FN350&amp;FN351&amp;FN352&amp;FN353&amp;FN354&amp;FN355&amp;FN356&amp;FN357&amp;FN358&amp;FN359&amp;FN360&amp;FN361&amp;FN362&amp;FN363&amp;FN364&amp;FN365&amp;FN366&amp;FN367&amp;FN368&amp;FN369&amp;FN370&amp;FN371&amp;FN372&amp;FN373&amp;FN374&amp;FN375&amp;FN376&amp;FN377&amp;FN378&amp;FN379&amp;FN380&amp;FN381&amp;FN382&amp;FN383&amp;FN384&amp;FN385&amp;FN386&amp;FN387&amp;FN388&amp;FN389&amp;FN390&amp;FN391&amp;FN392&amp;FN393&amp;FN394&amp;FN395&amp;FN396&amp;FN397&amp;FN398&amp;FN399&amp;FN400&amp;FN401&amp;FN402&amp;FN403&amp;FN404&amp;FN405&amp;FN406&amp;FN407&amp;FN408&amp;FN409&amp;FN410&amp;FN411&amp;FN412&amp;FN413&amp;FN414&amp;FN415&amp;FN416&amp;FN417&amp;FN418&amp;FN419&amp;FN420&amp;FN421&amp;FN422&amp;FN423&amp;FN424&amp;FN425&amp;FN426&amp;FN427&amp;FN428&amp;FN429&amp;FN430&amp;FN431&amp;FN432&amp;FN433&amp;FN434&amp;FN435&amp;FN436&amp;FN437&amp;FN438&amp;FN439&amp;FN440&amp;FN441&amp;FN442&amp;FN443&amp;FN444&amp;FN445&amp;FN446&amp;FN447&amp;FN448&amp;FN449&amp;FN450&amp;FN451&amp;FN452&amp;FN453&amp;FN454&amp;FN455&amp;FN456&amp;FN457&amp;FN458&amp;FN459&amp;FN460&amp;FN461&amp;FN462&amp;FN463&amp;FN464&amp;FN465&amp;FN466&amp;FN467&amp;FN468&amp;FN469&amp;FN470&amp;FN471&amp;FN472&amp;FN473&amp;FN474&amp;FN475&amp;FN476&amp;FN477&amp;FN478&amp;FN479&amp;FN480&amp;FN481&amp;FN482&amp;FN483&amp;FN484&amp;FN485&amp;FN486&amp;FN487&amp;FN488&amp;FN489&amp;FN490&amp;FN491&amp;FN492&amp;FN493&amp;FN494&amp;FN495&amp;FN496&amp;FN497&amp;FN498&amp;FN499&amp;FN500&amp;FN501&amp;FN502&amp;FN503&amp;FN504&amp;FN505&amp;FN506&amp;FN507&amp;FN508&amp;FN509&amp;FN510&amp;FN511&amp;FN512&amp;FN513&amp;FN514&amp;FN515&amp;FN516&amp;FN517&amp;FN518&amp;FN519&amp;FN520&amp;FN521&amp;FN522&amp;FN523&amp;FN524&amp;FN525&amp;FN526&amp;FN527&amp;FN528&amp;FN529&amp;FN530&amp;FN531&amp;FN532&amp;FN533&amp;FN534&amp;FN535&amp;FN536&amp;FN537&amp;FN538&amp;FN539&amp;FN540&amp;FN541&amp;FN542&amp;FN543&amp;FN544&amp;FN545&amp;FN546&amp;FN547&amp;FN548&amp;FN549&amp;FN550&amp;FN551&amp;FN552&amp;FN553&amp;FN554&amp;FN555&amp;FN556&amp;FN557&amp;FN558&amp;FN559&amp;FN560&amp;FN561&amp;FN562&amp;FN563&amp;FN564&amp;FN565&amp;FN566&amp;FN567&amp;FN568&amp;FN569&amp;FN570&amp;FN571&amp;FN572&amp;FN573&amp;FN574&amp;FN575&amp;FN576&amp;FN577&amp;FN578&amp;FN579&amp;FN580&amp;FN581&amp;FN582&amp;FN583&amp;FN584&amp;FN585&amp;FN586&amp;FN587&amp;FN588&amp;FN589&amp;FN590&amp;FN591&amp;FN592&amp;FN593&amp;FN594&amp;FN595&amp;FN596&amp;FN597&amp;FN598&amp;FN599&amp;FN600&amp;FN601&amp;FN602&amp;FN603&amp;FN604&amp;FN605&amp;FN606&amp;FN607&amp;FN608&amp;FN609&amp;FN610&amp;FN611&amp;FN612&amp;FN613&amp;FN614&amp;FN615&amp;FN616&amp;FN617&amp;FN618&amp;FN619&amp;FN620&amp;FN621&amp;FN622&amp;FN623&amp;FN624&amp;FN625&amp;FN626&amp;FN627&amp;FN628&amp;FN629&amp;FN630&amp;FN631&amp;FN632&amp;FN633&amp;FN634&amp;FN635&amp;FN636&amp;FN637&amp;FN638&amp;FN639&amp;FN640&amp;FN641&amp;FN642&amp;FN643&amp;FN644&amp;FN645&amp;FN646&amp;FN647&amp;FN648&amp;FN649&amp;FN650&amp;FN651&amp;FN652&amp;FN653&amp;FN654&amp;FN655&amp;FN656&amp;FN657&amp;FN658&amp;FN659&amp;FN660&amp;FN661&amp;FN662&amp;FN663&amp;FN664&amp;FN665&amp;FN666&amp;FN667&amp;FN668&amp;FN669&amp;FN670&amp;FN671&amp;FN672&amp;FN673&amp;FN674&amp;FN675&amp;FN676&amp;FN677&amp;FN678&amp;FN679&amp;FN680&amp;FN681&amp;FN682&amp;FN683&amp;FN684&amp;FN685&amp;FN686&amp;FN687&amp;FN688&amp;FN689&amp;FN690&amp;FN691&amp;FN692&amp;FN693&amp;FN694&amp;FN695&amp;FN696&amp;FN697&amp;FN698&amp;FN699&amp;FN700&amp;FN701&amp;FN702&amp;FN703&amp;FN704&amp;FN705&amp;FN706&amp;FN707&amp;FN708&amp;FN709&amp;FN710&amp;FN711&amp;FN712&amp;FN713&amp;FN714&amp;FN715&amp;FN716&amp;FN717&amp;FN718&amp;FN719&amp;FN720&amp;FN721&amp;FN722&amp;FN723&amp;FN724&amp;FN725&amp;FN726&amp;FN727&amp;FN728&amp;FN729&amp;FN730&amp;FN731&amp;FN732&amp;FN733&amp;FN734&amp;FN735&amp;FN736&amp;FN737&amp;FN738&amp;FN739&amp;FN740&amp;FN741&amp;FN742&amp;FN743&amp;FN744&amp;FN745&amp;FN746&amp;FN747&amp;FN748&amp;FN749&amp;FN750&amp;FN751&amp;FN752&amp;FN753&amp;FN754&amp;FN755&amp;FN756&amp;FN757&amp;FN758&amp;FN759&amp;FN760&amp;FN761&amp;FN762&amp;FN763&amp;FN764&amp;FN765&amp;FN766&amp;FN767&amp;FN768&amp;FN769&amp;FN770&amp;FN771&amp;FN772&amp;FN773&amp;FN774&amp;FN775&amp;FN776&amp;FN777&amp;FN778&amp;FN779&amp;FN780&amp;FN781&amp;FN782&amp;FN783&amp;FN784&amp;FN785&amp;FN786&amp;FN787&amp;FN788&amp;FN789&amp;FN790&amp;FN791&amp;FN792&amp;FN793&amp;FN794&amp;FN795&amp;FN796&amp;FN797&amp;FN798&amp;FN799&amp;FN800&amp;FN801&amp;FN802&amp;FN803&amp;FN804&amp;FN805&amp;FN806&amp;FN807&amp;FN808&amp;FN809&amp;FN810&amp;FN811&amp;FN812&amp;FN813&amp;FN814&amp;FN815&amp;FN816&amp;FN817&amp;FN818&amp;FN819&amp;FN820&amp;FN821&amp;FN822&amp;FN823&amp;FN824&amp;FN825&amp;FN826&amp;FN827&amp;FN828&amp;FN829&amp;FN830&amp;FN831&amp;FN832&amp;FN833&amp;FN834&amp;FN835&amp;FN836&amp;FN837&amp;FN838&amp;FN839&amp;FN840&amp;FN841&amp;FN842&amp;FN843&amp;FN844&amp;FN845&amp;FN846&amp;FN847&amp;FN848&amp;FN849&amp;FN850&amp;FN851&amp;FN852&amp;FN853&amp;FN854&amp;FN855&amp;FN856&amp;FN857&amp;FN858&amp;FN859&amp;FN860&amp;FN861&amp;FN862&amp;FN863&amp;FN864&amp;FN865&amp;FN866&amp;FN867&amp;FN868&amp;FN869&amp;FN870&amp;FN871&amp;FN872&amp;FN873&amp;FN874&amp;FN875&amp;FN876&amp;FN877&amp;FN878&amp;FN879&amp;FN880&amp;FN881&amp;FN882&amp;FN883&amp;FN884&amp;FN885&amp;FN886&amp;FN887&amp;FN888&amp;FN889&amp;FN890&amp;FN891&amp;FN892&amp;FN893&amp;FN894&amp;FN895&amp;FN896&amp;FN897&amp;FN898&amp;FN899&amp;FN900&amp;FN901&amp;FN902&amp;FN903&amp;FN904&amp;FN905&amp;FN906&amp;FN907&amp;FN908&amp;FN909&amp;FN910&amp;FN911&amp;FN912&amp;FN913&amp;FN914&amp;FN915&amp;FN916&amp;FN917&amp;FN918&amp;FN919&amp;FN920&amp;FN921&amp;FN922&amp;FN923&amp;FN924&amp;FN925&amp;FN926&amp;FN927&amp;FN928&amp;FN929&amp;FN930&amp;FN931&amp;FN932&amp;FN933&amp;FN934&amp;FN935&amp;FN936&amp;FN937&amp;FN938&amp;FN939&amp;FN940&amp;FN941&amp;FN942&amp;FN943&amp;FN944&amp;FN945&amp;FN946&amp;FN947&amp;FN948&amp;FN949&amp;FN950&amp;FN951&amp;FN952&amp;FN953&amp;FN954&amp;FN955&amp;FN956&amp;FN957&amp;FN958&amp;FN959&amp;FN960&amp;FN961&amp;FN962&amp;FN963&amp;FN964&amp;FN965&amp;FN966&amp;FN967&amp;FN968&amp;FN969&amp;FN970&amp;FN971&amp;FN972&amp;FN973&amp;FN974&amp;FN975&amp;FN976&amp;FN977&amp;FN978&amp;FN979&amp;FN980&amp;FN981&amp;FN982&amp;FN983&amp;FN984&amp;FN985&amp;FN986&amp;FN987&amp;FN988&amp;FN989&amp;FN990&amp;FN991&amp;FN992&amp;FN993&amp;FN994&amp;FN995&amp;FN996&amp;FN997&amp;FN998&amp;FN999&amp;FN1000&amp;FN1001&amp;FN1002&amp;FN1003&amp;FN1004&amp;FN1005&amp;FN1006&amp;FN1007&amp;FN1008&amp;FN1009&amp;FN1010&amp;FN1011&amp;FN1012&amp;FN1013&amp;FN1014&amp;FN1015&amp;FN1016&amp;FN1017&amp;FN1018&amp;FN1019&amp;FN1020&amp;FN1021&amp;FN1022&amp;FN1023&amp;FN1024&amp;FN1025&amp;FN1026&amp;FN1027&amp;FN1028&amp;FN1029&amp;FN1030&amp;FN1031&amp;FN1032&amp;FN1033&amp;FN1034&amp;FN1035&amp;FN1036&amp;FN1037&amp;FN1038&amp;FN1039&amp;FN1040&amp;FN1041&amp;FN1042&amp;FN1043&amp;FN1044&amp;FN1045&amp;FN1046&amp;FN1047&amp;FN1048&amp;FN1049&amp;FN1050&amp;FN1051&amp;FN1052&amp;FN1053&amp;FN1054&amp;FN1055&amp;FN1056&amp;FN1057&amp;FN1058&amp;FN1059&amp;FN1060&amp;FN1061&amp;FN1062&amp;FN1063&amp;FN1064&amp;FN1065&amp;FN1066&amp;FN1067&amp;FN1068&amp;FN1069&amp;FN1070&amp;FN1071&amp;FN1072&amp;FN1073&amp;FN1074&amp;FN1075&amp;FN1076&amp;FN1077&amp;FN1078&amp;FN1079&amp;FN1080&amp;FN1081&amp;FN1082&amp;FN1083&amp;FN1084&amp;FN1085&amp;FN1086&amp;FN1087&amp;FN1088&amp;FN1089&amp;FN1090&amp;FN1091&amp;FN1092&amp;FN1093&amp;FN1094&amp;FN1095&amp;FN1096&amp;FN1097&amp;FN1098&amp;FN1099&amp;FN1100&amp;FN1101&amp;FN1102&amp;FN1103&amp;FN1104&amp;FN1105&amp;FN1106&amp;FN1107&amp;FN1108&amp;FN1109&amp;FN1110&amp;FN1111&amp;FN1112&amp;FN1113&amp;FN1114&amp;FN1115&amp;FN1116&amp;FN1117&amp;FN1118&amp;FN1119&amp;FN1120&amp;FN1121&amp;FN1122&amp;FN1123&amp;FN1124&amp;FN1125&amp;FN1126&amp;FN1127&amp;FN1128&amp;FN1129&amp;FN1130&amp;FN1131&amp;FN1132&amp;FN1133&amp;FN1134&amp;FN1135&amp;FN1136&amp;FN1137&amp;FN1138&amp;FN1139&amp;FN1140&amp;FN1141&amp;FN1142&amp;FN1143&amp;FN1144&amp;FN1145&amp;FN1146&amp;FN1147&amp;FN1148&amp;FN1149&amp;FN1150&amp;FN1151&amp;FN1152&amp;FN1153&amp;FN1154&amp;FN1155&amp;FN1156&amp;FN1157&amp;FN1158&amp;FN1159&amp;FN1160&amp;FN1161&amp;FN1162&amp;FN1163&amp;FN1164&amp;FN1165&amp;FN1166&amp;FN1167)</f>
        <v/>
      </c>
      <c r="FO156" s="25" t="str">
        <f>(FO159&amp;FO160&amp;FO161&amp;FO162&amp;FO163&amp;FO164&amp;FO165&amp;FO166&amp;FO167&amp;FO178&amp;FO179&amp;FO180&amp;FO181&amp;FO182&amp;FO183&amp;FO184&amp;FO185&amp;FO186&amp;FO187&amp;FO188&amp;FO189&amp;FO190&amp;FO191&amp;FO192&amp;FO193&amp;FO194&amp;FO195&amp;FO196&amp;FO197&amp;FO198&amp;FO199&amp;FO200&amp;FO201&amp;FO202&amp;FO203&amp;FO204&amp;FO205&amp;FO206&amp;FO207&amp;FO208&amp;FO209&amp;FO210&amp;FO211&amp;FO212&amp;FO213&amp;FO214&amp;FO215&amp;FO216&amp;FO217&amp;FO218&amp;FO219&amp;FO220&amp;FO221&amp;FO222&amp;FO223&amp;FO224&amp;FO225&amp;FO226&amp;FO227&amp;FO228&amp;FO229&amp;FO230&amp;FO231&amp;FO232&amp;FO233&amp;FO234&amp;FO235&amp;FO236&amp;FO237&amp;FO238&amp;FO239&amp;FO240&amp;FO241&amp;FO242&amp;FO243&amp;FO244&amp;FO245&amp;FO246&amp;FO247&amp;FO248&amp;FO249&amp;FO250&amp;FO251&amp;FO252&amp;FO253&amp;FO254&amp;FO255&amp;FO256&amp;FO257&amp;FO258&amp;FO259&amp;FO260&amp;FO261&amp;FO262&amp;FO263&amp;FO264&amp;FO265&amp;FO266&amp;FO267&amp;FO268&amp;FO269&amp;FO270&amp;FO271&amp;FO272&amp;FO273&amp;FO274&amp;FO275&amp;FO276&amp;FO277&amp;FO278&amp;FO279&amp;FO280&amp;FO281&amp;FO282&amp;FO283&amp;FO284&amp;FO285&amp;FO286&amp;FO287&amp;FO288&amp;FO289&amp;FO290&amp;FO291&amp;FO292&amp;FO293&amp;FO294&amp;FO295&amp;FO296&amp;FO297&amp;FO298&amp;FO299&amp;FO300&amp;FO301&amp;FO302&amp;FO303&amp;FO304&amp;FO305&amp;FO306&amp;FO307&amp;FO308&amp;FO309&amp;FO310&amp;FO311&amp;FO312&amp;FO313&amp;FO314&amp;FO315&amp;FO316&amp;FO317&amp;FO318&amp;FO319&amp;FO320&amp;FO321&amp;FO322&amp;FO323&amp;FO324&amp;FO325&amp;FO326&amp;FO327&amp;FO328&amp;FO329&amp;FO330&amp;FO331&amp;FO332&amp;FO333&amp;FO334&amp;FO335&amp;FO336&amp;FO337&amp;FO338&amp;FO339&amp;FO340&amp;FO341&amp;FO342&amp;FO343&amp;FO344&amp;FO345&amp;FO346&amp;FO347&amp;FO348&amp;FO349&amp;FO350&amp;FO351&amp;FO352&amp;FO353&amp;FO354&amp;FO355&amp;FO356&amp;FO357&amp;FO358&amp;FO359&amp;FO360&amp;FO361&amp;FO362&amp;FO363&amp;FO364&amp;FO365&amp;FO366&amp;FO367&amp;FO368&amp;FO369&amp;FO370&amp;FO371&amp;FO372&amp;FO373&amp;FO374&amp;FO375&amp;FO376&amp;FO377&amp;FO378&amp;FO379&amp;FO380&amp;FO381&amp;FO382&amp;FO383&amp;FO384&amp;FO385&amp;FO386&amp;FO387&amp;FO388&amp;FO389&amp;FO390&amp;FO391&amp;FO392&amp;FO393&amp;FO394&amp;FO395&amp;FO396&amp;FO397&amp;FO398&amp;FO399&amp;FO400&amp;FO401&amp;FO402&amp;FO403&amp;FO404&amp;FO405&amp;FO406&amp;FO407&amp;FO408&amp;FO409&amp;FO410&amp;FO411&amp;FO412&amp;FO413&amp;FO414&amp;FO415&amp;FO416&amp;FO417&amp;FO418&amp;FO419&amp;FO420&amp;FO421&amp;FO422&amp;FO423&amp;FO424&amp;FO425&amp;FO426&amp;FO427&amp;FO428&amp;FO429&amp;FO430&amp;FO431&amp;FO432&amp;FO433&amp;FO434&amp;FO435&amp;FO436&amp;FO437&amp;FO438&amp;FO439&amp;FO440&amp;FO441&amp;FO442&amp;FO443&amp;FO444&amp;FO445&amp;FO446&amp;FO447&amp;FO448&amp;FO449&amp;FO450&amp;FO451&amp;FO452&amp;FO453&amp;FO454&amp;FO455&amp;FO456&amp;FO457&amp;FO458&amp;FO459&amp;FO460&amp;FO461&amp;FO462&amp;FO463&amp;FO464&amp;FO465&amp;FO466&amp;FO467&amp;FO468&amp;FO469&amp;FO470&amp;FO471&amp;FO472&amp;FO473&amp;FO474&amp;FO475&amp;FO476&amp;FO477&amp;FO478&amp;FO479&amp;FO480&amp;FO481&amp;FO482&amp;FO483&amp;FO484&amp;FO485&amp;FO486&amp;FO487&amp;FO488&amp;FO489&amp;FO490&amp;FO491&amp;FO492&amp;FO493&amp;FO494&amp;FO495&amp;FO496&amp;FO497&amp;FO498&amp;FO499&amp;FO500&amp;FO501&amp;FO502&amp;FO503&amp;FO504&amp;FO505&amp;FO506&amp;FO507&amp;FO508&amp;FO509&amp;FO510&amp;FO511&amp;FO512&amp;FO513&amp;FO514&amp;FO515&amp;FO516&amp;FO517&amp;FO518&amp;FO519&amp;FO520&amp;FO521&amp;FO522&amp;FO523&amp;FO524&amp;FO525&amp;FO526&amp;FO527&amp;FO528&amp;FO529&amp;FO530&amp;FO531&amp;FO532&amp;FO533&amp;FO534&amp;FO535&amp;FO536&amp;FO537&amp;FO538&amp;FO539&amp;FO540&amp;FO541&amp;FO542&amp;FO543&amp;FO544&amp;FO545&amp;FO546&amp;FO547&amp;FO548&amp;FO549&amp;FO550&amp;FO551&amp;FO552&amp;FO553&amp;FO554&amp;FO555&amp;FO556&amp;FO557&amp;FO558&amp;FO559&amp;FO560&amp;FO561&amp;FO562&amp;FO563&amp;FO564&amp;FO565&amp;FO566&amp;FO567&amp;FO568&amp;FO569&amp;FO570&amp;FO571&amp;FO572&amp;FO573&amp;FO574&amp;FO575&amp;FO576&amp;FO577&amp;FO578&amp;FO579&amp;FO580&amp;FO581&amp;FO582&amp;FO583&amp;FO584&amp;FO585&amp;FO586&amp;FO587&amp;FO588&amp;FO589&amp;FO590&amp;FO591&amp;FO592&amp;FO593&amp;FO594&amp;FO595&amp;FO596&amp;FO597&amp;FO598&amp;FO599&amp;FO600&amp;FO601&amp;FO602&amp;FO603&amp;FO604&amp;FO605&amp;FO606&amp;FO607&amp;FO608&amp;FO609&amp;FO610&amp;FO611&amp;FO612&amp;FO613&amp;FO614&amp;FO615&amp;FO616&amp;FO617&amp;FO618&amp;FO619&amp;FO620&amp;FO621&amp;FO622&amp;FO623&amp;FO624&amp;FO625&amp;FO626&amp;FO627&amp;FO628&amp;FO629&amp;FO630&amp;FO631&amp;FO632&amp;FO633&amp;FO634&amp;FO635&amp;FO636&amp;FO637&amp;FO638&amp;FO639&amp;FO640&amp;FO641&amp;FO642&amp;FO643&amp;FO644&amp;FO645&amp;FO646&amp;FO647&amp;FO648&amp;FO649&amp;FO650&amp;FO651&amp;FO652&amp;FO653&amp;FO654&amp;FO655&amp;FO656&amp;FO657&amp;FO658&amp;FO659&amp;FO660&amp;FO661&amp;FO662&amp;FO663&amp;FO664&amp;FO665&amp;FO666&amp;FO667&amp;FO668&amp;FO669&amp;FO670&amp;FO671&amp;FO672&amp;FO673&amp;FO674&amp;FO675&amp;FO676&amp;FO677&amp;FO678&amp;FO679&amp;FO680&amp;FO681&amp;FO682&amp;FO683&amp;FO684&amp;FO685&amp;FO686&amp;FO687&amp;FO688&amp;FO689&amp;FO690&amp;FO691&amp;FO692&amp;FO693&amp;FO694&amp;FO695&amp;FO696&amp;FO697&amp;FO698&amp;FO699&amp;FO700&amp;FO701&amp;FO702&amp;FO703&amp;FO704&amp;FO705&amp;FO706&amp;FO707&amp;FO708&amp;FO709&amp;FO710&amp;FO711&amp;FO712&amp;FO713&amp;FO714&amp;FO715&amp;FO716&amp;FO717&amp;FO718&amp;FO719&amp;FO720&amp;FO721&amp;FO722&amp;FO723&amp;FO724&amp;FO725&amp;FO726&amp;FO727&amp;FO728&amp;FO729&amp;FO730&amp;FO731&amp;FO732&amp;FO733&amp;FO734&amp;FO735&amp;FO736&amp;FO737&amp;FO738&amp;FO739&amp;FO740&amp;FO741&amp;FO742&amp;FO743&amp;FO744&amp;FO745&amp;FO746&amp;FO747&amp;FO748&amp;FO749&amp;FO750&amp;FO751&amp;FO752&amp;FO753&amp;FO754&amp;FO755&amp;FO756&amp;FO757&amp;FO758&amp;FO759&amp;FO760&amp;FO761&amp;FO762&amp;FO763&amp;FO764&amp;FO765&amp;FO766&amp;FO767&amp;FO768&amp;FO769&amp;FO770&amp;FO771&amp;FO772&amp;FO773&amp;FO774&amp;FO775&amp;FO776&amp;FO777&amp;FO778&amp;FO779&amp;FO780&amp;FO781&amp;FO782&amp;FO783&amp;FO784&amp;FO785&amp;FO786&amp;FO787&amp;FO788&amp;FO789&amp;FO790&amp;FO791&amp;FO792&amp;FO793&amp;FO794&amp;FO795&amp;FO796&amp;FO797&amp;FO798&amp;FO799&amp;FO800&amp;FO801&amp;FO802&amp;FO803&amp;FO804&amp;FO805&amp;FO806&amp;FO807&amp;FO808&amp;FO809&amp;FO810&amp;FO811&amp;FO812&amp;FO813&amp;FO814&amp;FO815&amp;FO816&amp;FO817&amp;FO818&amp;FO819&amp;FO820&amp;FO821&amp;FO822&amp;FO823&amp;FO824&amp;FO825&amp;FO826&amp;FO827&amp;FO828&amp;FO829&amp;FO830&amp;FO831&amp;FO832&amp;FO833&amp;FO834&amp;FO835&amp;FO836&amp;FO837&amp;FO838&amp;FO839&amp;FO840&amp;FO841&amp;FO842&amp;FO843&amp;FO844&amp;FO845&amp;FO846&amp;FO847&amp;FO848&amp;FO849&amp;FO850&amp;FO851&amp;FO852&amp;FO853&amp;FO854&amp;FO855&amp;FO856&amp;FO857&amp;FO858&amp;FO859&amp;FO860&amp;FO861&amp;FO862&amp;FO863&amp;FO864&amp;FO865&amp;FO866&amp;FO867&amp;FO868&amp;FO869&amp;FO870&amp;FO871&amp;FO872&amp;FO873&amp;FO874&amp;FO875&amp;FO876&amp;FO877&amp;FO878&amp;FO879&amp;FO880&amp;FO881&amp;FO882&amp;FO883&amp;FO884&amp;FO885&amp;FO886&amp;FO887&amp;FO888&amp;FO889&amp;FO890&amp;FO891&amp;FO892&amp;FO893&amp;FO894&amp;FO895&amp;FO896&amp;FO897&amp;FO898&amp;FO899&amp;FO900&amp;FO901&amp;FO902&amp;FO903&amp;FO904&amp;FO905&amp;FO906&amp;FO907&amp;FO908&amp;FO909&amp;FO910&amp;FO911&amp;FO912&amp;FO913&amp;FO914&amp;FO915&amp;FO916&amp;FO917&amp;FO918&amp;FO919&amp;FO920&amp;FO921&amp;FO922&amp;FO923&amp;FO924&amp;FO925&amp;FO926&amp;FO927&amp;FO928&amp;FO929&amp;FO930&amp;FO931&amp;FO932&amp;FO933&amp;FO934&amp;FO935&amp;FO936&amp;FO937&amp;FO938&amp;FO939&amp;FO940&amp;FO941&amp;FO942&amp;FO943&amp;FO944&amp;FO945&amp;FO946&amp;FO947&amp;FO948&amp;FO949&amp;FO950&amp;FO951&amp;FO952&amp;FO953&amp;FO954&amp;FO955&amp;FO956&amp;FO957&amp;FO958&amp;FO959&amp;FO960&amp;FO961&amp;FO962&amp;FO963&amp;FO964&amp;FO965&amp;FO966&amp;FO967&amp;FO968&amp;FO969&amp;FO970&amp;FO971&amp;FO972&amp;FO973&amp;FO974&amp;FO975&amp;FO976&amp;FO977&amp;FO978&amp;FO979&amp;FO980&amp;FO981&amp;FO982&amp;FO983&amp;FO984&amp;FO985&amp;FO986&amp;FO987&amp;FO988&amp;FO989&amp;FO990&amp;FO991&amp;FO992&amp;FO993&amp;FO994&amp;FO995&amp;FO996&amp;FO997&amp;FO998&amp;FO999&amp;FO1000&amp;FO1001&amp;FO1002&amp;FO1003&amp;FO1004&amp;FO1005&amp;FO1006&amp;FO1007&amp;FO1008&amp;FO1009&amp;FO1010&amp;FO1011&amp;FO1012&amp;FO1013&amp;FO1014&amp;FO1015&amp;FO1016&amp;FO1017&amp;FO1018&amp;FO1019&amp;FO1020&amp;FO1021&amp;FO1022&amp;FO1023&amp;FO1024&amp;FO1025&amp;FO1026&amp;FO1027&amp;FO1028&amp;FO1029&amp;FO1030&amp;FO1031&amp;FO1032&amp;FO1033&amp;FO1034&amp;FO1035&amp;FO1036&amp;FO1037&amp;FO1038&amp;FO1039&amp;FO1040&amp;FO1041&amp;FO1042&amp;FO1043&amp;FO1044&amp;FO1045&amp;FO1046&amp;FO1047&amp;FO1048&amp;FO1049&amp;FO1050&amp;FO1051&amp;FO1052&amp;FO1053&amp;FO1054&amp;FO1055&amp;FO1056&amp;FO1057&amp;FO1058&amp;FO1059&amp;FO1060&amp;FO1061&amp;FO1062&amp;FO1063&amp;FO1064&amp;FO1065&amp;FO1066&amp;FO1067&amp;FO1068&amp;FO1069&amp;FO1070&amp;FO1071&amp;FO1072&amp;FO1073&amp;FO1074&amp;FO1075&amp;FO1076&amp;FO1077&amp;FO1078&amp;FO1079&amp;FO1080&amp;FO1081&amp;FO1082&amp;FO1083&amp;FO1084&amp;FO1085&amp;FO1086&amp;FO1087&amp;FO1088&amp;FO1089&amp;FO1090&amp;FO1091&amp;FO1092&amp;FO1093&amp;FO1094&amp;FO1095&amp;FO1096&amp;FO1097&amp;FO1098&amp;FO1099&amp;FO1100&amp;FO1101&amp;FO1102&amp;FO1103&amp;FO1104&amp;FO1105&amp;FO1106&amp;FO1107&amp;FO1108&amp;FO1109&amp;FO1110&amp;FO1111&amp;FO1112&amp;FO1113&amp;FO1114&amp;FO1115&amp;FO1116&amp;FO1117&amp;FO1118&amp;FO1119&amp;FO1120&amp;FO1121&amp;FO1122&amp;FO1123&amp;FO1124&amp;FO1125&amp;FO1126&amp;FO1127&amp;FO1128&amp;FO1129&amp;FO1130&amp;FO1131&amp;FO1132&amp;FO1133&amp;FO1134&amp;FO1135&amp;FO1136&amp;FO1137&amp;FO1138&amp;FO1139&amp;FO1140&amp;FO1141&amp;FO1142&amp;FO1143&amp;FO1144&amp;FO1145&amp;FO1146&amp;FO1147&amp;FO1148&amp;FO1149&amp;FO1150&amp;FO1151&amp;FO1152&amp;FO1153&amp;FO1154&amp;FO1155&amp;FO1156&amp;FO1157&amp;FO1158&amp;FO1159&amp;FO1160&amp;FO1161&amp;FO1162&amp;FO1163&amp;FO1164&amp;FO1165&amp;FO1166&amp;FO1167)</f>
        <v/>
      </c>
      <c r="FP156" s="25" t="str">
        <f>(FP159&amp;FP160&amp;FP161&amp;FP162&amp;FP163&amp;FP164&amp;FP165&amp;FP166&amp;FP167&amp;FP178&amp;FP179&amp;FP180&amp;FP181&amp;FP182&amp;FP183&amp;FP184&amp;FP185&amp;FP186&amp;FP187&amp;FP188&amp;FP189&amp;FP190&amp;FP191&amp;FP192&amp;FP193&amp;FP194&amp;FP195&amp;FP196&amp;FP197&amp;FP198&amp;FP199&amp;FP200&amp;FP201&amp;FP202&amp;FP203&amp;FP204&amp;FP205&amp;FP206&amp;FP207&amp;FP208&amp;FP209&amp;FP210&amp;FP211&amp;FP212&amp;FP213&amp;FP214&amp;FP215&amp;FP216&amp;FP217&amp;FP218&amp;FP219&amp;FP220&amp;FP221&amp;FP222&amp;FP223&amp;FP224&amp;FP225&amp;FP226&amp;FP227&amp;FP228&amp;FP229&amp;FP230&amp;FP231&amp;FP232&amp;FP233&amp;FP234&amp;FP235&amp;FP236&amp;FP237&amp;FP238&amp;FP239&amp;FP240&amp;FP241&amp;FP242&amp;FP243&amp;FP244&amp;FP245&amp;FP246&amp;FP247&amp;FP248&amp;FP249&amp;FP250&amp;FP251&amp;FP252&amp;FP253&amp;FP254&amp;FP255&amp;FP256&amp;FP257&amp;FP258&amp;FP259&amp;FP260&amp;FP261&amp;FP262&amp;FP263&amp;FP264&amp;FP265&amp;FP266&amp;FP267&amp;FP268&amp;FP269&amp;FP270&amp;FP271&amp;FP272&amp;FP273&amp;FP274&amp;FP275&amp;FP276&amp;FP277&amp;FP278&amp;FP279&amp;FP280&amp;FP281&amp;FP282&amp;FP283&amp;FP284&amp;FP285&amp;FP286&amp;FP287&amp;FP288&amp;FP289&amp;FP290&amp;FP291&amp;FP292&amp;FP293&amp;FP294&amp;FP295&amp;FP296&amp;FP297&amp;FP298&amp;FP299&amp;FP300&amp;FP301&amp;FP302&amp;FP303&amp;FP304&amp;FP305&amp;FP306&amp;FP307&amp;FP308&amp;FP309&amp;FP310&amp;FP311&amp;FP312&amp;FP313&amp;FP314&amp;FP315&amp;FP316&amp;FP317&amp;FP318&amp;FP319&amp;FP320&amp;FP321&amp;FP322&amp;FP323&amp;FP324&amp;FP325&amp;FP326&amp;FP327&amp;FP328&amp;FP329&amp;FP330&amp;FP331&amp;FP332&amp;FP333&amp;FP334&amp;FP335&amp;FP336&amp;FP337&amp;FP338&amp;FP339&amp;FP340&amp;FP341&amp;FP342&amp;FP343&amp;FP344&amp;FP345&amp;FP346&amp;FP347&amp;FP348&amp;FP349&amp;FP350&amp;FP351&amp;FP352&amp;FP353&amp;FP354&amp;FP355&amp;FP356&amp;FP357&amp;FP358&amp;FP359&amp;FP360&amp;FP361&amp;FP362&amp;FP363&amp;FP364&amp;FP365&amp;FP366&amp;FP367&amp;FP368&amp;FP369&amp;FP370&amp;FP371&amp;FP372&amp;FP373&amp;FP374&amp;FP375&amp;FP376&amp;FP377&amp;FP378&amp;FP379&amp;FP380&amp;FP381&amp;FP382&amp;FP383&amp;FP384&amp;FP385&amp;FP386&amp;FP387&amp;FP388&amp;FP389&amp;FP390&amp;FP391&amp;FP392&amp;FP393&amp;FP394&amp;FP395&amp;FP396&amp;FP397&amp;FP398&amp;FP399&amp;FP400&amp;FP401&amp;FP402&amp;FP403&amp;FP404&amp;FP405&amp;FP406&amp;FP407&amp;FP408&amp;FP409&amp;FP410&amp;FP411&amp;FP412&amp;FP413&amp;FP414&amp;FP415&amp;FP416&amp;FP417&amp;FP418&amp;FP419&amp;FP420&amp;FP421&amp;FP422&amp;FP423&amp;FP424&amp;FP425&amp;FP426&amp;FP427&amp;FP428&amp;FP429&amp;FP430&amp;FP431&amp;FP432&amp;FP433&amp;FP434&amp;FP435&amp;FP436&amp;FP437&amp;FP438&amp;FP439&amp;FP440&amp;FP441&amp;FP442&amp;FP443&amp;FP444&amp;FP445&amp;FP446&amp;FP447&amp;FP448&amp;FP449&amp;FP450&amp;FP451&amp;FP452&amp;FP453&amp;FP454&amp;FP455&amp;FP456&amp;FP457&amp;FP458&amp;FP459&amp;FP460&amp;FP461&amp;FP462&amp;FP463&amp;FP464&amp;FP465&amp;FP466&amp;FP467&amp;FP468&amp;FP469&amp;FP470&amp;FP471&amp;FP472&amp;FP473&amp;FP474&amp;FP475&amp;FP476&amp;FP477&amp;FP478&amp;FP479&amp;FP480&amp;FP481&amp;FP482&amp;FP483&amp;FP484&amp;FP485&amp;FP486&amp;FP487&amp;FP488&amp;FP489&amp;FP490&amp;FP491&amp;FP492&amp;FP493&amp;FP494&amp;FP495&amp;FP496&amp;FP497&amp;FP498&amp;FP499&amp;FP500&amp;FP501&amp;FP502&amp;FP503&amp;FP504&amp;FP505&amp;FP506&amp;FP507&amp;FP508&amp;FP509&amp;FP510&amp;FP511&amp;FP512&amp;FP513&amp;FP514&amp;FP515&amp;FP516&amp;FP517&amp;FP518&amp;FP519&amp;FP520&amp;FP521&amp;FP522&amp;FP523&amp;FP524&amp;FP525&amp;FP526&amp;FP527&amp;FP528&amp;FP529&amp;FP530&amp;FP531&amp;FP532&amp;FP533&amp;FP534&amp;FP535&amp;FP536&amp;FP537&amp;FP538&amp;FP539&amp;FP540&amp;FP541&amp;FP542&amp;FP543&amp;FP544&amp;FP545&amp;FP546&amp;FP547&amp;FP548&amp;FP549&amp;FP550&amp;FP551&amp;FP552&amp;FP553&amp;FP554&amp;FP555&amp;FP556&amp;FP557&amp;FP558&amp;FP559&amp;FP560&amp;FP561&amp;FP562&amp;FP563&amp;FP564&amp;FP565&amp;FP566&amp;FP567&amp;FP568&amp;FP569&amp;FP570&amp;FP571&amp;FP572&amp;FP573&amp;FP574&amp;FP575&amp;FP576&amp;FP577&amp;FP578&amp;FP579&amp;FP580&amp;FP581&amp;FP582&amp;FP583&amp;FP584&amp;FP585&amp;FP586&amp;FP587&amp;FP588&amp;FP589&amp;FP590&amp;FP591&amp;FP592&amp;FP593&amp;FP594&amp;FP595&amp;FP596&amp;FP597&amp;FP598&amp;FP599&amp;FP600&amp;FP601&amp;FP602&amp;FP603&amp;FP604&amp;FP605&amp;FP606&amp;FP607&amp;FP608&amp;FP609&amp;FP610&amp;FP611&amp;FP612&amp;FP613&amp;FP614&amp;FP615&amp;FP616&amp;FP617&amp;FP618&amp;FP619&amp;FP620&amp;FP621&amp;FP622&amp;FP623&amp;FP624&amp;FP625&amp;FP626&amp;FP627&amp;FP628&amp;FP629&amp;FP630&amp;FP631&amp;FP632&amp;FP633&amp;FP634&amp;FP635&amp;FP636&amp;FP637&amp;FP638&amp;FP639&amp;FP640&amp;FP641&amp;FP642&amp;FP643&amp;FP644&amp;FP645&amp;FP646&amp;FP647&amp;FP648&amp;FP649&amp;FP650&amp;FP651&amp;FP652&amp;FP653&amp;FP654&amp;FP655&amp;FP656&amp;FP657&amp;FP658&amp;FP659&amp;FP660&amp;FP661&amp;FP662&amp;FP663&amp;FP664&amp;FP665&amp;FP666&amp;FP667&amp;FP668&amp;FP669&amp;FP670&amp;FP671&amp;FP672&amp;FP673&amp;FP674&amp;FP675&amp;FP676&amp;FP677&amp;FP678&amp;FP679&amp;FP680&amp;FP681&amp;FP682&amp;FP683&amp;FP684&amp;FP685&amp;FP686&amp;FP687&amp;FP688&amp;FP689&amp;FP690&amp;FP691&amp;FP692&amp;FP693&amp;FP694&amp;FP695&amp;FP696&amp;FP697&amp;FP698&amp;FP699&amp;FP700&amp;FP701&amp;FP702&amp;FP703&amp;FP704&amp;FP705&amp;FP706&amp;FP707&amp;FP708&amp;FP709&amp;FP710&amp;FP711&amp;FP712&amp;FP713&amp;FP714&amp;FP715&amp;FP716&amp;FP717&amp;FP718&amp;FP719&amp;FP720&amp;FP721&amp;FP722&amp;FP723&amp;FP724&amp;FP725&amp;FP726&amp;FP727&amp;FP728&amp;FP729&amp;FP730&amp;FP731&amp;FP732&amp;FP733&amp;FP734&amp;FP735&amp;FP736&amp;FP737&amp;FP738&amp;FP739&amp;FP740&amp;FP741&amp;FP742&amp;FP743&amp;FP744&amp;FP745&amp;FP746&amp;FP747&amp;FP748&amp;FP749&amp;FP750&amp;FP751&amp;FP752&amp;FP753&amp;FP754&amp;FP755&amp;FP756&amp;FP757&amp;FP758&amp;FP759&amp;FP760&amp;FP761&amp;FP762&amp;FP763&amp;FP764&amp;FP765&amp;FP766&amp;FP767&amp;FP768&amp;FP769&amp;FP770&amp;FP771&amp;FP772&amp;FP773&amp;FP774&amp;FP775&amp;FP776&amp;FP777&amp;FP778&amp;FP779&amp;FP780&amp;FP781&amp;FP782&amp;FP783&amp;FP784&amp;FP785&amp;FP786&amp;FP787&amp;FP788&amp;FP789&amp;FP790&amp;FP791&amp;FP792&amp;FP793&amp;FP794&amp;FP795&amp;FP796&amp;FP797&amp;FP798&amp;FP799&amp;FP800&amp;FP801&amp;FP802&amp;FP803&amp;FP804&amp;FP805&amp;FP806&amp;FP807&amp;FP808&amp;FP809&amp;FP810&amp;FP811&amp;FP812&amp;FP813&amp;FP814&amp;FP815&amp;FP816&amp;FP817&amp;FP818&amp;FP819&amp;FP820&amp;FP821&amp;FP822&amp;FP823&amp;FP824&amp;FP825&amp;FP826&amp;FP827&amp;FP828&amp;FP829&amp;FP830&amp;FP831&amp;FP832&amp;FP833&amp;FP834&amp;FP835&amp;FP836&amp;FP837&amp;FP838&amp;FP839&amp;FP840&amp;FP841&amp;FP842&amp;FP843&amp;FP844&amp;FP845&amp;FP846&amp;FP847&amp;FP848&amp;FP849&amp;FP850&amp;FP851&amp;FP852&amp;FP853&amp;FP854&amp;FP855&amp;FP856&amp;FP857&amp;FP858&amp;FP859&amp;FP860&amp;FP861&amp;FP862&amp;FP863&amp;FP864&amp;FP865&amp;FP866&amp;FP867&amp;FP868&amp;FP869&amp;FP870&amp;FP871&amp;FP872&amp;FP873&amp;FP874&amp;FP875&amp;FP876&amp;FP877&amp;FP878&amp;FP879&amp;FP880&amp;FP881&amp;FP882&amp;FP883&amp;FP884&amp;FP885&amp;FP886&amp;FP887&amp;FP888&amp;FP889&amp;FP890&amp;FP891&amp;FP892&amp;FP893&amp;FP894&amp;FP895&amp;FP896&amp;FP897&amp;FP898&amp;FP899&amp;FP900&amp;FP901&amp;FP902&amp;FP903&amp;FP904&amp;FP905&amp;FP906&amp;FP907&amp;FP908&amp;FP909&amp;FP910&amp;FP911&amp;FP912&amp;FP913&amp;FP914&amp;FP915&amp;FP916&amp;FP917&amp;FP918&amp;FP919&amp;FP920&amp;FP921&amp;FP922&amp;FP923&amp;FP924&amp;FP925&amp;FP926&amp;FP927&amp;FP928&amp;FP929&amp;FP930&amp;FP931&amp;FP932&amp;FP933&amp;FP934&amp;FP935&amp;FP936&amp;FP937&amp;FP938&amp;FP939&amp;FP940&amp;FP941&amp;FP942&amp;FP943&amp;FP944&amp;FP945&amp;FP946&amp;FP947&amp;FP948&amp;FP949&amp;FP950&amp;FP951&amp;FP952&amp;FP953&amp;FP954&amp;FP955&amp;FP956&amp;FP957&amp;FP958&amp;FP959&amp;FP960&amp;FP961&amp;FP962&amp;FP963&amp;FP964&amp;FP965&amp;FP966&amp;FP967&amp;FP968&amp;FP969&amp;FP970&amp;FP971&amp;FP972&amp;FP973&amp;FP974&amp;FP975&amp;FP976&amp;FP977&amp;FP978&amp;FP979&amp;FP980&amp;FP981&amp;FP982&amp;FP983&amp;FP984&amp;FP985&amp;FP986&amp;FP987&amp;FP988&amp;FP989&amp;FP990&amp;FP991&amp;FP992&amp;FP993&amp;FP994&amp;FP995&amp;FP996&amp;FP997&amp;FP998&amp;FP999&amp;FP1000&amp;FP1001&amp;FP1002&amp;FP1003&amp;FP1004&amp;FP1005&amp;FP1006&amp;FP1007&amp;FP1008&amp;FP1009&amp;FP1010&amp;FP1011&amp;FP1012&amp;FP1013&amp;FP1014&amp;FP1015&amp;FP1016&amp;FP1017&amp;FP1018&amp;FP1019&amp;FP1020&amp;FP1021&amp;FP1022&amp;FP1023&amp;FP1024&amp;FP1025&amp;FP1026&amp;FP1027&amp;FP1028&amp;FP1029&amp;FP1030&amp;FP1031&amp;FP1032&amp;FP1033&amp;FP1034&amp;FP1035&amp;FP1036&amp;FP1037&amp;FP1038&amp;FP1039&amp;FP1040&amp;FP1041&amp;FP1042&amp;FP1043&amp;FP1044&amp;FP1045&amp;FP1046&amp;FP1047&amp;FP1048&amp;FP1049&amp;FP1050&amp;FP1051&amp;FP1052&amp;FP1053&amp;FP1054&amp;FP1055&amp;FP1056&amp;FP1057&amp;FP1058&amp;FP1059&amp;FP1060&amp;FP1061&amp;FP1062&amp;FP1063&amp;FP1064&amp;FP1065&amp;FP1066&amp;FP1067&amp;FP1068&amp;FP1069&amp;FP1070&amp;FP1071&amp;FP1072&amp;FP1073&amp;FP1074&amp;FP1075&amp;FP1076&amp;FP1077&amp;FP1078&amp;FP1079&amp;FP1080&amp;FP1081&amp;FP1082&amp;FP1083&amp;FP1084&amp;FP1085&amp;FP1086&amp;FP1087&amp;FP1088&amp;FP1089&amp;FP1090&amp;FP1091&amp;FP1092&amp;FP1093&amp;FP1094&amp;FP1095&amp;FP1096&amp;FP1097&amp;FP1098&amp;FP1099&amp;FP1100&amp;FP1101&amp;FP1102&amp;FP1103&amp;FP1104&amp;FP1105&amp;FP1106&amp;FP1107&amp;FP1108&amp;FP1109&amp;FP1110&amp;FP1111&amp;FP1112&amp;FP1113&amp;FP1114&amp;FP1115&amp;FP1116&amp;FP1117&amp;FP1118&amp;FP1119&amp;FP1120&amp;FP1121&amp;FP1122&amp;FP1123&amp;FP1124&amp;FP1125&amp;FP1126&amp;FP1127&amp;FP1128&amp;FP1129&amp;FP1130&amp;FP1131&amp;FP1132&amp;FP1133&amp;FP1134&amp;FP1135&amp;FP1136&amp;FP1137&amp;FP1138&amp;FP1139&amp;FP1140&amp;FP1141&amp;FP1142&amp;FP1143&amp;FP1144&amp;FP1145&amp;FP1146&amp;FP1147&amp;FP1148&amp;FP1149&amp;FP1150&amp;FP1151&amp;FP1152&amp;FP1153&amp;FP1154&amp;FP1155&amp;FP1156&amp;FP1157&amp;FP1158&amp;FP1159&amp;FP1160&amp;FP1161&amp;FP1162&amp;FP1163&amp;FP1164&amp;FP1165&amp;FP1166&amp;FP1167)</f>
        <v/>
      </c>
      <c r="FR156" s="140">
        <f>PRODUCT(FR159:FR167,FR178:FR1167)</f>
        <v>1</v>
      </c>
      <c r="FS156" s="25" t="str">
        <f>(FS159&amp;FS160&amp;FS161&amp;FS162&amp;FS163&amp;FS164&amp;FS165&amp;FS166&amp;FS167&amp;FS178&amp;FS179&amp;FS180&amp;FS181&amp;FS182&amp;FS183&amp;FS184&amp;FS185&amp;FS186&amp;FS187&amp;FS188&amp;FS189&amp;FS190&amp;FS191&amp;FS192&amp;FS193&amp;FS194&amp;FS195&amp;FS196&amp;FS197&amp;FS198&amp;FS199&amp;FS200&amp;FS201&amp;FS202&amp;FS203&amp;FS204&amp;FS205&amp;FS206&amp;FS207&amp;FS208&amp;FS209&amp;FS210&amp;FS211&amp;FS212&amp;FS213&amp;FS214&amp;FS215&amp;FS216&amp;FS217&amp;FS218&amp;FS219&amp;FS220&amp;FS221&amp;FS222&amp;FS223&amp;FS224&amp;FS225&amp;FS226&amp;FS227&amp;FS228&amp;FS229&amp;FS230&amp;FS231&amp;FS232&amp;FS233&amp;FS234&amp;FS235&amp;FS236&amp;FS237&amp;FS238&amp;FS239&amp;FS240&amp;FS241&amp;FS242&amp;FS243&amp;FS244&amp;FS245&amp;FS246&amp;FS247&amp;FS248&amp;FS249&amp;FS250&amp;FS251&amp;FS252&amp;FS253&amp;FS254&amp;FS255&amp;FS256&amp;FS257&amp;FS258&amp;FS259&amp;FS260&amp;FS261&amp;FS262&amp;FS263&amp;FS264&amp;FS265&amp;FS266&amp;FS267&amp;FS268&amp;FS269&amp;FS270&amp;FS271&amp;FS272&amp;FS273&amp;FS274&amp;FS275&amp;FS276&amp;FS277&amp;FS278&amp;FS279&amp;FS280&amp;FS281&amp;FS282&amp;FS283&amp;FS284&amp;FS285&amp;FS286&amp;FS287&amp;FS288&amp;FS289&amp;FS290&amp;FS291&amp;FS292&amp;FS293&amp;FS294&amp;FS295&amp;FS296&amp;FS297&amp;FS298&amp;FS299&amp;FS300&amp;FS301&amp;FS302&amp;FS303&amp;FS304&amp;FS305&amp;FS306&amp;FS307&amp;FS308&amp;FS309&amp;FS310&amp;FS311&amp;FS312&amp;FS313&amp;FS314&amp;FS315&amp;FS316&amp;FS317&amp;FS318&amp;FS319&amp;FS320&amp;FS321&amp;FS322&amp;FS323&amp;FS324&amp;FS325&amp;FS326&amp;FS327&amp;FS328&amp;FS329&amp;FS330&amp;FS331&amp;FS332&amp;FS333&amp;FS334&amp;FS335&amp;FS336&amp;FS337&amp;FS338&amp;FS339&amp;FS340&amp;FS341&amp;FS342&amp;FS343&amp;FS344&amp;FS345&amp;FS346&amp;FS347&amp;FS348&amp;FS349&amp;FS350&amp;FS351&amp;FS352&amp;FS353&amp;FS354&amp;FS355&amp;FS356&amp;FS357&amp;FS358&amp;FS359&amp;FS360&amp;FS361&amp;FS362&amp;FS363&amp;FS364&amp;FS365&amp;FS366&amp;FS367&amp;FS368&amp;FS369&amp;FS370&amp;FS371&amp;FS372&amp;FS373&amp;FS374&amp;FS375&amp;FS376&amp;FS377&amp;FS378&amp;FS379&amp;FS380&amp;FS381&amp;FS382&amp;FS383&amp;FS384&amp;FS385&amp;FS386&amp;FS387&amp;FS388&amp;FS389&amp;FS390&amp;FS391&amp;FS392&amp;FS393&amp;FS394&amp;FS395&amp;FS396&amp;FS397&amp;FS398&amp;FS399&amp;FS400&amp;FS401&amp;FS402&amp;FS403&amp;FS404&amp;FS405&amp;FS406&amp;FS407&amp;FS408&amp;FS409&amp;FS410&amp;FS411&amp;FS412&amp;FS413&amp;FS414&amp;FS415&amp;FS416&amp;FS417&amp;FS418&amp;FS419&amp;FS420&amp;FS421&amp;FS422&amp;FS423&amp;FS424&amp;FS425&amp;FS426&amp;FS427&amp;FS428&amp;FS429&amp;FS430&amp;FS431&amp;FS432&amp;FS433&amp;FS434&amp;FS435&amp;FS436&amp;FS437&amp;FS438&amp;FS439&amp;FS440&amp;FS441&amp;FS442&amp;FS443&amp;FS444&amp;FS445&amp;FS446&amp;FS447&amp;FS448&amp;FS449&amp;FS450&amp;FS451&amp;FS452&amp;FS453&amp;FS454&amp;FS455&amp;FS456&amp;FS457&amp;FS458&amp;FS459&amp;FS460&amp;FS461&amp;FS462&amp;FS463&amp;FS464&amp;FS465&amp;FS466&amp;FS467&amp;FS468&amp;FS469&amp;FS470&amp;FS471&amp;FS472&amp;FS473&amp;FS474&amp;FS475&amp;FS476&amp;FS477&amp;FS478&amp;FS479&amp;FS480&amp;FS481&amp;FS482&amp;FS483&amp;FS484&amp;FS485&amp;FS486&amp;FS487&amp;FS488&amp;FS489&amp;FS490&amp;FS491&amp;FS492&amp;FS493&amp;FS494&amp;FS495&amp;FS496&amp;FS497&amp;FS498&amp;FS499&amp;FS500&amp;FS501&amp;FS502&amp;FS503&amp;FS504&amp;FS505&amp;FS506&amp;FS507&amp;FS508&amp;FS509&amp;FS510&amp;FS511&amp;FS512&amp;FS513&amp;FS514&amp;FS515&amp;FS516&amp;FS517&amp;FS518&amp;FS519&amp;FS520&amp;FS521&amp;FS522&amp;FS523&amp;FS524&amp;FS525&amp;FS526&amp;FS527&amp;FS528&amp;FS529&amp;FS530&amp;FS531&amp;FS532&amp;FS533&amp;FS534&amp;FS535&amp;FS536&amp;FS537&amp;FS538&amp;FS539&amp;FS540&amp;FS541&amp;FS542&amp;FS543&amp;FS544&amp;FS545&amp;FS546&amp;FS547&amp;FS548&amp;FS549&amp;FS550&amp;FS551&amp;FS552&amp;FS553&amp;FS554&amp;FS555&amp;FS556&amp;FS557&amp;FS558&amp;FS559&amp;FS560&amp;FS561&amp;FS562&amp;FS563&amp;FS564&amp;FS565&amp;FS566&amp;FS567&amp;FS568&amp;FS569&amp;FS570&amp;FS571&amp;FS572&amp;FS573&amp;FS574&amp;FS575&amp;FS576&amp;FS577&amp;FS578&amp;FS579&amp;FS580&amp;FS581&amp;FS582&amp;FS583&amp;FS584&amp;FS585&amp;FS586&amp;FS587&amp;FS588&amp;FS589&amp;FS590&amp;FS591&amp;FS592&amp;FS593&amp;FS594&amp;FS595&amp;FS596&amp;FS597&amp;FS598&amp;FS599&amp;FS600&amp;FS601&amp;FS602&amp;FS603&amp;FS604&amp;FS605&amp;FS606&amp;FS607&amp;FS608&amp;FS609&amp;FS610&amp;FS611&amp;FS612&amp;FS613&amp;FS614&amp;FS615&amp;FS616&amp;FS617&amp;FS618&amp;FS619&amp;FS620&amp;FS621&amp;FS622&amp;FS623&amp;FS624&amp;FS625&amp;FS626&amp;FS627&amp;FS628&amp;FS629&amp;FS630&amp;FS631&amp;FS632&amp;FS633&amp;FS634&amp;FS635&amp;FS636&amp;FS637&amp;FS638&amp;FS639&amp;FS640&amp;FS641&amp;FS642&amp;FS643&amp;FS644&amp;FS645&amp;FS646&amp;FS647&amp;FS648&amp;FS649&amp;FS650&amp;FS651&amp;FS652&amp;FS653&amp;FS654&amp;FS655&amp;FS656&amp;FS657&amp;FS658&amp;FS659&amp;FS660&amp;FS661&amp;FS662&amp;FS663&amp;FS664&amp;FS665&amp;FS666&amp;FS667&amp;FS668&amp;FS669&amp;FS670&amp;FS671&amp;FS672&amp;FS673&amp;FS674&amp;FS675&amp;FS676&amp;FS677&amp;FS678&amp;FS679&amp;FS680&amp;FS681&amp;FS682&amp;FS683&amp;FS684&amp;FS685&amp;FS686&amp;FS687&amp;FS688&amp;FS689&amp;FS690&amp;FS691&amp;FS692&amp;FS693&amp;FS694&amp;FS695&amp;FS696&amp;FS697&amp;FS698&amp;FS699&amp;FS700&amp;FS701&amp;FS702&amp;FS703&amp;FS704&amp;FS705&amp;FS706&amp;FS707&amp;FS708&amp;FS709&amp;FS710&amp;FS711&amp;FS712&amp;FS713&amp;FS714&amp;FS715&amp;FS716&amp;FS717&amp;FS718&amp;FS719&amp;FS720&amp;FS721&amp;FS722&amp;FS723&amp;FS724&amp;FS725&amp;FS726&amp;FS727&amp;FS728&amp;FS729&amp;FS730&amp;FS731&amp;FS732&amp;FS733&amp;FS734&amp;FS735&amp;FS736&amp;FS737&amp;FS738&amp;FS739&amp;FS740&amp;FS741&amp;FS742&amp;FS743&amp;FS744&amp;FS745&amp;FS746&amp;FS747&amp;FS748&amp;FS749&amp;FS750&amp;FS751&amp;FS752&amp;FS753&amp;FS754&amp;FS755&amp;FS756&amp;FS757&amp;FS758&amp;FS759&amp;FS760&amp;FS761&amp;FS762&amp;FS763&amp;FS764&amp;FS765&amp;FS766&amp;FS767&amp;FS768&amp;FS769&amp;FS770&amp;FS771&amp;FS772&amp;FS773&amp;FS774&amp;FS775&amp;FS776&amp;FS777&amp;FS778&amp;FS779&amp;FS780&amp;FS781&amp;FS782&amp;FS783&amp;FS784&amp;FS785&amp;FS786&amp;FS787&amp;FS788&amp;FS789&amp;FS790&amp;FS791&amp;FS792&amp;FS793&amp;FS794&amp;FS795&amp;FS796&amp;FS797&amp;FS798&amp;FS799&amp;FS800&amp;FS801&amp;FS802&amp;FS803&amp;FS804&amp;FS805&amp;FS806&amp;FS807&amp;FS808&amp;FS809&amp;FS810&amp;FS811&amp;FS812&amp;FS813&amp;FS814&amp;FS815&amp;FS816&amp;FS817&amp;FS818&amp;FS819&amp;FS820&amp;FS821&amp;FS822&amp;FS823&amp;FS824&amp;FS825&amp;FS826&amp;FS827&amp;FS828&amp;FS829&amp;FS830&amp;FS831&amp;FS832&amp;FS833&amp;FS834&amp;FS835&amp;FS836&amp;FS837&amp;FS838&amp;FS839&amp;FS840&amp;FS841&amp;FS842&amp;FS843&amp;FS844&amp;FS845&amp;FS846&amp;FS847&amp;FS848&amp;FS849&amp;FS850&amp;FS851&amp;FS852&amp;FS853&amp;FS854&amp;FS855&amp;FS856&amp;FS857&amp;FS858&amp;FS859&amp;FS860&amp;FS861&amp;FS862&amp;FS863&amp;FS864&amp;FS865&amp;FS866&amp;FS867&amp;FS868&amp;FS869&amp;FS870&amp;FS871&amp;FS872&amp;FS873&amp;FS874&amp;FS875&amp;FS876&amp;FS877&amp;FS878&amp;FS879&amp;FS880&amp;FS881&amp;FS882&amp;FS883&amp;FS884&amp;FS885&amp;FS886&amp;FS887&amp;FS888&amp;FS889&amp;FS890&amp;FS891&amp;FS892&amp;FS893&amp;FS894&amp;FS895&amp;FS896&amp;FS897&amp;FS898&amp;FS899&amp;FS900&amp;FS901&amp;FS902&amp;FS903&amp;FS904&amp;FS905&amp;FS906&amp;FS907&amp;FS908&amp;FS909&amp;FS910&amp;FS911&amp;FS912&amp;FS913&amp;FS914&amp;FS915&amp;FS916&amp;FS917&amp;FS918&amp;FS919&amp;FS920&amp;FS921&amp;FS922&amp;FS923&amp;FS924&amp;FS925&amp;FS926&amp;FS927&amp;FS928&amp;FS929&amp;FS930&amp;FS931&amp;FS932&amp;FS933&amp;FS934&amp;FS935&amp;FS936&amp;FS937&amp;FS938&amp;FS939&amp;FS940&amp;FS941&amp;FS942&amp;FS943&amp;FS944&amp;FS945&amp;FS946&amp;FS947&amp;FS948&amp;FS949&amp;FS950&amp;FS951&amp;FS952&amp;FS953&amp;FS954&amp;FS955&amp;FS956&amp;FS957&amp;FS958&amp;FS959&amp;FS960&amp;FS961&amp;FS962&amp;FS963&amp;FS964&amp;FS965&amp;FS966&amp;FS967&amp;FS968&amp;FS969&amp;FS970&amp;FS971&amp;FS972&amp;FS973&amp;FS974&amp;FS975&amp;FS976&amp;FS977&amp;FS978&amp;FS979&amp;FS980&amp;FS981&amp;FS982&amp;FS983&amp;FS984&amp;FS985&amp;FS986&amp;FS987&amp;FS988&amp;FS989&amp;FS990&amp;FS991&amp;FS992&amp;FS993&amp;FS994&amp;FS995&amp;FS996&amp;FS997&amp;FS998&amp;FS999&amp;FS1000&amp;FS1001&amp;FS1002&amp;FS1003&amp;FS1004&amp;FS1005&amp;FS1006&amp;FS1007&amp;FS1008&amp;FS1009&amp;FS1010&amp;FS1011&amp;FS1012&amp;FS1013&amp;FS1014&amp;FS1015&amp;FS1016&amp;FS1017&amp;FS1018&amp;FS1019&amp;FS1020&amp;FS1021&amp;FS1022&amp;FS1023&amp;FS1024&amp;FS1025&amp;FS1026&amp;FS1027&amp;FS1028&amp;FS1029&amp;FS1030&amp;FS1031&amp;FS1032&amp;FS1033&amp;FS1034&amp;FS1035&amp;FS1036&amp;FS1037&amp;FS1038&amp;FS1039&amp;FS1040&amp;FS1041&amp;FS1042&amp;FS1043&amp;FS1044&amp;FS1045&amp;FS1046&amp;FS1047&amp;FS1048&amp;FS1049&amp;FS1050&amp;FS1051&amp;FS1052&amp;FS1053&amp;FS1054&amp;FS1055&amp;FS1056&amp;FS1057&amp;FS1058&amp;FS1059&amp;FS1060&amp;FS1061&amp;FS1062&amp;FS1063&amp;FS1064&amp;FS1065&amp;FS1066&amp;FS1067&amp;FS1068&amp;FS1069&amp;FS1070&amp;FS1071&amp;FS1072&amp;FS1073&amp;FS1074&amp;FS1075&amp;FS1076&amp;FS1077&amp;FS1078&amp;FS1079&amp;FS1080&amp;FS1081&amp;FS1082&amp;FS1083&amp;FS1084&amp;FS1085&amp;FS1086&amp;FS1087&amp;FS1088&amp;FS1089&amp;FS1090&amp;FS1091&amp;FS1092&amp;FS1093&amp;FS1094&amp;FS1095&amp;FS1096&amp;FS1097&amp;FS1098&amp;FS1099&amp;FS1100&amp;FS1101&amp;FS1102&amp;FS1103&amp;FS1104&amp;FS1105&amp;FS1106&amp;FS1107&amp;FS1108&amp;FS1109&amp;FS1110&amp;FS1111&amp;FS1112&amp;FS1113&amp;FS1114&amp;FS1115&amp;FS1116&amp;FS1117&amp;FS1118&amp;FS1119&amp;FS1120&amp;FS1121&amp;FS1122&amp;FS1123&amp;FS1124&amp;FS1125&amp;FS1126&amp;FS1127&amp;FS1128&amp;FS1129&amp;FS1130&amp;FS1131&amp;FS1132&amp;FS1133&amp;FS1134&amp;FS1135&amp;FS1136&amp;FS1137&amp;FS1138&amp;FS1139&amp;FS1140&amp;FS1141&amp;FS1142&amp;FS1143&amp;FS1144&amp;FS1145&amp;FS1146&amp;FS1147&amp;FS1148&amp;FS1149&amp;FS1150&amp;FS1151&amp;FS1152&amp;FS1153&amp;FS1154&amp;FS1155&amp;FS1156&amp;FS1157&amp;FS1158&amp;FS1159&amp;FS1160&amp;FS1161&amp;FS1162&amp;FS1163&amp;FS1164&amp;FS1165&amp;FS1166&amp;FS1167)</f>
        <v/>
      </c>
    </row>
    <row r="157" spans="4:175" ht="28.5" customHeight="1">
      <c r="D157" s="37" t="s">
        <v>4868</v>
      </c>
      <c r="E157" s="911" t="s">
        <v>3508</v>
      </c>
      <c r="F157" s="912"/>
      <c r="G157" s="891" t="s">
        <v>39</v>
      </c>
      <c r="H157" s="892"/>
      <c r="I157" s="893"/>
      <c r="J157" s="882" t="s">
        <v>40</v>
      </c>
      <c r="K157" s="882"/>
      <c r="L157" s="882"/>
      <c r="M157" s="1035" t="s">
        <v>4858</v>
      </c>
      <c r="N157" s="1036"/>
      <c r="O157" s="1036"/>
      <c r="P157" s="1036"/>
      <c r="Q157" s="897" t="s">
        <v>37</v>
      </c>
      <c r="R157" s="897"/>
      <c r="S157" s="897"/>
      <c r="T157" s="897"/>
      <c r="U157" s="897"/>
      <c r="V157" s="897"/>
      <c r="W157" s="897"/>
      <c r="X157" s="897"/>
      <c r="Y157" s="897"/>
      <c r="Z157" s="897"/>
      <c r="AA157" s="1055" t="s">
        <v>4667</v>
      </c>
      <c r="AB157" s="1056"/>
      <c r="AC157" s="1056"/>
      <c r="AD157" s="1056"/>
      <c r="AE157" s="1056"/>
      <c r="AF157" s="1057"/>
      <c r="AG157" s="896" t="s">
        <v>4669</v>
      </c>
      <c r="AH157" s="897"/>
      <c r="AI157" s="897"/>
      <c r="AJ157" s="897"/>
      <c r="AK157" s="1035" t="s">
        <v>5112</v>
      </c>
      <c r="AL157" s="1036"/>
      <c r="AM157" s="1036"/>
      <c r="AN157" s="897" t="s">
        <v>38</v>
      </c>
      <c r="AO157" s="897"/>
      <c r="AP157" s="897" t="s">
        <v>4668</v>
      </c>
      <c r="AQ157" s="897"/>
      <c r="AR157" s="897"/>
      <c r="AS157" s="897"/>
      <c r="AT157" s="1109" t="s">
        <v>4860</v>
      </c>
      <c r="AU157" s="1110"/>
      <c r="AV157" s="896" t="s">
        <v>4646</v>
      </c>
      <c r="AW157" s="897"/>
      <c r="AX157" s="897"/>
      <c r="AY157" s="897"/>
      <c r="AZ157" s="1049" t="s">
        <v>5109</v>
      </c>
      <c r="BA157" s="1050"/>
      <c r="BB157" s="1050"/>
      <c r="BC157" s="1050"/>
      <c r="BD157" s="1058" t="s">
        <v>4296</v>
      </c>
      <c r="BE157" s="1059"/>
      <c r="BF157" s="1059"/>
      <c r="BG157" s="1051" t="s">
        <v>3402</v>
      </c>
      <c r="BH157" s="1052"/>
      <c r="BI157" s="1052"/>
      <c r="DR157" s="21" t="s">
        <v>5060</v>
      </c>
      <c r="ES157" s="37" t="s">
        <v>3634</v>
      </c>
      <c r="ET157" s="37" t="s">
        <v>4742</v>
      </c>
      <c r="EU157" s="61">
        <f>SUM(EU159:EU167,EU178:EU1167)</f>
        <v>0</v>
      </c>
      <c r="EV157" s="37"/>
      <c r="EX157" s="111" t="s">
        <v>4819</v>
      </c>
      <c r="EY157" s="111" t="s">
        <v>4820</v>
      </c>
      <c r="EZ157" s="139" t="s">
        <v>4818</v>
      </c>
      <c r="FA157" s="147" t="s">
        <v>4865</v>
      </c>
      <c r="FB157" s="112"/>
      <c r="FC157" s="111" t="s">
        <v>4822</v>
      </c>
      <c r="FF157" s="111" t="s">
        <v>4827</v>
      </c>
      <c r="FG157" s="111" t="s">
        <v>4828</v>
      </c>
      <c r="FH157" s="111" t="s">
        <v>4829</v>
      </c>
      <c r="FI157" s="121" t="s">
        <v>4872</v>
      </c>
      <c r="FJ157" s="121" t="s">
        <v>4864</v>
      </c>
      <c r="FL157" s="150" t="s">
        <v>4871</v>
      </c>
      <c r="FM157" s="150" t="s">
        <v>4871</v>
      </c>
      <c r="FN157" s="150" t="s">
        <v>4871</v>
      </c>
      <c r="FO157" s="150" t="s">
        <v>4871</v>
      </c>
      <c r="FP157" s="150" t="s">
        <v>4871</v>
      </c>
      <c r="FR157" s="332" t="s">
        <v>5138</v>
      </c>
      <c r="FS157" s="93" t="s">
        <v>5139</v>
      </c>
    </row>
    <row r="158" spans="4:175">
      <c r="D158" s="144" t="s">
        <v>4855</v>
      </c>
      <c r="E158" s="907" t="s">
        <v>3483</v>
      </c>
      <c r="F158" s="907"/>
      <c r="G158" s="907">
        <v>29</v>
      </c>
      <c r="H158" s="907"/>
      <c r="I158" s="907"/>
      <c r="J158" s="907">
        <v>7</v>
      </c>
      <c r="K158" s="907"/>
      <c r="L158" s="907"/>
      <c r="M158" s="1037" t="s">
        <v>4834</v>
      </c>
      <c r="N158" s="1037"/>
      <c r="O158" s="1037"/>
      <c r="P158" s="1037"/>
      <c r="Q158" s="895" t="s">
        <v>4856</v>
      </c>
      <c r="R158" s="895"/>
      <c r="S158" s="895"/>
      <c r="T158" s="895"/>
      <c r="U158" s="895"/>
      <c r="V158" s="895"/>
      <c r="W158" s="895"/>
      <c r="X158" s="895"/>
      <c r="Y158" s="895"/>
      <c r="Z158" s="895"/>
      <c r="AA158" s="898" t="s">
        <v>4788</v>
      </c>
      <c r="AB158" s="899"/>
      <c r="AC158" s="899"/>
      <c r="AD158" s="904" t="s">
        <v>4857</v>
      </c>
      <c r="AE158" s="904"/>
      <c r="AF158" s="905"/>
      <c r="AG158" s="975" t="s">
        <v>4662</v>
      </c>
      <c r="AH158" s="976"/>
      <c r="AI158" s="976"/>
      <c r="AJ158" s="977"/>
      <c r="AK158" s="974">
        <v>10000</v>
      </c>
      <c r="AL158" s="974"/>
      <c r="AM158" s="974"/>
      <c r="AN158" s="895">
        <v>2</v>
      </c>
      <c r="AO158" s="895"/>
      <c r="AP158" s="1039">
        <f t="shared" ref="AP158:AP164" si="9">AK158*AN158</f>
        <v>20000</v>
      </c>
      <c r="AQ158" s="1039"/>
      <c r="AR158" s="1039"/>
      <c r="AS158" s="1039"/>
      <c r="AT158" s="1111" t="s">
        <v>3572</v>
      </c>
      <c r="AU158" s="1112"/>
      <c r="AV158" s="907">
        <v>123456</v>
      </c>
      <c r="AW158" s="907"/>
      <c r="AX158" s="907"/>
      <c r="AY158" s="907"/>
      <c r="AZ158" s="907" t="s">
        <v>5120</v>
      </c>
      <c r="BA158" s="907"/>
      <c r="BB158" s="907"/>
      <c r="BC158" s="907"/>
      <c r="BD158" s="908" t="s">
        <v>4297</v>
      </c>
      <c r="BE158" s="909"/>
      <c r="BF158" s="874"/>
      <c r="BG158" s="907"/>
      <c r="BH158" s="907"/>
      <c r="BI158" s="907"/>
      <c r="DR158" s="1067"/>
      <c r="DS158" s="1067"/>
      <c r="DT158" s="1067"/>
      <c r="DU158" s="1067"/>
      <c r="DV158" s="1068" t="s">
        <v>4642</v>
      </c>
      <c r="DW158" s="1069"/>
      <c r="DX158" s="1070"/>
      <c r="DY158" s="1067" t="s">
        <v>3493</v>
      </c>
      <c r="DZ158" s="1067"/>
      <c r="EA158" s="1067"/>
      <c r="EB158" s="1071" t="s">
        <v>38</v>
      </c>
      <c r="EC158" s="1072"/>
      <c r="ED158" s="1068" t="s">
        <v>4706</v>
      </c>
      <c r="EE158" s="1069"/>
      <c r="EF158" s="1070"/>
      <c r="ES158" s="146"/>
      <c r="ET158" s="146"/>
      <c r="EU158" s="146"/>
      <c r="EV158" s="146"/>
      <c r="EW158" s="146"/>
      <c r="EX158" s="146"/>
      <c r="EY158" s="146"/>
      <c r="EZ158" s="146"/>
      <c r="FA158" s="146"/>
      <c r="FB158" s="146"/>
      <c r="FC158" s="146"/>
      <c r="FD158" s="146"/>
      <c r="FE158" s="146"/>
      <c r="FF158" s="146"/>
      <c r="FG158" s="146"/>
      <c r="FH158" s="146"/>
      <c r="FI158" s="146"/>
      <c r="FJ158" s="146"/>
      <c r="FK158" s="146"/>
      <c r="FL158" s="146"/>
      <c r="FM158" s="146"/>
      <c r="FN158" s="146"/>
      <c r="FO158" s="146"/>
      <c r="FP158" s="146"/>
      <c r="FR158"/>
      <c r="FS158"/>
    </row>
    <row r="159" spans="4:175">
      <c r="D159" s="148">
        <v>1</v>
      </c>
      <c r="E159" s="842"/>
      <c r="F159" s="843"/>
      <c r="G159" s="842"/>
      <c r="H159" s="843"/>
      <c r="I159" s="843"/>
      <c r="J159" s="842"/>
      <c r="K159" s="843"/>
      <c r="L159" s="843"/>
      <c r="M159" s="894"/>
      <c r="N159" s="894"/>
      <c r="O159" s="894"/>
      <c r="P159" s="894"/>
      <c r="Q159" s="853"/>
      <c r="R159" s="853"/>
      <c r="S159" s="853"/>
      <c r="T159" s="853"/>
      <c r="U159" s="853"/>
      <c r="V159" s="853"/>
      <c r="W159" s="853"/>
      <c r="X159" s="853"/>
      <c r="Y159" s="853"/>
      <c r="Z159" s="853"/>
      <c r="AA159" s="835"/>
      <c r="AB159" s="836"/>
      <c r="AC159" s="836"/>
      <c r="AD159" s="913"/>
      <c r="AE159" s="913"/>
      <c r="AF159" s="914"/>
      <c r="AG159" s="850"/>
      <c r="AH159" s="851"/>
      <c r="AI159" s="851"/>
      <c r="AJ159" s="852"/>
      <c r="AK159" s="839"/>
      <c r="AL159" s="839"/>
      <c r="AM159" s="839"/>
      <c r="AN159" s="853"/>
      <c r="AO159" s="853"/>
      <c r="AP159" s="849">
        <f>AK159*AN159</f>
        <v>0</v>
      </c>
      <c r="AQ159" s="849"/>
      <c r="AR159" s="849"/>
      <c r="AS159" s="849"/>
      <c r="AT159" s="847"/>
      <c r="AU159" s="848"/>
      <c r="AV159" s="834"/>
      <c r="AW159" s="834"/>
      <c r="AX159" s="834"/>
      <c r="AY159" s="834"/>
      <c r="AZ159" s="844"/>
      <c r="BA159" s="845"/>
      <c r="BB159" s="845"/>
      <c r="BC159" s="846"/>
      <c r="BD159" s="844"/>
      <c r="BE159" s="845"/>
      <c r="BF159" s="846"/>
      <c r="BG159" s="1053"/>
      <c r="BH159" s="1054"/>
      <c r="BI159" s="1054"/>
      <c r="DR159" s="1073" t="s">
        <v>4643</v>
      </c>
      <c r="DS159" s="1073"/>
      <c r="DT159" s="1073"/>
      <c r="DU159" s="1073"/>
      <c r="DV159" s="1065" t="s">
        <v>4662</v>
      </c>
      <c r="DW159" s="1065"/>
      <c r="DX159" s="1065"/>
      <c r="DY159" s="1074"/>
      <c r="DZ159" s="1075"/>
      <c r="EA159" s="1076"/>
      <c r="EB159" s="1065">
        <f ca="1">SUMIF(入力①申請書項目!$AG$159:$AJ$267,DV159,入力①申請書項目!$AN$159:$AO$267)</f>
        <v>0</v>
      </c>
      <c r="EC159" s="1065"/>
      <c r="ED159" s="1066">
        <f>SUMIF(入力①申請書項目!$AG$159:$AJ$267,DV159,入力①申請書項目!$AP$159:$AS$267)</f>
        <v>0</v>
      </c>
      <c r="EE159" s="1066"/>
      <c r="EF159" s="1066"/>
      <c r="ES159" s="61"/>
      <c r="ET159" s="37"/>
      <c r="EU159" s="37">
        <f t="shared" ref="EU159:EU167" si="10">IF(Q159="",0,1)</f>
        <v>0</v>
      </c>
      <c r="EV159" s="37" t="str">
        <f t="shared" ref="EV159:EV167" si="11">IF(Q159="","",G159*12+J159)</f>
        <v/>
      </c>
      <c r="EX159" s="21">
        <f>IF(AND(OR(M159=PL①!$A$25,M159=PL①!$A$26,M159=PL①!$A$27),OR(AG159=PL①!$H$26,AG159=PL①!$H$27,AG159=PL①!$H$28)),1,0)</f>
        <v>0</v>
      </c>
      <c r="EY159" s="21">
        <f t="shared" ref="EY159:EY167" si="12">IF(EX159=1,IF(AA159="埼玉県",10,0)+IF(AA159="千葉県",11,0)+IF(AA159="東京都",12,0)+IF(AA159="神奈川県",13,0)+IF(AA159="愛知県",14,0)+IF(AA159="京都府",15,0)+IF(AA159="大阪府",16,0),0)</f>
        <v>0</v>
      </c>
      <c r="EZ159" s="112">
        <f>IF(EY159=0,1,IF($O$73="",0,VLOOKUP($O$73,PL②!$A$58:$P$1517,EY159))+IF($AD$73="",0,VLOOKUP($AD$73,PL②!$A$58:$P$1517,EY159))+IF($AS$73="",0,VLOOKUP($AS$73,PL②!$A$58:$P$1517,EY159)))</f>
        <v>1</v>
      </c>
      <c r="FA159" s="21" t="str">
        <f t="shared" ref="FA159:FA167" si="13">IF(EZ159=0,"No."&amp;ROW(A1)&amp;" ","")</f>
        <v/>
      </c>
      <c r="FB159" s="112"/>
      <c r="FC159" s="21">
        <f>IF(OR(M159=PL①!$A$25,M159=PL①!$A$26,M159=PL①!$A$28,M159=PL①!$A$29),1,0)</f>
        <v>0</v>
      </c>
      <c r="FF159" s="21">
        <f t="shared" ref="FF159:FF167" si="14">IF(AND(EV159&lt;$EV$176,FC159=1),1,0)</f>
        <v>0</v>
      </c>
      <c r="FG159" s="21">
        <f t="shared" ref="FG159:FG167" si="15">IF(AND(EV159&lt;$EV$176,EX159),1,0)</f>
        <v>0</v>
      </c>
      <c r="FH159" s="21">
        <f>IF(AND(AG159=PL①!$H$29,OR(入力①申請書項目!M159=PL①!$A$25,入力①申請書項目!M159=PL①!$A$26,入力①申請書項目!M159=PL①!$A$27)),1,0)</f>
        <v>0</v>
      </c>
      <c r="FI159" s="21">
        <f>IF(AND($O$69=PL②!$G$1,入力①申請書項目!AG159=PL①!$H$26,OR(入力①申請書項目!M159=PL①!$A$25,入力①申請書項目!M159=PL①!$A$26,入力①申請書項目!M159=PL①!$A$28,入力①申請書項目!M159=PL①!$A$29)),1,0)</f>
        <v>0</v>
      </c>
      <c r="FJ159" s="21">
        <f>IF(AND(AT159=PL①!$D$26,OR(入力①申請書項目!M159=PL①!$A$25,入力①申請書項目!M159=PL①!$A$26,入力①申請書項目!M159=PL①!$A$27)),1,0)</f>
        <v>0</v>
      </c>
      <c r="FL159" s="37" t="str">
        <f t="shared" ref="FL159:FL167" si="16">IF(FF159=1,"No."&amp;ROW(A1)&amp;" ","")</f>
        <v/>
      </c>
      <c r="FM159" s="37" t="str">
        <f t="shared" ref="FM159:FM167" si="17">IF(FG159=1,"No."&amp;ROW(A1)&amp;" ","")</f>
        <v/>
      </c>
      <c r="FN159" s="37" t="str">
        <f t="shared" ref="FN159:FN167" si="18">IF(FH159=1,"No."&amp;ROW(A1)&amp;" ","")</f>
        <v/>
      </c>
      <c r="FO159" s="37" t="str">
        <f t="shared" ref="FO159:FO167" si="19">IF(FI159=1,"No."&amp;ROW(A1)&amp;" ","")</f>
        <v/>
      </c>
      <c r="FP159" s="37" t="str">
        <f t="shared" ref="FP159:FP167" si="20">IF(FJ159=1,"No."&amp;ROW(A1)&amp;" ","")</f>
        <v/>
      </c>
      <c r="FR159" s="54">
        <f>IF(Q159="",1,IF(AP159=0,0,1)*IF(M159="",0,1)*IF(AA159="",0,1)*IF(AG159="",0,1)*IF(AV159="",0,1))</f>
        <v>1</v>
      </c>
      <c r="FS159" s="54" t="str">
        <f t="shared" ref="FS159:FS167" si="21">IF(FR159=0,"No."&amp;ROW(A1)&amp;" ","")</f>
        <v/>
      </c>
    </row>
    <row r="160" spans="4:175">
      <c r="D160" s="148">
        <v>2</v>
      </c>
      <c r="E160" s="842"/>
      <c r="F160" s="843"/>
      <c r="G160" s="842"/>
      <c r="H160" s="843"/>
      <c r="I160" s="843"/>
      <c r="J160" s="842"/>
      <c r="K160" s="843"/>
      <c r="L160" s="843"/>
      <c r="M160" s="894"/>
      <c r="N160" s="894"/>
      <c r="O160" s="894"/>
      <c r="P160" s="894"/>
      <c r="Q160" s="853"/>
      <c r="R160" s="853"/>
      <c r="S160" s="853"/>
      <c r="T160" s="853"/>
      <c r="U160" s="853"/>
      <c r="V160" s="853"/>
      <c r="W160" s="853"/>
      <c r="X160" s="853"/>
      <c r="Y160" s="853"/>
      <c r="Z160" s="853"/>
      <c r="AA160" s="835"/>
      <c r="AB160" s="836"/>
      <c r="AC160" s="836"/>
      <c r="AD160" s="913"/>
      <c r="AE160" s="913"/>
      <c r="AF160" s="914"/>
      <c r="AG160" s="850"/>
      <c r="AH160" s="851"/>
      <c r="AI160" s="851"/>
      <c r="AJ160" s="852"/>
      <c r="AK160" s="839"/>
      <c r="AL160" s="839"/>
      <c r="AM160" s="839"/>
      <c r="AN160" s="853"/>
      <c r="AO160" s="853"/>
      <c r="AP160" s="849">
        <f t="shared" si="9"/>
        <v>0</v>
      </c>
      <c r="AQ160" s="849"/>
      <c r="AR160" s="849"/>
      <c r="AS160" s="849"/>
      <c r="AT160" s="847"/>
      <c r="AU160" s="848"/>
      <c r="AV160" s="834"/>
      <c r="AW160" s="834"/>
      <c r="AX160" s="834"/>
      <c r="AY160" s="834"/>
      <c r="AZ160" s="834"/>
      <c r="BA160" s="834"/>
      <c r="BB160" s="834"/>
      <c r="BC160" s="834"/>
      <c r="BD160" s="844"/>
      <c r="BE160" s="845"/>
      <c r="BF160" s="846"/>
      <c r="BG160" s="842"/>
      <c r="BH160" s="843"/>
      <c r="BI160" s="843"/>
      <c r="DR160" s="1073"/>
      <c r="DS160" s="1073"/>
      <c r="DT160" s="1073"/>
      <c r="DU160" s="1073"/>
      <c r="DV160" s="1065" t="s">
        <v>4664</v>
      </c>
      <c r="DW160" s="1065"/>
      <c r="DX160" s="1065"/>
      <c r="DY160" s="1077"/>
      <c r="DZ160" s="1078"/>
      <c r="EA160" s="1079"/>
      <c r="EB160" s="1065">
        <f ca="1">SUMIF(入力①申請書項目!$AG$159:$AJ$267,DV160,入力①申請書項目!$AN$159:$AO$267)</f>
        <v>0</v>
      </c>
      <c r="EC160" s="1065"/>
      <c r="ED160" s="1066">
        <f>SUMIF(入力①申請書項目!$AG$159:$AJ$267,DV160,入力①申請書項目!$AP$159:$AS$267)</f>
        <v>0</v>
      </c>
      <c r="EE160" s="1066"/>
      <c r="EF160" s="1066"/>
      <c r="ET160" s="37"/>
      <c r="EU160" s="37">
        <f t="shared" si="10"/>
        <v>0</v>
      </c>
      <c r="EV160" s="37" t="str">
        <f t="shared" si="11"/>
        <v/>
      </c>
      <c r="EX160" s="21">
        <f>IF(AND(OR(M160=PL①!$A$25,M160=PL①!$A$26,M160=PL①!$A$27),OR(AG160=PL①!$H$26,AG160=PL①!$H$27,AG160=PL①!$H$28)),1,0)</f>
        <v>0</v>
      </c>
      <c r="EY160" s="21">
        <f t="shared" si="12"/>
        <v>0</v>
      </c>
      <c r="EZ160" s="112">
        <f>IF(EY160=0,1,IF($O$73="",0,VLOOKUP($O$73,PL②!$A$58:$P$1517,EY160))+IF($AD$73="",0,VLOOKUP($AD$73,PL②!$A$58:$P$1517,EY160))+IF($AS$73="",0,VLOOKUP($AS$73,PL②!$A$58:$P$1517,EY160)))</f>
        <v>1</v>
      </c>
      <c r="FA160" s="21" t="str">
        <f t="shared" si="13"/>
        <v/>
      </c>
      <c r="FB160" s="112"/>
      <c r="FC160" s="21">
        <f>IF(OR(M160=PL①!$A$25,M160=PL①!$A$26,M160=PL①!$A$28,M160=PL①!$A$29),1,0)</f>
        <v>0</v>
      </c>
      <c r="FF160" s="21">
        <f t="shared" si="14"/>
        <v>0</v>
      </c>
      <c r="FG160" s="21">
        <f t="shared" si="15"/>
        <v>0</v>
      </c>
      <c r="FH160" s="21">
        <f>IF(AND(AG160=PL①!$H$29,OR(入力①申請書項目!M160=PL①!$A$25,入力①申請書項目!M160=PL①!$A$26,入力①申請書項目!M160=PL①!$A$27)),1,0)</f>
        <v>0</v>
      </c>
      <c r="FI160" s="21">
        <f>IF(AND($O$69=PL②!$G$1,入力①申請書項目!AG160=PL①!$H$26,OR(入力①申請書項目!M160=PL①!$A$25,入力①申請書項目!M160=PL①!$A$26,入力①申請書項目!M160=PL①!$A$28,入力①申請書項目!M160=PL①!$A$29)),1,0)</f>
        <v>0</v>
      </c>
      <c r="FJ160" s="21">
        <f>IF(AND(AT160=PL①!$D$26,OR(入力①申請書項目!M160=PL①!$A$25,入力①申請書項目!M160=PL①!$A$26,入力①申請書項目!M160=PL①!$A$27)),1,0)</f>
        <v>0</v>
      </c>
      <c r="FL160" s="37" t="str">
        <f t="shared" si="16"/>
        <v/>
      </c>
      <c r="FM160" s="37" t="str">
        <f t="shared" si="17"/>
        <v/>
      </c>
      <c r="FN160" s="37" t="str">
        <f t="shared" si="18"/>
        <v/>
      </c>
      <c r="FO160" s="37" t="str">
        <f t="shared" si="19"/>
        <v/>
      </c>
      <c r="FP160" s="37" t="str">
        <f t="shared" si="20"/>
        <v/>
      </c>
      <c r="FR160" s="54">
        <f t="shared" ref="FR160:FR167" si="22">IF(Q160="",1,IF(M160="",0,1)*IF(AA160="",0,1)*IF(AG160="",0,1)*IF(AV160="",0,1))</f>
        <v>1</v>
      </c>
      <c r="FS160" s="54" t="str">
        <f t="shared" si="21"/>
        <v/>
      </c>
    </row>
    <row r="161" spans="4:175">
      <c r="D161" s="148">
        <v>3</v>
      </c>
      <c r="E161" s="842"/>
      <c r="F161" s="843"/>
      <c r="G161" s="842"/>
      <c r="H161" s="843"/>
      <c r="I161" s="843"/>
      <c r="J161" s="842"/>
      <c r="K161" s="843"/>
      <c r="L161" s="843"/>
      <c r="M161" s="894"/>
      <c r="N161" s="894"/>
      <c r="O161" s="894"/>
      <c r="P161" s="894"/>
      <c r="Q161" s="853"/>
      <c r="R161" s="853"/>
      <c r="S161" s="853"/>
      <c r="T161" s="853"/>
      <c r="U161" s="853"/>
      <c r="V161" s="853"/>
      <c r="W161" s="853"/>
      <c r="X161" s="853"/>
      <c r="Y161" s="853"/>
      <c r="Z161" s="853"/>
      <c r="AA161" s="835"/>
      <c r="AB161" s="836"/>
      <c r="AC161" s="836"/>
      <c r="AD161" s="913"/>
      <c r="AE161" s="913"/>
      <c r="AF161" s="914"/>
      <c r="AG161" s="850"/>
      <c r="AH161" s="851"/>
      <c r="AI161" s="851"/>
      <c r="AJ161" s="852"/>
      <c r="AK161" s="839"/>
      <c r="AL161" s="839"/>
      <c r="AM161" s="839"/>
      <c r="AN161" s="853"/>
      <c r="AO161" s="853"/>
      <c r="AP161" s="849">
        <f t="shared" si="9"/>
        <v>0</v>
      </c>
      <c r="AQ161" s="849"/>
      <c r="AR161" s="849"/>
      <c r="AS161" s="849"/>
      <c r="AT161" s="847"/>
      <c r="AU161" s="848"/>
      <c r="AV161" s="834"/>
      <c r="AW161" s="834"/>
      <c r="AX161" s="834"/>
      <c r="AY161" s="834"/>
      <c r="AZ161" s="834"/>
      <c r="BA161" s="834"/>
      <c r="BB161" s="834"/>
      <c r="BC161" s="834"/>
      <c r="BD161" s="844"/>
      <c r="BE161" s="845"/>
      <c r="BF161" s="846"/>
      <c r="BG161" s="842"/>
      <c r="BH161" s="843"/>
      <c r="BI161" s="843"/>
      <c r="DR161" s="1073"/>
      <c r="DS161" s="1073"/>
      <c r="DT161" s="1073"/>
      <c r="DU161" s="1073"/>
      <c r="DV161" s="1065" t="s">
        <v>4663</v>
      </c>
      <c r="DW161" s="1065"/>
      <c r="DX161" s="1065"/>
      <c r="DY161" s="1077"/>
      <c r="DZ161" s="1078"/>
      <c r="EA161" s="1079"/>
      <c r="EB161" s="1065">
        <f ca="1">SUMIF(入力①申請書項目!$AG$159:$AJ$267,DV161,入力①申請書項目!$AN$159:$AO$267)</f>
        <v>0</v>
      </c>
      <c r="EC161" s="1065"/>
      <c r="ED161" s="1066">
        <f>SUMIF(入力①申請書項目!$AG$159:$AJ$267,DV161,入力①申請書項目!$AP$159:$AS$267)</f>
        <v>0</v>
      </c>
      <c r="EE161" s="1066"/>
      <c r="EF161" s="1066"/>
      <c r="ET161" s="37"/>
      <c r="EU161" s="37">
        <f t="shared" si="10"/>
        <v>0</v>
      </c>
      <c r="EV161" s="37" t="str">
        <f t="shared" si="11"/>
        <v/>
      </c>
      <c r="EX161" s="21">
        <f>IF(AND(OR(M161=PL①!$A$25,M161=PL①!$A$26,M161=PL①!$A$27),OR(AG161=PL①!$H$26,AG161=PL①!$H$27,AG161=PL①!$H$28)),1,0)</f>
        <v>0</v>
      </c>
      <c r="EY161" s="21">
        <f t="shared" si="12"/>
        <v>0</v>
      </c>
      <c r="EZ161" s="112">
        <f>IF(EY161=0,1,IF($O$73="",0,VLOOKUP($O$73,PL②!$A$58:$P$1517,EY161))+IF($AD$73="",0,VLOOKUP($AD$73,PL②!$A$58:$P$1517,EY161))+IF($AS$73="",0,VLOOKUP($AS$73,PL②!$A$58:$P$1517,EY161)))</f>
        <v>1</v>
      </c>
      <c r="FA161" s="21" t="str">
        <f t="shared" si="13"/>
        <v/>
      </c>
      <c r="FB161" s="112"/>
      <c r="FC161" s="21">
        <f>IF(OR(M161=PL①!$A$25,M161=PL①!$A$26,M161=PL①!$A$28,M161=PL①!$A$29),1,0)</f>
        <v>0</v>
      </c>
      <c r="FF161" s="21">
        <f t="shared" si="14"/>
        <v>0</v>
      </c>
      <c r="FG161" s="21">
        <f t="shared" si="15"/>
        <v>0</v>
      </c>
      <c r="FH161" s="21">
        <f>IF(AND(AG161=PL①!$H$29,OR(入力①申請書項目!M161=PL①!$A$25,入力①申請書項目!M161=PL①!$A$26,入力①申請書項目!M161=PL①!$A$27)),1,0)</f>
        <v>0</v>
      </c>
      <c r="FI161" s="21">
        <f>IF(AND($O$69=PL②!$G$1,入力①申請書項目!AG161=PL①!$H$26,OR(入力①申請書項目!M161=PL①!$A$25,入力①申請書項目!M161=PL①!$A$26,入力①申請書項目!M161=PL①!$A$28,入力①申請書項目!M161=PL①!$A$29)),1,0)</f>
        <v>0</v>
      </c>
      <c r="FJ161" s="21">
        <f>IF(AND(AT161=PL①!$D$26,OR(入力①申請書項目!M161=PL①!$A$25,入力①申請書項目!M161=PL①!$A$26,入力①申請書項目!M161=PL①!$A$27)),1,0)</f>
        <v>0</v>
      </c>
      <c r="FL161" s="37" t="str">
        <f t="shared" si="16"/>
        <v/>
      </c>
      <c r="FM161" s="37" t="str">
        <f t="shared" si="17"/>
        <v/>
      </c>
      <c r="FN161" s="37" t="str">
        <f t="shared" si="18"/>
        <v/>
      </c>
      <c r="FO161" s="37" t="str">
        <f t="shared" si="19"/>
        <v/>
      </c>
      <c r="FP161" s="37" t="str">
        <f t="shared" si="20"/>
        <v/>
      </c>
      <c r="FR161" s="54">
        <f t="shared" si="22"/>
        <v>1</v>
      </c>
      <c r="FS161" s="54" t="str">
        <f t="shared" si="21"/>
        <v/>
      </c>
    </row>
    <row r="162" spans="4:175">
      <c r="D162" s="148">
        <v>4</v>
      </c>
      <c r="E162" s="842"/>
      <c r="F162" s="843"/>
      <c r="G162" s="842"/>
      <c r="H162" s="843"/>
      <c r="I162" s="843"/>
      <c r="J162" s="842"/>
      <c r="K162" s="843"/>
      <c r="L162" s="843"/>
      <c r="M162" s="894"/>
      <c r="N162" s="894"/>
      <c r="O162" s="894"/>
      <c r="P162" s="894"/>
      <c r="Q162" s="853"/>
      <c r="R162" s="853"/>
      <c r="S162" s="853"/>
      <c r="T162" s="853"/>
      <c r="U162" s="853"/>
      <c r="V162" s="853"/>
      <c r="W162" s="853"/>
      <c r="X162" s="853"/>
      <c r="Y162" s="853"/>
      <c r="Z162" s="853"/>
      <c r="AA162" s="835"/>
      <c r="AB162" s="836"/>
      <c r="AC162" s="836"/>
      <c r="AD162" s="913"/>
      <c r="AE162" s="913"/>
      <c r="AF162" s="914"/>
      <c r="AG162" s="850"/>
      <c r="AH162" s="851"/>
      <c r="AI162" s="851"/>
      <c r="AJ162" s="852"/>
      <c r="AK162" s="839"/>
      <c r="AL162" s="839"/>
      <c r="AM162" s="839"/>
      <c r="AN162" s="853"/>
      <c r="AO162" s="853"/>
      <c r="AP162" s="849">
        <f t="shared" si="9"/>
        <v>0</v>
      </c>
      <c r="AQ162" s="849"/>
      <c r="AR162" s="849"/>
      <c r="AS162" s="849"/>
      <c r="AT162" s="847"/>
      <c r="AU162" s="848"/>
      <c r="AV162" s="834"/>
      <c r="AW162" s="834"/>
      <c r="AX162" s="834"/>
      <c r="AY162" s="834"/>
      <c r="AZ162" s="834"/>
      <c r="BA162" s="834"/>
      <c r="BB162" s="834"/>
      <c r="BC162" s="834"/>
      <c r="BD162" s="844"/>
      <c r="BE162" s="845"/>
      <c r="BF162" s="846"/>
      <c r="BG162" s="842"/>
      <c r="BH162" s="843"/>
      <c r="BI162" s="843"/>
      <c r="DR162" s="1073"/>
      <c r="DS162" s="1073"/>
      <c r="DT162" s="1073"/>
      <c r="DU162" s="1073"/>
      <c r="DV162" s="1065" t="s">
        <v>4665</v>
      </c>
      <c r="DW162" s="1065"/>
      <c r="DX162" s="1065"/>
      <c r="DY162" s="1077"/>
      <c r="DZ162" s="1078"/>
      <c r="EA162" s="1079"/>
      <c r="EB162" s="1065">
        <f ca="1">SUMIF(入力①申請書項目!$AG$159:$AJ$267,DV162,入力①申請書項目!$AN$159:$AO$267)</f>
        <v>0</v>
      </c>
      <c r="EC162" s="1065"/>
      <c r="ED162" s="1066">
        <f>SUMIF(入力①申請書項目!$AG$159:$AJ$267,DV162,入力①申請書項目!$AP$159:$AS$267)</f>
        <v>0</v>
      </c>
      <c r="EE162" s="1066"/>
      <c r="EF162" s="1066"/>
      <c r="ET162" s="37"/>
      <c r="EU162" s="37">
        <f t="shared" si="10"/>
        <v>0</v>
      </c>
      <c r="EV162" s="37" t="str">
        <f t="shared" si="11"/>
        <v/>
      </c>
      <c r="EX162" s="21">
        <f>IF(AND(OR(M162=PL①!$A$25,M162=PL①!$A$26,M162=PL①!$A$27),OR(AG162=PL①!$H$26,AG162=PL①!$H$27,AG162=PL①!$H$28)),1,0)</f>
        <v>0</v>
      </c>
      <c r="EY162" s="21">
        <f t="shared" si="12"/>
        <v>0</v>
      </c>
      <c r="EZ162" s="112">
        <f>IF(EY162=0,1,IF($O$73="",0,VLOOKUP($O$73,PL②!$A$58:$P$1517,EY162))+IF($AD$73="",0,VLOOKUP($AD$73,PL②!$A$58:$P$1517,EY162))+IF($AS$73="",0,VLOOKUP($AS$73,PL②!$A$58:$P$1517,EY162)))</f>
        <v>1</v>
      </c>
      <c r="FA162" s="21" t="str">
        <f t="shared" si="13"/>
        <v/>
      </c>
      <c r="FB162" s="112"/>
      <c r="FC162" s="21">
        <f>IF(OR(M162=PL①!$A$25,M162=PL①!$A$26,M162=PL①!$A$28,M162=PL①!$A$29),1,0)</f>
        <v>0</v>
      </c>
      <c r="FF162" s="21">
        <f t="shared" si="14"/>
        <v>0</v>
      </c>
      <c r="FG162" s="21">
        <f t="shared" si="15"/>
        <v>0</v>
      </c>
      <c r="FH162" s="21">
        <f>IF(AND(AG162=PL①!$H$29,OR(入力①申請書項目!M162=PL①!$A$25,入力①申請書項目!M162=PL①!$A$26,入力①申請書項目!M162=PL①!$A$27)),1,0)</f>
        <v>0</v>
      </c>
      <c r="FI162" s="21">
        <f>IF(AND($O$69=PL②!$G$1,入力①申請書項目!AG162=PL①!$H$26,OR(入力①申請書項目!M162=PL①!$A$25,入力①申請書項目!M162=PL①!$A$26,入力①申請書項目!M162=PL①!$A$28,入力①申請書項目!M162=PL①!$A$29)),1,0)</f>
        <v>0</v>
      </c>
      <c r="FJ162" s="21">
        <f>IF(AND(AT162=PL①!$D$26,OR(入力①申請書項目!M162=PL①!$A$25,入力①申請書項目!M162=PL①!$A$26,入力①申請書項目!M162=PL①!$A$27)),1,0)</f>
        <v>0</v>
      </c>
      <c r="FL162" s="37" t="str">
        <f t="shared" si="16"/>
        <v/>
      </c>
      <c r="FM162" s="37" t="str">
        <f t="shared" si="17"/>
        <v/>
      </c>
      <c r="FN162" s="37" t="str">
        <f t="shared" si="18"/>
        <v/>
      </c>
      <c r="FO162" s="37" t="str">
        <f t="shared" si="19"/>
        <v/>
      </c>
      <c r="FP162" s="37" t="str">
        <f t="shared" si="20"/>
        <v/>
      </c>
      <c r="FR162" s="54">
        <f t="shared" si="22"/>
        <v>1</v>
      </c>
      <c r="FS162" s="54" t="str">
        <f t="shared" si="21"/>
        <v/>
      </c>
    </row>
    <row r="163" spans="4:175">
      <c r="D163" s="148">
        <v>5</v>
      </c>
      <c r="E163" s="842"/>
      <c r="F163" s="843"/>
      <c r="G163" s="842"/>
      <c r="H163" s="843"/>
      <c r="I163" s="843"/>
      <c r="J163" s="842"/>
      <c r="K163" s="843"/>
      <c r="L163" s="843"/>
      <c r="M163" s="894"/>
      <c r="N163" s="894"/>
      <c r="O163" s="894"/>
      <c r="P163" s="894"/>
      <c r="Q163" s="853"/>
      <c r="R163" s="853"/>
      <c r="S163" s="853"/>
      <c r="T163" s="853"/>
      <c r="U163" s="853"/>
      <c r="V163" s="853"/>
      <c r="W163" s="853"/>
      <c r="X163" s="853"/>
      <c r="Y163" s="853"/>
      <c r="Z163" s="853"/>
      <c r="AA163" s="835"/>
      <c r="AB163" s="836"/>
      <c r="AC163" s="836"/>
      <c r="AD163" s="913"/>
      <c r="AE163" s="913"/>
      <c r="AF163" s="914"/>
      <c r="AG163" s="850"/>
      <c r="AH163" s="851"/>
      <c r="AI163" s="851"/>
      <c r="AJ163" s="852"/>
      <c r="AK163" s="839"/>
      <c r="AL163" s="839"/>
      <c r="AM163" s="839"/>
      <c r="AN163" s="853"/>
      <c r="AO163" s="853"/>
      <c r="AP163" s="849">
        <f t="shared" si="9"/>
        <v>0</v>
      </c>
      <c r="AQ163" s="849"/>
      <c r="AR163" s="849"/>
      <c r="AS163" s="849"/>
      <c r="AT163" s="847"/>
      <c r="AU163" s="848"/>
      <c r="AV163" s="834"/>
      <c r="AW163" s="834"/>
      <c r="AX163" s="834"/>
      <c r="AY163" s="834"/>
      <c r="AZ163" s="834"/>
      <c r="BA163" s="834"/>
      <c r="BB163" s="834"/>
      <c r="BC163" s="834"/>
      <c r="BD163" s="844"/>
      <c r="BE163" s="845"/>
      <c r="BF163" s="846"/>
      <c r="BG163" s="842"/>
      <c r="BH163" s="843"/>
      <c r="BI163" s="843"/>
      <c r="DR163" s="1073"/>
      <c r="DS163" s="1073"/>
      <c r="DT163" s="1073"/>
      <c r="DU163" s="1073"/>
      <c r="DV163" s="1065" t="s">
        <v>4666</v>
      </c>
      <c r="DW163" s="1065"/>
      <c r="DX163" s="1065"/>
      <c r="DY163" s="1080"/>
      <c r="DZ163" s="1081"/>
      <c r="EA163" s="1082"/>
      <c r="EB163" s="1065">
        <f ca="1">SUMIF(入力①申請書項目!$AG$159:$AJ$267,DV163,入力①申請書項目!$AN$159:$AO$267)</f>
        <v>0</v>
      </c>
      <c r="EC163" s="1065"/>
      <c r="ED163" s="1066">
        <f>SUMIF(入力①申請書項目!$AG$159:$AJ$267,DV163,入力①申請書項目!$AP$159:$AS$267)</f>
        <v>0</v>
      </c>
      <c r="EE163" s="1066"/>
      <c r="EF163" s="1066"/>
      <c r="ET163" s="37"/>
      <c r="EU163" s="37">
        <f t="shared" si="10"/>
        <v>0</v>
      </c>
      <c r="EV163" s="37" t="str">
        <f t="shared" si="11"/>
        <v/>
      </c>
      <c r="EX163" s="21">
        <f>IF(AND(OR(M163=PL①!$A$25,M163=PL①!$A$26,M163=PL①!$A$27),OR(AG163=PL①!$H$26,AG163=PL①!$H$27,AG163=PL①!$H$28)),1,0)</f>
        <v>0</v>
      </c>
      <c r="EY163" s="21">
        <f t="shared" si="12"/>
        <v>0</v>
      </c>
      <c r="EZ163" s="112">
        <f>IF(EY163=0,1,IF($O$73="",0,VLOOKUP($O$73,PL②!$A$58:$P$1517,EY163))+IF($AD$73="",0,VLOOKUP($AD$73,PL②!$A$58:$P$1517,EY163))+IF($AS$73="",0,VLOOKUP($AS$73,PL②!$A$58:$P$1517,EY163)))</f>
        <v>1</v>
      </c>
      <c r="FA163" s="21" t="str">
        <f t="shared" si="13"/>
        <v/>
      </c>
      <c r="FB163" s="112"/>
      <c r="FC163" s="21">
        <f>IF(OR(M163=PL①!$A$25,M163=PL①!$A$26,M163=PL①!$A$28,M163=PL①!$A$29),1,0)</f>
        <v>0</v>
      </c>
      <c r="FF163" s="21">
        <f t="shared" si="14"/>
        <v>0</v>
      </c>
      <c r="FG163" s="21">
        <f t="shared" si="15"/>
        <v>0</v>
      </c>
      <c r="FH163" s="21">
        <f>IF(AND(AG163=PL①!$H$29,OR(入力①申請書項目!M163=PL①!$A$25,入力①申請書項目!M163=PL①!$A$26,入力①申請書項目!M163=PL①!$A$27)),1,0)</f>
        <v>0</v>
      </c>
      <c r="FI163" s="21">
        <f>IF(AND($O$69=PL②!$G$1,入力①申請書項目!AG163=PL①!$H$26,OR(入力①申請書項目!M163=PL①!$A$25,入力①申請書項目!M163=PL①!$A$26,入力①申請書項目!M163=PL①!$A$28,入力①申請書項目!M163=PL①!$A$29)),1,0)</f>
        <v>0</v>
      </c>
      <c r="FJ163" s="21">
        <f>IF(AND(AT163=PL①!$D$26,OR(入力①申請書項目!M163=PL①!$A$25,入力①申請書項目!M163=PL①!$A$26,入力①申請書項目!M163=PL①!$A$27)),1,0)</f>
        <v>0</v>
      </c>
      <c r="FL163" s="37" t="str">
        <f t="shared" si="16"/>
        <v/>
      </c>
      <c r="FM163" s="37" t="str">
        <f t="shared" si="17"/>
        <v/>
      </c>
      <c r="FN163" s="37" t="str">
        <f t="shared" si="18"/>
        <v/>
      </c>
      <c r="FO163" s="37" t="str">
        <f t="shared" si="19"/>
        <v/>
      </c>
      <c r="FP163" s="37" t="str">
        <f t="shared" si="20"/>
        <v/>
      </c>
      <c r="FR163" s="54">
        <f t="shared" si="22"/>
        <v>1</v>
      </c>
      <c r="FS163" s="54" t="str">
        <f t="shared" si="21"/>
        <v/>
      </c>
    </row>
    <row r="164" spans="4:175">
      <c r="D164" s="148">
        <v>6</v>
      </c>
      <c r="E164" s="842"/>
      <c r="F164" s="843"/>
      <c r="G164" s="842"/>
      <c r="H164" s="843"/>
      <c r="I164" s="843"/>
      <c r="J164" s="842"/>
      <c r="K164" s="843"/>
      <c r="L164" s="843"/>
      <c r="M164" s="894"/>
      <c r="N164" s="894"/>
      <c r="O164" s="894"/>
      <c r="P164" s="894"/>
      <c r="Q164" s="853"/>
      <c r="R164" s="853"/>
      <c r="S164" s="853"/>
      <c r="T164" s="853"/>
      <c r="U164" s="853"/>
      <c r="V164" s="853"/>
      <c r="W164" s="853"/>
      <c r="X164" s="853"/>
      <c r="Y164" s="853"/>
      <c r="Z164" s="853"/>
      <c r="AA164" s="835"/>
      <c r="AB164" s="836"/>
      <c r="AC164" s="836"/>
      <c r="AD164" s="913"/>
      <c r="AE164" s="913"/>
      <c r="AF164" s="914"/>
      <c r="AG164" s="850"/>
      <c r="AH164" s="851"/>
      <c r="AI164" s="851"/>
      <c r="AJ164" s="852"/>
      <c r="AK164" s="839"/>
      <c r="AL164" s="839"/>
      <c r="AM164" s="839"/>
      <c r="AN164" s="853"/>
      <c r="AO164" s="853"/>
      <c r="AP164" s="849">
        <f t="shared" si="9"/>
        <v>0</v>
      </c>
      <c r="AQ164" s="849"/>
      <c r="AR164" s="849"/>
      <c r="AS164" s="849"/>
      <c r="AT164" s="847"/>
      <c r="AU164" s="848"/>
      <c r="AV164" s="834"/>
      <c r="AW164" s="834"/>
      <c r="AX164" s="834"/>
      <c r="AY164" s="834"/>
      <c r="AZ164" s="834"/>
      <c r="BA164" s="834"/>
      <c r="BB164" s="834"/>
      <c r="BC164" s="834"/>
      <c r="BD164" s="844"/>
      <c r="BE164" s="845"/>
      <c r="BF164" s="846"/>
      <c r="BG164" s="842"/>
      <c r="BH164" s="843"/>
      <c r="BI164" s="843"/>
      <c r="DR164" s="1064" t="s">
        <v>4705</v>
      </c>
      <c r="DS164" s="1064"/>
      <c r="DT164" s="1064"/>
      <c r="DU164" s="1064"/>
      <c r="DV164" s="1064"/>
      <c r="DW164" s="1064"/>
      <c r="DX164" s="1064"/>
      <c r="DY164" s="1064"/>
      <c r="DZ164" s="1064"/>
      <c r="EA164" s="1064"/>
      <c r="EB164" s="1065">
        <f ca="1">SUM(EB159:EC163)</f>
        <v>0</v>
      </c>
      <c r="EC164" s="1065"/>
      <c r="ED164" s="1066">
        <f>SUM(ED159:EF163)</f>
        <v>0</v>
      </c>
      <c r="EE164" s="1066"/>
      <c r="EF164" s="1066"/>
      <c r="ET164" s="37"/>
      <c r="EU164" s="37">
        <f t="shared" si="10"/>
        <v>0</v>
      </c>
      <c r="EV164" s="37" t="str">
        <f t="shared" si="11"/>
        <v/>
      </c>
      <c r="EX164" s="21">
        <f>IF(AND(OR(M164=PL①!$A$25,M164=PL①!$A$26,M164=PL①!$A$27),OR(AG164=PL①!$H$26,AG164=PL①!$H$27,AG164=PL①!$H$28)),1,0)</f>
        <v>0</v>
      </c>
      <c r="EY164" s="21">
        <f t="shared" si="12"/>
        <v>0</v>
      </c>
      <c r="EZ164" s="112">
        <f>IF(EY164=0,1,IF($O$73="",0,VLOOKUP($O$73,PL②!$A$58:$P$1517,EY164))+IF($AD$73="",0,VLOOKUP($AD$73,PL②!$A$58:$P$1517,EY164))+IF($AS$73="",0,VLOOKUP($AS$73,PL②!$A$58:$P$1517,EY164)))</f>
        <v>1</v>
      </c>
      <c r="FA164" s="21" t="str">
        <f t="shared" si="13"/>
        <v/>
      </c>
      <c r="FB164" s="112"/>
      <c r="FC164" s="21">
        <f>IF(OR(M164=PL①!$A$25,M164=PL①!$A$26,M164=PL①!$A$28,M164=PL①!$A$29),1,0)</f>
        <v>0</v>
      </c>
      <c r="FF164" s="21">
        <f t="shared" si="14"/>
        <v>0</v>
      </c>
      <c r="FG164" s="21">
        <f t="shared" si="15"/>
        <v>0</v>
      </c>
      <c r="FH164" s="21">
        <f>IF(AND(AG164=PL①!$H$29,OR(入力①申請書項目!M164=PL①!$A$25,入力①申請書項目!M164=PL①!$A$26,入力①申請書項目!M164=PL①!$A$27)),1,0)</f>
        <v>0</v>
      </c>
      <c r="FI164" s="21">
        <f>IF(AND($O$69=PL②!$G$1,入力①申請書項目!AG164=PL①!$H$26,OR(入力①申請書項目!M164=PL①!$A$25,入力①申請書項目!M164=PL①!$A$26,入力①申請書項目!M164=PL①!$A$28,入力①申請書項目!M164=PL①!$A$29)),1,0)</f>
        <v>0</v>
      </c>
      <c r="FJ164" s="21">
        <f>IF(AND(AT164=PL①!$D$26,OR(入力①申請書項目!M164=PL①!$A$25,入力①申請書項目!M164=PL①!$A$26,入力①申請書項目!M164=PL①!$A$27)),1,0)</f>
        <v>0</v>
      </c>
      <c r="FL164" s="37" t="str">
        <f t="shared" si="16"/>
        <v/>
      </c>
      <c r="FM164" s="37" t="str">
        <f t="shared" si="17"/>
        <v/>
      </c>
      <c r="FN164" s="37" t="str">
        <f t="shared" si="18"/>
        <v/>
      </c>
      <c r="FO164" s="37" t="str">
        <f t="shared" si="19"/>
        <v/>
      </c>
      <c r="FP164" s="37" t="str">
        <f t="shared" si="20"/>
        <v/>
      </c>
      <c r="FR164" s="54">
        <f t="shared" si="22"/>
        <v>1</v>
      </c>
      <c r="FS164" s="54" t="str">
        <f t="shared" si="21"/>
        <v/>
      </c>
    </row>
    <row r="165" spans="4:175">
      <c r="D165" s="148">
        <v>7</v>
      </c>
      <c r="E165" s="842"/>
      <c r="F165" s="843"/>
      <c r="G165" s="842"/>
      <c r="H165" s="843"/>
      <c r="I165" s="843"/>
      <c r="J165" s="842"/>
      <c r="K165" s="843"/>
      <c r="L165" s="843"/>
      <c r="M165" s="894"/>
      <c r="N165" s="894"/>
      <c r="O165" s="894"/>
      <c r="P165" s="894"/>
      <c r="Q165" s="853"/>
      <c r="R165" s="853"/>
      <c r="S165" s="853"/>
      <c r="T165" s="853"/>
      <c r="U165" s="853"/>
      <c r="V165" s="853"/>
      <c r="W165" s="853"/>
      <c r="X165" s="853"/>
      <c r="Y165" s="853"/>
      <c r="Z165" s="853"/>
      <c r="AA165" s="835"/>
      <c r="AB165" s="836"/>
      <c r="AC165" s="836"/>
      <c r="AD165" s="913"/>
      <c r="AE165" s="913"/>
      <c r="AF165" s="914"/>
      <c r="AG165" s="850"/>
      <c r="AH165" s="851"/>
      <c r="AI165" s="851"/>
      <c r="AJ165" s="852"/>
      <c r="AK165" s="839"/>
      <c r="AL165" s="839"/>
      <c r="AM165" s="839"/>
      <c r="AN165" s="853"/>
      <c r="AO165" s="853"/>
      <c r="AP165" s="849">
        <f>AK165*AN165</f>
        <v>0</v>
      </c>
      <c r="AQ165" s="849"/>
      <c r="AR165" s="849"/>
      <c r="AS165" s="849"/>
      <c r="AT165" s="847"/>
      <c r="AU165" s="848"/>
      <c r="AV165" s="834"/>
      <c r="AW165" s="834"/>
      <c r="AX165" s="834"/>
      <c r="AY165" s="834"/>
      <c r="AZ165" s="834"/>
      <c r="BA165" s="834"/>
      <c r="BB165" s="834"/>
      <c r="BC165" s="834"/>
      <c r="BD165" s="844"/>
      <c r="BE165" s="845"/>
      <c r="BF165" s="846"/>
      <c r="BG165" s="842"/>
      <c r="BH165" s="843"/>
      <c r="BI165" s="843"/>
      <c r="ET165" s="37"/>
      <c r="EU165" s="37">
        <f t="shared" si="10"/>
        <v>0</v>
      </c>
      <c r="EV165" s="37" t="str">
        <f t="shared" si="11"/>
        <v/>
      </c>
      <c r="EX165" s="21">
        <f>IF(AND(OR(M165=PL①!$A$25,M165=PL①!$A$26,M165=PL①!$A$27),OR(AG165=PL①!$H$26,AG165=PL①!$H$27,AG165=PL①!$H$28)),1,0)</f>
        <v>0</v>
      </c>
      <c r="EY165" s="21">
        <f t="shared" si="12"/>
        <v>0</v>
      </c>
      <c r="EZ165" s="112">
        <f>IF(EY165=0,1,IF($O$73="",0,VLOOKUP($O$73,PL②!$A$58:$P$1517,EY165))+IF($AD$73="",0,VLOOKUP($AD$73,PL②!$A$58:$P$1517,EY165))+IF($AS$73="",0,VLOOKUP($AS$73,PL②!$A$58:$P$1517,EY165)))</f>
        <v>1</v>
      </c>
      <c r="FA165" s="21" t="str">
        <f t="shared" si="13"/>
        <v/>
      </c>
      <c r="FB165" s="112"/>
      <c r="FC165" s="21">
        <f>IF(OR(M165=PL①!$A$25,M165=PL①!$A$26,M165=PL①!$A$28,M165=PL①!$A$29),1,0)</f>
        <v>0</v>
      </c>
      <c r="FF165" s="21">
        <f t="shared" si="14"/>
        <v>0</v>
      </c>
      <c r="FG165" s="21">
        <f t="shared" si="15"/>
        <v>0</v>
      </c>
      <c r="FH165" s="21">
        <f>IF(AND(AG165=PL①!$H$29,OR(入力①申請書項目!M165=PL①!$A$25,入力①申請書項目!M165=PL①!$A$26,入力①申請書項目!M165=PL①!$A$27)),1,0)</f>
        <v>0</v>
      </c>
      <c r="FI165" s="21">
        <f>IF(AND($O$69=PL②!$G$1,入力①申請書項目!AG165=PL①!$H$26,OR(入力①申請書項目!M165=PL①!$A$25,入力①申請書項目!M165=PL①!$A$26,入力①申請書項目!M165=PL①!$A$28,入力①申請書項目!M165=PL①!$A$29)),1,0)</f>
        <v>0</v>
      </c>
      <c r="FJ165" s="21">
        <f>IF(AND(AT165=PL①!$D$26,OR(入力①申請書項目!M165=PL①!$A$25,入力①申請書項目!M165=PL①!$A$26,入力①申請書項目!M165=PL①!$A$27)),1,0)</f>
        <v>0</v>
      </c>
      <c r="FL165" s="37" t="str">
        <f t="shared" si="16"/>
        <v/>
      </c>
      <c r="FM165" s="37" t="str">
        <f t="shared" si="17"/>
        <v/>
      </c>
      <c r="FN165" s="37" t="str">
        <f t="shared" si="18"/>
        <v/>
      </c>
      <c r="FO165" s="37" t="str">
        <f t="shared" si="19"/>
        <v/>
      </c>
      <c r="FP165" s="37" t="str">
        <f t="shared" si="20"/>
        <v/>
      </c>
      <c r="FR165" s="54">
        <f t="shared" si="22"/>
        <v>1</v>
      </c>
      <c r="FS165" s="54" t="str">
        <f t="shared" si="21"/>
        <v/>
      </c>
    </row>
    <row r="166" spans="4:175">
      <c r="D166" s="148">
        <v>8</v>
      </c>
      <c r="E166" s="842"/>
      <c r="F166" s="843"/>
      <c r="G166" s="842"/>
      <c r="H166" s="843"/>
      <c r="I166" s="843"/>
      <c r="J166" s="842"/>
      <c r="K166" s="843"/>
      <c r="L166" s="843"/>
      <c r="M166" s="894"/>
      <c r="N166" s="894"/>
      <c r="O166" s="894"/>
      <c r="P166" s="894"/>
      <c r="Q166" s="853"/>
      <c r="R166" s="853"/>
      <c r="S166" s="853"/>
      <c r="T166" s="853"/>
      <c r="U166" s="853"/>
      <c r="V166" s="853"/>
      <c r="W166" s="853"/>
      <c r="X166" s="853"/>
      <c r="Y166" s="853"/>
      <c r="Z166" s="853"/>
      <c r="AA166" s="835"/>
      <c r="AB166" s="836"/>
      <c r="AC166" s="836"/>
      <c r="AD166" s="913"/>
      <c r="AE166" s="913"/>
      <c r="AF166" s="914"/>
      <c r="AG166" s="850"/>
      <c r="AH166" s="851"/>
      <c r="AI166" s="851"/>
      <c r="AJ166" s="852"/>
      <c r="AK166" s="839"/>
      <c r="AL166" s="839"/>
      <c r="AM166" s="839"/>
      <c r="AN166" s="853"/>
      <c r="AO166" s="853"/>
      <c r="AP166" s="849">
        <f>AK166*AN166</f>
        <v>0</v>
      </c>
      <c r="AQ166" s="849"/>
      <c r="AR166" s="849"/>
      <c r="AS166" s="849"/>
      <c r="AT166" s="847"/>
      <c r="AU166" s="848"/>
      <c r="AV166" s="834"/>
      <c r="AW166" s="834"/>
      <c r="AX166" s="834"/>
      <c r="AY166" s="834"/>
      <c r="AZ166" s="834"/>
      <c r="BA166" s="834"/>
      <c r="BB166" s="834"/>
      <c r="BC166" s="834"/>
      <c r="BD166" s="844"/>
      <c r="BE166" s="845"/>
      <c r="BF166" s="846"/>
      <c r="BG166" s="842"/>
      <c r="BH166" s="843"/>
      <c r="BI166" s="843"/>
      <c r="ET166" s="37"/>
      <c r="EU166" s="37">
        <f t="shared" si="10"/>
        <v>0</v>
      </c>
      <c r="EV166" s="37" t="str">
        <f t="shared" si="11"/>
        <v/>
      </c>
      <c r="EX166" s="21">
        <f>IF(AND(OR(M166=PL①!$A$25,M166=PL①!$A$26,M166=PL①!$A$27),OR(AG166=PL①!$H$26,AG166=PL①!$H$27,AG166=PL①!$H$28)),1,0)</f>
        <v>0</v>
      </c>
      <c r="EY166" s="21">
        <f t="shared" si="12"/>
        <v>0</v>
      </c>
      <c r="EZ166" s="112">
        <f>IF(EY166=0,1,IF($O$73="",0,VLOOKUP($O$73,PL②!$A$58:$P$1517,EY166))+IF($AD$73="",0,VLOOKUP($AD$73,PL②!$A$58:$P$1517,EY166))+IF($AS$73="",0,VLOOKUP($AS$73,PL②!$A$58:$P$1517,EY166)))</f>
        <v>1</v>
      </c>
      <c r="FA166" s="21" t="str">
        <f t="shared" si="13"/>
        <v/>
      </c>
      <c r="FB166" s="112"/>
      <c r="FC166" s="21">
        <f>IF(OR(M166=PL①!$A$25,M166=PL①!$A$26,M166=PL①!$A$28,M166=PL①!$A$29),1,0)</f>
        <v>0</v>
      </c>
      <c r="FF166" s="21">
        <f t="shared" si="14"/>
        <v>0</v>
      </c>
      <c r="FG166" s="21">
        <f t="shared" si="15"/>
        <v>0</v>
      </c>
      <c r="FH166" s="21">
        <f>IF(AND(AG166=PL①!$H$29,OR(入力①申請書項目!M166=PL①!$A$25,入力①申請書項目!M166=PL①!$A$26,入力①申請書項目!M166=PL①!$A$27)),1,0)</f>
        <v>0</v>
      </c>
      <c r="FI166" s="21">
        <f>IF(AND($O$69=PL②!$G$1,入力①申請書項目!AG166=PL①!$H$26,OR(入力①申請書項目!M166=PL①!$A$25,入力①申請書項目!M166=PL①!$A$26,入力①申請書項目!M166=PL①!$A$28,入力①申請書項目!M166=PL①!$A$29)),1,0)</f>
        <v>0</v>
      </c>
      <c r="FJ166" s="21">
        <f>IF(AND(AT166=PL①!$D$26,OR(入力①申請書項目!M166=PL①!$A$25,入力①申請書項目!M166=PL①!$A$26,入力①申請書項目!M166=PL①!$A$27)),1,0)</f>
        <v>0</v>
      </c>
      <c r="FL166" s="37" t="str">
        <f t="shared" si="16"/>
        <v/>
      </c>
      <c r="FM166" s="37" t="str">
        <f t="shared" si="17"/>
        <v/>
      </c>
      <c r="FN166" s="37" t="str">
        <f t="shared" si="18"/>
        <v/>
      </c>
      <c r="FO166" s="37" t="str">
        <f t="shared" si="19"/>
        <v/>
      </c>
      <c r="FP166" s="37" t="str">
        <f t="shared" si="20"/>
        <v/>
      </c>
      <c r="FR166" s="54">
        <f t="shared" si="22"/>
        <v>1</v>
      </c>
      <c r="FS166" s="54" t="str">
        <f t="shared" si="21"/>
        <v/>
      </c>
    </row>
    <row r="167" spans="4:175" ht="13.5" customHeight="1">
      <c r="D167" s="148">
        <v>9</v>
      </c>
      <c r="E167" s="842"/>
      <c r="F167" s="843"/>
      <c r="G167" s="842"/>
      <c r="H167" s="843"/>
      <c r="I167" s="843"/>
      <c r="J167" s="842"/>
      <c r="K167" s="843"/>
      <c r="L167" s="843"/>
      <c r="M167" s="894"/>
      <c r="N167" s="894"/>
      <c r="O167" s="894"/>
      <c r="P167" s="894"/>
      <c r="Q167" s="853"/>
      <c r="R167" s="853"/>
      <c r="S167" s="853"/>
      <c r="T167" s="853"/>
      <c r="U167" s="853"/>
      <c r="V167" s="853"/>
      <c r="W167" s="853"/>
      <c r="X167" s="853"/>
      <c r="Y167" s="853"/>
      <c r="Z167" s="853"/>
      <c r="AA167" s="835"/>
      <c r="AB167" s="836"/>
      <c r="AC167" s="836"/>
      <c r="AD167" s="913"/>
      <c r="AE167" s="913"/>
      <c r="AF167" s="914"/>
      <c r="AG167" s="842"/>
      <c r="AH167" s="842"/>
      <c r="AI167" s="842"/>
      <c r="AJ167" s="842"/>
      <c r="AK167" s="839"/>
      <c r="AL167" s="839"/>
      <c r="AM167" s="839"/>
      <c r="AN167" s="853"/>
      <c r="AO167" s="853"/>
      <c r="AP167" s="849">
        <f>AK167*AN167</f>
        <v>0</v>
      </c>
      <c r="AQ167" s="849"/>
      <c r="AR167" s="849"/>
      <c r="AS167" s="849"/>
      <c r="AT167" s="847"/>
      <c r="AU167" s="848"/>
      <c r="AV167" s="834"/>
      <c r="AW167" s="834"/>
      <c r="AX167" s="834"/>
      <c r="AY167" s="834"/>
      <c r="AZ167" s="834"/>
      <c r="BA167" s="834"/>
      <c r="BB167" s="834"/>
      <c r="BC167" s="834"/>
      <c r="BD167" s="844"/>
      <c r="BE167" s="845"/>
      <c r="BF167" s="846"/>
      <c r="BG167" s="842"/>
      <c r="BH167" s="843"/>
      <c r="BI167" s="843"/>
      <c r="ET167" s="37"/>
      <c r="EU167" s="37">
        <f t="shared" si="10"/>
        <v>0</v>
      </c>
      <c r="EV167" s="37" t="str">
        <f t="shared" si="11"/>
        <v/>
      </c>
      <c r="EX167" s="21">
        <f>IF(AND(OR(M167=PL①!$A$25,M167=PL①!$A$26,M167=PL①!$A$27),OR(AG167=PL①!$H$26,AG167=PL①!$H$27,AG167=PL①!$H$28)),1,0)</f>
        <v>0</v>
      </c>
      <c r="EY167" s="21">
        <f t="shared" si="12"/>
        <v>0</v>
      </c>
      <c r="EZ167" s="112">
        <f>IF(EY167=0,1,IF($O$73="",0,VLOOKUP($O$73,PL②!$A$58:$P$1517,EY167))+IF($AD$73="",0,VLOOKUP($AD$73,PL②!$A$58:$P$1517,EY167))+IF($AS$73="",0,VLOOKUP($AS$73,PL②!$A$58:$P$1517,EY167)))</f>
        <v>1</v>
      </c>
      <c r="FA167" s="21" t="str">
        <f t="shared" si="13"/>
        <v/>
      </c>
      <c r="FB167" s="112"/>
      <c r="FC167" s="21">
        <f>IF(OR(M167=PL①!$A$25,M167=PL①!$A$26,M167=PL①!$A$28,M167=PL①!$A$29),1,0)</f>
        <v>0</v>
      </c>
      <c r="FF167" s="21">
        <f t="shared" si="14"/>
        <v>0</v>
      </c>
      <c r="FG167" s="21">
        <f t="shared" si="15"/>
        <v>0</v>
      </c>
      <c r="FH167" s="21">
        <f>IF(AND(AG167=PL①!$H$29,OR(入力①申請書項目!M167=PL①!$A$25,入力①申請書項目!M167=PL①!$A$26,入力①申請書項目!M167=PL①!$A$27)),1,0)</f>
        <v>0</v>
      </c>
      <c r="FI167" s="21">
        <f>IF(AND($O$69=PL②!$G$1,入力①申請書項目!AG167=PL①!$H$26,OR(入力①申請書項目!M167=PL①!$A$25,入力①申請書項目!M167=PL①!$A$26,入力①申請書項目!M167=PL①!$A$28,入力①申請書項目!M167=PL①!$A$29)),1,0)</f>
        <v>0</v>
      </c>
      <c r="FJ167" s="21">
        <f>IF(AND(AT167=PL①!$D$26,OR(入力①申請書項目!M167=PL①!$A$25,入力①申請書項目!M167=PL①!$A$26,入力①申請書項目!M167=PL①!$A$27)),1,0)</f>
        <v>0</v>
      </c>
      <c r="FL167" s="37" t="str">
        <f t="shared" si="16"/>
        <v/>
      </c>
      <c r="FM167" s="37" t="str">
        <f t="shared" si="17"/>
        <v/>
      </c>
      <c r="FN167" s="37" t="str">
        <f t="shared" si="18"/>
        <v/>
      </c>
      <c r="FO167" s="37" t="str">
        <f t="shared" si="19"/>
        <v/>
      </c>
      <c r="FP167" s="37" t="str">
        <f t="shared" si="20"/>
        <v/>
      </c>
      <c r="FR167" s="54">
        <f t="shared" si="22"/>
        <v>1</v>
      </c>
      <c r="FS167" s="54" t="str">
        <f t="shared" si="21"/>
        <v/>
      </c>
    </row>
    <row r="168" spans="4:175" ht="13.5" customHeight="1">
      <c r="M168" s="110" t="s">
        <v>4837</v>
      </c>
      <c r="AT168" s="110" t="s">
        <v>5110</v>
      </c>
      <c r="EV168" s="21">
        <f>IF(MAX(EV159:EV167,EV178:EV267)=0,EV171,MAX(EV159:EV167,EV178:EV267))</f>
        <v>352</v>
      </c>
      <c r="EW168" s="21" t="s">
        <v>3613</v>
      </c>
      <c r="FB168" s="112"/>
      <c r="FR168"/>
      <c r="FS168"/>
    </row>
    <row r="169" spans="4:175" ht="13.5" customHeight="1">
      <c r="D169" s="1095" t="str">
        <f>IF(EU157&gt;0,"（注）「８ 経営力向上設備等の種類」欄に設備を記載の場合は、必ず工業会等証明書（A類型）または経済産業局の確認書（B類型）を添付してください。"&amp;CHAR(10)&amp;"経営力向上計画認定後に本欄に設備等を追加する場合は変更認定申請手続が必要となります。","本欄に記載のない設備については税制措置の対象となりません。"&amp;CHAR(10)&amp;"経営力向上計画認定後に本欄に設備等を追加する場合は変更認定申請手続が必要となります。")&amp;CS12&amp;CU5&amp;CU6&amp;CU7&amp;CU8&amp;CU9&amp;CU10&amp;CU11</f>
        <v>本欄に記載のない設備については税制措置の対象となりません。
経営力向上計画認定後に本欄に設備等を追加する場合は変更認定申請手続が必要となります。</v>
      </c>
      <c r="E169" s="1096"/>
      <c r="F169" s="1096"/>
      <c r="G169" s="1096"/>
      <c r="H169" s="1096"/>
      <c r="I169" s="1096"/>
      <c r="J169" s="1096"/>
      <c r="K169" s="1096"/>
      <c r="L169" s="1096"/>
      <c r="M169" s="1096"/>
      <c r="N169" s="1096"/>
      <c r="O169" s="1096"/>
      <c r="P169" s="1096"/>
      <c r="Q169" s="1096"/>
      <c r="R169" s="1096"/>
      <c r="S169" s="1096"/>
      <c r="T169" s="1096"/>
      <c r="U169" s="1096"/>
      <c r="V169" s="1096"/>
      <c r="W169" s="1096"/>
      <c r="X169" s="1096"/>
      <c r="Y169" s="1096"/>
      <c r="Z169" s="1096"/>
      <c r="AA169" s="1096"/>
      <c r="AB169" s="1096"/>
      <c r="AC169" s="1096"/>
      <c r="AD169" s="1096"/>
      <c r="AE169" s="1096"/>
      <c r="AF169" s="1097"/>
      <c r="AG169" s="141"/>
      <c r="AH169" s="21" t="s">
        <v>4838</v>
      </c>
      <c r="AJ169" s="141"/>
      <c r="AK169" s="141"/>
      <c r="EV169" s="21">
        <f>IF(MIN(EV159:EV167,EV178:EV267)=0,EV171,MIN(EV159:EV167,EV178:EV267))</f>
        <v>352</v>
      </c>
      <c r="EW169" s="21" t="s">
        <v>3614</v>
      </c>
      <c r="FB169" s="112"/>
      <c r="FR169"/>
      <c r="FS169"/>
    </row>
    <row r="170" spans="4:175">
      <c r="D170" s="1098"/>
      <c r="E170" s="1099"/>
      <c r="F170" s="1099"/>
      <c r="G170" s="1099"/>
      <c r="H170" s="1099"/>
      <c r="I170" s="1099"/>
      <c r="J170" s="1099"/>
      <c r="K170" s="1099"/>
      <c r="L170" s="1099"/>
      <c r="M170" s="1099"/>
      <c r="N170" s="1099"/>
      <c r="O170" s="1099"/>
      <c r="P170" s="1099"/>
      <c r="Q170" s="1099"/>
      <c r="R170" s="1099"/>
      <c r="S170" s="1099"/>
      <c r="T170" s="1099"/>
      <c r="U170" s="1099"/>
      <c r="V170" s="1099"/>
      <c r="W170" s="1099"/>
      <c r="X170" s="1099"/>
      <c r="Y170" s="1099"/>
      <c r="Z170" s="1099"/>
      <c r="AA170" s="1099"/>
      <c r="AB170" s="1099"/>
      <c r="AC170" s="1099"/>
      <c r="AD170" s="1099"/>
      <c r="AE170" s="1099"/>
      <c r="AF170" s="1100"/>
      <c r="AG170" s="141"/>
      <c r="AH170" s="152" t="s">
        <v>4879</v>
      </c>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EV170" s="21">
        <f>CU84</f>
        <v>352</v>
      </c>
      <c r="EW170" s="21" t="s">
        <v>3616</v>
      </c>
      <c r="FB170" s="112"/>
      <c r="FR170"/>
      <c r="FS170"/>
    </row>
    <row r="171" spans="4:175">
      <c r="D171" s="1098"/>
      <c r="E171" s="1099"/>
      <c r="F171" s="1099"/>
      <c r="G171" s="1099"/>
      <c r="H171" s="1099"/>
      <c r="I171" s="1099"/>
      <c r="J171" s="1099"/>
      <c r="K171" s="1099"/>
      <c r="L171" s="1099"/>
      <c r="M171" s="1099"/>
      <c r="N171" s="1099"/>
      <c r="O171" s="1099"/>
      <c r="P171" s="1099"/>
      <c r="Q171" s="1099"/>
      <c r="R171" s="1099"/>
      <c r="S171" s="1099"/>
      <c r="T171" s="1099"/>
      <c r="U171" s="1099"/>
      <c r="V171" s="1099"/>
      <c r="W171" s="1099"/>
      <c r="X171" s="1099"/>
      <c r="Y171" s="1099"/>
      <c r="Z171" s="1099"/>
      <c r="AA171" s="1099"/>
      <c r="AB171" s="1099"/>
      <c r="AC171" s="1099"/>
      <c r="AD171" s="1099"/>
      <c r="AE171" s="1099"/>
      <c r="AF171" s="1100"/>
      <c r="AG171" s="141"/>
      <c r="AH171" s="153" t="s">
        <v>4880</v>
      </c>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EU171" s="21" t="s">
        <v>3635</v>
      </c>
      <c r="EV171" s="21">
        <f>CV84</f>
        <v>352</v>
      </c>
      <c r="EW171" s="21" t="s">
        <v>3617</v>
      </c>
      <c r="FB171" s="112"/>
      <c r="FR171"/>
      <c r="FS171"/>
    </row>
    <row r="172" spans="4:175">
      <c r="D172" s="1098"/>
      <c r="E172" s="1099"/>
      <c r="F172" s="1099"/>
      <c r="G172" s="1099"/>
      <c r="H172" s="1099"/>
      <c r="I172" s="1099"/>
      <c r="J172" s="1099"/>
      <c r="K172" s="1099"/>
      <c r="L172" s="1099"/>
      <c r="M172" s="1099"/>
      <c r="N172" s="1099"/>
      <c r="O172" s="1099"/>
      <c r="P172" s="1099"/>
      <c r="Q172" s="1099"/>
      <c r="R172" s="1099"/>
      <c r="S172" s="1099"/>
      <c r="T172" s="1099"/>
      <c r="U172" s="1099"/>
      <c r="V172" s="1099"/>
      <c r="W172" s="1099"/>
      <c r="X172" s="1099"/>
      <c r="Y172" s="1099"/>
      <c r="Z172" s="1099"/>
      <c r="AA172" s="1099"/>
      <c r="AB172" s="1099"/>
      <c r="AC172" s="1099"/>
      <c r="AD172" s="1099"/>
      <c r="AE172" s="1099"/>
      <c r="AF172" s="1100"/>
      <c r="AG172" s="141"/>
      <c r="AH172" s="141"/>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EU172" s="61">
        <f>IF(EV169&lt;EV170-2,0,1)</f>
        <v>1</v>
      </c>
      <c r="EW172" s="21" t="s">
        <v>3619</v>
      </c>
      <c r="FB172" s="112"/>
      <c r="FR172"/>
      <c r="FS172"/>
    </row>
    <row r="173" spans="4:175" ht="32.25" customHeight="1">
      <c r="D173" s="1098"/>
      <c r="E173" s="1099"/>
      <c r="F173" s="1099"/>
      <c r="G173" s="1099"/>
      <c r="H173" s="1099"/>
      <c r="I173" s="1099"/>
      <c r="J173" s="1099"/>
      <c r="K173" s="1099"/>
      <c r="L173" s="1099"/>
      <c r="M173" s="1099"/>
      <c r="N173" s="1099"/>
      <c r="O173" s="1099"/>
      <c r="P173" s="1099"/>
      <c r="Q173" s="1099"/>
      <c r="R173" s="1099"/>
      <c r="S173" s="1099"/>
      <c r="T173" s="1099"/>
      <c r="U173" s="1099"/>
      <c r="V173" s="1099"/>
      <c r="W173" s="1099"/>
      <c r="X173" s="1099"/>
      <c r="Y173" s="1099"/>
      <c r="Z173" s="1099"/>
      <c r="AA173" s="1099"/>
      <c r="AB173" s="1099"/>
      <c r="AC173" s="1099"/>
      <c r="AD173" s="1099"/>
      <c r="AE173" s="1099"/>
      <c r="AF173" s="1100"/>
      <c r="AG173" s="141"/>
      <c r="AH173" s="141"/>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EU173" s="61">
        <f>IF(EV169&lt;28*12+7,0,1)</f>
        <v>1</v>
      </c>
      <c r="EW173" s="21" t="s">
        <v>3620</v>
      </c>
      <c r="FB173" s="112"/>
      <c r="FR173"/>
      <c r="FS173"/>
    </row>
    <row r="174" spans="4:175">
      <c r="D174" s="1101"/>
      <c r="E174" s="1102"/>
      <c r="F174" s="1102"/>
      <c r="G174" s="1102"/>
      <c r="H174" s="1102"/>
      <c r="I174" s="1102"/>
      <c r="J174" s="1102"/>
      <c r="K174" s="1102"/>
      <c r="L174" s="1102"/>
      <c r="M174" s="1102"/>
      <c r="N174" s="1102"/>
      <c r="O174" s="1102"/>
      <c r="P174" s="1102"/>
      <c r="Q174" s="1102"/>
      <c r="R174" s="1102"/>
      <c r="S174" s="1102"/>
      <c r="T174" s="1102"/>
      <c r="U174" s="1102"/>
      <c r="V174" s="1102"/>
      <c r="W174" s="1102"/>
      <c r="X174" s="1102"/>
      <c r="Y174" s="1102"/>
      <c r="Z174" s="1102"/>
      <c r="AA174" s="1102"/>
      <c r="AB174" s="1102"/>
      <c r="AC174" s="1102"/>
      <c r="AD174" s="1102"/>
      <c r="AE174" s="1102"/>
      <c r="AF174" s="1103"/>
      <c r="AG174" s="141"/>
      <c r="AH174" s="141"/>
      <c r="AI174" s="141"/>
      <c r="AJ174" s="141"/>
      <c r="AK174" s="141"/>
      <c r="EU174" s="61">
        <f>IF(EV169&lt;EV171,0,1)</f>
        <v>1</v>
      </c>
      <c r="EW174" s="21" t="s">
        <v>3621</v>
      </c>
      <c r="FB174" s="112"/>
      <c r="FR174"/>
      <c r="FS174"/>
    </row>
    <row r="175" spans="4:175" ht="17.25" customHeight="1">
      <c r="EU175" s="61">
        <f>IF(EV171&lt;EV170-2,0,1)</f>
        <v>1</v>
      </c>
      <c r="EW175" s="21" t="s">
        <v>3622</v>
      </c>
      <c r="FB175" s="112"/>
      <c r="FR175"/>
      <c r="FS175"/>
    </row>
    <row r="176" spans="4:175" ht="32.25" customHeight="1">
      <c r="D176" s="26" t="s">
        <v>4831</v>
      </c>
      <c r="EV176" s="21">
        <f>29*12+4</f>
        <v>352</v>
      </c>
      <c r="EW176" s="21" t="s">
        <v>4830</v>
      </c>
      <c r="FB176" s="112"/>
      <c r="FR176"/>
      <c r="FS176"/>
    </row>
    <row r="177" spans="4:175" ht="28.5" customHeight="1">
      <c r="D177" s="37" t="s">
        <v>4868</v>
      </c>
      <c r="E177" s="856" t="s">
        <v>3508</v>
      </c>
      <c r="F177" s="857"/>
      <c r="G177" s="858" t="s">
        <v>39</v>
      </c>
      <c r="H177" s="858"/>
      <c r="I177" s="858"/>
      <c r="J177" s="858" t="s">
        <v>40</v>
      </c>
      <c r="K177" s="858"/>
      <c r="L177" s="858"/>
      <c r="M177" s="1032" t="s">
        <v>4858</v>
      </c>
      <c r="N177" s="1033"/>
      <c r="O177" s="1033"/>
      <c r="P177" s="1033"/>
      <c r="Q177" s="860" t="s">
        <v>37</v>
      </c>
      <c r="R177" s="860"/>
      <c r="S177" s="860"/>
      <c r="T177" s="860"/>
      <c r="U177" s="860"/>
      <c r="V177" s="860"/>
      <c r="W177" s="860"/>
      <c r="X177" s="860"/>
      <c r="Y177" s="860"/>
      <c r="Z177" s="860"/>
      <c r="AA177" s="866" t="s">
        <v>4667</v>
      </c>
      <c r="AB177" s="867"/>
      <c r="AC177" s="867"/>
      <c r="AD177" s="867"/>
      <c r="AE177" s="867"/>
      <c r="AF177" s="868"/>
      <c r="AG177" s="859" t="s">
        <v>4669</v>
      </c>
      <c r="AH177" s="860"/>
      <c r="AI177" s="860"/>
      <c r="AJ177" s="860"/>
      <c r="AK177" s="861" t="s">
        <v>4859</v>
      </c>
      <c r="AL177" s="865"/>
      <c r="AM177" s="865"/>
      <c r="AN177" s="863" t="s">
        <v>38</v>
      </c>
      <c r="AO177" s="864"/>
      <c r="AP177" s="860" t="s">
        <v>4668</v>
      </c>
      <c r="AQ177" s="860"/>
      <c r="AR177" s="860"/>
      <c r="AS177" s="860"/>
      <c r="AT177" s="861" t="s">
        <v>4860</v>
      </c>
      <c r="AU177" s="862"/>
      <c r="AV177" s="859" t="s">
        <v>4646</v>
      </c>
      <c r="AW177" s="860"/>
      <c r="AX177" s="860"/>
      <c r="AY177" s="860"/>
      <c r="AZ177" s="859" t="s">
        <v>4646</v>
      </c>
      <c r="BA177" s="860"/>
      <c r="BB177" s="860"/>
      <c r="BC177" s="860"/>
      <c r="BD177" s="1060" t="s">
        <v>4296</v>
      </c>
      <c r="BE177" s="1061"/>
      <c r="BF177" s="1061"/>
      <c r="BG177" s="1062" t="s">
        <v>3402</v>
      </c>
      <c r="BH177" s="1063"/>
      <c r="BI177" s="1063"/>
      <c r="FB177" s="112"/>
      <c r="FR177"/>
      <c r="FS177"/>
    </row>
    <row r="178" spans="4:175" ht="13.5" customHeight="1">
      <c r="D178" s="148">
        <v>10</v>
      </c>
      <c r="E178" s="842"/>
      <c r="F178" s="843"/>
      <c r="G178" s="842"/>
      <c r="H178" s="843"/>
      <c r="I178" s="843"/>
      <c r="J178" s="842"/>
      <c r="K178" s="843"/>
      <c r="L178" s="843"/>
      <c r="M178" s="842"/>
      <c r="N178" s="842"/>
      <c r="O178" s="842"/>
      <c r="P178" s="842"/>
      <c r="Q178" s="853"/>
      <c r="R178" s="853"/>
      <c r="S178" s="853"/>
      <c r="T178" s="853"/>
      <c r="U178" s="853"/>
      <c r="V178" s="853"/>
      <c r="W178" s="853"/>
      <c r="X178" s="853"/>
      <c r="Y178" s="853"/>
      <c r="Z178" s="853"/>
      <c r="AA178" s="837"/>
      <c r="AB178" s="838"/>
      <c r="AC178" s="838"/>
      <c r="AD178" s="840"/>
      <c r="AE178" s="840"/>
      <c r="AF178" s="841"/>
      <c r="AG178" s="850"/>
      <c r="AH178" s="851"/>
      <c r="AI178" s="851"/>
      <c r="AJ178" s="852"/>
      <c r="AK178" s="839"/>
      <c r="AL178" s="839"/>
      <c r="AM178" s="839"/>
      <c r="AN178" s="854"/>
      <c r="AO178" s="840"/>
      <c r="AP178" s="849">
        <f>AK178*AN178</f>
        <v>0</v>
      </c>
      <c r="AQ178" s="849"/>
      <c r="AR178" s="849"/>
      <c r="AS178" s="849"/>
      <c r="AT178" s="847"/>
      <c r="AU178" s="848"/>
      <c r="AV178" s="834"/>
      <c r="AW178" s="834"/>
      <c r="AX178" s="834"/>
      <c r="AY178" s="834"/>
      <c r="AZ178" s="834"/>
      <c r="BA178" s="834"/>
      <c r="BB178" s="834"/>
      <c r="BC178" s="834"/>
      <c r="BD178" s="844"/>
      <c r="BE178" s="845"/>
      <c r="BF178" s="846"/>
      <c r="BG178" s="842"/>
      <c r="BH178" s="843"/>
      <c r="BI178" s="843"/>
      <c r="ET178" s="37"/>
      <c r="EU178" s="37">
        <f t="shared" ref="EU178:EU209" si="23">IF(Q178="",0,1)</f>
        <v>0</v>
      </c>
      <c r="EV178" s="37" t="str">
        <f t="shared" ref="EV178:EV209" si="24">IF(Q178="","",G178*12+J178)</f>
        <v/>
      </c>
      <c r="EX178" s="21">
        <f>IF(AND(OR(M178=PL①!$A$25,M178=PL①!$A$26,M178=PL①!$A$27),OR(AG178=PL①!$H$26,AG178=PL①!$H$27,AG178=PL①!$H$28)),1,0)</f>
        <v>0</v>
      </c>
      <c r="EY178" s="21">
        <f t="shared" ref="EY178:EY209" si="25">IF(EX178=1,IF(AA178="埼玉県",10,0)+IF(AA178="千葉県",11,0)+IF(AA178="東京都",12,0)+IF(AA178="神奈川県",13,0)+IF(AA178="愛知県",14,0)+IF(AA178="京都府",15,0)+IF(AA178="大阪府",16,0),0)</f>
        <v>0</v>
      </c>
      <c r="EZ178" s="112">
        <f>IF(EY178=0,1,IF($O$73="",0,VLOOKUP($O$73,PL②!$A$58:$P$1517,EY178))+IF($AD$73="",0,VLOOKUP($AD$73,PL②!$A$58:$P$1517,EY178))+IF($AS$73="",0,VLOOKUP($AS$73,PL②!$A$58:$P$1517,EY178)))</f>
        <v>1</v>
      </c>
      <c r="FA178" s="21" t="str">
        <f t="shared" ref="FA178:FA191" si="26">IF(EZ178=0,"No."&amp;ROW(A10)&amp;" ","")</f>
        <v/>
      </c>
      <c r="FB178" s="112"/>
      <c r="FC178" s="21">
        <f>IF(OR(M178=PL①!$A$25,M178=PL①!$A$26,M178=PL①!$A$28,M178=PL①!$A$29),1,0)</f>
        <v>0</v>
      </c>
      <c r="FF178" s="21">
        <f t="shared" ref="FF178:FF209" si="27">IF(AND(EV178&lt;$EV$176,FC178=1),1,0)</f>
        <v>0</v>
      </c>
      <c r="FG178" s="21">
        <f t="shared" ref="FG178:FG209" si="28">IF(AND(EV178&lt;$EV$176,EX178),1,0)</f>
        <v>0</v>
      </c>
      <c r="FH178" s="21">
        <f>IF(AND(AG178=PL①!$H$29,OR(入力①申請書項目!M178=PL①!$A$25,入力①申請書項目!M178=PL①!$A$26,入力①申請書項目!M178=PL①!$A$27)),1,0)</f>
        <v>0</v>
      </c>
      <c r="FI178" s="21">
        <f>IF(AND($O$69=PL②!$G$1,入力①申請書項目!AG178=PL①!$H$26,OR(入力①申請書項目!M178=PL①!$A$25,入力①申請書項目!M178=PL①!$A$26,入力①申請書項目!M178=PL①!$A$28,入力①申請書項目!M178=PL①!$A$29)),1,0)</f>
        <v>0</v>
      </c>
      <c r="FJ178" s="21">
        <f>IF(AND(AT178=PL①!$D$26,OR(入力①申請書項目!M178=PL①!$A$25,入力①申請書項目!M178=PL①!$A$26,入力①申請書項目!M178=PL①!$A$27)),1,0)</f>
        <v>0</v>
      </c>
      <c r="FL178" s="37" t="str">
        <f t="shared" ref="FL178:FL191" si="29">IF(FF178=1,"No."&amp;ROW(A10)&amp;" ","")</f>
        <v/>
      </c>
      <c r="FM178" s="37" t="str">
        <f t="shared" ref="FM178:FM191" si="30">IF(FG178=1,"No."&amp;ROW(A10)&amp;" ","")</f>
        <v/>
      </c>
      <c r="FN178" s="37" t="str">
        <f t="shared" ref="FN178:FN191" si="31">IF(FH178=1,"No."&amp;ROW(A10)&amp;" ","")</f>
        <v/>
      </c>
      <c r="FO178" s="37" t="str">
        <f t="shared" ref="FO178:FO191" si="32">IF(FI178=1,"No."&amp;ROW(A10)&amp;" ","")</f>
        <v/>
      </c>
      <c r="FP178" s="37" t="str">
        <f t="shared" ref="FP178:FP191" si="33">IF(FJ178=1,"No."&amp;ROW(A10)&amp;" ","")</f>
        <v/>
      </c>
      <c r="FR178" s="54">
        <f t="shared" ref="FR178:FR209" si="34">IF(Q178="",1,IF(M178="",0,1)*IF(AA178="",0,1)*IF(AG178="",0,1)*IF(AV178="",0,1))</f>
        <v>1</v>
      </c>
      <c r="FS178" s="54" t="str">
        <f>IF(FR178=0,"No."&amp;ROW(A10)&amp;" ","")</f>
        <v/>
      </c>
    </row>
    <row r="179" spans="4:175" ht="13.5" customHeight="1">
      <c r="D179" s="148">
        <v>11</v>
      </c>
      <c r="E179" s="842"/>
      <c r="F179" s="843"/>
      <c r="G179" s="842"/>
      <c r="H179" s="843"/>
      <c r="I179" s="843"/>
      <c r="J179" s="842"/>
      <c r="K179" s="843"/>
      <c r="L179" s="843"/>
      <c r="M179" s="842"/>
      <c r="N179" s="842"/>
      <c r="O179" s="842"/>
      <c r="P179" s="842"/>
      <c r="Q179" s="853"/>
      <c r="R179" s="853"/>
      <c r="S179" s="853"/>
      <c r="T179" s="853"/>
      <c r="U179" s="853"/>
      <c r="V179" s="853"/>
      <c r="W179" s="853"/>
      <c r="X179" s="853"/>
      <c r="Y179" s="853"/>
      <c r="Z179" s="853"/>
      <c r="AA179" s="837"/>
      <c r="AB179" s="838"/>
      <c r="AC179" s="838"/>
      <c r="AD179" s="840"/>
      <c r="AE179" s="840"/>
      <c r="AF179" s="841"/>
      <c r="AG179" s="850"/>
      <c r="AH179" s="851"/>
      <c r="AI179" s="851"/>
      <c r="AJ179" s="852"/>
      <c r="AK179" s="839"/>
      <c r="AL179" s="839"/>
      <c r="AM179" s="839"/>
      <c r="AN179" s="854"/>
      <c r="AO179" s="840"/>
      <c r="AP179" s="849">
        <f t="shared" ref="AP179:AP242" si="35">AK179*AN179</f>
        <v>0</v>
      </c>
      <c r="AQ179" s="849"/>
      <c r="AR179" s="849"/>
      <c r="AS179" s="849"/>
      <c r="AT179" s="847"/>
      <c r="AU179" s="848"/>
      <c r="AV179" s="834"/>
      <c r="AW179" s="834"/>
      <c r="AX179" s="834"/>
      <c r="AY179" s="834"/>
      <c r="AZ179" s="834"/>
      <c r="BA179" s="834"/>
      <c r="BB179" s="834"/>
      <c r="BC179" s="834"/>
      <c r="BD179" s="844"/>
      <c r="BE179" s="845"/>
      <c r="BF179" s="846"/>
      <c r="BG179" s="842"/>
      <c r="BH179" s="843"/>
      <c r="BI179" s="843"/>
      <c r="ET179" s="37"/>
      <c r="EU179" s="37">
        <f t="shared" si="23"/>
        <v>0</v>
      </c>
      <c r="EV179" s="37" t="str">
        <f t="shared" si="24"/>
        <v/>
      </c>
      <c r="EX179" s="21">
        <f>IF(AND(OR(M179=PL①!$A$25,M179=PL①!$A$26,M179=PL①!$A$27),OR(AG179=PL①!$H$26,AG179=PL①!$H$27,AG179=PL①!$H$28)),1,0)</f>
        <v>0</v>
      </c>
      <c r="EY179" s="21">
        <f t="shared" si="25"/>
        <v>0</v>
      </c>
      <c r="EZ179" s="112">
        <f>IF(EY179=0,1,IF($O$73="",0,VLOOKUP($O$73,PL②!$A$58:$P$1517,EY179))+IF($AD$73="",0,VLOOKUP($AD$73,PL②!$A$58:$P$1517,EY179))+IF($AS$73="",0,VLOOKUP($AS$73,PL②!$A$58:$P$1517,EY179)))</f>
        <v>1</v>
      </c>
      <c r="FA179" s="21" t="str">
        <f t="shared" si="26"/>
        <v/>
      </c>
      <c r="FB179" s="112"/>
      <c r="FC179" s="21">
        <f>IF(OR(M179=PL①!$A$25,M179=PL①!$A$26,M179=PL①!$A$28,M179=PL①!$A$29),1,0)</f>
        <v>0</v>
      </c>
      <c r="FF179" s="21">
        <f t="shared" si="27"/>
        <v>0</v>
      </c>
      <c r="FG179" s="21">
        <f t="shared" si="28"/>
        <v>0</v>
      </c>
      <c r="FH179" s="21">
        <f>IF(AND(AG179=PL①!$H$29,OR(入力①申請書項目!M179=PL①!$A$25,入力①申請書項目!M179=PL①!$A$26,入力①申請書項目!M179=PL①!$A$27)),1,0)</f>
        <v>0</v>
      </c>
      <c r="FI179" s="21">
        <f>IF(AND($O$69=PL②!$G$1,入力①申請書項目!AG179=PL①!$H$26,OR(入力①申請書項目!M179=PL①!$A$25,入力①申請書項目!M179=PL①!$A$26,入力①申請書項目!M179=PL①!$A$28,入力①申請書項目!M179=PL①!$A$29)),1,0)</f>
        <v>0</v>
      </c>
      <c r="FJ179" s="21">
        <f>IF(AND(AT179=PL①!$D$26,OR(入力①申請書項目!M179=PL①!$A$25,入力①申請書項目!M179=PL①!$A$26,入力①申請書項目!M179=PL①!$A$27)),1,0)</f>
        <v>0</v>
      </c>
      <c r="FL179" s="37" t="str">
        <f t="shared" si="29"/>
        <v/>
      </c>
      <c r="FM179" s="37" t="str">
        <f t="shared" si="30"/>
        <v/>
      </c>
      <c r="FN179" s="37" t="str">
        <f t="shared" si="31"/>
        <v/>
      </c>
      <c r="FO179" s="37" t="str">
        <f t="shared" si="32"/>
        <v/>
      </c>
      <c r="FP179" s="37" t="str">
        <f t="shared" si="33"/>
        <v/>
      </c>
      <c r="FR179" s="54">
        <f t="shared" si="34"/>
        <v>1</v>
      </c>
      <c r="FS179" s="54" t="str">
        <f t="shared" ref="FS179:FS242" si="36">IF(FR179=0,"No."&amp;ROW(A11)&amp;" ","")</f>
        <v/>
      </c>
    </row>
    <row r="180" spans="4:175" ht="13.5" customHeight="1">
      <c r="D180" s="148">
        <v>12</v>
      </c>
      <c r="E180" s="842"/>
      <c r="F180" s="843"/>
      <c r="G180" s="842"/>
      <c r="H180" s="843"/>
      <c r="I180" s="843"/>
      <c r="J180" s="842"/>
      <c r="K180" s="843"/>
      <c r="L180" s="843"/>
      <c r="M180" s="842"/>
      <c r="N180" s="842"/>
      <c r="O180" s="842"/>
      <c r="P180" s="842"/>
      <c r="Q180" s="853"/>
      <c r="R180" s="853"/>
      <c r="S180" s="853"/>
      <c r="T180" s="853"/>
      <c r="U180" s="853"/>
      <c r="V180" s="853"/>
      <c r="W180" s="853"/>
      <c r="X180" s="853"/>
      <c r="Y180" s="853"/>
      <c r="Z180" s="853"/>
      <c r="AA180" s="837"/>
      <c r="AB180" s="838"/>
      <c r="AC180" s="838"/>
      <c r="AD180" s="840"/>
      <c r="AE180" s="840"/>
      <c r="AF180" s="841"/>
      <c r="AG180" s="850"/>
      <c r="AH180" s="851"/>
      <c r="AI180" s="851"/>
      <c r="AJ180" s="852"/>
      <c r="AK180" s="839"/>
      <c r="AL180" s="839"/>
      <c r="AM180" s="839"/>
      <c r="AN180" s="854"/>
      <c r="AO180" s="840"/>
      <c r="AP180" s="849">
        <f t="shared" si="35"/>
        <v>0</v>
      </c>
      <c r="AQ180" s="849"/>
      <c r="AR180" s="849"/>
      <c r="AS180" s="849"/>
      <c r="AT180" s="847"/>
      <c r="AU180" s="848"/>
      <c r="AV180" s="834"/>
      <c r="AW180" s="834"/>
      <c r="AX180" s="834"/>
      <c r="AY180" s="834"/>
      <c r="AZ180" s="834"/>
      <c r="BA180" s="834"/>
      <c r="BB180" s="834"/>
      <c r="BC180" s="834"/>
      <c r="BD180" s="844"/>
      <c r="BE180" s="845"/>
      <c r="BF180" s="846"/>
      <c r="BG180" s="842"/>
      <c r="BH180" s="843"/>
      <c r="BI180" s="843"/>
      <c r="ET180" s="37"/>
      <c r="EU180" s="37">
        <f t="shared" si="23"/>
        <v>0</v>
      </c>
      <c r="EV180" s="37" t="str">
        <f t="shared" si="24"/>
        <v/>
      </c>
      <c r="EX180" s="21">
        <f>IF(AND(OR(M180=PL①!$A$25,M180=PL①!$A$26,M180=PL①!$A$27),OR(AG180=PL①!$H$26,AG180=PL①!$H$27,AG180=PL①!$H$28)),1,0)</f>
        <v>0</v>
      </c>
      <c r="EY180" s="21">
        <f t="shared" si="25"/>
        <v>0</v>
      </c>
      <c r="EZ180" s="112">
        <f>IF(EY180=0,1,IF($O$73="",0,VLOOKUP($O$73,PL②!$A$58:$P$1517,EY180))+IF($AD$73="",0,VLOOKUP($AD$73,PL②!$A$58:$P$1517,EY180))+IF($AS$73="",0,VLOOKUP($AS$73,PL②!$A$58:$P$1517,EY180)))</f>
        <v>1</v>
      </c>
      <c r="FA180" s="21" t="str">
        <f t="shared" si="26"/>
        <v/>
      </c>
      <c r="FB180" s="112"/>
      <c r="FC180" s="21">
        <f>IF(OR(M180=PL①!$A$25,M180=PL①!$A$26,M180=PL①!$A$28,M180=PL①!$A$29),1,0)</f>
        <v>0</v>
      </c>
      <c r="FF180" s="21">
        <f t="shared" si="27"/>
        <v>0</v>
      </c>
      <c r="FG180" s="21">
        <f t="shared" si="28"/>
        <v>0</v>
      </c>
      <c r="FH180" s="21">
        <f>IF(AND(AG180=PL①!$H$29,OR(入力①申請書項目!M180=PL①!$A$25,入力①申請書項目!M180=PL①!$A$26,入力①申請書項目!M180=PL①!$A$27)),1,0)</f>
        <v>0</v>
      </c>
      <c r="FI180" s="21">
        <f>IF(AND($O$69=PL②!$G$1,入力①申請書項目!AG180=PL①!$H$26,OR(入力①申請書項目!M180=PL①!$A$25,入力①申請書項目!M180=PL①!$A$26,入力①申請書項目!M180=PL①!$A$28,入力①申請書項目!M180=PL①!$A$29)),1,0)</f>
        <v>0</v>
      </c>
      <c r="FJ180" s="21">
        <f>IF(AND(AT180=PL①!$D$26,OR(入力①申請書項目!M180=PL①!$A$25,入力①申請書項目!M180=PL①!$A$26,入力①申請書項目!M180=PL①!$A$27)),1,0)</f>
        <v>0</v>
      </c>
      <c r="FL180" s="37" t="str">
        <f t="shared" si="29"/>
        <v/>
      </c>
      <c r="FM180" s="37" t="str">
        <f t="shared" si="30"/>
        <v/>
      </c>
      <c r="FN180" s="37" t="str">
        <f t="shared" si="31"/>
        <v/>
      </c>
      <c r="FO180" s="37" t="str">
        <f t="shared" si="32"/>
        <v/>
      </c>
      <c r="FP180" s="37" t="str">
        <f t="shared" si="33"/>
        <v/>
      </c>
      <c r="FR180" s="54">
        <f t="shared" si="34"/>
        <v>1</v>
      </c>
      <c r="FS180" s="54" t="str">
        <f t="shared" si="36"/>
        <v/>
      </c>
    </row>
    <row r="181" spans="4:175" ht="13.5" customHeight="1">
      <c r="D181" s="148">
        <v>13</v>
      </c>
      <c r="E181" s="842"/>
      <c r="F181" s="843"/>
      <c r="G181" s="842"/>
      <c r="H181" s="843"/>
      <c r="I181" s="843"/>
      <c r="J181" s="842"/>
      <c r="K181" s="843"/>
      <c r="L181" s="843"/>
      <c r="M181" s="842"/>
      <c r="N181" s="842"/>
      <c r="O181" s="842"/>
      <c r="P181" s="842"/>
      <c r="Q181" s="853"/>
      <c r="R181" s="853"/>
      <c r="S181" s="853"/>
      <c r="T181" s="853"/>
      <c r="U181" s="853"/>
      <c r="V181" s="853"/>
      <c r="W181" s="853"/>
      <c r="X181" s="853"/>
      <c r="Y181" s="853"/>
      <c r="Z181" s="853"/>
      <c r="AA181" s="837"/>
      <c r="AB181" s="838"/>
      <c r="AC181" s="838"/>
      <c r="AD181" s="840"/>
      <c r="AE181" s="840"/>
      <c r="AF181" s="841"/>
      <c r="AG181" s="850"/>
      <c r="AH181" s="851"/>
      <c r="AI181" s="851"/>
      <c r="AJ181" s="852"/>
      <c r="AK181" s="839"/>
      <c r="AL181" s="839"/>
      <c r="AM181" s="839"/>
      <c r="AN181" s="854"/>
      <c r="AO181" s="840"/>
      <c r="AP181" s="849">
        <f t="shared" si="35"/>
        <v>0</v>
      </c>
      <c r="AQ181" s="849"/>
      <c r="AR181" s="849"/>
      <c r="AS181" s="849"/>
      <c r="AT181" s="847"/>
      <c r="AU181" s="848"/>
      <c r="AV181" s="834"/>
      <c r="AW181" s="834"/>
      <c r="AX181" s="834"/>
      <c r="AY181" s="834"/>
      <c r="AZ181" s="834"/>
      <c r="BA181" s="834"/>
      <c r="BB181" s="834"/>
      <c r="BC181" s="834"/>
      <c r="BD181" s="844"/>
      <c r="BE181" s="845"/>
      <c r="BF181" s="846"/>
      <c r="BG181" s="842"/>
      <c r="BH181" s="843"/>
      <c r="BI181" s="843"/>
      <c r="ET181" s="37"/>
      <c r="EU181" s="37">
        <f t="shared" si="23"/>
        <v>0</v>
      </c>
      <c r="EV181" s="37" t="str">
        <f t="shared" si="24"/>
        <v/>
      </c>
      <c r="EX181" s="21">
        <f>IF(AND(OR(M181=PL①!$A$25,M181=PL①!$A$26,M181=PL①!$A$27),OR(AG181=PL①!$H$26,AG181=PL①!$H$27,AG181=PL①!$H$28)),1,0)</f>
        <v>0</v>
      </c>
      <c r="EY181" s="21">
        <f t="shared" si="25"/>
        <v>0</v>
      </c>
      <c r="EZ181" s="112">
        <f>IF(EY181=0,1,IF($O$73="",0,VLOOKUP($O$73,PL②!$A$58:$P$1517,EY181))+IF($AD$73="",0,VLOOKUP($AD$73,PL②!$A$58:$P$1517,EY181))+IF($AS$73="",0,VLOOKUP($AS$73,PL②!$A$58:$P$1517,EY181)))</f>
        <v>1</v>
      </c>
      <c r="FA181" s="21" t="str">
        <f t="shared" si="26"/>
        <v/>
      </c>
      <c r="FB181" s="112"/>
      <c r="FC181" s="21">
        <f>IF(OR(M181=PL①!$A$25,M181=PL①!$A$26,M181=PL①!$A$28,M181=PL①!$A$29),1,0)</f>
        <v>0</v>
      </c>
      <c r="FF181" s="21">
        <f t="shared" si="27"/>
        <v>0</v>
      </c>
      <c r="FG181" s="21">
        <f t="shared" si="28"/>
        <v>0</v>
      </c>
      <c r="FH181" s="21">
        <f>IF(AND(AG181=PL①!$H$29,OR(入力①申請書項目!M181=PL①!$A$25,入力①申請書項目!M181=PL①!$A$26,入力①申請書項目!M181=PL①!$A$27)),1,0)</f>
        <v>0</v>
      </c>
      <c r="FI181" s="21">
        <f>IF(AND($O$69=PL②!$G$1,入力①申請書項目!AG181=PL①!$H$26,OR(入力①申請書項目!M181=PL①!$A$25,入力①申請書項目!M181=PL①!$A$26,入力①申請書項目!M181=PL①!$A$28,入力①申請書項目!M181=PL①!$A$29)),1,0)</f>
        <v>0</v>
      </c>
      <c r="FJ181" s="21">
        <f>IF(AND(AT181=PL①!$D$26,OR(入力①申請書項目!M181=PL①!$A$25,入力①申請書項目!M181=PL①!$A$26,入力①申請書項目!M181=PL①!$A$27)),1,0)</f>
        <v>0</v>
      </c>
      <c r="FL181" s="37" t="str">
        <f t="shared" si="29"/>
        <v/>
      </c>
      <c r="FM181" s="37" t="str">
        <f t="shared" si="30"/>
        <v/>
      </c>
      <c r="FN181" s="37" t="str">
        <f t="shared" si="31"/>
        <v/>
      </c>
      <c r="FO181" s="37" t="str">
        <f t="shared" si="32"/>
        <v/>
      </c>
      <c r="FP181" s="37" t="str">
        <f t="shared" si="33"/>
        <v/>
      </c>
      <c r="FR181" s="54">
        <f t="shared" si="34"/>
        <v>1</v>
      </c>
      <c r="FS181" s="54" t="str">
        <f t="shared" si="36"/>
        <v/>
      </c>
    </row>
    <row r="182" spans="4:175" ht="13.5" customHeight="1">
      <c r="D182" s="148">
        <v>14</v>
      </c>
      <c r="E182" s="842"/>
      <c r="F182" s="843"/>
      <c r="G182" s="842"/>
      <c r="H182" s="843"/>
      <c r="I182" s="843"/>
      <c r="J182" s="842"/>
      <c r="K182" s="843"/>
      <c r="L182" s="843"/>
      <c r="M182" s="842"/>
      <c r="N182" s="842"/>
      <c r="O182" s="842"/>
      <c r="P182" s="842"/>
      <c r="Q182" s="853"/>
      <c r="R182" s="853"/>
      <c r="S182" s="853"/>
      <c r="T182" s="853"/>
      <c r="U182" s="853"/>
      <c r="V182" s="853"/>
      <c r="W182" s="853"/>
      <c r="X182" s="853"/>
      <c r="Y182" s="853"/>
      <c r="Z182" s="853"/>
      <c r="AA182" s="837"/>
      <c r="AB182" s="838"/>
      <c r="AC182" s="838"/>
      <c r="AD182" s="840"/>
      <c r="AE182" s="840"/>
      <c r="AF182" s="841"/>
      <c r="AG182" s="850"/>
      <c r="AH182" s="851"/>
      <c r="AI182" s="851"/>
      <c r="AJ182" s="852"/>
      <c r="AK182" s="839"/>
      <c r="AL182" s="839"/>
      <c r="AM182" s="839"/>
      <c r="AN182" s="854"/>
      <c r="AO182" s="840"/>
      <c r="AP182" s="849">
        <f t="shared" si="35"/>
        <v>0</v>
      </c>
      <c r="AQ182" s="849"/>
      <c r="AR182" s="849"/>
      <c r="AS182" s="849"/>
      <c r="AT182" s="847"/>
      <c r="AU182" s="848"/>
      <c r="AV182" s="834"/>
      <c r="AW182" s="834"/>
      <c r="AX182" s="834"/>
      <c r="AY182" s="834"/>
      <c r="AZ182" s="834"/>
      <c r="BA182" s="834"/>
      <c r="BB182" s="834"/>
      <c r="BC182" s="834"/>
      <c r="BD182" s="844"/>
      <c r="BE182" s="845"/>
      <c r="BF182" s="846"/>
      <c r="BG182" s="842"/>
      <c r="BH182" s="843"/>
      <c r="BI182" s="843"/>
      <c r="ET182" s="37"/>
      <c r="EU182" s="37">
        <f t="shared" si="23"/>
        <v>0</v>
      </c>
      <c r="EV182" s="37" t="str">
        <f t="shared" si="24"/>
        <v/>
      </c>
      <c r="EX182" s="21">
        <f>IF(AND(OR(M182=PL①!$A$25,M182=PL①!$A$26,M182=PL①!$A$27),OR(AG182=PL①!$H$26,AG182=PL①!$H$27,AG182=PL①!$H$28)),1,0)</f>
        <v>0</v>
      </c>
      <c r="EY182" s="21">
        <f t="shared" si="25"/>
        <v>0</v>
      </c>
      <c r="EZ182" s="112">
        <f>IF(EY182=0,1,IF($O$73="",0,VLOOKUP($O$73,PL②!$A$58:$P$1517,EY182))+IF($AD$73="",0,VLOOKUP($AD$73,PL②!$A$58:$P$1517,EY182))+IF($AS$73="",0,VLOOKUP($AS$73,PL②!$A$58:$P$1517,EY182)))</f>
        <v>1</v>
      </c>
      <c r="FA182" s="21" t="str">
        <f t="shared" si="26"/>
        <v/>
      </c>
      <c r="FB182" s="112"/>
      <c r="FC182" s="21">
        <f>IF(OR(M182=PL①!$A$25,M182=PL①!$A$26,M182=PL①!$A$28,M182=PL①!$A$29),1,0)</f>
        <v>0</v>
      </c>
      <c r="FF182" s="21">
        <f t="shared" si="27"/>
        <v>0</v>
      </c>
      <c r="FG182" s="21">
        <f t="shared" si="28"/>
        <v>0</v>
      </c>
      <c r="FH182" s="21">
        <f>IF(AND(AG182=PL①!$H$29,OR(入力①申請書項目!M182=PL①!$A$25,入力①申請書項目!M182=PL①!$A$26,入力①申請書項目!M182=PL①!$A$27)),1,0)</f>
        <v>0</v>
      </c>
      <c r="FI182" s="21">
        <f>IF(AND($O$69=PL②!$G$1,入力①申請書項目!AG182=PL①!$H$26,OR(入力①申請書項目!M182=PL①!$A$25,入力①申請書項目!M182=PL①!$A$26,入力①申請書項目!M182=PL①!$A$28,入力①申請書項目!M182=PL①!$A$29)),1,0)</f>
        <v>0</v>
      </c>
      <c r="FJ182" s="21">
        <f>IF(AND(AT182=PL①!$D$26,OR(入力①申請書項目!M182=PL①!$A$25,入力①申請書項目!M182=PL①!$A$26,入力①申請書項目!M182=PL①!$A$27)),1,0)</f>
        <v>0</v>
      </c>
      <c r="FL182" s="37" t="str">
        <f t="shared" si="29"/>
        <v/>
      </c>
      <c r="FM182" s="37" t="str">
        <f t="shared" si="30"/>
        <v/>
      </c>
      <c r="FN182" s="37" t="str">
        <f t="shared" si="31"/>
        <v/>
      </c>
      <c r="FO182" s="37" t="str">
        <f t="shared" si="32"/>
        <v/>
      </c>
      <c r="FP182" s="37" t="str">
        <f t="shared" si="33"/>
        <v/>
      </c>
      <c r="FR182" s="54">
        <f t="shared" si="34"/>
        <v>1</v>
      </c>
      <c r="FS182" s="54" t="str">
        <f t="shared" si="36"/>
        <v/>
      </c>
    </row>
    <row r="183" spans="4:175" ht="13.5" customHeight="1">
      <c r="D183" s="148">
        <v>15</v>
      </c>
      <c r="E183" s="842"/>
      <c r="F183" s="843"/>
      <c r="G183" s="842"/>
      <c r="H183" s="843"/>
      <c r="I183" s="843"/>
      <c r="J183" s="842"/>
      <c r="K183" s="843"/>
      <c r="L183" s="843"/>
      <c r="M183" s="842"/>
      <c r="N183" s="842"/>
      <c r="O183" s="842"/>
      <c r="P183" s="842"/>
      <c r="Q183" s="853"/>
      <c r="R183" s="853"/>
      <c r="S183" s="853"/>
      <c r="T183" s="853"/>
      <c r="U183" s="853"/>
      <c r="V183" s="853"/>
      <c r="W183" s="853"/>
      <c r="X183" s="853"/>
      <c r="Y183" s="853"/>
      <c r="Z183" s="853"/>
      <c r="AA183" s="837"/>
      <c r="AB183" s="838"/>
      <c r="AC183" s="838"/>
      <c r="AD183" s="840"/>
      <c r="AE183" s="840"/>
      <c r="AF183" s="841"/>
      <c r="AG183" s="850"/>
      <c r="AH183" s="851"/>
      <c r="AI183" s="851"/>
      <c r="AJ183" s="852"/>
      <c r="AK183" s="839"/>
      <c r="AL183" s="839"/>
      <c r="AM183" s="839"/>
      <c r="AN183" s="854"/>
      <c r="AO183" s="840"/>
      <c r="AP183" s="849">
        <f t="shared" si="35"/>
        <v>0</v>
      </c>
      <c r="AQ183" s="849"/>
      <c r="AR183" s="849"/>
      <c r="AS183" s="849"/>
      <c r="AT183" s="847"/>
      <c r="AU183" s="848"/>
      <c r="AV183" s="834"/>
      <c r="AW183" s="834"/>
      <c r="AX183" s="834"/>
      <c r="AY183" s="834"/>
      <c r="AZ183" s="834"/>
      <c r="BA183" s="834"/>
      <c r="BB183" s="834"/>
      <c r="BC183" s="834"/>
      <c r="BD183" s="844"/>
      <c r="BE183" s="845"/>
      <c r="BF183" s="846"/>
      <c r="BG183" s="842"/>
      <c r="BH183" s="843"/>
      <c r="BI183" s="843"/>
      <c r="ET183" s="37"/>
      <c r="EU183" s="37">
        <f t="shared" si="23"/>
        <v>0</v>
      </c>
      <c r="EV183" s="37" t="str">
        <f t="shared" si="24"/>
        <v/>
      </c>
      <c r="EX183" s="21">
        <f>IF(AND(OR(M183=PL①!$A$25,M183=PL①!$A$26,M183=PL①!$A$27),OR(AG183=PL①!$H$26,AG183=PL①!$H$27,AG183=PL①!$H$28)),1,0)</f>
        <v>0</v>
      </c>
      <c r="EY183" s="21">
        <f t="shared" si="25"/>
        <v>0</v>
      </c>
      <c r="EZ183" s="112">
        <f>IF(EY183=0,1,IF($O$73="",0,VLOOKUP($O$73,PL②!$A$58:$P$1517,EY183))+IF($AD$73="",0,VLOOKUP($AD$73,PL②!$A$58:$P$1517,EY183))+IF($AS$73="",0,VLOOKUP($AS$73,PL②!$A$58:$P$1517,EY183)))</f>
        <v>1</v>
      </c>
      <c r="FA183" s="21" t="str">
        <f t="shared" si="26"/>
        <v/>
      </c>
      <c r="FB183" s="112"/>
      <c r="FC183" s="21">
        <f>IF(OR(M183=PL①!$A$25,M183=PL①!$A$26,M183=PL①!$A$28,M183=PL①!$A$29),1,0)</f>
        <v>0</v>
      </c>
      <c r="FF183" s="21">
        <f t="shared" si="27"/>
        <v>0</v>
      </c>
      <c r="FG183" s="21">
        <f t="shared" si="28"/>
        <v>0</v>
      </c>
      <c r="FH183" s="21">
        <f>IF(AND(AG183=PL①!$H$29,OR(入力①申請書項目!M183=PL①!$A$25,入力①申請書項目!M183=PL①!$A$26,入力①申請書項目!M183=PL①!$A$27)),1,0)</f>
        <v>0</v>
      </c>
      <c r="FI183" s="21">
        <f>IF(AND($O$69=PL②!$G$1,入力①申請書項目!AG183=PL①!$H$26,OR(入力①申請書項目!M183=PL①!$A$25,入力①申請書項目!M183=PL①!$A$26,入力①申請書項目!M183=PL①!$A$28,入力①申請書項目!M183=PL①!$A$29)),1,0)</f>
        <v>0</v>
      </c>
      <c r="FJ183" s="21">
        <f>IF(AND(AT183=PL①!$D$26,OR(入力①申請書項目!M183=PL①!$A$25,入力①申請書項目!M183=PL①!$A$26,入力①申請書項目!M183=PL①!$A$27)),1,0)</f>
        <v>0</v>
      </c>
      <c r="FL183" s="37" t="str">
        <f t="shared" si="29"/>
        <v/>
      </c>
      <c r="FM183" s="37" t="str">
        <f t="shared" si="30"/>
        <v/>
      </c>
      <c r="FN183" s="37" t="str">
        <f t="shared" si="31"/>
        <v/>
      </c>
      <c r="FO183" s="37" t="str">
        <f t="shared" si="32"/>
        <v/>
      </c>
      <c r="FP183" s="37" t="str">
        <f t="shared" si="33"/>
        <v/>
      </c>
      <c r="FR183" s="54">
        <f t="shared" si="34"/>
        <v>1</v>
      </c>
      <c r="FS183" s="54" t="str">
        <f t="shared" si="36"/>
        <v/>
      </c>
    </row>
    <row r="184" spans="4:175" ht="13.5" customHeight="1">
      <c r="D184" s="148">
        <v>16</v>
      </c>
      <c r="E184" s="842"/>
      <c r="F184" s="843"/>
      <c r="G184" s="842"/>
      <c r="H184" s="843"/>
      <c r="I184" s="843"/>
      <c r="J184" s="842"/>
      <c r="K184" s="843"/>
      <c r="L184" s="843"/>
      <c r="M184" s="842"/>
      <c r="N184" s="842"/>
      <c r="O184" s="842"/>
      <c r="P184" s="842"/>
      <c r="Q184" s="853"/>
      <c r="R184" s="853"/>
      <c r="S184" s="853"/>
      <c r="T184" s="853"/>
      <c r="U184" s="853"/>
      <c r="V184" s="853"/>
      <c r="W184" s="853"/>
      <c r="X184" s="853"/>
      <c r="Y184" s="853"/>
      <c r="Z184" s="853"/>
      <c r="AA184" s="837"/>
      <c r="AB184" s="838"/>
      <c r="AC184" s="838"/>
      <c r="AD184" s="840"/>
      <c r="AE184" s="840"/>
      <c r="AF184" s="841"/>
      <c r="AG184" s="850"/>
      <c r="AH184" s="851"/>
      <c r="AI184" s="851"/>
      <c r="AJ184" s="852"/>
      <c r="AK184" s="839"/>
      <c r="AL184" s="839"/>
      <c r="AM184" s="839"/>
      <c r="AN184" s="854"/>
      <c r="AO184" s="840"/>
      <c r="AP184" s="849">
        <f t="shared" si="35"/>
        <v>0</v>
      </c>
      <c r="AQ184" s="849"/>
      <c r="AR184" s="849"/>
      <c r="AS184" s="849"/>
      <c r="AT184" s="847"/>
      <c r="AU184" s="848"/>
      <c r="AV184" s="834"/>
      <c r="AW184" s="834"/>
      <c r="AX184" s="834"/>
      <c r="AY184" s="834"/>
      <c r="AZ184" s="834"/>
      <c r="BA184" s="834"/>
      <c r="BB184" s="834"/>
      <c r="BC184" s="834"/>
      <c r="BD184" s="844"/>
      <c r="BE184" s="845"/>
      <c r="BF184" s="846"/>
      <c r="BG184" s="842"/>
      <c r="BH184" s="843"/>
      <c r="BI184" s="843"/>
      <c r="ET184" s="37"/>
      <c r="EU184" s="37">
        <f t="shared" si="23"/>
        <v>0</v>
      </c>
      <c r="EV184" s="37" t="str">
        <f t="shared" si="24"/>
        <v/>
      </c>
      <c r="EX184" s="21">
        <f>IF(AND(OR(M184=PL①!$A$25,M184=PL①!$A$26,M184=PL①!$A$27),OR(AG184=PL①!$H$26,AG184=PL①!$H$27,AG184=PL①!$H$28)),1,0)</f>
        <v>0</v>
      </c>
      <c r="EY184" s="21">
        <f t="shared" si="25"/>
        <v>0</v>
      </c>
      <c r="EZ184" s="112">
        <f>IF(EY184=0,1,IF($O$73="",0,VLOOKUP($O$73,PL②!$A$58:$P$1517,EY184))+IF($AD$73="",0,VLOOKUP($AD$73,PL②!$A$58:$P$1517,EY184))+IF($AS$73="",0,VLOOKUP($AS$73,PL②!$A$58:$P$1517,EY184)))</f>
        <v>1</v>
      </c>
      <c r="FA184" s="21" t="str">
        <f t="shared" si="26"/>
        <v/>
      </c>
      <c r="FB184" s="112"/>
      <c r="FC184" s="21">
        <f>IF(OR(M184=PL①!$A$25,M184=PL①!$A$26,M184=PL①!$A$28,M184=PL①!$A$29),1,0)</f>
        <v>0</v>
      </c>
      <c r="FF184" s="21">
        <f t="shared" si="27"/>
        <v>0</v>
      </c>
      <c r="FG184" s="21">
        <f t="shared" si="28"/>
        <v>0</v>
      </c>
      <c r="FH184" s="21">
        <f>IF(AND(AG184=PL①!$H$29,OR(入力①申請書項目!M184=PL①!$A$25,入力①申請書項目!M184=PL①!$A$26,入力①申請書項目!M184=PL①!$A$27)),1,0)</f>
        <v>0</v>
      </c>
      <c r="FI184" s="21">
        <f>IF(AND($O$69=PL②!$G$1,入力①申請書項目!AG184=PL①!$H$26,OR(入力①申請書項目!M184=PL①!$A$25,入力①申請書項目!M184=PL①!$A$26,入力①申請書項目!M184=PL①!$A$28,入力①申請書項目!M184=PL①!$A$29)),1,0)</f>
        <v>0</v>
      </c>
      <c r="FJ184" s="21">
        <f>IF(AND(AT184=PL①!$D$26,OR(入力①申請書項目!M184=PL①!$A$25,入力①申請書項目!M184=PL①!$A$26,入力①申請書項目!M184=PL①!$A$27)),1,0)</f>
        <v>0</v>
      </c>
      <c r="FL184" s="37" t="str">
        <f t="shared" si="29"/>
        <v/>
      </c>
      <c r="FM184" s="37" t="str">
        <f t="shared" si="30"/>
        <v/>
      </c>
      <c r="FN184" s="37" t="str">
        <f t="shared" si="31"/>
        <v/>
      </c>
      <c r="FO184" s="37" t="str">
        <f t="shared" si="32"/>
        <v/>
      </c>
      <c r="FP184" s="37" t="str">
        <f t="shared" si="33"/>
        <v/>
      </c>
      <c r="FR184" s="54">
        <f t="shared" si="34"/>
        <v>1</v>
      </c>
      <c r="FS184" s="54" t="str">
        <f t="shared" si="36"/>
        <v/>
      </c>
    </row>
    <row r="185" spans="4:175" ht="13.5" customHeight="1">
      <c r="D185" s="148">
        <v>17</v>
      </c>
      <c r="E185" s="842"/>
      <c r="F185" s="843"/>
      <c r="G185" s="842"/>
      <c r="H185" s="843"/>
      <c r="I185" s="843"/>
      <c r="J185" s="842"/>
      <c r="K185" s="843"/>
      <c r="L185" s="843"/>
      <c r="M185" s="842"/>
      <c r="N185" s="842"/>
      <c r="O185" s="842"/>
      <c r="P185" s="842"/>
      <c r="Q185" s="853"/>
      <c r="R185" s="853"/>
      <c r="S185" s="853"/>
      <c r="T185" s="853"/>
      <c r="U185" s="853"/>
      <c r="V185" s="853"/>
      <c r="W185" s="853"/>
      <c r="X185" s="853"/>
      <c r="Y185" s="853"/>
      <c r="Z185" s="853"/>
      <c r="AA185" s="837"/>
      <c r="AB185" s="838"/>
      <c r="AC185" s="838"/>
      <c r="AD185" s="840"/>
      <c r="AE185" s="840"/>
      <c r="AF185" s="841"/>
      <c r="AG185" s="850"/>
      <c r="AH185" s="851"/>
      <c r="AI185" s="851"/>
      <c r="AJ185" s="852"/>
      <c r="AK185" s="839"/>
      <c r="AL185" s="839"/>
      <c r="AM185" s="839"/>
      <c r="AN185" s="854"/>
      <c r="AO185" s="840"/>
      <c r="AP185" s="849">
        <f t="shared" si="35"/>
        <v>0</v>
      </c>
      <c r="AQ185" s="849"/>
      <c r="AR185" s="849"/>
      <c r="AS185" s="849"/>
      <c r="AT185" s="847"/>
      <c r="AU185" s="848"/>
      <c r="AV185" s="834"/>
      <c r="AW185" s="834"/>
      <c r="AX185" s="834"/>
      <c r="AY185" s="834"/>
      <c r="AZ185" s="834"/>
      <c r="BA185" s="834"/>
      <c r="BB185" s="834"/>
      <c r="BC185" s="834"/>
      <c r="BD185" s="844"/>
      <c r="BE185" s="845"/>
      <c r="BF185" s="846"/>
      <c r="BG185" s="842"/>
      <c r="BH185" s="843"/>
      <c r="BI185" s="843"/>
      <c r="ET185" s="37"/>
      <c r="EU185" s="37">
        <f t="shared" si="23"/>
        <v>0</v>
      </c>
      <c r="EV185" s="37" t="str">
        <f t="shared" si="24"/>
        <v/>
      </c>
      <c r="EX185" s="21">
        <f>IF(AND(OR(M185=PL①!$A$25,M185=PL①!$A$26,M185=PL①!$A$27),OR(AG185=PL①!$H$26,AG185=PL①!$H$27,AG185=PL①!$H$28)),1,0)</f>
        <v>0</v>
      </c>
      <c r="EY185" s="21">
        <f t="shared" si="25"/>
        <v>0</v>
      </c>
      <c r="EZ185" s="112">
        <f>IF(EY185=0,1,IF($O$73="",0,VLOOKUP($O$73,PL②!$A$58:$P$1517,EY185))+IF($AD$73="",0,VLOOKUP($AD$73,PL②!$A$58:$P$1517,EY185))+IF($AS$73="",0,VLOOKUP($AS$73,PL②!$A$58:$P$1517,EY185)))</f>
        <v>1</v>
      </c>
      <c r="FA185" s="21" t="str">
        <f t="shared" si="26"/>
        <v/>
      </c>
      <c r="FB185" s="112"/>
      <c r="FC185" s="21">
        <f>IF(OR(M185=PL①!$A$25,M185=PL①!$A$26,M185=PL①!$A$28,M185=PL①!$A$29),1,0)</f>
        <v>0</v>
      </c>
      <c r="FF185" s="21">
        <f t="shared" si="27"/>
        <v>0</v>
      </c>
      <c r="FG185" s="21">
        <f t="shared" si="28"/>
        <v>0</v>
      </c>
      <c r="FH185" s="21">
        <f>IF(AND(AG185=PL①!$H$29,OR(入力①申請書項目!M185=PL①!$A$25,入力①申請書項目!M185=PL①!$A$26,入力①申請書項目!M185=PL①!$A$27)),1,0)</f>
        <v>0</v>
      </c>
      <c r="FI185" s="21">
        <f>IF(AND($O$69=PL②!$G$1,入力①申請書項目!AG185=PL①!$H$26,OR(入力①申請書項目!M185=PL①!$A$25,入力①申請書項目!M185=PL①!$A$26,入力①申請書項目!M185=PL①!$A$28,入力①申請書項目!M185=PL①!$A$29)),1,0)</f>
        <v>0</v>
      </c>
      <c r="FJ185" s="21">
        <f>IF(AND(AT185=PL①!$D$26,OR(入力①申請書項目!M185=PL①!$A$25,入力①申請書項目!M185=PL①!$A$26,入力①申請書項目!M185=PL①!$A$27)),1,0)</f>
        <v>0</v>
      </c>
      <c r="FL185" s="37" t="str">
        <f t="shared" si="29"/>
        <v/>
      </c>
      <c r="FM185" s="37" t="str">
        <f t="shared" si="30"/>
        <v/>
      </c>
      <c r="FN185" s="37" t="str">
        <f t="shared" si="31"/>
        <v/>
      </c>
      <c r="FO185" s="37" t="str">
        <f t="shared" si="32"/>
        <v/>
      </c>
      <c r="FP185" s="37" t="str">
        <f t="shared" si="33"/>
        <v/>
      </c>
      <c r="FR185" s="54">
        <f t="shared" si="34"/>
        <v>1</v>
      </c>
      <c r="FS185" s="54" t="str">
        <f t="shared" si="36"/>
        <v/>
      </c>
    </row>
    <row r="186" spans="4:175" ht="13.5" customHeight="1">
      <c r="D186" s="148">
        <v>18</v>
      </c>
      <c r="E186" s="842"/>
      <c r="F186" s="843"/>
      <c r="G186" s="842"/>
      <c r="H186" s="843"/>
      <c r="I186" s="843"/>
      <c r="J186" s="842"/>
      <c r="K186" s="843"/>
      <c r="L186" s="843"/>
      <c r="M186" s="842"/>
      <c r="N186" s="842"/>
      <c r="O186" s="842"/>
      <c r="P186" s="842"/>
      <c r="Q186" s="853"/>
      <c r="R186" s="853"/>
      <c r="S186" s="853"/>
      <c r="T186" s="853"/>
      <c r="U186" s="853"/>
      <c r="V186" s="853"/>
      <c r="W186" s="853"/>
      <c r="X186" s="853"/>
      <c r="Y186" s="853"/>
      <c r="Z186" s="853"/>
      <c r="AA186" s="837"/>
      <c r="AB186" s="838"/>
      <c r="AC186" s="838"/>
      <c r="AD186" s="840"/>
      <c r="AE186" s="840"/>
      <c r="AF186" s="841"/>
      <c r="AG186" s="850"/>
      <c r="AH186" s="851"/>
      <c r="AI186" s="851"/>
      <c r="AJ186" s="852"/>
      <c r="AK186" s="839"/>
      <c r="AL186" s="839"/>
      <c r="AM186" s="839"/>
      <c r="AN186" s="854"/>
      <c r="AO186" s="840"/>
      <c r="AP186" s="849">
        <f t="shared" si="35"/>
        <v>0</v>
      </c>
      <c r="AQ186" s="849"/>
      <c r="AR186" s="849"/>
      <c r="AS186" s="849"/>
      <c r="AT186" s="847"/>
      <c r="AU186" s="848"/>
      <c r="AV186" s="834"/>
      <c r="AW186" s="834"/>
      <c r="AX186" s="834"/>
      <c r="AY186" s="834"/>
      <c r="AZ186" s="834"/>
      <c r="BA186" s="834"/>
      <c r="BB186" s="834"/>
      <c r="BC186" s="834"/>
      <c r="BD186" s="844"/>
      <c r="BE186" s="845"/>
      <c r="BF186" s="846"/>
      <c r="BG186" s="842"/>
      <c r="BH186" s="843"/>
      <c r="BI186" s="843"/>
      <c r="ET186" s="37"/>
      <c r="EU186" s="37">
        <f t="shared" si="23"/>
        <v>0</v>
      </c>
      <c r="EV186" s="37" t="str">
        <f t="shared" si="24"/>
        <v/>
      </c>
      <c r="EX186" s="21">
        <f>IF(AND(OR(M186=PL①!$A$25,M186=PL①!$A$26,M186=PL①!$A$27),OR(AG186=PL①!$H$26,AG186=PL①!$H$27,AG186=PL①!$H$28)),1,0)</f>
        <v>0</v>
      </c>
      <c r="EY186" s="21">
        <f t="shared" si="25"/>
        <v>0</v>
      </c>
      <c r="EZ186" s="112">
        <f>IF(EY186=0,1,IF($O$73="",0,VLOOKUP($O$73,PL②!$A$58:$P$1517,EY186))+IF($AD$73="",0,VLOOKUP($AD$73,PL②!$A$58:$P$1517,EY186))+IF($AS$73="",0,VLOOKUP($AS$73,PL②!$A$58:$P$1517,EY186)))</f>
        <v>1</v>
      </c>
      <c r="FA186" s="21" t="str">
        <f t="shared" si="26"/>
        <v/>
      </c>
      <c r="FB186" s="112"/>
      <c r="FC186" s="21">
        <f>IF(OR(M186=PL①!$A$25,M186=PL①!$A$26,M186=PL①!$A$28,M186=PL①!$A$29),1,0)</f>
        <v>0</v>
      </c>
      <c r="FF186" s="21">
        <f t="shared" si="27"/>
        <v>0</v>
      </c>
      <c r="FG186" s="21">
        <f t="shared" si="28"/>
        <v>0</v>
      </c>
      <c r="FH186" s="21">
        <f>IF(AND(AG186=PL①!$H$29,OR(入力①申請書項目!M186=PL①!$A$25,入力①申請書項目!M186=PL①!$A$26,入力①申請書項目!M186=PL①!$A$27)),1,0)</f>
        <v>0</v>
      </c>
      <c r="FI186" s="21">
        <f>IF(AND($O$69=PL②!$G$1,入力①申請書項目!AG186=PL①!$H$26,OR(入力①申請書項目!M186=PL①!$A$25,入力①申請書項目!M186=PL①!$A$26,入力①申請書項目!M186=PL①!$A$28,入力①申請書項目!M186=PL①!$A$29)),1,0)</f>
        <v>0</v>
      </c>
      <c r="FJ186" s="21">
        <f>IF(AND(AT186=PL①!$D$26,OR(入力①申請書項目!M186=PL①!$A$25,入力①申請書項目!M186=PL①!$A$26,入力①申請書項目!M186=PL①!$A$27)),1,0)</f>
        <v>0</v>
      </c>
      <c r="FL186" s="37" t="str">
        <f t="shared" si="29"/>
        <v/>
      </c>
      <c r="FM186" s="37" t="str">
        <f t="shared" si="30"/>
        <v/>
      </c>
      <c r="FN186" s="37" t="str">
        <f t="shared" si="31"/>
        <v/>
      </c>
      <c r="FO186" s="37" t="str">
        <f t="shared" si="32"/>
        <v/>
      </c>
      <c r="FP186" s="37" t="str">
        <f t="shared" si="33"/>
        <v/>
      </c>
      <c r="FR186" s="54">
        <f t="shared" si="34"/>
        <v>1</v>
      </c>
      <c r="FS186" s="54" t="str">
        <f t="shared" si="36"/>
        <v/>
      </c>
    </row>
    <row r="187" spans="4:175" ht="13.5" customHeight="1">
      <c r="D187" s="148">
        <v>19</v>
      </c>
      <c r="E187" s="842"/>
      <c r="F187" s="843"/>
      <c r="G187" s="842"/>
      <c r="H187" s="843"/>
      <c r="I187" s="843"/>
      <c r="J187" s="842"/>
      <c r="K187" s="843"/>
      <c r="L187" s="843"/>
      <c r="M187" s="842"/>
      <c r="N187" s="842"/>
      <c r="O187" s="842"/>
      <c r="P187" s="842"/>
      <c r="Q187" s="853"/>
      <c r="R187" s="853"/>
      <c r="S187" s="853"/>
      <c r="T187" s="853"/>
      <c r="U187" s="853"/>
      <c r="V187" s="853"/>
      <c r="W187" s="853"/>
      <c r="X187" s="853"/>
      <c r="Y187" s="853"/>
      <c r="Z187" s="853"/>
      <c r="AA187" s="837"/>
      <c r="AB187" s="838"/>
      <c r="AC187" s="838"/>
      <c r="AD187" s="840"/>
      <c r="AE187" s="840"/>
      <c r="AF187" s="841"/>
      <c r="AG187" s="850"/>
      <c r="AH187" s="851"/>
      <c r="AI187" s="851"/>
      <c r="AJ187" s="852"/>
      <c r="AK187" s="839"/>
      <c r="AL187" s="839"/>
      <c r="AM187" s="839"/>
      <c r="AN187" s="854"/>
      <c r="AO187" s="840"/>
      <c r="AP187" s="849">
        <f t="shared" si="35"/>
        <v>0</v>
      </c>
      <c r="AQ187" s="849"/>
      <c r="AR187" s="849"/>
      <c r="AS187" s="849"/>
      <c r="AT187" s="847"/>
      <c r="AU187" s="848"/>
      <c r="AV187" s="834"/>
      <c r="AW187" s="834"/>
      <c r="AX187" s="834"/>
      <c r="AY187" s="834"/>
      <c r="AZ187" s="834"/>
      <c r="BA187" s="834"/>
      <c r="BB187" s="834"/>
      <c r="BC187" s="834"/>
      <c r="BD187" s="844"/>
      <c r="BE187" s="845"/>
      <c r="BF187" s="846"/>
      <c r="BG187" s="842"/>
      <c r="BH187" s="843"/>
      <c r="BI187" s="843"/>
      <c r="ET187" s="37"/>
      <c r="EU187" s="37">
        <f t="shared" si="23"/>
        <v>0</v>
      </c>
      <c r="EV187" s="37" t="str">
        <f t="shared" si="24"/>
        <v/>
      </c>
      <c r="EX187" s="21">
        <f>IF(AND(OR(M187=PL①!$A$25,M187=PL①!$A$26,M187=PL①!$A$27),OR(AG187=PL①!$H$26,AG187=PL①!$H$27,AG187=PL①!$H$28)),1,0)</f>
        <v>0</v>
      </c>
      <c r="EY187" s="21">
        <f t="shared" si="25"/>
        <v>0</v>
      </c>
      <c r="EZ187" s="112">
        <f>IF(EY187=0,1,IF($O$73="",0,VLOOKUP($O$73,PL②!$A$58:$P$1517,EY187))+IF($AD$73="",0,VLOOKUP($AD$73,PL②!$A$58:$P$1517,EY187))+IF($AS$73="",0,VLOOKUP($AS$73,PL②!$A$58:$P$1517,EY187)))</f>
        <v>1</v>
      </c>
      <c r="FA187" s="21" t="str">
        <f t="shared" si="26"/>
        <v/>
      </c>
      <c r="FB187" s="112"/>
      <c r="FC187" s="21">
        <f>IF(OR(M187=PL①!$A$25,M187=PL①!$A$26,M187=PL①!$A$28,M187=PL①!$A$29),1,0)</f>
        <v>0</v>
      </c>
      <c r="FF187" s="21">
        <f t="shared" si="27"/>
        <v>0</v>
      </c>
      <c r="FG187" s="21">
        <f t="shared" si="28"/>
        <v>0</v>
      </c>
      <c r="FH187" s="21">
        <f>IF(AND(AG187=PL①!$H$29,OR(入力①申請書項目!M187=PL①!$A$25,入力①申請書項目!M187=PL①!$A$26,入力①申請書項目!M187=PL①!$A$27)),1,0)</f>
        <v>0</v>
      </c>
      <c r="FI187" s="21">
        <f>IF(AND($O$69=PL②!$G$1,入力①申請書項目!AG187=PL①!$H$26,OR(入力①申請書項目!M187=PL①!$A$25,入力①申請書項目!M187=PL①!$A$26,入力①申請書項目!M187=PL①!$A$28,入力①申請書項目!M187=PL①!$A$29)),1,0)</f>
        <v>0</v>
      </c>
      <c r="FJ187" s="21">
        <f>IF(AND(AT187=PL①!$D$26,OR(入力①申請書項目!M187=PL①!$A$25,入力①申請書項目!M187=PL①!$A$26,入力①申請書項目!M187=PL①!$A$27)),1,0)</f>
        <v>0</v>
      </c>
      <c r="FL187" s="37" t="str">
        <f t="shared" si="29"/>
        <v/>
      </c>
      <c r="FM187" s="37" t="str">
        <f t="shared" si="30"/>
        <v/>
      </c>
      <c r="FN187" s="37" t="str">
        <f t="shared" si="31"/>
        <v/>
      </c>
      <c r="FO187" s="37" t="str">
        <f t="shared" si="32"/>
        <v/>
      </c>
      <c r="FP187" s="37" t="str">
        <f t="shared" si="33"/>
        <v/>
      </c>
      <c r="FR187" s="54">
        <f t="shared" si="34"/>
        <v>1</v>
      </c>
      <c r="FS187" s="54" t="str">
        <f t="shared" si="36"/>
        <v/>
      </c>
    </row>
    <row r="188" spans="4:175" ht="13.5" customHeight="1">
      <c r="D188" s="148">
        <v>20</v>
      </c>
      <c r="E188" s="842"/>
      <c r="F188" s="843"/>
      <c r="G188" s="842"/>
      <c r="H188" s="843"/>
      <c r="I188" s="843"/>
      <c r="J188" s="842"/>
      <c r="K188" s="843"/>
      <c r="L188" s="843"/>
      <c r="M188" s="842"/>
      <c r="N188" s="842"/>
      <c r="O188" s="842"/>
      <c r="P188" s="842"/>
      <c r="Q188" s="853"/>
      <c r="R188" s="853"/>
      <c r="S188" s="853"/>
      <c r="T188" s="853"/>
      <c r="U188" s="853"/>
      <c r="V188" s="853"/>
      <c r="W188" s="853"/>
      <c r="X188" s="853"/>
      <c r="Y188" s="853"/>
      <c r="Z188" s="853"/>
      <c r="AA188" s="837"/>
      <c r="AB188" s="838"/>
      <c r="AC188" s="838"/>
      <c r="AD188" s="840"/>
      <c r="AE188" s="840"/>
      <c r="AF188" s="841"/>
      <c r="AG188" s="850"/>
      <c r="AH188" s="851"/>
      <c r="AI188" s="851"/>
      <c r="AJ188" s="852"/>
      <c r="AK188" s="839"/>
      <c r="AL188" s="839"/>
      <c r="AM188" s="839"/>
      <c r="AN188" s="854"/>
      <c r="AO188" s="840"/>
      <c r="AP188" s="849">
        <f t="shared" si="35"/>
        <v>0</v>
      </c>
      <c r="AQ188" s="849"/>
      <c r="AR188" s="849"/>
      <c r="AS188" s="849"/>
      <c r="AT188" s="847"/>
      <c r="AU188" s="848"/>
      <c r="AV188" s="834"/>
      <c r="AW188" s="834"/>
      <c r="AX188" s="834"/>
      <c r="AY188" s="834"/>
      <c r="AZ188" s="834"/>
      <c r="BA188" s="834"/>
      <c r="BB188" s="834"/>
      <c r="BC188" s="834"/>
      <c r="BD188" s="844"/>
      <c r="BE188" s="845"/>
      <c r="BF188" s="846"/>
      <c r="BG188" s="842"/>
      <c r="BH188" s="843"/>
      <c r="BI188" s="843"/>
      <c r="ET188" s="37"/>
      <c r="EU188" s="37">
        <f t="shared" si="23"/>
        <v>0</v>
      </c>
      <c r="EV188" s="37" t="str">
        <f t="shared" si="24"/>
        <v/>
      </c>
      <c r="EX188" s="21">
        <f>IF(AND(OR(M188=PL①!$A$25,M188=PL①!$A$26,M188=PL①!$A$27),OR(AG188=PL①!$H$26,AG188=PL①!$H$27,AG188=PL①!$H$28)),1,0)</f>
        <v>0</v>
      </c>
      <c r="EY188" s="21">
        <f t="shared" si="25"/>
        <v>0</v>
      </c>
      <c r="EZ188" s="112">
        <f>IF(EY188=0,1,IF($O$73="",0,VLOOKUP($O$73,PL②!$A$58:$P$1517,EY188))+IF($AD$73="",0,VLOOKUP($AD$73,PL②!$A$58:$P$1517,EY188))+IF($AS$73="",0,VLOOKUP($AS$73,PL②!$A$58:$P$1517,EY188)))</f>
        <v>1</v>
      </c>
      <c r="FA188" s="21" t="str">
        <f t="shared" si="26"/>
        <v/>
      </c>
      <c r="FB188" s="112"/>
      <c r="FC188" s="21">
        <f>IF(OR(M188=PL①!$A$25,M188=PL①!$A$26,M188=PL①!$A$28,M188=PL①!$A$29),1,0)</f>
        <v>0</v>
      </c>
      <c r="FF188" s="21">
        <f t="shared" si="27"/>
        <v>0</v>
      </c>
      <c r="FG188" s="21">
        <f t="shared" si="28"/>
        <v>0</v>
      </c>
      <c r="FH188" s="21">
        <f>IF(AND(AG188=PL①!$H$29,OR(入力①申請書項目!M188=PL①!$A$25,入力①申請書項目!M188=PL①!$A$26,入力①申請書項目!M188=PL①!$A$27)),1,0)</f>
        <v>0</v>
      </c>
      <c r="FI188" s="21">
        <f>IF(AND($O$69=PL②!$G$1,入力①申請書項目!AG188=PL①!$H$26,OR(入力①申請書項目!M188=PL①!$A$25,入力①申請書項目!M188=PL①!$A$26,入力①申請書項目!M188=PL①!$A$28,入力①申請書項目!M188=PL①!$A$29)),1,0)</f>
        <v>0</v>
      </c>
      <c r="FJ188" s="21">
        <f>IF(AND(AT188=PL①!$D$26,OR(入力①申請書項目!M188=PL①!$A$25,入力①申請書項目!M188=PL①!$A$26,入力①申請書項目!M188=PL①!$A$27)),1,0)</f>
        <v>0</v>
      </c>
      <c r="FL188" s="37" t="str">
        <f t="shared" si="29"/>
        <v/>
      </c>
      <c r="FM188" s="37" t="str">
        <f t="shared" si="30"/>
        <v/>
      </c>
      <c r="FN188" s="37" t="str">
        <f t="shared" si="31"/>
        <v/>
      </c>
      <c r="FO188" s="37" t="str">
        <f t="shared" si="32"/>
        <v/>
      </c>
      <c r="FP188" s="37" t="str">
        <f t="shared" si="33"/>
        <v/>
      </c>
      <c r="FR188" s="54">
        <f t="shared" si="34"/>
        <v>1</v>
      </c>
      <c r="FS188" s="54" t="str">
        <f t="shared" si="36"/>
        <v/>
      </c>
    </row>
    <row r="189" spans="4:175" ht="13.5" customHeight="1">
      <c r="D189" s="148">
        <v>21</v>
      </c>
      <c r="E189" s="842"/>
      <c r="F189" s="843"/>
      <c r="G189" s="842"/>
      <c r="H189" s="843"/>
      <c r="I189" s="843"/>
      <c r="J189" s="842"/>
      <c r="K189" s="843"/>
      <c r="L189" s="843"/>
      <c r="M189" s="842"/>
      <c r="N189" s="842"/>
      <c r="O189" s="842"/>
      <c r="P189" s="842"/>
      <c r="Q189" s="853"/>
      <c r="R189" s="853"/>
      <c r="S189" s="853"/>
      <c r="T189" s="853"/>
      <c r="U189" s="853"/>
      <c r="V189" s="853"/>
      <c r="W189" s="853"/>
      <c r="X189" s="853"/>
      <c r="Y189" s="853"/>
      <c r="Z189" s="853"/>
      <c r="AA189" s="837"/>
      <c r="AB189" s="838"/>
      <c r="AC189" s="838"/>
      <c r="AD189" s="840"/>
      <c r="AE189" s="840"/>
      <c r="AF189" s="841"/>
      <c r="AG189" s="850"/>
      <c r="AH189" s="851"/>
      <c r="AI189" s="851"/>
      <c r="AJ189" s="852"/>
      <c r="AK189" s="839"/>
      <c r="AL189" s="839"/>
      <c r="AM189" s="839"/>
      <c r="AN189" s="854"/>
      <c r="AO189" s="840"/>
      <c r="AP189" s="849">
        <f t="shared" si="35"/>
        <v>0</v>
      </c>
      <c r="AQ189" s="849"/>
      <c r="AR189" s="849"/>
      <c r="AS189" s="849"/>
      <c r="AT189" s="847"/>
      <c r="AU189" s="848"/>
      <c r="AV189" s="834"/>
      <c r="AW189" s="834"/>
      <c r="AX189" s="834"/>
      <c r="AY189" s="834"/>
      <c r="AZ189" s="834"/>
      <c r="BA189" s="834"/>
      <c r="BB189" s="834"/>
      <c r="BC189" s="834"/>
      <c r="BD189" s="844"/>
      <c r="BE189" s="845"/>
      <c r="BF189" s="846"/>
      <c r="BG189" s="842"/>
      <c r="BH189" s="843"/>
      <c r="BI189" s="843"/>
      <c r="ET189" s="37"/>
      <c r="EU189" s="37">
        <f t="shared" si="23"/>
        <v>0</v>
      </c>
      <c r="EV189" s="37" t="str">
        <f t="shared" si="24"/>
        <v/>
      </c>
      <c r="EX189" s="21">
        <f>IF(AND(OR(M189=PL①!$A$25,M189=PL①!$A$26,M189=PL①!$A$27),OR(AG189=PL①!$H$26,AG189=PL①!$H$27,AG189=PL①!$H$28)),1,0)</f>
        <v>0</v>
      </c>
      <c r="EY189" s="21">
        <f t="shared" si="25"/>
        <v>0</v>
      </c>
      <c r="EZ189" s="112">
        <f>IF(EY189=0,1,IF($O$73="",0,VLOOKUP($O$73,PL②!$A$58:$P$1517,EY189))+IF($AD$73="",0,VLOOKUP($AD$73,PL②!$A$58:$P$1517,EY189))+IF($AS$73="",0,VLOOKUP($AS$73,PL②!$A$58:$P$1517,EY189)))</f>
        <v>1</v>
      </c>
      <c r="FA189" s="21" t="str">
        <f t="shared" si="26"/>
        <v/>
      </c>
      <c r="FB189" s="112"/>
      <c r="FC189" s="21">
        <f>IF(OR(M189=PL①!$A$25,M189=PL①!$A$26,M189=PL①!$A$28,M189=PL①!$A$29),1,0)</f>
        <v>0</v>
      </c>
      <c r="FF189" s="21">
        <f t="shared" si="27"/>
        <v>0</v>
      </c>
      <c r="FG189" s="21">
        <f t="shared" si="28"/>
        <v>0</v>
      </c>
      <c r="FH189" s="21">
        <f>IF(AND(AG189=PL①!$H$29,OR(入力①申請書項目!M189=PL①!$A$25,入力①申請書項目!M189=PL①!$A$26,入力①申請書項目!M189=PL①!$A$27)),1,0)</f>
        <v>0</v>
      </c>
      <c r="FI189" s="21">
        <f>IF(AND($O$69=PL②!$G$1,入力①申請書項目!AG189=PL①!$H$26,OR(入力①申請書項目!M189=PL①!$A$25,入力①申請書項目!M189=PL①!$A$26,入力①申請書項目!M189=PL①!$A$28,入力①申請書項目!M189=PL①!$A$29)),1,0)</f>
        <v>0</v>
      </c>
      <c r="FJ189" s="21">
        <f>IF(AND(AT189=PL①!$D$26,OR(入力①申請書項目!M189=PL①!$A$25,入力①申請書項目!M189=PL①!$A$26,入力①申請書項目!M189=PL①!$A$27)),1,0)</f>
        <v>0</v>
      </c>
      <c r="FL189" s="37" t="str">
        <f t="shared" si="29"/>
        <v/>
      </c>
      <c r="FM189" s="37" t="str">
        <f t="shared" si="30"/>
        <v/>
      </c>
      <c r="FN189" s="37" t="str">
        <f t="shared" si="31"/>
        <v/>
      </c>
      <c r="FO189" s="37" t="str">
        <f t="shared" si="32"/>
        <v/>
      </c>
      <c r="FP189" s="37" t="str">
        <f t="shared" si="33"/>
        <v/>
      </c>
      <c r="FR189" s="54">
        <f t="shared" si="34"/>
        <v>1</v>
      </c>
      <c r="FS189" s="54" t="str">
        <f t="shared" si="36"/>
        <v/>
      </c>
    </row>
    <row r="190" spans="4:175" ht="13.5" customHeight="1">
      <c r="D190" s="148">
        <v>22</v>
      </c>
      <c r="E190" s="842"/>
      <c r="F190" s="843"/>
      <c r="G190" s="842"/>
      <c r="H190" s="843"/>
      <c r="I190" s="843"/>
      <c r="J190" s="842"/>
      <c r="K190" s="843"/>
      <c r="L190" s="843"/>
      <c r="M190" s="842"/>
      <c r="N190" s="842"/>
      <c r="O190" s="842"/>
      <c r="P190" s="842"/>
      <c r="Q190" s="853"/>
      <c r="R190" s="853"/>
      <c r="S190" s="853"/>
      <c r="T190" s="853"/>
      <c r="U190" s="853"/>
      <c r="V190" s="853"/>
      <c r="W190" s="853"/>
      <c r="X190" s="853"/>
      <c r="Y190" s="853"/>
      <c r="Z190" s="853"/>
      <c r="AA190" s="837"/>
      <c r="AB190" s="838"/>
      <c r="AC190" s="838"/>
      <c r="AD190" s="840"/>
      <c r="AE190" s="840"/>
      <c r="AF190" s="841"/>
      <c r="AG190" s="850"/>
      <c r="AH190" s="851"/>
      <c r="AI190" s="851"/>
      <c r="AJ190" s="852"/>
      <c r="AK190" s="839"/>
      <c r="AL190" s="839"/>
      <c r="AM190" s="839"/>
      <c r="AN190" s="854"/>
      <c r="AO190" s="840"/>
      <c r="AP190" s="849">
        <f t="shared" si="35"/>
        <v>0</v>
      </c>
      <c r="AQ190" s="849"/>
      <c r="AR190" s="849"/>
      <c r="AS190" s="849"/>
      <c r="AT190" s="847"/>
      <c r="AU190" s="848"/>
      <c r="AV190" s="834"/>
      <c r="AW190" s="834"/>
      <c r="AX190" s="834"/>
      <c r="AY190" s="834"/>
      <c r="AZ190" s="834"/>
      <c r="BA190" s="834"/>
      <c r="BB190" s="834"/>
      <c r="BC190" s="834"/>
      <c r="BD190" s="844"/>
      <c r="BE190" s="845"/>
      <c r="BF190" s="846"/>
      <c r="BG190" s="842"/>
      <c r="BH190" s="843"/>
      <c r="BI190" s="843"/>
      <c r="ET190" s="37"/>
      <c r="EU190" s="37">
        <f t="shared" si="23"/>
        <v>0</v>
      </c>
      <c r="EV190" s="37" t="str">
        <f t="shared" si="24"/>
        <v/>
      </c>
      <c r="EX190" s="21">
        <f>IF(AND(OR(M190=PL①!$A$25,M190=PL①!$A$26,M190=PL①!$A$27),OR(AG190=PL①!$H$26,AG190=PL①!$H$27,AG190=PL①!$H$28)),1,0)</f>
        <v>0</v>
      </c>
      <c r="EY190" s="21">
        <f t="shared" si="25"/>
        <v>0</v>
      </c>
      <c r="EZ190" s="112">
        <f>IF(EY190=0,1,IF($O$73="",0,VLOOKUP($O$73,PL②!$A$58:$P$1517,EY190))+IF($AD$73="",0,VLOOKUP($AD$73,PL②!$A$58:$P$1517,EY190))+IF($AS$73="",0,VLOOKUP($AS$73,PL②!$A$58:$P$1517,EY190)))</f>
        <v>1</v>
      </c>
      <c r="FA190" s="21" t="str">
        <f t="shared" si="26"/>
        <v/>
      </c>
      <c r="FB190" s="112"/>
      <c r="FC190" s="21">
        <f>IF(OR(M190=PL①!$A$25,M190=PL①!$A$26,M190=PL①!$A$28,M190=PL①!$A$29),1,0)</f>
        <v>0</v>
      </c>
      <c r="FF190" s="21">
        <f t="shared" si="27"/>
        <v>0</v>
      </c>
      <c r="FG190" s="21">
        <f t="shared" si="28"/>
        <v>0</v>
      </c>
      <c r="FH190" s="21">
        <f>IF(AND(AG190=PL①!$H$29,OR(入力①申請書項目!M190=PL①!$A$25,入力①申請書項目!M190=PL①!$A$26,入力①申請書項目!M190=PL①!$A$27)),1,0)</f>
        <v>0</v>
      </c>
      <c r="FI190" s="21">
        <f>IF(AND($O$69=PL②!$G$1,入力①申請書項目!AG190=PL①!$H$26,OR(入力①申請書項目!M190=PL①!$A$25,入力①申請書項目!M190=PL①!$A$26,入力①申請書項目!M190=PL①!$A$28,入力①申請書項目!M190=PL①!$A$29)),1,0)</f>
        <v>0</v>
      </c>
      <c r="FJ190" s="21">
        <f>IF(AND(AT190=PL①!$D$26,OR(入力①申請書項目!M190=PL①!$A$25,入力①申請書項目!M190=PL①!$A$26,入力①申請書項目!M190=PL①!$A$27)),1,0)</f>
        <v>0</v>
      </c>
      <c r="FL190" s="37" t="str">
        <f t="shared" si="29"/>
        <v/>
      </c>
      <c r="FM190" s="37" t="str">
        <f t="shared" si="30"/>
        <v/>
      </c>
      <c r="FN190" s="37" t="str">
        <f t="shared" si="31"/>
        <v/>
      </c>
      <c r="FO190" s="37" t="str">
        <f t="shared" si="32"/>
        <v/>
      </c>
      <c r="FP190" s="37" t="str">
        <f t="shared" si="33"/>
        <v/>
      </c>
      <c r="FR190" s="54">
        <f t="shared" si="34"/>
        <v>1</v>
      </c>
      <c r="FS190" s="54" t="str">
        <f t="shared" si="36"/>
        <v/>
      </c>
    </row>
    <row r="191" spans="4:175" ht="13.5" customHeight="1">
      <c r="D191" s="148">
        <v>23</v>
      </c>
      <c r="E191" s="842"/>
      <c r="F191" s="843"/>
      <c r="G191" s="842"/>
      <c r="H191" s="843"/>
      <c r="I191" s="843"/>
      <c r="J191" s="842"/>
      <c r="K191" s="843"/>
      <c r="L191" s="843"/>
      <c r="M191" s="842"/>
      <c r="N191" s="842"/>
      <c r="O191" s="842"/>
      <c r="P191" s="842"/>
      <c r="Q191" s="853"/>
      <c r="R191" s="853"/>
      <c r="S191" s="853"/>
      <c r="T191" s="853"/>
      <c r="U191" s="853"/>
      <c r="V191" s="853"/>
      <c r="W191" s="853"/>
      <c r="X191" s="853"/>
      <c r="Y191" s="853"/>
      <c r="Z191" s="853"/>
      <c r="AA191" s="837"/>
      <c r="AB191" s="838"/>
      <c r="AC191" s="838"/>
      <c r="AD191" s="840"/>
      <c r="AE191" s="840"/>
      <c r="AF191" s="841"/>
      <c r="AG191" s="850"/>
      <c r="AH191" s="851"/>
      <c r="AI191" s="851"/>
      <c r="AJ191" s="852"/>
      <c r="AK191" s="839"/>
      <c r="AL191" s="839"/>
      <c r="AM191" s="839"/>
      <c r="AN191" s="854"/>
      <c r="AO191" s="840"/>
      <c r="AP191" s="849">
        <f t="shared" si="35"/>
        <v>0</v>
      </c>
      <c r="AQ191" s="849"/>
      <c r="AR191" s="849"/>
      <c r="AS191" s="849"/>
      <c r="AT191" s="847"/>
      <c r="AU191" s="848"/>
      <c r="AV191" s="834"/>
      <c r="AW191" s="834"/>
      <c r="AX191" s="834"/>
      <c r="AY191" s="834"/>
      <c r="AZ191" s="834"/>
      <c r="BA191" s="834"/>
      <c r="BB191" s="834"/>
      <c r="BC191" s="834"/>
      <c r="BD191" s="844"/>
      <c r="BE191" s="845"/>
      <c r="BF191" s="846"/>
      <c r="BG191" s="842"/>
      <c r="BH191" s="843"/>
      <c r="BI191" s="843"/>
      <c r="ET191" s="37"/>
      <c r="EU191" s="37">
        <f t="shared" si="23"/>
        <v>0</v>
      </c>
      <c r="EV191" s="37" t="str">
        <f t="shared" si="24"/>
        <v/>
      </c>
      <c r="EX191" s="21">
        <f>IF(AND(OR(M191=PL①!$A$25,M191=PL①!$A$26,M191=PL①!$A$27),OR(AG191=PL①!$H$26,AG191=PL①!$H$27,AG191=PL①!$H$28)),1,0)</f>
        <v>0</v>
      </c>
      <c r="EY191" s="21">
        <f t="shared" si="25"/>
        <v>0</v>
      </c>
      <c r="EZ191" s="112">
        <f>IF(EY191=0,1,IF($O$73="",0,VLOOKUP($O$73,PL②!$A$58:$P$1517,EY191))+IF($AD$73="",0,VLOOKUP($AD$73,PL②!$A$58:$P$1517,EY191))+IF($AS$73="",0,VLOOKUP($AS$73,PL②!$A$58:$P$1517,EY191)))</f>
        <v>1</v>
      </c>
      <c r="FA191" s="21" t="str">
        <f t="shared" si="26"/>
        <v/>
      </c>
      <c r="FB191" s="112"/>
      <c r="FC191" s="21">
        <f>IF(OR(M191=PL①!$A$25,M191=PL①!$A$26,M191=PL①!$A$28,M191=PL①!$A$29),1,0)</f>
        <v>0</v>
      </c>
      <c r="FF191" s="21">
        <f t="shared" si="27"/>
        <v>0</v>
      </c>
      <c r="FG191" s="21">
        <f t="shared" si="28"/>
        <v>0</v>
      </c>
      <c r="FH191" s="21">
        <f>IF(AND(AG191=PL①!$H$29,OR(入力①申請書項目!M191=PL①!$A$25,入力①申請書項目!M191=PL①!$A$26,入力①申請書項目!M191=PL①!$A$27)),1,0)</f>
        <v>0</v>
      </c>
      <c r="FI191" s="21">
        <f>IF(AND($O$69=PL②!$G$1,入力①申請書項目!AG191=PL①!$H$26,OR(入力①申請書項目!M191=PL①!$A$25,入力①申請書項目!M191=PL①!$A$26,入力①申請書項目!M191=PL①!$A$28,入力①申請書項目!M191=PL①!$A$29)),1,0)</f>
        <v>0</v>
      </c>
      <c r="FJ191" s="21">
        <f>IF(AND(AT191=PL①!$D$26,OR(入力①申請書項目!M191=PL①!$A$25,入力①申請書項目!M191=PL①!$A$26,入力①申請書項目!M191=PL①!$A$27)),1,0)</f>
        <v>0</v>
      </c>
      <c r="FL191" s="37" t="str">
        <f t="shared" si="29"/>
        <v/>
      </c>
      <c r="FM191" s="37" t="str">
        <f t="shared" si="30"/>
        <v/>
      </c>
      <c r="FN191" s="37" t="str">
        <f t="shared" si="31"/>
        <v/>
      </c>
      <c r="FO191" s="37" t="str">
        <f t="shared" si="32"/>
        <v/>
      </c>
      <c r="FP191" s="37" t="str">
        <f t="shared" si="33"/>
        <v/>
      </c>
      <c r="FR191" s="54">
        <f t="shared" si="34"/>
        <v>1</v>
      </c>
      <c r="FS191" s="54" t="str">
        <f t="shared" si="36"/>
        <v/>
      </c>
    </row>
    <row r="192" spans="4:175" ht="13.5" customHeight="1">
      <c r="D192" s="148">
        <v>24</v>
      </c>
      <c r="E192" s="842"/>
      <c r="F192" s="843"/>
      <c r="G192" s="842"/>
      <c r="H192" s="843"/>
      <c r="I192" s="843"/>
      <c r="J192" s="842"/>
      <c r="K192" s="843"/>
      <c r="L192" s="843"/>
      <c r="M192" s="842"/>
      <c r="N192" s="842"/>
      <c r="O192" s="842"/>
      <c r="P192" s="842"/>
      <c r="Q192" s="853"/>
      <c r="R192" s="853"/>
      <c r="S192" s="853"/>
      <c r="T192" s="853"/>
      <c r="U192" s="853"/>
      <c r="V192" s="853"/>
      <c r="W192" s="853"/>
      <c r="X192" s="853"/>
      <c r="Y192" s="853"/>
      <c r="Z192" s="853"/>
      <c r="AA192" s="837"/>
      <c r="AB192" s="838"/>
      <c r="AC192" s="838"/>
      <c r="AD192" s="840"/>
      <c r="AE192" s="840"/>
      <c r="AF192" s="841"/>
      <c r="AG192" s="850"/>
      <c r="AH192" s="851"/>
      <c r="AI192" s="851"/>
      <c r="AJ192" s="852"/>
      <c r="AK192" s="839"/>
      <c r="AL192" s="839"/>
      <c r="AM192" s="839"/>
      <c r="AN192" s="854"/>
      <c r="AO192" s="840"/>
      <c r="AP192" s="849">
        <f t="shared" si="35"/>
        <v>0</v>
      </c>
      <c r="AQ192" s="849"/>
      <c r="AR192" s="849"/>
      <c r="AS192" s="849"/>
      <c r="AT192" s="847"/>
      <c r="AU192" s="848"/>
      <c r="AV192" s="834"/>
      <c r="AW192" s="834"/>
      <c r="AX192" s="834"/>
      <c r="AY192" s="834"/>
      <c r="AZ192" s="834"/>
      <c r="BA192" s="834"/>
      <c r="BB192" s="834"/>
      <c r="BC192" s="834"/>
      <c r="BD192" s="844"/>
      <c r="BE192" s="845"/>
      <c r="BF192" s="846"/>
      <c r="BG192" s="842"/>
      <c r="BH192" s="843"/>
      <c r="BI192" s="843"/>
      <c r="ET192" s="37"/>
      <c r="EU192" s="37">
        <f t="shared" si="23"/>
        <v>0</v>
      </c>
      <c r="EV192" s="37" t="str">
        <f t="shared" si="24"/>
        <v/>
      </c>
      <c r="EX192" s="21">
        <f>IF(AND(OR(M192=PL①!$A$25,M192=PL①!$A$26,M192=PL①!$A$27),OR(AG192=PL①!$H$26,AG192=PL①!$H$27,AG192=PL①!$H$28)),1,0)</f>
        <v>0</v>
      </c>
      <c r="EY192" s="21">
        <f t="shared" si="25"/>
        <v>0</v>
      </c>
      <c r="EZ192" s="112">
        <f>IF(EY192=0,1,IF($O$73="",0,VLOOKUP($O$73,PL②!$A$58:$P$1517,EY192))+IF($AD$73="",0,VLOOKUP($AD$73,PL②!$A$58:$P$1517,EY192))+IF($AS$73="",0,VLOOKUP($AS$73,PL②!$A$58:$P$1517,EY192)))</f>
        <v>1</v>
      </c>
      <c r="FA192" s="21" t="str">
        <f t="shared" ref="FA192:FA224" si="37">IF(EZ192=0,"No."&amp;ROW(A31)&amp;" ","")</f>
        <v/>
      </c>
      <c r="FB192" s="112"/>
      <c r="FC192" s="21">
        <f>IF(OR(M192=PL①!$A$25,M192=PL①!$A$26,M192=PL①!$A$28,M192=PL①!$A$29),1,0)</f>
        <v>0</v>
      </c>
      <c r="FF192" s="21">
        <f t="shared" si="27"/>
        <v>0</v>
      </c>
      <c r="FG192" s="21">
        <f t="shared" si="28"/>
        <v>0</v>
      </c>
      <c r="FH192" s="21">
        <f>IF(AND(AG192=PL①!$H$29,OR(入力①申請書項目!M192=PL①!$A$25,入力①申請書項目!M192=PL①!$A$26,入力①申請書項目!M192=PL①!$A$27)),1,0)</f>
        <v>0</v>
      </c>
      <c r="FI192" s="21">
        <f>IF(AND($O$69=PL②!$G$1,入力①申請書項目!AG192=PL①!$H$26,OR(入力①申請書項目!M192=PL①!$A$25,入力①申請書項目!M192=PL①!$A$26,入力①申請書項目!M192=PL①!$A$28,入力①申請書項目!M192=PL①!$A$29)),1,0)</f>
        <v>0</v>
      </c>
      <c r="FJ192" s="21">
        <f>IF(AND(AT192=PL①!$D$26,OR(入力①申請書項目!M192=PL①!$A$25,入力①申請書項目!M192=PL①!$A$26,入力①申請書項目!M192=PL①!$A$27)),1,0)</f>
        <v>0</v>
      </c>
      <c r="FL192" s="37" t="str">
        <f t="shared" ref="FL192:FL224" si="38">IF(FF192=1,"No."&amp;ROW(A31)&amp;" ","")</f>
        <v/>
      </c>
      <c r="FM192" s="37" t="str">
        <f t="shared" ref="FM192:FM224" si="39">IF(FG192=1,"No."&amp;ROW(A31)&amp;" ","")</f>
        <v/>
      </c>
      <c r="FN192" s="37" t="str">
        <f t="shared" ref="FN192:FN224" si="40">IF(FH192=1,"No."&amp;ROW(A31)&amp;" ","")</f>
        <v/>
      </c>
      <c r="FO192" s="37" t="str">
        <f t="shared" ref="FO192:FO224" si="41">IF(FI192=1,"No."&amp;ROW(A31)&amp;" ","")</f>
        <v/>
      </c>
      <c r="FP192" s="37" t="str">
        <f t="shared" ref="FP192:FP224" si="42">IF(FJ192=1,"No."&amp;ROW(A31)&amp;" ","")</f>
        <v/>
      </c>
      <c r="FR192" s="54">
        <f t="shared" si="34"/>
        <v>1</v>
      </c>
      <c r="FS192" s="54" t="str">
        <f t="shared" si="36"/>
        <v/>
      </c>
    </row>
    <row r="193" spans="4:175" ht="13.5" customHeight="1">
      <c r="D193" s="148">
        <v>25</v>
      </c>
      <c r="E193" s="842"/>
      <c r="F193" s="843"/>
      <c r="G193" s="842"/>
      <c r="H193" s="843"/>
      <c r="I193" s="843"/>
      <c r="J193" s="842"/>
      <c r="K193" s="843"/>
      <c r="L193" s="843"/>
      <c r="M193" s="842"/>
      <c r="N193" s="842"/>
      <c r="O193" s="842"/>
      <c r="P193" s="842"/>
      <c r="Q193" s="853"/>
      <c r="R193" s="853"/>
      <c r="S193" s="853"/>
      <c r="T193" s="853"/>
      <c r="U193" s="853"/>
      <c r="V193" s="853"/>
      <c r="W193" s="853"/>
      <c r="X193" s="853"/>
      <c r="Y193" s="853"/>
      <c r="Z193" s="853"/>
      <c r="AA193" s="837"/>
      <c r="AB193" s="838"/>
      <c r="AC193" s="838"/>
      <c r="AD193" s="840"/>
      <c r="AE193" s="840"/>
      <c r="AF193" s="841"/>
      <c r="AG193" s="850"/>
      <c r="AH193" s="851"/>
      <c r="AI193" s="851"/>
      <c r="AJ193" s="852"/>
      <c r="AK193" s="839"/>
      <c r="AL193" s="839"/>
      <c r="AM193" s="839"/>
      <c r="AN193" s="854"/>
      <c r="AO193" s="840"/>
      <c r="AP193" s="849">
        <f t="shared" si="35"/>
        <v>0</v>
      </c>
      <c r="AQ193" s="849"/>
      <c r="AR193" s="849"/>
      <c r="AS193" s="849"/>
      <c r="AT193" s="847"/>
      <c r="AU193" s="848"/>
      <c r="AV193" s="834"/>
      <c r="AW193" s="834"/>
      <c r="AX193" s="834"/>
      <c r="AY193" s="834"/>
      <c r="AZ193" s="834"/>
      <c r="BA193" s="834"/>
      <c r="BB193" s="834"/>
      <c r="BC193" s="834"/>
      <c r="BD193" s="844"/>
      <c r="BE193" s="845"/>
      <c r="BF193" s="846"/>
      <c r="BG193" s="842"/>
      <c r="BH193" s="843"/>
      <c r="BI193" s="843"/>
      <c r="ET193" s="37"/>
      <c r="EU193" s="37">
        <f t="shared" si="23"/>
        <v>0</v>
      </c>
      <c r="EV193" s="37" t="str">
        <f t="shared" si="24"/>
        <v/>
      </c>
      <c r="EX193" s="21">
        <f>IF(AND(OR(M193=PL①!$A$25,M193=PL①!$A$26,M193=PL①!$A$27),OR(AG193=PL①!$H$26,AG193=PL①!$H$27,AG193=PL①!$H$28)),1,0)</f>
        <v>0</v>
      </c>
      <c r="EY193" s="21">
        <f t="shared" si="25"/>
        <v>0</v>
      </c>
      <c r="EZ193" s="112">
        <f>IF(EY193=0,1,IF($O$73="",0,VLOOKUP($O$73,PL②!$A$58:$P$1517,EY193))+IF($AD$73="",0,VLOOKUP($AD$73,PL②!$A$58:$P$1517,EY193))+IF($AS$73="",0,VLOOKUP($AS$73,PL②!$A$58:$P$1517,EY193)))</f>
        <v>1</v>
      </c>
      <c r="FA193" s="21" t="str">
        <f t="shared" si="37"/>
        <v/>
      </c>
      <c r="FB193" s="112"/>
      <c r="FC193" s="21">
        <f>IF(OR(M193=PL①!$A$25,M193=PL①!$A$26,M193=PL①!$A$28,M193=PL①!$A$29),1,0)</f>
        <v>0</v>
      </c>
      <c r="FF193" s="21">
        <f t="shared" si="27"/>
        <v>0</v>
      </c>
      <c r="FG193" s="21">
        <f t="shared" si="28"/>
        <v>0</v>
      </c>
      <c r="FH193" s="21">
        <f>IF(AND(AG193=PL①!$H$29,OR(入力①申請書項目!M193=PL①!$A$25,入力①申請書項目!M193=PL①!$A$26,入力①申請書項目!M193=PL①!$A$27)),1,0)</f>
        <v>0</v>
      </c>
      <c r="FI193" s="21">
        <f>IF(AND($O$69=PL②!$G$1,入力①申請書項目!AG193=PL①!$H$26,OR(入力①申請書項目!M193=PL①!$A$25,入力①申請書項目!M193=PL①!$A$26,入力①申請書項目!M193=PL①!$A$28,入力①申請書項目!M193=PL①!$A$29)),1,0)</f>
        <v>0</v>
      </c>
      <c r="FJ193" s="21">
        <f>IF(AND(AT193=PL①!$D$26,OR(入力①申請書項目!M193=PL①!$A$25,入力①申請書項目!M193=PL①!$A$26,入力①申請書項目!M193=PL①!$A$27)),1,0)</f>
        <v>0</v>
      </c>
      <c r="FL193" s="37" t="str">
        <f t="shared" si="38"/>
        <v/>
      </c>
      <c r="FM193" s="37" t="str">
        <f t="shared" si="39"/>
        <v/>
      </c>
      <c r="FN193" s="37" t="str">
        <f t="shared" si="40"/>
        <v/>
      </c>
      <c r="FO193" s="37" t="str">
        <f t="shared" si="41"/>
        <v/>
      </c>
      <c r="FP193" s="37" t="str">
        <f t="shared" si="42"/>
        <v/>
      </c>
      <c r="FR193" s="54">
        <f t="shared" si="34"/>
        <v>1</v>
      </c>
      <c r="FS193" s="54" t="str">
        <f t="shared" si="36"/>
        <v/>
      </c>
    </row>
    <row r="194" spans="4:175" ht="13.5" customHeight="1">
      <c r="D194" s="148">
        <v>26</v>
      </c>
      <c r="E194" s="842"/>
      <c r="F194" s="843"/>
      <c r="G194" s="842"/>
      <c r="H194" s="843"/>
      <c r="I194" s="843"/>
      <c r="J194" s="842"/>
      <c r="K194" s="843"/>
      <c r="L194" s="843"/>
      <c r="M194" s="842"/>
      <c r="N194" s="842"/>
      <c r="O194" s="842"/>
      <c r="P194" s="842"/>
      <c r="Q194" s="853"/>
      <c r="R194" s="853"/>
      <c r="S194" s="853"/>
      <c r="T194" s="853"/>
      <c r="U194" s="853"/>
      <c r="V194" s="853"/>
      <c r="W194" s="853"/>
      <c r="X194" s="853"/>
      <c r="Y194" s="853"/>
      <c r="Z194" s="853"/>
      <c r="AA194" s="837"/>
      <c r="AB194" s="838"/>
      <c r="AC194" s="838"/>
      <c r="AD194" s="840"/>
      <c r="AE194" s="840"/>
      <c r="AF194" s="841"/>
      <c r="AG194" s="850"/>
      <c r="AH194" s="851"/>
      <c r="AI194" s="851"/>
      <c r="AJ194" s="852"/>
      <c r="AK194" s="839"/>
      <c r="AL194" s="839"/>
      <c r="AM194" s="839"/>
      <c r="AN194" s="854"/>
      <c r="AO194" s="840"/>
      <c r="AP194" s="849">
        <f t="shared" si="35"/>
        <v>0</v>
      </c>
      <c r="AQ194" s="849"/>
      <c r="AR194" s="849"/>
      <c r="AS194" s="849"/>
      <c r="AT194" s="847"/>
      <c r="AU194" s="848"/>
      <c r="AV194" s="834"/>
      <c r="AW194" s="834"/>
      <c r="AX194" s="834"/>
      <c r="AY194" s="834"/>
      <c r="AZ194" s="834"/>
      <c r="BA194" s="834"/>
      <c r="BB194" s="834"/>
      <c r="BC194" s="834"/>
      <c r="BD194" s="844"/>
      <c r="BE194" s="845"/>
      <c r="BF194" s="846"/>
      <c r="BG194" s="842"/>
      <c r="BH194" s="843"/>
      <c r="BI194" s="843"/>
      <c r="ET194" s="37"/>
      <c r="EU194" s="37">
        <f t="shared" si="23"/>
        <v>0</v>
      </c>
      <c r="EV194" s="37" t="str">
        <f t="shared" si="24"/>
        <v/>
      </c>
      <c r="EX194" s="21">
        <f>IF(AND(OR(M194=PL①!$A$25,M194=PL①!$A$26,M194=PL①!$A$27),OR(AG194=PL①!$H$26,AG194=PL①!$H$27,AG194=PL①!$H$28)),1,0)</f>
        <v>0</v>
      </c>
      <c r="EY194" s="21">
        <f t="shared" si="25"/>
        <v>0</v>
      </c>
      <c r="EZ194" s="112">
        <f>IF(EY194=0,1,IF($O$73="",0,VLOOKUP($O$73,PL②!$A$58:$P$1517,EY194))+IF($AD$73="",0,VLOOKUP($AD$73,PL②!$A$58:$P$1517,EY194))+IF($AS$73="",0,VLOOKUP($AS$73,PL②!$A$58:$P$1517,EY194)))</f>
        <v>1</v>
      </c>
      <c r="FA194" s="21" t="str">
        <f t="shared" si="37"/>
        <v/>
      </c>
      <c r="FB194" s="112"/>
      <c r="FC194" s="21">
        <f>IF(OR(M194=PL①!$A$25,M194=PL①!$A$26,M194=PL①!$A$28,M194=PL①!$A$29),1,0)</f>
        <v>0</v>
      </c>
      <c r="FF194" s="21">
        <f t="shared" si="27"/>
        <v>0</v>
      </c>
      <c r="FG194" s="21">
        <f t="shared" si="28"/>
        <v>0</v>
      </c>
      <c r="FH194" s="21">
        <f>IF(AND(AG194=PL①!$H$29,OR(入力①申請書項目!M194=PL①!$A$25,入力①申請書項目!M194=PL①!$A$26,入力①申請書項目!M194=PL①!$A$27)),1,0)</f>
        <v>0</v>
      </c>
      <c r="FI194" s="21">
        <f>IF(AND($O$69=PL②!$G$1,入力①申請書項目!AG194=PL①!$H$26,OR(入力①申請書項目!M194=PL①!$A$25,入力①申請書項目!M194=PL①!$A$26,入力①申請書項目!M194=PL①!$A$28,入力①申請書項目!M194=PL①!$A$29)),1,0)</f>
        <v>0</v>
      </c>
      <c r="FJ194" s="21">
        <f>IF(AND(AT194=PL①!$D$26,OR(入力①申請書項目!M194=PL①!$A$25,入力①申請書項目!M194=PL①!$A$26,入力①申請書項目!M194=PL①!$A$27)),1,0)</f>
        <v>0</v>
      </c>
      <c r="FL194" s="37" t="str">
        <f t="shared" si="38"/>
        <v/>
      </c>
      <c r="FM194" s="37" t="str">
        <f t="shared" si="39"/>
        <v/>
      </c>
      <c r="FN194" s="37" t="str">
        <f t="shared" si="40"/>
        <v/>
      </c>
      <c r="FO194" s="37" t="str">
        <f t="shared" si="41"/>
        <v/>
      </c>
      <c r="FP194" s="37" t="str">
        <f t="shared" si="42"/>
        <v/>
      </c>
      <c r="FR194" s="54">
        <f t="shared" si="34"/>
        <v>1</v>
      </c>
      <c r="FS194" s="54" t="str">
        <f t="shared" si="36"/>
        <v/>
      </c>
    </row>
    <row r="195" spans="4:175" ht="13.5" customHeight="1">
      <c r="D195" s="148">
        <v>27</v>
      </c>
      <c r="E195" s="842"/>
      <c r="F195" s="843"/>
      <c r="G195" s="842"/>
      <c r="H195" s="843"/>
      <c r="I195" s="843"/>
      <c r="J195" s="842"/>
      <c r="K195" s="843"/>
      <c r="L195" s="843"/>
      <c r="M195" s="842"/>
      <c r="N195" s="842"/>
      <c r="O195" s="842"/>
      <c r="P195" s="842"/>
      <c r="Q195" s="853"/>
      <c r="R195" s="853"/>
      <c r="S195" s="853"/>
      <c r="T195" s="853"/>
      <c r="U195" s="853"/>
      <c r="V195" s="853"/>
      <c r="W195" s="853"/>
      <c r="X195" s="853"/>
      <c r="Y195" s="853"/>
      <c r="Z195" s="853"/>
      <c r="AA195" s="837"/>
      <c r="AB195" s="838"/>
      <c r="AC195" s="838"/>
      <c r="AD195" s="840"/>
      <c r="AE195" s="840"/>
      <c r="AF195" s="841"/>
      <c r="AG195" s="850"/>
      <c r="AH195" s="851"/>
      <c r="AI195" s="851"/>
      <c r="AJ195" s="852"/>
      <c r="AK195" s="839"/>
      <c r="AL195" s="839"/>
      <c r="AM195" s="839"/>
      <c r="AN195" s="854"/>
      <c r="AO195" s="840"/>
      <c r="AP195" s="849">
        <f t="shared" si="35"/>
        <v>0</v>
      </c>
      <c r="AQ195" s="849"/>
      <c r="AR195" s="849"/>
      <c r="AS195" s="849"/>
      <c r="AT195" s="847"/>
      <c r="AU195" s="848"/>
      <c r="AV195" s="834"/>
      <c r="AW195" s="834"/>
      <c r="AX195" s="834"/>
      <c r="AY195" s="834"/>
      <c r="AZ195" s="834"/>
      <c r="BA195" s="834"/>
      <c r="BB195" s="834"/>
      <c r="BC195" s="834"/>
      <c r="BD195" s="844"/>
      <c r="BE195" s="845"/>
      <c r="BF195" s="846"/>
      <c r="BG195" s="842"/>
      <c r="BH195" s="843"/>
      <c r="BI195" s="843"/>
      <c r="ET195" s="37"/>
      <c r="EU195" s="37">
        <f t="shared" si="23"/>
        <v>0</v>
      </c>
      <c r="EV195" s="37" t="str">
        <f t="shared" si="24"/>
        <v/>
      </c>
      <c r="EX195" s="21">
        <f>IF(AND(OR(M195=PL①!$A$25,M195=PL①!$A$26,M195=PL①!$A$27),OR(AG195=PL①!$H$26,AG195=PL①!$H$27,AG195=PL①!$H$28)),1,0)</f>
        <v>0</v>
      </c>
      <c r="EY195" s="21">
        <f t="shared" si="25"/>
        <v>0</v>
      </c>
      <c r="EZ195" s="112">
        <f>IF(EY195=0,1,IF($O$73="",0,VLOOKUP($O$73,PL②!$A$58:$P$1517,EY195))+IF($AD$73="",0,VLOOKUP($AD$73,PL②!$A$58:$P$1517,EY195))+IF($AS$73="",0,VLOOKUP($AS$73,PL②!$A$58:$P$1517,EY195)))</f>
        <v>1</v>
      </c>
      <c r="FA195" s="21" t="str">
        <f t="shared" si="37"/>
        <v/>
      </c>
      <c r="FB195" s="112"/>
      <c r="FC195" s="21">
        <f>IF(OR(M195=PL①!$A$25,M195=PL①!$A$26,M195=PL①!$A$28,M195=PL①!$A$29),1,0)</f>
        <v>0</v>
      </c>
      <c r="FF195" s="21">
        <f t="shared" si="27"/>
        <v>0</v>
      </c>
      <c r="FG195" s="21">
        <f t="shared" si="28"/>
        <v>0</v>
      </c>
      <c r="FH195" s="21">
        <f>IF(AND(AG195=PL①!$H$29,OR(入力①申請書項目!M195=PL①!$A$25,入力①申請書項目!M195=PL①!$A$26,入力①申請書項目!M195=PL①!$A$27)),1,0)</f>
        <v>0</v>
      </c>
      <c r="FI195" s="21">
        <f>IF(AND($O$69=PL②!$G$1,入力①申請書項目!AG195=PL①!$H$26,OR(入力①申請書項目!M195=PL①!$A$25,入力①申請書項目!M195=PL①!$A$26,入力①申請書項目!M195=PL①!$A$28,入力①申請書項目!M195=PL①!$A$29)),1,0)</f>
        <v>0</v>
      </c>
      <c r="FJ195" s="21">
        <f>IF(AND(AT195=PL①!$D$26,OR(入力①申請書項目!M195=PL①!$A$25,入力①申請書項目!M195=PL①!$A$26,入力①申請書項目!M195=PL①!$A$27)),1,0)</f>
        <v>0</v>
      </c>
      <c r="FL195" s="37" t="str">
        <f t="shared" si="38"/>
        <v/>
      </c>
      <c r="FM195" s="37" t="str">
        <f t="shared" si="39"/>
        <v/>
      </c>
      <c r="FN195" s="37" t="str">
        <f t="shared" si="40"/>
        <v/>
      </c>
      <c r="FO195" s="37" t="str">
        <f t="shared" si="41"/>
        <v/>
      </c>
      <c r="FP195" s="37" t="str">
        <f t="shared" si="42"/>
        <v/>
      </c>
      <c r="FR195" s="54">
        <f t="shared" si="34"/>
        <v>1</v>
      </c>
      <c r="FS195" s="54" t="str">
        <f t="shared" si="36"/>
        <v/>
      </c>
    </row>
    <row r="196" spans="4:175" ht="13.5" customHeight="1">
      <c r="D196" s="148">
        <v>28</v>
      </c>
      <c r="E196" s="842"/>
      <c r="F196" s="843"/>
      <c r="G196" s="842"/>
      <c r="H196" s="843"/>
      <c r="I196" s="843"/>
      <c r="J196" s="842"/>
      <c r="K196" s="843"/>
      <c r="L196" s="843"/>
      <c r="M196" s="842"/>
      <c r="N196" s="842"/>
      <c r="O196" s="842"/>
      <c r="P196" s="842"/>
      <c r="Q196" s="853"/>
      <c r="R196" s="853"/>
      <c r="S196" s="853"/>
      <c r="T196" s="853"/>
      <c r="U196" s="853"/>
      <c r="V196" s="853"/>
      <c r="W196" s="853"/>
      <c r="X196" s="853"/>
      <c r="Y196" s="853"/>
      <c r="Z196" s="853"/>
      <c r="AA196" s="837"/>
      <c r="AB196" s="838"/>
      <c r="AC196" s="838"/>
      <c r="AD196" s="840"/>
      <c r="AE196" s="840"/>
      <c r="AF196" s="841"/>
      <c r="AG196" s="850"/>
      <c r="AH196" s="851"/>
      <c r="AI196" s="851"/>
      <c r="AJ196" s="852"/>
      <c r="AK196" s="839"/>
      <c r="AL196" s="839"/>
      <c r="AM196" s="839"/>
      <c r="AN196" s="854"/>
      <c r="AO196" s="840"/>
      <c r="AP196" s="849">
        <f t="shared" si="35"/>
        <v>0</v>
      </c>
      <c r="AQ196" s="849"/>
      <c r="AR196" s="849"/>
      <c r="AS196" s="849"/>
      <c r="AT196" s="847"/>
      <c r="AU196" s="848"/>
      <c r="AV196" s="834"/>
      <c r="AW196" s="834"/>
      <c r="AX196" s="834"/>
      <c r="AY196" s="834"/>
      <c r="AZ196" s="834"/>
      <c r="BA196" s="834"/>
      <c r="BB196" s="834"/>
      <c r="BC196" s="834"/>
      <c r="BD196" s="844"/>
      <c r="BE196" s="845"/>
      <c r="BF196" s="846"/>
      <c r="BG196" s="842"/>
      <c r="BH196" s="843"/>
      <c r="BI196" s="843"/>
      <c r="ET196" s="37"/>
      <c r="EU196" s="37">
        <f t="shared" si="23"/>
        <v>0</v>
      </c>
      <c r="EV196" s="37" t="str">
        <f t="shared" si="24"/>
        <v/>
      </c>
      <c r="EX196" s="21">
        <f>IF(AND(OR(M196=PL①!$A$25,M196=PL①!$A$26,M196=PL①!$A$27),OR(AG196=PL①!$H$26,AG196=PL①!$H$27,AG196=PL①!$H$28)),1,0)</f>
        <v>0</v>
      </c>
      <c r="EY196" s="21">
        <f t="shared" si="25"/>
        <v>0</v>
      </c>
      <c r="EZ196" s="112">
        <f>IF(EY196=0,1,IF($O$73="",0,VLOOKUP($O$73,PL②!$A$58:$P$1517,EY196))+IF($AD$73="",0,VLOOKUP($AD$73,PL②!$A$58:$P$1517,EY196))+IF($AS$73="",0,VLOOKUP($AS$73,PL②!$A$58:$P$1517,EY196)))</f>
        <v>1</v>
      </c>
      <c r="FA196" s="21" t="str">
        <f t="shared" si="37"/>
        <v/>
      </c>
      <c r="FB196" s="112"/>
      <c r="FC196" s="21">
        <f>IF(OR(M196=PL①!$A$25,M196=PL①!$A$26,M196=PL①!$A$28,M196=PL①!$A$29),1,0)</f>
        <v>0</v>
      </c>
      <c r="FF196" s="21">
        <f t="shared" si="27"/>
        <v>0</v>
      </c>
      <c r="FG196" s="21">
        <f t="shared" si="28"/>
        <v>0</v>
      </c>
      <c r="FH196" s="21">
        <f>IF(AND(AG196=PL①!$H$29,OR(入力①申請書項目!M196=PL①!$A$25,入力①申請書項目!M196=PL①!$A$26,入力①申請書項目!M196=PL①!$A$27)),1,0)</f>
        <v>0</v>
      </c>
      <c r="FI196" s="21">
        <f>IF(AND($O$69=PL②!$G$1,入力①申請書項目!AG196=PL①!$H$26,OR(入力①申請書項目!M196=PL①!$A$25,入力①申請書項目!M196=PL①!$A$26,入力①申請書項目!M196=PL①!$A$28,入力①申請書項目!M196=PL①!$A$29)),1,0)</f>
        <v>0</v>
      </c>
      <c r="FJ196" s="21">
        <f>IF(AND(AT196=PL①!$D$26,OR(入力①申請書項目!M196=PL①!$A$25,入力①申請書項目!M196=PL①!$A$26,入力①申請書項目!M196=PL①!$A$27)),1,0)</f>
        <v>0</v>
      </c>
      <c r="FL196" s="37" t="str">
        <f t="shared" si="38"/>
        <v/>
      </c>
      <c r="FM196" s="37" t="str">
        <f t="shared" si="39"/>
        <v/>
      </c>
      <c r="FN196" s="37" t="str">
        <f t="shared" si="40"/>
        <v/>
      </c>
      <c r="FO196" s="37" t="str">
        <f t="shared" si="41"/>
        <v/>
      </c>
      <c r="FP196" s="37" t="str">
        <f t="shared" si="42"/>
        <v/>
      </c>
      <c r="FR196" s="54">
        <f t="shared" si="34"/>
        <v>1</v>
      </c>
      <c r="FS196" s="54" t="str">
        <f t="shared" si="36"/>
        <v/>
      </c>
    </row>
    <row r="197" spans="4:175" ht="13.5" customHeight="1">
      <c r="D197" s="148">
        <v>29</v>
      </c>
      <c r="E197" s="842"/>
      <c r="F197" s="843"/>
      <c r="G197" s="842"/>
      <c r="H197" s="843"/>
      <c r="I197" s="843"/>
      <c r="J197" s="842"/>
      <c r="K197" s="843"/>
      <c r="L197" s="843"/>
      <c r="M197" s="842"/>
      <c r="N197" s="842"/>
      <c r="O197" s="842"/>
      <c r="P197" s="842"/>
      <c r="Q197" s="853"/>
      <c r="R197" s="853"/>
      <c r="S197" s="853"/>
      <c r="T197" s="853"/>
      <c r="U197" s="853"/>
      <c r="V197" s="853"/>
      <c r="W197" s="853"/>
      <c r="X197" s="853"/>
      <c r="Y197" s="853"/>
      <c r="Z197" s="853"/>
      <c r="AA197" s="837"/>
      <c r="AB197" s="838"/>
      <c r="AC197" s="838"/>
      <c r="AD197" s="840"/>
      <c r="AE197" s="840"/>
      <c r="AF197" s="841"/>
      <c r="AG197" s="850"/>
      <c r="AH197" s="851"/>
      <c r="AI197" s="851"/>
      <c r="AJ197" s="852"/>
      <c r="AK197" s="839"/>
      <c r="AL197" s="839"/>
      <c r="AM197" s="839"/>
      <c r="AN197" s="854"/>
      <c r="AO197" s="840"/>
      <c r="AP197" s="849">
        <f t="shared" si="35"/>
        <v>0</v>
      </c>
      <c r="AQ197" s="849"/>
      <c r="AR197" s="849"/>
      <c r="AS197" s="849"/>
      <c r="AT197" s="847"/>
      <c r="AU197" s="848"/>
      <c r="AV197" s="834"/>
      <c r="AW197" s="834"/>
      <c r="AX197" s="834"/>
      <c r="AY197" s="834"/>
      <c r="AZ197" s="834"/>
      <c r="BA197" s="834"/>
      <c r="BB197" s="834"/>
      <c r="BC197" s="834"/>
      <c r="BD197" s="844"/>
      <c r="BE197" s="845"/>
      <c r="BF197" s="846"/>
      <c r="BG197" s="842"/>
      <c r="BH197" s="843"/>
      <c r="BI197" s="843"/>
      <c r="ET197" s="37"/>
      <c r="EU197" s="37">
        <f t="shared" si="23"/>
        <v>0</v>
      </c>
      <c r="EV197" s="37" t="str">
        <f t="shared" si="24"/>
        <v/>
      </c>
      <c r="EX197" s="21">
        <f>IF(AND(OR(M197=PL①!$A$25,M197=PL①!$A$26,M197=PL①!$A$27),OR(AG197=PL①!$H$26,AG197=PL①!$H$27,AG197=PL①!$H$28)),1,0)</f>
        <v>0</v>
      </c>
      <c r="EY197" s="21">
        <f t="shared" si="25"/>
        <v>0</v>
      </c>
      <c r="EZ197" s="112">
        <f>IF(EY197=0,1,IF($O$73="",0,VLOOKUP($O$73,PL②!$A$58:$P$1517,EY197))+IF($AD$73="",0,VLOOKUP($AD$73,PL②!$A$58:$P$1517,EY197))+IF($AS$73="",0,VLOOKUP($AS$73,PL②!$A$58:$P$1517,EY197)))</f>
        <v>1</v>
      </c>
      <c r="FA197" s="21" t="str">
        <f t="shared" si="37"/>
        <v/>
      </c>
      <c r="FB197" s="112"/>
      <c r="FC197" s="21">
        <f>IF(OR(M197=PL①!$A$25,M197=PL①!$A$26,M197=PL①!$A$28,M197=PL①!$A$29),1,0)</f>
        <v>0</v>
      </c>
      <c r="FF197" s="21">
        <f t="shared" si="27"/>
        <v>0</v>
      </c>
      <c r="FG197" s="21">
        <f t="shared" si="28"/>
        <v>0</v>
      </c>
      <c r="FH197" s="21">
        <f>IF(AND(AG197=PL①!$H$29,OR(入力①申請書項目!M197=PL①!$A$25,入力①申請書項目!M197=PL①!$A$26,入力①申請書項目!M197=PL①!$A$27)),1,0)</f>
        <v>0</v>
      </c>
      <c r="FI197" s="21">
        <f>IF(AND($O$69=PL②!$G$1,入力①申請書項目!AG197=PL①!$H$26,OR(入力①申請書項目!M197=PL①!$A$25,入力①申請書項目!M197=PL①!$A$26,入力①申請書項目!M197=PL①!$A$28,入力①申請書項目!M197=PL①!$A$29)),1,0)</f>
        <v>0</v>
      </c>
      <c r="FJ197" s="21">
        <f>IF(AND(AT197=PL①!$D$26,OR(入力①申請書項目!M197=PL①!$A$25,入力①申請書項目!M197=PL①!$A$26,入力①申請書項目!M197=PL①!$A$27)),1,0)</f>
        <v>0</v>
      </c>
      <c r="FL197" s="37" t="str">
        <f t="shared" si="38"/>
        <v/>
      </c>
      <c r="FM197" s="37" t="str">
        <f t="shared" si="39"/>
        <v/>
      </c>
      <c r="FN197" s="37" t="str">
        <f t="shared" si="40"/>
        <v/>
      </c>
      <c r="FO197" s="37" t="str">
        <f t="shared" si="41"/>
        <v/>
      </c>
      <c r="FP197" s="37" t="str">
        <f t="shared" si="42"/>
        <v/>
      </c>
      <c r="FR197" s="54">
        <f t="shared" si="34"/>
        <v>1</v>
      </c>
      <c r="FS197" s="54" t="str">
        <f t="shared" si="36"/>
        <v/>
      </c>
    </row>
    <row r="198" spans="4:175" ht="13.5" customHeight="1">
      <c r="D198" s="148">
        <v>30</v>
      </c>
      <c r="E198" s="842"/>
      <c r="F198" s="843"/>
      <c r="G198" s="842"/>
      <c r="H198" s="843"/>
      <c r="I198" s="843"/>
      <c r="J198" s="842"/>
      <c r="K198" s="843"/>
      <c r="L198" s="843"/>
      <c r="M198" s="842"/>
      <c r="N198" s="842"/>
      <c r="O198" s="842"/>
      <c r="P198" s="842"/>
      <c r="Q198" s="853"/>
      <c r="R198" s="853"/>
      <c r="S198" s="853"/>
      <c r="T198" s="853"/>
      <c r="U198" s="853"/>
      <c r="V198" s="853"/>
      <c r="W198" s="853"/>
      <c r="X198" s="853"/>
      <c r="Y198" s="853"/>
      <c r="Z198" s="853"/>
      <c r="AA198" s="837"/>
      <c r="AB198" s="838"/>
      <c r="AC198" s="838"/>
      <c r="AD198" s="840"/>
      <c r="AE198" s="840"/>
      <c r="AF198" s="841"/>
      <c r="AG198" s="850"/>
      <c r="AH198" s="851"/>
      <c r="AI198" s="851"/>
      <c r="AJ198" s="852"/>
      <c r="AK198" s="839"/>
      <c r="AL198" s="839"/>
      <c r="AM198" s="839"/>
      <c r="AN198" s="854"/>
      <c r="AO198" s="840"/>
      <c r="AP198" s="849">
        <f t="shared" si="35"/>
        <v>0</v>
      </c>
      <c r="AQ198" s="849"/>
      <c r="AR198" s="849"/>
      <c r="AS198" s="849"/>
      <c r="AT198" s="847"/>
      <c r="AU198" s="848"/>
      <c r="AV198" s="834"/>
      <c r="AW198" s="834"/>
      <c r="AX198" s="834"/>
      <c r="AY198" s="834"/>
      <c r="AZ198" s="834"/>
      <c r="BA198" s="834"/>
      <c r="BB198" s="834"/>
      <c r="BC198" s="834"/>
      <c r="BD198" s="844"/>
      <c r="BE198" s="845"/>
      <c r="BF198" s="846"/>
      <c r="BG198" s="842"/>
      <c r="BH198" s="843"/>
      <c r="BI198" s="843"/>
      <c r="ET198" s="37"/>
      <c r="EU198" s="37">
        <f t="shared" si="23"/>
        <v>0</v>
      </c>
      <c r="EV198" s="37" t="str">
        <f t="shared" si="24"/>
        <v/>
      </c>
      <c r="EX198" s="21">
        <f>IF(AND(OR(M198=PL①!$A$25,M198=PL①!$A$26,M198=PL①!$A$27),OR(AG198=PL①!$H$26,AG198=PL①!$H$27,AG198=PL①!$H$28)),1,0)</f>
        <v>0</v>
      </c>
      <c r="EY198" s="21">
        <f t="shared" si="25"/>
        <v>0</v>
      </c>
      <c r="EZ198" s="112">
        <f>IF(EY198=0,1,IF($O$73="",0,VLOOKUP($O$73,PL②!$A$58:$P$1517,EY198))+IF($AD$73="",0,VLOOKUP($AD$73,PL②!$A$58:$P$1517,EY198))+IF($AS$73="",0,VLOOKUP($AS$73,PL②!$A$58:$P$1517,EY198)))</f>
        <v>1</v>
      </c>
      <c r="FA198" s="21" t="str">
        <f t="shared" si="37"/>
        <v/>
      </c>
      <c r="FB198" s="112"/>
      <c r="FC198" s="21">
        <f>IF(OR(M198=PL①!$A$25,M198=PL①!$A$26,M198=PL①!$A$28,M198=PL①!$A$29),1,0)</f>
        <v>0</v>
      </c>
      <c r="FF198" s="21">
        <f t="shared" si="27"/>
        <v>0</v>
      </c>
      <c r="FG198" s="21">
        <f t="shared" si="28"/>
        <v>0</v>
      </c>
      <c r="FH198" s="21">
        <f>IF(AND(AG198=PL①!$H$29,OR(入力①申請書項目!M198=PL①!$A$25,入力①申請書項目!M198=PL①!$A$26,入力①申請書項目!M198=PL①!$A$27)),1,0)</f>
        <v>0</v>
      </c>
      <c r="FI198" s="21">
        <f>IF(AND($O$69=PL②!$G$1,入力①申請書項目!AG198=PL①!$H$26,OR(入力①申請書項目!M198=PL①!$A$25,入力①申請書項目!M198=PL①!$A$26,入力①申請書項目!M198=PL①!$A$28,入力①申請書項目!M198=PL①!$A$29)),1,0)</f>
        <v>0</v>
      </c>
      <c r="FJ198" s="21">
        <f>IF(AND(AT198=PL①!$D$26,OR(入力①申請書項目!M198=PL①!$A$25,入力①申請書項目!M198=PL①!$A$26,入力①申請書項目!M198=PL①!$A$27)),1,0)</f>
        <v>0</v>
      </c>
      <c r="FL198" s="37" t="str">
        <f t="shared" si="38"/>
        <v/>
      </c>
      <c r="FM198" s="37" t="str">
        <f t="shared" si="39"/>
        <v/>
      </c>
      <c r="FN198" s="37" t="str">
        <f t="shared" si="40"/>
        <v/>
      </c>
      <c r="FO198" s="37" t="str">
        <f t="shared" si="41"/>
        <v/>
      </c>
      <c r="FP198" s="37" t="str">
        <f t="shared" si="42"/>
        <v/>
      </c>
      <c r="FR198" s="54">
        <f t="shared" si="34"/>
        <v>1</v>
      </c>
      <c r="FS198" s="54" t="str">
        <f t="shared" si="36"/>
        <v/>
      </c>
    </row>
    <row r="199" spans="4:175" ht="13.5" customHeight="1">
      <c r="D199" s="148">
        <v>31</v>
      </c>
      <c r="E199" s="842"/>
      <c r="F199" s="843"/>
      <c r="G199" s="842"/>
      <c r="H199" s="843"/>
      <c r="I199" s="843"/>
      <c r="J199" s="842"/>
      <c r="K199" s="843"/>
      <c r="L199" s="843"/>
      <c r="M199" s="842"/>
      <c r="N199" s="842"/>
      <c r="O199" s="842"/>
      <c r="P199" s="842"/>
      <c r="Q199" s="853"/>
      <c r="R199" s="853"/>
      <c r="S199" s="853"/>
      <c r="T199" s="853"/>
      <c r="U199" s="853"/>
      <c r="V199" s="853"/>
      <c r="W199" s="853"/>
      <c r="X199" s="853"/>
      <c r="Y199" s="853"/>
      <c r="Z199" s="853"/>
      <c r="AA199" s="837"/>
      <c r="AB199" s="838"/>
      <c r="AC199" s="838"/>
      <c r="AD199" s="840"/>
      <c r="AE199" s="840"/>
      <c r="AF199" s="841"/>
      <c r="AG199" s="850"/>
      <c r="AH199" s="851"/>
      <c r="AI199" s="851"/>
      <c r="AJ199" s="852"/>
      <c r="AK199" s="839"/>
      <c r="AL199" s="839"/>
      <c r="AM199" s="839"/>
      <c r="AN199" s="854"/>
      <c r="AO199" s="840"/>
      <c r="AP199" s="849">
        <f t="shared" si="35"/>
        <v>0</v>
      </c>
      <c r="AQ199" s="849"/>
      <c r="AR199" s="849"/>
      <c r="AS199" s="849"/>
      <c r="AT199" s="847"/>
      <c r="AU199" s="848"/>
      <c r="AV199" s="834"/>
      <c r="AW199" s="834"/>
      <c r="AX199" s="834"/>
      <c r="AY199" s="834"/>
      <c r="AZ199" s="834"/>
      <c r="BA199" s="834"/>
      <c r="BB199" s="834"/>
      <c r="BC199" s="834"/>
      <c r="BD199" s="844"/>
      <c r="BE199" s="845"/>
      <c r="BF199" s="846"/>
      <c r="BG199" s="842"/>
      <c r="BH199" s="843"/>
      <c r="BI199" s="843"/>
      <c r="ET199" s="37"/>
      <c r="EU199" s="37">
        <f t="shared" si="23"/>
        <v>0</v>
      </c>
      <c r="EV199" s="37" t="str">
        <f t="shared" si="24"/>
        <v/>
      </c>
      <c r="EX199" s="21">
        <f>IF(AND(OR(M199=PL①!$A$25,M199=PL①!$A$26,M199=PL①!$A$27),OR(AG199=PL①!$H$26,AG199=PL①!$H$27,AG199=PL①!$H$28)),1,0)</f>
        <v>0</v>
      </c>
      <c r="EY199" s="21">
        <f t="shared" si="25"/>
        <v>0</v>
      </c>
      <c r="EZ199" s="112">
        <f>IF(EY199=0,1,IF($O$73="",0,VLOOKUP($O$73,PL②!$A$58:$P$1517,EY199))+IF($AD$73="",0,VLOOKUP($AD$73,PL②!$A$58:$P$1517,EY199))+IF($AS$73="",0,VLOOKUP($AS$73,PL②!$A$58:$P$1517,EY199)))</f>
        <v>1</v>
      </c>
      <c r="FA199" s="21" t="str">
        <f t="shared" si="37"/>
        <v/>
      </c>
      <c r="FB199" s="112"/>
      <c r="FC199" s="21">
        <f>IF(OR(M199=PL①!$A$25,M199=PL①!$A$26,M199=PL①!$A$28,M199=PL①!$A$29),1,0)</f>
        <v>0</v>
      </c>
      <c r="FF199" s="21">
        <f t="shared" si="27"/>
        <v>0</v>
      </c>
      <c r="FG199" s="21">
        <f t="shared" si="28"/>
        <v>0</v>
      </c>
      <c r="FH199" s="21">
        <f>IF(AND(AG199=PL①!$H$29,OR(入力①申請書項目!M199=PL①!$A$25,入力①申請書項目!M199=PL①!$A$26,入力①申請書項目!M199=PL①!$A$27)),1,0)</f>
        <v>0</v>
      </c>
      <c r="FI199" s="21">
        <f>IF(AND($O$69=PL②!$G$1,入力①申請書項目!AG199=PL①!$H$26,OR(入力①申請書項目!M199=PL①!$A$25,入力①申請書項目!M199=PL①!$A$26,入力①申請書項目!M199=PL①!$A$28,入力①申請書項目!M199=PL①!$A$29)),1,0)</f>
        <v>0</v>
      </c>
      <c r="FJ199" s="21">
        <f>IF(AND(AT199=PL①!$D$26,OR(入力①申請書項目!M199=PL①!$A$25,入力①申請書項目!M199=PL①!$A$26,入力①申請書項目!M199=PL①!$A$27)),1,0)</f>
        <v>0</v>
      </c>
      <c r="FL199" s="37" t="str">
        <f t="shared" si="38"/>
        <v/>
      </c>
      <c r="FM199" s="37" t="str">
        <f t="shared" si="39"/>
        <v/>
      </c>
      <c r="FN199" s="37" t="str">
        <f t="shared" si="40"/>
        <v/>
      </c>
      <c r="FO199" s="37" t="str">
        <f t="shared" si="41"/>
        <v/>
      </c>
      <c r="FP199" s="37" t="str">
        <f t="shared" si="42"/>
        <v/>
      </c>
      <c r="FR199" s="54">
        <f t="shared" si="34"/>
        <v>1</v>
      </c>
      <c r="FS199" s="54" t="str">
        <f t="shared" si="36"/>
        <v/>
      </c>
    </row>
    <row r="200" spans="4:175" ht="13.5" customHeight="1">
      <c r="D200" s="148">
        <v>32</v>
      </c>
      <c r="E200" s="842"/>
      <c r="F200" s="843"/>
      <c r="G200" s="842"/>
      <c r="H200" s="843"/>
      <c r="I200" s="843"/>
      <c r="J200" s="842"/>
      <c r="K200" s="843"/>
      <c r="L200" s="843"/>
      <c r="M200" s="842"/>
      <c r="N200" s="842"/>
      <c r="O200" s="842"/>
      <c r="P200" s="842"/>
      <c r="Q200" s="853"/>
      <c r="R200" s="853"/>
      <c r="S200" s="853"/>
      <c r="T200" s="853"/>
      <c r="U200" s="853"/>
      <c r="V200" s="853"/>
      <c r="W200" s="853"/>
      <c r="X200" s="853"/>
      <c r="Y200" s="853"/>
      <c r="Z200" s="853"/>
      <c r="AA200" s="837"/>
      <c r="AB200" s="838"/>
      <c r="AC200" s="838"/>
      <c r="AD200" s="840"/>
      <c r="AE200" s="840"/>
      <c r="AF200" s="841"/>
      <c r="AG200" s="850"/>
      <c r="AH200" s="851"/>
      <c r="AI200" s="851"/>
      <c r="AJ200" s="852"/>
      <c r="AK200" s="839"/>
      <c r="AL200" s="839"/>
      <c r="AM200" s="839"/>
      <c r="AN200" s="854"/>
      <c r="AO200" s="840"/>
      <c r="AP200" s="849">
        <f t="shared" si="35"/>
        <v>0</v>
      </c>
      <c r="AQ200" s="849"/>
      <c r="AR200" s="849"/>
      <c r="AS200" s="849"/>
      <c r="AT200" s="847"/>
      <c r="AU200" s="848"/>
      <c r="AV200" s="834"/>
      <c r="AW200" s="834"/>
      <c r="AX200" s="834"/>
      <c r="AY200" s="834"/>
      <c r="AZ200" s="834"/>
      <c r="BA200" s="834"/>
      <c r="BB200" s="834"/>
      <c r="BC200" s="834"/>
      <c r="BD200" s="844"/>
      <c r="BE200" s="845"/>
      <c r="BF200" s="846"/>
      <c r="BG200" s="842"/>
      <c r="BH200" s="843"/>
      <c r="BI200" s="843"/>
      <c r="ET200" s="37"/>
      <c r="EU200" s="37">
        <f t="shared" si="23"/>
        <v>0</v>
      </c>
      <c r="EV200" s="37" t="str">
        <f t="shared" si="24"/>
        <v/>
      </c>
      <c r="EX200" s="21">
        <f>IF(AND(OR(M200=PL①!$A$25,M200=PL①!$A$26,M200=PL①!$A$27),OR(AG200=PL①!$H$26,AG200=PL①!$H$27,AG200=PL①!$H$28)),1,0)</f>
        <v>0</v>
      </c>
      <c r="EY200" s="21">
        <f t="shared" si="25"/>
        <v>0</v>
      </c>
      <c r="EZ200" s="112">
        <f>IF(EY200=0,1,IF($O$73="",0,VLOOKUP($O$73,PL②!$A$58:$P$1517,EY200))+IF($AD$73="",0,VLOOKUP($AD$73,PL②!$A$58:$P$1517,EY200))+IF($AS$73="",0,VLOOKUP($AS$73,PL②!$A$58:$P$1517,EY200)))</f>
        <v>1</v>
      </c>
      <c r="FA200" s="21" t="str">
        <f t="shared" si="37"/>
        <v/>
      </c>
      <c r="FB200" s="112"/>
      <c r="FC200" s="21">
        <f>IF(OR(M200=PL①!$A$25,M200=PL①!$A$26,M200=PL①!$A$28,M200=PL①!$A$29),1,0)</f>
        <v>0</v>
      </c>
      <c r="FF200" s="21">
        <f t="shared" si="27"/>
        <v>0</v>
      </c>
      <c r="FG200" s="21">
        <f t="shared" si="28"/>
        <v>0</v>
      </c>
      <c r="FH200" s="21">
        <f>IF(AND(AG200=PL①!$H$29,OR(入力①申請書項目!M200=PL①!$A$25,入力①申請書項目!M200=PL①!$A$26,入力①申請書項目!M200=PL①!$A$27)),1,0)</f>
        <v>0</v>
      </c>
      <c r="FI200" s="21">
        <f>IF(AND($O$69=PL②!$G$1,入力①申請書項目!AG200=PL①!$H$26,OR(入力①申請書項目!M200=PL①!$A$25,入力①申請書項目!M200=PL①!$A$26,入力①申請書項目!M200=PL①!$A$28,入力①申請書項目!M200=PL①!$A$29)),1,0)</f>
        <v>0</v>
      </c>
      <c r="FJ200" s="21">
        <f>IF(AND(AT200=PL①!$D$26,OR(入力①申請書項目!M200=PL①!$A$25,入力①申請書項目!M200=PL①!$A$26,入力①申請書項目!M200=PL①!$A$27)),1,0)</f>
        <v>0</v>
      </c>
      <c r="FL200" s="37" t="str">
        <f t="shared" si="38"/>
        <v/>
      </c>
      <c r="FM200" s="37" t="str">
        <f t="shared" si="39"/>
        <v/>
      </c>
      <c r="FN200" s="37" t="str">
        <f t="shared" si="40"/>
        <v/>
      </c>
      <c r="FO200" s="37" t="str">
        <f t="shared" si="41"/>
        <v/>
      </c>
      <c r="FP200" s="37" t="str">
        <f t="shared" si="42"/>
        <v/>
      </c>
      <c r="FR200" s="54">
        <f t="shared" si="34"/>
        <v>1</v>
      </c>
      <c r="FS200" s="54" t="str">
        <f t="shared" si="36"/>
        <v/>
      </c>
    </row>
    <row r="201" spans="4:175" ht="13.5" customHeight="1">
      <c r="D201" s="148">
        <v>33</v>
      </c>
      <c r="E201" s="842"/>
      <c r="F201" s="843"/>
      <c r="G201" s="842"/>
      <c r="H201" s="843"/>
      <c r="I201" s="843"/>
      <c r="J201" s="842"/>
      <c r="K201" s="843"/>
      <c r="L201" s="843"/>
      <c r="M201" s="842"/>
      <c r="N201" s="842"/>
      <c r="O201" s="842"/>
      <c r="P201" s="842"/>
      <c r="Q201" s="853"/>
      <c r="R201" s="853"/>
      <c r="S201" s="853"/>
      <c r="T201" s="853"/>
      <c r="U201" s="853"/>
      <c r="V201" s="853"/>
      <c r="W201" s="853"/>
      <c r="X201" s="853"/>
      <c r="Y201" s="853"/>
      <c r="Z201" s="853"/>
      <c r="AA201" s="837"/>
      <c r="AB201" s="838"/>
      <c r="AC201" s="838"/>
      <c r="AD201" s="840"/>
      <c r="AE201" s="840"/>
      <c r="AF201" s="841"/>
      <c r="AG201" s="850"/>
      <c r="AH201" s="851"/>
      <c r="AI201" s="851"/>
      <c r="AJ201" s="852"/>
      <c r="AK201" s="839"/>
      <c r="AL201" s="839"/>
      <c r="AM201" s="839"/>
      <c r="AN201" s="854"/>
      <c r="AO201" s="840"/>
      <c r="AP201" s="849">
        <f t="shared" si="35"/>
        <v>0</v>
      </c>
      <c r="AQ201" s="849"/>
      <c r="AR201" s="849"/>
      <c r="AS201" s="849"/>
      <c r="AT201" s="847"/>
      <c r="AU201" s="848"/>
      <c r="AV201" s="834"/>
      <c r="AW201" s="834"/>
      <c r="AX201" s="834"/>
      <c r="AY201" s="834"/>
      <c r="AZ201" s="834"/>
      <c r="BA201" s="834"/>
      <c r="BB201" s="834"/>
      <c r="BC201" s="834"/>
      <c r="BD201" s="844"/>
      <c r="BE201" s="845"/>
      <c r="BF201" s="846"/>
      <c r="BG201" s="842"/>
      <c r="BH201" s="843"/>
      <c r="BI201" s="843"/>
      <c r="ET201" s="37"/>
      <c r="EU201" s="37">
        <f t="shared" si="23"/>
        <v>0</v>
      </c>
      <c r="EV201" s="37" t="str">
        <f t="shared" si="24"/>
        <v/>
      </c>
      <c r="EX201" s="21">
        <f>IF(AND(OR(M201=PL①!$A$25,M201=PL①!$A$26,M201=PL①!$A$27),OR(AG201=PL①!$H$26,AG201=PL①!$H$27,AG201=PL①!$H$28)),1,0)</f>
        <v>0</v>
      </c>
      <c r="EY201" s="21">
        <f t="shared" si="25"/>
        <v>0</v>
      </c>
      <c r="EZ201" s="112">
        <f>IF(EY201=0,1,IF($O$73="",0,VLOOKUP($O$73,PL②!$A$58:$P$1517,EY201))+IF($AD$73="",0,VLOOKUP($AD$73,PL②!$A$58:$P$1517,EY201))+IF($AS$73="",0,VLOOKUP($AS$73,PL②!$A$58:$P$1517,EY201)))</f>
        <v>1</v>
      </c>
      <c r="FA201" s="21" t="str">
        <f t="shared" si="37"/>
        <v/>
      </c>
      <c r="FB201" s="112"/>
      <c r="FC201" s="21">
        <f>IF(OR(M201=PL①!$A$25,M201=PL①!$A$26,M201=PL①!$A$28,M201=PL①!$A$29),1,0)</f>
        <v>0</v>
      </c>
      <c r="FF201" s="21">
        <f t="shared" si="27"/>
        <v>0</v>
      </c>
      <c r="FG201" s="21">
        <f t="shared" si="28"/>
        <v>0</v>
      </c>
      <c r="FH201" s="21">
        <f>IF(AND(AG201=PL①!$H$29,OR(入力①申請書項目!M201=PL①!$A$25,入力①申請書項目!M201=PL①!$A$26,入力①申請書項目!M201=PL①!$A$27)),1,0)</f>
        <v>0</v>
      </c>
      <c r="FI201" s="21">
        <f>IF(AND($O$69=PL②!$G$1,入力①申請書項目!AG201=PL①!$H$26,OR(入力①申請書項目!M201=PL①!$A$25,入力①申請書項目!M201=PL①!$A$26,入力①申請書項目!M201=PL①!$A$28,入力①申請書項目!M201=PL①!$A$29)),1,0)</f>
        <v>0</v>
      </c>
      <c r="FJ201" s="21">
        <f>IF(AND(AT201=PL①!$D$26,OR(入力①申請書項目!M201=PL①!$A$25,入力①申請書項目!M201=PL①!$A$26,入力①申請書項目!M201=PL①!$A$27)),1,0)</f>
        <v>0</v>
      </c>
      <c r="FL201" s="37" t="str">
        <f t="shared" si="38"/>
        <v/>
      </c>
      <c r="FM201" s="37" t="str">
        <f t="shared" si="39"/>
        <v/>
      </c>
      <c r="FN201" s="37" t="str">
        <f t="shared" si="40"/>
        <v/>
      </c>
      <c r="FO201" s="37" t="str">
        <f t="shared" si="41"/>
        <v/>
      </c>
      <c r="FP201" s="37" t="str">
        <f t="shared" si="42"/>
        <v/>
      </c>
      <c r="FR201" s="54">
        <f t="shared" si="34"/>
        <v>1</v>
      </c>
      <c r="FS201" s="54" t="str">
        <f t="shared" si="36"/>
        <v/>
      </c>
    </row>
    <row r="202" spans="4:175" ht="13.5" customHeight="1">
      <c r="D202" s="148">
        <v>34</v>
      </c>
      <c r="E202" s="842"/>
      <c r="F202" s="843"/>
      <c r="G202" s="842"/>
      <c r="H202" s="843"/>
      <c r="I202" s="843"/>
      <c r="J202" s="842"/>
      <c r="K202" s="843"/>
      <c r="L202" s="843"/>
      <c r="M202" s="842"/>
      <c r="N202" s="842"/>
      <c r="O202" s="842"/>
      <c r="P202" s="842"/>
      <c r="Q202" s="853"/>
      <c r="R202" s="853"/>
      <c r="S202" s="853"/>
      <c r="T202" s="853"/>
      <c r="U202" s="853"/>
      <c r="V202" s="853"/>
      <c r="W202" s="853"/>
      <c r="X202" s="853"/>
      <c r="Y202" s="853"/>
      <c r="Z202" s="853"/>
      <c r="AA202" s="837"/>
      <c r="AB202" s="838"/>
      <c r="AC202" s="838"/>
      <c r="AD202" s="840"/>
      <c r="AE202" s="840"/>
      <c r="AF202" s="841"/>
      <c r="AG202" s="850"/>
      <c r="AH202" s="851"/>
      <c r="AI202" s="851"/>
      <c r="AJ202" s="852"/>
      <c r="AK202" s="839"/>
      <c r="AL202" s="839"/>
      <c r="AM202" s="839"/>
      <c r="AN202" s="854"/>
      <c r="AO202" s="840"/>
      <c r="AP202" s="849">
        <f t="shared" si="35"/>
        <v>0</v>
      </c>
      <c r="AQ202" s="849"/>
      <c r="AR202" s="849"/>
      <c r="AS202" s="849"/>
      <c r="AT202" s="847"/>
      <c r="AU202" s="848"/>
      <c r="AV202" s="834"/>
      <c r="AW202" s="834"/>
      <c r="AX202" s="834"/>
      <c r="AY202" s="834"/>
      <c r="AZ202" s="834"/>
      <c r="BA202" s="834"/>
      <c r="BB202" s="834"/>
      <c r="BC202" s="834"/>
      <c r="BD202" s="844"/>
      <c r="BE202" s="845"/>
      <c r="BF202" s="846"/>
      <c r="BG202" s="842"/>
      <c r="BH202" s="843"/>
      <c r="BI202" s="843"/>
      <c r="ET202" s="37"/>
      <c r="EU202" s="37">
        <f t="shared" si="23"/>
        <v>0</v>
      </c>
      <c r="EV202" s="37" t="str">
        <f t="shared" si="24"/>
        <v/>
      </c>
      <c r="EX202" s="21">
        <f>IF(AND(OR(M202=PL①!$A$25,M202=PL①!$A$26,M202=PL①!$A$27),OR(AG202=PL①!$H$26,AG202=PL①!$H$27,AG202=PL①!$H$28)),1,0)</f>
        <v>0</v>
      </c>
      <c r="EY202" s="21">
        <f t="shared" si="25"/>
        <v>0</v>
      </c>
      <c r="EZ202" s="112">
        <f>IF(EY202=0,1,IF($O$73="",0,VLOOKUP($O$73,PL②!$A$58:$P$1517,EY202))+IF($AD$73="",0,VLOOKUP($AD$73,PL②!$A$58:$P$1517,EY202))+IF($AS$73="",0,VLOOKUP($AS$73,PL②!$A$58:$P$1517,EY202)))</f>
        <v>1</v>
      </c>
      <c r="FA202" s="21" t="str">
        <f t="shared" si="37"/>
        <v/>
      </c>
      <c r="FB202" s="112"/>
      <c r="FC202" s="21">
        <f>IF(OR(M202=PL①!$A$25,M202=PL①!$A$26,M202=PL①!$A$28,M202=PL①!$A$29),1,0)</f>
        <v>0</v>
      </c>
      <c r="FF202" s="21">
        <f t="shared" si="27"/>
        <v>0</v>
      </c>
      <c r="FG202" s="21">
        <f t="shared" si="28"/>
        <v>0</v>
      </c>
      <c r="FH202" s="21">
        <f>IF(AND(AG202=PL①!$H$29,OR(入力①申請書項目!M202=PL①!$A$25,入力①申請書項目!M202=PL①!$A$26,入力①申請書項目!M202=PL①!$A$27)),1,0)</f>
        <v>0</v>
      </c>
      <c r="FI202" s="21">
        <f>IF(AND($O$69=PL②!$G$1,入力①申請書項目!AG202=PL①!$H$26,OR(入力①申請書項目!M202=PL①!$A$25,入力①申請書項目!M202=PL①!$A$26,入力①申請書項目!M202=PL①!$A$28,入力①申請書項目!M202=PL①!$A$29)),1,0)</f>
        <v>0</v>
      </c>
      <c r="FJ202" s="21">
        <f>IF(AND(AT202=PL①!$D$26,OR(入力①申請書項目!M202=PL①!$A$25,入力①申請書項目!M202=PL①!$A$26,入力①申請書項目!M202=PL①!$A$27)),1,0)</f>
        <v>0</v>
      </c>
      <c r="FL202" s="37" t="str">
        <f t="shared" si="38"/>
        <v/>
      </c>
      <c r="FM202" s="37" t="str">
        <f t="shared" si="39"/>
        <v/>
      </c>
      <c r="FN202" s="37" t="str">
        <f t="shared" si="40"/>
        <v/>
      </c>
      <c r="FO202" s="37" t="str">
        <f t="shared" si="41"/>
        <v/>
      </c>
      <c r="FP202" s="37" t="str">
        <f t="shared" si="42"/>
        <v/>
      </c>
      <c r="FR202" s="54">
        <f t="shared" si="34"/>
        <v>1</v>
      </c>
      <c r="FS202" s="54" t="str">
        <f t="shared" si="36"/>
        <v/>
      </c>
    </row>
    <row r="203" spans="4:175" ht="13.5" customHeight="1">
      <c r="D203" s="148">
        <v>35</v>
      </c>
      <c r="E203" s="842"/>
      <c r="F203" s="843"/>
      <c r="G203" s="842"/>
      <c r="H203" s="843"/>
      <c r="I203" s="843"/>
      <c r="J203" s="842"/>
      <c r="K203" s="843"/>
      <c r="L203" s="843"/>
      <c r="M203" s="842"/>
      <c r="N203" s="842"/>
      <c r="O203" s="842"/>
      <c r="P203" s="842"/>
      <c r="Q203" s="853"/>
      <c r="R203" s="853"/>
      <c r="S203" s="853"/>
      <c r="T203" s="853"/>
      <c r="U203" s="853"/>
      <c r="V203" s="853"/>
      <c r="W203" s="853"/>
      <c r="X203" s="853"/>
      <c r="Y203" s="853"/>
      <c r="Z203" s="853"/>
      <c r="AA203" s="837"/>
      <c r="AB203" s="838"/>
      <c r="AC203" s="838"/>
      <c r="AD203" s="840"/>
      <c r="AE203" s="840"/>
      <c r="AF203" s="841"/>
      <c r="AG203" s="850"/>
      <c r="AH203" s="851"/>
      <c r="AI203" s="851"/>
      <c r="AJ203" s="852"/>
      <c r="AK203" s="839"/>
      <c r="AL203" s="839"/>
      <c r="AM203" s="839"/>
      <c r="AN203" s="854"/>
      <c r="AO203" s="840"/>
      <c r="AP203" s="849">
        <f t="shared" si="35"/>
        <v>0</v>
      </c>
      <c r="AQ203" s="849"/>
      <c r="AR203" s="849"/>
      <c r="AS203" s="849"/>
      <c r="AT203" s="847"/>
      <c r="AU203" s="848"/>
      <c r="AV203" s="834"/>
      <c r="AW203" s="834"/>
      <c r="AX203" s="834"/>
      <c r="AY203" s="834"/>
      <c r="AZ203" s="834"/>
      <c r="BA203" s="834"/>
      <c r="BB203" s="834"/>
      <c r="BC203" s="834"/>
      <c r="BD203" s="844"/>
      <c r="BE203" s="845"/>
      <c r="BF203" s="846"/>
      <c r="BG203" s="842"/>
      <c r="BH203" s="843"/>
      <c r="BI203" s="843"/>
      <c r="ET203" s="37"/>
      <c r="EU203" s="37">
        <f t="shared" si="23"/>
        <v>0</v>
      </c>
      <c r="EV203" s="37" t="str">
        <f t="shared" si="24"/>
        <v/>
      </c>
      <c r="EX203" s="21">
        <f>IF(AND(OR(M203=PL①!$A$25,M203=PL①!$A$26,M203=PL①!$A$27),OR(AG203=PL①!$H$26,AG203=PL①!$H$27,AG203=PL①!$H$28)),1,0)</f>
        <v>0</v>
      </c>
      <c r="EY203" s="21">
        <f t="shared" si="25"/>
        <v>0</v>
      </c>
      <c r="EZ203" s="112">
        <f>IF(EY203=0,1,IF($O$73="",0,VLOOKUP($O$73,PL②!$A$58:$P$1517,EY203))+IF($AD$73="",0,VLOOKUP($AD$73,PL②!$A$58:$P$1517,EY203))+IF($AS$73="",0,VLOOKUP($AS$73,PL②!$A$58:$P$1517,EY203)))</f>
        <v>1</v>
      </c>
      <c r="FA203" s="21" t="str">
        <f t="shared" si="37"/>
        <v/>
      </c>
      <c r="FB203" s="112"/>
      <c r="FC203" s="21">
        <f>IF(OR(M203=PL①!$A$25,M203=PL①!$A$26,M203=PL①!$A$28,M203=PL①!$A$29),1,0)</f>
        <v>0</v>
      </c>
      <c r="FF203" s="21">
        <f t="shared" si="27"/>
        <v>0</v>
      </c>
      <c r="FG203" s="21">
        <f t="shared" si="28"/>
        <v>0</v>
      </c>
      <c r="FH203" s="21">
        <f>IF(AND(AG203=PL①!$H$29,OR(入力①申請書項目!M203=PL①!$A$25,入力①申請書項目!M203=PL①!$A$26,入力①申請書項目!M203=PL①!$A$27)),1,0)</f>
        <v>0</v>
      </c>
      <c r="FI203" s="21">
        <f>IF(AND($O$69=PL②!$G$1,入力①申請書項目!AG203=PL①!$H$26,OR(入力①申請書項目!M203=PL①!$A$25,入力①申請書項目!M203=PL①!$A$26,入力①申請書項目!M203=PL①!$A$28,入力①申請書項目!M203=PL①!$A$29)),1,0)</f>
        <v>0</v>
      </c>
      <c r="FJ203" s="21">
        <f>IF(AND(AT203=PL①!$D$26,OR(入力①申請書項目!M203=PL①!$A$25,入力①申請書項目!M203=PL①!$A$26,入力①申請書項目!M203=PL①!$A$27)),1,0)</f>
        <v>0</v>
      </c>
      <c r="FL203" s="37" t="str">
        <f t="shared" si="38"/>
        <v/>
      </c>
      <c r="FM203" s="37" t="str">
        <f t="shared" si="39"/>
        <v/>
      </c>
      <c r="FN203" s="37" t="str">
        <f t="shared" si="40"/>
        <v/>
      </c>
      <c r="FO203" s="37" t="str">
        <f t="shared" si="41"/>
        <v/>
      </c>
      <c r="FP203" s="37" t="str">
        <f t="shared" si="42"/>
        <v/>
      </c>
      <c r="FR203" s="54">
        <f t="shared" si="34"/>
        <v>1</v>
      </c>
      <c r="FS203" s="54" t="str">
        <f t="shared" si="36"/>
        <v/>
      </c>
    </row>
    <row r="204" spans="4:175" ht="13.5" customHeight="1">
      <c r="D204" s="148">
        <v>36</v>
      </c>
      <c r="E204" s="842"/>
      <c r="F204" s="843"/>
      <c r="G204" s="842"/>
      <c r="H204" s="843"/>
      <c r="I204" s="843"/>
      <c r="J204" s="842"/>
      <c r="K204" s="843"/>
      <c r="L204" s="843"/>
      <c r="M204" s="842"/>
      <c r="N204" s="842"/>
      <c r="O204" s="842"/>
      <c r="P204" s="842"/>
      <c r="Q204" s="853"/>
      <c r="R204" s="853"/>
      <c r="S204" s="853"/>
      <c r="T204" s="853"/>
      <c r="U204" s="853"/>
      <c r="V204" s="853"/>
      <c r="W204" s="853"/>
      <c r="X204" s="853"/>
      <c r="Y204" s="853"/>
      <c r="Z204" s="853"/>
      <c r="AA204" s="837"/>
      <c r="AB204" s="838"/>
      <c r="AC204" s="838"/>
      <c r="AD204" s="840"/>
      <c r="AE204" s="840"/>
      <c r="AF204" s="841"/>
      <c r="AG204" s="850"/>
      <c r="AH204" s="851"/>
      <c r="AI204" s="851"/>
      <c r="AJ204" s="852"/>
      <c r="AK204" s="839"/>
      <c r="AL204" s="839"/>
      <c r="AM204" s="839"/>
      <c r="AN204" s="854"/>
      <c r="AO204" s="840"/>
      <c r="AP204" s="849">
        <f t="shared" si="35"/>
        <v>0</v>
      </c>
      <c r="AQ204" s="849"/>
      <c r="AR204" s="849"/>
      <c r="AS204" s="849"/>
      <c r="AT204" s="847"/>
      <c r="AU204" s="848"/>
      <c r="AV204" s="834"/>
      <c r="AW204" s="834"/>
      <c r="AX204" s="834"/>
      <c r="AY204" s="834"/>
      <c r="AZ204" s="834"/>
      <c r="BA204" s="834"/>
      <c r="BB204" s="834"/>
      <c r="BC204" s="834"/>
      <c r="BD204" s="844"/>
      <c r="BE204" s="845"/>
      <c r="BF204" s="846"/>
      <c r="BG204" s="842"/>
      <c r="BH204" s="843"/>
      <c r="BI204" s="843"/>
      <c r="ET204" s="37"/>
      <c r="EU204" s="37">
        <f t="shared" si="23"/>
        <v>0</v>
      </c>
      <c r="EV204" s="37" t="str">
        <f t="shared" si="24"/>
        <v/>
      </c>
      <c r="EX204" s="21">
        <f>IF(AND(OR(M204=PL①!$A$25,M204=PL①!$A$26,M204=PL①!$A$27),OR(AG204=PL①!$H$26,AG204=PL①!$H$27,AG204=PL①!$H$28)),1,0)</f>
        <v>0</v>
      </c>
      <c r="EY204" s="21">
        <f t="shared" si="25"/>
        <v>0</v>
      </c>
      <c r="EZ204" s="112">
        <f>IF(EY204=0,1,IF($O$73="",0,VLOOKUP($O$73,PL②!$A$58:$P$1517,EY204))+IF($AD$73="",0,VLOOKUP($AD$73,PL②!$A$58:$P$1517,EY204))+IF($AS$73="",0,VLOOKUP($AS$73,PL②!$A$58:$P$1517,EY204)))</f>
        <v>1</v>
      </c>
      <c r="FA204" s="21" t="str">
        <f t="shared" si="37"/>
        <v/>
      </c>
      <c r="FB204" s="112"/>
      <c r="FC204" s="21">
        <f>IF(OR(M204=PL①!$A$25,M204=PL①!$A$26,M204=PL①!$A$28,M204=PL①!$A$29),1,0)</f>
        <v>0</v>
      </c>
      <c r="FF204" s="21">
        <f t="shared" si="27"/>
        <v>0</v>
      </c>
      <c r="FG204" s="21">
        <f t="shared" si="28"/>
        <v>0</v>
      </c>
      <c r="FH204" s="21">
        <f>IF(AND(AG204=PL①!$H$29,OR(入力①申請書項目!M204=PL①!$A$25,入力①申請書項目!M204=PL①!$A$26,入力①申請書項目!M204=PL①!$A$27)),1,0)</f>
        <v>0</v>
      </c>
      <c r="FI204" s="21">
        <f>IF(AND($O$69=PL②!$G$1,入力①申請書項目!AG204=PL①!$H$26,OR(入力①申請書項目!M204=PL①!$A$25,入力①申請書項目!M204=PL①!$A$26,入力①申請書項目!M204=PL①!$A$28,入力①申請書項目!M204=PL①!$A$29)),1,0)</f>
        <v>0</v>
      </c>
      <c r="FJ204" s="21">
        <f>IF(AND(AT204=PL①!$D$26,OR(入力①申請書項目!M204=PL①!$A$25,入力①申請書項目!M204=PL①!$A$26,入力①申請書項目!M204=PL①!$A$27)),1,0)</f>
        <v>0</v>
      </c>
      <c r="FL204" s="37" t="str">
        <f t="shared" si="38"/>
        <v/>
      </c>
      <c r="FM204" s="37" t="str">
        <f t="shared" si="39"/>
        <v/>
      </c>
      <c r="FN204" s="37" t="str">
        <f t="shared" si="40"/>
        <v/>
      </c>
      <c r="FO204" s="37" t="str">
        <f t="shared" si="41"/>
        <v/>
      </c>
      <c r="FP204" s="37" t="str">
        <f t="shared" si="42"/>
        <v/>
      </c>
      <c r="FR204" s="54">
        <f t="shared" si="34"/>
        <v>1</v>
      </c>
      <c r="FS204" s="54" t="str">
        <f t="shared" si="36"/>
        <v/>
      </c>
    </row>
    <row r="205" spans="4:175" ht="13.5" customHeight="1">
      <c r="D205" s="148">
        <v>37</v>
      </c>
      <c r="E205" s="842"/>
      <c r="F205" s="843"/>
      <c r="G205" s="842"/>
      <c r="H205" s="843"/>
      <c r="I205" s="843"/>
      <c r="J205" s="842"/>
      <c r="K205" s="843"/>
      <c r="L205" s="843"/>
      <c r="M205" s="842"/>
      <c r="N205" s="842"/>
      <c r="O205" s="842"/>
      <c r="P205" s="842"/>
      <c r="Q205" s="853"/>
      <c r="R205" s="853"/>
      <c r="S205" s="853"/>
      <c r="T205" s="853"/>
      <c r="U205" s="853"/>
      <c r="V205" s="853"/>
      <c r="W205" s="853"/>
      <c r="X205" s="853"/>
      <c r="Y205" s="853"/>
      <c r="Z205" s="853"/>
      <c r="AA205" s="837"/>
      <c r="AB205" s="838"/>
      <c r="AC205" s="838"/>
      <c r="AD205" s="840"/>
      <c r="AE205" s="840"/>
      <c r="AF205" s="841"/>
      <c r="AG205" s="850"/>
      <c r="AH205" s="851"/>
      <c r="AI205" s="851"/>
      <c r="AJ205" s="852"/>
      <c r="AK205" s="839"/>
      <c r="AL205" s="839"/>
      <c r="AM205" s="839"/>
      <c r="AN205" s="854"/>
      <c r="AO205" s="840"/>
      <c r="AP205" s="849">
        <f t="shared" si="35"/>
        <v>0</v>
      </c>
      <c r="AQ205" s="849"/>
      <c r="AR205" s="849"/>
      <c r="AS205" s="849"/>
      <c r="AT205" s="847"/>
      <c r="AU205" s="848"/>
      <c r="AV205" s="834"/>
      <c r="AW205" s="834"/>
      <c r="AX205" s="834"/>
      <c r="AY205" s="834"/>
      <c r="AZ205" s="834"/>
      <c r="BA205" s="834"/>
      <c r="BB205" s="834"/>
      <c r="BC205" s="834"/>
      <c r="BD205" s="844"/>
      <c r="BE205" s="845"/>
      <c r="BF205" s="846"/>
      <c r="BG205" s="842"/>
      <c r="BH205" s="843"/>
      <c r="BI205" s="843"/>
      <c r="ET205" s="37"/>
      <c r="EU205" s="37">
        <f t="shared" si="23"/>
        <v>0</v>
      </c>
      <c r="EV205" s="37" t="str">
        <f t="shared" si="24"/>
        <v/>
      </c>
      <c r="EX205" s="21">
        <f>IF(AND(OR(M205=PL①!$A$25,M205=PL①!$A$26,M205=PL①!$A$27),OR(AG205=PL①!$H$26,AG205=PL①!$H$27,AG205=PL①!$H$28)),1,0)</f>
        <v>0</v>
      </c>
      <c r="EY205" s="21">
        <f t="shared" si="25"/>
        <v>0</v>
      </c>
      <c r="EZ205" s="112">
        <f>IF(EY205=0,1,IF($O$73="",0,VLOOKUP($O$73,PL②!$A$58:$P$1517,EY205))+IF($AD$73="",0,VLOOKUP($AD$73,PL②!$A$58:$P$1517,EY205))+IF($AS$73="",0,VLOOKUP($AS$73,PL②!$A$58:$P$1517,EY205)))</f>
        <v>1</v>
      </c>
      <c r="FA205" s="21" t="str">
        <f t="shared" si="37"/>
        <v/>
      </c>
      <c r="FB205" s="112"/>
      <c r="FC205" s="21">
        <f>IF(OR(M205=PL①!$A$25,M205=PL①!$A$26,M205=PL①!$A$28,M205=PL①!$A$29),1,0)</f>
        <v>0</v>
      </c>
      <c r="FF205" s="21">
        <f t="shared" si="27"/>
        <v>0</v>
      </c>
      <c r="FG205" s="21">
        <f t="shared" si="28"/>
        <v>0</v>
      </c>
      <c r="FH205" s="21">
        <f>IF(AND(AG205=PL①!$H$29,OR(入力①申請書項目!M205=PL①!$A$25,入力①申請書項目!M205=PL①!$A$26,入力①申請書項目!M205=PL①!$A$27)),1,0)</f>
        <v>0</v>
      </c>
      <c r="FI205" s="21">
        <f>IF(AND($O$69=PL②!$G$1,入力①申請書項目!AG205=PL①!$H$26,OR(入力①申請書項目!M205=PL①!$A$25,入力①申請書項目!M205=PL①!$A$26,入力①申請書項目!M205=PL①!$A$28,入力①申請書項目!M205=PL①!$A$29)),1,0)</f>
        <v>0</v>
      </c>
      <c r="FJ205" s="21">
        <f>IF(AND(AT205=PL①!$D$26,OR(入力①申請書項目!M205=PL①!$A$25,入力①申請書項目!M205=PL①!$A$26,入力①申請書項目!M205=PL①!$A$27)),1,0)</f>
        <v>0</v>
      </c>
      <c r="FL205" s="37" t="str">
        <f t="shared" si="38"/>
        <v/>
      </c>
      <c r="FM205" s="37" t="str">
        <f t="shared" si="39"/>
        <v/>
      </c>
      <c r="FN205" s="37" t="str">
        <f t="shared" si="40"/>
        <v/>
      </c>
      <c r="FO205" s="37" t="str">
        <f t="shared" si="41"/>
        <v/>
      </c>
      <c r="FP205" s="37" t="str">
        <f t="shared" si="42"/>
        <v/>
      </c>
      <c r="FR205" s="54">
        <f t="shared" si="34"/>
        <v>1</v>
      </c>
      <c r="FS205" s="54" t="str">
        <f t="shared" si="36"/>
        <v/>
      </c>
    </row>
    <row r="206" spans="4:175" ht="13.5" customHeight="1">
      <c r="D206" s="148">
        <v>38</v>
      </c>
      <c r="E206" s="842"/>
      <c r="F206" s="843"/>
      <c r="G206" s="842"/>
      <c r="H206" s="843"/>
      <c r="I206" s="843"/>
      <c r="J206" s="842"/>
      <c r="K206" s="843"/>
      <c r="L206" s="843"/>
      <c r="M206" s="842"/>
      <c r="N206" s="842"/>
      <c r="O206" s="842"/>
      <c r="P206" s="842"/>
      <c r="Q206" s="853"/>
      <c r="R206" s="853"/>
      <c r="S206" s="853"/>
      <c r="T206" s="853"/>
      <c r="U206" s="853"/>
      <c r="V206" s="853"/>
      <c r="W206" s="853"/>
      <c r="X206" s="853"/>
      <c r="Y206" s="853"/>
      <c r="Z206" s="853"/>
      <c r="AA206" s="837"/>
      <c r="AB206" s="838"/>
      <c r="AC206" s="838"/>
      <c r="AD206" s="840"/>
      <c r="AE206" s="840"/>
      <c r="AF206" s="841"/>
      <c r="AG206" s="850"/>
      <c r="AH206" s="851"/>
      <c r="AI206" s="851"/>
      <c r="AJ206" s="852"/>
      <c r="AK206" s="839"/>
      <c r="AL206" s="839"/>
      <c r="AM206" s="839"/>
      <c r="AN206" s="854"/>
      <c r="AO206" s="840"/>
      <c r="AP206" s="849">
        <f t="shared" si="35"/>
        <v>0</v>
      </c>
      <c r="AQ206" s="849"/>
      <c r="AR206" s="849"/>
      <c r="AS206" s="849"/>
      <c r="AT206" s="847"/>
      <c r="AU206" s="848"/>
      <c r="AV206" s="834"/>
      <c r="AW206" s="834"/>
      <c r="AX206" s="834"/>
      <c r="AY206" s="834"/>
      <c r="AZ206" s="834"/>
      <c r="BA206" s="834"/>
      <c r="BB206" s="834"/>
      <c r="BC206" s="834"/>
      <c r="BD206" s="844"/>
      <c r="BE206" s="845"/>
      <c r="BF206" s="846"/>
      <c r="BG206" s="842"/>
      <c r="BH206" s="843"/>
      <c r="BI206" s="843"/>
      <c r="ET206" s="37"/>
      <c r="EU206" s="37">
        <f t="shared" si="23"/>
        <v>0</v>
      </c>
      <c r="EV206" s="37" t="str">
        <f t="shared" si="24"/>
        <v/>
      </c>
      <c r="EX206" s="21">
        <f>IF(AND(OR(M206=PL①!$A$25,M206=PL①!$A$26,M206=PL①!$A$27),OR(AG206=PL①!$H$26,AG206=PL①!$H$27,AG206=PL①!$H$28)),1,0)</f>
        <v>0</v>
      </c>
      <c r="EY206" s="21">
        <f t="shared" si="25"/>
        <v>0</v>
      </c>
      <c r="EZ206" s="112">
        <f>IF(EY206=0,1,IF($O$73="",0,VLOOKUP($O$73,PL②!$A$58:$P$1517,EY206))+IF($AD$73="",0,VLOOKUP($AD$73,PL②!$A$58:$P$1517,EY206))+IF($AS$73="",0,VLOOKUP($AS$73,PL②!$A$58:$P$1517,EY206)))</f>
        <v>1</v>
      </c>
      <c r="FA206" s="21" t="str">
        <f t="shared" si="37"/>
        <v/>
      </c>
      <c r="FB206" s="112"/>
      <c r="FC206" s="21">
        <f>IF(OR(M206=PL①!$A$25,M206=PL①!$A$26,M206=PL①!$A$28,M206=PL①!$A$29),1,0)</f>
        <v>0</v>
      </c>
      <c r="FF206" s="21">
        <f t="shared" si="27"/>
        <v>0</v>
      </c>
      <c r="FG206" s="21">
        <f t="shared" si="28"/>
        <v>0</v>
      </c>
      <c r="FH206" s="21">
        <f>IF(AND(AG206=PL①!$H$29,OR(入力①申請書項目!M206=PL①!$A$25,入力①申請書項目!M206=PL①!$A$26,入力①申請書項目!M206=PL①!$A$27)),1,0)</f>
        <v>0</v>
      </c>
      <c r="FI206" s="21">
        <f>IF(AND($O$69=PL②!$G$1,入力①申請書項目!AG206=PL①!$H$26,OR(入力①申請書項目!M206=PL①!$A$25,入力①申請書項目!M206=PL①!$A$26,入力①申請書項目!M206=PL①!$A$28,入力①申請書項目!M206=PL①!$A$29)),1,0)</f>
        <v>0</v>
      </c>
      <c r="FJ206" s="21">
        <f>IF(AND(AT206=PL①!$D$26,OR(入力①申請書項目!M206=PL①!$A$25,入力①申請書項目!M206=PL①!$A$26,入力①申請書項目!M206=PL①!$A$27)),1,0)</f>
        <v>0</v>
      </c>
      <c r="FL206" s="37" t="str">
        <f t="shared" si="38"/>
        <v/>
      </c>
      <c r="FM206" s="37" t="str">
        <f t="shared" si="39"/>
        <v/>
      </c>
      <c r="FN206" s="37" t="str">
        <f t="shared" si="40"/>
        <v/>
      </c>
      <c r="FO206" s="37" t="str">
        <f t="shared" si="41"/>
        <v/>
      </c>
      <c r="FP206" s="37" t="str">
        <f t="shared" si="42"/>
        <v/>
      </c>
      <c r="FR206" s="54">
        <f t="shared" si="34"/>
        <v>1</v>
      </c>
      <c r="FS206" s="54" t="str">
        <f t="shared" si="36"/>
        <v/>
      </c>
    </row>
    <row r="207" spans="4:175" ht="13.5" customHeight="1">
      <c r="D207" s="148">
        <v>39</v>
      </c>
      <c r="E207" s="842"/>
      <c r="F207" s="843"/>
      <c r="G207" s="842"/>
      <c r="H207" s="843"/>
      <c r="I207" s="843"/>
      <c r="J207" s="842"/>
      <c r="K207" s="843"/>
      <c r="L207" s="843"/>
      <c r="M207" s="842"/>
      <c r="N207" s="842"/>
      <c r="O207" s="842"/>
      <c r="P207" s="842"/>
      <c r="Q207" s="853"/>
      <c r="R207" s="853"/>
      <c r="S207" s="853"/>
      <c r="T207" s="853"/>
      <c r="U207" s="853"/>
      <c r="V207" s="853"/>
      <c r="W207" s="853"/>
      <c r="X207" s="853"/>
      <c r="Y207" s="853"/>
      <c r="Z207" s="853"/>
      <c r="AA207" s="837"/>
      <c r="AB207" s="838"/>
      <c r="AC207" s="838"/>
      <c r="AD207" s="840"/>
      <c r="AE207" s="840"/>
      <c r="AF207" s="841"/>
      <c r="AG207" s="850"/>
      <c r="AH207" s="851"/>
      <c r="AI207" s="851"/>
      <c r="AJ207" s="852"/>
      <c r="AK207" s="839"/>
      <c r="AL207" s="839"/>
      <c r="AM207" s="839"/>
      <c r="AN207" s="854"/>
      <c r="AO207" s="840"/>
      <c r="AP207" s="849">
        <f t="shared" si="35"/>
        <v>0</v>
      </c>
      <c r="AQ207" s="849"/>
      <c r="AR207" s="849"/>
      <c r="AS207" s="849"/>
      <c r="AT207" s="847"/>
      <c r="AU207" s="848"/>
      <c r="AV207" s="834"/>
      <c r="AW207" s="834"/>
      <c r="AX207" s="834"/>
      <c r="AY207" s="834"/>
      <c r="AZ207" s="834"/>
      <c r="BA207" s="834"/>
      <c r="BB207" s="834"/>
      <c r="BC207" s="834"/>
      <c r="BD207" s="844"/>
      <c r="BE207" s="845"/>
      <c r="BF207" s="846"/>
      <c r="BG207" s="842"/>
      <c r="BH207" s="843"/>
      <c r="BI207" s="843"/>
      <c r="ET207" s="37"/>
      <c r="EU207" s="37">
        <f t="shared" si="23"/>
        <v>0</v>
      </c>
      <c r="EV207" s="37" t="str">
        <f t="shared" si="24"/>
        <v/>
      </c>
      <c r="EX207" s="21">
        <f>IF(AND(OR(M207=PL①!$A$25,M207=PL①!$A$26,M207=PL①!$A$27),OR(AG207=PL①!$H$26,AG207=PL①!$H$27,AG207=PL①!$H$28)),1,0)</f>
        <v>0</v>
      </c>
      <c r="EY207" s="21">
        <f t="shared" si="25"/>
        <v>0</v>
      </c>
      <c r="EZ207" s="112">
        <f>IF(EY207=0,1,IF($O$73="",0,VLOOKUP($O$73,PL②!$A$58:$P$1517,EY207))+IF($AD$73="",0,VLOOKUP($AD$73,PL②!$A$58:$P$1517,EY207))+IF($AS$73="",0,VLOOKUP($AS$73,PL②!$A$58:$P$1517,EY207)))</f>
        <v>1</v>
      </c>
      <c r="FA207" s="21" t="str">
        <f t="shared" si="37"/>
        <v/>
      </c>
      <c r="FB207" s="112"/>
      <c r="FC207" s="21">
        <f>IF(OR(M207=PL①!$A$25,M207=PL①!$A$26,M207=PL①!$A$28,M207=PL①!$A$29),1,0)</f>
        <v>0</v>
      </c>
      <c r="FF207" s="21">
        <f t="shared" si="27"/>
        <v>0</v>
      </c>
      <c r="FG207" s="21">
        <f t="shared" si="28"/>
        <v>0</v>
      </c>
      <c r="FH207" s="21">
        <f>IF(AND(AG207=PL①!$H$29,OR(入力①申請書項目!M207=PL①!$A$25,入力①申請書項目!M207=PL①!$A$26,入力①申請書項目!M207=PL①!$A$27)),1,0)</f>
        <v>0</v>
      </c>
      <c r="FI207" s="21">
        <f>IF(AND($O$69=PL②!$G$1,入力①申請書項目!AG207=PL①!$H$26,OR(入力①申請書項目!M207=PL①!$A$25,入力①申請書項目!M207=PL①!$A$26,入力①申請書項目!M207=PL①!$A$28,入力①申請書項目!M207=PL①!$A$29)),1,0)</f>
        <v>0</v>
      </c>
      <c r="FJ207" s="21">
        <f>IF(AND(AT207=PL①!$D$26,OR(入力①申請書項目!M207=PL①!$A$25,入力①申請書項目!M207=PL①!$A$26,入力①申請書項目!M207=PL①!$A$27)),1,0)</f>
        <v>0</v>
      </c>
      <c r="FL207" s="37" t="str">
        <f t="shared" si="38"/>
        <v/>
      </c>
      <c r="FM207" s="37" t="str">
        <f t="shared" si="39"/>
        <v/>
      </c>
      <c r="FN207" s="37" t="str">
        <f t="shared" si="40"/>
        <v/>
      </c>
      <c r="FO207" s="37" t="str">
        <f t="shared" si="41"/>
        <v/>
      </c>
      <c r="FP207" s="37" t="str">
        <f t="shared" si="42"/>
        <v/>
      </c>
      <c r="FR207" s="54">
        <f t="shared" si="34"/>
        <v>1</v>
      </c>
      <c r="FS207" s="54" t="str">
        <f t="shared" si="36"/>
        <v/>
      </c>
    </row>
    <row r="208" spans="4:175" ht="13.5" customHeight="1">
      <c r="D208" s="148">
        <v>40</v>
      </c>
      <c r="E208" s="842"/>
      <c r="F208" s="843"/>
      <c r="G208" s="842"/>
      <c r="H208" s="843"/>
      <c r="I208" s="843"/>
      <c r="J208" s="842"/>
      <c r="K208" s="843"/>
      <c r="L208" s="843"/>
      <c r="M208" s="842"/>
      <c r="N208" s="842"/>
      <c r="O208" s="842"/>
      <c r="P208" s="842"/>
      <c r="Q208" s="853"/>
      <c r="R208" s="853"/>
      <c r="S208" s="853"/>
      <c r="T208" s="853"/>
      <c r="U208" s="853"/>
      <c r="V208" s="853"/>
      <c r="W208" s="853"/>
      <c r="X208" s="853"/>
      <c r="Y208" s="853"/>
      <c r="Z208" s="853"/>
      <c r="AA208" s="837"/>
      <c r="AB208" s="838"/>
      <c r="AC208" s="838"/>
      <c r="AD208" s="840"/>
      <c r="AE208" s="840"/>
      <c r="AF208" s="841"/>
      <c r="AG208" s="850"/>
      <c r="AH208" s="851"/>
      <c r="AI208" s="851"/>
      <c r="AJ208" s="852"/>
      <c r="AK208" s="839"/>
      <c r="AL208" s="839"/>
      <c r="AM208" s="839"/>
      <c r="AN208" s="854"/>
      <c r="AO208" s="840"/>
      <c r="AP208" s="849">
        <f t="shared" si="35"/>
        <v>0</v>
      </c>
      <c r="AQ208" s="849"/>
      <c r="AR208" s="849"/>
      <c r="AS208" s="849"/>
      <c r="AT208" s="847"/>
      <c r="AU208" s="848"/>
      <c r="AV208" s="834"/>
      <c r="AW208" s="834"/>
      <c r="AX208" s="834"/>
      <c r="AY208" s="834"/>
      <c r="AZ208" s="834"/>
      <c r="BA208" s="834"/>
      <c r="BB208" s="834"/>
      <c r="BC208" s="834"/>
      <c r="BD208" s="844"/>
      <c r="BE208" s="845"/>
      <c r="BF208" s="846"/>
      <c r="BG208" s="842"/>
      <c r="BH208" s="843"/>
      <c r="BI208" s="843"/>
      <c r="ET208" s="37"/>
      <c r="EU208" s="37">
        <f t="shared" si="23"/>
        <v>0</v>
      </c>
      <c r="EV208" s="37" t="str">
        <f t="shared" si="24"/>
        <v/>
      </c>
      <c r="EX208" s="21">
        <f>IF(AND(OR(M208=PL①!$A$25,M208=PL①!$A$26,M208=PL①!$A$27),OR(AG208=PL①!$H$26,AG208=PL①!$H$27,AG208=PL①!$H$28)),1,0)</f>
        <v>0</v>
      </c>
      <c r="EY208" s="21">
        <f t="shared" si="25"/>
        <v>0</v>
      </c>
      <c r="EZ208" s="112">
        <f>IF(EY208=0,1,IF($O$73="",0,VLOOKUP($O$73,PL②!$A$58:$P$1517,EY208))+IF($AD$73="",0,VLOOKUP($AD$73,PL②!$A$58:$P$1517,EY208))+IF($AS$73="",0,VLOOKUP($AS$73,PL②!$A$58:$P$1517,EY208)))</f>
        <v>1</v>
      </c>
      <c r="FA208" s="21" t="str">
        <f t="shared" si="37"/>
        <v/>
      </c>
      <c r="FB208" s="112"/>
      <c r="FC208" s="21">
        <f>IF(OR(M208=PL①!$A$25,M208=PL①!$A$26,M208=PL①!$A$28,M208=PL①!$A$29),1,0)</f>
        <v>0</v>
      </c>
      <c r="FF208" s="21">
        <f t="shared" si="27"/>
        <v>0</v>
      </c>
      <c r="FG208" s="21">
        <f t="shared" si="28"/>
        <v>0</v>
      </c>
      <c r="FH208" s="21">
        <f>IF(AND(AG208=PL①!$H$29,OR(入力①申請書項目!M208=PL①!$A$25,入力①申請書項目!M208=PL①!$A$26,入力①申請書項目!M208=PL①!$A$27)),1,0)</f>
        <v>0</v>
      </c>
      <c r="FI208" s="21">
        <f>IF(AND($O$69=PL②!$G$1,入力①申請書項目!AG208=PL①!$H$26,OR(入力①申請書項目!M208=PL①!$A$25,入力①申請書項目!M208=PL①!$A$26,入力①申請書項目!M208=PL①!$A$28,入力①申請書項目!M208=PL①!$A$29)),1,0)</f>
        <v>0</v>
      </c>
      <c r="FJ208" s="21">
        <f>IF(AND(AT208=PL①!$D$26,OR(入力①申請書項目!M208=PL①!$A$25,入力①申請書項目!M208=PL①!$A$26,入力①申請書項目!M208=PL①!$A$27)),1,0)</f>
        <v>0</v>
      </c>
      <c r="FL208" s="37" t="str">
        <f t="shared" si="38"/>
        <v/>
      </c>
      <c r="FM208" s="37" t="str">
        <f t="shared" si="39"/>
        <v/>
      </c>
      <c r="FN208" s="37" t="str">
        <f t="shared" si="40"/>
        <v/>
      </c>
      <c r="FO208" s="37" t="str">
        <f t="shared" si="41"/>
        <v/>
      </c>
      <c r="FP208" s="37" t="str">
        <f t="shared" si="42"/>
        <v/>
      </c>
      <c r="FR208" s="54">
        <f t="shared" si="34"/>
        <v>1</v>
      </c>
      <c r="FS208" s="54" t="str">
        <f t="shared" si="36"/>
        <v/>
      </c>
    </row>
    <row r="209" spans="4:175" ht="13.5" customHeight="1">
      <c r="D209" s="148">
        <v>41</v>
      </c>
      <c r="E209" s="842"/>
      <c r="F209" s="843"/>
      <c r="G209" s="842"/>
      <c r="H209" s="843"/>
      <c r="I209" s="843"/>
      <c r="J209" s="842"/>
      <c r="K209" s="843"/>
      <c r="L209" s="843"/>
      <c r="M209" s="842"/>
      <c r="N209" s="842"/>
      <c r="O209" s="842"/>
      <c r="P209" s="842"/>
      <c r="Q209" s="853"/>
      <c r="R209" s="853"/>
      <c r="S209" s="853"/>
      <c r="T209" s="853"/>
      <c r="U209" s="853"/>
      <c r="V209" s="853"/>
      <c r="W209" s="853"/>
      <c r="X209" s="853"/>
      <c r="Y209" s="853"/>
      <c r="Z209" s="853"/>
      <c r="AA209" s="837"/>
      <c r="AB209" s="838"/>
      <c r="AC209" s="838"/>
      <c r="AD209" s="840"/>
      <c r="AE209" s="840"/>
      <c r="AF209" s="841"/>
      <c r="AG209" s="850"/>
      <c r="AH209" s="851"/>
      <c r="AI209" s="851"/>
      <c r="AJ209" s="852"/>
      <c r="AK209" s="839"/>
      <c r="AL209" s="839"/>
      <c r="AM209" s="839"/>
      <c r="AN209" s="854"/>
      <c r="AO209" s="840"/>
      <c r="AP209" s="849">
        <f t="shared" si="35"/>
        <v>0</v>
      </c>
      <c r="AQ209" s="849"/>
      <c r="AR209" s="849"/>
      <c r="AS209" s="849"/>
      <c r="AT209" s="847"/>
      <c r="AU209" s="848"/>
      <c r="AV209" s="834"/>
      <c r="AW209" s="834"/>
      <c r="AX209" s="834"/>
      <c r="AY209" s="834"/>
      <c r="AZ209" s="834"/>
      <c r="BA209" s="834"/>
      <c r="BB209" s="834"/>
      <c r="BC209" s="834"/>
      <c r="BD209" s="844"/>
      <c r="BE209" s="845"/>
      <c r="BF209" s="846"/>
      <c r="BG209" s="842"/>
      <c r="BH209" s="843"/>
      <c r="BI209" s="843"/>
      <c r="ET209" s="37"/>
      <c r="EU209" s="37">
        <f t="shared" si="23"/>
        <v>0</v>
      </c>
      <c r="EV209" s="37" t="str">
        <f t="shared" si="24"/>
        <v/>
      </c>
      <c r="EX209" s="21">
        <f>IF(AND(OR(M209=PL①!$A$25,M209=PL①!$A$26,M209=PL①!$A$27),OR(AG209=PL①!$H$26,AG209=PL①!$H$27,AG209=PL①!$H$28)),1,0)</f>
        <v>0</v>
      </c>
      <c r="EY209" s="21">
        <f t="shared" si="25"/>
        <v>0</v>
      </c>
      <c r="EZ209" s="112">
        <f>IF(EY209=0,1,IF($O$73="",0,VLOOKUP($O$73,PL②!$A$58:$P$1517,EY209))+IF($AD$73="",0,VLOOKUP($AD$73,PL②!$A$58:$P$1517,EY209))+IF($AS$73="",0,VLOOKUP($AS$73,PL②!$A$58:$P$1517,EY209)))</f>
        <v>1</v>
      </c>
      <c r="FA209" s="21" t="str">
        <f t="shared" si="37"/>
        <v/>
      </c>
      <c r="FB209" s="112"/>
      <c r="FC209" s="21">
        <f>IF(OR(M209=PL①!$A$25,M209=PL①!$A$26,M209=PL①!$A$28,M209=PL①!$A$29),1,0)</f>
        <v>0</v>
      </c>
      <c r="FF209" s="21">
        <f t="shared" si="27"/>
        <v>0</v>
      </c>
      <c r="FG209" s="21">
        <f t="shared" si="28"/>
        <v>0</v>
      </c>
      <c r="FH209" s="21">
        <f>IF(AND(AG209=PL①!$H$29,OR(入力①申請書項目!M209=PL①!$A$25,入力①申請書項目!M209=PL①!$A$26,入力①申請書項目!M209=PL①!$A$27)),1,0)</f>
        <v>0</v>
      </c>
      <c r="FI209" s="21">
        <f>IF(AND($O$69=PL②!$G$1,入力①申請書項目!AG209=PL①!$H$26,OR(入力①申請書項目!M209=PL①!$A$25,入力①申請書項目!M209=PL①!$A$26,入力①申請書項目!M209=PL①!$A$28,入力①申請書項目!M209=PL①!$A$29)),1,0)</f>
        <v>0</v>
      </c>
      <c r="FJ209" s="21">
        <f>IF(AND(AT209=PL①!$D$26,OR(入力①申請書項目!M209=PL①!$A$25,入力①申請書項目!M209=PL①!$A$26,入力①申請書項目!M209=PL①!$A$27)),1,0)</f>
        <v>0</v>
      </c>
      <c r="FL209" s="37" t="str">
        <f t="shared" si="38"/>
        <v/>
      </c>
      <c r="FM209" s="37" t="str">
        <f t="shared" si="39"/>
        <v/>
      </c>
      <c r="FN209" s="37" t="str">
        <f t="shared" si="40"/>
        <v/>
      </c>
      <c r="FO209" s="37" t="str">
        <f t="shared" si="41"/>
        <v/>
      </c>
      <c r="FP209" s="37" t="str">
        <f t="shared" si="42"/>
        <v/>
      </c>
      <c r="FR209" s="54">
        <f t="shared" si="34"/>
        <v>1</v>
      </c>
      <c r="FS209" s="54" t="str">
        <f t="shared" si="36"/>
        <v/>
      </c>
    </row>
    <row r="210" spans="4:175" ht="13.5" customHeight="1">
      <c r="D210" s="148">
        <v>42</v>
      </c>
      <c r="E210" s="842"/>
      <c r="F210" s="843"/>
      <c r="G210" s="842"/>
      <c r="H210" s="843"/>
      <c r="I210" s="843"/>
      <c r="J210" s="842"/>
      <c r="K210" s="843"/>
      <c r="L210" s="843"/>
      <c r="M210" s="842"/>
      <c r="N210" s="842"/>
      <c r="O210" s="842"/>
      <c r="P210" s="842"/>
      <c r="Q210" s="853"/>
      <c r="R210" s="853"/>
      <c r="S210" s="853"/>
      <c r="T210" s="853"/>
      <c r="U210" s="853"/>
      <c r="V210" s="853"/>
      <c r="W210" s="853"/>
      <c r="X210" s="853"/>
      <c r="Y210" s="853"/>
      <c r="Z210" s="853"/>
      <c r="AA210" s="837"/>
      <c r="AB210" s="838"/>
      <c r="AC210" s="838"/>
      <c r="AD210" s="840"/>
      <c r="AE210" s="840"/>
      <c r="AF210" s="841"/>
      <c r="AG210" s="850"/>
      <c r="AH210" s="851"/>
      <c r="AI210" s="851"/>
      <c r="AJ210" s="852"/>
      <c r="AK210" s="839"/>
      <c r="AL210" s="839"/>
      <c r="AM210" s="839"/>
      <c r="AN210" s="854"/>
      <c r="AO210" s="840"/>
      <c r="AP210" s="849">
        <f t="shared" si="35"/>
        <v>0</v>
      </c>
      <c r="AQ210" s="849"/>
      <c r="AR210" s="849"/>
      <c r="AS210" s="849"/>
      <c r="AT210" s="847"/>
      <c r="AU210" s="848"/>
      <c r="AV210" s="834"/>
      <c r="AW210" s="834"/>
      <c r="AX210" s="834"/>
      <c r="AY210" s="834"/>
      <c r="AZ210" s="834"/>
      <c r="BA210" s="834"/>
      <c r="BB210" s="834"/>
      <c r="BC210" s="834"/>
      <c r="BD210" s="844"/>
      <c r="BE210" s="845"/>
      <c r="BF210" s="846"/>
      <c r="BG210" s="842"/>
      <c r="BH210" s="843"/>
      <c r="BI210" s="843"/>
      <c r="ET210" s="37"/>
      <c r="EU210" s="37">
        <f t="shared" ref="EU210:EU241" si="43">IF(Q210="",0,1)</f>
        <v>0</v>
      </c>
      <c r="EV210" s="37" t="str">
        <f t="shared" ref="EV210:EV241" si="44">IF(Q210="","",G210*12+J210)</f>
        <v/>
      </c>
      <c r="EX210" s="21">
        <f>IF(AND(OR(M210=PL①!$A$25,M210=PL①!$A$26,M210=PL①!$A$27),OR(AG210=PL①!$H$26,AG210=PL①!$H$27,AG210=PL①!$H$28)),1,0)</f>
        <v>0</v>
      </c>
      <c r="EY210" s="21">
        <f t="shared" ref="EY210:EY241" si="45">IF(EX210=1,IF(AA210="埼玉県",10,0)+IF(AA210="千葉県",11,0)+IF(AA210="東京都",12,0)+IF(AA210="神奈川県",13,0)+IF(AA210="愛知県",14,0)+IF(AA210="京都府",15,0)+IF(AA210="大阪府",16,0),0)</f>
        <v>0</v>
      </c>
      <c r="EZ210" s="112">
        <f>IF(EY210=0,1,IF($O$73="",0,VLOOKUP($O$73,PL②!$A$58:$P$1517,EY210))+IF($AD$73="",0,VLOOKUP($AD$73,PL②!$A$58:$P$1517,EY210))+IF($AS$73="",0,VLOOKUP($AS$73,PL②!$A$58:$P$1517,EY210)))</f>
        <v>1</v>
      </c>
      <c r="FA210" s="21" t="str">
        <f t="shared" si="37"/>
        <v/>
      </c>
      <c r="FB210" s="112"/>
      <c r="FC210" s="21">
        <f>IF(OR(M210=PL①!$A$25,M210=PL①!$A$26,M210=PL①!$A$28,M210=PL①!$A$29),1,0)</f>
        <v>0</v>
      </c>
      <c r="FF210" s="21">
        <f t="shared" ref="FF210:FF241" si="46">IF(AND(EV210&lt;$EV$176,FC210=1),1,0)</f>
        <v>0</v>
      </c>
      <c r="FG210" s="21">
        <f t="shared" ref="FG210:FG241" si="47">IF(AND(EV210&lt;$EV$176,EX210),1,0)</f>
        <v>0</v>
      </c>
      <c r="FH210" s="21">
        <f>IF(AND(AG210=PL①!$H$29,OR(入力①申請書項目!M210=PL①!$A$25,入力①申請書項目!M210=PL①!$A$26,入力①申請書項目!M210=PL①!$A$27)),1,0)</f>
        <v>0</v>
      </c>
      <c r="FI210" s="21">
        <f>IF(AND($O$69=PL②!$G$1,入力①申請書項目!AG210=PL①!$H$26,OR(入力①申請書項目!M210=PL①!$A$25,入力①申請書項目!M210=PL①!$A$26,入力①申請書項目!M210=PL①!$A$28,入力①申請書項目!M210=PL①!$A$29)),1,0)</f>
        <v>0</v>
      </c>
      <c r="FJ210" s="21">
        <f>IF(AND(AT210=PL①!$D$26,OR(入力①申請書項目!M210=PL①!$A$25,入力①申請書項目!M210=PL①!$A$26,入力①申請書項目!M210=PL①!$A$27)),1,0)</f>
        <v>0</v>
      </c>
      <c r="FL210" s="37" t="str">
        <f t="shared" si="38"/>
        <v/>
      </c>
      <c r="FM210" s="37" t="str">
        <f t="shared" si="39"/>
        <v/>
      </c>
      <c r="FN210" s="37" t="str">
        <f t="shared" si="40"/>
        <v/>
      </c>
      <c r="FO210" s="37" t="str">
        <f t="shared" si="41"/>
        <v/>
      </c>
      <c r="FP210" s="37" t="str">
        <f t="shared" si="42"/>
        <v/>
      </c>
      <c r="FR210" s="54">
        <f t="shared" ref="FR210:FR241" si="48">IF(Q210="",1,IF(M210="",0,1)*IF(AA210="",0,1)*IF(AG210="",0,1)*IF(AV210="",0,1))</f>
        <v>1</v>
      </c>
      <c r="FS210" s="54" t="str">
        <f t="shared" si="36"/>
        <v/>
      </c>
    </row>
    <row r="211" spans="4:175" ht="13.5" customHeight="1">
      <c r="D211" s="148">
        <v>43</v>
      </c>
      <c r="E211" s="842"/>
      <c r="F211" s="843"/>
      <c r="G211" s="842"/>
      <c r="H211" s="843"/>
      <c r="I211" s="843"/>
      <c r="J211" s="842"/>
      <c r="K211" s="843"/>
      <c r="L211" s="843"/>
      <c r="M211" s="842"/>
      <c r="N211" s="842"/>
      <c r="O211" s="842"/>
      <c r="P211" s="842"/>
      <c r="Q211" s="853"/>
      <c r="R211" s="853"/>
      <c r="S211" s="853"/>
      <c r="T211" s="853"/>
      <c r="U211" s="853"/>
      <c r="V211" s="853"/>
      <c r="W211" s="853"/>
      <c r="X211" s="853"/>
      <c r="Y211" s="853"/>
      <c r="Z211" s="853"/>
      <c r="AA211" s="837"/>
      <c r="AB211" s="838"/>
      <c r="AC211" s="838"/>
      <c r="AD211" s="840"/>
      <c r="AE211" s="840"/>
      <c r="AF211" s="841"/>
      <c r="AG211" s="850"/>
      <c r="AH211" s="851"/>
      <c r="AI211" s="851"/>
      <c r="AJ211" s="852"/>
      <c r="AK211" s="839"/>
      <c r="AL211" s="839"/>
      <c r="AM211" s="839"/>
      <c r="AN211" s="854"/>
      <c r="AO211" s="840"/>
      <c r="AP211" s="849">
        <f t="shared" si="35"/>
        <v>0</v>
      </c>
      <c r="AQ211" s="849"/>
      <c r="AR211" s="849"/>
      <c r="AS211" s="849"/>
      <c r="AT211" s="847"/>
      <c r="AU211" s="848"/>
      <c r="AV211" s="834"/>
      <c r="AW211" s="834"/>
      <c r="AX211" s="834"/>
      <c r="AY211" s="834"/>
      <c r="AZ211" s="834"/>
      <c r="BA211" s="834"/>
      <c r="BB211" s="834"/>
      <c r="BC211" s="834"/>
      <c r="BD211" s="844"/>
      <c r="BE211" s="845"/>
      <c r="BF211" s="846"/>
      <c r="BG211" s="842"/>
      <c r="BH211" s="843"/>
      <c r="BI211" s="843"/>
      <c r="ET211" s="37"/>
      <c r="EU211" s="37">
        <f t="shared" si="43"/>
        <v>0</v>
      </c>
      <c r="EV211" s="37" t="str">
        <f t="shared" si="44"/>
        <v/>
      </c>
      <c r="EX211" s="21">
        <f>IF(AND(OR(M211=PL①!$A$25,M211=PL①!$A$26,M211=PL①!$A$27),OR(AG211=PL①!$H$26,AG211=PL①!$H$27,AG211=PL①!$H$28)),1,0)</f>
        <v>0</v>
      </c>
      <c r="EY211" s="21">
        <f t="shared" si="45"/>
        <v>0</v>
      </c>
      <c r="EZ211" s="112">
        <f>IF(EY211=0,1,IF($O$73="",0,VLOOKUP($O$73,PL②!$A$58:$P$1517,EY211))+IF($AD$73="",0,VLOOKUP($AD$73,PL②!$A$58:$P$1517,EY211))+IF($AS$73="",0,VLOOKUP($AS$73,PL②!$A$58:$P$1517,EY211)))</f>
        <v>1</v>
      </c>
      <c r="FA211" s="21" t="str">
        <f t="shared" si="37"/>
        <v/>
      </c>
      <c r="FB211" s="112"/>
      <c r="FC211" s="21">
        <f>IF(OR(M211=PL①!$A$25,M211=PL①!$A$26,M211=PL①!$A$28,M211=PL①!$A$29),1,0)</f>
        <v>0</v>
      </c>
      <c r="FF211" s="21">
        <f t="shared" si="46"/>
        <v>0</v>
      </c>
      <c r="FG211" s="21">
        <f t="shared" si="47"/>
        <v>0</v>
      </c>
      <c r="FH211" s="21">
        <f>IF(AND(AG211=PL①!$H$29,OR(入力①申請書項目!M211=PL①!$A$25,入力①申請書項目!M211=PL①!$A$26,入力①申請書項目!M211=PL①!$A$27)),1,0)</f>
        <v>0</v>
      </c>
      <c r="FI211" s="21">
        <f>IF(AND($O$69=PL②!$G$1,入力①申請書項目!AG211=PL①!$H$26,OR(入力①申請書項目!M211=PL①!$A$25,入力①申請書項目!M211=PL①!$A$26,入力①申請書項目!M211=PL①!$A$28,入力①申請書項目!M211=PL①!$A$29)),1,0)</f>
        <v>0</v>
      </c>
      <c r="FJ211" s="21">
        <f>IF(AND(AT211=PL①!$D$26,OR(入力①申請書項目!M211=PL①!$A$25,入力①申請書項目!M211=PL①!$A$26,入力①申請書項目!M211=PL①!$A$27)),1,0)</f>
        <v>0</v>
      </c>
      <c r="FL211" s="37" t="str">
        <f t="shared" si="38"/>
        <v/>
      </c>
      <c r="FM211" s="37" t="str">
        <f t="shared" si="39"/>
        <v/>
      </c>
      <c r="FN211" s="37" t="str">
        <f t="shared" si="40"/>
        <v/>
      </c>
      <c r="FO211" s="37" t="str">
        <f t="shared" si="41"/>
        <v/>
      </c>
      <c r="FP211" s="37" t="str">
        <f t="shared" si="42"/>
        <v/>
      </c>
      <c r="FR211" s="54">
        <f t="shared" si="48"/>
        <v>1</v>
      </c>
      <c r="FS211" s="54" t="str">
        <f t="shared" si="36"/>
        <v/>
      </c>
    </row>
    <row r="212" spans="4:175" ht="13.5" customHeight="1">
      <c r="D212" s="148">
        <v>44</v>
      </c>
      <c r="E212" s="842"/>
      <c r="F212" s="843"/>
      <c r="G212" s="842"/>
      <c r="H212" s="843"/>
      <c r="I212" s="843"/>
      <c r="J212" s="842"/>
      <c r="K212" s="843"/>
      <c r="L212" s="843"/>
      <c r="M212" s="842"/>
      <c r="N212" s="842"/>
      <c r="O212" s="842"/>
      <c r="P212" s="842"/>
      <c r="Q212" s="853"/>
      <c r="R212" s="853"/>
      <c r="S212" s="853"/>
      <c r="T212" s="853"/>
      <c r="U212" s="853"/>
      <c r="V212" s="853"/>
      <c r="W212" s="853"/>
      <c r="X212" s="853"/>
      <c r="Y212" s="853"/>
      <c r="Z212" s="853"/>
      <c r="AA212" s="837"/>
      <c r="AB212" s="838"/>
      <c r="AC212" s="838"/>
      <c r="AD212" s="840"/>
      <c r="AE212" s="840"/>
      <c r="AF212" s="841"/>
      <c r="AG212" s="850"/>
      <c r="AH212" s="851"/>
      <c r="AI212" s="851"/>
      <c r="AJ212" s="852"/>
      <c r="AK212" s="839"/>
      <c r="AL212" s="839"/>
      <c r="AM212" s="839"/>
      <c r="AN212" s="854"/>
      <c r="AO212" s="840"/>
      <c r="AP212" s="849">
        <f t="shared" si="35"/>
        <v>0</v>
      </c>
      <c r="AQ212" s="849"/>
      <c r="AR212" s="849"/>
      <c r="AS212" s="849"/>
      <c r="AT212" s="847"/>
      <c r="AU212" s="848"/>
      <c r="AV212" s="834"/>
      <c r="AW212" s="834"/>
      <c r="AX212" s="834"/>
      <c r="AY212" s="834"/>
      <c r="AZ212" s="834"/>
      <c r="BA212" s="834"/>
      <c r="BB212" s="834"/>
      <c r="BC212" s="834"/>
      <c r="BD212" s="844"/>
      <c r="BE212" s="845"/>
      <c r="BF212" s="846"/>
      <c r="BG212" s="842"/>
      <c r="BH212" s="843"/>
      <c r="BI212" s="843"/>
      <c r="ET212" s="37"/>
      <c r="EU212" s="37">
        <f t="shared" si="43"/>
        <v>0</v>
      </c>
      <c r="EV212" s="37" t="str">
        <f t="shared" si="44"/>
        <v/>
      </c>
      <c r="EX212" s="21">
        <f>IF(AND(OR(M212=PL①!$A$25,M212=PL①!$A$26,M212=PL①!$A$27),OR(AG212=PL①!$H$26,AG212=PL①!$H$27,AG212=PL①!$H$28)),1,0)</f>
        <v>0</v>
      </c>
      <c r="EY212" s="21">
        <f t="shared" si="45"/>
        <v>0</v>
      </c>
      <c r="EZ212" s="112">
        <f>IF(EY212=0,1,IF($O$73="",0,VLOOKUP($O$73,PL②!$A$58:$P$1517,EY212))+IF($AD$73="",0,VLOOKUP($AD$73,PL②!$A$58:$P$1517,EY212))+IF($AS$73="",0,VLOOKUP($AS$73,PL②!$A$58:$P$1517,EY212)))</f>
        <v>1</v>
      </c>
      <c r="FA212" s="21" t="str">
        <f t="shared" si="37"/>
        <v/>
      </c>
      <c r="FB212" s="112"/>
      <c r="FC212" s="21">
        <f>IF(OR(M212=PL①!$A$25,M212=PL①!$A$26,M212=PL①!$A$28,M212=PL①!$A$29),1,0)</f>
        <v>0</v>
      </c>
      <c r="FF212" s="21">
        <f t="shared" si="46"/>
        <v>0</v>
      </c>
      <c r="FG212" s="21">
        <f t="shared" si="47"/>
        <v>0</v>
      </c>
      <c r="FH212" s="21">
        <f>IF(AND(AG212=PL①!$H$29,OR(入力①申請書項目!M212=PL①!$A$25,入力①申請書項目!M212=PL①!$A$26,入力①申請書項目!M212=PL①!$A$27)),1,0)</f>
        <v>0</v>
      </c>
      <c r="FI212" s="21">
        <f>IF(AND($O$69=PL②!$G$1,入力①申請書項目!AG212=PL①!$H$26,OR(入力①申請書項目!M212=PL①!$A$25,入力①申請書項目!M212=PL①!$A$26,入力①申請書項目!M212=PL①!$A$28,入力①申請書項目!M212=PL①!$A$29)),1,0)</f>
        <v>0</v>
      </c>
      <c r="FJ212" s="21">
        <f>IF(AND(AT212=PL①!$D$26,OR(入力①申請書項目!M212=PL①!$A$25,入力①申請書項目!M212=PL①!$A$26,入力①申請書項目!M212=PL①!$A$27)),1,0)</f>
        <v>0</v>
      </c>
      <c r="FL212" s="37" t="str">
        <f t="shared" si="38"/>
        <v/>
      </c>
      <c r="FM212" s="37" t="str">
        <f t="shared" si="39"/>
        <v/>
      </c>
      <c r="FN212" s="37" t="str">
        <f t="shared" si="40"/>
        <v/>
      </c>
      <c r="FO212" s="37" t="str">
        <f t="shared" si="41"/>
        <v/>
      </c>
      <c r="FP212" s="37" t="str">
        <f t="shared" si="42"/>
        <v/>
      </c>
      <c r="FR212" s="54">
        <f t="shared" si="48"/>
        <v>1</v>
      </c>
      <c r="FS212" s="54" t="str">
        <f t="shared" si="36"/>
        <v/>
      </c>
    </row>
    <row r="213" spans="4:175" ht="13.5" customHeight="1">
      <c r="D213" s="148">
        <v>45</v>
      </c>
      <c r="E213" s="842"/>
      <c r="F213" s="843"/>
      <c r="G213" s="842"/>
      <c r="H213" s="843"/>
      <c r="I213" s="843"/>
      <c r="J213" s="842"/>
      <c r="K213" s="843"/>
      <c r="L213" s="843"/>
      <c r="M213" s="842"/>
      <c r="N213" s="842"/>
      <c r="O213" s="842"/>
      <c r="P213" s="842"/>
      <c r="Q213" s="853"/>
      <c r="R213" s="853"/>
      <c r="S213" s="853"/>
      <c r="T213" s="853"/>
      <c r="U213" s="853"/>
      <c r="V213" s="853"/>
      <c r="W213" s="853"/>
      <c r="X213" s="853"/>
      <c r="Y213" s="853"/>
      <c r="Z213" s="853"/>
      <c r="AA213" s="837"/>
      <c r="AB213" s="838"/>
      <c r="AC213" s="838"/>
      <c r="AD213" s="840"/>
      <c r="AE213" s="840"/>
      <c r="AF213" s="841"/>
      <c r="AG213" s="850"/>
      <c r="AH213" s="851"/>
      <c r="AI213" s="851"/>
      <c r="AJ213" s="852"/>
      <c r="AK213" s="839"/>
      <c r="AL213" s="839"/>
      <c r="AM213" s="839"/>
      <c r="AN213" s="854"/>
      <c r="AO213" s="840"/>
      <c r="AP213" s="849">
        <f t="shared" si="35"/>
        <v>0</v>
      </c>
      <c r="AQ213" s="849"/>
      <c r="AR213" s="849"/>
      <c r="AS213" s="849"/>
      <c r="AT213" s="847"/>
      <c r="AU213" s="848"/>
      <c r="AV213" s="834"/>
      <c r="AW213" s="834"/>
      <c r="AX213" s="834"/>
      <c r="AY213" s="834"/>
      <c r="AZ213" s="834"/>
      <c r="BA213" s="834"/>
      <c r="BB213" s="834"/>
      <c r="BC213" s="834"/>
      <c r="BD213" s="844"/>
      <c r="BE213" s="845"/>
      <c r="BF213" s="846"/>
      <c r="BG213" s="842"/>
      <c r="BH213" s="843"/>
      <c r="BI213" s="843"/>
      <c r="ET213" s="37"/>
      <c r="EU213" s="37">
        <f t="shared" si="43"/>
        <v>0</v>
      </c>
      <c r="EV213" s="37" t="str">
        <f t="shared" si="44"/>
        <v/>
      </c>
      <c r="EX213" s="21">
        <f>IF(AND(OR(M213=PL①!$A$25,M213=PL①!$A$26,M213=PL①!$A$27),OR(AG213=PL①!$H$26,AG213=PL①!$H$27,AG213=PL①!$H$28)),1,0)</f>
        <v>0</v>
      </c>
      <c r="EY213" s="21">
        <f t="shared" si="45"/>
        <v>0</v>
      </c>
      <c r="EZ213" s="112">
        <f>IF(EY213=0,1,IF($O$73="",0,VLOOKUP($O$73,PL②!$A$58:$P$1517,EY213))+IF($AD$73="",0,VLOOKUP($AD$73,PL②!$A$58:$P$1517,EY213))+IF($AS$73="",0,VLOOKUP($AS$73,PL②!$A$58:$P$1517,EY213)))</f>
        <v>1</v>
      </c>
      <c r="FA213" s="21" t="str">
        <f t="shared" si="37"/>
        <v/>
      </c>
      <c r="FB213" s="112"/>
      <c r="FC213" s="21">
        <f>IF(OR(M213=PL①!$A$25,M213=PL①!$A$26,M213=PL①!$A$28,M213=PL①!$A$29),1,0)</f>
        <v>0</v>
      </c>
      <c r="FF213" s="21">
        <f t="shared" si="46"/>
        <v>0</v>
      </c>
      <c r="FG213" s="21">
        <f t="shared" si="47"/>
        <v>0</v>
      </c>
      <c r="FH213" s="21">
        <f>IF(AND(AG213=PL①!$H$29,OR(入力①申請書項目!M213=PL①!$A$25,入力①申請書項目!M213=PL①!$A$26,入力①申請書項目!M213=PL①!$A$27)),1,0)</f>
        <v>0</v>
      </c>
      <c r="FI213" s="21">
        <f>IF(AND($O$69=PL②!$G$1,入力①申請書項目!AG213=PL①!$H$26,OR(入力①申請書項目!M213=PL①!$A$25,入力①申請書項目!M213=PL①!$A$26,入力①申請書項目!M213=PL①!$A$28,入力①申請書項目!M213=PL①!$A$29)),1,0)</f>
        <v>0</v>
      </c>
      <c r="FJ213" s="21">
        <f>IF(AND(AT213=PL①!$D$26,OR(入力①申請書項目!M213=PL①!$A$25,入力①申請書項目!M213=PL①!$A$26,入力①申請書項目!M213=PL①!$A$27)),1,0)</f>
        <v>0</v>
      </c>
      <c r="FL213" s="37" t="str">
        <f t="shared" si="38"/>
        <v/>
      </c>
      <c r="FM213" s="37" t="str">
        <f t="shared" si="39"/>
        <v/>
      </c>
      <c r="FN213" s="37" t="str">
        <f t="shared" si="40"/>
        <v/>
      </c>
      <c r="FO213" s="37" t="str">
        <f t="shared" si="41"/>
        <v/>
      </c>
      <c r="FP213" s="37" t="str">
        <f t="shared" si="42"/>
        <v/>
      </c>
      <c r="FR213" s="54">
        <f t="shared" si="48"/>
        <v>1</v>
      </c>
      <c r="FS213" s="54" t="str">
        <f t="shared" si="36"/>
        <v/>
      </c>
    </row>
    <row r="214" spans="4:175" ht="13.5" customHeight="1">
      <c r="D214" s="148">
        <v>46</v>
      </c>
      <c r="E214" s="842"/>
      <c r="F214" s="843"/>
      <c r="G214" s="842"/>
      <c r="H214" s="843"/>
      <c r="I214" s="843"/>
      <c r="J214" s="842"/>
      <c r="K214" s="843"/>
      <c r="L214" s="843"/>
      <c r="M214" s="842"/>
      <c r="N214" s="842"/>
      <c r="O214" s="842"/>
      <c r="P214" s="842"/>
      <c r="Q214" s="853"/>
      <c r="R214" s="853"/>
      <c r="S214" s="853"/>
      <c r="T214" s="853"/>
      <c r="U214" s="853"/>
      <c r="V214" s="853"/>
      <c r="W214" s="853"/>
      <c r="X214" s="853"/>
      <c r="Y214" s="853"/>
      <c r="Z214" s="853"/>
      <c r="AA214" s="837"/>
      <c r="AB214" s="838"/>
      <c r="AC214" s="838"/>
      <c r="AD214" s="840"/>
      <c r="AE214" s="840"/>
      <c r="AF214" s="841"/>
      <c r="AG214" s="850"/>
      <c r="AH214" s="851"/>
      <c r="AI214" s="851"/>
      <c r="AJ214" s="852"/>
      <c r="AK214" s="839"/>
      <c r="AL214" s="839"/>
      <c r="AM214" s="839"/>
      <c r="AN214" s="854"/>
      <c r="AO214" s="840"/>
      <c r="AP214" s="849">
        <f t="shared" si="35"/>
        <v>0</v>
      </c>
      <c r="AQ214" s="849"/>
      <c r="AR214" s="849"/>
      <c r="AS214" s="849"/>
      <c r="AT214" s="847"/>
      <c r="AU214" s="848"/>
      <c r="AV214" s="834"/>
      <c r="AW214" s="834"/>
      <c r="AX214" s="834"/>
      <c r="AY214" s="834"/>
      <c r="AZ214" s="834"/>
      <c r="BA214" s="834"/>
      <c r="BB214" s="834"/>
      <c r="BC214" s="834"/>
      <c r="BD214" s="844"/>
      <c r="BE214" s="845"/>
      <c r="BF214" s="846"/>
      <c r="BG214" s="842"/>
      <c r="BH214" s="843"/>
      <c r="BI214" s="843"/>
      <c r="ET214" s="37"/>
      <c r="EU214" s="37">
        <f t="shared" si="43"/>
        <v>0</v>
      </c>
      <c r="EV214" s="37" t="str">
        <f t="shared" si="44"/>
        <v/>
      </c>
      <c r="EX214" s="21">
        <f>IF(AND(OR(M214=PL①!$A$25,M214=PL①!$A$26,M214=PL①!$A$27),OR(AG214=PL①!$H$26,AG214=PL①!$H$27,AG214=PL①!$H$28)),1,0)</f>
        <v>0</v>
      </c>
      <c r="EY214" s="21">
        <f t="shared" si="45"/>
        <v>0</v>
      </c>
      <c r="EZ214" s="112">
        <f>IF(EY214=0,1,IF($O$73="",0,VLOOKUP($O$73,PL②!$A$58:$P$1517,EY214))+IF($AD$73="",0,VLOOKUP($AD$73,PL②!$A$58:$P$1517,EY214))+IF($AS$73="",0,VLOOKUP($AS$73,PL②!$A$58:$P$1517,EY214)))</f>
        <v>1</v>
      </c>
      <c r="FA214" s="21" t="str">
        <f t="shared" si="37"/>
        <v/>
      </c>
      <c r="FB214" s="112"/>
      <c r="FC214" s="21">
        <f>IF(OR(M214=PL①!$A$25,M214=PL①!$A$26,M214=PL①!$A$28,M214=PL①!$A$29),1,0)</f>
        <v>0</v>
      </c>
      <c r="FF214" s="21">
        <f t="shared" si="46"/>
        <v>0</v>
      </c>
      <c r="FG214" s="21">
        <f t="shared" si="47"/>
        <v>0</v>
      </c>
      <c r="FH214" s="21">
        <f>IF(AND(AG214=PL①!$H$29,OR(入力①申請書項目!M214=PL①!$A$25,入力①申請書項目!M214=PL①!$A$26,入力①申請書項目!M214=PL①!$A$27)),1,0)</f>
        <v>0</v>
      </c>
      <c r="FI214" s="21">
        <f>IF(AND($O$69=PL②!$G$1,入力①申請書項目!AG214=PL①!$H$26,OR(入力①申請書項目!M214=PL①!$A$25,入力①申請書項目!M214=PL①!$A$26,入力①申請書項目!M214=PL①!$A$28,入力①申請書項目!M214=PL①!$A$29)),1,0)</f>
        <v>0</v>
      </c>
      <c r="FJ214" s="21">
        <f>IF(AND(AT214=PL①!$D$26,OR(入力①申請書項目!M214=PL①!$A$25,入力①申請書項目!M214=PL①!$A$26,入力①申請書項目!M214=PL①!$A$27)),1,0)</f>
        <v>0</v>
      </c>
      <c r="FL214" s="37" t="str">
        <f t="shared" si="38"/>
        <v/>
      </c>
      <c r="FM214" s="37" t="str">
        <f t="shared" si="39"/>
        <v/>
      </c>
      <c r="FN214" s="37" t="str">
        <f t="shared" si="40"/>
        <v/>
      </c>
      <c r="FO214" s="37" t="str">
        <f t="shared" si="41"/>
        <v/>
      </c>
      <c r="FP214" s="37" t="str">
        <f t="shared" si="42"/>
        <v/>
      </c>
      <c r="FR214" s="54">
        <f t="shared" si="48"/>
        <v>1</v>
      </c>
      <c r="FS214" s="54" t="str">
        <f t="shared" si="36"/>
        <v/>
      </c>
    </row>
    <row r="215" spans="4:175" ht="13.5" customHeight="1">
      <c r="D215" s="148">
        <v>47</v>
      </c>
      <c r="E215" s="842"/>
      <c r="F215" s="843"/>
      <c r="G215" s="842"/>
      <c r="H215" s="843"/>
      <c r="I215" s="843"/>
      <c r="J215" s="842"/>
      <c r="K215" s="843"/>
      <c r="L215" s="843"/>
      <c r="M215" s="842"/>
      <c r="N215" s="842"/>
      <c r="O215" s="842"/>
      <c r="P215" s="842"/>
      <c r="Q215" s="853"/>
      <c r="R215" s="853"/>
      <c r="S215" s="853"/>
      <c r="T215" s="853"/>
      <c r="U215" s="853"/>
      <c r="V215" s="853"/>
      <c r="W215" s="853"/>
      <c r="X215" s="853"/>
      <c r="Y215" s="853"/>
      <c r="Z215" s="853"/>
      <c r="AA215" s="837"/>
      <c r="AB215" s="838"/>
      <c r="AC215" s="838"/>
      <c r="AD215" s="840"/>
      <c r="AE215" s="840"/>
      <c r="AF215" s="841"/>
      <c r="AG215" s="850"/>
      <c r="AH215" s="851"/>
      <c r="AI215" s="851"/>
      <c r="AJ215" s="852"/>
      <c r="AK215" s="839"/>
      <c r="AL215" s="839"/>
      <c r="AM215" s="839"/>
      <c r="AN215" s="854"/>
      <c r="AO215" s="840"/>
      <c r="AP215" s="849">
        <f t="shared" si="35"/>
        <v>0</v>
      </c>
      <c r="AQ215" s="849"/>
      <c r="AR215" s="849"/>
      <c r="AS215" s="849"/>
      <c r="AT215" s="847"/>
      <c r="AU215" s="848"/>
      <c r="AV215" s="834"/>
      <c r="AW215" s="834"/>
      <c r="AX215" s="834"/>
      <c r="AY215" s="834"/>
      <c r="AZ215" s="834"/>
      <c r="BA215" s="834"/>
      <c r="BB215" s="834"/>
      <c r="BC215" s="834"/>
      <c r="BD215" s="844"/>
      <c r="BE215" s="845"/>
      <c r="BF215" s="846"/>
      <c r="BG215" s="842"/>
      <c r="BH215" s="843"/>
      <c r="BI215" s="843"/>
      <c r="ET215" s="37"/>
      <c r="EU215" s="37">
        <f t="shared" si="43"/>
        <v>0</v>
      </c>
      <c r="EV215" s="37" t="str">
        <f t="shared" si="44"/>
        <v/>
      </c>
      <c r="EX215" s="21">
        <f>IF(AND(OR(M215=PL①!$A$25,M215=PL①!$A$26,M215=PL①!$A$27),OR(AG215=PL①!$H$26,AG215=PL①!$H$27,AG215=PL①!$H$28)),1,0)</f>
        <v>0</v>
      </c>
      <c r="EY215" s="21">
        <f t="shared" si="45"/>
        <v>0</v>
      </c>
      <c r="EZ215" s="112">
        <f>IF(EY215=0,1,IF($O$73="",0,VLOOKUP($O$73,PL②!$A$58:$P$1517,EY215))+IF($AD$73="",0,VLOOKUP($AD$73,PL②!$A$58:$P$1517,EY215))+IF($AS$73="",0,VLOOKUP($AS$73,PL②!$A$58:$P$1517,EY215)))</f>
        <v>1</v>
      </c>
      <c r="FA215" s="21" t="str">
        <f t="shared" si="37"/>
        <v/>
      </c>
      <c r="FB215" s="112"/>
      <c r="FC215" s="21">
        <f>IF(OR(M215=PL①!$A$25,M215=PL①!$A$26,M215=PL①!$A$28,M215=PL①!$A$29),1,0)</f>
        <v>0</v>
      </c>
      <c r="FF215" s="21">
        <f t="shared" si="46"/>
        <v>0</v>
      </c>
      <c r="FG215" s="21">
        <f t="shared" si="47"/>
        <v>0</v>
      </c>
      <c r="FH215" s="21">
        <f>IF(AND(AG215=PL①!$H$29,OR(入力①申請書項目!M215=PL①!$A$25,入力①申請書項目!M215=PL①!$A$26,入力①申請書項目!M215=PL①!$A$27)),1,0)</f>
        <v>0</v>
      </c>
      <c r="FI215" s="21">
        <f>IF(AND($O$69=PL②!$G$1,入力①申請書項目!AG215=PL①!$H$26,OR(入力①申請書項目!M215=PL①!$A$25,入力①申請書項目!M215=PL①!$A$26,入力①申請書項目!M215=PL①!$A$28,入力①申請書項目!M215=PL①!$A$29)),1,0)</f>
        <v>0</v>
      </c>
      <c r="FJ215" s="21">
        <f>IF(AND(AT215=PL①!$D$26,OR(入力①申請書項目!M215=PL①!$A$25,入力①申請書項目!M215=PL①!$A$26,入力①申請書項目!M215=PL①!$A$27)),1,0)</f>
        <v>0</v>
      </c>
      <c r="FL215" s="37" t="str">
        <f t="shared" si="38"/>
        <v/>
      </c>
      <c r="FM215" s="37" t="str">
        <f t="shared" si="39"/>
        <v/>
      </c>
      <c r="FN215" s="37" t="str">
        <f t="shared" si="40"/>
        <v/>
      </c>
      <c r="FO215" s="37" t="str">
        <f t="shared" si="41"/>
        <v/>
      </c>
      <c r="FP215" s="37" t="str">
        <f t="shared" si="42"/>
        <v/>
      </c>
      <c r="FR215" s="54">
        <f t="shared" si="48"/>
        <v>1</v>
      </c>
      <c r="FS215" s="54" t="str">
        <f t="shared" si="36"/>
        <v/>
      </c>
    </row>
    <row r="216" spans="4:175" ht="13.5" customHeight="1">
      <c r="D216" s="148">
        <v>48</v>
      </c>
      <c r="E216" s="842"/>
      <c r="F216" s="843"/>
      <c r="G216" s="842"/>
      <c r="H216" s="843"/>
      <c r="I216" s="843"/>
      <c r="J216" s="842"/>
      <c r="K216" s="843"/>
      <c r="L216" s="843"/>
      <c r="M216" s="842"/>
      <c r="N216" s="842"/>
      <c r="O216" s="842"/>
      <c r="P216" s="842"/>
      <c r="Q216" s="853"/>
      <c r="R216" s="853"/>
      <c r="S216" s="853"/>
      <c r="T216" s="853"/>
      <c r="U216" s="853"/>
      <c r="V216" s="853"/>
      <c r="W216" s="853"/>
      <c r="X216" s="853"/>
      <c r="Y216" s="853"/>
      <c r="Z216" s="853"/>
      <c r="AA216" s="837"/>
      <c r="AB216" s="838"/>
      <c r="AC216" s="838"/>
      <c r="AD216" s="840"/>
      <c r="AE216" s="840"/>
      <c r="AF216" s="841"/>
      <c r="AG216" s="850"/>
      <c r="AH216" s="851"/>
      <c r="AI216" s="851"/>
      <c r="AJ216" s="852"/>
      <c r="AK216" s="839"/>
      <c r="AL216" s="839"/>
      <c r="AM216" s="839"/>
      <c r="AN216" s="854"/>
      <c r="AO216" s="840"/>
      <c r="AP216" s="849">
        <f t="shared" si="35"/>
        <v>0</v>
      </c>
      <c r="AQ216" s="849"/>
      <c r="AR216" s="849"/>
      <c r="AS216" s="849"/>
      <c r="AT216" s="847"/>
      <c r="AU216" s="848"/>
      <c r="AV216" s="834"/>
      <c r="AW216" s="834"/>
      <c r="AX216" s="834"/>
      <c r="AY216" s="834"/>
      <c r="AZ216" s="834"/>
      <c r="BA216" s="834"/>
      <c r="BB216" s="834"/>
      <c r="BC216" s="834"/>
      <c r="BD216" s="844"/>
      <c r="BE216" s="845"/>
      <c r="BF216" s="846"/>
      <c r="BG216" s="842"/>
      <c r="BH216" s="843"/>
      <c r="BI216" s="843"/>
      <c r="ET216" s="37"/>
      <c r="EU216" s="37">
        <f t="shared" si="43"/>
        <v>0</v>
      </c>
      <c r="EV216" s="37" t="str">
        <f t="shared" si="44"/>
        <v/>
      </c>
      <c r="EX216" s="21">
        <f>IF(AND(OR(M216=PL①!$A$25,M216=PL①!$A$26,M216=PL①!$A$27),OR(AG216=PL①!$H$26,AG216=PL①!$H$27,AG216=PL①!$H$28)),1,0)</f>
        <v>0</v>
      </c>
      <c r="EY216" s="21">
        <f t="shared" si="45"/>
        <v>0</v>
      </c>
      <c r="EZ216" s="112">
        <f>IF(EY216=0,1,IF($O$73="",0,VLOOKUP($O$73,PL②!$A$58:$P$1517,EY216))+IF($AD$73="",0,VLOOKUP($AD$73,PL②!$A$58:$P$1517,EY216))+IF($AS$73="",0,VLOOKUP($AS$73,PL②!$A$58:$P$1517,EY216)))</f>
        <v>1</v>
      </c>
      <c r="FA216" s="21" t="str">
        <f t="shared" si="37"/>
        <v/>
      </c>
      <c r="FB216" s="112"/>
      <c r="FC216" s="21">
        <f>IF(OR(M216=PL①!$A$25,M216=PL①!$A$26,M216=PL①!$A$28,M216=PL①!$A$29),1,0)</f>
        <v>0</v>
      </c>
      <c r="FF216" s="21">
        <f t="shared" si="46"/>
        <v>0</v>
      </c>
      <c r="FG216" s="21">
        <f t="shared" si="47"/>
        <v>0</v>
      </c>
      <c r="FH216" s="21">
        <f>IF(AND(AG216=PL①!$H$29,OR(入力①申請書項目!M216=PL①!$A$25,入力①申請書項目!M216=PL①!$A$26,入力①申請書項目!M216=PL①!$A$27)),1,0)</f>
        <v>0</v>
      </c>
      <c r="FI216" s="21">
        <f>IF(AND($O$69=PL②!$G$1,入力①申請書項目!AG216=PL①!$H$26,OR(入力①申請書項目!M216=PL①!$A$25,入力①申請書項目!M216=PL①!$A$26,入力①申請書項目!M216=PL①!$A$28,入力①申請書項目!M216=PL①!$A$29)),1,0)</f>
        <v>0</v>
      </c>
      <c r="FJ216" s="21">
        <f>IF(AND(AT216=PL①!$D$26,OR(入力①申請書項目!M216=PL①!$A$25,入力①申請書項目!M216=PL①!$A$26,入力①申請書項目!M216=PL①!$A$27)),1,0)</f>
        <v>0</v>
      </c>
      <c r="FL216" s="37" t="str">
        <f t="shared" si="38"/>
        <v/>
      </c>
      <c r="FM216" s="37" t="str">
        <f t="shared" si="39"/>
        <v/>
      </c>
      <c r="FN216" s="37" t="str">
        <f t="shared" si="40"/>
        <v/>
      </c>
      <c r="FO216" s="37" t="str">
        <f t="shared" si="41"/>
        <v/>
      </c>
      <c r="FP216" s="37" t="str">
        <f t="shared" si="42"/>
        <v/>
      </c>
      <c r="FR216" s="54">
        <f t="shared" si="48"/>
        <v>1</v>
      </c>
      <c r="FS216" s="54" t="str">
        <f t="shared" si="36"/>
        <v/>
      </c>
    </row>
    <row r="217" spans="4:175" ht="13.5" customHeight="1">
      <c r="D217" s="148">
        <v>49</v>
      </c>
      <c r="E217" s="842"/>
      <c r="F217" s="843"/>
      <c r="G217" s="842"/>
      <c r="H217" s="843"/>
      <c r="I217" s="843"/>
      <c r="J217" s="842"/>
      <c r="K217" s="843"/>
      <c r="L217" s="843"/>
      <c r="M217" s="842"/>
      <c r="N217" s="842"/>
      <c r="O217" s="842"/>
      <c r="P217" s="842"/>
      <c r="Q217" s="853"/>
      <c r="R217" s="853"/>
      <c r="S217" s="853"/>
      <c r="T217" s="853"/>
      <c r="U217" s="853"/>
      <c r="V217" s="853"/>
      <c r="W217" s="853"/>
      <c r="X217" s="853"/>
      <c r="Y217" s="853"/>
      <c r="Z217" s="853"/>
      <c r="AA217" s="837"/>
      <c r="AB217" s="838"/>
      <c r="AC217" s="838"/>
      <c r="AD217" s="840"/>
      <c r="AE217" s="840"/>
      <c r="AF217" s="841"/>
      <c r="AG217" s="850"/>
      <c r="AH217" s="851"/>
      <c r="AI217" s="851"/>
      <c r="AJ217" s="852"/>
      <c r="AK217" s="839"/>
      <c r="AL217" s="839"/>
      <c r="AM217" s="839"/>
      <c r="AN217" s="854"/>
      <c r="AO217" s="840"/>
      <c r="AP217" s="849">
        <f t="shared" si="35"/>
        <v>0</v>
      </c>
      <c r="AQ217" s="849"/>
      <c r="AR217" s="849"/>
      <c r="AS217" s="849"/>
      <c r="AT217" s="847"/>
      <c r="AU217" s="848"/>
      <c r="AV217" s="834"/>
      <c r="AW217" s="834"/>
      <c r="AX217" s="834"/>
      <c r="AY217" s="834"/>
      <c r="AZ217" s="834"/>
      <c r="BA217" s="834"/>
      <c r="BB217" s="834"/>
      <c r="BC217" s="834"/>
      <c r="BD217" s="844"/>
      <c r="BE217" s="845"/>
      <c r="BF217" s="846"/>
      <c r="BG217" s="842"/>
      <c r="BH217" s="843"/>
      <c r="BI217" s="843"/>
      <c r="ET217" s="37"/>
      <c r="EU217" s="37">
        <f t="shared" si="43"/>
        <v>0</v>
      </c>
      <c r="EV217" s="37" t="str">
        <f t="shared" si="44"/>
        <v/>
      </c>
      <c r="EX217" s="21">
        <f>IF(AND(OR(M217=PL①!$A$25,M217=PL①!$A$26,M217=PL①!$A$27),OR(AG217=PL①!$H$26,AG217=PL①!$H$27,AG217=PL①!$H$28)),1,0)</f>
        <v>0</v>
      </c>
      <c r="EY217" s="21">
        <f t="shared" si="45"/>
        <v>0</v>
      </c>
      <c r="EZ217" s="112">
        <f>IF(EY217=0,1,IF($O$73="",0,VLOOKUP($O$73,PL②!$A$58:$P$1517,EY217))+IF($AD$73="",0,VLOOKUP($AD$73,PL②!$A$58:$P$1517,EY217))+IF($AS$73="",0,VLOOKUP($AS$73,PL②!$A$58:$P$1517,EY217)))</f>
        <v>1</v>
      </c>
      <c r="FA217" s="21" t="str">
        <f t="shared" si="37"/>
        <v/>
      </c>
      <c r="FB217" s="112"/>
      <c r="FC217" s="21">
        <f>IF(OR(M217=PL①!$A$25,M217=PL①!$A$26,M217=PL①!$A$28,M217=PL①!$A$29),1,0)</f>
        <v>0</v>
      </c>
      <c r="FF217" s="21">
        <f t="shared" si="46"/>
        <v>0</v>
      </c>
      <c r="FG217" s="21">
        <f t="shared" si="47"/>
        <v>0</v>
      </c>
      <c r="FH217" s="21">
        <f>IF(AND(AG217=PL①!$H$29,OR(入力①申請書項目!M217=PL①!$A$25,入力①申請書項目!M217=PL①!$A$26,入力①申請書項目!M217=PL①!$A$27)),1,0)</f>
        <v>0</v>
      </c>
      <c r="FI217" s="21">
        <f>IF(AND($O$69=PL②!$G$1,入力①申請書項目!AG217=PL①!$H$26,OR(入力①申請書項目!M217=PL①!$A$25,入力①申請書項目!M217=PL①!$A$26,入力①申請書項目!M217=PL①!$A$28,入力①申請書項目!M217=PL①!$A$29)),1,0)</f>
        <v>0</v>
      </c>
      <c r="FJ217" s="21">
        <f>IF(AND(AT217=PL①!$D$26,OR(入力①申請書項目!M217=PL①!$A$25,入力①申請書項目!M217=PL①!$A$26,入力①申請書項目!M217=PL①!$A$27)),1,0)</f>
        <v>0</v>
      </c>
      <c r="FL217" s="37" t="str">
        <f t="shared" si="38"/>
        <v/>
      </c>
      <c r="FM217" s="37" t="str">
        <f t="shared" si="39"/>
        <v/>
      </c>
      <c r="FN217" s="37" t="str">
        <f t="shared" si="40"/>
        <v/>
      </c>
      <c r="FO217" s="37" t="str">
        <f t="shared" si="41"/>
        <v/>
      </c>
      <c r="FP217" s="37" t="str">
        <f t="shared" si="42"/>
        <v/>
      </c>
      <c r="FR217" s="54">
        <f t="shared" si="48"/>
        <v>1</v>
      </c>
      <c r="FS217" s="54" t="str">
        <f t="shared" si="36"/>
        <v/>
      </c>
    </row>
    <row r="218" spans="4:175" ht="13.5" customHeight="1">
      <c r="D218" s="148">
        <v>50</v>
      </c>
      <c r="E218" s="842"/>
      <c r="F218" s="843"/>
      <c r="G218" s="842"/>
      <c r="H218" s="843"/>
      <c r="I218" s="843"/>
      <c r="J218" s="842"/>
      <c r="K218" s="843"/>
      <c r="L218" s="843"/>
      <c r="M218" s="842"/>
      <c r="N218" s="842"/>
      <c r="O218" s="842"/>
      <c r="P218" s="842"/>
      <c r="Q218" s="853"/>
      <c r="R218" s="853"/>
      <c r="S218" s="853"/>
      <c r="T218" s="853"/>
      <c r="U218" s="853"/>
      <c r="V218" s="853"/>
      <c r="W218" s="853"/>
      <c r="X218" s="853"/>
      <c r="Y218" s="853"/>
      <c r="Z218" s="853"/>
      <c r="AA218" s="837"/>
      <c r="AB218" s="838"/>
      <c r="AC218" s="838"/>
      <c r="AD218" s="840"/>
      <c r="AE218" s="840"/>
      <c r="AF218" s="841"/>
      <c r="AG218" s="850"/>
      <c r="AH218" s="851"/>
      <c r="AI218" s="851"/>
      <c r="AJ218" s="852"/>
      <c r="AK218" s="839"/>
      <c r="AL218" s="839"/>
      <c r="AM218" s="839"/>
      <c r="AN218" s="854"/>
      <c r="AO218" s="840"/>
      <c r="AP218" s="849">
        <f t="shared" si="35"/>
        <v>0</v>
      </c>
      <c r="AQ218" s="849"/>
      <c r="AR218" s="849"/>
      <c r="AS218" s="849"/>
      <c r="AT218" s="847"/>
      <c r="AU218" s="848"/>
      <c r="AV218" s="834"/>
      <c r="AW218" s="834"/>
      <c r="AX218" s="834"/>
      <c r="AY218" s="834"/>
      <c r="AZ218" s="834"/>
      <c r="BA218" s="834"/>
      <c r="BB218" s="834"/>
      <c r="BC218" s="834"/>
      <c r="BD218" s="844"/>
      <c r="BE218" s="845"/>
      <c r="BF218" s="846"/>
      <c r="BG218" s="842"/>
      <c r="BH218" s="843"/>
      <c r="BI218" s="843"/>
      <c r="ET218" s="37"/>
      <c r="EU218" s="37">
        <f t="shared" si="43"/>
        <v>0</v>
      </c>
      <c r="EV218" s="37" t="str">
        <f t="shared" si="44"/>
        <v/>
      </c>
      <c r="EX218" s="21">
        <f>IF(AND(OR(M218=PL①!$A$25,M218=PL①!$A$26,M218=PL①!$A$27),OR(AG218=PL①!$H$26,AG218=PL①!$H$27,AG218=PL①!$H$28)),1,0)</f>
        <v>0</v>
      </c>
      <c r="EY218" s="21">
        <f t="shared" si="45"/>
        <v>0</v>
      </c>
      <c r="EZ218" s="112">
        <f>IF(EY218=0,1,IF($O$73="",0,VLOOKUP($O$73,PL②!$A$58:$P$1517,EY218))+IF($AD$73="",0,VLOOKUP($AD$73,PL②!$A$58:$P$1517,EY218))+IF($AS$73="",0,VLOOKUP($AS$73,PL②!$A$58:$P$1517,EY218)))</f>
        <v>1</v>
      </c>
      <c r="FA218" s="21" t="str">
        <f t="shared" si="37"/>
        <v/>
      </c>
      <c r="FB218" s="112"/>
      <c r="FC218" s="21">
        <f>IF(OR(M218=PL①!$A$25,M218=PL①!$A$26,M218=PL①!$A$28,M218=PL①!$A$29),1,0)</f>
        <v>0</v>
      </c>
      <c r="FF218" s="21">
        <f t="shared" si="46"/>
        <v>0</v>
      </c>
      <c r="FG218" s="21">
        <f t="shared" si="47"/>
        <v>0</v>
      </c>
      <c r="FH218" s="21">
        <f>IF(AND(AG218=PL①!$H$29,OR(入力①申請書項目!M218=PL①!$A$25,入力①申請書項目!M218=PL①!$A$26,入力①申請書項目!M218=PL①!$A$27)),1,0)</f>
        <v>0</v>
      </c>
      <c r="FI218" s="21">
        <f>IF(AND($O$69=PL②!$G$1,入力①申請書項目!AG218=PL①!$H$26,OR(入力①申請書項目!M218=PL①!$A$25,入力①申請書項目!M218=PL①!$A$26,入力①申請書項目!M218=PL①!$A$28,入力①申請書項目!M218=PL①!$A$29)),1,0)</f>
        <v>0</v>
      </c>
      <c r="FJ218" s="21">
        <f>IF(AND(AT218=PL①!$D$26,OR(入力①申請書項目!M218=PL①!$A$25,入力①申請書項目!M218=PL①!$A$26,入力①申請書項目!M218=PL①!$A$27)),1,0)</f>
        <v>0</v>
      </c>
      <c r="FL218" s="37" t="str">
        <f t="shared" si="38"/>
        <v/>
      </c>
      <c r="FM218" s="37" t="str">
        <f t="shared" si="39"/>
        <v/>
      </c>
      <c r="FN218" s="37" t="str">
        <f t="shared" si="40"/>
        <v/>
      </c>
      <c r="FO218" s="37" t="str">
        <f t="shared" si="41"/>
        <v/>
      </c>
      <c r="FP218" s="37" t="str">
        <f t="shared" si="42"/>
        <v/>
      </c>
      <c r="FR218" s="54">
        <f t="shared" si="48"/>
        <v>1</v>
      </c>
      <c r="FS218" s="54" t="str">
        <f t="shared" si="36"/>
        <v/>
      </c>
    </row>
    <row r="219" spans="4:175" ht="13.5" customHeight="1">
      <c r="D219" s="148">
        <v>51</v>
      </c>
      <c r="E219" s="842"/>
      <c r="F219" s="843"/>
      <c r="G219" s="842"/>
      <c r="H219" s="843"/>
      <c r="I219" s="843"/>
      <c r="J219" s="842"/>
      <c r="K219" s="843"/>
      <c r="L219" s="843"/>
      <c r="M219" s="842"/>
      <c r="N219" s="842"/>
      <c r="O219" s="842"/>
      <c r="P219" s="842"/>
      <c r="Q219" s="853"/>
      <c r="R219" s="853"/>
      <c r="S219" s="853"/>
      <c r="T219" s="853"/>
      <c r="U219" s="853"/>
      <c r="V219" s="853"/>
      <c r="W219" s="853"/>
      <c r="X219" s="853"/>
      <c r="Y219" s="853"/>
      <c r="Z219" s="853"/>
      <c r="AA219" s="837"/>
      <c r="AB219" s="838"/>
      <c r="AC219" s="838"/>
      <c r="AD219" s="840"/>
      <c r="AE219" s="840"/>
      <c r="AF219" s="841"/>
      <c r="AG219" s="850"/>
      <c r="AH219" s="851"/>
      <c r="AI219" s="851"/>
      <c r="AJ219" s="852"/>
      <c r="AK219" s="839"/>
      <c r="AL219" s="839"/>
      <c r="AM219" s="839"/>
      <c r="AN219" s="854"/>
      <c r="AO219" s="840"/>
      <c r="AP219" s="849">
        <f t="shared" si="35"/>
        <v>0</v>
      </c>
      <c r="AQ219" s="849"/>
      <c r="AR219" s="849"/>
      <c r="AS219" s="849"/>
      <c r="AT219" s="847"/>
      <c r="AU219" s="848"/>
      <c r="AV219" s="834"/>
      <c r="AW219" s="834"/>
      <c r="AX219" s="834"/>
      <c r="AY219" s="834"/>
      <c r="AZ219" s="834"/>
      <c r="BA219" s="834"/>
      <c r="BB219" s="834"/>
      <c r="BC219" s="834"/>
      <c r="BD219" s="844"/>
      <c r="BE219" s="845"/>
      <c r="BF219" s="846"/>
      <c r="BG219" s="842"/>
      <c r="BH219" s="843"/>
      <c r="BI219" s="843"/>
      <c r="ET219" s="37"/>
      <c r="EU219" s="37">
        <f t="shared" si="43"/>
        <v>0</v>
      </c>
      <c r="EV219" s="37" t="str">
        <f t="shared" si="44"/>
        <v/>
      </c>
      <c r="EX219" s="21">
        <f>IF(AND(OR(M219=PL①!$A$25,M219=PL①!$A$26,M219=PL①!$A$27),OR(AG219=PL①!$H$26,AG219=PL①!$H$27,AG219=PL①!$H$28)),1,0)</f>
        <v>0</v>
      </c>
      <c r="EY219" s="21">
        <f t="shared" si="45"/>
        <v>0</v>
      </c>
      <c r="EZ219" s="112">
        <f>IF(EY219=0,1,IF($O$73="",0,VLOOKUP($O$73,PL②!$A$58:$P$1517,EY219))+IF($AD$73="",0,VLOOKUP($AD$73,PL②!$A$58:$P$1517,EY219))+IF($AS$73="",0,VLOOKUP($AS$73,PL②!$A$58:$P$1517,EY219)))</f>
        <v>1</v>
      </c>
      <c r="FA219" s="21" t="str">
        <f t="shared" si="37"/>
        <v/>
      </c>
      <c r="FB219" s="112"/>
      <c r="FC219" s="21">
        <f>IF(OR(M219=PL①!$A$25,M219=PL①!$A$26,M219=PL①!$A$28,M219=PL①!$A$29),1,0)</f>
        <v>0</v>
      </c>
      <c r="FF219" s="21">
        <f t="shared" si="46"/>
        <v>0</v>
      </c>
      <c r="FG219" s="21">
        <f t="shared" si="47"/>
        <v>0</v>
      </c>
      <c r="FH219" s="21">
        <f>IF(AND(AG219=PL①!$H$29,OR(入力①申請書項目!M219=PL①!$A$25,入力①申請書項目!M219=PL①!$A$26,入力①申請書項目!M219=PL①!$A$27)),1,0)</f>
        <v>0</v>
      </c>
      <c r="FI219" s="21">
        <f>IF(AND($O$69=PL②!$G$1,入力①申請書項目!AG219=PL①!$H$26,OR(入力①申請書項目!M219=PL①!$A$25,入力①申請書項目!M219=PL①!$A$26,入力①申請書項目!M219=PL①!$A$28,入力①申請書項目!M219=PL①!$A$29)),1,0)</f>
        <v>0</v>
      </c>
      <c r="FJ219" s="21">
        <f>IF(AND(AT219=PL①!$D$26,OR(入力①申請書項目!M219=PL①!$A$25,入力①申請書項目!M219=PL①!$A$26,入力①申請書項目!M219=PL①!$A$27)),1,0)</f>
        <v>0</v>
      </c>
      <c r="FL219" s="37" t="str">
        <f t="shared" si="38"/>
        <v/>
      </c>
      <c r="FM219" s="37" t="str">
        <f t="shared" si="39"/>
        <v/>
      </c>
      <c r="FN219" s="37" t="str">
        <f t="shared" si="40"/>
        <v/>
      </c>
      <c r="FO219" s="37" t="str">
        <f t="shared" si="41"/>
        <v/>
      </c>
      <c r="FP219" s="37" t="str">
        <f t="shared" si="42"/>
        <v/>
      </c>
      <c r="FR219" s="54">
        <f t="shared" si="48"/>
        <v>1</v>
      </c>
      <c r="FS219" s="54" t="str">
        <f t="shared" si="36"/>
        <v/>
      </c>
    </row>
    <row r="220" spans="4:175" ht="13.5" customHeight="1">
      <c r="D220" s="148">
        <v>52</v>
      </c>
      <c r="E220" s="842"/>
      <c r="F220" s="843"/>
      <c r="G220" s="842"/>
      <c r="H220" s="843"/>
      <c r="I220" s="843"/>
      <c r="J220" s="842"/>
      <c r="K220" s="843"/>
      <c r="L220" s="843"/>
      <c r="M220" s="842"/>
      <c r="N220" s="842"/>
      <c r="O220" s="842"/>
      <c r="P220" s="842"/>
      <c r="Q220" s="853"/>
      <c r="R220" s="853"/>
      <c r="S220" s="853"/>
      <c r="T220" s="853"/>
      <c r="U220" s="853"/>
      <c r="V220" s="853"/>
      <c r="W220" s="853"/>
      <c r="X220" s="853"/>
      <c r="Y220" s="853"/>
      <c r="Z220" s="853"/>
      <c r="AA220" s="837"/>
      <c r="AB220" s="838"/>
      <c r="AC220" s="838"/>
      <c r="AD220" s="840"/>
      <c r="AE220" s="840"/>
      <c r="AF220" s="841"/>
      <c r="AG220" s="850"/>
      <c r="AH220" s="851"/>
      <c r="AI220" s="851"/>
      <c r="AJ220" s="852"/>
      <c r="AK220" s="839"/>
      <c r="AL220" s="839"/>
      <c r="AM220" s="839"/>
      <c r="AN220" s="854"/>
      <c r="AO220" s="840"/>
      <c r="AP220" s="849">
        <f t="shared" si="35"/>
        <v>0</v>
      </c>
      <c r="AQ220" s="849"/>
      <c r="AR220" s="849"/>
      <c r="AS220" s="849"/>
      <c r="AT220" s="847"/>
      <c r="AU220" s="848"/>
      <c r="AV220" s="834"/>
      <c r="AW220" s="834"/>
      <c r="AX220" s="834"/>
      <c r="AY220" s="834"/>
      <c r="AZ220" s="834"/>
      <c r="BA220" s="834"/>
      <c r="BB220" s="834"/>
      <c r="BC220" s="834"/>
      <c r="BD220" s="844"/>
      <c r="BE220" s="845"/>
      <c r="BF220" s="846"/>
      <c r="BG220" s="842"/>
      <c r="BH220" s="843"/>
      <c r="BI220" s="843"/>
      <c r="ET220" s="37"/>
      <c r="EU220" s="37">
        <f t="shared" si="43"/>
        <v>0</v>
      </c>
      <c r="EV220" s="37" t="str">
        <f t="shared" si="44"/>
        <v/>
      </c>
      <c r="EX220" s="21">
        <f>IF(AND(OR(M220=PL①!$A$25,M220=PL①!$A$26,M220=PL①!$A$27),OR(AG220=PL①!$H$26,AG220=PL①!$H$27,AG220=PL①!$H$28)),1,0)</f>
        <v>0</v>
      </c>
      <c r="EY220" s="21">
        <f t="shared" si="45"/>
        <v>0</v>
      </c>
      <c r="EZ220" s="112">
        <f>IF(EY220=0,1,IF($O$73="",0,VLOOKUP($O$73,PL②!$A$58:$P$1517,EY220))+IF($AD$73="",0,VLOOKUP($AD$73,PL②!$A$58:$P$1517,EY220))+IF($AS$73="",0,VLOOKUP($AS$73,PL②!$A$58:$P$1517,EY220)))</f>
        <v>1</v>
      </c>
      <c r="FA220" s="21" t="str">
        <f t="shared" si="37"/>
        <v/>
      </c>
      <c r="FB220" s="112"/>
      <c r="FC220" s="21">
        <f>IF(OR(M220=PL①!$A$25,M220=PL①!$A$26,M220=PL①!$A$28,M220=PL①!$A$29),1,0)</f>
        <v>0</v>
      </c>
      <c r="FF220" s="21">
        <f t="shared" si="46"/>
        <v>0</v>
      </c>
      <c r="FG220" s="21">
        <f t="shared" si="47"/>
        <v>0</v>
      </c>
      <c r="FH220" s="21">
        <f>IF(AND(AG220=PL①!$H$29,OR(入力①申請書項目!M220=PL①!$A$25,入力①申請書項目!M220=PL①!$A$26,入力①申請書項目!M220=PL①!$A$27)),1,0)</f>
        <v>0</v>
      </c>
      <c r="FI220" s="21">
        <f>IF(AND($O$69=PL②!$G$1,入力①申請書項目!AG220=PL①!$H$26,OR(入力①申請書項目!M220=PL①!$A$25,入力①申請書項目!M220=PL①!$A$26,入力①申請書項目!M220=PL①!$A$28,入力①申請書項目!M220=PL①!$A$29)),1,0)</f>
        <v>0</v>
      </c>
      <c r="FJ220" s="21">
        <f>IF(AND(AT220=PL①!$D$26,OR(入力①申請書項目!M220=PL①!$A$25,入力①申請書項目!M220=PL①!$A$26,入力①申請書項目!M220=PL①!$A$27)),1,0)</f>
        <v>0</v>
      </c>
      <c r="FL220" s="37" t="str">
        <f t="shared" si="38"/>
        <v/>
      </c>
      <c r="FM220" s="37" t="str">
        <f t="shared" si="39"/>
        <v/>
      </c>
      <c r="FN220" s="37" t="str">
        <f t="shared" si="40"/>
        <v/>
      </c>
      <c r="FO220" s="37" t="str">
        <f t="shared" si="41"/>
        <v/>
      </c>
      <c r="FP220" s="37" t="str">
        <f t="shared" si="42"/>
        <v/>
      </c>
      <c r="FR220" s="54">
        <f t="shared" si="48"/>
        <v>1</v>
      </c>
      <c r="FS220" s="54" t="str">
        <f t="shared" si="36"/>
        <v/>
      </c>
    </row>
    <row r="221" spans="4:175" ht="13.5" customHeight="1">
      <c r="D221" s="148">
        <v>53</v>
      </c>
      <c r="E221" s="842"/>
      <c r="F221" s="843"/>
      <c r="G221" s="842"/>
      <c r="H221" s="843"/>
      <c r="I221" s="843"/>
      <c r="J221" s="842"/>
      <c r="K221" s="843"/>
      <c r="L221" s="843"/>
      <c r="M221" s="842"/>
      <c r="N221" s="842"/>
      <c r="O221" s="842"/>
      <c r="P221" s="842"/>
      <c r="Q221" s="853"/>
      <c r="R221" s="853"/>
      <c r="S221" s="853"/>
      <c r="T221" s="853"/>
      <c r="U221" s="853"/>
      <c r="V221" s="853"/>
      <c r="W221" s="853"/>
      <c r="X221" s="853"/>
      <c r="Y221" s="853"/>
      <c r="Z221" s="853"/>
      <c r="AA221" s="837"/>
      <c r="AB221" s="838"/>
      <c r="AC221" s="838"/>
      <c r="AD221" s="840"/>
      <c r="AE221" s="840"/>
      <c r="AF221" s="841"/>
      <c r="AG221" s="850"/>
      <c r="AH221" s="851"/>
      <c r="AI221" s="851"/>
      <c r="AJ221" s="852"/>
      <c r="AK221" s="839"/>
      <c r="AL221" s="839"/>
      <c r="AM221" s="839"/>
      <c r="AN221" s="854"/>
      <c r="AO221" s="840"/>
      <c r="AP221" s="849">
        <f t="shared" si="35"/>
        <v>0</v>
      </c>
      <c r="AQ221" s="849"/>
      <c r="AR221" s="849"/>
      <c r="AS221" s="849"/>
      <c r="AT221" s="847"/>
      <c r="AU221" s="848"/>
      <c r="AV221" s="834"/>
      <c r="AW221" s="834"/>
      <c r="AX221" s="834"/>
      <c r="AY221" s="834"/>
      <c r="AZ221" s="834"/>
      <c r="BA221" s="834"/>
      <c r="BB221" s="834"/>
      <c r="BC221" s="834"/>
      <c r="BD221" s="844"/>
      <c r="BE221" s="845"/>
      <c r="BF221" s="846"/>
      <c r="BG221" s="842"/>
      <c r="BH221" s="843"/>
      <c r="BI221" s="843"/>
      <c r="ET221" s="37"/>
      <c r="EU221" s="37">
        <f t="shared" si="43"/>
        <v>0</v>
      </c>
      <c r="EV221" s="37" t="str">
        <f t="shared" si="44"/>
        <v/>
      </c>
      <c r="EX221" s="21">
        <f>IF(AND(OR(M221=PL①!$A$25,M221=PL①!$A$26,M221=PL①!$A$27),OR(AG221=PL①!$H$26,AG221=PL①!$H$27,AG221=PL①!$H$28)),1,0)</f>
        <v>0</v>
      </c>
      <c r="EY221" s="21">
        <f t="shared" si="45"/>
        <v>0</v>
      </c>
      <c r="EZ221" s="112">
        <f>IF(EY221=0,1,IF($O$73="",0,VLOOKUP($O$73,PL②!$A$58:$P$1517,EY221))+IF($AD$73="",0,VLOOKUP($AD$73,PL②!$A$58:$P$1517,EY221))+IF($AS$73="",0,VLOOKUP($AS$73,PL②!$A$58:$P$1517,EY221)))</f>
        <v>1</v>
      </c>
      <c r="FA221" s="21" t="str">
        <f t="shared" si="37"/>
        <v/>
      </c>
      <c r="FB221" s="112"/>
      <c r="FC221" s="21">
        <f>IF(OR(M221=PL①!$A$25,M221=PL①!$A$26,M221=PL①!$A$28,M221=PL①!$A$29),1,0)</f>
        <v>0</v>
      </c>
      <c r="FF221" s="21">
        <f t="shared" si="46"/>
        <v>0</v>
      </c>
      <c r="FG221" s="21">
        <f t="shared" si="47"/>
        <v>0</v>
      </c>
      <c r="FH221" s="21">
        <f>IF(AND(AG221=PL①!$H$29,OR(入力①申請書項目!M221=PL①!$A$25,入力①申請書項目!M221=PL①!$A$26,入力①申請書項目!M221=PL①!$A$27)),1,0)</f>
        <v>0</v>
      </c>
      <c r="FI221" s="21">
        <f>IF(AND($O$69=PL②!$G$1,入力①申請書項目!AG221=PL①!$H$26,OR(入力①申請書項目!M221=PL①!$A$25,入力①申請書項目!M221=PL①!$A$26,入力①申請書項目!M221=PL①!$A$28,入力①申請書項目!M221=PL①!$A$29)),1,0)</f>
        <v>0</v>
      </c>
      <c r="FJ221" s="21">
        <f>IF(AND(AT221=PL①!$D$26,OR(入力①申請書項目!M221=PL①!$A$25,入力①申請書項目!M221=PL①!$A$26,入力①申請書項目!M221=PL①!$A$27)),1,0)</f>
        <v>0</v>
      </c>
      <c r="FL221" s="37" t="str">
        <f t="shared" si="38"/>
        <v/>
      </c>
      <c r="FM221" s="37" t="str">
        <f t="shared" si="39"/>
        <v/>
      </c>
      <c r="FN221" s="37" t="str">
        <f t="shared" si="40"/>
        <v/>
      </c>
      <c r="FO221" s="37" t="str">
        <f t="shared" si="41"/>
        <v/>
      </c>
      <c r="FP221" s="37" t="str">
        <f t="shared" si="42"/>
        <v/>
      </c>
      <c r="FR221" s="54">
        <f t="shared" si="48"/>
        <v>1</v>
      </c>
      <c r="FS221" s="54" t="str">
        <f t="shared" si="36"/>
        <v/>
      </c>
    </row>
    <row r="222" spans="4:175" ht="13.5" customHeight="1">
      <c r="D222" s="148">
        <v>54</v>
      </c>
      <c r="E222" s="842"/>
      <c r="F222" s="843"/>
      <c r="G222" s="842"/>
      <c r="H222" s="843"/>
      <c r="I222" s="843"/>
      <c r="J222" s="842"/>
      <c r="K222" s="843"/>
      <c r="L222" s="843"/>
      <c r="M222" s="842"/>
      <c r="N222" s="842"/>
      <c r="O222" s="842"/>
      <c r="P222" s="842"/>
      <c r="Q222" s="853"/>
      <c r="R222" s="853"/>
      <c r="S222" s="853"/>
      <c r="T222" s="853"/>
      <c r="U222" s="853"/>
      <c r="V222" s="853"/>
      <c r="W222" s="853"/>
      <c r="X222" s="853"/>
      <c r="Y222" s="853"/>
      <c r="Z222" s="853"/>
      <c r="AA222" s="837"/>
      <c r="AB222" s="838"/>
      <c r="AC222" s="838"/>
      <c r="AD222" s="840"/>
      <c r="AE222" s="840"/>
      <c r="AF222" s="841"/>
      <c r="AG222" s="850"/>
      <c r="AH222" s="851"/>
      <c r="AI222" s="851"/>
      <c r="AJ222" s="852"/>
      <c r="AK222" s="839"/>
      <c r="AL222" s="839"/>
      <c r="AM222" s="839"/>
      <c r="AN222" s="854"/>
      <c r="AO222" s="840"/>
      <c r="AP222" s="849">
        <f t="shared" si="35"/>
        <v>0</v>
      </c>
      <c r="AQ222" s="849"/>
      <c r="AR222" s="849"/>
      <c r="AS222" s="849"/>
      <c r="AT222" s="847"/>
      <c r="AU222" s="848"/>
      <c r="AV222" s="834"/>
      <c r="AW222" s="834"/>
      <c r="AX222" s="834"/>
      <c r="AY222" s="834"/>
      <c r="AZ222" s="834"/>
      <c r="BA222" s="834"/>
      <c r="BB222" s="834"/>
      <c r="BC222" s="834"/>
      <c r="BD222" s="844"/>
      <c r="BE222" s="845"/>
      <c r="BF222" s="846"/>
      <c r="BG222" s="842"/>
      <c r="BH222" s="843"/>
      <c r="BI222" s="843"/>
      <c r="ET222" s="37"/>
      <c r="EU222" s="37">
        <f t="shared" si="43"/>
        <v>0</v>
      </c>
      <c r="EV222" s="37" t="str">
        <f t="shared" si="44"/>
        <v/>
      </c>
      <c r="EX222" s="21">
        <f>IF(AND(OR(M222=PL①!$A$25,M222=PL①!$A$26,M222=PL①!$A$27),OR(AG222=PL①!$H$26,AG222=PL①!$H$27,AG222=PL①!$H$28)),1,0)</f>
        <v>0</v>
      </c>
      <c r="EY222" s="21">
        <f t="shared" si="45"/>
        <v>0</v>
      </c>
      <c r="EZ222" s="112">
        <f>IF(EY222=0,1,IF($O$73="",0,VLOOKUP($O$73,PL②!$A$58:$P$1517,EY222))+IF($AD$73="",0,VLOOKUP($AD$73,PL②!$A$58:$P$1517,EY222))+IF($AS$73="",0,VLOOKUP($AS$73,PL②!$A$58:$P$1517,EY222)))</f>
        <v>1</v>
      </c>
      <c r="FA222" s="21" t="str">
        <f t="shared" si="37"/>
        <v/>
      </c>
      <c r="FB222" s="112"/>
      <c r="FC222" s="21">
        <f>IF(OR(M222=PL①!$A$25,M222=PL①!$A$26,M222=PL①!$A$28,M222=PL①!$A$29),1,0)</f>
        <v>0</v>
      </c>
      <c r="FF222" s="21">
        <f t="shared" si="46"/>
        <v>0</v>
      </c>
      <c r="FG222" s="21">
        <f t="shared" si="47"/>
        <v>0</v>
      </c>
      <c r="FH222" s="21">
        <f>IF(AND(AG222=PL①!$H$29,OR(入力①申請書項目!M222=PL①!$A$25,入力①申請書項目!M222=PL①!$A$26,入力①申請書項目!M222=PL①!$A$27)),1,0)</f>
        <v>0</v>
      </c>
      <c r="FI222" s="21">
        <f>IF(AND($O$69=PL②!$G$1,入力①申請書項目!AG222=PL①!$H$26,OR(入力①申請書項目!M222=PL①!$A$25,入力①申請書項目!M222=PL①!$A$26,入力①申請書項目!M222=PL①!$A$28,入力①申請書項目!M222=PL①!$A$29)),1,0)</f>
        <v>0</v>
      </c>
      <c r="FJ222" s="21">
        <f>IF(AND(AT222=PL①!$D$26,OR(入力①申請書項目!M222=PL①!$A$25,入力①申請書項目!M222=PL①!$A$26,入力①申請書項目!M222=PL①!$A$27)),1,0)</f>
        <v>0</v>
      </c>
      <c r="FL222" s="37" t="str">
        <f t="shared" si="38"/>
        <v/>
      </c>
      <c r="FM222" s="37" t="str">
        <f t="shared" si="39"/>
        <v/>
      </c>
      <c r="FN222" s="37" t="str">
        <f t="shared" si="40"/>
        <v/>
      </c>
      <c r="FO222" s="37" t="str">
        <f t="shared" si="41"/>
        <v/>
      </c>
      <c r="FP222" s="37" t="str">
        <f t="shared" si="42"/>
        <v/>
      </c>
      <c r="FR222" s="54">
        <f t="shared" si="48"/>
        <v>1</v>
      </c>
      <c r="FS222" s="54" t="str">
        <f t="shared" si="36"/>
        <v/>
      </c>
    </row>
    <row r="223" spans="4:175" ht="13.5" customHeight="1">
      <c r="D223" s="148">
        <v>55</v>
      </c>
      <c r="E223" s="842"/>
      <c r="F223" s="843"/>
      <c r="G223" s="842"/>
      <c r="H223" s="843"/>
      <c r="I223" s="843"/>
      <c r="J223" s="842"/>
      <c r="K223" s="843"/>
      <c r="L223" s="843"/>
      <c r="M223" s="842"/>
      <c r="N223" s="842"/>
      <c r="O223" s="842"/>
      <c r="P223" s="842"/>
      <c r="Q223" s="853"/>
      <c r="R223" s="853"/>
      <c r="S223" s="853"/>
      <c r="T223" s="853"/>
      <c r="U223" s="853"/>
      <c r="V223" s="853"/>
      <c r="W223" s="853"/>
      <c r="X223" s="853"/>
      <c r="Y223" s="853"/>
      <c r="Z223" s="853"/>
      <c r="AA223" s="837"/>
      <c r="AB223" s="838"/>
      <c r="AC223" s="838"/>
      <c r="AD223" s="840"/>
      <c r="AE223" s="840"/>
      <c r="AF223" s="841"/>
      <c r="AG223" s="850"/>
      <c r="AH223" s="851"/>
      <c r="AI223" s="851"/>
      <c r="AJ223" s="852"/>
      <c r="AK223" s="839"/>
      <c r="AL223" s="839"/>
      <c r="AM223" s="839"/>
      <c r="AN223" s="854"/>
      <c r="AO223" s="840"/>
      <c r="AP223" s="849">
        <f t="shared" si="35"/>
        <v>0</v>
      </c>
      <c r="AQ223" s="849"/>
      <c r="AR223" s="849"/>
      <c r="AS223" s="849"/>
      <c r="AT223" s="847"/>
      <c r="AU223" s="848"/>
      <c r="AV223" s="834"/>
      <c r="AW223" s="834"/>
      <c r="AX223" s="834"/>
      <c r="AY223" s="834"/>
      <c r="AZ223" s="834"/>
      <c r="BA223" s="834"/>
      <c r="BB223" s="834"/>
      <c r="BC223" s="834"/>
      <c r="BD223" s="844"/>
      <c r="BE223" s="845"/>
      <c r="BF223" s="846"/>
      <c r="BG223" s="842"/>
      <c r="BH223" s="843"/>
      <c r="BI223" s="843"/>
      <c r="ET223" s="37"/>
      <c r="EU223" s="37">
        <f t="shared" si="43"/>
        <v>0</v>
      </c>
      <c r="EV223" s="37" t="str">
        <f t="shared" si="44"/>
        <v/>
      </c>
      <c r="EX223" s="21">
        <f>IF(AND(OR(M223=PL①!$A$25,M223=PL①!$A$26,M223=PL①!$A$27),OR(AG223=PL①!$H$26,AG223=PL①!$H$27,AG223=PL①!$H$28)),1,0)</f>
        <v>0</v>
      </c>
      <c r="EY223" s="21">
        <f t="shared" si="45"/>
        <v>0</v>
      </c>
      <c r="EZ223" s="112">
        <f>IF(EY223=0,1,IF($O$73="",0,VLOOKUP($O$73,PL②!$A$58:$P$1517,EY223))+IF($AD$73="",0,VLOOKUP($AD$73,PL②!$A$58:$P$1517,EY223))+IF($AS$73="",0,VLOOKUP($AS$73,PL②!$A$58:$P$1517,EY223)))</f>
        <v>1</v>
      </c>
      <c r="FA223" s="21" t="str">
        <f t="shared" si="37"/>
        <v/>
      </c>
      <c r="FB223" s="112"/>
      <c r="FC223" s="21">
        <f>IF(OR(M223=PL①!$A$25,M223=PL①!$A$26,M223=PL①!$A$28,M223=PL①!$A$29),1,0)</f>
        <v>0</v>
      </c>
      <c r="FF223" s="21">
        <f t="shared" si="46"/>
        <v>0</v>
      </c>
      <c r="FG223" s="21">
        <f t="shared" si="47"/>
        <v>0</v>
      </c>
      <c r="FH223" s="21">
        <f>IF(AND(AG223=PL①!$H$29,OR(入力①申請書項目!M223=PL①!$A$25,入力①申請書項目!M223=PL①!$A$26,入力①申請書項目!M223=PL①!$A$27)),1,0)</f>
        <v>0</v>
      </c>
      <c r="FI223" s="21">
        <f>IF(AND($O$69=PL②!$G$1,入力①申請書項目!AG223=PL①!$H$26,OR(入力①申請書項目!M223=PL①!$A$25,入力①申請書項目!M223=PL①!$A$26,入力①申請書項目!M223=PL①!$A$28,入力①申請書項目!M223=PL①!$A$29)),1,0)</f>
        <v>0</v>
      </c>
      <c r="FJ223" s="21">
        <f>IF(AND(AT223=PL①!$D$26,OR(入力①申請書項目!M223=PL①!$A$25,入力①申請書項目!M223=PL①!$A$26,入力①申請書項目!M223=PL①!$A$27)),1,0)</f>
        <v>0</v>
      </c>
      <c r="FL223" s="37" t="str">
        <f t="shared" si="38"/>
        <v/>
      </c>
      <c r="FM223" s="37" t="str">
        <f t="shared" si="39"/>
        <v/>
      </c>
      <c r="FN223" s="37" t="str">
        <f t="shared" si="40"/>
        <v/>
      </c>
      <c r="FO223" s="37" t="str">
        <f t="shared" si="41"/>
        <v/>
      </c>
      <c r="FP223" s="37" t="str">
        <f t="shared" si="42"/>
        <v/>
      </c>
      <c r="FR223" s="54">
        <f t="shared" si="48"/>
        <v>1</v>
      </c>
      <c r="FS223" s="54" t="str">
        <f t="shared" si="36"/>
        <v/>
      </c>
    </row>
    <row r="224" spans="4:175" ht="13.5" customHeight="1">
      <c r="D224" s="148">
        <v>56</v>
      </c>
      <c r="E224" s="842"/>
      <c r="F224" s="843"/>
      <c r="G224" s="842"/>
      <c r="H224" s="843"/>
      <c r="I224" s="843"/>
      <c r="J224" s="842"/>
      <c r="K224" s="843"/>
      <c r="L224" s="843"/>
      <c r="M224" s="842"/>
      <c r="N224" s="842"/>
      <c r="O224" s="842"/>
      <c r="P224" s="842"/>
      <c r="Q224" s="853"/>
      <c r="R224" s="853"/>
      <c r="S224" s="853"/>
      <c r="T224" s="853"/>
      <c r="U224" s="853"/>
      <c r="V224" s="853"/>
      <c r="W224" s="853"/>
      <c r="X224" s="853"/>
      <c r="Y224" s="853"/>
      <c r="Z224" s="853"/>
      <c r="AA224" s="837"/>
      <c r="AB224" s="838"/>
      <c r="AC224" s="838"/>
      <c r="AD224" s="840"/>
      <c r="AE224" s="840"/>
      <c r="AF224" s="841"/>
      <c r="AG224" s="850"/>
      <c r="AH224" s="851"/>
      <c r="AI224" s="851"/>
      <c r="AJ224" s="852"/>
      <c r="AK224" s="839"/>
      <c r="AL224" s="839"/>
      <c r="AM224" s="839"/>
      <c r="AN224" s="854"/>
      <c r="AO224" s="840"/>
      <c r="AP224" s="849">
        <f t="shared" si="35"/>
        <v>0</v>
      </c>
      <c r="AQ224" s="849"/>
      <c r="AR224" s="849"/>
      <c r="AS224" s="849"/>
      <c r="AT224" s="847"/>
      <c r="AU224" s="848"/>
      <c r="AV224" s="834"/>
      <c r="AW224" s="834"/>
      <c r="AX224" s="834"/>
      <c r="AY224" s="834"/>
      <c r="AZ224" s="834"/>
      <c r="BA224" s="834"/>
      <c r="BB224" s="834"/>
      <c r="BC224" s="834"/>
      <c r="BD224" s="844"/>
      <c r="BE224" s="845"/>
      <c r="BF224" s="846"/>
      <c r="BG224" s="842"/>
      <c r="BH224" s="843"/>
      <c r="BI224" s="843"/>
      <c r="ET224" s="37"/>
      <c r="EU224" s="37">
        <f t="shared" si="43"/>
        <v>0</v>
      </c>
      <c r="EV224" s="37" t="str">
        <f t="shared" si="44"/>
        <v/>
      </c>
      <c r="EX224" s="21">
        <f>IF(AND(OR(M224=PL①!$A$25,M224=PL①!$A$26,M224=PL①!$A$27),OR(AG224=PL①!$H$26,AG224=PL①!$H$27,AG224=PL①!$H$28)),1,0)</f>
        <v>0</v>
      </c>
      <c r="EY224" s="21">
        <f t="shared" si="45"/>
        <v>0</v>
      </c>
      <c r="EZ224" s="112">
        <f>IF(EY224=0,1,IF($O$73="",0,VLOOKUP($O$73,PL②!$A$58:$P$1517,EY224))+IF($AD$73="",0,VLOOKUP($AD$73,PL②!$A$58:$P$1517,EY224))+IF($AS$73="",0,VLOOKUP($AS$73,PL②!$A$58:$P$1517,EY224)))</f>
        <v>1</v>
      </c>
      <c r="FA224" s="21" t="str">
        <f t="shared" si="37"/>
        <v/>
      </c>
      <c r="FB224" s="112"/>
      <c r="FC224" s="21">
        <f>IF(OR(M224=PL①!$A$25,M224=PL①!$A$26,M224=PL①!$A$28,M224=PL①!$A$29),1,0)</f>
        <v>0</v>
      </c>
      <c r="FF224" s="21">
        <f t="shared" si="46"/>
        <v>0</v>
      </c>
      <c r="FG224" s="21">
        <f t="shared" si="47"/>
        <v>0</v>
      </c>
      <c r="FH224" s="21">
        <f>IF(AND(AG224=PL①!$H$29,OR(入力①申請書項目!M224=PL①!$A$25,入力①申請書項目!M224=PL①!$A$26,入力①申請書項目!M224=PL①!$A$27)),1,0)</f>
        <v>0</v>
      </c>
      <c r="FI224" s="21">
        <f>IF(AND($O$69=PL②!$G$1,入力①申請書項目!AG224=PL①!$H$26,OR(入力①申請書項目!M224=PL①!$A$25,入力①申請書項目!M224=PL①!$A$26,入力①申請書項目!M224=PL①!$A$28,入力①申請書項目!M224=PL①!$A$29)),1,0)</f>
        <v>0</v>
      </c>
      <c r="FJ224" s="21">
        <f>IF(AND(AT224=PL①!$D$26,OR(入力①申請書項目!M224=PL①!$A$25,入力①申請書項目!M224=PL①!$A$26,入力①申請書項目!M224=PL①!$A$27)),1,0)</f>
        <v>0</v>
      </c>
      <c r="FL224" s="37" t="str">
        <f t="shared" si="38"/>
        <v/>
      </c>
      <c r="FM224" s="37" t="str">
        <f t="shared" si="39"/>
        <v/>
      </c>
      <c r="FN224" s="37" t="str">
        <f t="shared" si="40"/>
        <v/>
      </c>
      <c r="FO224" s="37" t="str">
        <f t="shared" si="41"/>
        <v/>
      </c>
      <c r="FP224" s="37" t="str">
        <f t="shared" si="42"/>
        <v/>
      </c>
      <c r="FR224" s="54">
        <f t="shared" si="48"/>
        <v>1</v>
      </c>
      <c r="FS224" s="54" t="str">
        <f t="shared" si="36"/>
        <v/>
      </c>
    </row>
    <row r="225" spans="4:175" ht="13.5" customHeight="1">
      <c r="D225" s="148">
        <v>57</v>
      </c>
      <c r="E225" s="842"/>
      <c r="F225" s="843"/>
      <c r="G225" s="842"/>
      <c r="H225" s="843"/>
      <c r="I225" s="843"/>
      <c r="J225" s="842"/>
      <c r="K225" s="843"/>
      <c r="L225" s="843"/>
      <c r="M225" s="842"/>
      <c r="N225" s="842"/>
      <c r="O225" s="842"/>
      <c r="P225" s="842"/>
      <c r="Q225" s="853"/>
      <c r="R225" s="853"/>
      <c r="S225" s="853"/>
      <c r="T225" s="853"/>
      <c r="U225" s="853"/>
      <c r="V225" s="853"/>
      <c r="W225" s="853"/>
      <c r="X225" s="853"/>
      <c r="Y225" s="853"/>
      <c r="Z225" s="853"/>
      <c r="AA225" s="837"/>
      <c r="AB225" s="838"/>
      <c r="AC225" s="838"/>
      <c r="AD225" s="840"/>
      <c r="AE225" s="840"/>
      <c r="AF225" s="841"/>
      <c r="AG225" s="850"/>
      <c r="AH225" s="851"/>
      <c r="AI225" s="851"/>
      <c r="AJ225" s="852"/>
      <c r="AK225" s="839"/>
      <c r="AL225" s="839"/>
      <c r="AM225" s="839"/>
      <c r="AN225" s="854"/>
      <c r="AO225" s="840"/>
      <c r="AP225" s="849">
        <f t="shared" si="35"/>
        <v>0</v>
      </c>
      <c r="AQ225" s="849"/>
      <c r="AR225" s="849"/>
      <c r="AS225" s="849"/>
      <c r="AT225" s="847"/>
      <c r="AU225" s="848"/>
      <c r="AV225" s="834"/>
      <c r="AW225" s="834"/>
      <c r="AX225" s="834"/>
      <c r="AY225" s="834"/>
      <c r="AZ225" s="834"/>
      <c r="BA225" s="834"/>
      <c r="BB225" s="834"/>
      <c r="BC225" s="834"/>
      <c r="BD225" s="844"/>
      <c r="BE225" s="845"/>
      <c r="BF225" s="846"/>
      <c r="BG225" s="842"/>
      <c r="BH225" s="843"/>
      <c r="BI225" s="843"/>
      <c r="ET225" s="37"/>
      <c r="EU225" s="37">
        <f t="shared" si="43"/>
        <v>0</v>
      </c>
      <c r="EV225" s="37" t="str">
        <f t="shared" si="44"/>
        <v/>
      </c>
      <c r="EX225" s="21">
        <f>IF(AND(OR(M225=PL①!$A$25,M225=PL①!$A$26,M225=PL①!$A$27),OR(AG225=PL①!$H$26,AG225=PL①!$H$27,AG225=PL①!$H$28)),1,0)</f>
        <v>0</v>
      </c>
      <c r="EY225" s="21">
        <f t="shared" si="45"/>
        <v>0</v>
      </c>
      <c r="EZ225" s="112">
        <f>IF(EY225=0,1,IF($O$73="",0,VLOOKUP($O$73,PL②!$A$58:$P$1517,EY225))+IF($AD$73="",0,VLOOKUP($AD$73,PL②!$A$58:$P$1517,EY225))+IF($AS$73="",0,VLOOKUP($AS$73,PL②!$A$58:$P$1517,EY225)))</f>
        <v>1</v>
      </c>
      <c r="FA225" s="21" t="str">
        <f t="shared" ref="FA225:FA232" si="49">IF(EZ225=0,"No."&amp;ROW(A67)&amp;" ","")</f>
        <v/>
      </c>
      <c r="FB225" s="112"/>
      <c r="FC225" s="21">
        <f>IF(OR(M225=PL①!$A$25,M225=PL①!$A$26,M225=PL①!$A$28,M225=PL①!$A$29),1,0)</f>
        <v>0</v>
      </c>
      <c r="FF225" s="21">
        <f t="shared" si="46"/>
        <v>0</v>
      </c>
      <c r="FG225" s="21">
        <f t="shared" si="47"/>
        <v>0</v>
      </c>
      <c r="FH225" s="21">
        <f>IF(AND(AG225=PL①!$H$29,OR(入力①申請書項目!M225=PL①!$A$25,入力①申請書項目!M225=PL①!$A$26,入力①申請書項目!M225=PL①!$A$27)),1,0)</f>
        <v>0</v>
      </c>
      <c r="FI225" s="21">
        <f>IF(AND($O$69=PL②!$G$1,入力①申請書項目!AG225=PL①!$H$26,OR(入力①申請書項目!M225=PL①!$A$25,入力①申請書項目!M225=PL①!$A$26,入力①申請書項目!M225=PL①!$A$28,入力①申請書項目!M225=PL①!$A$29)),1,0)</f>
        <v>0</v>
      </c>
      <c r="FJ225" s="21">
        <f>IF(AND(AT225=PL①!$D$26,OR(入力①申請書項目!M225=PL①!$A$25,入力①申請書項目!M225=PL①!$A$26,入力①申請書項目!M225=PL①!$A$27)),1,0)</f>
        <v>0</v>
      </c>
      <c r="FL225" s="37" t="str">
        <f t="shared" ref="FL225:FL232" si="50">IF(FF225=1,"No."&amp;ROW(A67)&amp;" ","")</f>
        <v/>
      </c>
      <c r="FM225" s="37" t="str">
        <f t="shared" ref="FM225:FM232" si="51">IF(FG225=1,"No."&amp;ROW(A67)&amp;" ","")</f>
        <v/>
      </c>
      <c r="FN225" s="37" t="str">
        <f t="shared" ref="FN225:FN232" si="52">IF(FH225=1,"No."&amp;ROW(A67)&amp;" ","")</f>
        <v/>
      </c>
      <c r="FO225" s="37" t="str">
        <f t="shared" ref="FO225:FO232" si="53">IF(FI225=1,"No."&amp;ROW(A67)&amp;" ","")</f>
        <v/>
      </c>
      <c r="FP225" s="37" t="str">
        <f t="shared" ref="FP225:FP232" si="54">IF(FJ225=1,"No."&amp;ROW(A67)&amp;" ","")</f>
        <v/>
      </c>
      <c r="FR225" s="54">
        <f t="shared" si="48"/>
        <v>1</v>
      </c>
      <c r="FS225" s="54" t="str">
        <f t="shared" si="36"/>
        <v/>
      </c>
    </row>
    <row r="226" spans="4:175" ht="13.5" customHeight="1">
      <c r="D226" s="148">
        <v>58</v>
      </c>
      <c r="E226" s="842"/>
      <c r="F226" s="843"/>
      <c r="G226" s="842"/>
      <c r="H226" s="843"/>
      <c r="I226" s="843"/>
      <c r="J226" s="842"/>
      <c r="K226" s="843"/>
      <c r="L226" s="843"/>
      <c r="M226" s="842"/>
      <c r="N226" s="842"/>
      <c r="O226" s="842"/>
      <c r="P226" s="842"/>
      <c r="Q226" s="853"/>
      <c r="R226" s="853"/>
      <c r="S226" s="853"/>
      <c r="T226" s="853"/>
      <c r="U226" s="853"/>
      <c r="V226" s="853"/>
      <c r="W226" s="853"/>
      <c r="X226" s="853"/>
      <c r="Y226" s="853"/>
      <c r="Z226" s="853"/>
      <c r="AA226" s="837"/>
      <c r="AB226" s="838"/>
      <c r="AC226" s="838"/>
      <c r="AD226" s="840"/>
      <c r="AE226" s="840"/>
      <c r="AF226" s="841"/>
      <c r="AG226" s="850"/>
      <c r="AH226" s="851"/>
      <c r="AI226" s="851"/>
      <c r="AJ226" s="852"/>
      <c r="AK226" s="839"/>
      <c r="AL226" s="839"/>
      <c r="AM226" s="839"/>
      <c r="AN226" s="854"/>
      <c r="AO226" s="840"/>
      <c r="AP226" s="849">
        <f t="shared" si="35"/>
        <v>0</v>
      </c>
      <c r="AQ226" s="849"/>
      <c r="AR226" s="849"/>
      <c r="AS226" s="849"/>
      <c r="AT226" s="847"/>
      <c r="AU226" s="848"/>
      <c r="AV226" s="834"/>
      <c r="AW226" s="834"/>
      <c r="AX226" s="834"/>
      <c r="AY226" s="834"/>
      <c r="AZ226" s="834"/>
      <c r="BA226" s="834"/>
      <c r="BB226" s="834"/>
      <c r="BC226" s="834"/>
      <c r="BD226" s="844"/>
      <c r="BE226" s="845"/>
      <c r="BF226" s="846"/>
      <c r="BG226" s="842"/>
      <c r="BH226" s="843"/>
      <c r="BI226" s="843"/>
      <c r="ET226" s="37"/>
      <c r="EU226" s="37">
        <f t="shared" si="43"/>
        <v>0</v>
      </c>
      <c r="EV226" s="37" t="str">
        <f t="shared" si="44"/>
        <v/>
      </c>
      <c r="EX226" s="21">
        <f>IF(AND(OR(M226=PL①!$A$25,M226=PL①!$A$26,M226=PL①!$A$27),OR(AG226=PL①!$H$26,AG226=PL①!$H$27,AG226=PL①!$H$28)),1,0)</f>
        <v>0</v>
      </c>
      <c r="EY226" s="21">
        <f t="shared" si="45"/>
        <v>0</v>
      </c>
      <c r="EZ226" s="112">
        <f>IF(EY226=0,1,IF($O$73="",0,VLOOKUP($O$73,PL②!$A$58:$P$1517,EY226))+IF($AD$73="",0,VLOOKUP($AD$73,PL②!$A$58:$P$1517,EY226))+IF($AS$73="",0,VLOOKUP($AS$73,PL②!$A$58:$P$1517,EY226)))</f>
        <v>1</v>
      </c>
      <c r="FA226" s="21" t="str">
        <f t="shared" si="49"/>
        <v/>
      </c>
      <c r="FB226" s="112"/>
      <c r="FC226" s="21">
        <f>IF(OR(M226=PL①!$A$25,M226=PL①!$A$26,M226=PL①!$A$28,M226=PL①!$A$29),1,0)</f>
        <v>0</v>
      </c>
      <c r="FF226" s="21">
        <f t="shared" si="46"/>
        <v>0</v>
      </c>
      <c r="FG226" s="21">
        <f t="shared" si="47"/>
        <v>0</v>
      </c>
      <c r="FH226" s="21">
        <f>IF(AND(AG226=PL①!$H$29,OR(入力①申請書項目!M226=PL①!$A$25,入力①申請書項目!M226=PL①!$A$26,入力①申請書項目!M226=PL①!$A$27)),1,0)</f>
        <v>0</v>
      </c>
      <c r="FI226" s="21">
        <f>IF(AND($O$69=PL②!$G$1,入力①申請書項目!AG226=PL①!$H$26,OR(入力①申請書項目!M226=PL①!$A$25,入力①申請書項目!M226=PL①!$A$26,入力①申請書項目!M226=PL①!$A$28,入力①申請書項目!M226=PL①!$A$29)),1,0)</f>
        <v>0</v>
      </c>
      <c r="FJ226" s="21">
        <f>IF(AND(AT226=PL①!$D$26,OR(入力①申請書項目!M226=PL①!$A$25,入力①申請書項目!M226=PL①!$A$26,入力①申請書項目!M226=PL①!$A$27)),1,0)</f>
        <v>0</v>
      </c>
      <c r="FL226" s="37" t="str">
        <f t="shared" si="50"/>
        <v/>
      </c>
      <c r="FM226" s="37" t="str">
        <f t="shared" si="51"/>
        <v/>
      </c>
      <c r="FN226" s="37" t="str">
        <f t="shared" si="52"/>
        <v/>
      </c>
      <c r="FO226" s="37" t="str">
        <f t="shared" si="53"/>
        <v/>
      </c>
      <c r="FP226" s="37" t="str">
        <f t="shared" si="54"/>
        <v/>
      </c>
      <c r="FR226" s="54">
        <f t="shared" si="48"/>
        <v>1</v>
      </c>
      <c r="FS226" s="54" t="str">
        <f t="shared" si="36"/>
        <v/>
      </c>
    </row>
    <row r="227" spans="4:175" ht="13.5" customHeight="1">
      <c r="D227" s="148">
        <v>59</v>
      </c>
      <c r="E227" s="842"/>
      <c r="F227" s="843"/>
      <c r="G227" s="842"/>
      <c r="H227" s="843"/>
      <c r="I227" s="843"/>
      <c r="J227" s="842"/>
      <c r="K227" s="843"/>
      <c r="L227" s="843"/>
      <c r="M227" s="842"/>
      <c r="N227" s="842"/>
      <c r="O227" s="842"/>
      <c r="P227" s="842"/>
      <c r="Q227" s="853"/>
      <c r="R227" s="853"/>
      <c r="S227" s="853"/>
      <c r="T227" s="853"/>
      <c r="U227" s="853"/>
      <c r="V227" s="853"/>
      <c r="W227" s="853"/>
      <c r="X227" s="853"/>
      <c r="Y227" s="853"/>
      <c r="Z227" s="853"/>
      <c r="AA227" s="837"/>
      <c r="AB227" s="838"/>
      <c r="AC227" s="838"/>
      <c r="AD227" s="840"/>
      <c r="AE227" s="840"/>
      <c r="AF227" s="841"/>
      <c r="AG227" s="850"/>
      <c r="AH227" s="851"/>
      <c r="AI227" s="851"/>
      <c r="AJ227" s="852"/>
      <c r="AK227" s="839"/>
      <c r="AL227" s="839"/>
      <c r="AM227" s="839"/>
      <c r="AN227" s="854"/>
      <c r="AO227" s="840"/>
      <c r="AP227" s="849">
        <f t="shared" si="35"/>
        <v>0</v>
      </c>
      <c r="AQ227" s="849"/>
      <c r="AR227" s="849"/>
      <c r="AS227" s="849"/>
      <c r="AT227" s="847"/>
      <c r="AU227" s="848"/>
      <c r="AV227" s="834"/>
      <c r="AW227" s="834"/>
      <c r="AX227" s="834"/>
      <c r="AY227" s="834"/>
      <c r="AZ227" s="834"/>
      <c r="BA227" s="834"/>
      <c r="BB227" s="834"/>
      <c r="BC227" s="834"/>
      <c r="BD227" s="844"/>
      <c r="BE227" s="845"/>
      <c r="BF227" s="846"/>
      <c r="BG227" s="842"/>
      <c r="BH227" s="843"/>
      <c r="BI227" s="843"/>
      <c r="ET227" s="37"/>
      <c r="EU227" s="37">
        <f t="shared" si="43"/>
        <v>0</v>
      </c>
      <c r="EV227" s="37" t="str">
        <f t="shared" si="44"/>
        <v/>
      </c>
      <c r="EX227" s="21">
        <f>IF(AND(OR(M227=PL①!$A$25,M227=PL①!$A$26,M227=PL①!$A$27),OR(AG227=PL①!$H$26,AG227=PL①!$H$27,AG227=PL①!$H$28)),1,0)</f>
        <v>0</v>
      </c>
      <c r="EY227" s="21">
        <f t="shared" si="45"/>
        <v>0</v>
      </c>
      <c r="EZ227" s="112">
        <f>IF(EY227=0,1,IF($O$73="",0,VLOOKUP($O$73,PL②!$A$58:$P$1517,EY227))+IF($AD$73="",0,VLOOKUP($AD$73,PL②!$A$58:$P$1517,EY227))+IF($AS$73="",0,VLOOKUP($AS$73,PL②!$A$58:$P$1517,EY227)))</f>
        <v>1</v>
      </c>
      <c r="FA227" s="21" t="str">
        <f t="shared" si="49"/>
        <v/>
      </c>
      <c r="FB227" s="112"/>
      <c r="FC227" s="21">
        <f>IF(OR(M227=PL①!$A$25,M227=PL①!$A$26,M227=PL①!$A$28,M227=PL①!$A$29),1,0)</f>
        <v>0</v>
      </c>
      <c r="FF227" s="21">
        <f t="shared" si="46"/>
        <v>0</v>
      </c>
      <c r="FG227" s="21">
        <f t="shared" si="47"/>
        <v>0</v>
      </c>
      <c r="FH227" s="21">
        <f>IF(AND(AG227=PL①!$H$29,OR(入力①申請書項目!M227=PL①!$A$25,入力①申請書項目!M227=PL①!$A$26,入力①申請書項目!M227=PL①!$A$27)),1,0)</f>
        <v>0</v>
      </c>
      <c r="FI227" s="21">
        <f>IF(AND($O$69=PL②!$G$1,入力①申請書項目!AG227=PL①!$H$26,OR(入力①申請書項目!M227=PL①!$A$25,入力①申請書項目!M227=PL①!$A$26,入力①申請書項目!M227=PL①!$A$28,入力①申請書項目!M227=PL①!$A$29)),1,0)</f>
        <v>0</v>
      </c>
      <c r="FJ227" s="21">
        <f>IF(AND(AT227=PL①!$D$26,OR(入力①申請書項目!M227=PL①!$A$25,入力①申請書項目!M227=PL①!$A$26,入力①申請書項目!M227=PL①!$A$27)),1,0)</f>
        <v>0</v>
      </c>
      <c r="FL227" s="37" t="str">
        <f t="shared" si="50"/>
        <v/>
      </c>
      <c r="FM227" s="37" t="str">
        <f t="shared" si="51"/>
        <v/>
      </c>
      <c r="FN227" s="37" t="str">
        <f t="shared" si="52"/>
        <v/>
      </c>
      <c r="FO227" s="37" t="str">
        <f t="shared" si="53"/>
        <v/>
      </c>
      <c r="FP227" s="37" t="str">
        <f t="shared" si="54"/>
        <v/>
      </c>
      <c r="FR227" s="54">
        <f t="shared" si="48"/>
        <v>1</v>
      </c>
      <c r="FS227" s="54" t="str">
        <f t="shared" si="36"/>
        <v/>
      </c>
    </row>
    <row r="228" spans="4:175" ht="13.5" customHeight="1">
      <c r="D228" s="148">
        <v>60</v>
      </c>
      <c r="E228" s="842"/>
      <c r="F228" s="843"/>
      <c r="G228" s="842"/>
      <c r="H228" s="843"/>
      <c r="I228" s="843"/>
      <c r="J228" s="842"/>
      <c r="K228" s="843"/>
      <c r="L228" s="843"/>
      <c r="M228" s="842"/>
      <c r="N228" s="842"/>
      <c r="O228" s="842"/>
      <c r="P228" s="842"/>
      <c r="Q228" s="853"/>
      <c r="R228" s="853"/>
      <c r="S228" s="853"/>
      <c r="T228" s="853"/>
      <c r="U228" s="853"/>
      <c r="V228" s="853"/>
      <c r="W228" s="853"/>
      <c r="X228" s="853"/>
      <c r="Y228" s="853"/>
      <c r="Z228" s="853"/>
      <c r="AA228" s="837"/>
      <c r="AB228" s="838"/>
      <c r="AC228" s="838"/>
      <c r="AD228" s="840"/>
      <c r="AE228" s="840"/>
      <c r="AF228" s="841"/>
      <c r="AG228" s="850"/>
      <c r="AH228" s="851"/>
      <c r="AI228" s="851"/>
      <c r="AJ228" s="852"/>
      <c r="AK228" s="839"/>
      <c r="AL228" s="839"/>
      <c r="AM228" s="839"/>
      <c r="AN228" s="854"/>
      <c r="AO228" s="840"/>
      <c r="AP228" s="849">
        <f t="shared" si="35"/>
        <v>0</v>
      </c>
      <c r="AQ228" s="849"/>
      <c r="AR228" s="849"/>
      <c r="AS228" s="849"/>
      <c r="AT228" s="847"/>
      <c r="AU228" s="848"/>
      <c r="AV228" s="834"/>
      <c r="AW228" s="834"/>
      <c r="AX228" s="834"/>
      <c r="AY228" s="834"/>
      <c r="AZ228" s="834"/>
      <c r="BA228" s="834"/>
      <c r="BB228" s="834"/>
      <c r="BC228" s="834"/>
      <c r="BD228" s="844"/>
      <c r="BE228" s="845"/>
      <c r="BF228" s="846"/>
      <c r="BG228" s="842"/>
      <c r="BH228" s="843"/>
      <c r="BI228" s="843"/>
      <c r="ET228" s="37"/>
      <c r="EU228" s="37">
        <f t="shared" si="43"/>
        <v>0</v>
      </c>
      <c r="EV228" s="37" t="str">
        <f t="shared" si="44"/>
        <v/>
      </c>
      <c r="EX228" s="21">
        <f>IF(AND(OR(M228=PL①!$A$25,M228=PL①!$A$26,M228=PL①!$A$27),OR(AG228=PL①!$H$26,AG228=PL①!$H$27,AG228=PL①!$H$28)),1,0)</f>
        <v>0</v>
      </c>
      <c r="EY228" s="21">
        <f t="shared" si="45"/>
        <v>0</v>
      </c>
      <c r="EZ228" s="112">
        <f>IF(EY228=0,1,IF($O$73="",0,VLOOKUP($O$73,PL②!$A$58:$P$1517,EY228))+IF($AD$73="",0,VLOOKUP($AD$73,PL②!$A$58:$P$1517,EY228))+IF($AS$73="",0,VLOOKUP($AS$73,PL②!$A$58:$P$1517,EY228)))</f>
        <v>1</v>
      </c>
      <c r="FA228" s="21" t="str">
        <f t="shared" si="49"/>
        <v/>
      </c>
      <c r="FB228" s="112"/>
      <c r="FC228" s="21">
        <f>IF(OR(M228=PL①!$A$25,M228=PL①!$A$26,M228=PL①!$A$28,M228=PL①!$A$29),1,0)</f>
        <v>0</v>
      </c>
      <c r="FF228" s="21">
        <f t="shared" si="46"/>
        <v>0</v>
      </c>
      <c r="FG228" s="21">
        <f t="shared" si="47"/>
        <v>0</v>
      </c>
      <c r="FH228" s="21">
        <f>IF(AND(AG228=PL①!$H$29,OR(入力①申請書項目!M228=PL①!$A$25,入力①申請書項目!M228=PL①!$A$26,入力①申請書項目!M228=PL①!$A$27)),1,0)</f>
        <v>0</v>
      </c>
      <c r="FI228" s="21">
        <f>IF(AND($O$69=PL②!$G$1,入力①申請書項目!AG228=PL①!$H$26,OR(入力①申請書項目!M228=PL①!$A$25,入力①申請書項目!M228=PL①!$A$26,入力①申請書項目!M228=PL①!$A$28,入力①申請書項目!M228=PL①!$A$29)),1,0)</f>
        <v>0</v>
      </c>
      <c r="FJ228" s="21">
        <f>IF(AND(AT228=PL①!$D$26,OR(入力①申請書項目!M228=PL①!$A$25,入力①申請書項目!M228=PL①!$A$26,入力①申請書項目!M228=PL①!$A$27)),1,0)</f>
        <v>0</v>
      </c>
      <c r="FL228" s="37" t="str">
        <f t="shared" si="50"/>
        <v/>
      </c>
      <c r="FM228" s="37" t="str">
        <f t="shared" si="51"/>
        <v/>
      </c>
      <c r="FN228" s="37" t="str">
        <f t="shared" si="52"/>
        <v/>
      </c>
      <c r="FO228" s="37" t="str">
        <f t="shared" si="53"/>
        <v/>
      </c>
      <c r="FP228" s="37" t="str">
        <f t="shared" si="54"/>
        <v/>
      </c>
      <c r="FR228" s="54">
        <f t="shared" si="48"/>
        <v>1</v>
      </c>
      <c r="FS228" s="54" t="str">
        <f t="shared" si="36"/>
        <v/>
      </c>
    </row>
    <row r="229" spans="4:175" ht="13.5" customHeight="1">
      <c r="D229" s="148">
        <v>61</v>
      </c>
      <c r="E229" s="842"/>
      <c r="F229" s="843"/>
      <c r="G229" s="842"/>
      <c r="H229" s="843"/>
      <c r="I229" s="843"/>
      <c r="J229" s="842"/>
      <c r="K229" s="843"/>
      <c r="L229" s="843"/>
      <c r="M229" s="842"/>
      <c r="N229" s="842"/>
      <c r="O229" s="842"/>
      <c r="P229" s="842"/>
      <c r="Q229" s="853"/>
      <c r="R229" s="853"/>
      <c r="S229" s="853"/>
      <c r="T229" s="853"/>
      <c r="U229" s="853"/>
      <c r="V229" s="853"/>
      <c r="W229" s="853"/>
      <c r="X229" s="853"/>
      <c r="Y229" s="853"/>
      <c r="Z229" s="853"/>
      <c r="AA229" s="837"/>
      <c r="AB229" s="838"/>
      <c r="AC229" s="838"/>
      <c r="AD229" s="840"/>
      <c r="AE229" s="840"/>
      <c r="AF229" s="841"/>
      <c r="AG229" s="850"/>
      <c r="AH229" s="851"/>
      <c r="AI229" s="851"/>
      <c r="AJ229" s="852"/>
      <c r="AK229" s="839"/>
      <c r="AL229" s="839"/>
      <c r="AM229" s="839"/>
      <c r="AN229" s="854"/>
      <c r="AO229" s="840"/>
      <c r="AP229" s="849">
        <f t="shared" si="35"/>
        <v>0</v>
      </c>
      <c r="AQ229" s="849"/>
      <c r="AR229" s="849"/>
      <c r="AS229" s="849"/>
      <c r="AT229" s="847"/>
      <c r="AU229" s="848"/>
      <c r="AV229" s="834"/>
      <c r="AW229" s="834"/>
      <c r="AX229" s="834"/>
      <c r="AY229" s="834"/>
      <c r="AZ229" s="834"/>
      <c r="BA229" s="834"/>
      <c r="BB229" s="834"/>
      <c r="BC229" s="834"/>
      <c r="BD229" s="844"/>
      <c r="BE229" s="845"/>
      <c r="BF229" s="846"/>
      <c r="BG229" s="842"/>
      <c r="BH229" s="843"/>
      <c r="BI229" s="843"/>
      <c r="ET229" s="37"/>
      <c r="EU229" s="37">
        <f t="shared" si="43"/>
        <v>0</v>
      </c>
      <c r="EV229" s="37" t="str">
        <f t="shared" si="44"/>
        <v/>
      </c>
      <c r="EX229" s="21">
        <f>IF(AND(OR(M229=PL①!$A$25,M229=PL①!$A$26,M229=PL①!$A$27),OR(AG229=PL①!$H$26,AG229=PL①!$H$27,AG229=PL①!$H$28)),1,0)</f>
        <v>0</v>
      </c>
      <c r="EY229" s="21">
        <f t="shared" si="45"/>
        <v>0</v>
      </c>
      <c r="EZ229" s="112">
        <f>IF(EY229=0,1,IF($O$73="",0,VLOOKUP($O$73,PL②!$A$58:$P$1517,EY229))+IF($AD$73="",0,VLOOKUP($AD$73,PL②!$A$58:$P$1517,EY229))+IF($AS$73="",0,VLOOKUP($AS$73,PL②!$A$58:$P$1517,EY229)))</f>
        <v>1</v>
      </c>
      <c r="FA229" s="21" t="str">
        <f t="shared" si="49"/>
        <v/>
      </c>
      <c r="FB229" s="112"/>
      <c r="FC229" s="21">
        <f>IF(OR(M229=PL①!$A$25,M229=PL①!$A$26,M229=PL①!$A$28,M229=PL①!$A$29),1,0)</f>
        <v>0</v>
      </c>
      <c r="FF229" s="21">
        <f t="shared" si="46"/>
        <v>0</v>
      </c>
      <c r="FG229" s="21">
        <f t="shared" si="47"/>
        <v>0</v>
      </c>
      <c r="FH229" s="21">
        <f>IF(AND(AG229=PL①!$H$29,OR(入力①申請書項目!M229=PL①!$A$25,入力①申請書項目!M229=PL①!$A$26,入力①申請書項目!M229=PL①!$A$27)),1,0)</f>
        <v>0</v>
      </c>
      <c r="FI229" s="21">
        <f>IF(AND($O$69=PL②!$G$1,入力①申請書項目!AG229=PL①!$H$26,OR(入力①申請書項目!M229=PL①!$A$25,入力①申請書項目!M229=PL①!$A$26,入力①申請書項目!M229=PL①!$A$28,入力①申請書項目!M229=PL①!$A$29)),1,0)</f>
        <v>0</v>
      </c>
      <c r="FJ229" s="21">
        <f>IF(AND(AT229=PL①!$D$26,OR(入力①申請書項目!M229=PL①!$A$25,入力①申請書項目!M229=PL①!$A$26,入力①申請書項目!M229=PL①!$A$27)),1,0)</f>
        <v>0</v>
      </c>
      <c r="FL229" s="37" t="str">
        <f t="shared" si="50"/>
        <v/>
      </c>
      <c r="FM229" s="37" t="str">
        <f t="shared" si="51"/>
        <v/>
      </c>
      <c r="FN229" s="37" t="str">
        <f t="shared" si="52"/>
        <v/>
      </c>
      <c r="FO229" s="37" t="str">
        <f t="shared" si="53"/>
        <v/>
      </c>
      <c r="FP229" s="37" t="str">
        <f t="shared" si="54"/>
        <v/>
      </c>
      <c r="FR229" s="54">
        <f t="shared" si="48"/>
        <v>1</v>
      </c>
      <c r="FS229" s="54" t="str">
        <f t="shared" si="36"/>
        <v/>
      </c>
    </row>
    <row r="230" spans="4:175" ht="13.5" customHeight="1">
      <c r="D230" s="148">
        <v>62</v>
      </c>
      <c r="E230" s="842"/>
      <c r="F230" s="843"/>
      <c r="G230" s="842"/>
      <c r="H230" s="843"/>
      <c r="I230" s="843"/>
      <c r="J230" s="842"/>
      <c r="K230" s="843"/>
      <c r="L230" s="843"/>
      <c r="M230" s="842"/>
      <c r="N230" s="842"/>
      <c r="O230" s="842"/>
      <c r="P230" s="842"/>
      <c r="Q230" s="853"/>
      <c r="R230" s="853"/>
      <c r="S230" s="853"/>
      <c r="T230" s="853"/>
      <c r="U230" s="853"/>
      <c r="V230" s="853"/>
      <c r="W230" s="853"/>
      <c r="X230" s="853"/>
      <c r="Y230" s="853"/>
      <c r="Z230" s="853"/>
      <c r="AA230" s="837"/>
      <c r="AB230" s="838"/>
      <c r="AC230" s="838"/>
      <c r="AD230" s="840"/>
      <c r="AE230" s="840"/>
      <c r="AF230" s="841"/>
      <c r="AG230" s="850"/>
      <c r="AH230" s="851"/>
      <c r="AI230" s="851"/>
      <c r="AJ230" s="852"/>
      <c r="AK230" s="839"/>
      <c r="AL230" s="839"/>
      <c r="AM230" s="839"/>
      <c r="AN230" s="854"/>
      <c r="AO230" s="840"/>
      <c r="AP230" s="849">
        <f t="shared" si="35"/>
        <v>0</v>
      </c>
      <c r="AQ230" s="849"/>
      <c r="AR230" s="849"/>
      <c r="AS230" s="849"/>
      <c r="AT230" s="847"/>
      <c r="AU230" s="848"/>
      <c r="AV230" s="834"/>
      <c r="AW230" s="834"/>
      <c r="AX230" s="834"/>
      <c r="AY230" s="834"/>
      <c r="AZ230" s="834"/>
      <c r="BA230" s="834"/>
      <c r="BB230" s="834"/>
      <c r="BC230" s="834"/>
      <c r="BD230" s="844"/>
      <c r="BE230" s="845"/>
      <c r="BF230" s="846"/>
      <c r="BG230" s="842"/>
      <c r="BH230" s="843"/>
      <c r="BI230" s="843"/>
      <c r="ET230" s="37"/>
      <c r="EU230" s="37">
        <f t="shared" si="43"/>
        <v>0</v>
      </c>
      <c r="EV230" s="37" t="str">
        <f t="shared" si="44"/>
        <v/>
      </c>
      <c r="EX230" s="21">
        <f>IF(AND(OR(M230=PL①!$A$25,M230=PL①!$A$26,M230=PL①!$A$27),OR(AG230=PL①!$H$26,AG230=PL①!$H$27,AG230=PL①!$H$28)),1,0)</f>
        <v>0</v>
      </c>
      <c r="EY230" s="21">
        <f t="shared" si="45"/>
        <v>0</v>
      </c>
      <c r="EZ230" s="112">
        <f>IF(EY230=0,1,IF($O$73="",0,VLOOKUP($O$73,PL②!$A$58:$P$1517,EY230))+IF($AD$73="",0,VLOOKUP($AD$73,PL②!$A$58:$P$1517,EY230))+IF($AS$73="",0,VLOOKUP($AS$73,PL②!$A$58:$P$1517,EY230)))</f>
        <v>1</v>
      </c>
      <c r="FA230" s="21" t="str">
        <f t="shared" si="49"/>
        <v/>
      </c>
      <c r="FB230" s="112"/>
      <c r="FC230" s="21">
        <f>IF(OR(M230=PL①!$A$25,M230=PL①!$A$26,M230=PL①!$A$28,M230=PL①!$A$29),1,0)</f>
        <v>0</v>
      </c>
      <c r="FF230" s="21">
        <f t="shared" si="46"/>
        <v>0</v>
      </c>
      <c r="FG230" s="21">
        <f t="shared" si="47"/>
        <v>0</v>
      </c>
      <c r="FH230" s="21">
        <f>IF(AND(AG230=PL①!$H$29,OR(入力①申請書項目!M230=PL①!$A$25,入力①申請書項目!M230=PL①!$A$26,入力①申請書項目!M230=PL①!$A$27)),1,0)</f>
        <v>0</v>
      </c>
      <c r="FI230" s="21">
        <f>IF(AND($O$69=PL②!$G$1,入力①申請書項目!AG230=PL①!$H$26,OR(入力①申請書項目!M230=PL①!$A$25,入力①申請書項目!M230=PL①!$A$26,入力①申請書項目!M230=PL①!$A$28,入力①申請書項目!M230=PL①!$A$29)),1,0)</f>
        <v>0</v>
      </c>
      <c r="FJ230" s="21">
        <f>IF(AND(AT230=PL①!$D$26,OR(入力①申請書項目!M230=PL①!$A$25,入力①申請書項目!M230=PL①!$A$26,入力①申請書項目!M230=PL①!$A$27)),1,0)</f>
        <v>0</v>
      </c>
      <c r="FL230" s="37" t="str">
        <f t="shared" si="50"/>
        <v/>
      </c>
      <c r="FM230" s="37" t="str">
        <f t="shared" si="51"/>
        <v/>
      </c>
      <c r="FN230" s="37" t="str">
        <f t="shared" si="52"/>
        <v/>
      </c>
      <c r="FO230" s="37" t="str">
        <f t="shared" si="53"/>
        <v/>
      </c>
      <c r="FP230" s="37" t="str">
        <f t="shared" si="54"/>
        <v/>
      </c>
      <c r="FR230" s="54">
        <f t="shared" si="48"/>
        <v>1</v>
      </c>
      <c r="FS230" s="54" t="str">
        <f t="shared" si="36"/>
        <v/>
      </c>
    </row>
    <row r="231" spans="4:175" ht="13.5" customHeight="1">
      <c r="D231" s="148">
        <v>63</v>
      </c>
      <c r="E231" s="842"/>
      <c r="F231" s="843"/>
      <c r="G231" s="842"/>
      <c r="H231" s="843"/>
      <c r="I231" s="843"/>
      <c r="J231" s="842"/>
      <c r="K231" s="843"/>
      <c r="L231" s="843"/>
      <c r="M231" s="842"/>
      <c r="N231" s="842"/>
      <c r="O231" s="842"/>
      <c r="P231" s="842"/>
      <c r="Q231" s="853"/>
      <c r="R231" s="853"/>
      <c r="S231" s="853"/>
      <c r="T231" s="853"/>
      <c r="U231" s="853"/>
      <c r="V231" s="853"/>
      <c r="W231" s="853"/>
      <c r="X231" s="853"/>
      <c r="Y231" s="853"/>
      <c r="Z231" s="853"/>
      <c r="AA231" s="837"/>
      <c r="AB231" s="838"/>
      <c r="AC231" s="838"/>
      <c r="AD231" s="840"/>
      <c r="AE231" s="840"/>
      <c r="AF231" s="841"/>
      <c r="AG231" s="850"/>
      <c r="AH231" s="851"/>
      <c r="AI231" s="851"/>
      <c r="AJ231" s="852"/>
      <c r="AK231" s="839"/>
      <c r="AL231" s="839"/>
      <c r="AM231" s="839"/>
      <c r="AN231" s="854"/>
      <c r="AO231" s="840"/>
      <c r="AP231" s="849">
        <f t="shared" si="35"/>
        <v>0</v>
      </c>
      <c r="AQ231" s="849"/>
      <c r="AR231" s="849"/>
      <c r="AS231" s="849"/>
      <c r="AT231" s="847"/>
      <c r="AU231" s="848"/>
      <c r="AV231" s="834"/>
      <c r="AW231" s="834"/>
      <c r="AX231" s="834"/>
      <c r="AY231" s="834"/>
      <c r="AZ231" s="834"/>
      <c r="BA231" s="834"/>
      <c r="BB231" s="834"/>
      <c r="BC231" s="834"/>
      <c r="BD231" s="844"/>
      <c r="BE231" s="845"/>
      <c r="BF231" s="846"/>
      <c r="BG231" s="842"/>
      <c r="BH231" s="843"/>
      <c r="BI231" s="843"/>
      <c r="ET231" s="37"/>
      <c r="EU231" s="37">
        <f t="shared" si="43"/>
        <v>0</v>
      </c>
      <c r="EV231" s="37" t="str">
        <f t="shared" si="44"/>
        <v/>
      </c>
      <c r="EX231" s="21">
        <f>IF(AND(OR(M231=PL①!$A$25,M231=PL①!$A$26,M231=PL①!$A$27),OR(AG231=PL①!$H$26,AG231=PL①!$H$27,AG231=PL①!$H$28)),1,0)</f>
        <v>0</v>
      </c>
      <c r="EY231" s="21">
        <f t="shared" si="45"/>
        <v>0</v>
      </c>
      <c r="EZ231" s="112">
        <f>IF(EY231=0,1,IF($O$73="",0,VLOOKUP($O$73,PL②!$A$58:$P$1517,EY231))+IF($AD$73="",0,VLOOKUP($AD$73,PL②!$A$58:$P$1517,EY231))+IF($AS$73="",0,VLOOKUP($AS$73,PL②!$A$58:$P$1517,EY231)))</f>
        <v>1</v>
      </c>
      <c r="FA231" s="21" t="str">
        <f t="shared" si="49"/>
        <v/>
      </c>
      <c r="FB231" s="112"/>
      <c r="FC231" s="21">
        <f>IF(OR(M231=PL①!$A$25,M231=PL①!$A$26,M231=PL①!$A$28,M231=PL①!$A$29),1,0)</f>
        <v>0</v>
      </c>
      <c r="FF231" s="21">
        <f t="shared" si="46"/>
        <v>0</v>
      </c>
      <c r="FG231" s="21">
        <f t="shared" si="47"/>
        <v>0</v>
      </c>
      <c r="FH231" s="21">
        <f>IF(AND(AG231=PL①!$H$29,OR(入力①申請書項目!M231=PL①!$A$25,入力①申請書項目!M231=PL①!$A$26,入力①申請書項目!M231=PL①!$A$27)),1,0)</f>
        <v>0</v>
      </c>
      <c r="FI231" s="21">
        <f>IF(AND($O$69=PL②!$G$1,入力①申請書項目!AG231=PL①!$H$26,OR(入力①申請書項目!M231=PL①!$A$25,入力①申請書項目!M231=PL①!$A$26,入力①申請書項目!M231=PL①!$A$28,入力①申請書項目!M231=PL①!$A$29)),1,0)</f>
        <v>0</v>
      </c>
      <c r="FJ231" s="21">
        <f>IF(AND(AT231=PL①!$D$26,OR(入力①申請書項目!M231=PL①!$A$25,入力①申請書項目!M231=PL①!$A$26,入力①申請書項目!M231=PL①!$A$27)),1,0)</f>
        <v>0</v>
      </c>
      <c r="FL231" s="37" t="str">
        <f t="shared" si="50"/>
        <v/>
      </c>
      <c r="FM231" s="37" t="str">
        <f t="shared" si="51"/>
        <v/>
      </c>
      <c r="FN231" s="37" t="str">
        <f t="shared" si="52"/>
        <v/>
      </c>
      <c r="FO231" s="37" t="str">
        <f t="shared" si="53"/>
        <v/>
      </c>
      <c r="FP231" s="37" t="str">
        <f t="shared" si="54"/>
        <v/>
      </c>
      <c r="FR231" s="54">
        <f t="shared" si="48"/>
        <v>1</v>
      </c>
      <c r="FS231" s="54" t="str">
        <f t="shared" si="36"/>
        <v/>
      </c>
    </row>
    <row r="232" spans="4:175" ht="13.5" customHeight="1">
      <c r="D232" s="148">
        <v>64</v>
      </c>
      <c r="E232" s="842"/>
      <c r="F232" s="843"/>
      <c r="G232" s="842"/>
      <c r="H232" s="843"/>
      <c r="I232" s="843"/>
      <c r="J232" s="842"/>
      <c r="K232" s="843"/>
      <c r="L232" s="843"/>
      <c r="M232" s="842"/>
      <c r="N232" s="842"/>
      <c r="O232" s="842"/>
      <c r="P232" s="842"/>
      <c r="Q232" s="853"/>
      <c r="R232" s="853"/>
      <c r="S232" s="853"/>
      <c r="T232" s="853"/>
      <c r="U232" s="853"/>
      <c r="V232" s="853"/>
      <c r="W232" s="853"/>
      <c r="X232" s="853"/>
      <c r="Y232" s="853"/>
      <c r="Z232" s="853"/>
      <c r="AA232" s="837"/>
      <c r="AB232" s="838"/>
      <c r="AC232" s="838"/>
      <c r="AD232" s="840"/>
      <c r="AE232" s="840"/>
      <c r="AF232" s="841"/>
      <c r="AG232" s="850"/>
      <c r="AH232" s="851"/>
      <c r="AI232" s="851"/>
      <c r="AJ232" s="852"/>
      <c r="AK232" s="839"/>
      <c r="AL232" s="839"/>
      <c r="AM232" s="839"/>
      <c r="AN232" s="854"/>
      <c r="AO232" s="840"/>
      <c r="AP232" s="849">
        <f t="shared" si="35"/>
        <v>0</v>
      </c>
      <c r="AQ232" s="849"/>
      <c r="AR232" s="849"/>
      <c r="AS232" s="849"/>
      <c r="AT232" s="847"/>
      <c r="AU232" s="848"/>
      <c r="AV232" s="834"/>
      <c r="AW232" s="834"/>
      <c r="AX232" s="834"/>
      <c r="AY232" s="834"/>
      <c r="AZ232" s="834"/>
      <c r="BA232" s="834"/>
      <c r="BB232" s="834"/>
      <c r="BC232" s="834"/>
      <c r="BD232" s="844"/>
      <c r="BE232" s="845"/>
      <c r="BF232" s="846"/>
      <c r="BG232" s="842"/>
      <c r="BH232" s="843"/>
      <c r="BI232" s="843"/>
      <c r="ET232" s="37"/>
      <c r="EU232" s="37">
        <f t="shared" si="43"/>
        <v>0</v>
      </c>
      <c r="EV232" s="37" t="str">
        <f t="shared" si="44"/>
        <v/>
      </c>
      <c r="EX232" s="21">
        <f>IF(AND(OR(M232=PL①!$A$25,M232=PL①!$A$26,M232=PL①!$A$27),OR(AG232=PL①!$H$26,AG232=PL①!$H$27,AG232=PL①!$H$28)),1,0)</f>
        <v>0</v>
      </c>
      <c r="EY232" s="21">
        <f t="shared" si="45"/>
        <v>0</v>
      </c>
      <c r="EZ232" s="112">
        <f>IF(EY232=0,1,IF($O$73="",0,VLOOKUP($O$73,PL②!$A$58:$P$1517,EY232))+IF($AD$73="",0,VLOOKUP($AD$73,PL②!$A$58:$P$1517,EY232))+IF($AS$73="",0,VLOOKUP($AS$73,PL②!$A$58:$P$1517,EY232)))</f>
        <v>1</v>
      </c>
      <c r="FA232" s="21" t="str">
        <f t="shared" si="49"/>
        <v/>
      </c>
      <c r="FB232" s="112"/>
      <c r="FC232" s="21">
        <f>IF(OR(M232=PL①!$A$25,M232=PL①!$A$26,M232=PL①!$A$28,M232=PL①!$A$29),1,0)</f>
        <v>0</v>
      </c>
      <c r="FF232" s="21">
        <f t="shared" si="46"/>
        <v>0</v>
      </c>
      <c r="FG232" s="21">
        <f t="shared" si="47"/>
        <v>0</v>
      </c>
      <c r="FH232" s="21">
        <f>IF(AND(AG232=PL①!$H$29,OR(入力①申請書項目!M232=PL①!$A$25,入力①申請書項目!M232=PL①!$A$26,入力①申請書項目!M232=PL①!$A$27)),1,0)</f>
        <v>0</v>
      </c>
      <c r="FI232" s="21">
        <f>IF(AND($O$69=PL②!$G$1,入力①申請書項目!AG232=PL①!$H$26,OR(入力①申請書項目!M232=PL①!$A$25,入力①申請書項目!M232=PL①!$A$26,入力①申請書項目!M232=PL①!$A$28,入力①申請書項目!M232=PL①!$A$29)),1,0)</f>
        <v>0</v>
      </c>
      <c r="FJ232" s="21">
        <f>IF(AND(AT232=PL①!$D$26,OR(入力①申請書項目!M232=PL①!$A$25,入力①申請書項目!M232=PL①!$A$26,入力①申請書項目!M232=PL①!$A$27)),1,0)</f>
        <v>0</v>
      </c>
      <c r="FL232" s="37" t="str">
        <f t="shared" si="50"/>
        <v/>
      </c>
      <c r="FM232" s="37" t="str">
        <f t="shared" si="51"/>
        <v/>
      </c>
      <c r="FN232" s="37" t="str">
        <f t="shared" si="52"/>
        <v/>
      </c>
      <c r="FO232" s="37" t="str">
        <f t="shared" si="53"/>
        <v/>
      </c>
      <c r="FP232" s="37" t="str">
        <f t="shared" si="54"/>
        <v/>
      </c>
      <c r="FR232" s="54">
        <f t="shared" si="48"/>
        <v>1</v>
      </c>
      <c r="FS232" s="54" t="str">
        <f t="shared" si="36"/>
        <v/>
      </c>
    </row>
    <row r="233" spans="4:175" ht="13.5" customHeight="1">
      <c r="D233" s="148">
        <v>65</v>
      </c>
      <c r="E233" s="842"/>
      <c r="F233" s="843"/>
      <c r="G233" s="842"/>
      <c r="H233" s="843"/>
      <c r="I233" s="843"/>
      <c r="J233" s="842"/>
      <c r="K233" s="843"/>
      <c r="L233" s="843"/>
      <c r="M233" s="842"/>
      <c r="N233" s="842"/>
      <c r="O233" s="842"/>
      <c r="P233" s="842"/>
      <c r="Q233" s="853"/>
      <c r="R233" s="853"/>
      <c r="S233" s="853"/>
      <c r="T233" s="853"/>
      <c r="U233" s="853"/>
      <c r="V233" s="853"/>
      <c r="W233" s="853"/>
      <c r="X233" s="853"/>
      <c r="Y233" s="853"/>
      <c r="Z233" s="853"/>
      <c r="AA233" s="837"/>
      <c r="AB233" s="838"/>
      <c r="AC233" s="838"/>
      <c r="AD233" s="840"/>
      <c r="AE233" s="840"/>
      <c r="AF233" s="841"/>
      <c r="AG233" s="850"/>
      <c r="AH233" s="851"/>
      <c r="AI233" s="851"/>
      <c r="AJ233" s="852"/>
      <c r="AK233" s="839"/>
      <c r="AL233" s="839"/>
      <c r="AM233" s="839"/>
      <c r="AN233" s="854"/>
      <c r="AO233" s="840"/>
      <c r="AP233" s="849">
        <f t="shared" si="35"/>
        <v>0</v>
      </c>
      <c r="AQ233" s="849"/>
      <c r="AR233" s="849"/>
      <c r="AS233" s="849"/>
      <c r="AT233" s="847"/>
      <c r="AU233" s="848"/>
      <c r="AV233" s="834"/>
      <c r="AW233" s="834"/>
      <c r="AX233" s="834"/>
      <c r="AY233" s="834"/>
      <c r="AZ233" s="834"/>
      <c r="BA233" s="834"/>
      <c r="BB233" s="834"/>
      <c r="BC233" s="834"/>
      <c r="BD233" s="844"/>
      <c r="BE233" s="845"/>
      <c r="BF233" s="846"/>
      <c r="BG233" s="842"/>
      <c r="BH233" s="843"/>
      <c r="BI233" s="843"/>
      <c r="ET233" s="37"/>
      <c r="EU233" s="37">
        <f t="shared" si="43"/>
        <v>0</v>
      </c>
      <c r="EV233" s="37" t="str">
        <f t="shared" si="44"/>
        <v/>
      </c>
      <c r="EX233" s="21">
        <f>IF(AND(OR(M233=PL①!$A$25,M233=PL①!$A$26,M233=PL①!$A$27),OR(AG233=PL①!$H$26,AG233=PL①!$H$27,AG233=PL①!$H$28)),1,0)</f>
        <v>0</v>
      </c>
      <c r="EY233" s="21">
        <f t="shared" si="45"/>
        <v>0</v>
      </c>
      <c r="EZ233" s="112">
        <f>IF(EY233=0,1,IF($O$73="",0,VLOOKUP($O$73,PL②!$A$58:$P$1517,EY233))+IF($AD$73="",0,VLOOKUP($AD$73,PL②!$A$58:$P$1517,EY233))+IF($AS$73="",0,VLOOKUP($AS$73,PL②!$A$58:$P$1517,EY233)))</f>
        <v>1</v>
      </c>
      <c r="FA233" s="21" t="str">
        <f>IF(EZ233=0,"No."&amp;ROW(A81)&amp;" ","")</f>
        <v/>
      </c>
      <c r="FB233" s="112"/>
      <c r="FC233" s="21">
        <f>IF(OR(M233=PL①!$A$25,M233=PL①!$A$26,M233=PL①!$A$28,M233=PL①!$A$29),1,0)</f>
        <v>0</v>
      </c>
      <c r="FF233" s="21">
        <f t="shared" si="46"/>
        <v>0</v>
      </c>
      <c r="FG233" s="21">
        <f t="shared" si="47"/>
        <v>0</v>
      </c>
      <c r="FH233" s="21">
        <f>IF(AND(AG233=PL①!$H$29,OR(入力①申請書項目!M233=PL①!$A$25,入力①申請書項目!M233=PL①!$A$26,入力①申請書項目!M233=PL①!$A$27)),1,0)</f>
        <v>0</v>
      </c>
      <c r="FI233" s="21">
        <f>IF(AND($O$69=PL②!$G$1,入力①申請書項目!AG233=PL①!$H$26,OR(入力①申請書項目!M233=PL①!$A$25,入力①申請書項目!M233=PL①!$A$26,入力①申請書項目!M233=PL①!$A$28,入力①申請書項目!M233=PL①!$A$29)),1,0)</f>
        <v>0</v>
      </c>
      <c r="FJ233" s="21">
        <f>IF(AND(AT233=PL①!$D$26,OR(入力①申請書項目!M233=PL①!$A$25,入力①申請書項目!M233=PL①!$A$26,入力①申請書項目!M233=PL①!$A$27)),1,0)</f>
        <v>0</v>
      </c>
      <c r="FL233" s="37" t="str">
        <f>IF(FF233=1,"No."&amp;ROW(A81)&amp;" ","")</f>
        <v/>
      </c>
      <c r="FM233" s="37" t="str">
        <f>IF(FG233=1,"No."&amp;ROW(A81)&amp;" ","")</f>
        <v/>
      </c>
      <c r="FN233" s="37" t="str">
        <f>IF(FH233=1,"No."&amp;ROW(A81)&amp;" ","")</f>
        <v/>
      </c>
      <c r="FO233" s="37" t="str">
        <f>IF(FI233=1,"No."&amp;ROW(A81)&amp;" ","")</f>
        <v/>
      </c>
      <c r="FP233" s="37" t="str">
        <f>IF(FJ233=1,"No."&amp;ROW(A81)&amp;" ","")</f>
        <v/>
      </c>
      <c r="FR233" s="54">
        <f t="shared" si="48"/>
        <v>1</v>
      </c>
      <c r="FS233" s="54" t="str">
        <f t="shared" si="36"/>
        <v/>
      </c>
    </row>
    <row r="234" spans="4:175" ht="13.5" customHeight="1">
      <c r="D234" s="148">
        <v>66</v>
      </c>
      <c r="E234" s="842"/>
      <c r="F234" s="843"/>
      <c r="G234" s="842"/>
      <c r="H234" s="843"/>
      <c r="I234" s="843"/>
      <c r="J234" s="842"/>
      <c r="K234" s="843"/>
      <c r="L234" s="843"/>
      <c r="M234" s="842"/>
      <c r="N234" s="842"/>
      <c r="O234" s="842"/>
      <c r="P234" s="842"/>
      <c r="Q234" s="853"/>
      <c r="R234" s="853"/>
      <c r="S234" s="853"/>
      <c r="T234" s="853"/>
      <c r="U234" s="853"/>
      <c r="V234" s="853"/>
      <c r="W234" s="853"/>
      <c r="X234" s="853"/>
      <c r="Y234" s="853"/>
      <c r="Z234" s="853"/>
      <c r="AA234" s="837"/>
      <c r="AB234" s="838"/>
      <c r="AC234" s="838"/>
      <c r="AD234" s="840"/>
      <c r="AE234" s="840"/>
      <c r="AF234" s="841"/>
      <c r="AG234" s="850"/>
      <c r="AH234" s="851"/>
      <c r="AI234" s="851"/>
      <c r="AJ234" s="852"/>
      <c r="AK234" s="839"/>
      <c r="AL234" s="839"/>
      <c r="AM234" s="839"/>
      <c r="AN234" s="854"/>
      <c r="AO234" s="840"/>
      <c r="AP234" s="849">
        <f t="shared" si="35"/>
        <v>0</v>
      </c>
      <c r="AQ234" s="849"/>
      <c r="AR234" s="849"/>
      <c r="AS234" s="849"/>
      <c r="AT234" s="847"/>
      <c r="AU234" s="848"/>
      <c r="AV234" s="834"/>
      <c r="AW234" s="834"/>
      <c r="AX234" s="834"/>
      <c r="AY234" s="834"/>
      <c r="AZ234" s="834"/>
      <c r="BA234" s="834"/>
      <c r="BB234" s="834"/>
      <c r="BC234" s="834"/>
      <c r="BD234" s="844"/>
      <c r="BE234" s="845"/>
      <c r="BF234" s="846"/>
      <c r="BG234" s="842"/>
      <c r="BH234" s="843"/>
      <c r="BI234" s="843"/>
      <c r="ET234" s="37"/>
      <c r="EU234" s="37">
        <f t="shared" si="43"/>
        <v>0</v>
      </c>
      <c r="EV234" s="37" t="str">
        <f t="shared" si="44"/>
        <v/>
      </c>
      <c r="EX234" s="21">
        <f>IF(AND(OR(M234=PL①!$A$25,M234=PL①!$A$26,M234=PL①!$A$27),OR(AG234=PL①!$H$26,AG234=PL①!$H$27,AG234=PL①!$H$28)),1,0)</f>
        <v>0</v>
      </c>
      <c r="EY234" s="21">
        <f t="shared" si="45"/>
        <v>0</v>
      </c>
      <c r="EZ234" s="112">
        <f>IF(EY234=0,1,IF($O$73="",0,VLOOKUP($O$73,PL②!$A$58:$P$1517,EY234))+IF($AD$73="",0,VLOOKUP($AD$73,PL②!$A$58:$P$1517,EY234))+IF($AS$73="",0,VLOOKUP($AS$73,PL②!$A$58:$P$1517,EY234)))</f>
        <v>1</v>
      </c>
      <c r="FA234" s="21" t="str">
        <f>IF(EZ234=0,"No."&amp;ROW(A82)&amp;" ","")</f>
        <v/>
      </c>
      <c r="FB234" s="112"/>
      <c r="FC234" s="21">
        <f>IF(OR(M234=PL①!$A$25,M234=PL①!$A$26,M234=PL①!$A$28,M234=PL①!$A$29),1,0)</f>
        <v>0</v>
      </c>
      <c r="FF234" s="21">
        <f t="shared" si="46"/>
        <v>0</v>
      </c>
      <c r="FG234" s="21">
        <f t="shared" si="47"/>
        <v>0</v>
      </c>
      <c r="FH234" s="21">
        <f>IF(AND(AG234=PL①!$H$29,OR(入力①申請書項目!M234=PL①!$A$25,入力①申請書項目!M234=PL①!$A$26,入力①申請書項目!M234=PL①!$A$27)),1,0)</f>
        <v>0</v>
      </c>
      <c r="FI234" s="21">
        <f>IF(AND($O$69=PL②!$G$1,入力①申請書項目!AG234=PL①!$H$26,OR(入力①申請書項目!M234=PL①!$A$25,入力①申請書項目!M234=PL①!$A$26,入力①申請書項目!M234=PL①!$A$28,入力①申請書項目!M234=PL①!$A$29)),1,0)</f>
        <v>0</v>
      </c>
      <c r="FJ234" s="21">
        <f>IF(AND(AT234=PL①!$D$26,OR(入力①申請書項目!M234=PL①!$A$25,入力①申請書項目!M234=PL①!$A$26,入力①申請書項目!M234=PL①!$A$27)),1,0)</f>
        <v>0</v>
      </c>
      <c r="FL234" s="37" t="str">
        <f>IF(FF234=1,"No."&amp;ROW(A82)&amp;" ","")</f>
        <v/>
      </c>
      <c r="FM234" s="37" t="str">
        <f>IF(FG234=1,"No."&amp;ROW(A82)&amp;" ","")</f>
        <v/>
      </c>
      <c r="FN234" s="37" t="str">
        <f>IF(FH234=1,"No."&amp;ROW(A82)&amp;" ","")</f>
        <v/>
      </c>
      <c r="FO234" s="37" t="str">
        <f>IF(FI234=1,"No."&amp;ROW(A82)&amp;" ","")</f>
        <v/>
      </c>
      <c r="FP234" s="37" t="str">
        <f>IF(FJ234=1,"No."&amp;ROW(A82)&amp;" ","")</f>
        <v/>
      </c>
      <c r="FR234" s="54">
        <f t="shared" si="48"/>
        <v>1</v>
      </c>
      <c r="FS234" s="54" t="str">
        <f t="shared" si="36"/>
        <v/>
      </c>
    </row>
    <row r="235" spans="4:175" ht="13.5" customHeight="1">
      <c r="D235" s="148">
        <v>67</v>
      </c>
      <c r="E235" s="842"/>
      <c r="F235" s="843"/>
      <c r="G235" s="842"/>
      <c r="H235" s="843"/>
      <c r="I235" s="843"/>
      <c r="J235" s="842"/>
      <c r="K235" s="843"/>
      <c r="L235" s="843"/>
      <c r="M235" s="842"/>
      <c r="N235" s="842"/>
      <c r="O235" s="842"/>
      <c r="P235" s="842"/>
      <c r="Q235" s="853"/>
      <c r="R235" s="853"/>
      <c r="S235" s="853"/>
      <c r="T235" s="853"/>
      <c r="U235" s="853"/>
      <c r="V235" s="853"/>
      <c r="W235" s="853"/>
      <c r="X235" s="853"/>
      <c r="Y235" s="853"/>
      <c r="Z235" s="853"/>
      <c r="AA235" s="837"/>
      <c r="AB235" s="838"/>
      <c r="AC235" s="838"/>
      <c r="AD235" s="840"/>
      <c r="AE235" s="840"/>
      <c r="AF235" s="841"/>
      <c r="AG235" s="850"/>
      <c r="AH235" s="851"/>
      <c r="AI235" s="851"/>
      <c r="AJ235" s="852"/>
      <c r="AK235" s="839"/>
      <c r="AL235" s="839"/>
      <c r="AM235" s="839"/>
      <c r="AN235" s="854"/>
      <c r="AO235" s="840"/>
      <c r="AP235" s="849">
        <f t="shared" si="35"/>
        <v>0</v>
      </c>
      <c r="AQ235" s="849"/>
      <c r="AR235" s="849"/>
      <c r="AS235" s="849"/>
      <c r="AT235" s="847"/>
      <c r="AU235" s="848"/>
      <c r="AV235" s="834"/>
      <c r="AW235" s="834"/>
      <c r="AX235" s="834"/>
      <c r="AY235" s="834"/>
      <c r="AZ235" s="834"/>
      <c r="BA235" s="834"/>
      <c r="BB235" s="834"/>
      <c r="BC235" s="834"/>
      <c r="BD235" s="844"/>
      <c r="BE235" s="845"/>
      <c r="BF235" s="846"/>
      <c r="BG235" s="842"/>
      <c r="BH235" s="843"/>
      <c r="BI235" s="843"/>
      <c r="ET235" s="37"/>
      <c r="EU235" s="37">
        <f t="shared" si="43"/>
        <v>0</v>
      </c>
      <c r="EV235" s="37" t="str">
        <f t="shared" si="44"/>
        <v/>
      </c>
      <c r="EX235" s="21">
        <f>IF(AND(OR(M235=PL①!$A$25,M235=PL①!$A$26,M235=PL①!$A$27),OR(AG235=PL①!$H$26,AG235=PL①!$H$27,AG235=PL①!$H$28)),1,0)</f>
        <v>0</v>
      </c>
      <c r="EY235" s="21">
        <f t="shared" si="45"/>
        <v>0</v>
      </c>
      <c r="EZ235" s="112">
        <f>IF(EY235=0,1,IF($O$73="",0,VLOOKUP($O$73,PL②!$A$58:$P$1517,EY235))+IF($AD$73="",0,VLOOKUP($AD$73,PL②!$A$58:$P$1517,EY235))+IF($AS$73="",0,VLOOKUP($AS$73,PL②!$A$58:$P$1517,EY235)))</f>
        <v>1</v>
      </c>
      <c r="FA235" s="21" t="str">
        <f>IF(EZ235=0,"No."&amp;ROW(A83)&amp;" ","")</f>
        <v/>
      </c>
      <c r="FB235" s="112"/>
      <c r="FC235" s="21">
        <f>IF(OR(M235=PL①!$A$25,M235=PL①!$A$26,M235=PL①!$A$28,M235=PL①!$A$29),1,0)</f>
        <v>0</v>
      </c>
      <c r="FF235" s="21">
        <f t="shared" si="46"/>
        <v>0</v>
      </c>
      <c r="FG235" s="21">
        <f t="shared" si="47"/>
        <v>0</v>
      </c>
      <c r="FH235" s="21">
        <f>IF(AND(AG235=PL①!$H$29,OR(入力①申請書項目!M235=PL①!$A$25,入力①申請書項目!M235=PL①!$A$26,入力①申請書項目!M235=PL①!$A$27)),1,0)</f>
        <v>0</v>
      </c>
      <c r="FI235" s="21">
        <f>IF(AND($O$69=PL②!$G$1,入力①申請書項目!AG235=PL①!$H$26,OR(入力①申請書項目!M235=PL①!$A$25,入力①申請書項目!M235=PL①!$A$26,入力①申請書項目!M235=PL①!$A$28,入力①申請書項目!M235=PL①!$A$29)),1,0)</f>
        <v>0</v>
      </c>
      <c r="FJ235" s="21">
        <f>IF(AND(AT235=PL①!$D$26,OR(入力①申請書項目!M235=PL①!$A$25,入力①申請書項目!M235=PL①!$A$26,入力①申請書項目!M235=PL①!$A$27)),1,0)</f>
        <v>0</v>
      </c>
      <c r="FL235" s="37" t="str">
        <f>IF(FF235=1,"No."&amp;ROW(A83)&amp;" ","")</f>
        <v/>
      </c>
      <c r="FM235" s="37" t="str">
        <f>IF(FG235=1,"No."&amp;ROW(A83)&amp;" ","")</f>
        <v/>
      </c>
      <c r="FN235" s="37" t="str">
        <f>IF(FH235=1,"No."&amp;ROW(A83)&amp;" ","")</f>
        <v/>
      </c>
      <c r="FO235" s="37" t="str">
        <f>IF(FI235=1,"No."&amp;ROW(A83)&amp;" ","")</f>
        <v/>
      </c>
      <c r="FP235" s="37" t="str">
        <f>IF(FJ235=1,"No."&amp;ROW(A83)&amp;" ","")</f>
        <v/>
      </c>
      <c r="FR235" s="54">
        <f t="shared" si="48"/>
        <v>1</v>
      </c>
      <c r="FS235" s="54" t="str">
        <f t="shared" si="36"/>
        <v/>
      </c>
    </row>
    <row r="236" spans="4:175" ht="13.5" customHeight="1">
      <c r="D236" s="148">
        <v>68</v>
      </c>
      <c r="E236" s="842"/>
      <c r="F236" s="843"/>
      <c r="G236" s="842"/>
      <c r="H236" s="843"/>
      <c r="I236" s="843"/>
      <c r="J236" s="842"/>
      <c r="K236" s="843"/>
      <c r="L236" s="843"/>
      <c r="M236" s="842"/>
      <c r="N236" s="842"/>
      <c r="O236" s="842"/>
      <c r="P236" s="842"/>
      <c r="Q236" s="853"/>
      <c r="R236" s="853"/>
      <c r="S236" s="853"/>
      <c r="T236" s="853"/>
      <c r="U236" s="853"/>
      <c r="V236" s="853"/>
      <c r="W236" s="853"/>
      <c r="X236" s="853"/>
      <c r="Y236" s="853"/>
      <c r="Z236" s="853"/>
      <c r="AA236" s="837"/>
      <c r="AB236" s="838"/>
      <c r="AC236" s="838"/>
      <c r="AD236" s="840"/>
      <c r="AE236" s="840"/>
      <c r="AF236" s="841"/>
      <c r="AG236" s="850"/>
      <c r="AH236" s="851"/>
      <c r="AI236" s="851"/>
      <c r="AJ236" s="852"/>
      <c r="AK236" s="839"/>
      <c r="AL236" s="839"/>
      <c r="AM236" s="839"/>
      <c r="AN236" s="854"/>
      <c r="AO236" s="840"/>
      <c r="AP236" s="849">
        <f t="shared" si="35"/>
        <v>0</v>
      </c>
      <c r="AQ236" s="849"/>
      <c r="AR236" s="849"/>
      <c r="AS236" s="849"/>
      <c r="AT236" s="847"/>
      <c r="AU236" s="848"/>
      <c r="AV236" s="834"/>
      <c r="AW236" s="834"/>
      <c r="AX236" s="834"/>
      <c r="AY236" s="834"/>
      <c r="AZ236" s="834"/>
      <c r="BA236" s="834"/>
      <c r="BB236" s="834"/>
      <c r="BC236" s="834"/>
      <c r="BD236" s="844"/>
      <c r="BE236" s="845"/>
      <c r="BF236" s="846"/>
      <c r="BG236" s="842"/>
      <c r="BH236" s="843"/>
      <c r="BI236" s="843"/>
      <c r="ET236" s="37"/>
      <c r="EU236" s="37">
        <f t="shared" si="43"/>
        <v>0</v>
      </c>
      <c r="EV236" s="37" t="str">
        <f t="shared" si="44"/>
        <v/>
      </c>
      <c r="EX236" s="21">
        <f>IF(AND(OR(M236=PL①!$A$25,M236=PL①!$A$26,M236=PL①!$A$27),OR(AG236=PL①!$H$26,AG236=PL①!$H$27,AG236=PL①!$H$28)),1,0)</f>
        <v>0</v>
      </c>
      <c r="EY236" s="21">
        <f t="shared" si="45"/>
        <v>0</v>
      </c>
      <c r="EZ236" s="112">
        <f>IF(EY236=0,1,IF($O$73="",0,VLOOKUP($O$73,PL②!$A$58:$P$1517,EY236))+IF($AD$73="",0,VLOOKUP($AD$73,PL②!$A$58:$P$1517,EY236))+IF($AS$73="",0,VLOOKUP($AS$73,PL②!$A$58:$P$1517,EY236)))</f>
        <v>1</v>
      </c>
      <c r="FA236" s="21" t="str">
        <f>IF(EZ236=0,"No."&amp;ROW(A84)&amp;" ","")</f>
        <v/>
      </c>
      <c r="FB236" s="112"/>
      <c r="FC236" s="21">
        <f>IF(OR(M236=PL①!$A$25,M236=PL①!$A$26,M236=PL①!$A$28,M236=PL①!$A$29),1,0)</f>
        <v>0</v>
      </c>
      <c r="FF236" s="21">
        <f t="shared" si="46"/>
        <v>0</v>
      </c>
      <c r="FG236" s="21">
        <f t="shared" si="47"/>
        <v>0</v>
      </c>
      <c r="FH236" s="21">
        <f>IF(AND(AG236=PL①!$H$29,OR(入力①申請書項目!M236=PL①!$A$25,入力①申請書項目!M236=PL①!$A$26,入力①申請書項目!M236=PL①!$A$27)),1,0)</f>
        <v>0</v>
      </c>
      <c r="FI236" s="21">
        <f>IF(AND($O$69=PL②!$G$1,入力①申請書項目!AG236=PL①!$H$26,OR(入力①申請書項目!M236=PL①!$A$25,入力①申請書項目!M236=PL①!$A$26,入力①申請書項目!M236=PL①!$A$28,入力①申請書項目!M236=PL①!$A$29)),1,0)</f>
        <v>0</v>
      </c>
      <c r="FJ236" s="21">
        <f>IF(AND(AT236=PL①!$D$26,OR(入力①申請書項目!M236=PL①!$A$25,入力①申請書項目!M236=PL①!$A$26,入力①申請書項目!M236=PL①!$A$27)),1,0)</f>
        <v>0</v>
      </c>
      <c r="FL236" s="37" t="str">
        <f>IF(FF236=1,"No."&amp;ROW(A84)&amp;" ","")</f>
        <v/>
      </c>
      <c r="FM236" s="37" t="str">
        <f>IF(FG236=1,"No."&amp;ROW(A84)&amp;" ","")</f>
        <v/>
      </c>
      <c r="FN236" s="37" t="str">
        <f>IF(FH236=1,"No."&amp;ROW(A84)&amp;" ","")</f>
        <v/>
      </c>
      <c r="FO236" s="37" t="str">
        <f>IF(FI236=1,"No."&amp;ROW(A84)&amp;" ","")</f>
        <v/>
      </c>
      <c r="FP236" s="37" t="str">
        <f>IF(FJ236=1,"No."&amp;ROW(A84)&amp;" ","")</f>
        <v/>
      </c>
      <c r="FR236" s="54">
        <f t="shared" si="48"/>
        <v>1</v>
      </c>
      <c r="FS236" s="54" t="str">
        <f t="shared" si="36"/>
        <v/>
      </c>
    </row>
    <row r="237" spans="4:175" ht="13.5" customHeight="1">
      <c r="D237" s="148">
        <v>69</v>
      </c>
      <c r="E237" s="842"/>
      <c r="F237" s="843"/>
      <c r="G237" s="842"/>
      <c r="H237" s="843"/>
      <c r="I237" s="843"/>
      <c r="J237" s="842"/>
      <c r="K237" s="843"/>
      <c r="L237" s="843"/>
      <c r="M237" s="842"/>
      <c r="N237" s="842"/>
      <c r="O237" s="842"/>
      <c r="P237" s="842"/>
      <c r="Q237" s="853"/>
      <c r="R237" s="853"/>
      <c r="S237" s="853"/>
      <c r="T237" s="853"/>
      <c r="U237" s="853"/>
      <c r="V237" s="853"/>
      <c r="W237" s="853"/>
      <c r="X237" s="853"/>
      <c r="Y237" s="853"/>
      <c r="Z237" s="853"/>
      <c r="AA237" s="837"/>
      <c r="AB237" s="838"/>
      <c r="AC237" s="838"/>
      <c r="AD237" s="840"/>
      <c r="AE237" s="840"/>
      <c r="AF237" s="841"/>
      <c r="AG237" s="850"/>
      <c r="AH237" s="851"/>
      <c r="AI237" s="851"/>
      <c r="AJ237" s="852"/>
      <c r="AK237" s="839"/>
      <c r="AL237" s="839"/>
      <c r="AM237" s="839"/>
      <c r="AN237" s="854"/>
      <c r="AO237" s="840"/>
      <c r="AP237" s="849">
        <f t="shared" si="35"/>
        <v>0</v>
      </c>
      <c r="AQ237" s="849"/>
      <c r="AR237" s="849"/>
      <c r="AS237" s="849"/>
      <c r="AT237" s="847"/>
      <c r="AU237" s="848"/>
      <c r="AV237" s="834"/>
      <c r="AW237" s="834"/>
      <c r="AX237" s="834"/>
      <c r="AY237" s="834"/>
      <c r="AZ237" s="834"/>
      <c r="BA237" s="834"/>
      <c r="BB237" s="834"/>
      <c r="BC237" s="834"/>
      <c r="BD237" s="844"/>
      <c r="BE237" s="845"/>
      <c r="BF237" s="846"/>
      <c r="BG237" s="842"/>
      <c r="BH237" s="843"/>
      <c r="BI237" s="843"/>
      <c r="ET237" s="37"/>
      <c r="EU237" s="37">
        <f t="shared" si="43"/>
        <v>0</v>
      </c>
      <c r="EV237" s="37" t="str">
        <f t="shared" si="44"/>
        <v/>
      </c>
      <c r="EX237" s="21">
        <f>IF(AND(OR(M237=PL①!$A$25,M237=PL①!$A$26,M237=PL①!$A$27),OR(AG237=PL①!$H$26,AG237=PL①!$H$27,AG237=PL①!$H$28)),1,0)</f>
        <v>0</v>
      </c>
      <c r="EY237" s="21">
        <f t="shared" si="45"/>
        <v>0</v>
      </c>
      <c r="EZ237" s="112">
        <f>IF(EY237=0,1,IF($O$73="",0,VLOOKUP($O$73,PL②!$A$58:$P$1517,EY237))+IF($AD$73="",0,VLOOKUP($AD$73,PL②!$A$58:$P$1517,EY237))+IF($AS$73="",0,VLOOKUP($AS$73,PL②!$A$58:$P$1517,EY237)))</f>
        <v>1</v>
      </c>
      <c r="FA237" s="21" t="str">
        <f>IF(EZ237=0,"No."&amp;ROW(A85)&amp;" ","")</f>
        <v/>
      </c>
      <c r="FB237" s="112"/>
      <c r="FC237" s="21">
        <f>IF(OR(M237=PL①!$A$25,M237=PL①!$A$26,M237=PL①!$A$28,M237=PL①!$A$29),1,0)</f>
        <v>0</v>
      </c>
      <c r="FF237" s="21">
        <f t="shared" si="46"/>
        <v>0</v>
      </c>
      <c r="FG237" s="21">
        <f t="shared" si="47"/>
        <v>0</v>
      </c>
      <c r="FH237" s="21">
        <f>IF(AND(AG237=PL①!$H$29,OR(入力①申請書項目!M237=PL①!$A$25,入力①申請書項目!M237=PL①!$A$26,入力①申請書項目!M237=PL①!$A$27)),1,0)</f>
        <v>0</v>
      </c>
      <c r="FI237" s="21">
        <f>IF(AND($O$69=PL②!$G$1,入力①申請書項目!AG237=PL①!$H$26,OR(入力①申請書項目!M237=PL①!$A$25,入力①申請書項目!M237=PL①!$A$26,入力①申請書項目!M237=PL①!$A$28,入力①申請書項目!M237=PL①!$A$29)),1,0)</f>
        <v>0</v>
      </c>
      <c r="FJ237" s="21">
        <f>IF(AND(AT237=PL①!$D$26,OR(入力①申請書項目!M237=PL①!$A$25,入力①申請書項目!M237=PL①!$A$26,入力①申請書項目!M237=PL①!$A$27)),1,0)</f>
        <v>0</v>
      </c>
      <c r="FL237" s="37" t="str">
        <f>IF(FF237=1,"No."&amp;ROW(A85)&amp;" ","")</f>
        <v/>
      </c>
      <c r="FM237" s="37" t="str">
        <f>IF(FG237=1,"No."&amp;ROW(A85)&amp;" ","")</f>
        <v/>
      </c>
      <c r="FN237" s="37" t="str">
        <f>IF(FH237=1,"No."&amp;ROW(A85)&amp;" ","")</f>
        <v/>
      </c>
      <c r="FO237" s="37" t="str">
        <f>IF(FI237=1,"No."&amp;ROW(A85)&amp;" ","")</f>
        <v/>
      </c>
      <c r="FP237" s="37" t="str">
        <f>IF(FJ237=1,"No."&amp;ROW(A85)&amp;" ","")</f>
        <v/>
      </c>
      <c r="FR237" s="54">
        <f t="shared" si="48"/>
        <v>1</v>
      </c>
      <c r="FS237" s="54" t="str">
        <f t="shared" si="36"/>
        <v/>
      </c>
    </row>
    <row r="238" spans="4:175" ht="13.5" customHeight="1">
      <c r="D238" s="148">
        <v>70</v>
      </c>
      <c r="E238" s="842"/>
      <c r="F238" s="843"/>
      <c r="G238" s="842"/>
      <c r="H238" s="843"/>
      <c r="I238" s="843"/>
      <c r="J238" s="842"/>
      <c r="K238" s="843"/>
      <c r="L238" s="843"/>
      <c r="M238" s="842"/>
      <c r="N238" s="842"/>
      <c r="O238" s="842"/>
      <c r="P238" s="842"/>
      <c r="Q238" s="853"/>
      <c r="R238" s="853"/>
      <c r="S238" s="853"/>
      <c r="T238" s="853"/>
      <c r="U238" s="853"/>
      <c r="V238" s="853"/>
      <c r="W238" s="853"/>
      <c r="X238" s="853"/>
      <c r="Y238" s="853"/>
      <c r="Z238" s="853"/>
      <c r="AA238" s="837"/>
      <c r="AB238" s="838"/>
      <c r="AC238" s="838"/>
      <c r="AD238" s="840"/>
      <c r="AE238" s="840"/>
      <c r="AF238" s="841"/>
      <c r="AG238" s="850"/>
      <c r="AH238" s="851"/>
      <c r="AI238" s="851"/>
      <c r="AJ238" s="852"/>
      <c r="AK238" s="839"/>
      <c r="AL238" s="839"/>
      <c r="AM238" s="839"/>
      <c r="AN238" s="854"/>
      <c r="AO238" s="840"/>
      <c r="AP238" s="849">
        <f t="shared" si="35"/>
        <v>0</v>
      </c>
      <c r="AQ238" s="849"/>
      <c r="AR238" s="849"/>
      <c r="AS238" s="849"/>
      <c r="AT238" s="847"/>
      <c r="AU238" s="848"/>
      <c r="AV238" s="834"/>
      <c r="AW238" s="834"/>
      <c r="AX238" s="834"/>
      <c r="AY238" s="834"/>
      <c r="AZ238" s="834"/>
      <c r="BA238" s="834"/>
      <c r="BB238" s="834"/>
      <c r="BC238" s="834"/>
      <c r="BD238" s="844"/>
      <c r="BE238" s="845"/>
      <c r="BF238" s="846"/>
      <c r="BG238" s="842"/>
      <c r="BH238" s="843"/>
      <c r="BI238" s="843"/>
      <c r="ET238" s="37"/>
      <c r="EU238" s="37">
        <f t="shared" si="43"/>
        <v>0</v>
      </c>
      <c r="EV238" s="37" t="str">
        <f t="shared" si="44"/>
        <v/>
      </c>
      <c r="EX238" s="21">
        <f>IF(AND(OR(M238=PL①!$A$25,M238=PL①!$A$26,M238=PL①!$A$27),OR(AG238=PL①!$H$26,AG238=PL①!$H$27,AG238=PL①!$H$28)),1,0)</f>
        <v>0</v>
      </c>
      <c r="EY238" s="21">
        <f t="shared" si="45"/>
        <v>0</v>
      </c>
      <c r="EZ238" s="112">
        <f>IF(EY238=0,1,IF($O$73="",0,VLOOKUP($O$73,PL②!$A$58:$P$1517,EY238))+IF($AD$73="",0,VLOOKUP($AD$73,PL②!$A$58:$P$1517,EY238))+IF($AS$73="",0,VLOOKUP($AS$73,PL②!$A$58:$P$1517,EY238)))</f>
        <v>1</v>
      </c>
      <c r="FA238" s="21" t="str">
        <f t="shared" ref="FA238:FA256" si="55">IF(EZ238=0,"No."&amp;ROW(A91)&amp;" ","")</f>
        <v/>
      </c>
      <c r="FB238" s="112"/>
      <c r="FC238" s="21">
        <f>IF(OR(M238=PL①!$A$25,M238=PL①!$A$26,M238=PL①!$A$28,M238=PL①!$A$29),1,0)</f>
        <v>0</v>
      </c>
      <c r="FF238" s="21">
        <f t="shared" si="46"/>
        <v>0</v>
      </c>
      <c r="FG238" s="21">
        <f t="shared" si="47"/>
        <v>0</v>
      </c>
      <c r="FH238" s="21">
        <f>IF(AND(AG238=PL①!$H$29,OR(入力①申請書項目!M238=PL①!$A$25,入力①申請書項目!M238=PL①!$A$26,入力①申請書項目!M238=PL①!$A$27)),1,0)</f>
        <v>0</v>
      </c>
      <c r="FI238" s="21">
        <f>IF(AND($O$69=PL②!$G$1,入力①申請書項目!AG238=PL①!$H$26,OR(入力①申請書項目!M238=PL①!$A$25,入力①申請書項目!M238=PL①!$A$26,入力①申請書項目!M238=PL①!$A$28,入力①申請書項目!M238=PL①!$A$29)),1,0)</f>
        <v>0</v>
      </c>
      <c r="FJ238" s="21">
        <f>IF(AND(AT238=PL①!$D$26,OR(入力①申請書項目!M238=PL①!$A$25,入力①申請書項目!M238=PL①!$A$26,入力①申請書項目!M238=PL①!$A$27)),1,0)</f>
        <v>0</v>
      </c>
      <c r="FL238" s="37" t="str">
        <f t="shared" ref="FL238:FL256" si="56">IF(FF238=1,"No."&amp;ROW(A91)&amp;" ","")</f>
        <v/>
      </c>
      <c r="FM238" s="37" t="str">
        <f t="shared" ref="FM238:FM256" si="57">IF(FG238=1,"No."&amp;ROW(A91)&amp;" ","")</f>
        <v/>
      </c>
      <c r="FN238" s="37" t="str">
        <f t="shared" ref="FN238:FN256" si="58">IF(FH238=1,"No."&amp;ROW(A91)&amp;" ","")</f>
        <v/>
      </c>
      <c r="FO238" s="37" t="str">
        <f t="shared" ref="FO238:FO256" si="59">IF(FI238=1,"No."&amp;ROW(A91)&amp;" ","")</f>
        <v/>
      </c>
      <c r="FP238" s="37" t="str">
        <f t="shared" ref="FP238:FP256" si="60">IF(FJ238=1,"No."&amp;ROW(A91)&amp;" ","")</f>
        <v/>
      </c>
      <c r="FR238" s="54">
        <f t="shared" si="48"/>
        <v>1</v>
      </c>
      <c r="FS238" s="54" t="str">
        <f t="shared" si="36"/>
        <v/>
      </c>
    </row>
    <row r="239" spans="4:175" ht="13.5" customHeight="1">
      <c r="D239" s="148">
        <v>71</v>
      </c>
      <c r="E239" s="842"/>
      <c r="F239" s="843"/>
      <c r="G239" s="842"/>
      <c r="H239" s="843"/>
      <c r="I239" s="843"/>
      <c r="J239" s="842"/>
      <c r="K239" s="843"/>
      <c r="L239" s="843"/>
      <c r="M239" s="842"/>
      <c r="N239" s="842"/>
      <c r="O239" s="842"/>
      <c r="P239" s="842"/>
      <c r="Q239" s="853"/>
      <c r="R239" s="853"/>
      <c r="S239" s="853"/>
      <c r="T239" s="853"/>
      <c r="U239" s="853"/>
      <c r="V239" s="853"/>
      <c r="W239" s="853"/>
      <c r="X239" s="853"/>
      <c r="Y239" s="853"/>
      <c r="Z239" s="853"/>
      <c r="AA239" s="837"/>
      <c r="AB239" s="838"/>
      <c r="AC239" s="838"/>
      <c r="AD239" s="840"/>
      <c r="AE239" s="840"/>
      <c r="AF239" s="841"/>
      <c r="AG239" s="850"/>
      <c r="AH239" s="851"/>
      <c r="AI239" s="851"/>
      <c r="AJ239" s="852"/>
      <c r="AK239" s="839"/>
      <c r="AL239" s="839"/>
      <c r="AM239" s="839"/>
      <c r="AN239" s="854"/>
      <c r="AO239" s="840"/>
      <c r="AP239" s="849">
        <f t="shared" si="35"/>
        <v>0</v>
      </c>
      <c r="AQ239" s="849"/>
      <c r="AR239" s="849"/>
      <c r="AS239" s="849"/>
      <c r="AT239" s="847"/>
      <c r="AU239" s="848"/>
      <c r="AV239" s="834"/>
      <c r="AW239" s="834"/>
      <c r="AX239" s="834"/>
      <c r="AY239" s="834"/>
      <c r="AZ239" s="834"/>
      <c r="BA239" s="834"/>
      <c r="BB239" s="834"/>
      <c r="BC239" s="834"/>
      <c r="BD239" s="844"/>
      <c r="BE239" s="845"/>
      <c r="BF239" s="846"/>
      <c r="BG239" s="842"/>
      <c r="BH239" s="843"/>
      <c r="BI239" s="843"/>
      <c r="ET239" s="37"/>
      <c r="EU239" s="37">
        <f t="shared" si="43"/>
        <v>0</v>
      </c>
      <c r="EV239" s="37" t="str">
        <f t="shared" si="44"/>
        <v/>
      </c>
      <c r="EX239" s="21">
        <f>IF(AND(OR(M239=PL①!$A$25,M239=PL①!$A$26,M239=PL①!$A$27),OR(AG239=PL①!$H$26,AG239=PL①!$H$27,AG239=PL①!$H$28)),1,0)</f>
        <v>0</v>
      </c>
      <c r="EY239" s="21">
        <f t="shared" si="45"/>
        <v>0</v>
      </c>
      <c r="EZ239" s="112">
        <f>IF(EY239=0,1,IF($O$73="",0,VLOOKUP($O$73,PL②!$A$58:$P$1517,EY239))+IF($AD$73="",0,VLOOKUP($AD$73,PL②!$A$58:$P$1517,EY239))+IF($AS$73="",0,VLOOKUP($AS$73,PL②!$A$58:$P$1517,EY239)))</f>
        <v>1</v>
      </c>
      <c r="FA239" s="21" t="str">
        <f t="shared" si="55"/>
        <v/>
      </c>
      <c r="FB239" s="112"/>
      <c r="FC239" s="21">
        <f>IF(OR(M239=PL①!$A$25,M239=PL①!$A$26,M239=PL①!$A$28,M239=PL①!$A$29),1,0)</f>
        <v>0</v>
      </c>
      <c r="FF239" s="21">
        <f t="shared" si="46"/>
        <v>0</v>
      </c>
      <c r="FG239" s="21">
        <f t="shared" si="47"/>
        <v>0</v>
      </c>
      <c r="FH239" s="21">
        <f>IF(AND(AG239=PL①!$H$29,OR(入力①申請書項目!M239=PL①!$A$25,入力①申請書項目!M239=PL①!$A$26,入力①申請書項目!M239=PL①!$A$27)),1,0)</f>
        <v>0</v>
      </c>
      <c r="FI239" s="21">
        <f>IF(AND($O$69=PL②!$G$1,入力①申請書項目!AG239=PL①!$H$26,OR(入力①申請書項目!M239=PL①!$A$25,入力①申請書項目!M239=PL①!$A$26,入力①申請書項目!M239=PL①!$A$28,入力①申請書項目!M239=PL①!$A$29)),1,0)</f>
        <v>0</v>
      </c>
      <c r="FJ239" s="21">
        <f>IF(AND(AT239=PL①!$D$26,OR(入力①申請書項目!M239=PL①!$A$25,入力①申請書項目!M239=PL①!$A$26,入力①申請書項目!M239=PL①!$A$27)),1,0)</f>
        <v>0</v>
      </c>
      <c r="FL239" s="37" t="str">
        <f t="shared" si="56"/>
        <v/>
      </c>
      <c r="FM239" s="37" t="str">
        <f t="shared" si="57"/>
        <v/>
      </c>
      <c r="FN239" s="37" t="str">
        <f t="shared" si="58"/>
        <v/>
      </c>
      <c r="FO239" s="37" t="str">
        <f t="shared" si="59"/>
        <v/>
      </c>
      <c r="FP239" s="37" t="str">
        <f t="shared" si="60"/>
        <v/>
      </c>
      <c r="FR239" s="54">
        <f t="shared" si="48"/>
        <v>1</v>
      </c>
      <c r="FS239" s="54" t="str">
        <f t="shared" si="36"/>
        <v/>
      </c>
    </row>
    <row r="240" spans="4:175" ht="13.5" customHeight="1">
      <c r="D240" s="148">
        <v>72</v>
      </c>
      <c r="E240" s="842"/>
      <c r="F240" s="843"/>
      <c r="G240" s="842"/>
      <c r="H240" s="843"/>
      <c r="I240" s="843"/>
      <c r="J240" s="842"/>
      <c r="K240" s="843"/>
      <c r="L240" s="843"/>
      <c r="M240" s="842"/>
      <c r="N240" s="842"/>
      <c r="O240" s="842"/>
      <c r="P240" s="842"/>
      <c r="Q240" s="853"/>
      <c r="R240" s="853"/>
      <c r="S240" s="853"/>
      <c r="T240" s="853"/>
      <c r="U240" s="853"/>
      <c r="V240" s="853"/>
      <c r="W240" s="853"/>
      <c r="X240" s="853"/>
      <c r="Y240" s="853"/>
      <c r="Z240" s="853"/>
      <c r="AA240" s="837"/>
      <c r="AB240" s="838"/>
      <c r="AC240" s="838"/>
      <c r="AD240" s="840"/>
      <c r="AE240" s="840"/>
      <c r="AF240" s="841"/>
      <c r="AG240" s="850"/>
      <c r="AH240" s="851"/>
      <c r="AI240" s="851"/>
      <c r="AJ240" s="852"/>
      <c r="AK240" s="839"/>
      <c r="AL240" s="839"/>
      <c r="AM240" s="839"/>
      <c r="AN240" s="854"/>
      <c r="AO240" s="840"/>
      <c r="AP240" s="849">
        <f t="shared" si="35"/>
        <v>0</v>
      </c>
      <c r="AQ240" s="849"/>
      <c r="AR240" s="849"/>
      <c r="AS240" s="849"/>
      <c r="AT240" s="847"/>
      <c r="AU240" s="848"/>
      <c r="AV240" s="834"/>
      <c r="AW240" s="834"/>
      <c r="AX240" s="834"/>
      <c r="AY240" s="834"/>
      <c r="AZ240" s="834"/>
      <c r="BA240" s="834"/>
      <c r="BB240" s="834"/>
      <c r="BC240" s="834"/>
      <c r="BD240" s="844"/>
      <c r="BE240" s="845"/>
      <c r="BF240" s="846"/>
      <c r="BG240" s="842"/>
      <c r="BH240" s="843"/>
      <c r="BI240" s="843"/>
      <c r="ET240" s="37"/>
      <c r="EU240" s="37">
        <f t="shared" si="43"/>
        <v>0</v>
      </c>
      <c r="EV240" s="37" t="str">
        <f t="shared" si="44"/>
        <v/>
      </c>
      <c r="EX240" s="21">
        <f>IF(AND(OR(M240=PL①!$A$25,M240=PL①!$A$26,M240=PL①!$A$27),OR(AG240=PL①!$H$26,AG240=PL①!$H$27,AG240=PL①!$H$28)),1,0)</f>
        <v>0</v>
      </c>
      <c r="EY240" s="21">
        <f t="shared" si="45"/>
        <v>0</v>
      </c>
      <c r="EZ240" s="112">
        <f>IF(EY240=0,1,IF($O$73="",0,VLOOKUP($O$73,PL②!$A$58:$P$1517,EY240))+IF($AD$73="",0,VLOOKUP($AD$73,PL②!$A$58:$P$1517,EY240))+IF($AS$73="",0,VLOOKUP($AS$73,PL②!$A$58:$P$1517,EY240)))</f>
        <v>1</v>
      </c>
      <c r="FA240" s="21" t="str">
        <f t="shared" si="55"/>
        <v/>
      </c>
      <c r="FB240" s="112"/>
      <c r="FC240" s="21">
        <f>IF(OR(M240=PL①!$A$25,M240=PL①!$A$26,M240=PL①!$A$28,M240=PL①!$A$29),1,0)</f>
        <v>0</v>
      </c>
      <c r="FF240" s="21">
        <f t="shared" si="46"/>
        <v>0</v>
      </c>
      <c r="FG240" s="21">
        <f t="shared" si="47"/>
        <v>0</v>
      </c>
      <c r="FH240" s="21">
        <f>IF(AND(AG240=PL①!$H$29,OR(入力①申請書項目!M240=PL①!$A$25,入力①申請書項目!M240=PL①!$A$26,入力①申請書項目!M240=PL①!$A$27)),1,0)</f>
        <v>0</v>
      </c>
      <c r="FI240" s="21">
        <f>IF(AND($O$69=PL②!$G$1,入力①申請書項目!AG240=PL①!$H$26,OR(入力①申請書項目!M240=PL①!$A$25,入力①申請書項目!M240=PL①!$A$26,入力①申請書項目!M240=PL①!$A$28,入力①申請書項目!M240=PL①!$A$29)),1,0)</f>
        <v>0</v>
      </c>
      <c r="FJ240" s="21">
        <f>IF(AND(AT240=PL①!$D$26,OR(入力①申請書項目!M240=PL①!$A$25,入力①申請書項目!M240=PL①!$A$26,入力①申請書項目!M240=PL①!$A$27)),1,0)</f>
        <v>0</v>
      </c>
      <c r="FL240" s="37" t="str">
        <f t="shared" si="56"/>
        <v/>
      </c>
      <c r="FM240" s="37" t="str">
        <f t="shared" si="57"/>
        <v/>
      </c>
      <c r="FN240" s="37" t="str">
        <f t="shared" si="58"/>
        <v/>
      </c>
      <c r="FO240" s="37" t="str">
        <f t="shared" si="59"/>
        <v/>
      </c>
      <c r="FP240" s="37" t="str">
        <f t="shared" si="60"/>
        <v/>
      </c>
      <c r="FR240" s="54">
        <f t="shared" si="48"/>
        <v>1</v>
      </c>
      <c r="FS240" s="54" t="str">
        <f t="shared" si="36"/>
        <v/>
      </c>
    </row>
    <row r="241" spans="4:175" ht="13.5" customHeight="1">
      <c r="D241" s="148">
        <v>73</v>
      </c>
      <c r="E241" s="842"/>
      <c r="F241" s="843"/>
      <c r="G241" s="842"/>
      <c r="H241" s="843"/>
      <c r="I241" s="843"/>
      <c r="J241" s="842"/>
      <c r="K241" s="843"/>
      <c r="L241" s="843"/>
      <c r="M241" s="842"/>
      <c r="N241" s="842"/>
      <c r="O241" s="842"/>
      <c r="P241" s="842"/>
      <c r="Q241" s="853"/>
      <c r="R241" s="853"/>
      <c r="S241" s="853"/>
      <c r="T241" s="853"/>
      <c r="U241" s="853"/>
      <c r="V241" s="853"/>
      <c r="W241" s="853"/>
      <c r="X241" s="853"/>
      <c r="Y241" s="853"/>
      <c r="Z241" s="853"/>
      <c r="AA241" s="837"/>
      <c r="AB241" s="838"/>
      <c r="AC241" s="838"/>
      <c r="AD241" s="840"/>
      <c r="AE241" s="840"/>
      <c r="AF241" s="841"/>
      <c r="AG241" s="850"/>
      <c r="AH241" s="851"/>
      <c r="AI241" s="851"/>
      <c r="AJ241" s="852"/>
      <c r="AK241" s="839"/>
      <c r="AL241" s="839"/>
      <c r="AM241" s="839"/>
      <c r="AN241" s="854"/>
      <c r="AO241" s="840"/>
      <c r="AP241" s="849">
        <f t="shared" si="35"/>
        <v>0</v>
      </c>
      <c r="AQ241" s="849"/>
      <c r="AR241" s="849"/>
      <c r="AS241" s="849"/>
      <c r="AT241" s="847"/>
      <c r="AU241" s="848"/>
      <c r="AV241" s="834"/>
      <c r="AW241" s="834"/>
      <c r="AX241" s="834"/>
      <c r="AY241" s="834"/>
      <c r="AZ241" s="834"/>
      <c r="BA241" s="834"/>
      <c r="BB241" s="834"/>
      <c r="BC241" s="834"/>
      <c r="BD241" s="844"/>
      <c r="BE241" s="845"/>
      <c r="BF241" s="846"/>
      <c r="BG241" s="842"/>
      <c r="BH241" s="843"/>
      <c r="BI241" s="843"/>
      <c r="ET241" s="37"/>
      <c r="EU241" s="37">
        <f t="shared" si="43"/>
        <v>0</v>
      </c>
      <c r="EV241" s="37" t="str">
        <f t="shared" si="44"/>
        <v/>
      </c>
      <c r="EX241" s="21">
        <f>IF(AND(OR(M241=PL①!$A$25,M241=PL①!$A$26,M241=PL①!$A$27),OR(AG241=PL①!$H$26,AG241=PL①!$H$27,AG241=PL①!$H$28)),1,0)</f>
        <v>0</v>
      </c>
      <c r="EY241" s="21">
        <f t="shared" si="45"/>
        <v>0</v>
      </c>
      <c r="EZ241" s="112">
        <f>IF(EY241=0,1,IF($O$73="",0,VLOOKUP($O$73,PL②!$A$58:$P$1517,EY241))+IF($AD$73="",0,VLOOKUP($AD$73,PL②!$A$58:$P$1517,EY241))+IF($AS$73="",0,VLOOKUP($AS$73,PL②!$A$58:$P$1517,EY241)))</f>
        <v>1</v>
      </c>
      <c r="FA241" s="21" t="str">
        <f t="shared" si="55"/>
        <v/>
      </c>
      <c r="FB241" s="112"/>
      <c r="FC241" s="21">
        <f>IF(OR(M241=PL①!$A$25,M241=PL①!$A$26,M241=PL①!$A$28,M241=PL①!$A$29),1,0)</f>
        <v>0</v>
      </c>
      <c r="FF241" s="21">
        <f t="shared" si="46"/>
        <v>0</v>
      </c>
      <c r="FG241" s="21">
        <f t="shared" si="47"/>
        <v>0</v>
      </c>
      <c r="FH241" s="21">
        <f>IF(AND(AG241=PL①!$H$29,OR(入力①申請書項目!M241=PL①!$A$25,入力①申請書項目!M241=PL①!$A$26,入力①申請書項目!M241=PL①!$A$27)),1,0)</f>
        <v>0</v>
      </c>
      <c r="FI241" s="21">
        <f>IF(AND($O$69=PL②!$G$1,入力①申請書項目!AG241=PL①!$H$26,OR(入力①申請書項目!M241=PL①!$A$25,入力①申請書項目!M241=PL①!$A$26,入力①申請書項目!M241=PL①!$A$28,入力①申請書項目!M241=PL①!$A$29)),1,0)</f>
        <v>0</v>
      </c>
      <c r="FJ241" s="21">
        <f>IF(AND(AT241=PL①!$D$26,OR(入力①申請書項目!M241=PL①!$A$25,入力①申請書項目!M241=PL①!$A$26,入力①申請書項目!M241=PL①!$A$27)),1,0)</f>
        <v>0</v>
      </c>
      <c r="FL241" s="37" t="str">
        <f t="shared" si="56"/>
        <v/>
      </c>
      <c r="FM241" s="37" t="str">
        <f t="shared" si="57"/>
        <v/>
      </c>
      <c r="FN241" s="37" t="str">
        <f t="shared" si="58"/>
        <v/>
      </c>
      <c r="FO241" s="37" t="str">
        <f t="shared" si="59"/>
        <v/>
      </c>
      <c r="FP241" s="37" t="str">
        <f t="shared" si="60"/>
        <v/>
      </c>
      <c r="FR241" s="54">
        <f t="shared" si="48"/>
        <v>1</v>
      </c>
      <c r="FS241" s="54" t="str">
        <f t="shared" si="36"/>
        <v/>
      </c>
    </row>
    <row r="242" spans="4:175" ht="13.5" customHeight="1">
      <c r="D242" s="148">
        <v>74</v>
      </c>
      <c r="E242" s="842"/>
      <c r="F242" s="843"/>
      <c r="G242" s="842"/>
      <c r="H242" s="843"/>
      <c r="I242" s="843"/>
      <c r="J242" s="842"/>
      <c r="K242" s="843"/>
      <c r="L242" s="843"/>
      <c r="M242" s="842"/>
      <c r="N242" s="842"/>
      <c r="O242" s="842"/>
      <c r="P242" s="842"/>
      <c r="Q242" s="853"/>
      <c r="R242" s="853"/>
      <c r="S242" s="853"/>
      <c r="T242" s="853"/>
      <c r="U242" s="853"/>
      <c r="V242" s="853"/>
      <c r="W242" s="853"/>
      <c r="X242" s="853"/>
      <c r="Y242" s="853"/>
      <c r="Z242" s="853"/>
      <c r="AA242" s="837"/>
      <c r="AB242" s="838"/>
      <c r="AC242" s="838"/>
      <c r="AD242" s="840"/>
      <c r="AE242" s="840"/>
      <c r="AF242" s="841"/>
      <c r="AG242" s="850"/>
      <c r="AH242" s="851"/>
      <c r="AI242" s="851"/>
      <c r="AJ242" s="852"/>
      <c r="AK242" s="839"/>
      <c r="AL242" s="839"/>
      <c r="AM242" s="839"/>
      <c r="AN242" s="854"/>
      <c r="AO242" s="840"/>
      <c r="AP242" s="849">
        <f t="shared" si="35"/>
        <v>0</v>
      </c>
      <c r="AQ242" s="849"/>
      <c r="AR242" s="849"/>
      <c r="AS242" s="849"/>
      <c r="AT242" s="847"/>
      <c r="AU242" s="848"/>
      <c r="AV242" s="834"/>
      <c r="AW242" s="834"/>
      <c r="AX242" s="834"/>
      <c r="AY242" s="834"/>
      <c r="AZ242" s="834"/>
      <c r="BA242" s="834"/>
      <c r="BB242" s="834"/>
      <c r="BC242" s="834"/>
      <c r="BD242" s="844"/>
      <c r="BE242" s="845"/>
      <c r="BF242" s="846"/>
      <c r="BG242" s="842"/>
      <c r="BH242" s="843"/>
      <c r="BI242" s="843"/>
      <c r="ET242" s="37"/>
      <c r="EU242" s="37">
        <f t="shared" ref="EU242:EU266" si="61">IF(Q242="",0,1)</f>
        <v>0</v>
      </c>
      <c r="EV242" s="37" t="str">
        <f t="shared" ref="EV242:EV266" si="62">IF(Q242="","",G242*12+J242)</f>
        <v/>
      </c>
      <c r="EX242" s="21">
        <f>IF(AND(OR(M242=PL①!$A$25,M242=PL①!$A$26,M242=PL①!$A$27),OR(AG242=PL①!$H$26,AG242=PL①!$H$27,AG242=PL①!$H$28)),1,0)</f>
        <v>0</v>
      </c>
      <c r="EY242" s="21">
        <f t="shared" ref="EY242:EY266" si="63">IF(EX242=1,IF(AA242="埼玉県",10,0)+IF(AA242="千葉県",11,0)+IF(AA242="東京都",12,0)+IF(AA242="神奈川県",13,0)+IF(AA242="愛知県",14,0)+IF(AA242="京都府",15,0)+IF(AA242="大阪府",16,0),0)</f>
        <v>0</v>
      </c>
      <c r="EZ242" s="112">
        <f>IF(EY242=0,1,IF($O$73="",0,VLOOKUP($O$73,PL②!$A$58:$P$1517,EY242))+IF($AD$73="",0,VLOOKUP($AD$73,PL②!$A$58:$P$1517,EY242))+IF($AS$73="",0,VLOOKUP($AS$73,PL②!$A$58:$P$1517,EY242)))</f>
        <v>1</v>
      </c>
      <c r="FA242" s="21" t="str">
        <f t="shared" si="55"/>
        <v/>
      </c>
      <c r="FB242" s="112"/>
      <c r="FC242" s="21">
        <f>IF(OR(M242=PL①!$A$25,M242=PL①!$A$26,M242=PL①!$A$28,M242=PL①!$A$29),1,0)</f>
        <v>0</v>
      </c>
      <c r="FF242" s="21">
        <f t="shared" ref="FF242:FF266" si="64">IF(AND(EV242&lt;$EV$176,FC242=1),1,0)</f>
        <v>0</v>
      </c>
      <c r="FG242" s="21">
        <f t="shared" ref="FG242:FG266" si="65">IF(AND(EV242&lt;$EV$176,EX242),1,0)</f>
        <v>0</v>
      </c>
      <c r="FH242" s="21">
        <f>IF(AND(AG242=PL①!$H$29,OR(入力①申請書項目!M242=PL①!$A$25,入力①申請書項目!M242=PL①!$A$26,入力①申請書項目!M242=PL①!$A$27)),1,0)</f>
        <v>0</v>
      </c>
      <c r="FI242" s="21">
        <f>IF(AND($O$69=PL②!$G$1,入力①申請書項目!AG242=PL①!$H$26,OR(入力①申請書項目!M242=PL①!$A$25,入力①申請書項目!M242=PL①!$A$26,入力①申請書項目!M242=PL①!$A$28,入力①申請書項目!M242=PL①!$A$29)),1,0)</f>
        <v>0</v>
      </c>
      <c r="FJ242" s="21">
        <f>IF(AND(AT242=PL①!$D$26,OR(入力①申請書項目!M242=PL①!$A$25,入力①申請書項目!M242=PL①!$A$26,入力①申請書項目!M242=PL①!$A$27)),1,0)</f>
        <v>0</v>
      </c>
      <c r="FL242" s="37" t="str">
        <f t="shared" si="56"/>
        <v/>
      </c>
      <c r="FM242" s="37" t="str">
        <f t="shared" si="57"/>
        <v/>
      </c>
      <c r="FN242" s="37" t="str">
        <f t="shared" si="58"/>
        <v/>
      </c>
      <c r="FO242" s="37" t="str">
        <f t="shared" si="59"/>
        <v/>
      </c>
      <c r="FP242" s="37" t="str">
        <f t="shared" si="60"/>
        <v/>
      </c>
      <c r="FR242" s="54">
        <f t="shared" ref="FR242:FR266" si="66">IF(Q242="",1,IF(M242="",0,1)*IF(AA242="",0,1)*IF(AG242="",0,1)*IF(AV242="",0,1))</f>
        <v>1</v>
      </c>
      <c r="FS242" s="54" t="str">
        <f t="shared" si="36"/>
        <v/>
      </c>
    </row>
    <row r="243" spans="4:175" ht="13.5" customHeight="1">
      <c r="D243" s="148">
        <v>75</v>
      </c>
      <c r="E243" s="842"/>
      <c r="F243" s="843"/>
      <c r="G243" s="842"/>
      <c r="H243" s="843"/>
      <c r="I243" s="843"/>
      <c r="J243" s="842"/>
      <c r="K243" s="843"/>
      <c r="L243" s="843"/>
      <c r="M243" s="842"/>
      <c r="N243" s="842"/>
      <c r="O243" s="842"/>
      <c r="P243" s="842"/>
      <c r="Q243" s="853"/>
      <c r="R243" s="853"/>
      <c r="S243" s="853"/>
      <c r="T243" s="853"/>
      <c r="U243" s="853"/>
      <c r="V243" s="853"/>
      <c r="W243" s="853"/>
      <c r="X243" s="853"/>
      <c r="Y243" s="853"/>
      <c r="Z243" s="853"/>
      <c r="AA243" s="837"/>
      <c r="AB243" s="838"/>
      <c r="AC243" s="838"/>
      <c r="AD243" s="840"/>
      <c r="AE243" s="840"/>
      <c r="AF243" s="841"/>
      <c r="AG243" s="850"/>
      <c r="AH243" s="851"/>
      <c r="AI243" s="851"/>
      <c r="AJ243" s="852"/>
      <c r="AK243" s="839"/>
      <c r="AL243" s="839"/>
      <c r="AM243" s="839"/>
      <c r="AN243" s="854"/>
      <c r="AO243" s="840"/>
      <c r="AP243" s="849">
        <f t="shared" ref="AP243:AP267" si="67">AK243*AN243</f>
        <v>0</v>
      </c>
      <c r="AQ243" s="849"/>
      <c r="AR243" s="849"/>
      <c r="AS243" s="849"/>
      <c r="AT243" s="847"/>
      <c r="AU243" s="848"/>
      <c r="AV243" s="834"/>
      <c r="AW243" s="834"/>
      <c r="AX243" s="834"/>
      <c r="AY243" s="834"/>
      <c r="AZ243" s="834"/>
      <c r="BA243" s="834"/>
      <c r="BB243" s="834"/>
      <c r="BC243" s="834"/>
      <c r="BD243" s="844"/>
      <c r="BE243" s="845"/>
      <c r="BF243" s="846"/>
      <c r="BG243" s="842"/>
      <c r="BH243" s="843"/>
      <c r="BI243" s="843"/>
      <c r="ET243" s="37"/>
      <c r="EU243" s="37">
        <f t="shared" si="61"/>
        <v>0</v>
      </c>
      <c r="EV243" s="37" t="str">
        <f t="shared" si="62"/>
        <v/>
      </c>
      <c r="EX243" s="21">
        <f>IF(AND(OR(M243=PL①!$A$25,M243=PL①!$A$26,M243=PL①!$A$27),OR(AG243=PL①!$H$26,AG243=PL①!$H$27,AG243=PL①!$H$28)),1,0)</f>
        <v>0</v>
      </c>
      <c r="EY243" s="21">
        <f t="shared" si="63"/>
        <v>0</v>
      </c>
      <c r="EZ243" s="112">
        <f>IF(EY243=0,1,IF($O$73="",0,VLOOKUP($O$73,PL②!$A$58:$P$1517,EY243))+IF($AD$73="",0,VLOOKUP($AD$73,PL②!$A$58:$P$1517,EY243))+IF($AS$73="",0,VLOOKUP($AS$73,PL②!$A$58:$P$1517,EY243)))</f>
        <v>1</v>
      </c>
      <c r="FA243" s="21" t="str">
        <f t="shared" si="55"/>
        <v/>
      </c>
      <c r="FB243" s="112"/>
      <c r="FC243" s="21">
        <f>IF(OR(M243=PL①!$A$25,M243=PL①!$A$26,M243=PL①!$A$28,M243=PL①!$A$29),1,0)</f>
        <v>0</v>
      </c>
      <c r="FF243" s="21">
        <f t="shared" si="64"/>
        <v>0</v>
      </c>
      <c r="FG243" s="21">
        <f t="shared" si="65"/>
        <v>0</v>
      </c>
      <c r="FH243" s="21">
        <f>IF(AND(AG243=PL①!$H$29,OR(入力①申請書項目!M243=PL①!$A$25,入力①申請書項目!M243=PL①!$A$26,入力①申請書項目!M243=PL①!$A$27)),1,0)</f>
        <v>0</v>
      </c>
      <c r="FI243" s="21">
        <f>IF(AND($O$69=PL②!$G$1,入力①申請書項目!AG243=PL①!$H$26,OR(入力①申請書項目!M243=PL①!$A$25,入力①申請書項目!M243=PL①!$A$26,入力①申請書項目!M243=PL①!$A$28,入力①申請書項目!M243=PL①!$A$29)),1,0)</f>
        <v>0</v>
      </c>
      <c r="FJ243" s="21">
        <f>IF(AND(AT243=PL①!$D$26,OR(入力①申請書項目!M243=PL①!$A$25,入力①申請書項目!M243=PL①!$A$26,入力①申請書項目!M243=PL①!$A$27)),1,0)</f>
        <v>0</v>
      </c>
      <c r="FL243" s="37" t="str">
        <f t="shared" si="56"/>
        <v/>
      </c>
      <c r="FM243" s="37" t="str">
        <f t="shared" si="57"/>
        <v/>
      </c>
      <c r="FN243" s="37" t="str">
        <f t="shared" si="58"/>
        <v/>
      </c>
      <c r="FO243" s="37" t="str">
        <f t="shared" si="59"/>
        <v/>
      </c>
      <c r="FP243" s="37" t="str">
        <f t="shared" si="60"/>
        <v/>
      </c>
      <c r="FR243" s="54">
        <f t="shared" si="66"/>
        <v>1</v>
      </c>
      <c r="FS243" s="54" t="str">
        <f t="shared" ref="FS243:FS267" si="68">IF(FR243=0,"No."&amp;ROW(A75)&amp;" ","")</f>
        <v/>
      </c>
    </row>
    <row r="244" spans="4:175" ht="13.5" customHeight="1">
      <c r="D244" s="148">
        <v>76</v>
      </c>
      <c r="E244" s="842"/>
      <c r="F244" s="843"/>
      <c r="G244" s="842"/>
      <c r="H244" s="843"/>
      <c r="I244" s="843"/>
      <c r="J244" s="842"/>
      <c r="K244" s="843"/>
      <c r="L244" s="843"/>
      <c r="M244" s="842"/>
      <c r="N244" s="842"/>
      <c r="O244" s="842"/>
      <c r="P244" s="842"/>
      <c r="Q244" s="853"/>
      <c r="R244" s="853"/>
      <c r="S244" s="853"/>
      <c r="T244" s="853"/>
      <c r="U244" s="853"/>
      <c r="V244" s="853"/>
      <c r="W244" s="853"/>
      <c r="X244" s="853"/>
      <c r="Y244" s="853"/>
      <c r="Z244" s="853"/>
      <c r="AA244" s="837"/>
      <c r="AB244" s="838"/>
      <c r="AC244" s="838"/>
      <c r="AD244" s="840"/>
      <c r="AE244" s="840"/>
      <c r="AF244" s="841"/>
      <c r="AG244" s="850"/>
      <c r="AH244" s="851"/>
      <c r="AI244" s="851"/>
      <c r="AJ244" s="852"/>
      <c r="AK244" s="839"/>
      <c r="AL244" s="839"/>
      <c r="AM244" s="839"/>
      <c r="AN244" s="854"/>
      <c r="AO244" s="840"/>
      <c r="AP244" s="849">
        <f t="shared" si="67"/>
        <v>0</v>
      </c>
      <c r="AQ244" s="849"/>
      <c r="AR244" s="849"/>
      <c r="AS244" s="849"/>
      <c r="AT244" s="847"/>
      <c r="AU244" s="848"/>
      <c r="AV244" s="834"/>
      <c r="AW244" s="834"/>
      <c r="AX244" s="834"/>
      <c r="AY244" s="834"/>
      <c r="AZ244" s="834"/>
      <c r="BA244" s="834"/>
      <c r="BB244" s="834"/>
      <c r="BC244" s="834"/>
      <c r="BD244" s="844"/>
      <c r="BE244" s="845"/>
      <c r="BF244" s="846"/>
      <c r="BG244" s="842"/>
      <c r="BH244" s="843"/>
      <c r="BI244" s="843"/>
      <c r="ET244" s="37"/>
      <c r="EU244" s="37">
        <f t="shared" si="61"/>
        <v>0</v>
      </c>
      <c r="EV244" s="37" t="str">
        <f t="shared" si="62"/>
        <v/>
      </c>
      <c r="EX244" s="21">
        <f>IF(AND(OR(M244=PL①!$A$25,M244=PL①!$A$26,M244=PL①!$A$27),OR(AG244=PL①!$H$26,AG244=PL①!$H$27,AG244=PL①!$H$28)),1,0)</f>
        <v>0</v>
      </c>
      <c r="EY244" s="21">
        <f t="shared" si="63"/>
        <v>0</v>
      </c>
      <c r="EZ244" s="112">
        <f>IF(EY244=0,1,IF($O$73="",0,VLOOKUP($O$73,PL②!$A$58:$P$1517,EY244))+IF($AD$73="",0,VLOOKUP($AD$73,PL②!$A$58:$P$1517,EY244))+IF($AS$73="",0,VLOOKUP($AS$73,PL②!$A$58:$P$1517,EY244)))</f>
        <v>1</v>
      </c>
      <c r="FA244" s="21" t="str">
        <f t="shared" si="55"/>
        <v/>
      </c>
      <c r="FB244" s="112"/>
      <c r="FC244" s="21">
        <f>IF(OR(M244=PL①!$A$25,M244=PL①!$A$26,M244=PL①!$A$28,M244=PL①!$A$29),1,0)</f>
        <v>0</v>
      </c>
      <c r="FF244" s="21">
        <f t="shared" si="64"/>
        <v>0</v>
      </c>
      <c r="FG244" s="21">
        <f t="shared" si="65"/>
        <v>0</v>
      </c>
      <c r="FH244" s="21">
        <f>IF(AND(AG244=PL①!$H$29,OR(入力①申請書項目!M244=PL①!$A$25,入力①申請書項目!M244=PL①!$A$26,入力①申請書項目!M244=PL①!$A$27)),1,0)</f>
        <v>0</v>
      </c>
      <c r="FI244" s="21">
        <f>IF(AND($O$69=PL②!$G$1,入力①申請書項目!AG244=PL①!$H$26,OR(入力①申請書項目!M244=PL①!$A$25,入力①申請書項目!M244=PL①!$A$26,入力①申請書項目!M244=PL①!$A$28,入力①申請書項目!M244=PL①!$A$29)),1,0)</f>
        <v>0</v>
      </c>
      <c r="FJ244" s="21">
        <f>IF(AND(AT244=PL①!$D$26,OR(入力①申請書項目!M244=PL①!$A$25,入力①申請書項目!M244=PL①!$A$26,入力①申請書項目!M244=PL①!$A$27)),1,0)</f>
        <v>0</v>
      </c>
      <c r="FL244" s="37" t="str">
        <f t="shared" si="56"/>
        <v/>
      </c>
      <c r="FM244" s="37" t="str">
        <f t="shared" si="57"/>
        <v/>
      </c>
      <c r="FN244" s="37" t="str">
        <f t="shared" si="58"/>
        <v/>
      </c>
      <c r="FO244" s="37" t="str">
        <f t="shared" si="59"/>
        <v/>
      </c>
      <c r="FP244" s="37" t="str">
        <f t="shared" si="60"/>
        <v/>
      </c>
      <c r="FR244" s="54">
        <f t="shared" si="66"/>
        <v>1</v>
      </c>
      <c r="FS244" s="54" t="str">
        <f t="shared" si="68"/>
        <v/>
      </c>
    </row>
    <row r="245" spans="4:175" ht="13.5" customHeight="1">
      <c r="D245" s="148">
        <v>77</v>
      </c>
      <c r="E245" s="842"/>
      <c r="F245" s="843"/>
      <c r="G245" s="842"/>
      <c r="H245" s="843"/>
      <c r="I245" s="843"/>
      <c r="J245" s="842"/>
      <c r="K245" s="843"/>
      <c r="L245" s="843"/>
      <c r="M245" s="842"/>
      <c r="N245" s="842"/>
      <c r="O245" s="842"/>
      <c r="P245" s="842"/>
      <c r="Q245" s="853"/>
      <c r="R245" s="853"/>
      <c r="S245" s="853"/>
      <c r="T245" s="853"/>
      <c r="U245" s="853"/>
      <c r="V245" s="853"/>
      <c r="W245" s="853"/>
      <c r="X245" s="853"/>
      <c r="Y245" s="853"/>
      <c r="Z245" s="853"/>
      <c r="AA245" s="837"/>
      <c r="AB245" s="838"/>
      <c r="AC245" s="838"/>
      <c r="AD245" s="840"/>
      <c r="AE245" s="840"/>
      <c r="AF245" s="841"/>
      <c r="AG245" s="850"/>
      <c r="AH245" s="851"/>
      <c r="AI245" s="851"/>
      <c r="AJ245" s="852"/>
      <c r="AK245" s="839"/>
      <c r="AL245" s="839"/>
      <c r="AM245" s="839"/>
      <c r="AN245" s="854"/>
      <c r="AO245" s="840"/>
      <c r="AP245" s="849">
        <f t="shared" si="67"/>
        <v>0</v>
      </c>
      <c r="AQ245" s="849"/>
      <c r="AR245" s="849"/>
      <c r="AS245" s="849"/>
      <c r="AT245" s="847"/>
      <c r="AU245" s="848"/>
      <c r="AV245" s="834"/>
      <c r="AW245" s="834"/>
      <c r="AX245" s="834"/>
      <c r="AY245" s="834"/>
      <c r="AZ245" s="834"/>
      <c r="BA245" s="834"/>
      <c r="BB245" s="834"/>
      <c r="BC245" s="834"/>
      <c r="BD245" s="844"/>
      <c r="BE245" s="845"/>
      <c r="BF245" s="846"/>
      <c r="BG245" s="842"/>
      <c r="BH245" s="843"/>
      <c r="BI245" s="843"/>
      <c r="ET245" s="37"/>
      <c r="EU245" s="37">
        <f t="shared" si="61"/>
        <v>0</v>
      </c>
      <c r="EV245" s="37" t="str">
        <f t="shared" si="62"/>
        <v/>
      </c>
      <c r="EX245" s="21">
        <f>IF(AND(OR(M245=PL①!$A$25,M245=PL①!$A$26,M245=PL①!$A$27),OR(AG245=PL①!$H$26,AG245=PL①!$H$27,AG245=PL①!$H$28)),1,0)</f>
        <v>0</v>
      </c>
      <c r="EY245" s="21">
        <f t="shared" si="63"/>
        <v>0</v>
      </c>
      <c r="EZ245" s="112">
        <f>IF(EY245=0,1,IF($O$73="",0,VLOOKUP($O$73,PL②!$A$58:$P$1517,EY245))+IF($AD$73="",0,VLOOKUP($AD$73,PL②!$A$58:$P$1517,EY245))+IF($AS$73="",0,VLOOKUP($AS$73,PL②!$A$58:$P$1517,EY245)))</f>
        <v>1</v>
      </c>
      <c r="FA245" s="21" t="str">
        <f t="shared" si="55"/>
        <v/>
      </c>
      <c r="FB245" s="112"/>
      <c r="FC245" s="21">
        <f>IF(OR(M245=PL①!$A$25,M245=PL①!$A$26,M245=PL①!$A$28,M245=PL①!$A$29),1,0)</f>
        <v>0</v>
      </c>
      <c r="FF245" s="21">
        <f t="shared" si="64"/>
        <v>0</v>
      </c>
      <c r="FG245" s="21">
        <f t="shared" si="65"/>
        <v>0</v>
      </c>
      <c r="FH245" s="21">
        <f>IF(AND(AG245=PL①!$H$29,OR(入力①申請書項目!M245=PL①!$A$25,入力①申請書項目!M245=PL①!$A$26,入力①申請書項目!M245=PL①!$A$27)),1,0)</f>
        <v>0</v>
      </c>
      <c r="FI245" s="21">
        <f>IF(AND($O$69=PL②!$G$1,入力①申請書項目!AG245=PL①!$H$26,OR(入力①申請書項目!M245=PL①!$A$25,入力①申請書項目!M245=PL①!$A$26,入力①申請書項目!M245=PL①!$A$28,入力①申請書項目!M245=PL①!$A$29)),1,0)</f>
        <v>0</v>
      </c>
      <c r="FJ245" s="21">
        <f>IF(AND(AT245=PL①!$D$26,OR(入力①申請書項目!M245=PL①!$A$25,入力①申請書項目!M245=PL①!$A$26,入力①申請書項目!M245=PL①!$A$27)),1,0)</f>
        <v>0</v>
      </c>
      <c r="FL245" s="37" t="str">
        <f t="shared" si="56"/>
        <v/>
      </c>
      <c r="FM245" s="37" t="str">
        <f t="shared" si="57"/>
        <v/>
      </c>
      <c r="FN245" s="37" t="str">
        <f t="shared" si="58"/>
        <v/>
      </c>
      <c r="FO245" s="37" t="str">
        <f t="shared" si="59"/>
        <v/>
      </c>
      <c r="FP245" s="37" t="str">
        <f t="shared" si="60"/>
        <v/>
      </c>
      <c r="FR245" s="54">
        <f t="shared" si="66"/>
        <v>1</v>
      </c>
      <c r="FS245" s="54" t="str">
        <f t="shared" si="68"/>
        <v/>
      </c>
    </row>
    <row r="246" spans="4:175" ht="13.5" customHeight="1">
      <c r="D246" s="148">
        <v>78</v>
      </c>
      <c r="E246" s="842"/>
      <c r="F246" s="843"/>
      <c r="G246" s="842"/>
      <c r="H246" s="843"/>
      <c r="I246" s="843"/>
      <c r="J246" s="842"/>
      <c r="K246" s="843"/>
      <c r="L246" s="843"/>
      <c r="M246" s="842"/>
      <c r="N246" s="842"/>
      <c r="O246" s="842"/>
      <c r="P246" s="842"/>
      <c r="Q246" s="853"/>
      <c r="R246" s="853"/>
      <c r="S246" s="853"/>
      <c r="T246" s="853"/>
      <c r="U246" s="853"/>
      <c r="V246" s="853"/>
      <c r="W246" s="853"/>
      <c r="X246" s="853"/>
      <c r="Y246" s="853"/>
      <c r="Z246" s="853"/>
      <c r="AA246" s="837"/>
      <c r="AB246" s="838"/>
      <c r="AC246" s="838"/>
      <c r="AD246" s="840"/>
      <c r="AE246" s="840"/>
      <c r="AF246" s="841"/>
      <c r="AG246" s="850"/>
      <c r="AH246" s="851"/>
      <c r="AI246" s="851"/>
      <c r="AJ246" s="852"/>
      <c r="AK246" s="839"/>
      <c r="AL246" s="839"/>
      <c r="AM246" s="839"/>
      <c r="AN246" s="854"/>
      <c r="AO246" s="840"/>
      <c r="AP246" s="849">
        <f t="shared" si="67"/>
        <v>0</v>
      </c>
      <c r="AQ246" s="849"/>
      <c r="AR246" s="849"/>
      <c r="AS246" s="849"/>
      <c r="AT246" s="847"/>
      <c r="AU246" s="848"/>
      <c r="AV246" s="834"/>
      <c r="AW246" s="834"/>
      <c r="AX246" s="834"/>
      <c r="AY246" s="834"/>
      <c r="AZ246" s="834"/>
      <c r="BA246" s="834"/>
      <c r="BB246" s="834"/>
      <c r="BC246" s="834"/>
      <c r="BD246" s="844"/>
      <c r="BE246" s="845"/>
      <c r="BF246" s="846"/>
      <c r="BG246" s="842"/>
      <c r="BH246" s="843"/>
      <c r="BI246" s="843"/>
      <c r="ET246" s="37"/>
      <c r="EU246" s="37">
        <f t="shared" si="61"/>
        <v>0</v>
      </c>
      <c r="EV246" s="37" t="str">
        <f t="shared" si="62"/>
        <v/>
      </c>
      <c r="EX246" s="21">
        <f>IF(AND(OR(M246=PL①!$A$25,M246=PL①!$A$26,M246=PL①!$A$27),OR(AG246=PL①!$H$26,AG246=PL①!$H$27,AG246=PL①!$H$28)),1,0)</f>
        <v>0</v>
      </c>
      <c r="EY246" s="21">
        <f t="shared" si="63"/>
        <v>0</v>
      </c>
      <c r="EZ246" s="112">
        <f>IF(EY246=0,1,IF($O$73="",0,VLOOKUP($O$73,PL②!$A$58:$P$1517,EY246))+IF($AD$73="",0,VLOOKUP($AD$73,PL②!$A$58:$P$1517,EY246))+IF($AS$73="",0,VLOOKUP($AS$73,PL②!$A$58:$P$1517,EY246)))</f>
        <v>1</v>
      </c>
      <c r="FA246" s="21" t="str">
        <f t="shared" si="55"/>
        <v/>
      </c>
      <c r="FB246" s="112"/>
      <c r="FC246" s="21">
        <f>IF(OR(M246=PL①!$A$25,M246=PL①!$A$26,M246=PL①!$A$28,M246=PL①!$A$29),1,0)</f>
        <v>0</v>
      </c>
      <c r="FF246" s="21">
        <f t="shared" si="64"/>
        <v>0</v>
      </c>
      <c r="FG246" s="21">
        <f t="shared" si="65"/>
        <v>0</v>
      </c>
      <c r="FH246" s="21">
        <f>IF(AND(AG246=PL①!$H$29,OR(入力①申請書項目!M246=PL①!$A$25,入力①申請書項目!M246=PL①!$A$26,入力①申請書項目!M246=PL①!$A$27)),1,0)</f>
        <v>0</v>
      </c>
      <c r="FI246" s="21">
        <f>IF(AND($O$69=PL②!$G$1,入力①申請書項目!AG246=PL①!$H$26,OR(入力①申請書項目!M246=PL①!$A$25,入力①申請書項目!M246=PL①!$A$26,入力①申請書項目!M246=PL①!$A$28,入力①申請書項目!M246=PL①!$A$29)),1,0)</f>
        <v>0</v>
      </c>
      <c r="FJ246" s="21">
        <f>IF(AND(AT246=PL①!$D$26,OR(入力①申請書項目!M246=PL①!$A$25,入力①申請書項目!M246=PL①!$A$26,入力①申請書項目!M246=PL①!$A$27)),1,0)</f>
        <v>0</v>
      </c>
      <c r="FL246" s="37" t="str">
        <f t="shared" si="56"/>
        <v/>
      </c>
      <c r="FM246" s="37" t="str">
        <f t="shared" si="57"/>
        <v/>
      </c>
      <c r="FN246" s="37" t="str">
        <f t="shared" si="58"/>
        <v/>
      </c>
      <c r="FO246" s="37" t="str">
        <f t="shared" si="59"/>
        <v/>
      </c>
      <c r="FP246" s="37" t="str">
        <f t="shared" si="60"/>
        <v/>
      </c>
      <c r="FR246" s="54">
        <f t="shared" si="66"/>
        <v>1</v>
      </c>
      <c r="FS246" s="54" t="str">
        <f t="shared" si="68"/>
        <v/>
      </c>
    </row>
    <row r="247" spans="4:175" ht="13.5" customHeight="1">
      <c r="D247" s="148">
        <v>79</v>
      </c>
      <c r="E247" s="842"/>
      <c r="F247" s="843"/>
      <c r="G247" s="842"/>
      <c r="H247" s="843"/>
      <c r="I247" s="843"/>
      <c r="J247" s="842"/>
      <c r="K247" s="843"/>
      <c r="L247" s="843"/>
      <c r="M247" s="842"/>
      <c r="N247" s="842"/>
      <c r="O247" s="842"/>
      <c r="P247" s="842"/>
      <c r="Q247" s="853"/>
      <c r="R247" s="853"/>
      <c r="S247" s="853"/>
      <c r="T247" s="853"/>
      <c r="U247" s="853"/>
      <c r="V247" s="853"/>
      <c r="W247" s="853"/>
      <c r="X247" s="853"/>
      <c r="Y247" s="853"/>
      <c r="Z247" s="853"/>
      <c r="AA247" s="837"/>
      <c r="AB247" s="838"/>
      <c r="AC247" s="838"/>
      <c r="AD247" s="840"/>
      <c r="AE247" s="840"/>
      <c r="AF247" s="841"/>
      <c r="AG247" s="850"/>
      <c r="AH247" s="851"/>
      <c r="AI247" s="851"/>
      <c r="AJ247" s="852"/>
      <c r="AK247" s="839"/>
      <c r="AL247" s="839"/>
      <c r="AM247" s="839"/>
      <c r="AN247" s="854"/>
      <c r="AO247" s="840"/>
      <c r="AP247" s="849">
        <f t="shared" si="67"/>
        <v>0</v>
      </c>
      <c r="AQ247" s="849"/>
      <c r="AR247" s="849"/>
      <c r="AS247" s="849"/>
      <c r="AT247" s="847"/>
      <c r="AU247" s="848"/>
      <c r="AV247" s="834"/>
      <c r="AW247" s="834"/>
      <c r="AX247" s="834"/>
      <c r="AY247" s="834"/>
      <c r="AZ247" s="834"/>
      <c r="BA247" s="834"/>
      <c r="BB247" s="834"/>
      <c r="BC247" s="834"/>
      <c r="BD247" s="844"/>
      <c r="BE247" s="845"/>
      <c r="BF247" s="846"/>
      <c r="BG247" s="842"/>
      <c r="BH247" s="843"/>
      <c r="BI247" s="843"/>
      <c r="ET247" s="37"/>
      <c r="EU247" s="37">
        <f t="shared" si="61"/>
        <v>0</v>
      </c>
      <c r="EV247" s="37" t="str">
        <f t="shared" si="62"/>
        <v/>
      </c>
      <c r="EX247" s="21">
        <f>IF(AND(OR(M247=PL①!$A$25,M247=PL①!$A$26,M247=PL①!$A$27),OR(AG247=PL①!$H$26,AG247=PL①!$H$27,AG247=PL①!$H$28)),1,0)</f>
        <v>0</v>
      </c>
      <c r="EY247" s="21">
        <f t="shared" si="63"/>
        <v>0</v>
      </c>
      <c r="EZ247" s="112">
        <f>IF(EY247=0,1,IF($O$73="",0,VLOOKUP($O$73,PL②!$A$58:$P$1517,EY247))+IF($AD$73="",0,VLOOKUP($AD$73,PL②!$A$58:$P$1517,EY247))+IF($AS$73="",0,VLOOKUP($AS$73,PL②!$A$58:$P$1517,EY247)))</f>
        <v>1</v>
      </c>
      <c r="FA247" s="21" t="str">
        <f t="shared" si="55"/>
        <v/>
      </c>
      <c r="FB247" s="112"/>
      <c r="FC247" s="21">
        <f>IF(OR(M247=PL①!$A$25,M247=PL①!$A$26,M247=PL①!$A$28,M247=PL①!$A$29),1,0)</f>
        <v>0</v>
      </c>
      <c r="FF247" s="21">
        <f t="shared" si="64"/>
        <v>0</v>
      </c>
      <c r="FG247" s="21">
        <f t="shared" si="65"/>
        <v>0</v>
      </c>
      <c r="FH247" s="21">
        <f>IF(AND(AG247=PL①!$H$29,OR(入力①申請書項目!M247=PL①!$A$25,入力①申請書項目!M247=PL①!$A$26,入力①申請書項目!M247=PL①!$A$27)),1,0)</f>
        <v>0</v>
      </c>
      <c r="FI247" s="21">
        <f>IF(AND($O$69=PL②!$G$1,入力①申請書項目!AG247=PL①!$H$26,OR(入力①申請書項目!M247=PL①!$A$25,入力①申請書項目!M247=PL①!$A$26,入力①申請書項目!M247=PL①!$A$28,入力①申請書項目!M247=PL①!$A$29)),1,0)</f>
        <v>0</v>
      </c>
      <c r="FJ247" s="21">
        <f>IF(AND(AT247=PL①!$D$26,OR(入力①申請書項目!M247=PL①!$A$25,入力①申請書項目!M247=PL①!$A$26,入力①申請書項目!M247=PL①!$A$27)),1,0)</f>
        <v>0</v>
      </c>
      <c r="FL247" s="37" t="str">
        <f t="shared" si="56"/>
        <v/>
      </c>
      <c r="FM247" s="37" t="str">
        <f t="shared" si="57"/>
        <v/>
      </c>
      <c r="FN247" s="37" t="str">
        <f t="shared" si="58"/>
        <v/>
      </c>
      <c r="FO247" s="37" t="str">
        <f t="shared" si="59"/>
        <v/>
      </c>
      <c r="FP247" s="37" t="str">
        <f t="shared" si="60"/>
        <v/>
      </c>
      <c r="FR247" s="54">
        <f t="shared" si="66"/>
        <v>1</v>
      </c>
      <c r="FS247" s="54" t="str">
        <f t="shared" si="68"/>
        <v/>
      </c>
    </row>
    <row r="248" spans="4:175" ht="13.5" customHeight="1">
      <c r="D248" s="148">
        <v>80</v>
      </c>
      <c r="E248" s="842"/>
      <c r="F248" s="843"/>
      <c r="G248" s="842"/>
      <c r="H248" s="843"/>
      <c r="I248" s="843"/>
      <c r="J248" s="842"/>
      <c r="K248" s="843"/>
      <c r="L248" s="843"/>
      <c r="M248" s="842"/>
      <c r="N248" s="842"/>
      <c r="O248" s="842"/>
      <c r="P248" s="842"/>
      <c r="Q248" s="853"/>
      <c r="R248" s="853"/>
      <c r="S248" s="853"/>
      <c r="T248" s="853"/>
      <c r="U248" s="853"/>
      <c r="V248" s="853"/>
      <c r="W248" s="853"/>
      <c r="X248" s="853"/>
      <c r="Y248" s="853"/>
      <c r="Z248" s="853"/>
      <c r="AA248" s="837"/>
      <c r="AB248" s="838"/>
      <c r="AC248" s="838"/>
      <c r="AD248" s="840"/>
      <c r="AE248" s="840"/>
      <c r="AF248" s="841"/>
      <c r="AG248" s="850"/>
      <c r="AH248" s="851"/>
      <c r="AI248" s="851"/>
      <c r="AJ248" s="852"/>
      <c r="AK248" s="839"/>
      <c r="AL248" s="839"/>
      <c r="AM248" s="839"/>
      <c r="AN248" s="854"/>
      <c r="AO248" s="840"/>
      <c r="AP248" s="849">
        <f t="shared" si="67"/>
        <v>0</v>
      </c>
      <c r="AQ248" s="849"/>
      <c r="AR248" s="849"/>
      <c r="AS248" s="849"/>
      <c r="AT248" s="847"/>
      <c r="AU248" s="848"/>
      <c r="AV248" s="834"/>
      <c r="AW248" s="834"/>
      <c r="AX248" s="834"/>
      <c r="AY248" s="834"/>
      <c r="AZ248" s="834"/>
      <c r="BA248" s="834"/>
      <c r="BB248" s="834"/>
      <c r="BC248" s="834"/>
      <c r="BD248" s="844"/>
      <c r="BE248" s="845"/>
      <c r="BF248" s="846"/>
      <c r="BG248" s="842"/>
      <c r="BH248" s="843"/>
      <c r="BI248" s="843"/>
      <c r="ET248" s="37"/>
      <c r="EU248" s="37">
        <f t="shared" si="61"/>
        <v>0</v>
      </c>
      <c r="EV248" s="37" t="str">
        <f t="shared" si="62"/>
        <v/>
      </c>
      <c r="EX248" s="21">
        <f>IF(AND(OR(M248=PL①!$A$25,M248=PL①!$A$26,M248=PL①!$A$27),OR(AG248=PL①!$H$26,AG248=PL①!$H$27,AG248=PL①!$H$28)),1,0)</f>
        <v>0</v>
      </c>
      <c r="EY248" s="21">
        <f t="shared" si="63"/>
        <v>0</v>
      </c>
      <c r="EZ248" s="112">
        <f>IF(EY248=0,1,IF($O$73="",0,VLOOKUP($O$73,PL②!$A$58:$P$1517,EY248))+IF($AD$73="",0,VLOOKUP($AD$73,PL②!$A$58:$P$1517,EY248))+IF($AS$73="",0,VLOOKUP($AS$73,PL②!$A$58:$P$1517,EY248)))</f>
        <v>1</v>
      </c>
      <c r="FA248" s="21" t="str">
        <f t="shared" si="55"/>
        <v/>
      </c>
      <c r="FB248" s="112"/>
      <c r="FC248" s="21">
        <f>IF(OR(M248=PL①!$A$25,M248=PL①!$A$26,M248=PL①!$A$28,M248=PL①!$A$29),1,0)</f>
        <v>0</v>
      </c>
      <c r="FF248" s="21">
        <f t="shared" si="64"/>
        <v>0</v>
      </c>
      <c r="FG248" s="21">
        <f t="shared" si="65"/>
        <v>0</v>
      </c>
      <c r="FH248" s="21">
        <f>IF(AND(AG248=PL①!$H$29,OR(入力①申請書項目!M248=PL①!$A$25,入力①申請書項目!M248=PL①!$A$26,入力①申請書項目!M248=PL①!$A$27)),1,0)</f>
        <v>0</v>
      </c>
      <c r="FI248" s="21">
        <f>IF(AND($O$69=PL②!$G$1,入力①申請書項目!AG248=PL①!$H$26,OR(入力①申請書項目!M248=PL①!$A$25,入力①申請書項目!M248=PL①!$A$26,入力①申請書項目!M248=PL①!$A$28,入力①申請書項目!M248=PL①!$A$29)),1,0)</f>
        <v>0</v>
      </c>
      <c r="FJ248" s="21">
        <f>IF(AND(AT248=PL①!$D$26,OR(入力①申請書項目!M248=PL①!$A$25,入力①申請書項目!M248=PL①!$A$26,入力①申請書項目!M248=PL①!$A$27)),1,0)</f>
        <v>0</v>
      </c>
      <c r="FL248" s="37" t="str">
        <f t="shared" si="56"/>
        <v/>
      </c>
      <c r="FM248" s="37" t="str">
        <f t="shared" si="57"/>
        <v/>
      </c>
      <c r="FN248" s="37" t="str">
        <f t="shared" si="58"/>
        <v/>
      </c>
      <c r="FO248" s="37" t="str">
        <f t="shared" si="59"/>
        <v/>
      </c>
      <c r="FP248" s="37" t="str">
        <f t="shared" si="60"/>
        <v/>
      </c>
      <c r="FR248" s="54">
        <f t="shared" si="66"/>
        <v>1</v>
      </c>
      <c r="FS248" s="54" t="str">
        <f t="shared" si="68"/>
        <v/>
      </c>
    </row>
    <row r="249" spans="4:175" ht="13.5" customHeight="1">
      <c r="D249" s="148">
        <v>81</v>
      </c>
      <c r="E249" s="842"/>
      <c r="F249" s="843"/>
      <c r="G249" s="842"/>
      <c r="H249" s="843"/>
      <c r="I249" s="843"/>
      <c r="J249" s="842"/>
      <c r="K249" s="843"/>
      <c r="L249" s="843"/>
      <c r="M249" s="842"/>
      <c r="N249" s="842"/>
      <c r="O249" s="842"/>
      <c r="P249" s="842"/>
      <c r="Q249" s="853"/>
      <c r="R249" s="853"/>
      <c r="S249" s="853"/>
      <c r="T249" s="853"/>
      <c r="U249" s="853"/>
      <c r="V249" s="853"/>
      <c r="W249" s="853"/>
      <c r="X249" s="853"/>
      <c r="Y249" s="853"/>
      <c r="Z249" s="853"/>
      <c r="AA249" s="837"/>
      <c r="AB249" s="838"/>
      <c r="AC249" s="838"/>
      <c r="AD249" s="840"/>
      <c r="AE249" s="840"/>
      <c r="AF249" s="841"/>
      <c r="AG249" s="850"/>
      <c r="AH249" s="851"/>
      <c r="AI249" s="851"/>
      <c r="AJ249" s="852"/>
      <c r="AK249" s="839"/>
      <c r="AL249" s="839"/>
      <c r="AM249" s="839"/>
      <c r="AN249" s="854"/>
      <c r="AO249" s="840"/>
      <c r="AP249" s="849">
        <f t="shared" si="67"/>
        <v>0</v>
      </c>
      <c r="AQ249" s="849"/>
      <c r="AR249" s="849"/>
      <c r="AS249" s="849"/>
      <c r="AT249" s="847"/>
      <c r="AU249" s="848"/>
      <c r="AV249" s="834"/>
      <c r="AW249" s="834"/>
      <c r="AX249" s="834"/>
      <c r="AY249" s="834"/>
      <c r="AZ249" s="834"/>
      <c r="BA249" s="834"/>
      <c r="BB249" s="834"/>
      <c r="BC249" s="834"/>
      <c r="BD249" s="844"/>
      <c r="BE249" s="845"/>
      <c r="BF249" s="846"/>
      <c r="BG249" s="842"/>
      <c r="BH249" s="843"/>
      <c r="BI249" s="843"/>
      <c r="ET249" s="37"/>
      <c r="EU249" s="37">
        <f t="shared" si="61"/>
        <v>0</v>
      </c>
      <c r="EV249" s="37" t="str">
        <f t="shared" si="62"/>
        <v/>
      </c>
      <c r="EX249" s="21">
        <f>IF(AND(OR(M249=PL①!$A$25,M249=PL①!$A$26,M249=PL①!$A$27),OR(AG249=PL①!$H$26,AG249=PL①!$H$27,AG249=PL①!$H$28)),1,0)</f>
        <v>0</v>
      </c>
      <c r="EY249" s="21">
        <f t="shared" si="63"/>
        <v>0</v>
      </c>
      <c r="EZ249" s="112">
        <f>IF(EY249=0,1,IF($O$73="",0,VLOOKUP($O$73,PL②!$A$58:$P$1517,EY249))+IF($AD$73="",0,VLOOKUP($AD$73,PL②!$A$58:$P$1517,EY249))+IF($AS$73="",0,VLOOKUP($AS$73,PL②!$A$58:$P$1517,EY249)))</f>
        <v>1</v>
      </c>
      <c r="FA249" s="21" t="str">
        <f t="shared" si="55"/>
        <v/>
      </c>
      <c r="FB249" s="112"/>
      <c r="FC249" s="21">
        <f>IF(OR(M249=PL①!$A$25,M249=PL①!$A$26,M249=PL①!$A$28,M249=PL①!$A$29),1,0)</f>
        <v>0</v>
      </c>
      <c r="FF249" s="21">
        <f t="shared" si="64"/>
        <v>0</v>
      </c>
      <c r="FG249" s="21">
        <f t="shared" si="65"/>
        <v>0</v>
      </c>
      <c r="FH249" s="21">
        <f>IF(AND(AG249=PL①!$H$29,OR(入力①申請書項目!M249=PL①!$A$25,入力①申請書項目!M249=PL①!$A$26,入力①申請書項目!M249=PL①!$A$27)),1,0)</f>
        <v>0</v>
      </c>
      <c r="FI249" s="21">
        <f>IF(AND($O$69=PL②!$G$1,入力①申請書項目!AG249=PL①!$H$26,OR(入力①申請書項目!M249=PL①!$A$25,入力①申請書項目!M249=PL①!$A$26,入力①申請書項目!M249=PL①!$A$28,入力①申請書項目!M249=PL①!$A$29)),1,0)</f>
        <v>0</v>
      </c>
      <c r="FJ249" s="21">
        <f>IF(AND(AT249=PL①!$D$26,OR(入力①申請書項目!M249=PL①!$A$25,入力①申請書項目!M249=PL①!$A$26,入力①申請書項目!M249=PL①!$A$27)),1,0)</f>
        <v>0</v>
      </c>
      <c r="FL249" s="37" t="str">
        <f t="shared" si="56"/>
        <v/>
      </c>
      <c r="FM249" s="37" t="str">
        <f t="shared" si="57"/>
        <v/>
      </c>
      <c r="FN249" s="37" t="str">
        <f t="shared" si="58"/>
        <v/>
      </c>
      <c r="FO249" s="37" t="str">
        <f t="shared" si="59"/>
        <v/>
      </c>
      <c r="FP249" s="37" t="str">
        <f t="shared" si="60"/>
        <v/>
      </c>
      <c r="FR249" s="54">
        <f t="shared" si="66"/>
        <v>1</v>
      </c>
      <c r="FS249" s="54" t="str">
        <f t="shared" si="68"/>
        <v/>
      </c>
    </row>
    <row r="250" spans="4:175" ht="13.5" customHeight="1">
      <c r="D250" s="148">
        <v>82</v>
      </c>
      <c r="E250" s="842"/>
      <c r="F250" s="843"/>
      <c r="G250" s="842"/>
      <c r="H250" s="843"/>
      <c r="I250" s="843"/>
      <c r="J250" s="842"/>
      <c r="K250" s="843"/>
      <c r="L250" s="843"/>
      <c r="M250" s="842"/>
      <c r="N250" s="842"/>
      <c r="O250" s="842"/>
      <c r="P250" s="842"/>
      <c r="Q250" s="853"/>
      <c r="R250" s="853"/>
      <c r="S250" s="853"/>
      <c r="T250" s="853"/>
      <c r="U250" s="853"/>
      <c r="V250" s="853"/>
      <c r="W250" s="853"/>
      <c r="X250" s="853"/>
      <c r="Y250" s="853"/>
      <c r="Z250" s="853"/>
      <c r="AA250" s="837"/>
      <c r="AB250" s="838"/>
      <c r="AC250" s="838"/>
      <c r="AD250" s="840"/>
      <c r="AE250" s="840"/>
      <c r="AF250" s="841"/>
      <c r="AG250" s="850"/>
      <c r="AH250" s="851"/>
      <c r="AI250" s="851"/>
      <c r="AJ250" s="852"/>
      <c r="AK250" s="839"/>
      <c r="AL250" s="839"/>
      <c r="AM250" s="839"/>
      <c r="AN250" s="854"/>
      <c r="AO250" s="840"/>
      <c r="AP250" s="849">
        <f t="shared" si="67"/>
        <v>0</v>
      </c>
      <c r="AQ250" s="849"/>
      <c r="AR250" s="849"/>
      <c r="AS250" s="849"/>
      <c r="AT250" s="847"/>
      <c r="AU250" s="848"/>
      <c r="AV250" s="834"/>
      <c r="AW250" s="834"/>
      <c r="AX250" s="834"/>
      <c r="AY250" s="834"/>
      <c r="AZ250" s="834"/>
      <c r="BA250" s="834"/>
      <c r="BB250" s="834"/>
      <c r="BC250" s="834"/>
      <c r="BD250" s="844"/>
      <c r="BE250" s="845"/>
      <c r="BF250" s="846"/>
      <c r="BG250" s="842"/>
      <c r="BH250" s="843"/>
      <c r="BI250" s="843"/>
      <c r="ET250" s="37"/>
      <c r="EU250" s="37">
        <f t="shared" si="61"/>
        <v>0</v>
      </c>
      <c r="EV250" s="37" t="str">
        <f t="shared" si="62"/>
        <v/>
      </c>
      <c r="EX250" s="21">
        <f>IF(AND(OR(M250=PL①!$A$25,M250=PL①!$A$26,M250=PL①!$A$27),OR(AG250=PL①!$H$26,AG250=PL①!$H$27,AG250=PL①!$H$28)),1,0)</f>
        <v>0</v>
      </c>
      <c r="EY250" s="21">
        <f t="shared" si="63"/>
        <v>0</v>
      </c>
      <c r="EZ250" s="112">
        <f>IF(EY250=0,1,IF($O$73="",0,VLOOKUP($O$73,PL②!$A$58:$P$1517,EY250))+IF($AD$73="",0,VLOOKUP($AD$73,PL②!$A$58:$P$1517,EY250))+IF($AS$73="",0,VLOOKUP($AS$73,PL②!$A$58:$P$1517,EY250)))</f>
        <v>1</v>
      </c>
      <c r="FA250" s="21" t="str">
        <f t="shared" si="55"/>
        <v/>
      </c>
      <c r="FB250" s="112"/>
      <c r="FC250" s="21">
        <f>IF(OR(M250=PL①!$A$25,M250=PL①!$A$26,M250=PL①!$A$28,M250=PL①!$A$29),1,0)</f>
        <v>0</v>
      </c>
      <c r="FF250" s="21">
        <f t="shared" si="64"/>
        <v>0</v>
      </c>
      <c r="FG250" s="21">
        <f t="shared" si="65"/>
        <v>0</v>
      </c>
      <c r="FH250" s="21">
        <f>IF(AND(AG250=PL①!$H$29,OR(入力①申請書項目!M250=PL①!$A$25,入力①申請書項目!M250=PL①!$A$26,入力①申請書項目!M250=PL①!$A$27)),1,0)</f>
        <v>0</v>
      </c>
      <c r="FI250" s="21">
        <f>IF(AND($O$69=PL②!$G$1,入力①申請書項目!AG250=PL①!$H$26,OR(入力①申請書項目!M250=PL①!$A$25,入力①申請書項目!M250=PL①!$A$26,入力①申請書項目!M250=PL①!$A$28,入力①申請書項目!M250=PL①!$A$29)),1,0)</f>
        <v>0</v>
      </c>
      <c r="FJ250" s="21">
        <f>IF(AND(AT250=PL①!$D$26,OR(入力①申請書項目!M250=PL①!$A$25,入力①申請書項目!M250=PL①!$A$26,入力①申請書項目!M250=PL①!$A$27)),1,0)</f>
        <v>0</v>
      </c>
      <c r="FL250" s="37" t="str">
        <f t="shared" si="56"/>
        <v/>
      </c>
      <c r="FM250" s="37" t="str">
        <f t="shared" si="57"/>
        <v/>
      </c>
      <c r="FN250" s="37" t="str">
        <f t="shared" si="58"/>
        <v/>
      </c>
      <c r="FO250" s="37" t="str">
        <f t="shared" si="59"/>
        <v/>
      </c>
      <c r="FP250" s="37" t="str">
        <f t="shared" si="60"/>
        <v/>
      </c>
      <c r="FR250" s="54">
        <f t="shared" si="66"/>
        <v>1</v>
      </c>
      <c r="FS250" s="54" t="str">
        <f t="shared" si="68"/>
        <v/>
      </c>
    </row>
    <row r="251" spans="4:175" ht="13.5" customHeight="1">
      <c r="D251" s="148">
        <v>83</v>
      </c>
      <c r="E251" s="842"/>
      <c r="F251" s="843"/>
      <c r="G251" s="842"/>
      <c r="H251" s="843"/>
      <c r="I251" s="843"/>
      <c r="J251" s="842"/>
      <c r="K251" s="843"/>
      <c r="L251" s="843"/>
      <c r="M251" s="842"/>
      <c r="N251" s="842"/>
      <c r="O251" s="842"/>
      <c r="P251" s="842"/>
      <c r="Q251" s="853"/>
      <c r="R251" s="853"/>
      <c r="S251" s="853"/>
      <c r="T251" s="853"/>
      <c r="U251" s="853"/>
      <c r="V251" s="853"/>
      <c r="W251" s="853"/>
      <c r="X251" s="853"/>
      <c r="Y251" s="853"/>
      <c r="Z251" s="853"/>
      <c r="AA251" s="837"/>
      <c r="AB251" s="838"/>
      <c r="AC251" s="838"/>
      <c r="AD251" s="840"/>
      <c r="AE251" s="840"/>
      <c r="AF251" s="841"/>
      <c r="AG251" s="850"/>
      <c r="AH251" s="851"/>
      <c r="AI251" s="851"/>
      <c r="AJ251" s="852"/>
      <c r="AK251" s="839"/>
      <c r="AL251" s="839"/>
      <c r="AM251" s="839"/>
      <c r="AN251" s="854"/>
      <c r="AO251" s="840"/>
      <c r="AP251" s="849">
        <f t="shared" si="67"/>
        <v>0</v>
      </c>
      <c r="AQ251" s="849"/>
      <c r="AR251" s="849"/>
      <c r="AS251" s="849"/>
      <c r="AT251" s="847"/>
      <c r="AU251" s="848"/>
      <c r="AV251" s="834"/>
      <c r="AW251" s="834"/>
      <c r="AX251" s="834"/>
      <c r="AY251" s="834"/>
      <c r="AZ251" s="834"/>
      <c r="BA251" s="834"/>
      <c r="BB251" s="834"/>
      <c r="BC251" s="834"/>
      <c r="BD251" s="844"/>
      <c r="BE251" s="845"/>
      <c r="BF251" s="846"/>
      <c r="BG251" s="842"/>
      <c r="BH251" s="843"/>
      <c r="BI251" s="843"/>
      <c r="ET251" s="37"/>
      <c r="EU251" s="37">
        <f t="shared" si="61"/>
        <v>0</v>
      </c>
      <c r="EV251" s="37" t="str">
        <f t="shared" si="62"/>
        <v/>
      </c>
      <c r="EX251" s="21">
        <f>IF(AND(OR(M251=PL①!$A$25,M251=PL①!$A$26,M251=PL①!$A$27),OR(AG251=PL①!$H$26,AG251=PL①!$H$27,AG251=PL①!$H$28)),1,0)</f>
        <v>0</v>
      </c>
      <c r="EY251" s="21">
        <f t="shared" si="63"/>
        <v>0</v>
      </c>
      <c r="EZ251" s="112">
        <f>IF(EY251=0,1,IF($O$73="",0,VLOOKUP($O$73,PL②!$A$58:$P$1517,EY251))+IF($AD$73="",0,VLOOKUP($AD$73,PL②!$A$58:$P$1517,EY251))+IF($AS$73="",0,VLOOKUP($AS$73,PL②!$A$58:$P$1517,EY251)))</f>
        <v>1</v>
      </c>
      <c r="FA251" s="21" t="str">
        <f t="shared" si="55"/>
        <v/>
      </c>
      <c r="FB251" s="112"/>
      <c r="FC251" s="21">
        <f>IF(OR(M251=PL①!$A$25,M251=PL①!$A$26,M251=PL①!$A$28,M251=PL①!$A$29),1,0)</f>
        <v>0</v>
      </c>
      <c r="FF251" s="21">
        <f t="shared" si="64"/>
        <v>0</v>
      </c>
      <c r="FG251" s="21">
        <f t="shared" si="65"/>
        <v>0</v>
      </c>
      <c r="FH251" s="21">
        <f>IF(AND(AG251=PL①!$H$29,OR(入力①申請書項目!M251=PL①!$A$25,入力①申請書項目!M251=PL①!$A$26,入力①申請書項目!M251=PL①!$A$27)),1,0)</f>
        <v>0</v>
      </c>
      <c r="FI251" s="21">
        <f>IF(AND($O$69=PL②!$G$1,入力①申請書項目!AG251=PL①!$H$26,OR(入力①申請書項目!M251=PL①!$A$25,入力①申請書項目!M251=PL①!$A$26,入力①申請書項目!M251=PL①!$A$28,入力①申請書項目!M251=PL①!$A$29)),1,0)</f>
        <v>0</v>
      </c>
      <c r="FJ251" s="21">
        <f>IF(AND(AT251=PL①!$D$26,OR(入力①申請書項目!M251=PL①!$A$25,入力①申請書項目!M251=PL①!$A$26,入力①申請書項目!M251=PL①!$A$27)),1,0)</f>
        <v>0</v>
      </c>
      <c r="FL251" s="37" t="str">
        <f t="shared" si="56"/>
        <v/>
      </c>
      <c r="FM251" s="37" t="str">
        <f t="shared" si="57"/>
        <v/>
      </c>
      <c r="FN251" s="37" t="str">
        <f t="shared" si="58"/>
        <v/>
      </c>
      <c r="FO251" s="37" t="str">
        <f t="shared" si="59"/>
        <v/>
      </c>
      <c r="FP251" s="37" t="str">
        <f t="shared" si="60"/>
        <v/>
      </c>
      <c r="FR251" s="54">
        <f t="shared" si="66"/>
        <v>1</v>
      </c>
      <c r="FS251" s="54" t="str">
        <f t="shared" si="68"/>
        <v/>
      </c>
    </row>
    <row r="252" spans="4:175" ht="13.5" customHeight="1">
      <c r="D252" s="148">
        <v>84</v>
      </c>
      <c r="E252" s="842"/>
      <c r="F252" s="843"/>
      <c r="G252" s="842"/>
      <c r="H252" s="843"/>
      <c r="I252" s="843"/>
      <c r="J252" s="842"/>
      <c r="K252" s="843"/>
      <c r="L252" s="843"/>
      <c r="M252" s="842"/>
      <c r="N252" s="842"/>
      <c r="O252" s="842"/>
      <c r="P252" s="842"/>
      <c r="Q252" s="853"/>
      <c r="R252" s="853"/>
      <c r="S252" s="853"/>
      <c r="T252" s="853"/>
      <c r="U252" s="853"/>
      <c r="V252" s="853"/>
      <c r="W252" s="853"/>
      <c r="X252" s="853"/>
      <c r="Y252" s="853"/>
      <c r="Z252" s="853"/>
      <c r="AA252" s="837"/>
      <c r="AB252" s="838"/>
      <c r="AC252" s="838"/>
      <c r="AD252" s="840"/>
      <c r="AE252" s="840"/>
      <c r="AF252" s="841"/>
      <c r="AG252" s="850"/>
      <c r="AH252" s="851"/>
      <c r="AI252" s="851"/>
      <c r="AJ252" s="852"/>
      <c r="AK252" s="839"/>
      <c r="AL252" s="839"/>
      <c r="AM252" s="839"/>
      <c r="AN252" s="854"/>
      <c r="AO252" s="840"/>
      <c r="AP252" s="849">
        <f t="shared" si="67"/>
        <v>0</v>
      </c>
      <c r="AQ252" s="849"/>
      <c r="AR252" s="849"/>
      <c r="AS252" s="849"/>
      <c r="AT252" s="847"/>
      <c r="AU252" s="848"/>
      <c r="AV252" s="834"/>
      <c r="AW252" s="834"/>
      <c r="AX252" s="834"/>
      <c r="AY252" s="834"/>
      <c r="AZ252" s="834"/>
      <c r="BA252" s="834"/>
      <c r="BB252" s="834"/>
      <c r="BC252" s="834"/>
      <c r="BD252" s="844"/>
      <c r="BE252" s="845"/>
      <c r="BF252" s="846"/>
      <c r="BG252" s="842"/>
      <c r="BH252" s="843"/>
      <c r="BI252" s="843"/>
      <c r="ET252" s="37"/>
      <c r="EU252" s="37">
        <f t="shared" si="61"/>
        <v>0</v>
      </c>
      <c r="EV252" s="37" t="str">
        <f t="shared" si="62"/>
        <v/>
      </c>
      <c r="EX252" s="21">
        <f>IF(AND(OR(M252=PL①!$A$25,M252=PL①!$A$26,M252=PL①!$A$27),OR(AG252=PL①!$H$26,AG252=PL①!$H$27,AG252=PL①!$H$28)),1,0)</f>
        <v>0</v>
      </c>
      <c r="EY252" s="21">
        <f t="shared" si="63"/>
        <v>0</v>
      </c>
      <c r="EZ252" s="112">
        <f>IF(EY252=0,1,IF($O$73="",0,VLOOKUP($O$73,PL②!$A$58:$P$1517,EY252))+IF($AD$73="",0,VLOOKUP($AD$73,PL②!$A$58:$P$1517,EY252))+IF($AS$73="",0,VLOOKUP($AS$73,PL②!$A$58:$P$1517,EY252)))</f>
        <v>1</v>
      </c>
      <c r="FA252" s="21" t="str">
        <f t="shared" si="55"/>
        <v/>
      </c>
      <c r="FB252" s="112"/>
      <c r="FC252" s="21">
        <f>IF(OR(M252=PL①!$A$25,M252=PL①!$A$26,M252=PL①!$A$28,M252=PL①!$A$29),1,0)</f>
        <v>0</v>
      </c>
      <c r="FF252" s="21">
        <f t="shared" si="64"/>
        <v>0</v>
      </c>
      <c r="FG252" s="21">
        <f t="shared" si="65"/>
        <v>0</v>
      </c>
      <c r="FH252" s="21">
        <f>IF(AND(AG252=PL①!$H$29,OR(入力①申請書項目!M252=PL①!$A$25,入力①申請書項目!M252=PL①!$A$26,入力①申請書項目!M252=PL①!$A$27)),1,0)</f>
        <v>0</v>
      </c>
      <c r="FI252" s="21">
        <f>IF(AND($O$69=PL②!$G$1,入力①申請書項目!AG252=PL①!$H$26,OR(入力①申請書項目!M252=PL①!$A$25,入力①申請書項目!M252=PL①!$A$26,入力①申請書項目!M252=PL①!$A$28,入力①申請書項目!M252=PL①!$A$29)),1,0)</f>
        <v>0</v>
      </c>
      <c r="FJ252" s="21">
        <f>IF(AND(AT252=PL①!$D$26,OR(入力①申請書項目!M252=PL①!$A$25,入力①申請書項目!M252=PL①!$A$26,入力①申請書項目!M252=PL①!$A$27)),1,0)</f>
        <v>0</v>
      </c>
      <c r="FL252" s="37" t="str">
        <f t="shared" si="56"/>
        <v/>
      </c>
      <c r="FM252" s="37" t="str">
        <f t="shared" si="57"/>
        <v/>
      </c>
      <c r="FN252" s="37" t="str">
        <f t="shared" si="58"/>
        <v/>
      </c>
      <c r="FO252" s="37" t="str">
        <f t="shared" si="59"/>
        <v/>
      </c>
      <c r="FP252" s="37" t="str">
        <f t="shared" si="60"/>
        <v/>
      </c>
      <c r="FR252" s="54">
        <f t="shared" si="66"/>
        <v>1</v>
      </c>
      <c r="FS252" s="54" t="str">
        <f t="shared" si="68"/>
        <v/>
      </c>
    </row>
    <row r="253" spans="4:175" ht="13.5" customHeight="1">
      <c r="D253" s="148">
        <v>85</v>
      </c>
      <c r="E253" s="842"/>
      <c r="F253" s="843"/>
      <c r="G253" s="842"/>
      <c r="H253" s="843"/>
      <c r="I253" s="843"/>
      <c r="J253" s="842"/>
      <c r="K253" s="843"/>
      <c r="L253" s="843"/>
      <c r="M253" s="842"/>
      <c r="N253" s="842"/>
      <c r="O253" s="842"/>
      <c r="P253" s="842"/>
      <c r="Q253" s="853"/>
      <c r="R253" s="853"/>
      <c r="S253" s="853"/>
      <c r="T253" s="853"/>
      <c r="U253" s="853"/>
      <c r="V253" s="853"/>
      <c r="W253" s="853"/>
      <c r="X253" s="853"/>
      <c r="Y253" s="853"/>
      <c r="Z253" s="853"/>
      <c r="AA253" s="837"/>
      <c r="AB253" s="838"/>
      <c r="AC253" s="838"/>
      <c r="AD253" s="840"/>
      <c r="AE253" s="840"/>
      <c r="AF253" s="841"/>
      <c r="AG253" s="850"/>
      <c r="AH253" s="851"/>
      <c r="AI253" s="851"/>
      <c r="AJ253" s="852"/>
      <c r="AK253" s="839"/>
      <c r="AL253" s="839"/>
      <c r="AM253" s="839"/>
      <c r="AN253" s="854"/>
      <c r="AO253" s="840"/>
      <c r="AP253" s="849">
        <f t="shared" si="67"/>
        <v>0</v>
      </c>
      <c r="AQ253" s="849"/>
      <c r="AR253" s="849"/>
      <c r="AS253" s="849"/>
      <c r="AT253" s="847"/>
      <c r="AU253" s="848"/>
      <c r="AV253" s="834"/>
      <c r="AW253" s="834"/>
      <c r="AX253" s="834"/>
      <c r="AY253" s="834"/>
      <c r="AZ253" s="834"/>
      <c r="BA253" s="834"/>
      <c r="BB253" s="834"/>
      <c r="BC253" s="834"/>
      <c r="BD253" s="844"/>
      <c r="BE253" s="845"/>
      <c r="BF253" s="846"/>
      <c r="BG253" s="842"/>
      <c r="BH253" s="843"/>
      <c r="BI253" s="843"/>
      <c r="ET253" s="37"/>
      <c r="EU253" s="37">
        <f t="shared" si="61"/>
        <v>0</v>
      </c>
      <c r="EV253" s="37" t="str">
        <f t="shared" si="62"/>
        <v/>
      </c>
      <c r="EX253" s="21">
        <f>IF(AND(OR(M253=PL①!$A$25,M253=PL①!$A$26,M253=PL①!$A$27),OR(AG253=PL①!$H$26,AG253=PL①!$H$27,AG253=PL①!$H$28)),1,0)</f>
        <v>0</v>
      </c>
      <c r="EY253" s="21">
        <f t="shared" si="63"/>
        <v>0</v>
      </c>
      <c r="EZ253" s="112">
        <f>IF(EY253=0,1,IF($O$73="",0,VLOOKUP($O$73,PL②!$A$58:$P$1517,EY253))+IF($AD$73="",0,VLOOKUP($AD$73,PL②!$A$58:$P$1517,EY253))+IF($AS$73="",0,VLOOKUP($AS$73,PL②!$A$58:$P$1517,EY253)))</f>
        <v>1</v>
      </c>
      <c r="FA253" s="21" t="str">
        <f t="shared" si="55"/>
        <v/>
      </c>
      <c r="FB253" s="112"/>
      <c r="FC253" s="21">
        <f>IF(OR(M253=PL①!$A$25,M253=PL①!$A$26,M253=PL①!$A$28,M253=PL①!$A$29),1,0)</f>
        <v>0</v>
      </c>
      <c r="FF253" s="21">
        <f t="shared" si="64"/>
        <v>0</v>
      </c>
      <c r="FG253" s="21">
        <f t="shared" si="65"/>
        <v>0</v>
      </c>
      <c r="FH253" s="21">
        <f>IF(AND(AG253=PL①!$H$29,OR(入力①申請書項目!M253=PL①!$A$25,入力①申請書項目!M253=PL①!$A$26,入力①申請書項目!M253=PL①!$A$27)),1,0)</f>
        <v>0</v>
      </c>
      <c r="FI253" s="21">
        <f>IF(AND($O$69=PL②!$G$1,入力①申請書項目!AG253=PL①!$H$26,OR(入力①申請書項目!M253=PL①!$A$25,入力①申請書項目!M253=PL①!$A$26,入力①申請書項目!M253=PL①!$A$28,入力①申請書項目!M253=PL①!$A$29)),1,0)</f>
        <v>0</v>
      </c>
      <c r="FJ253" s="21">
        <f>IF(AND(AT253=PL①!$D$26,OR(入力①申請書項目!M253=PL①!$A$25,入力①申請書項目!M253=PL①!$A$26,入力①申請書項目!M253=PL①!$A$27)),1,0)</f>
        <v>0</v>
      </c>
      <c r="FL253" s="37" t="str">
        <f t="shared" si="56"/>
        <v/>
      </c>
      <c r="FM253" s="37" t="str">
        <f t="shared" si="57"/>
        <v/>
      </c>
      <c r="FN253" s="37" t="str">
        <f t="shared" si="58"/>
        <v/>
      </c>
      <c r="FO253" s="37" t="str">
        <f t="shared" si="59"/>
        <v/>
      </c>
      <c r="FP253" s="37" t="str">
        <f t="shared" si="60"/>
        <v/>
      </c>
      <c r="FR253" s="54">
        <f t="shared" si="66"/>
        <v>1</v>
      </c>
      <c r="FS253" s="54" t="str">
        <f t="shared" si="68"/>
        <v/>
      </c>
    </row>
    <row r="254" spans="4:175" ht="13.5" customHeight="1">
      <c r="D254" s="148">
        <v>86</v>
      </c>
      <c r="E254" s="842"/>
      <c r="F254" s="843"/>
      <c r="G254" s="842"/>
      <c r="H254" s="843"/>
      <c r="I254" s="843"/>
      <c r="J254" s="842"/>
      <c r="K254" s="843"/>
      <c r="L254" s="843"/>
      <c r="M254" s="842"/>
      <c r="N254" s="842"/>
      <c r="O254" s="842"/>
      <c r="P254" s="842"/>
      <c r="Q254" s="853"/>
      <c r="R254" s="853"/>
      <c r="S254" s="853"/>
      <c r="T254" s="853"/>
      <c r="U254" s="853"/>
      <c r="V254" s="853"/>
      <c r="W254" s="853"/>
      <c r="X254" s="853"/>
      <c r="Y254" s="853"/>
      <c r="Z254" s="853"/>
      <c r="AA254" s="837"/>
      <c r="AB254" s="838"/>
      <c r="AC254" s="838"/>
      <c r="AD254" s="840"/>
      <c r="AE254" s="840"/>
      <c r="AF254" s="841"/>
      <c r="AG254" s="850"/>
      <c r="AH254" s="851"/>
      <c r="AI254" s="851"/>
      <c r="AJ254" s="852"/>
      <c r="AK254" s="839"/>
      <c r="AL254" s="839"/>
      <c r="AM254" s="839"/>
      <c r="AN254" s="854"/>
      <c r="AO254" s="840"/>
      <c r="AP254" s="849">
        <f t="shared" si="67"/>
        <v>0</v>
      </c>
      <c r="AQ254" s="849"/>
      <c r="AR254" s="849"/>
      <c r="AS254" s="849"/>
      <c r="AT254" s="847"/>
      <c r="AU254" s="848"/>
      <c r="AV254" s="834"/>
      <c r="AW254" s="834"/>
      <c r="AX254" s="834"/>
      <c r="AY254" s="834"/>
      <c r="AZ254" s="834"/>
      <c r="BA254" s="834"/>
      <c r="BB254" s="834"/>
      <c r="BC254" s="834"/>
      <c r="BD254" s="844"/>
      <c r="BE254" s="845"/>
      <c r="BF254" s="846"/>
      <c r="BG254" s="842"/>
      <c r="BH254" s="843"/>
      <c r="BI254" s="843"/>
      <c r="ET254" s="37"/>
      <c r="EU254" s="37">
        <f t="shared" si="61"/>
        <v>0</v>
      </c>
      <c r="EV254" s="37" t="str">
        <f t="shared" si="62"/>
        <v/>
      </c>
      <c r="EX254" s="21">
        <f>IF(AND(OR(M254=PL①!$A$25,M254=PL①!$A$26,M254=PL①!$A$27),OR(AG254=PL①!$H$26,AG254=PL①!$H$27,AG254=PL①!$H$28)),1,0)</f>
        <v>0</v>
      </c>
      <c r="EY254" s="21">
        <f t="shared" si="63"/>
        <v>0</v>
      </c>
      <c r="EZ254" s="112">
        <f>IF(EY254=0,1,IF($O$73="",0,VLOOKUP($O$73,PL②!$A$58:$P$1517,EY254))+IF($AD$73="",0,VLOOKUP($AD$73,PL②!$A$58:$P$1517,EY254))+IF($AS$73="",0,VLOOKUP($AS$73,PL②!$A$58:$P$1517,EY254)))</f>
        <v>1</v>
      </c>
      <c r="FA254" s="21" t="str">
        <f t="shared" si="55"/>
        <v/>
      </c>
      <c r="FB254" s="112"/>
      <c r="FC254" s="21">
        <f>IF(OR(M254=PL①!$A$25,M254=PL①!$A$26,M254=PL①!$A$28,M254=PL①!$A$29),1,0)</f>
        <v>0</v>
      </c>
      <c r="FF254" s="21">
        <f t="shared" si="64"/>
        <v>0</v>
      </c>
      <c r="FG254" s="21">
        <f t="shared" si="65"/>
        <v>0</v>
      </c>
      <c r="FH254" s="21">
        <f>IF(AND(AG254=PL①!$H$29,OR(入力①申請書項目!M254=PL①!$A$25,入力①申請書項目!M254=PL①!$A$26,入力①申請書項目!M254=PL①!$A$27)),1,0)</f>
        <v>0</v>
      </c>
      <c r="FI254" s="21">
        <f>IF(AND($O$69=PL②!$G$1,入力①申請書項目!AG254=PL①!$H$26,OR(入力①申請書項目!M254=PL①!$A$25,入力①申請書項目!M254=PL①!$A$26,入力①申請書項目!M254=PL①!$A$28,入力①申請書項目!M254=PL①!$A$29)),1,0)</f>
        <v>0</v>
      </c>
      <c r="FJ254" s="21">
        <f>IF(AND(AT254=PL①!$D$26,OR(入力①申請書項目!M254=PL①!$A$25,入力①申請書項目!M254=PL①!$A$26,入力①申請書項目!M254=PL①!$A$27)),1,0)</f>
        <v>0</v>
      </c>
      <c r="FL254" s="37" t="str">
        <f t="shared" si="56"/>
        <v/>
      </c>
      <c r="FM254" s="37" t="str">
        <f t="shared" si="57"/>
        <v/>
      </c>
      <c r="FN254" s="37" t="str">
        <f t="shared" si="58"/>
        <v/>
      </c>
      <c r="FO254" s="37" t="str">
        <f t="shared" si="59"/>
        <v/>
      </c>
      <c r="FP254" s="37" t="str">
        <f t="shared" si="60"/>
        <v/>
      </c>
      <c r="FR254" s="54">
        <f t="shared" si="66"/>
        <v>1</v>
      </c>
      <c r="FS254" s="54" t="str">
        <f t="shared" si="68"/>
        <v/>
      </c>
    </row>
    <row r="255" spans="4:175" ht="13.5" customHeight="1">
      <c r="D255" s="148">
        <v>87</v>
      </c>
      <c r="E255" s="842"/>
      <c r="F255" s="843"/>
      <c r="G255" s="842"/>
      <c r="H255" s="843"/>
      <c r="I255" s="843"/>
      <c r="J255" s="842"/>
      <c r="K255" s="843"/>
      <c r="L255" s="843"/>
      <c r="M255" s="842"/>
      <c r="N255" s="842"/>
      <c r="O255" s="842"/>
      <c r="P255" s="842"/>
      <c r="Q255" s="853"/>
      <c r="R255" s="853"/>
      <c r="S255" s="853"/>
      <c r="T255" s="853"/>
      <c r="U255" s="853"/>
      <c r="V255" s="853"/>
      <c r="W255" s="853"/>
      <c r="X255" s="853"/>
      <c r="Y255" s="853"/>
      <c r="Z255" s="853"/>
      <c r="AA255" s="837"/>
      <c r="AB255" s="838"/>
      <c r="AC255" s="838"/>
      <c r="AD255" s="840"/>
      <c r="AE255" s="840"/>
      <c r="AF255" s="841"/>
      <c r="AG255" s="850"/>
      <c r="AH255" s="851"/>
      <c r="AI255" s="851"/>
      <c r="AJ255" s="852"/>
      <c r="AK255" s="839"/>
      <c r="AL255" s="839"/>
      <c r="AM255" s="839"/>
      <c r="AN255" s="854"/>
      <c r="AO255" s="840"/>
      <c r="AP255" s="849">
        <f t="shared" si="67"/>
        <v>0</v>
      </c>
      <c r="AQ255" s="849"/>
      <c r="AR255" s="849"/>
      <c r="AS255" s="849"/>
      <c r="AT255" s="847"/>
      <c r="AU255" s="848"/>
      <c r="AV255" s="834"/>
      <c r="AW255" s="834"/>
      <c r="AX255" s="834"/>
      <c r="AY255" s="834"/>
      <c r="AZ255" s="834"/>
      <c r="BA255" s="834"/>
      <c r="BB255" s="834"/>
      <c r="BC255" s="834"/>
      <c r="BD255" s="844"/>
      <c r="BE255" s="845"/>
      <c r="BF255" s="846"/>
      <c r="BG255" s="842"/>
      <c r="BH255" s="843"/>
      <c r="BI255" s="843"/>
      <c r="ET255" s="37"/>
      <c r="EU255" s="37">
        <f t="shared" si="61"/>
        <v>0</v>
      </c>
      <c r="EV255" s="37" t="str">
        <f t="shared" si="62"/>
        <v/>
      </c>
      <c r="EX255" s="21">
        <f>IF(AND(OR(M255=PL①!$A$25,M255=PL①!$A$26,M255=PL①!$A$27),OR(AG255=PL①!$H$26,AG255=PL①!$H$27,AG255=PL①!$H$28)),1,0)</f>
        <v>0</v>
      </c>
      <c r="EY255" s="21">
        <f t="shared" si="63"/>
        <v>0</v>
      </c>
      <c r="EZ255" s="112">
        <f>IF(EY255=0,1,IF($O$73="",0,VLOOKUP($O$73,PL②!$A$58:$P$1517,EY255))+IF($AD$73="",0,VLOOKUP($AD$73,PL②!$A$58:$P$1517,EY255))+IF($AS$73="",0,VLOOKUP($AS$73,PL②!$A$58:$P$1517,EY255)))</f>
        <v>1</v>
      </c>
      <c r="FA255" s="21" t="str">
        <f t="shared" si="55"/>
        <v/>
      </c>
      <c r="FB255" s="112"/>
      <c r="FC255" s="21">
        <f>IF(OR(M255=PL①!$A$25,M255=PL①!$A$26,M255=PL①!$A$28,M255=PL①!$A$29),1,0)</f>
        <v>0</v>
      </c>
      <c r="FF255" s="21">
        <f t="shared" si="64"/>
        <v>0</v>
      </c>
      <c r="FG255" s="21">
        <f t="shared" si="65"/>
        <v>0</v>
      </c>
      <c r="FH255" s="21">
        <f>IF(AND(AG255=PL①!$H$29,OR(入力①申請書項目!M255=PL①!$A$25,入力①申請書項目!M255=PL①!$A$26,入力①申請書項目!M255=PL①!$A$27)),1,0)</f>
        <v>0</v>
      </c>
      <c r="FI255" s="21">
        <f>IF(AND($O$69=PL②!$G$1,入力①申請書項目!AG255=PL①!$H$26,OR(入力①申請書項目!M255=PL①!$A$25,入力①申請書項目!M255=PL①!$A$26,入力①申請書項目!M255=PL①!$A$28,入力①申請書項目!M255=PL①!$A$29)),1,0)</f>
        <v>0</v>
      </c>
      <c r="FJ255" s="21">
        <f>IF(AND(AT255=PL①!$D$26,OR(入力①申請書項目!M255=PL①!$A$25,入力①申請書項目!M255=PL①!$A$26,入力①申請書項目!M255=PL①!$A$27)),1,0)</f>
        <v>0</v>
      </c>
      <c r="FL255" s="37" t="str">
        <f t="shared" si="56"/>
        <v/>
      </c>
      <c r="FM255" s="37" t="str">
        <f t="shared" si="57"/>
        <v/>
      </c>
      <c r="FN255" s="37" t="str">
        <f t="shared" si="58"/>
        <v/>
      </c>
      <c r="FO255" s="37" t="str">
        <f t="shared" si="59"/>
        <v/>
      </c>
      <c r="FP255" s="37" t="str">
        <f t="shared" si="60"/>
        <v/>
      </c>
      <c r="FR255" s="54">
        <f t="shared" si="66"/>
        <v>1</v>
      </c>
      <c r="FS255" s="54" t="str">
        <f t="shared" si="68"/>
        <v/>
      </c>
    </row>
    <row r="256" spans="4:175" ht="13.5" customHeight="1">
      <c r="D256" s="148">
        <v>88</v>
      </c>
      <c r="E256" s="842"/>
      <c r="F256" s="843"/>
      <c r="G256" s="842"/>
      <c r="H256" s="843"/>
      <c r="I256" s="843"/>
      <c r="J256" s="842"/>
      <c r="K256" s="843"/>
      <c r="L256" s="843"/>
      <c r="M256" s="842"/>
      <c r="N256" s="842"/>
      <c r="O256" s="842"/>
      <c r="P256" s="842"/>
      <c r="Q256" s="853"/>
      <c r="R256" s="853"/>
      <c r="S256" s="853"/>
      <c r="T256" s="853"/>
      <c r="U256" s="853"/>
      <c r="V256" s="853"/>
      <c r="W256" s="853"/>
      <c r="X256" s="853"/>
      <c r="Y256" s="853"/>
      <c r="Z256" s="853"/>
      <c r="AA256" s="837"/>
      <c r="AB256" s="838"/>
      <c r="AC256" s="838"/>
      <c r="AD256" s="840"/>
      <c r="AE256" s="840"/>
      <c r="AF256" s="841"/>
      <c r="AG256" s="850"/>
      <c r="AH256" s="851"/>
      <c r="AI256" s="851"/>
      <c r="AJ256" s="852"/>
      <c r="AK256" s="839"/>
      <c r="AL256" s="839"/>
      <c r="AM256" s="839"/>
      <c r="AN256" s="854"/>
      <c r="AO256" s="840"/>
      <c r="AP256" s="849">
        <f t="shared" si="67"/>
        <v>0</v>
      </c>
      <c r="AQ256" s="849"/>
      <c r="AR256" s="849"/>
      <c r="AS256" s="849"/>
      <c r="AT256" s="847"/>
      <c r="AU256" s="848"/>
      <c r="AV256" s="834"/>
      <c r="AW256" s="834"/>
      <c r="AX256" s="834"/>
      <c r="AY256" s="834"/>
      <c r="AZ256" s="834"/>
      <c r="BA256" s="834"/>
      <c r="BB256" s="834"/>
      <c r="BC256" s="834"/>
      <c r="BD256" s="844"/>
      <c r="BE256" s="845"/>
      <c r="BF256" s="846"/>
      <c r="BG256" s="842"/>
      <c r="BH256" s="843"/>
      <c r="BI256" s="843"/>
      <c r="ET256" s="37"/>
      <c r="EU256" s="37">
        <f t="shared" si="61"/>
        <v>0</v>
      </c>
      <c r="EV256" s="37" t="str">
        <f t="shared" si="62"/>
        <v/>
      </c>
      <c r="EX256" s="21">
        <f>IF(AND(OR(M256=PL①!$A$25,M256=PL①!$A$26,M256=PL①!$A$27),OR(AG256=PL①!$H$26,AG256=PL①!$H$27,AG256=PL①!$H$28)),1,0)</f>
        <v>0</v>
      </c>
      <c r="EY256" s="21">
        <f t="shared" si="63"/>
        <v>0</v>
      </c>
      <c r="EZ256" s="112">
        <f>IF(EY256=0,1,IF($O$73="",0,VLOOKUP($O$73,PL②!$A$58:$P$1517,EY256))+IF($AD$73="",0,VLOOKUP($AD$73,PL②!$A$58:$P$1517,EY256))+IF($AS$73="",0,VLOOKUP($AS$73,PL②!$A$58:$P$1517,EY256)))</f>
        <v>1</v>
      </c>
      <c r="FA256" s="21" t="str">
        <f t="shared" si="55"/>
        <v/>
      </c>
      <c r="FB256" s="112"/>
      <c r="FC256" s="21">
        <f>IF(OR(M256=PL①!$A$25,M256=PL①!$A$26,M256=PL①!$A$28,M256=PL①!$A$29),1,0)</f>
        <v>0</v>
      </c>
      <c r="FF256" s="21">
        <f t="shared" si="64"/>
        <v>0</v>
      </c>
      <c r="FG256" s="21">
        <f t="shared" si="65"/>
        <v>0</v>
      </c>
      <c r="FH256" s="21">
        <f>IF(AND(AG256=PL①!$H$29,OR(入力①申請書項目!M256=PL①!$A$25,入力①申請書項目!M256=PL①!$A$26,入力①申請書項目!M256=PL①!$A$27)),1,0)</f>
        <v>0</v>
      </c>
      <c r="FI256" s="21">
        <f>IF(AND($O$69=PL②!$G$1,入力①申請書項目!AG256=PL①!$H$26,OR(入力①申請書項目!M256=PL①!$A$25,入力①申請書項目!M256=PL①!$A$26,入力①申請書項目!M256=PL①!$A$28,入力①申請書項目!M256=PL①!$A$29)),1,0)</f>
        <v>0</v>
      </c>
      <c r="FJ256" s="21">
        <f>IF(AND(AT256=PL①!$D$26,OR(入力①申請書項目!M256=PL①!$A$25,入力①申請書項目!M256=PL①!$A$26,入力①申請書項目!M256=PL①!$A$27)),1,0)</f>
        <v>0</v>
      </c>
      <c r="FL256" s="37" t="str">
        <f t="shared" si="56"/>
        <v/>
      </c>
      <c r="FM256" s="37" t="str">
        <f t="shared" si="57"/>
        <v/>
      </c>
      <c r="FN256" s="37" t="str">
        <f t="shared" si="58"/>
        <v/>
      </c>
      <c r="FO256" s="37" t="str">
        <f t="shared" si="59"/>
        <v/>
      </c>
      <c r="FP256" s="37" t="str">
        <f t="shared" si="60"/>
        <v/>
      </c>
      <c r="FR256" s="54">
        <f t="shared" si="66"/>
        <v>1</v>
      </c>
      <c r="FS256" s="54" t="str">
        <f t="shared" si="68"/>
        <v/>
      </c>
    </row>
    <row r="257" spans="4:175" ht="13.5" customHeight="1">
      <c r="D257" s="148">
        <v>89</v>
      </c>
      <c r="E257" s="842"/>
      <c r="F257" s="843"/>
      <c r="G257" s="842"/>
      <c r="H257" s="843"/>
      <c r="I257" s="843"/>
      <c r="J257" s="842"/>
      <c r="K257" s="843"/>
      <c r="L257" s="843"/>
      <c r="M257" s="842"/>
      <c r="N257" s="842"/>
      <c r="O257" s="842"/>
      <c r="P257" s="842"/>
      <c r="Q257" s="853"/>
      <c r="R257" s="853"/>
      <c r="S257" s="853"/>
      <c r="T257" s="853"/>
      <c r="U257" s="853"/>
      <c r="V257" s="853"/>
      <c r="W257" s="853"/>
      <c r="X257" s="853"/>
      <c r="Y257" s="853"/>
      <c r="Z257" s="853"/>
      <c r="AA257" s="837"/>
      <c r="AB257" s="838"/>
      <c r="AC257" s="838"/>
      <c r="AD257" s="840"/>
      <c r="AE257" s="840"/>
      <c r="AF257" s="841"/>
      <c r="AG257" s="850"/>
      <c r="AH257" s="851"/>
      <c r="AI257" s="851"/>
      <c r="AJ257" s="852"/>
      <c r="AK257" s="839"/>
      <c r="AL257" s="839"/>
      <c r="AM257" s="839"/>
      <c r="AN257" s="854"/>
      <c r="AO257" s="840"/>
      <c r="AP257" s="849">
        <f t="shared" si="67"/>
        <v>0</v>
      </c>
      <c r="AQ257" s="849"/>
      <c r="AR257" s="849"/>
      <c r="AS257" s="849"/>
      <c r="AT257" s="847"/>
      <c r="AU257" s="848"/>
      <c r="AV257" s="834"/>
      <c r="AW257" s="834"/>
      <c r="AX257" s="834"/>
      <c r="AY257" s="834"/>
      <c r="AZ257" s="834"/>
      <c r="BA257" s="834"/>
      <c r="BB257" s="834"/>
      <c r="BC257" s="834"/>
      <c r="BD257" s="844"/>
      <c r="BE257" s="845"/>
      <c r="BF257" s="846"/>
      <c r="BG257" s="842"/>
      <c r="BH257" s="843"/>
      <c r="BI257" s="843"/>
      <c r="ET257" s="37"/>
      <c r="EU257" s="37">
        <f t="shared" si="61"/>
        <v>0</v>
      </c>
      <c r="EV257" s="37" t="str">
        <f t="shared" si="62"/>
        <v/>
      </c>
      <c r="EX257" s="21">
        <f>IF(AND(OR(M257=PL①!$A$25,M257=PL①!$A$26,M257=PL①!$A$27),OR(AG257=PL①!$H$26,AG257=PL①!$H$27,AG257=PL①!$H$28)),1,0)</f>
        <v>0</v>
      </c>
      <c r="EY257" s="21">
        <f t="shared" si="63"/>
        <v>0</v>
      </c>
      <c r="EZ257" s="112">
        <f>IF(EY257=0,1,IF($O$73="",0,VLOOKUP($O$73,PL②!$A$58:$P$1517,EY257))+IF($AD$73="",0,VLOOKUP($AD$73,PL②!$A$58:$P$1517,EY257))+IF($AS$73="",0,VLOOKUP($AS$73,PL②!$A$58:$P$1517,EY257)))</f>
        <v>1</v>
      </c>
      <c r="FA257" s="21" t="str">
        <f t="shared" ref="FA257:FA266" si="69">IF(EZ257=0,"No."&amp;ROW(A116)&amp;" ","")</f>
        <v/>
      </c>
      <c r="FB257" s="112"/>
      <c r="FC257" s="21">
        <f>IF(OR(M257=PL①!$A$25,M257=PL①!$A$26,M257=PL①!$A$28,M257=PL①!$A$29),1,0)</f>
        <v>0</v>
      </c>
      <c r="FF257" s="21">
        <f t="shared" si="64"/>
        <v>0</v>
      </c>
      <c r="FG257" s="21">
        <f t="shared" si="65"/>
        <v>0</v>
      </c>
      <c r="FH257" s="21">
        <f>IF(AND(AG257=PL①!$H$29,OR(入力①申請書項目!M257=PL①!$A$25,入力①申請書項目!M257=PL①!$A$26,入力①申請書項目!M257=PL①!$A$27)),1,0)</f>
        <v>0</v>
      </c>
      <c r="FI257" s="21">
        <f>IF(AND($O$69=PL②!$G$1,入力①申請書項目!AG257=PL①!$H$26,OR(入力①申請書項目!M257=PL①!$A$25,入力①申請書項目!M257=PL①!$A$26,入力①申請書項目!M257=PL①!$A$28,入力①申請書項目!M257=PL①!$A$29)),1,0)</f>
        <v>0</v>
      </c>
      <c r="FJ257" s="21">
        <f>IF(AND(AT257=PL①!$D$26,OR(入力①申請書項目!M257=PL①!$A$25,入力①申請書項目!M257=PL①!$A$26,入力①申請書項目!M257=PL①!$A$27)),1,0)</f>
        <v>0</v>
      </c>
      <c r="FL257" s="37" t="str">
        <f t="shared" ref="FL257:FL266" si="70">IF(FF257=1,"No."&amp;ROW(A116)&amp;" ","")</f>
        <v/>
      </c>
      <c r="FM257" s="37" t="str">
        <f t="shared" ref="FM257:FM266" si="71">IF(FG257=1,"No."&amp;ROW(A116)&amp;" ","")</f>
        <v/>
      </c>
      <c r="FN257" s="37" t="str">
        <f t="shared" ref="FN257:FN266" si="72">IF(FH257=1,"No."&amp;ROW(A116)&amp;" ","")</f>
        <v/>
      </c>
      <c r="FO257" s="37" t="str">
        <f t="shared" ref="FO257:FO266" si="73">IF(FI257=1,"No."&amp;ROW(A116)&amp;" ","")</f>
        <v/>
      </c>
      <c r="FP257" s="37" t="str">
        <f t="shared" ref="FP257:FP266" si="74">IF(FJ257=1,"No."&amp;ROW(A116)&amp;" ","")</f>
        <v/>
      </c>
      <c r="FR257" s="54">
        <f t="shared" si="66"/>
        <v>1</v>
      </c>
      <c r="FS257" s="54" t="str">
        <f t="shared" si="68"/>
        <v/>
      </c>
    </row>
    <row r="258" spans="4:175" ht="13.5" customHeight="1">
      <c r="D258" s="148">
        <v>90</v>
      </c>
      <c r="E258" s="842"/>
      <c r="F258" s="843"/>
      <c r="G258" s="842"/>
      <c r="H258" s="843"/>
      <c r="I258" s="843"/>
      <c r="J258" s="842"/>
      <c r="K258" s="843"/>
      <c r="L258" s="843"/>
      <c r="M258" s="842"/>
      <c r="N258" s="842"/>
      <c r="O258" s="842"/>
      <c r="P258" s="842"/>
      <c r="Q258" s="853"/>
      <c r="R258" s="853"/>
      <c r="S258" s="853"/>
      <c r="T258" s="853"/>
      <c r="U258" s="853"/>
      <c r="V258" s="853"/>
      <c r="W258" s="853"/>
      <c r="X258" s="853"/>
      <c r="Y258" s="853"/>
      <c r="Z258" s="853"/>
      <c r="AA258" s="837"/>
      <c r="AB258" s="838"/>
      <c r="AC258" s="838"/>
      <c r="AD258" s="840"/>
      <c r="AE258" s="840"/>
      <c r="AF258" s="841"/>
      <c r="AG258" s="850"/>
      <c r="AH258" s="851"/>
      <c r="AI258" s="851"/>
      <c r="AJ258" s="852"/>
      <c r="AK258" s="839"/>
      <c r="AL258" s="839"/>
      <c r="AM258" s="839"/>
      <c r="AN258" s="854"/>
      <c r="AO258" s="840"/>
      <c r="AP258" s="849">
        <f t="shared" si="67"/>
        <v>0</v>
      </c>
      <c r="AQ258" s="849"/>
      <c r="AR258" s="849"/>
      <c r="AS258" s="849"/>
      <c r="AT258" s="847"/>
      <c r="AU258" s="848"/>
      <c r="AV258" s="834"/>
      <c r="AW258" s="834"/>
      <c r="AX258" s="834"/>
      <c r="AY258" s="834"/>
      <c r="AZ258" s="834"/>
      <c r="BA258" s="834"/>
      <c r="BB258" s="834"/>
      <c r="BC258" s="834"/>
      <c r="BD258" s="844"/>
      <c r="BE258" s="845"/>
      <c r="BF258" s="846"/>
      <c r="BG258" s="842"/>
      <c r="BH258" s="843"/>
      <c r="BI258" s="843"/>
      <c r="ET258" s="37"/>
      <c r="EU258" s="37">
        <f t="shared" si="61"/>
        <v>0</v>
      </c>
      <c r="EV258" s="37" t="str">
        <f t="shared" si="62"/>
        <v/>
      </c>
      <c r="EX258" s="21">
        <f>IF(AND(OR(M258=PL①!$A$25,M258=PL①!$A$26,M258=PL①!$A$27),OR(AG258=PL①!$H$26,AG258=PL①!$H$27,AG258=PL①!$H$28)),1,0)</f>
        <v>0</v>
      </c>
      <c r="EY258" s="21">
        <f t="shared" si="63"/>
        <v>0</v>
      </c>
      <c r="EZ258" s="112">
        <f>IF(EY258=0,1,IF($O$73="",0,VLOOKUP($O$73,PL②!$A$58:$P$1517,EY258))+IF($AD$73="",0,VLOOKUP($AD$73,PL②!$A$58:$P$1517,EY258))+IF($AS$73="",0,VLOOKUP($AS$73,PL②!$A$58:$P$1517,EY258)))</f>
        <v>1</v>
      </c>
      <c r="FA258" s="21" t="str">
        <f t="shared" si="69"/>
        <v/>
      </c>
      <c r="FB258" s="112"/>
      <c r="FC258" s="21">
        <f>IF(OR(M258=PL①!$A$25,M258=PL①!$A$26,M258=PL①!$A$28,M258=PL①!$A$29),1,0)</f>
        <v>0</v>
      </c>
      <c r="FF258" s="21">
        <f t="shared" si="64"/>
        <v>0</v>
      </c>
      <c r="FG258" s="21">
        <f t="shared" si="65"/>
        <v>0</v>
      </c>
      <c r="FH258" s="21">
        <f>IF(AND(AG258=PL①!$H$29,OR(入力①申請書項目!M258=PL①!$A$25,入力①申請書項目!M258=PL①!$A$26,入力①申請書項目!M258=PL①!$A$27)),1,0)</f>
        <v>0</v>
      </c>
      <c r="FI258" s="21">
        <f>IF(AND($O$69=PL②!$G$1,入力①申請書項目!AG258=PL①!$H$26,OR(入力①申請書項目!M258=PL①!$A$25,入力①申請書項目!M258=PL①!$A$26,入力①申請書項目!M258=PL①!$A$28,入力①申請書項目!M258=PL①!$A$29)),1,0)</f>
        <v>0</v>
      </c>
      <c r="FJ258" s="21">
        <f>IF(AND(AT258=PL①!$D$26,OR(入力①申請書項目!M258=PL①!$A$25,入力①申請書項目!M258=PL①!$A$26,入力①申請書項目!M258=PL①!$A$27)),1,0)</f>
        <v>0</v>
      </c>
      <c r="FL258" s="37" t="str">
        <f t="shared" si="70"/>
        <v/>
      </c>
      <c r="FM258" s="37" t="str">
        <f t="shared" si="71"/>
        <v/>
      </c>
      <c r="FN258" s="37" t="str">
        <f t="shared" si="72"/>
        <v/>
      </c>
      <c r="FO258" s="37" t="str">
        <f t="shared" si="73"/>
        <v/>
      </c>
      <c r="FP258" s="37" t="str">
        <f t="shared" si="74"/>
        <v/>
      </c>
      <c r="FR258" s="54">
        <f t="shared" si="66"/>
        <v>1</v>
      </c>
      <c r="FS258" s="54" t="str">
        <f t="shared" si="68"/>
        <v/>
      </c>
    </row>
    <row r="259" spans="4:175" ht="13.5" customHeight="1">
      <c r="D259" s="148">
        <v>91</v>
      </c>
      <c r="E259" s="842"/>
      <c r="F259" s="843"/>
      <c r="G259" s="842"/>
      <c r="H259" s="843"/>
      <c r="I259" s="843"/>
      <c r="J259" s="842"/>
      <c r="K259" s="843"/>
      <c r="L259" s="843"/>
      <c r="M259" s="842"/>
      <c r="N259" s="842"/>
      <c r="O259" s="842"/>
      <c r="P259" s="842"/>
      <c r="Q259" s="853"/>
      <c r="R259" s="853"/>
      <c r="S259" s="853"/>
      <c r="T259" s="853"/>
      <c r="U259" s="853"/>
      <c r="V259" s="853"/>
      <c r="W259" s="853"/>
      <c r="X259" s="853"/>
      <c r="Y259" s="853"/>
      <c r="Z259" s="853"/>
      <c r="AA259" s="837"/>
      <c r="AB259" s="838"/>
      <c r="AC259" s="838"/>
      <c r="AD259" s="840"/>
      <c r="AE259" s="840"/>
      <c r="AF259" s="841"/>
      <c r="AG259" s="850"/>
      <c r="AH259" s="851"/>
      <c r="AI259" s="851"/>
      <c r="AJ259" s="852"/>
      <c r="AK259" s="839"/>
      <c r="AL259" s="839"/>
      <c r="AM259" s="839"/>
      <c r="AN259" s="854"/>
      <c r="AO259" s="840"/>
      <c r="AP259" s="849">
        <f t="shared" si="67"/>
        <v>0</v>
      </c>
      <c r="AQ259" s="849"/>
      <c r="AR259" s="849"/>
      <c r="AS259" s="849"/>
      <c r="AT259" s="847"/>
      <c r="AU259" s="848"/>
      <c r="AV259" s="834"/>
      <c r="AW259" s="834"/>
      <c r="AX259" s="834"/>
      <c r="AY259" s="834"/>
      <c r="AZ259" s="834"/>
      <c r="BA259" s="834"/>
      <c r="BB259" s="834"/>
      <c r="BC259" s="834"/>
      <c r="BD259" s="844"/>
      <c r="BE259" s="845"/>
      <c r="BF259" s="846"/>
      <c r="BG259" s="842"/>
      <c r="BH259" s="843"/>
      <c r="BI259" s="843"/>
      <c r="ET259" s="37"/>
      <c r="EU259" s="37">
        <f t="shared" si="61"/>
        <v>0</v>
      </c>
      <c r="EV259" s="37" t="str">
        <f t="shared" si="62"/>
        <v/>
      </c>
      <c r="EX259" s="21">
        <f>IF(AND(OR(M259=PL①!$A$25,M259=PL①!$A$26,M259=PL①!$A$27),OR(AG259=PL①!$H$26,AG259=PL①!$H$27,AG259=PL①!$H$28)),1,0)</f>
        <v>0</v>
      </c>
      <c r="EY259" s="21">
        <f t="shared" si="63"/>
        <v>0</v>
      </c>
      <c r="EZ259" s="112">
        <f>IF(EY259=0,1,IF($O$73="",0,VLOOKUP($O$73,PL②!$A$58:$P$1517,EY259))+IF($AD$73="",0,VLOOKUP($AD$73,PL②!$A$58:$P$1517,EY259))+IF($AS$73="",0,VLOOKUP($AS$73,PL②!$A$58:$P$1517,EY259)))</f>
        <v>1</v>
      </c>
      <c r="FA259" s="21" t="str">
        <f t="shared" si="69"/>
        <v/>
      </c>
      <c r="FB259" s="112"/>
      <c r="FC259" s="21">
        <f>IF(OR(M259=PL①!$A$25,M259=PL①!$A$26,M259=PL①!$A$28,M259=PL①!$A$29),1,0)</f>
        <v>0</v>
      </c>
      <c r="FF259" s="21">
        <f t="shared" si="64"/>
        <v>0</v>
      </c>
      <c r="FG259" s="21">
        <f t="shared" si="65"/>
        <v>0</v>
      </c>
      <c r="FH259" s="21">
        <f>IF(AND(AG259=PL①!$H$29,OR(入力①申請書項目!M259=PL①!$A$25,入力①申請書項目!M259=PL①!$A$26,入力①申請書項目!M259=PL①!$A$27)),1,0)</f>
        <v>0</v>
      </c>
      <c r="FI259" s="21">
        <f>IF(AND($O$69=PL②!$G$1,入力①申請書項目!AG259=PL①!$H$26,OR(入力①申請書項目!M259=PL①!$A$25,入力①申請書項目!M259=PL①!$A$26,入力①申請書項目!M259=PL①!$A$28,入力①申請書項目!M259=PL①!$A$29)),1,0)</f>
        <v>0</v>
      </c>
      <c r="FJ259" s="21">
        <f>IF(AND(AT259=PL①!$D$26,OR(入力①申請書項目!M259=PL①!$A$25,入力①申請書項目!M259=PL①!$A$26,入力①申請書項目!M259=PL①!$A$27)),1,0)</f>
        <v>0</v>
      </c>
      <c r="FL259" s="37" t="str">
        <f t="shared" si="70"/>
        <v/>
      </c>
      <c r="FM259" s="37" t="str">
        <f t="shared" si="71"/>
        <v/>
      </c>
      <c r="FN259" s="37" t="str">
        <f t="shared" si="72"/>
        <v/>
      </c>
      <c r="FO259" s="37" t="str">
        <f t="shared" si="73"/>
        <v/>
      </c>
      <c r="FP259" s="37" t="str">
        <f t="shared" si="74"/>
        <v/>
      </c>
      <c r="FR259" s="54">
        <f t="shared" si="66"/>
        <v>1</v>
      </c>
      <c r="FS259" s="54" t="str">
        <f t="shared" si="68"/>
        <v/>
      </c>
    </row>
    <row r="260" spans="4:175" ht="13.5" customHeight="1">
      <c r="D260" s="148">
        <v>92</v>
      </c>
      <c r="E260" s="842"/>
      <c r="F260" s="843"/>
      <c r="G260" s="842"/>
      <c r="H260" s="843"/>
      <c r="I260" s="843"/>
      <c r="J260" s="842"/>
      <c r="K260" s="843"/>
      <c r="L260" s="843"/>
      <c r="M260" s="842"/>
      <c r="N260" s="842"/>
      <c r="O260" s="842"/>
      <c r="P260" s="842"/>
      <c r="Q260" s="853"/>
      <c r="R260" s="853"/>
      <c r="S260" s="853"/>
      <c r="T260" s="853"/>
      <c r="U260" s="853"/>
      <c r="V260" s="853"/>
      <c r="W260" s="853"/>
      <c r="X260" s="853"/>
      <c r="Y260" s="853"/>
      <c r="Z260" s="853"/>
      <c r="AA260" s="837"/>
      <c r="AB260" s="838"/>
      <c r="AC260" s="838"/>
      <c r="AD260" s="840"/>
      <c r="AE260" s="840"/>
      <c r="AF260" s="841"/>
      <c r="AG260" s="850"/>
      <c r="AH260" s="851"/>
      <c r="AI260" s="851"/>
      <c r="AJ260" s="852"/>
      <c r="AK260" s="839"/>
      <c r="AL260" s="839"/>
      <c r="AM260" s="839"/>
      <c r="AN260" s="854"/>
      <c r="AO260" s="840"/>
      <c r="AP260" s="849">
        <f t="shared" si="67"/>
        <v>0</v>
      </c>
      <c r="AQ260" s="849"/>
      <c r="AR260" s="849"/>
      <c r="AS260" s="849"/>
      <c r="AT260" s="847"/>
      <c r="AU260" s="848"/>
      <c r="AV260" s="834"/>
      <c r="AW260" s="834"/>
      <c r="AX260" s="834"/>
      <c r="AY260" s="834"/>
      <c r="AZ260" s="834"/>
      <c r="BA260" s="834"/>
      <c r="BB260" s="834"/>
      <c r="BC260" s="834"/>
      <c r="BD260" s="844"/>
      <c r="BE260" s="845"/>
      <c r="BF260" s="846"/>
      <c r="BG260" s="842"/>
      <c r="BH260" s="843"/>
      <c r="BI260" s="843"/>
      <c r="ET260" s="37"/>
      <c r="EU260" s="37">
        <f t="shared" si="61"/>
        <v>0</v>
      </c>
      <c r="EV260" s="37" t="str">
        <f t="shared" si="62"/>
        <v/>
      </c>
      <c r="EX260" s="21">
        <f>IF(AND(OR(M260=PL①!$A$25,M260=PL①!$A$26,M260=PL①!$A$27),OR(AG260=PL①!$H$26,AG260=PL①!$H$27,AG260=PL①!$H$28)),1,0)</f>
        <v>0</v>
      </c>
      <c r="EY260" s="21">
        <f t="shared" si="63"/>
        <v>0</v>
      </c>
      <c r="EZ260" s="112">
        <f>IF(EY260=0,1,IF($O$73="",0,VLOOKUP($O$73,PL②!$A$58:$P$1517,EY260))+IF($AD$73="",0,VLOOKUP($AD$73,PL②!$A$58:$P$1517,EY260))+IF($AS$73="",0,VLOOKUP($AS$73,PL②!$A$58:$P$1517,EY260)))</f>
        <v>1</v>
      </c>
      <c r="FA260" s="21" t="str">
        <f t="shared" si="69"/>
        <v/>
      </c>
      <c r="FB260" s="112"/>
      <c r="FC260" s="21">
        <f>IF(OR(M260=PL①!$A$25,M260=PL①!$A$26,M260=PL①!$A$28,M260=PL①!$A$29),1,0)</f>
        <v>0</v>
      </c>
      <c r="FF260" s="21">
        <f t="shared" si="64"/>
        <v>0</v>
      </c>
      <c r="FG260" s="21">
        <f t="shared" si="65"/>
        <v>0</v>
      </c>
      <c r="FH260" s="21">
        <f>IF(AND(AG260=PL①!$H$29,OR(入力①申請書項目!M260=PL①!$A$25,入力①申請書項目!M260=PL①!$A$26,入力①申請書項目!M260=PL①!$A$27)),1,0)</f>
        <v>0</v>
      </c>
      <c r="FI260" s="21">
        <f>IF(AND($O$69=PL②!$G$1,入力①申請書項目!AG260=PL①!$H$26,OR(入力①申請書項目!M260=PL①!$A$25,入力①申請書項目!M260=PL①!$A$26,入力①申請書項目!M260=PL①!$A$28,入力①申請書項目!M260=PL①!$A$29)),1,0)</f>
        <v>0</v>
      </c>
      <c r="FJ260" s="21">
        <f>IF(AND(AT260=PL①!$D$26,OR(入力①申請書項目!M260=PL①!$A$25,入力①申請書項目!M260=PL①!$A$26,入力①申請書項目!M260=PL①!$A$27)),1,0)</f>
        <v>0</v>
      </c>
      <c r="FL260" s="37" t="str">
        <f t="shared" si="70"/>
        <v/>
      </c>
      <c r="FM260" s="37" t="str">
        <f t="shared" si="71"/>
        <v/>
      </c>
      <c r="FN260" s="37" t="str">
        <f t="shared" si="72"/>
        <v/>
      </c>
      <c r="FO260" s="37" t="str">
        <f t="shared" si="73"/>
        <v/>
      </c>
      <c r="FP260" s="37" t="str">
        <f t="shared" si="74"/>
        <v/>
      </c>
      <c r="FR260" s="54">
        <f t="shared" si="66"/>
        <v>1</v>
      </c>
      <c r="FS260" s="54" t="str">
        <f t="shared" si="68"/>
        <v/>
      </c>
    </row>
    <row r="261" spans="4:175" ht="13.5" customHeight="1">
      <c r="D261" s="148">
        <v>93</v>
      </c>
      <c r="E261" s="842"/>
      <c r="F261" s="843"/>
      <c r="G261" s="842"/>
      <c r="H261" s="843"/>
      <c r="I261" s="843"/>
      <c r="J261" s="842"/>
      <c r="K261" s="843"/>
      <c r="L261" s="843"/>
      <c r="M261" s="842"/>
      <c r="N261" s="842"/>
      <c r="O261" s="842"/>
      <c r="P261" s="842"/>
      <c r="Q261" s="853"/>
      <c r="R261" s="853"/>
      <c r="S261" s="853"/>
      <c r="T261" s="853"/>
      <c r="U261" s="853"/>
      <c r="V261" s="853"/>
      <c r="W261" s="853"/>
      <c r="X261" s="853"/>
      <c r="Y261" s="853"/>
      <c r="Z261" s="853"/>
      <c r="AA261" s="837"/>
      <c r="AB261" s="838"/>
      <c r="AC261" s="838"/>
      <c r="AD261" s="840"/>
      <c r="AE261" s="840"/>
      <c r="AF261" s="841"/>
      <c r="AG261" s="850"/>
      <c r="AH261" s="851"/>
      <c r="AI261" s="851"/>
      <c r="AJ261" s="852"/>
      <c r="AK261" s="839"/>
      <c r="AL261" s="839"/>
      <c r="AM261" s="839"/>
      <c r="AN261" s="854"/>
      <c r="AO261" s="840"/>
      <c r="AP261" s="849">
        <f t="shared" si="67"/>
        <v>0</v>
      </c>
      <c r="AQ261" s="849"/>
      <c r="AR261" s="849"/>
      <c r="AS261" s="849"/>
      <c r="AT261" s="847"/>
      <c r="AU261" s="848"/>
      <c r="AV261" s="834"/>
      <c r="AW261" s="834"/>
      <c r="AX261" s="834"/>
      <c r="AY261" s="834"/>
      <c r="AZ261" s="834"/>
      <c r="BA261" s="834"/>
      <c r="BB261" s="834"/>
      <c r="BC261" s="834"/>
      <c r="BD261" s="844"/>
      <c r="BE261" s="845"/>
      <c r="BF261" s="846"/>
      <c r="BG261" s="842"/>
      <c r="BH261" s="843"/>
      <c r="BI261" s="843"/>
      <c r="ET261" s="37"/>
      <c r="EU261" s="37">
        <f t="shared" si="61"/>
        <v>0</v>
      </c>
      <c r="EV261" s="37" t="str">
        <f t="shared" si="62"/>
        <v/>
      </c>
      <c r="EX261" s="21">
        <f>IF(AND(OR(M261=PL①!$A$25,M261=PL①!$A$26,M261=PL①!$A$27),OR(AG261=PL①!$H$26,AG261=PL①!$H$27,AG261=PL①!$H$28)),1,0)</f>
        <v>0</v>
      </c>
      <c r="EY261" s="21">
        <f t="shared" si="63"/>
        <v>0</v>
      </c>
      <c r="EZ261" s="112">
        <f>IF(EY261=0,1,IF($O$73="",0,VLOOKUP($O$73,PL②!$A$58:$P$1517,EY261))+IF($AD$73="",0,VLOOKUP($AD$73,PL②!$A$58:$P$1517,EY261))+IF($AS$73="",0,VLOOKUP($AS$73,PL②!$A$58:$P$1517,EY261)))</f>
        <v>1</v>
      </c>
      <c r="FA261" s="21" t="str">
        <f t="shared" si="69"/>
        <v/>
      </c>
      <c r="FB261" s="112"/>
      <c r="FC261" s="21">
        <f>IF(OR(M261=PL①!$A$25,M261=PL①!$A$26,M261=PL①!$A$28,M261=PL①!$A$29),1,0)</f>
        <v>0</v>
      </c>
      <c r="FF261" s="21">
        <f t="shared" si="64"/>
        <v>0</v>
      </c>
      <c r="FG261" s="21">
        <f t="shared" si="65"/>
        <v>0</v>
      </c>
      <c r="FH261" s="21">
        <f>IF(AND(AG261=PL①!$H$29,OR(入力①申請書項目!M261=PL①!$A$25,入力①申請書項目!M261=PL①!$A$26,入力①申請書項目!M261=PL①!$A$27)),1,0)</f>
        <v>0</v>
      </c>
      <c r="FI261" s="21">
        <f>IF(AND($O$69=PL②!$G$1,入力①申請書項目!AG261=PL①!$H$26,OR(入力①申請書項目!M261=PL①!$A$25,入力①申請書項目!M261=PL①!$A$26,入力①申請書項目!M261=PL①!$A$28,入力①申請書項目!M261=PL①!$A$29)),1,0)</f>
        <v>0</v>
      </c>
      <c r="FJ261" s="21">
        <f>IF(AND(AT261=PL①!$D$26,OR(入力①申請書項目!M261=PL①!$A$25,入力①申請書項目!M261=PL①!$A$26,入力①申請書項目!M261=PL①!$A$27)),1,0)</f>
        <v>0</v>
      </c>
      <c r="FL261" s="37" t="str">
        <f t="shared" si="70"/>
        <v/>
      </c>
      <c r="FM261" s="37" t="str">
        <f t="shared" si="71"/>
        <v/>
      </c>
      <c r="FN261" s="37" t="str">
        <f t="shared" si="72"/>
        <v/>
      </c>
      <c r="FO261" s="37" t="str">
        <f t="shared" si="73"/>
        <v/>
      </c>
      <c r="FP261" s="37" t="str">
        <f t="shared" si="74"/>
        <v/>
      </c>
      <c r="FR261" s="54">
        <f t="shared" si="66"/>
        <v>1</v>
      </c>
      <c r="FS261" s="54" t="str">
        <f t="shared" si="68"/>
        <v/>
      </c>
    </row>
    <row r="262" spans="4:175" ht="13.5" customHeight="1">
      <c r="D262" s="148">
        <v>94</v>
      </c>
      <c r="E262" s="842"/>
      <c r="F262" s="843"/>
      <c r="G262" s="842"/>
      <c r="H262" s="843"/>
      <c r="I262" s="843"/>
      <c r="J262" s="842"/>
      <c r="K262" s="843"/>
      <c r="L262" s="843"/>
      <c r="M262" s="842"/>
      <c r="N262" s="842"/>
      <c r="O262" s="842"/>
      <c r="P262" s="842"/>
      <c r="Q262" s="853"/>
      <c r="R262" s="853"/>
      <c r="S262" s="853"/>
      <c r="T262" s="853"/>
      <c r="U262" s="853"/>
      <c r="V262" s="853"/>
      <c r="W262" s="853"/>
      <c r="X262" s="853"/>
      <c r="Y262" s="853"/>
      <c r="Z262" s="853"/>
      <c r="AA262" s="837"/>
      <c r="AB262" s="838"/>
      <c r="AC262" s="838"/>
      <c r="AD262" s="840"/>
      <c r="AE262" s="840"/>
      <c r="AF262" s="841"/>
      <c r="AG262" s="850"/>
      <c r="AH262" s="851"/>
      <c r="AI262" s="851"/>
      <c r="AJ262" s="852"/>
      <c r="AK262" s="839"/>
      <c r="AL262" s="839"/>
      <c r="AM262" s="839"/>
      <c r="AN262" s="854"/>
      <c r="AO262" s="840"/>
      <c r="AP262" s="849">
        <f t="shared" si="67"/>
        <v>0</v>
      </c>
      <c r="AQ262" s="849"/>
      <c r="AR262" s="849"/>
      <c r="AS262" s="849"/>
      <c r="AT262" s="847"/>
      <c r="AU262" s="848"/>
      <c r="AV262" s="834"/>
      <c r="AW262" s="834"/>
      <c r="AX262" s="834"/>
      <c r="AY262" s="834"/>
      <c r="AZ262" s="834"/>
      <c r="BA262" s="834"/>
      <c r="BB262" s="834"/>
      <c r="BC262" s="834"/>
      <c r="BD262" s="844"/>
      <c r="BE262" s="845"/>
      <c r="BF262" s="846"/>
      <c r="BG262" s="842"/>
      <c r="BH262" s="843"/>
      <c r="BI262" s="843"/>
      <c r="ET262" s="37"/>
      <c r="EU262" s="37">
        <f t="shared" si="61"/>
        <v>0</v>
      </c>
      <c r="EV262" s="37" t="str">
        <f t="shared" si="62"/>
        <v/>
      </c>
      <c r="EX262" s="21">
        <f>IF(AND(OR(M262=PL①!$A$25,M262=PL①!$A$26,M262=PL①!$A$27),OR(AG262=PL①!$H$26,AG262=PL①!$H$27,AG262=PL①!$H$28)),1,0)</f>
        <v>0</v>
      </c>
      <c r="EY262" s="21">
        <f t="shared" si="63"/>
        <v>0</v>
      </c>
      <c r="EZ262" s="112">
        <f>IF(EY262=0,1,IF($O$73="",0,VLOOKUP($O$73,PL②!$A$58:$P$1517,EY262))+IF($AD$73="",0,VLOOKUP($AD$73,PL②!$A$58:$P$1517,EY262))+IF($AS$73="",0,VLOOKUP($AS$73,PL②!$A$58:$P$1517,EY262)))</f>
        <v>1</v>
      </c>
      <c r="FA262" s="21" t="str">
        <f t="shared" si="69"/>
        <v/>
      </c>
      <c r="FB262" s="112"/>
      <c r="FC262" s="21">
        <f>IF(OR(M262=PL①!$A$25,M262=PL①!$A$26,M262=PL①!$A$28,M262=PL①!$A$29),1,0)</f>
        <v>0</v>
      </c>
      <c r="FF262" s="21">
        <f t="shared" si="64"/>
        <v>0</v>
      </c>
      <c r="FG262" s="21">
        <f t="shared" si="65"/>
        <v>0</v>
      </c>
      <c r="FH262" s="21">
        <f>IF(AND(AG262=PL①!$H$29,OR(入力①申請書項目!M262=PL①!$A$25,入力①申請書項目!M262=PL①!$A$26,入力①申請書項目!M262=PL①!$A$27)),1,0)</f>
        <v>0</v>
      </c>
      <c r="FI262" s="21">
        <f>IF(AND($O$69=PL②!$G$1,入力①申請書項目!AG262=PL①!$H$26,OR(入力①申請書項目!M262=PL①!$A$25,入力①申請書項目!M262=PL①!$A$26,入力①申請書項目!M262=PL①!$A$28,入力①申請書項目!M262=PL①!$A$29)),1,0)</f>
        <v>0</v>
      </c>
      <c r="FJ262" s="21">
        <f>IF(AND(AT262=PL①!$D$26,OR(入力①申請書項目!M262=PL①!$A$25,入力①申請書項目!M262=PL①!$A$26,入力①申請書項目!M262=PL①!$A$27)),1,0)</f>
        <v>0</v>
      </c>
      <c r="FL262" s="37" t="str">
        <f t="shared" si="70"/>
        <v/>
      </c>
      <c r="FM262" s="37" t="str">
        <f t="shared" si="71"/>
        <v/>
      </c>
      <c r="FN262" s="37" t="str">
        <f t="shared" si="72"/>
        <v/>
      </c>
      <c r="FO262" s="37" t="str">
        <f t="shared" si="73"/>
        <v/>
      </c>
      <c r="FP262" s="37" t="str">
        <f t="shared" si="74"/>
        <v/>
      </c>
      <c r="FR262" s="54">
        <f t="shared" si="66"/>
        <v>1</v>
      </c>
      <c r="FS262" s="54" t="str">
        <f t="shared" si="68"/>
        <v/>
      </c>
    </row>
    <row r="263" spans="4:175" ht="13.5" customHeight="1">
      <c r="D263" s="148">
        <v>95</v>
      </c>
      <c r="E263" s="842"/>
      <c r="F263" s="843"/>
      <c r="G263" s="842"/>
      <c r="H263" s="843"/>
      <c r="I263" s="843"/>
      <c r="J263" s="842"/>
      <c r="K263" s="843"/>
      <c r="L263" s="843"/>
      <c r="M263" s="842"/>
      <c r="N263" s="842"/>
      <c r="O263" s="842"/>
      <c r="P263" s="842"/>
      <c r="Q263" s="853"/>
      <c r="R263" s="853"/>
      <c r="S263" s="853"/>
      <c r="T263" s="853"/>
      <c r="U263" s="853"/>
      <c r="V263" s="853"/>
      <c r="W263" s="853"/>
      <c r="X263" s="853"/>
      <c r="Y263" s="853"/>
      <c r="Z263" s="853"/>
      <c r="AA263" s="837"/>
      <c r="AB263" s="838"/>
      <c r="AC263" s="838"/>
      <c r="AD263" s="840"/>
      <c r="AE263" s="840"/>
      <c r="AF263" s="841"/>
      <c r="AG263" s="850"/>
      <c r="AH263" s="851"/>
      <c r="AI263" s="851"/>
      <c r="AJ263" s="852"/>
      <c r="AK263" s="839"/>
      <c r="AL263" s="839"/>
      <c r="AM263" s="839"/>
      <c r="AN263" s="854"/>
      <c r="AO263" s="840"/>
      <c r="AP263" s="849">
        <f t="shared" si="67"/>
        <v>0</v>
      </c>
      <c r="AQ263" s="849"/>
      <c r="AR263" s="849"/>
      <c r="AS263" s="849"/>
      <c r="AT263" s="847"/>
      <c r="AU263" s="848"/>
      <c r="AV263" s="834"/>
      <c r="AW263" s="834"/>
      <c r="AX263" s="834"/>
      <c r="AY263" s="834"/>
      <c r="AZ263" s="834"/>
      <c r="BA263" s="834"/>
      <c r="BB263" s="834"/>
      <c r="BC263" s="834"/>
      <c r="BD263" s="844"/>
      <c r="BE263" s="845"/>
      <c r="BF263" s="846"/>
      <c r="BG263" s="842"/>
      <c r="BH263" s="843"/>
      <c r="BI263" s="843"/>
      <c r="ET263" s="37"/>
      <c r="EU263" s="37">
        <f t="shared" si="61"/>
        <v>0</v>
      </c>
      <c r="EV263" s="37" t="str">
        <f t="shared" si="62"/>
        <v/>
      </c>
      <c r="EX263" s="21">
        <f>IF(AND(OR(M263=PL①!$A$25,M263=PL①!$A$26,M263=PL①!$A$27),OR(AG263=PL①!$H$26,AG263=PL①!$H$27,AG263=PL①!$H$28)),1,0)</f>
        <v>0</v>
      </c>
      <c r="EY263" s="21">
        <f t="shared" si="63"/>
        <v>0</v>
      </c>
      <c r="EZ263" s="112">
        <f>IF(EY263=0,1,IF($O$73="",0,VLOOKUP($O$73,PL②!$A$58:$P$1517,EY263))+IF($AD$73="",0,VLOOKUP($AD$73,PL②!$A$58:$P$1517,EY263))+IF($AS$73="",0,VLOOKUP($AS$73,PL②!$A$58:$P$1517,EY263)))</f>
        <v>1</v>
      </c>
      <c r="FA263" s="21" t="str">
        <f t="shared" si="69"/>
        <v/>
      </c>
      <c r="FB263" s="112"/>
      <c r="FC263" s="21">
        <f>IF(OR(M263=PL①!$A$25,M263=PL①!$A$26,M263=PL①!$A$28,M263=PL①!$A$29),1,0)</f>
        <v>0</v>
      </c>
      <c r="FF263" s="21">
        <f t="shared" si="64"/>
        <v>0</v>
      </c>
      <c r="FG263" s="21">
        <f t="shared" si="65"/>
        <v>0</v>
      </c>
      <c r="FH263" s="21">
        <f>IF(AND(AG263=PL①!$H$29,OR(入力①申請書項目!M263=PL①!$A$25,入力①申請書項目!M263=PL①!$A$26,入力①申請書項目!M263=PL①!$A$27)),1,0)</f>
        <v>0</v>
      </c>
      <c r="FI263" s="21">
        <f>IF(AND($O$69=PL②!$G$1,入力①申請書項目!AG263=PL①!$H$26,OR(入力①申請書項目!M263=PL①!$A$25,入力①申請書項目!M263=PL①!$A$26,入力①申請書項目!M263=PL①!$A$28,入力①申請書項目!M263=PL①!$A$29)),1,0)</f>
        <v>0</v>
      </c>
      <c r="FJ263" s="21">
        <f>IF(AND(AT263=PL①!$D$26,OR(入力①申請書項目!M263=PL①!$A$25,入力①申請書項目!M263=PL①!$A$26,入力①申請書項目!M263=PL①!$A$27)),1,0)</f>
        <v>0</v>
      </c>
      <c r="FL263" s="37" t="str">
        <f t="shared" si="70"/>
        <v/>
      </c>
      <c r="FM263" s="37" t="str">
        <f t="shared" si="71"/>
        <v/>
      </c>
      <c r="FN263" s="37" t="str">
        <f t="shared" si="72"/>
        <v/>
      </c>
      <c r="FO263" s="37" t="str">
        <f t="shared" si="73"/>
        <v/>
      </c>
      <c r="FP263" s="37" t="str">
        <f t="shared" si="74"/>
        <v/>
      </c>
      <c r="FR263" s="54">
        <f t="shared" si="66"/>
        <v>1</v>
      </c>
      <c r="FS263" s="54" t="str">
        <f t="shared" si="68"/>
        <v/>
      </c>
    </row>
    <row r="264" spans="4:175" ht="13.5" customHeight="1">
      <c r="D264" s="148">
        <v>96</v>
      </c>
      <c r="E264" s="842"/>
      <c r="F264" s="843"/>
      <c r="G264" s="842"/>
      <c r="H264" s="843"/>
      <c r="I264" s="843"/>
      <c r="J264" s="842"/>
      <c r="K264" s="843"/>
      <c r="L264" s="843"/>
      <c r="M264" s="842"/>
      <c r="N264" s="842"/>
      <c r="O264" s="842"/>
      <c r="P264" s="842"/>
      <c r="Q264" s="853"/>
      <c r="R264" s="853"/>
      <c r="S264" s="853"/>
      <c r="T264" s="853"/>
      <c r="U264" s="853"/>
      <c r="V264" s="853"/>
      <c r="W264" s="853"/>
      <c r="X264" s="853"/>
      <c r="Y264" s="853"/>
      <c r="Z264" s="853"/>
      <c r="AA264" s="837"/>
      <c r="AB264" s="838"/>
      <c r="AC264" s="838"/>
      <c r="AD264" s="840"/>
      <c r="AE264" s="840"/>
      <c r="AF264" s="841"/>
      <c r="AG264" s="850"/>
      <c r="AH264" s="851"/>
      <c r="AI264" s="851"/>
      <c r="AJ264" s="852"/>
      <c r="AK264" s="839"/>
      <c r="AL264" s="839"/>
      <c r="AM264" s="839"/>
      <c r="AN264" s="854"/>
      <c r="AO264" s="840"/>
      <c r="AP264" s="849">
        <f t="shared" si="67"/>
        <v>0</v>
      </c>
      <c r="AQ264" s="849"/>
      <c r="AR264" s="849"/>
      <c r="AS264" s="849"/>
      <c r="AT264" s="847"/>
      <c r="AU264" s="848"/>
      <c r="AV264" s="834"/>
      <c r="AW264" s="834"/>
      <c r="AX264" s="834"/>
      <c r="AY264" s="834"/>
      <c r="AZ264" s="834"/>
      <c r="BA264" s="834"/>
      <c r="BB264" s="834"/>
      <c r="BC264" s="834"/>
      <c r="BD264" s="844"/>
      <c r="BE264" s="845"/>
      <c r="BF264" s="846"/>
      <c r="BG264" s="842"/>
      <c r="BH264" s="843"/>
      <c r="BI264" s="843"/>
      <c r="ET264" s="37"/>
      <c r="EU264" s="37">
        <f t="shared" si="61"/>
        <v>0</v>
      </c>
      <c r="EV264" s="37" t="str">
        <f t="shared" si="62"/>
        <v/>
      </c>
      <c r="EX264" s="21">
        <f>IF(AND(OR(M264=PL①!$A$25,M264=PL①!$A$26,M264=PL①!$A$27),OR(AG264=PL①!$H$26,AG264=PL①!$H$27,AG264=PL①!$H$28)),1,0)</f>
        <v>0</v>
      </c>
      <c r="EY264" s="21">
        <f t="shared" si="63"/>
        <v>0</v>
      </c>
      <c r="EZ264" s="112">
        <f>IF(EY264=0,1,IF($O$73="",0,VLOOKUP($O$73,PL②!$A$58:$P$1517,EY264))+IF($AD$73="",0,VLOOKUP($AD$73,PL②!$A$58:$P$1517,EY264))+IF($AS$73="",0,VLOOKUP($AS$73,PL②!$A$58:$P$1517,EY264)))</f>
        <v>1</v>
      </c>
      <c r="FA264" s="21" t="str">
        <f t="shared" si="69"/>
        <v/>
      </c>
      <c r="FB264" s="112"/>
      <c r="FC264" s="21">
        <f>IF(OR(M264=PL①!$A$25,M264=PL①!$A$26,M264=PL①!$A$28,M264=PL①!$A$29),1,0)</f>
        <v>0</v>
      </c>
      <c r="FF264" s="21">
        <f t="shared" si="64"/>
        <v>0</v>
      </c>
      <c r="FG264" s="21">
        <f t="shared" si="65"/>
        <v>0</v>
      </c>
      <c r="FH264" s="21">
        <f>IF(AND(AG264=PL①!$H$29,OR(入力①申請書項目!M264=PL①!$A$25,入力①申請書項目!M264=PL①!$A$26,入力①申請書項目!M264=PL①!$A$27)),1,0)</f>
        <v>0</v>
      </c>
      <c r="FI264" s="21">
        <f>IF(AND($O$69=PL②!$G$1,入力①申請書項目!AG264=PL①!$H$26,OR(入力①申請書項目!M264=PL①!$A$25,入力①申請書項目!M264=PL①!$A$26,入力①申請書項目!M264=PL①!$A$28,入力①申請書項目!M264=PL①!$A$29)),1,0)</f>
        <v>0</v>
      </c>
      <c r="FJ264" s="21">
        <f>IF(AND(AT264=PL①!$D$26,OR(入力①申請書項目!M264=PL①!$A$25,入力①申請書項目!M264=PL①!$A$26,入力①申請書項目!M264=PL①!$A$27)),1,0)</f>
        <v>0</v>
      </c>
      <c r="FL264" s="37" t="str">
        <f t="shared" si="70"/>
        <v/>
      </c>
      <c r="FM264" s="37" t="str">
        <f t="shared" si="71"/>
        <v/>
      </c>
      <c r="FN264" s="37" t="str">
        <f t="shared" si="72"/>
        <v/>
      </c>
      <c r="FO264" s="37" t="str">
        <f t="shared" si="73"/>
        <v/>
      </c>
      <c r="FP264" s="37" t="str">
        <f t="shared" si="74"/>
        <v/>
      </c>
      <c r="FR264" s="54">
        <f t="shared" si="66"/>
        <v>1</v>
      </c>
      <c r="FS264" s="54" t="str">
        <f t="shared" si="68"/>
        <v/>
      </c>
    </row>
    <row r="265" spans="4:175" ht="13.5" customHeight="1">
      <c r="D265" s="148">
        <v>97</v>
      </c>
      <c r="E265" s="842"/>
      <c r="F265" s="843"/>
      <c r="G265" s="842"/>
      <c r="H265" s="843"/>
      <c r="I265" s="843"/>
      <c r="J265" s="842"/>
      <c r="K265" s="843"/>
      <c r="L265" s="843"/>
      <c r="M265" s="842"/>
      <c r="N265" s="842"/>
      <c r="O265" s="842"/>
      <c r="P265" s="842"/>
      <c r="Q265" s="853"/>
      <c r="R265" s="853"/>
      <c r="S265" s="853"/>
      <c r="T265" s="853"/>
      <c r="U265" s="853"/>
      <c r="V265" s="853"/>
      <c r="W265" s="853"/>
      <c r="X265" s="853"/>
      <c r="Y265" s="853"/>
      <c r="Z265" s="853"/>
      <c r="AA265" s="835"/>
      <c r="AB265" s="836"/>
      <c r="AC265" s="836"/>
      <c r="AD265" s="840"/>
      <c r="AE265" s="840"/>
      <c r="AF265" s="841"/>
      <c r="AG265" s="850"/>
      <c r="AH265" s="851"/>
      <c r="AI265" s="851"/>
      <c r="AJ265" s="852"/>
      <c r="AK265" s="839"/>
      <c r="AL265" s="839"/>
      <c r="AM265" s="839"/>
      <c r="AN265" s="854"/>
      <c r="AO265" s="840"/>
      <c r="AP265" s="849">
        <f t="shared" si="67"/>
        <v>0</v>
      </c>
      <c r="AQ265" s="849"/>
      <c r="AR265" s="849"/>
      <c r="AS265" s="849"/>
      <c r="AT265" s="847"/>
      <c r="AU265" s="848"/>
      <c r="AV265" s="834"/>
      <c r="AW265" s="834"/>
      <c r="AX265" s="834"/>
      <c r="AY265" s="834"/>
      <c r="AZ265" s="834"/>
      <c r="BA265" s="834"/>
      <c r="BB265" s="834"/>
      <c r="BC265" s="834"/>
      <c r="BD265" s="844"/>
      <c r="BE265" s="845"/>
      <c r="BF265" s="846"/>
      <c r="BG265" s="842"/>
      <c r="BH265" s="843"/>
      <c r="BI265" s="843"/>
      <c r="ET265" s="37"/>
      <c r="EU265" s="37">
        <f t="shared" si="61"/>
        <v>0</v>
      </c>
      <c r="EV265" s="37" t="str">
        <f t="shared" si="62"/>
        <v/>
      </c>
      <c r="EX265" s="21">
        <f>IF(AND(OR(M265=PL①!$A$25,M265=PL①!$A$26,M265=PL①!$A$27),OR(AG265=PL①!$H$26,AG265=PL①!$H$27,AG265=PL①!$H$28)),1,0)</f>
        <v>0</v>
      </c>
      <c r="EY265" s="21">
        <f t="shared" si="63"/>
        <v>0</v>
      </c>
      <c r="EZ265" s="112">
        <f>IF(EY265=0,1,IF($O$73="",0,VLOOKUP($O$73,PL②!$A$58:$P$1517,EY265))+IF($AD$73="",0,VLOOKUP($AD$73,PL②!$A$58:$P$1517,EY265))+IF($AS$73="",0,VLOOKUP($AS$73,PL②!$A$58:$P$1517,EY265)))</f>
        <v>1</v>
      </c>
      <c r="FA265" s="21" t="str">
        <f t="shared" si="69"/>
        <v/>
      </c>
      <c r="FB265" s="112"/>
      <c r="FC265" s="21">
        <f>IF(OR(M265=PL①!$A$25,M265=PL①!$A$26,M265=PL①!$A$28,M265=PL①!$A$29),1,0)</f>
        <v>0</v>
      </c>
      <c r="FF265" s="21">
        <f t="shared" si="64"/>
        <v>0</v>
      </c>
      <c r="FG265" s="21">
        <f t="shared" si="65"/>
        <v>0</v>
      </c>
      <c r="FH265" s="21">
        <f>IF(AND(AG265=PL①!$H$29,OR(入力①申請書項目!M265=PL①!$A$25,入力①申請書項目!M265=PL①!$A$26,入力①申請書項目!M265=PL①!$A$27)),1,0)</f>
        <v>0</v>
      </c>
      <c r="FI265" s="21">
        <f>IF(AND($O$69=PL②!$G$1,入力①申請書項目!AG265=PL①!$H$26,OR(入力①申請書項目!M265=PL①!$A$25,入力①申請書項目!M265=PL①!$A$26,入力①申請書項目!M265=PL①!$A$28,入力①申請書項目!M265=PL①!$A$29)),1,0)</f>
        <v>0</v>
      </c>
      <c r="FJ265" s="21">
        <f>IF(AND(AT265=PL①!$D$26,OR(入力①申請書項目!M265=PL①!$A$25,入力①申請書項目!M265=PL①!$A$26,入力①申請書項目!M265=PL①!$A$27)),1,0)</f>
        <v>0</v>
      </c>
      <c r="FL265" s="37" t="str">
        <f t="shared" si="70"/>
        <v/>
      </c>
      <c r="FM265" s="37" t="str">
        <f t="shared" si="71"/>
        <v/>
      </c>
      <c r="FN265" s="37" t="str">
        <f t="shared" si="72"/>
        <v/>
      </c>
      <c r="FO265" s="37" t="str">
        <f t="shared" si="73"/>
        <v/>
      </c>
      <c r="FP265" s="37" t="str">
        <f t="shared" si="74"/>
        <v/>
      </c>
      <c r="FR265" s="182">
        <f t="shared" si="66"/>
        <v>1</v>
      </c>
      <c r="FS265" s="54" t="str">
        <f t="shared" si="68"/>
        <v/>
      </c>
    </row>
    <row r="266" spans="4:175" ht="13.5" customHeight="1">
      <c r="D266" s="148">
        <v>98</v>
      </c>
      <c r="E266" s="842"/>
      <c r="F266" s="843"/>
      <c r="G266" s="842"/>
      <c r="H266" s="843"/>
      <c r="I266" s="843"/>
      <c r="J266" s="842"/>
      <c r="K266" s="843"/>
      <c r="L266" s="843"/>
      <c r="M266" s="842"/>
      <c r="N266" s="842"/>
      <c r="O266" s="842"/>
      <c r="P266" s="842"/>
      <c r="Q266" s="853"/>
      <c r="R266" s="853"/>
      <c r="S266" s="853"/>
      <c r="T266" s="853"/>
      <c r="U266" s="853"/>
      <c r="V266" s="853"/>
      <c r="W266" s="853"/>
      <c r="X266" s="853"/>
      <c r="Y266" s="853"/>
      <c r="Z266" s="853"/>
      <c r="AA266" s="835"/>
      <c r="AB266" s="836"/>
      <c r="AC266" s="836"/>
      <c r="AD266" s="841"/>
      <c r="AE266" s="853"/>
      <c r="AF266" s="853"/>
      <c r="AG266" s="842"/>
      <c r="AH266" s="842"/>
      <c r="AI266" s="842"/>
      <c r="AJ266" s="842"/>
      <c r="AK266" s="839"/>
      <c r="AL266" s="839"/>
      <c r="AM266" s="839"/>
      <c r="AN266" s="853"/>
      <c r="AO266" s="853"/>
      <c r="AP266" s="849">
        <f t="shared" si="67"/>
        <v>0</v>
      </c>
      <c r="AQ266" s="849"/>
      <c r="AR266" s="849"/>
      <c r="AS266" s="849"/>
      <c r="AT266" s="855"/>
      <c r="AU266" s="855"/>
      <c r="AV266" s="834"/>
      <c r="AW266" s="834"/>
      <c r="AX266" s="834"/>
      <c r="AY266" s="834"/>
      <c r="AZ266" s="834"/>
      <c r="BA266" s="834"/>
      <c r="BB266" s="834"/>
      <c r="BC266" s="834"/>
      <c r="BD266" s="834"/>
      <c r="BE266" s="834"/>
      <c r="BF266" s="834"/>
      <c r="BG266" s="842"/>
      <c r="BH266" s="843"/>
      <c r="BI266" s="843"/>
      <c r="ET266" s="37"/>
      <c r="EU266" s="37">
        <f t="shared" si="61"/>
        <v>0</v>
      </c>
      <c r="EV266" s="37" t="str">
        <f t="shared" si="62"/>
        <v/>
      </c>
      <c r="EX266" s="21">
        <f>IF(AND(OR(M266=PL①!$A$25,M266=PL①!$A$26,M266=PL①!$A$27),OR(AG266=PL①!$H$26,AG266=PL①!$H$27,AG266=PL①!$H$28)),1,0)</f>
        <v>0</v>
      </c>
      <c r="EY266" s="21">
        <f t="shared" si="63"/>
        <v>0</v>
      </c>
      <c r="EZ266" s="112">
        <f>IF(EY266=0,1,IF($O$73="",0,VLOOKUP($O$73,PL②!$A$58:$P$1517,EY266))+IF($AD$73="",0,VLOOKUP($AD$73,PL②!$A$58:$P$1517,EY266))+IF($AS$73="",0,VLOOKUP($AS$73,PL②!$A$58:$P$1517,EY266)))</f>
        <v>1</v>
      </c>
      <c r="FA266" s="21" t="str">
        <f t="shared" si="69"/>
        <v/>
      </c>
      <c r="FB266" s="112"/>
      <c r="FC266" s="21">
        <f>IF(OR(M266=PL①!$A$25,M266=PL①!$A$26,M266=PL①!$A$28,M266=PL①!$A$29),1,0)</f>
        <v>0</v>
      </c>
      <c r="FF266" s="21">
        <f t="shared" si="64"/>
        <v>0</v>
      </c>
      <c r="FG266" s="21">
        <f t="shared" si="65"/>
        <v>0</v>
      </c>
      <c r="FH266" s="21">
        <f>IF(AND(AG266=PL①!$H$29,OR(入力①申請書項目!M266=PL①!$A$25,入力①申請書項目!M266=PL①!$A$26,入力①申請書項目!M266=PL①!$A$27)),1,0)</f>
        <v>0</v>
      </c>
      <c r="FI266" s="21">
        <f>IF(AND($O$69=PL②!$G$1,入力①申請書項目!AG266=PL①!$H$26,OR(入力①申請書項目!M266=PL①!$A$25,入力①申請書項目!M266=PL①!$A$26,入力①申請書項目!M266=PL①!$A$28,入力①申請書項目!M266=PL①!$A$29)),1,0)</f>
        <v>0</v>
      </c>
      <c r="FJ266" s="21">
        <f>IF(AND(AT266=PL①!$D$26,OR(入力①申請書項目!M266=PL①!$A$25,入力①申請書項目!M266=PL①!$A$26,入力①申請書項目!M266=PL①!$A$27)),1,0)</f>
        <v>0</v>
      </c>
      <c r="FL266" s="37" t="str">
        <f t="shared" si="70"/>
        <v/>
      </c>
      <c r="FM266" s="37" t="str">
        <f t="shared" si="71"/>
        <v/>
      </c>
      <c r="FN266" s="37" t="str">
        <f t="shared" si="72"/>
        <v/>
      </c>
      <c r="FO266" s="37" t="str">
        <f t="shared" si="73"/>
        <v/>
      </c>
      <c r="FP266" s="37" t="str">
        <f t="shared" si="74"/>
        <v/>
      </c>
      <c r="FR266" s="54">
        <f t="shared" si="66"/>
        <v>1</v>
      </c>
      <c r="FS266" s="54" t="str">
        <f t="shared" si="68"/>
        <v/>
      </c>
    </row>
    <row r="267" spans="4:175" ht="13.5" customHeight="1">
      <c r="D267" s="148">
        <v>99</v>
      </c>
      <c r="E267" s="842"/>
      <c r="F267" s="843"/>
      <c r="G267" s="842"/>
      <c r="H267" s="843"/>
      <c r="I267" s="843"/>
      <c r="J267" s="842"/>
      <c r="K267" s="843"/>
      <c r="L267" s="843"/>
      <c r="M267" s="842"/>
      <c r="N267" s="842"/>
      <c r="O267" s="842"/>
      <c r="P267" s="842"/>
      <c r="Q267" s="853"/>
      <c r="R267" s="853"/>
      <c r="S267" s="853"/>
      <c r="T267" s="853"/>
      <c r="U267" s="853"/>
      <c r="V267" s="853"/>
      <c r="W267" s="853"/>
      <c r="X267" s="853"/>
      <c r="Y267" s="853"/>
      <c r="Z267" s="853"/>
      <c r="AA267" s="837"/>
      <c r="AB267" s="838"/>
      <c r="AC267" s="838"/>
      <c r="AD267" s="841"/>
      <c r="AE267" s="853"/>
      <c r="AF267" s="853"/>
      <c r="AG267" s="842"/>
      <c r="AH267" s="842"/>
      <c r="AI267" s="842"/>
      <c r="AJ267" s="842"/>
      <c r="AK267" s="839"/>
      <c r="AL267" s="839"/>
      <c r="AM267" s="839"/>
      <c r="AN267" s="853"/>
      <c r="AO267" s="853"/>
      <c r="AP267" s="849">
        <f t="shared" si="67"/>
        <v>0</v>
      </c>
      <c r="AQ267" s="849"/>
      <c r="AR267" s="849"/>
      <c r="AS267" s="849"/>
      <c r="AT267" s="855"/>
      <c r="AU267" s="855"/>
      <c r="AV267" s="834"/>
      <c r="AW267" s="834"/>
      <c r="AX267" s="834"/>
      <c r="AY267" s="834"/>
      <c r="AZ267" s="834"/>
      <c r="BA267" s="834"/>
      <c r="BB267" s="834"/>
      <c r="BC267" s="834"/>
      <c r="BD267" s="834"/>
      <c r="BE267" s="834"/>
      <c r="BF267" s="834"/>
      <c r="BG267" s="842"/>
      <c r="BH267" s="843"/>
      <c r="BI267" s="843"/>
      <c r="EH267" s="33"/>
      <c r="EI267" s="33"/>
      <c r="EJ267" s="33"/>
      <c r="EK267" s="33"/>
      <c r="EL267" s="33"/>
      <c r="EM267" s="112"/>
      <c r="EN267" s="33"/>
      <c r="EO267" s="112"/>
      <c r="EP267" s="33"/>
      <c r="EQ267" s="33"/>
      <c r="ER267" s="21"/>
      <c r="ET267" s="82"/>
      <c r="EU267" s="82">
        <f>IF($Q267="",0,1)</f>
        <v>0</v>
      </c>
      <c r="EV267" s="82" t="str">
        <f>IF($Q267="","",$G267*12+$J267)</f>
        <v/>
      </c>
      <c r="EX267" s="21">
        <f>IF(AND(OR($M267=PL①!$A$25,$M267=PL①!$A$26,$M267=PL①!$A$27),OR($AG267=PL①!$H$26,$AG267=PL①!$H$27,$AG267=PL①!$H$28)),1,0)</f>
        <v>0</v>
      </c>
      <c r="EY267" s="21">
        <f>IF($EX267=1,IF($AA267="埼玉県",10,0)+IF($AA267="千葉県",11,0)+IF($AA267="東京都",12,0)+IF($AA267="神奈川県",13,0)+IF($AA267="愛知県",14,0)+IF($AA267="京都府",15,0)+IF($AA267="大阪府",16,0),0)</f>
        <v>0</v>
      </c>
      <c r="EZ267" s="112">
        <f>IF($EY267=0,1,IF($O$73="",0,VLOOKUP($O$73,PL②!$A$58:$P$1517,$EY267))+IF($AD$73="",0,VLOOKUP($AD$73,PL②!$A$58:$P$1517,$EY267))+IF($AS$73="",0,VLOOKUP($AS$73,PL②!$A$58:$P$1517,$EY267)))</f>
        <v>1</v>
      </c>
      <c r="FA267" s="21" t="str">
        <f>IF($EZ267=0,"No."&amp;ROW($A126)&amp;" ","")</f>
        <v/>
      </c>
      <c r="FB267" s="112"/>
      <c r="FC267" s="21">
        <f>IF(OR($M267=PL①!$A$25,$M267=PL①!$A$26,$M267=PL①!$A$28,$M267=PL①!$A$29),1,0)</f>
        <v>0</v>
      </c>
      <c r="FF267" s="21">
        <f>IF(AND($EV267&lt;$EV$176,$FC267=1),1,0)</f>
        <v>0</v>
      </c>
      <c r="FG267" s="21">
        <f>IF(AND($EV267&lt;$EV$176,$EX267),1,0)</f>
        <v>0</v>
      </c>
      <c r="FH267" s="21">
        <f>IF(AND($AG267=PL①!$H$29,OR(入力①申請書項目!$M267=PL①!$A$25,入力①申請書項目!$M267=PL①!$A$26,入力①申請書項目!$M267=PL①!$A$27)),1,0)</f>
        <v>0</v>
      </c>
      <c r="FI267" s="21">
        <f>IF(AND($O$69=PL②!$G$1,入力①申請書項目!$AG267=PL①!$H$26,OR(入力①申請書項目!$M267=PL①!$A$25,入力①申請書項目!$M267=PL①!$A$26,入力①申請書項目!$M267=PL①!$A$28,入力①申請書項目!$M267=PL①!$A$29)),1,0)</f>
        <v>0</v>
      </c>
      <c r="FJ267" s="21">
        <f>IF(AND($AT267=PL①!$D$26,OR(入力①申請書項目!$M267=PL①!$A$25,入力①申請書項目!$M267=PL①!$A$26,入力①申請書項目!$M267=PL①!$A$27)),1,0)</f>
        <v>0</v>
      </c>
      <c r="FL267" s="82" t="str">
        <f>IF($FF267=1,"No."&amp;ROW($A126)&amp;" ","")</f>
        <v/>
      </c>
      <c r="FM267" s="82" t="str">
        <f>IF($FG267=1,"No."&amp;ROW($A126)&amp;" ","")</f>
        <v/>
      </c>
      <c r="FN267" s="82" t="str">
        <f>IF($FH267=1,"No."&amp;ROW($A126)&amp;" ","")</f>
        <v/>
      </c>
      <c r="FO267" s="82" t="str">
        <f>IF($FI267=1,"No."&amp;ROW($A126)&amp;" ","")</f>
        <v/>
      </c>
      <c r="FP267" s="82" t="str">
        <f>IF($FJ267=1,"No."&amp;ROW($A126)&amp;" ","")</f>
        <v/>
      </c>
      <c r="FR267" s="182">
        <f>IF($Q267="",1,IF($M267="",0,1)*IF($AA267="",0,1)*IF($AG267="",0,1)*IF($AV267="",0,1))</f>
        <v>1</v>
      </c>
      <c r="FS267" s="182" t="str">
        <f t="shared" si="68"/>
        <v/>
      </c>
    </row>
    <row r="268" spans="4:175" ht="13.5" customHeight="1">
      <c r="D268" s="410">
        <v>100</v>
      </c>
      <c r="E268" s="842"/>
      <c r="F268" s="843"/>
      <c r="G268" s="842"/>
      <c r="H268" s="843"/>
      <c r="I268" s="843"/>
      <c r="J268" s="842"/>
      <c r="K268" s="843"/>
      <c r="L268" s="843"/>
      <c r="M268" s="842"/>
      <c r="N268" s="842"/>
      <c r="O268" s="842"/>
      <c r="P268" s="842"/>
      <c r="Q268" s="853"/>
      <c r="R268" s="853"/>
      <c r="S268" s="853"/>
      <c r="T268" s="853"/>
      <c r="U268" s="853"/>
      <c r="V268" s="853"/>
      <c r="W268" s="853"/>
      <c r="X268" s="853"/>
      <c r="Y268" s="853"/>
      <c r="Z268" s="853"/>
      <c r="AA268" s="835"/>
      <c r="AB268" s="836"/>
      <c r="AC268" s="836"/>
      <c r="AD268" s="840"/>
      <c r="AE268" s="840"/>
      <c r="AF268" s="841"/>
      <c r="AG268" s="850"/>
      <c r="AH268" s="851"/>
      <c r="AI268" s="851"/>
      <c r="AJ268" s="852"/>
      <c r="AK268" s="839"/>
      <c r="AL268" s="839"/>
      <c r="AM268" s="839"/>
      <c r="AN268" s="854"/>
      <c r="AO268" s="840"/>
      <c r="AP268" s="849">
        <f t="shared" ref="AP268:AP276" si="75">AK268*AN268</f>
        <v>0</v>
      </c>
      <c r="AQ268" s="849"/>
      <c r="AR268" s="849"/>
      <c r="AS268" s="849"/>
      <c r="AT268" s="847"/>
      <c r="AU268" s="848"/>
      <c r="AV268" s="834"/>
      <c r="AW268" s="834"/>
      <c r="AX268" s="834"/>
      <c r="AY268" s="834"/>
      <c r="AZ268" s="834"/>
      <c r="BA268" s="834"/>
      <c r="BB268" s="834"/>
      <c r="BC268" s="834"/>
      <c r="BD268" s="844"/>
      <c r="BE268" s="845"/>
      <c r="BF268" s="846"/>
      <c r="BG268" s="842"/>
      <c r="BH268" s="843"/>
      <c r="BI268" s="843"/>
      <c r="EH268" s="33"/>
      <c r="EI268" s="33"/>
      <c r="EJ268" s="33"/>
      <c r="EK268" s="33"/>
      <c r="EL268" s="33"/>
      <c r="EM268" s="112"/>
      <c r="EN268" s="33"/>
      <c r="EO268" s="112"/>
      <c r="EP268" s="33"/>
      <c r="EQ268" s="33"/>
      <c r="ER268" s="21"/>
      <c r="ET268" s="82"/>
      <c r="EU268" s="82">
        <f t="shared" ref="EU268:EU331" si="76">IF($Q268="",0,1)</f>
        <v>0</v>
      </c>
      <c r="EV268" s="82" t="str">
        <f t="shared" ref="EV268:EV331" si="77">IF($Q268="","",$G268*12+$J268)</f>
        <v/>
      </c>
      <c r="EX268" s="21">
        <f>IF(AND(OR($M268=PL①!$A$25,$M268=PL①!$A$26,$M268=PL①!$A$27),OR($AG268=PL①!$H$26,$AG268=PL①!$H$27,$AG268=PL①!$H$28)),1,0)</f>
        <v>0</v>
      </c>
      <c r="EY268" s="21">
        <f t="shared" ref="EY268:EY331" si="78">IF($EX268=1,IF($AA268="埼玉県",10,0)+IF($AA268="千葉県",11,0)+IF($AA268="東京都",12,0)+IF($AA268="神奈川県",13,0)+IF($AA268="愛知県",14,0)+IF($AA268="京都府",15,0)+IF($AA268="大阪府",16,0),0)</f>
        <v>0</v>
      </c>
      <c r="EZ268" s="112">
        <f>IF($EY268=0,1,IF($O$73="",0,VLOOKUP($O$73,PL②!$A$58:$P$1517,$EY268))+IF($AD$73="",0,VLOOKUP($AD$73,PL②!$A$58:$P$1517,$EY268))+IF($AS$73="",0,VLOOKUP($AS$73,PL②!$A$58:$P$1517,$EY268)))</f>
        <v>1</v>
      </c>
      <c r="FA268" s="21" t="str">
        <f t="shared" ref="FA268:FA331" si="79">IF($EZ268=0,"No."&amp;ROW($A127)&amp;" ","")</f>
        <v/>
      </c>
      <c r="FB268" s="112"/>
      <c r="FC268" s="21">
        <f>IF(OR($M268=PL①!$A$25,$M268=PL①!$A$26,$M268=PL①!$A$28,$M268=PL①!$A$29),1,0)</f>
        <v>0</v>
      </c>
      <c r="FF268" s="21">
        <f t="shared" ref="FF268:FF331" si="80">IF(AND($EV268&lt;$EV$176,$FC268=1),1,0)</f>
        <v>0</v>
      </c>
      <c r="FG268" s="21">
        <f t="shared" ref="FG268:FG331" si="81">IF(AND($EV268&lt;$EV$176,$EX268),1,0)</f>
        <v>0</v>
      </c>
      <c r="FH268" s="21">
        <f>IF(AND($AG268=PL①!$H$29,OR(入力①申請書項目!$M268=PL①!$A$25,入力①申請書項目!$M268=PL①!$A$26,入力①申請書項目!$M268=PL①!$A$27)),1,0)</f>
        <v>0</v>
      </c>
      <c r="FI268" s="21">
        <f>IF(AND($O$69=PL②!$G$1,入力①申請書項目!$AG268=PL①!$H$26,OR(入力①申請書項目!$M268=PL①!$A$25,入力①申請書項目!$M268=PL①!$A$26,入力①申請書項目!$M268=PL①!$A$28,入力①申請書項目!$M268=PL①!$A$29)),1,0)</f>
        <v>0</v>
      </c>
      <c r="FJ268" s="21">
        <f>IF(AND($AT268=PL①!$D$26,OR(入力①申請書項目!$M268=PL①!$A$25,入力①申請書項目!$M268=PL①!$A$26,入力①申請書項目!$M268=PL①!$A$27)),1,0)</f>
        <v>0</v>
      </c>
      <c r="FL268" s="82" t="str">
        <f t="shared" ref="FL268:FL331" si="82">IF($FF268=1,"No."&amp;ROW($A127)&amp;" ","")</f>
        <v/>
      </c>
      <c r="FM268" s="82" t="str">
        <f t="shared" ref="FM268:FM331" si="83">IF($FG268=1,"No."&amp;ROW($A127)&amp;" ","")</f>
        <v/>
      </c>
      <c r="FN268" s="82" t="str">
        <f t="shared" ref="FN268:FN331" si="84">IF($FH268=1,"No."&amp;ROW($A127)&amp;" ","")</f>
        <v/>
      </c>
      <c r="FO268" s="82" t="str">
        <f t="shared" ref="FO268:FO331" si="85">IF($FI268=1,"No."&amp;ROW($A127)&amp;" ","")</f>
        <v/>
      </c>
      <c r="FP268" s="82" t="str">
        <f t="shared" ref="FP268:FP331" si="86">IF($FJ268=1,"No."&amp;ROW($A127)&amp;" ","")</f>
        <v/>
      </c>
      <c r="FR268" s="182">
        <f t="shared" ref="FR268:FR331" si="87">IF($Q268="",1,IF($M268="",0,1)*IF($AA268="",0,1)*IF($AG268="",0,1)*IF($AV268="",0,1))</f>
        <v>1</v>
      </c>
      <c r="FS268" s="182" t="str">
        <f t="shared" ref="FS268:FS271" si="88">IF(FR268=0,"No."&amp;ROW(A100)&amp;" ","")</f>
        <v/>
      </c>
    </row>
    <row r="269" spans="4:175" ht="13.5" customHeight="1">
      <c r="D269" s="410">
        <v>101</v>
      </c>
      <c r="E269" s="842"/>
      <c r="F269" s="843"/>
      <c r="G269" s="842"/>
      <c r="H269" s="843"/>
      <c r="I269" s="843"/>
      <c r="J269" s="842"/>
      <c r="K269" s="843"/>
      <c r="L269" s="843"/>
      <c r="M269" s="842"/>
      <c r="N269" s="842"/>
      <c r="O269" s="842"/>
      <c r="P269" s="842"/>
      <c r="Q269" s="853"/>
      <c r="R269" s="853"/>
      <c r="S269" s="853"/>
      <c r="T269" s="853"/>
      <c r="U269" s="853"/>
      <c r="V269" s="853"/>
      <c r="W269" s="853"/>
      <c r="X269" s="853"/>
      <c r="Y269" s="853"/>
      <c r="Z269" s="853"/>
      <c r="AA269" s="835"/>
      <c r="AB269" s="836"/>
      <c r="AC269" s="836"/>
      <c r="AD269" s="841"/>
      <c r="AE269" s="853"/>
      <c r="AF269" s="853"/>
      <c r="AG269" s="842"/>
      <c r="AH269" s="842"/>
      <c r="AI269" s="842"/>
      <c r="AJ269" s="842"/>
      <c r="AK269" s="839"/>
      <c r="AL269" s="839"/>
      <c r="AM269" s="839"/>
      <c r="AN269" s="853"/>
      <c r="AO269" s="853"/>
      <c r="AP269" s="849">
        <f t="shared" si="75"/>
        <v>0</v>
      </c>
      <c r="AQ269" s="849"/>
      <c r="AR269" s="849"/>
      <c r="AS269" s="849"/>
      <c r="AT269" s="855"/>
      <c r="AU269" s="855"/>
      <c r="AV269" s="834"/>
      <c r="AW269" s="834"/>
      <c r="AX269" s="834"/>
      <c r="AY269" s="834"/>
      <c r="AZ269" s="834"/>
      <c r="BA269" s="834"/>
      <c r="BB269" s="834"/>
      <c r="BC269" s="834"/>
      <c r="BD269" s="834"/>
      <c r="BE269" s="834"/>
      <c r="BF269" s="834"/>
      <c r="BG269" s="842"/>
      <c r="BH269" s="843"/>
      <c r="BI269" s="843"/>
      <c r="EH269" s="33"/>
      <c r="EI269" s="33"/>
      <c r="EJ269" s="33"/>
      <c r="EK269" s="33"/>
      <c r="EL269" s="33"/>
      <c r="EM269" s="112"/>
      <c r="EN269" s="33"/>
      <c r="EO269" s="112"/>
      <c r="EP269" s="33"/>
      <c r="EQ269" s="33"/>
      <c r="ER269" s="21"/>
      <c r="ET269" s="82"/>
      <c r="EU269" s="82">
        <f t="shared" si="76"/>
        <v>0</v>
      </c>
      <c r="EV269" s="82" t="str">
        <f t="shared" si="77"/>
        <v/>
      </c>
      <c r="EX269" s="21">
        <f>IF(AND(OR($M269=PL①!$A$25,$M269=PL①!$A$26,$M269=PL①!$A$27),OR($AG269=PL①!$H$26,$AG269=PL①!$H$27,$AG269=PL①!$H$28)),1,0)</f>
        <v>0</v>
      </c>
      <c r="EY269" s="21">
        <f t="shared" si="78"/>
        <v>0</v>
      </c>
      <c r="EZ269" s="112">
        <f>IF($EY269=0,1,IF($O$73="",0,VLOOKUP($O$73,PL②!$A$58:$P$1517,$EY269))+IF($AD$73="",0,VLOOKUP($AD$73,PL②!$A$58:$P$1517,$EY269))+IF($AS$73="",0,VLOOKUP($AS$73,PL②!$A$58:$P$1517,$EY269)))</f>
        <v>1</v>
      </c>
      <c r="FA269" s="21" t="str">
        <f t="shared" si="79"/>
        <v/>
      </c>
      <c r="FB269" s="112"/>
      <c r="FC269" s="21">
        <f>IF(OR($M269=PL①!$A$25,$M269=PL①!$A$26,$M269=PL①!$A$28,$M269=PL①!$A$29),1,0)</f>
        <v>0</v>
      </c>
      <c r="FF269" s="21">
        <f t="shared" si="80"/>
        <v>0</v>
      </c>
      <c r="FG269" s="21">
        <f t="shared" si="81"/>
        <v>0</v>
      </c>
      <c r="FH269" s="21">
        <f>IF(AND($AG269=PL①!$H$29,OR(入力①申請書項目!$M269=PL①!$A$25,入力①申請書項目!$M269=PL①!$A$26,入力①申請書項目!$M269=PL①!$A$27)),1,0)</f>
        <v>0</v>
      </c>
      <c r="FI269" s="21">
        <f>IF(AND($O$69=PL②!$G$1,入力①申請書項目!$AG269=PL①!$H$26,OR(入力①申請書項目!$M269=PL①!$A$25,入力①申請書項目!$M269=PL①!$A$26,入力①申請書項目!$M269=PL①!$A$28,入力①申請書項目!$M269=PL①!$A$29)),1,0)</f>
        <v>0</v>
      </c>
      <c r="FJ269" s="21">
        <f>IF(AND($AT269=PL①!$D$26,OR(入力①申請書項目!$M269=PL①!$A$25,入力①申請書項目!$M269=PL①!$A$26,入力①申請書項目!$M269=PL①!$A$27)),1,0)</f>
        <v>0</v>
      </c>
      <c r="FL269" s="82" t="str">
        <f t="shared" si="82"/>
        <v/>
      </c>
      <c r="FM269" s="82" t="str">
        <f t="shared" si="83"/>
        <v/>
      </c>
      <c r="FN269" s="82" t="str">
        <f t="shared" si="84"/>
        <v/>
      </c>
      <c r="FO269" s="82" t="str">
        <f t="shared" si="85"/>
        <v/>
      </c>
      <c r="FP269" s="82" t="str">
        <f t="shared" si="86"/>
        <v/>
      </c>
      <c r="FR269" s="182">
        <f t="shared" si="87"/>
        <v>1</v>
      </c>
      <c r="FS269" s="182" t="str">
        <f t="shared" si="88"/>
        <v/>
      </c>
    </row>
    <row r="270" spans="4:175" ht="13.5" customHeight="1">
      <c r="D270" s="410">
        <v>102</v>
      </c>
      <c r="E270" s="842"/>
      <c r="F270" s="843"/>
      <c r="G270" s="842"/>
      <c r="H270" s="843"/>
      <c r="I270" s="843"/>
      <c r="J270" s="842"/>
      <c r="K270" s="843"/>
      <c r="L270" s="843"/>
      <c r="M270" s="842"/>
      <c r="N270" s="842"/>
      <c r="O270" s="842"/>
      <c r="P270" s="842"/>
      <c r="Q270" s="853"/>
      <c r="R270" s="853"/>
      <c r="S270" s="853"/>
      <c r="T270" s="853"/>
      <c r="U270" s="853"/>
      <c r="V270" s="853"/>
      <c r="W270" s="853"/>
      <c r="X270" s="853"/>
      <c r="Y270" s="853"/>
      <c r="Z270" s="853"/>
      <c r="AA270" s="837"/>
      <c r="AB270" s="838"/>
      <c r="AC270" s="838"/>
      <c r="AD270" s="841"/>
      <c r="AE270" s="853"/>
      <c r="AF270" s="853"/>
      <c r="AG270" s="842"/>
      <c r="AH270" s="842"/>
      <c r="AI270" s="842"/>
      <c r="AJ270" s="842"/>
      <c r="AK270" s="839"/>
      <c r="AL270" s="839"/>
      <c r="AM270" s="839"/>
      <c r="AN270" s="853"/>
      <c r="AO270" s="853"/>
      <c r="AP270" s="849">
        <f t="shared" si="75"/>
        <v>0</v>
      </c>
      <c r="AQ270" s="849"/>
      <c r="AR270" s="849"/>
      <c r="AS270" s="849"/>
      <c r="AT270" s="855"/>
      <c r="AU270" s="855"/>
      <c r="AV270" s="834"/>
      <c r="AW270" s="834"/>
      <c r="AX270" s="834"/>
      <c r="AY270" s="834"/>
      <c r="AZ270" s="834"/>
      <c r="BA270" s="834"/>
      <c r="BB270" s="834"/>
      <c r="BC270" s="834"/>
      <c r="BD270" s="834"/>
      <c r="BE270" s="834"/>
      <c r="BF270" s="834"/>
      <c r="BG270" s="842"/>
      <c r="BH270" s="843"/>
      <c r="BI270" s="843"/>
      <c r="EH270" s="33"/>
      <c r="EI270" s="33"/>
      <c r="EJ270" s="33"/>
      <c r="EK270" s="33"/>
      <c r="EL270" s="33"/>
      <c r="EM270" s="112"/>
      <c r="EN270" s="33"/>
      <c r="EO270" s="112"/>
      <c r="EP270" s="33"/>
      <c r="EQ270" s="33"/>
      <c r="ER270" s="21"/>
      <c r="ET270" s="37"/>
      <c r="EU270" s="37">
        <f t="shared" si="76"/>
        <v>0</v>
      </c>
      <c r="EV270" s="37" t="str">
        <f t="shared" si="77"/>
        <v/>
      </c>
      <c r="EX270" s="21">
        <f>IF(AND(OR($M270=PL①!$A$25,$M270=PL①!$A$26,$M270=PL①!$A$27),OR($AG270=PL①!$H$26,$AG270=PL①!$H$27,$AG270=PL①!$H$28)),1,0)</f>
        <v>0</v>
      </c>
      <c r="EY270" s="21">
        <f t="shared" si="78"/>
        <v>0</v>
      </c>
      <c r="EZ270" s="112">
        <f>IF($EY270=0,1,IF($O$73="",0,VLOOKUP($O$73,PL②!$A$58:$P$1517,$EY270))+IF($AD$73="",0,VLOOKUP($AD$73,PL②!$A$58:$P$1517,$EY270))+IF($AS$73="",0,VLOOKUP($AS$73,PL②!$A$58:$P$1517,$EY270)))</f>
        <v>1</v>
      </c>
      <c r="FA270" s="21" t="str">
        <f t="shared" si="79"/>
        <v/>
      </c>
      <c r="FB270" s="112"/>
      <c r="FC270" s="21">
        <f>IF(OR($M270=PL①!$A$25,$M270=PL①!$A$26,$M270=PL①!$A$28,$M270=PL①!$A$29),1,0)</f>
        <v>0</v>
      </c>
      <c r="FF270" s="21">
        <f t="shared" si="80"/>
        <v>0</v>
      </c>
      <c r="FG270" s="21">
        <f t="shared" si="81"/>
        <v>0</v>
      </c>
      <c r="FH270" s="21">
        <f>IF(AND($AG270=PL①!$H$29,OR(入力①申請書項目!$M270=PL①!$A$25,入力①申請書項目!$M270=PL①!$A$26,入力①申請書項目!$M270=PL①!$A$27)),1,0)</f>
        <v>0</v>
      </c>
      <c r="FI270" s="21">
        <f>IF(AND($O$69=PL②!$G$1,入力①申請書項目!$AG270=PL①!$H$26,OR(入力①申請書項目!$M270=PL①!$A$25,入力①申請書項目!$M270=PL①!$A$26,入力①申請書項目!$M270=PL①!$A$28,入力①申請書項目!$M270=PL①!$A$29)),1,0)</f>
        <v>0</v>
      </c>
      <c r="FJ270" s="21">
        <f>IF(AND($AT270=PL①!$D$26,OR(入力①申請書項目!$M270=PL①!$A$25,入力①申請書項目!$M270=PL①!$A$26,入力①申請書項目!$M270=PL①!$A$27)),1,0)</f>
        <v>0</v>
      </c>
      <c r="FL270" s="82" t="str">
        <f t="shared" si="82"/>
        <v/>
      </c>
      <c r="FM270" s="82" t="str">
        <f t="shared" si="83"/>
        <v/>
      </c>
      <c r="FN270" s="82" t="str">
        <f t="shared" si="84"/>
        <v/>
      </c>
      <c r="FO270" s="82" t="str">
        <f t="shared" si="85"/>
        <v/>
      </c>
      <c r="FP270" s="82" t="str">
        <f t="shared" si="86"/>
        <v/>
      </c>
      <c r="FR270" s="182">
        <f t="shared" si="87"/>
        <v>1</v>
      </c>
      <c r="FS270" s="182" t="str">
        <f t="shared" si="88"/>
        <v/>
      </c>
    </row>
    <row r="271" spans="4:175" ht="13.5" customHeight="1">
      <c r="D271" s="410">
        <v>103</v>
      </c>
      <c r="E271" s="842"/>
      <c r="F271" s="843"/>
      <c r="G271" s="842"/>
      <c r="H271" s="843"/>
      <c r="I271" s="843"/>
      <c r="J271" s="842"/>
      <c r="K271" s="843"/>
      <c r="L271" s="843"/>
      <c r="M271" s="842"/>
      <c r="N271" s="842"/>
      <c r="O271" s="842"/>
      <c r="P271" s="842"/>
      <c r="Q271" s="853"/>
      <c r="R271" s="853"/>
      <c r="S271" s="853"/>
      <c r="T271" s="853"/>
      <c r="U271" s="853"/>
      <c r="V271" s="853"/>
      <c r="W271" s="853"/>
      <c r="X271" s="853"/>
      <c r="Y271" s="853"/>
      <c r="Z271" s="853"/>
      <c r="AA271" s="835"/>
      <c r="AB271" s="836"/>
      <c r="AC271" s="836"/>
      <c r="AD271" s="840"/>
      <c r="AE271" s="840"/>
      <c r="AF271" s="841"/>
      <c r="AG271" s="850"/>
      <c r="AH271" s="851"/>
      <c r="AI271" s="851"/>
      <c r="AJ271" s="852"/>
      <c r="AK271" s="839"/>
      <c r="AL271" s="839"/>
      <c r="AM271" s="839"/>
      <c r="AN271" s="854"/>
      <c r="AO271" s="840"/>
      <c r="AP271" s="849">
        <f t="shared" si="75"/>
        <v>0</v>
      </c>
      <c r="AQ271" s="849"/>
      <c r="AR271" s="849"/>
      <c r="AS271" s="849"/>
      <c r="AT271" s="847"/>
      <c r="AU271" s="848"/>
      <c r="AV271" s="834"/>
      <c r="AW271" s="834"/>
      <c r="AX271" s="834"/>
      <c r="AY271" s="834"/>
      <c r="AZ271" s="834"/>
      <c r="BA271" s="834"/>
      <c r="BB271" s="834"/>
      <c r="BC271" s="834"/>
      <c r="BD271" s="844"/>
      <c r="BE271" s="845"/>
      <c r="BF271" s="846"/>
      <c r="BG271" s="842"/>
      <c r="BH271" s="843"/>
      <c r="BI271" s="843"/>
      <c r="EH271" s="33"/>
      <c r="EI271" s="33"/>
      <c r="EJ271" s="33"/>
      <c r="EK271" s="33"/>
      <c r="EL271" s="33"/>
      <c r="EM271" s="112"/>
      <c r="EN271" s="33"/>
      <c r="EO271" s="112"/>
      <c r="EP271" s="33"/>
      <c r="EQ271" s="33"/>
      <c r="ER271" s="21"/>
      <c r="ET271" s="37"/>
      <c r="EU271" s="37">
        <f t="shared" si="76"/>
        <v>0</v>
      </c>
      <c r="EV271" s="37" t="str">
        <f t="shared" si="77"/>
        <v/>
      </c>
      <c r="EX271" s="21">
        <f>IF(AND(OR($M271=PL①!$A$25,$M271=PL①!$A$26,$M271=PL①!$A$27),OR($AG271=PL①!$H$26,$AG271=PL①!$H$27,$AG271=PL①!$H$28)),1,0)</f>
        <v>0</v>
      </c>
      <c r="EY271" s="21">
        <f t="shared" si="78"/>
        <v>0</v>
      </c>
      <c r="EZ271" s="112">
        <f>IF($EY271=0,1,IF($O$73="",0,VLOOKUP($O$73,PL②!$A$58:$P$1517,$EY271))+IF($AD$73="",0,VLOOKUP($AD$73,PL②!$A$58:$P$1517,$EY271))+IF($AS$73="",0,VLOOKUP($AS$73,PL②!$A$58:$P$1517,$EY271)))</f>
        <v>1</v>
      </c>
      <c r="FA271" s="21" t="str">
        <f t="shared" si="79"/>
        <v/>
      </c>
      <c r="FB271" s="112"/>
      <c r="FC271" s="21">
        <f>IF(OR($M271=PL①!$A$25,$M271=PL①!$A$26,$M271=PL①!$A$28,$M271=PL①!$A$29),1,0)</f>
        <v>0</v>
      </c>
      <c r="FF271" s="21">
        <f t="shared" si="80"/>
        <v>0</v>
      </c>
      <c r="FG271" s="21">
        <f t="shared" si="81"/>
        <v>0</v>
      </c>
      <c r="FH271" s="21">
        <f>IF(AND($AG271=PL①!$H$29,OR(入力①申請書項目!$M271=PL①!$A$25,入力①申請書項目!$M271=PL①!$A$26,入力①申請書項目!$M271=PL①!$A$27)),1,0)</f>
        <v>0</v>
      </c>
      <c r="FI271" s="21">
        <f>IF(AND($O$69=PL②!$G$1,入力①申請書項目!$AG271=PL①!$H$26,OR(入力①申請書項目!$M271=PL①!$A$25,入力①申請書項目!$M271=PL①!$A$26,入力①申請書項目!$M271=PL①!$A$28,入力①申請書項目!$M271=PL①!$A$29)),1,0)</f>
        <v>0</v>
      </c>
      <c r="FJ271" s="21">
        <f>IF(AND($AT271=PL①!$D$26,OR(入力①申請書項目!$M271=PL①!$A$25,入力①申請書項目!$M271=PL①!$A$26,入力①申請書項目!$M271=PL①!$A$27)),1,0)</f>
        <v>0</v>
      </c>
      <c r="FL271" s="37" t="str">
        <f t="shared" si="82"/>
        <v/>
      </c>
      <c r="FM271" s="37" t="str">
        <f t="shared" si="83"/>
        <v/>
      </c>
      <c r="FN271" s="37" t="str">
        <f t="shared" si="84"/>
        <v/>
      </c>
      <c r="FO271" s="37" t="str">
        <f t="shared" si="85"/>
        <v/>
      </c>
      <c r="FP271" s="37" t="str">
        <f t="shared" si="86"/>
        <v/>
      </c>
      <c r="FR271" s="54">
        <f t="shared" si="87"/>
        <v>1</v>
      </c>
      <c r="FS271" s="54" t="str">
        <f t="shared" si="88"/>
        <v/>
      </c>
    </row>
    <row r="272" spans="4:175" ht="13.5" customHeight="1">
      <c r="D272" s="410">
        <v>104</v>
      </c>
      <c r="E272" s="842"/>
      <c r="F272" s="843"/>
      <c r="G272" s="842"/>
      <c r="H272" s="843"/>
      <c r="I272" s="843"/>
      <c r="J272" s="842"/>
      <c r="K272" s="843"/>
      <c r="L272" s="843"/>
      <c r="M272" s="842"/>
      <c r="N272" s="842"/>
      <c r="O272" s="842"/>
      <c r="P272" s="842"/>
      <c r="Q272" s="853"/>
      <c r="R272" s="853"/>
      <c r="S272" s="853"/>
      <c r="T272" s="853"/>
      <c r="U272" s="853"/>
      <c r="V272" s="853"/>
      <c r="W272" s="853"/>
      <c r="X272" s="853"/>
      <c r="Y272" s="853"/>
      <c r="Z272" s="853"/>
      <c r="AA272" s="835"/>
      <c r="AB272" s="836"/>
      <c r="AC272" s="836"/>
      <c r="AD272" s="841"/>
      <c r="AE272" s="853"/>
      <c r="AF272" s="853"/>
      <c r="AG272" s="842"/>
      <c r="AH272" s="842"/>
      <c r="AI272" s="842"/>
      <c r="AJ272" s="842"/>
      <c r="AK272" s="839"/>
      <c r="AL272" s="839"/>
      <c r="AM272" s="839"/>
      <c r="AN272" s="853"/>
      <c r="AO272" s="853"/>
      <c r="AP272" s="849">
        <f t="shared" si="75"/>
        <v>0</v>
      </c>
      <c r="AQ272" s="849"/>
      <c r="AR272" s="849"/>
      <c r="AS272" s="849"/>
      <c r="AT272" s="855"/>
      <c r="AU272" s="855"/>
      <c r="AV272" s="834"/>
      <c r="AW272" s="834"/>
      <c r="AX272" s="834"/>
      <c r="AY272" s="834"/>
      <c r="AZ272" s="834"/>
      <c r="BA272" s="834"/>
      <c r="BB272" s="834"/>
      <c r="BC272" s="834"/>
      <c r="BD272" s="834"/>
      <c r="BE272" s="834"/>
      <c r="BF272" s="834"/>
      <c r="BG272" s="842"/>
      <c r="BH272" s="843"/>
      <c r="BI272" s="843"/>
      <c r="CR272" s="112"/>
      <c r="CS272" s="112"/>
      <c r="CT272" s="344"/>
      <c r="CU272" s="346"/>
      <c r="CV272" s="346"/>
      <c r="CW272" s="112"/>
      <c r="CX272" s="112"/>
      <c r="CY272" s="112"/>
      <c r="CZ272" s="112"/>
      <c r="DA272" s="112"/>
      <c r="DB272" s="112"/>
      <c r="DC272" s="112"/>
      <c r="DD272" s="112"/>
      <c r="DE272" s="112"/>
      <c r="DF272" s="112"/>
      <c r="DG272" s="112"/>
      <c r="DH272" s="112"/>
      <c r="DI272" s="112"/>
      <c r="DJ272" s="112"/>
      <c r="DK272" s="112"/>
      <c r="DL272" s="112"/>
      <c r="DM272" s="112"/>
      <c r="DN272" s="112"/>
      <c r="DO272" s="112"/>
      <c r="DP272" s="112"/>
      <c r="DQ272" s="112"/>
      <c r="DR272" s="112"/>
      <c r="DS272" s="112"/>
      <c r="DT272" s="112"/>
      <c r="DU272" s="112"/>
      <c r="DV272" s="112"/>
      <c r="DW272" s="112"/>
      <c r="DX272" s="112"/>
      <c r="DY272" s="112"/>
      <c r="DZ272" s="112"/>
      <c r="EA272" s="344"/>
      <c r="EB272" s="344"/>
      <c r="EC272" s="344"/>
      <c r="ED272" s="344"/>
      <c r="EE272" s="344"/>
      <c r="EF272" s="344"/>
      <c r="EG272" s="344"/>
      <c r="EH272" s="344"/>
      <c r="EI272" s="344"/>
      <c r="EJ272" s="344"/>
      <c r="EK272" s="344"/>
      <c r="EL272" s="344"/>
      <c r="EM272" s="344"/>
      <c r="EN272" s="344"/>
      <c r="EO272" s="344"/>
      <c r="EP272" s="344"/>
      <c r="ET272" s="33"/>
      <c r="EU272" s="37">
        <f t="shared" si="76"/>
        <v>0</v>
      </c>
      <c r="EV272" s="37" t="str">
        <f t="shared" si="77"/>
        <v/>
      </c>
      <c r="EX272" s="21">
        <f>IF(AND(OR($M272=PL①!$A$25,$M272=PL①!$A$26,$M272=PL①!$A$27),OR($AG272=PL①!$H$26,$AG272=PL①!$H$27,$AG272=PL①!$H$28)),1,0)</f>
        <v>0</v>
      </c>
      <c r="EY272" s="21">
        <f t="shared" si="78"/>
        <v>0</v>
      </c>
      <c r="EZ272" s="112">
        <f>IF($EY272=0,1,IF($O$73="",0,VLOOKUP($O$73,PL②!$A$58:$P$1517,$EY272))+IF($AD$73="",0,VLOOKUP($AD$73,PL②!$A$58:$P$1517,$EY272))+IF($AS$73="",0,VLOOKUP($AS$73,PL②!$A$58:$P$1517,$EY272)))</f>
        <v>1</v>
      </c>
      <c r="FA272" s="21" t="str">
        <f t="shared" si="79"/>
        <v/>
      </c>
      <c r="FB272" s="112"/>
      <c r="FC272" s="21">
        <f>IF(OR($M272=PL①!$A$25,$M272=PL①!$A$26,$M272=PL①!$A$28,$M272=PL①!$A$29),1,0)</f>
        <v>0</v>
      </c>
      <c r="FF272" s="21">
        <f t="shared" si="80"/>
        <v>0</v>
      </c>
      <c r="FG272" s="21">
        <f t="shared" si="81"/>
        <v>0</v>
      </c>
      <c r="FH272" s="21">
        <f>IF(AND($AG272=PL①!$H$29,OR(入力①申請書項目!$M272=PL①!$A$25,入力①申請書項目!$M272=PL①!$A$26,入力①申請書項目!$M272=PL①!$A$27)),1,0)</f>
        <v>0</v>
      </c>
      <c r="FI272" s="21">
        <f>IF(AND($O$69=PL②!$G$1,入力①申請書項目!$AG272=PL①!$H$26,OR(入力①申請書項目!$M272=PL①!$A$25,入力①申請書項目!$M272=PL①!$A$26,入力①申請書項目!$M272=PL①!$A$28,入力①申請書項目!$M272=PL①!$A$29)),1,0)</f>
        <v>0</v>
      </c>
      <c r="FJ272" s="21">
        <f>IF(AND($AT272=PL①!$D$26,OR(入力①申請書項目!$M272=PL①!$A$25,入力①申請書項目!$M272=PL①!$A$26,入力①申請書項目!$M272=PL①!$A$27)),1,0)</f>
        <v>0</v>
      </c>
      <c r="FL272" s="37" t="str">
        <f t="shared" si="82"/>
        <v/>
      </c>
      <c r="FM272" s="37" t="str">
        <f t="shared" si="83"/>
        <v/>
      </c>
      <c r="FN272" s="37" t="str">
        <f t="shared" si="84"/>
        <v/>
      </c>
      <c r="FO272" s="37" t="str">
        <f t="shared" si="85"/>
        <v/>
      </c>
      <c r="FP272" s="37" t="str">
        <f t="shared" si="86"/>
        <v/>
      </c>
      <c r="FR272" s="54">
        <f t="shared" si="87"/>
        <v>1</v>
      </c>
      <c r="FS272" s="54" t="str">
        <f t="shared" ref="FS272:FS335" si="89">IF(FR272=0,"No."&amp;ROW(A104)&amp;" ","")</f>
        <v/>
      </c>
    </row>
    <row r="273" spans="4:175" ht="13.5" customHeight="1">
      <c r="D273" s="410">
        <v>105</v>
      </c>
      <c r="E273" s="842"/>
      <c r="F273" s="843"/>
      <c r="G273" s="842"/>
      <c r="H273" s="843"/>
      <c r="I273" s="843"/>
      <c r="J273" s="842"/>
      <c r="K273" s="843"/>
      <c r="L273" s="843"/>
      <c r="M273" s="842"/>
      <c r="N273" s="842"/>
      <c r="O273" s="842"/>
      <c r="P273" s="842"/>
      <c r="Q273" s="853"/>
      <c r="R273" s="853"/>
      <c r="S273" s="853"/>
      <c r="T273" s="853"/>
      <c r="U273" s="853"/>
      <c r="V273" s="853"/>
      <c r="W273" s="853"/>
      <c r="X273" s="853"/>
      <c r="Y273" s="853"/>
      <c r="Z273" s="853"/>
      <c r="AA273" s="837"/>
      <c r="AB273" s="838"/>
      <c r="AC273" s="838"/>
      <c r="AD273" s="841"/>
      <c r="AE273" s="853"/>
      <c r="AF273" s="853"/>
      <c r="AG273" s="842"/>
      <c r="AH273" s="842"/>
      <c r="AI273" s="842"/>
      <c r="AJ273" s="842"/>
      <c r="AK273" s="839"/>
      <c r="AL273" s="839"/>
      <c r="AM273" s="839"/>
      <c r="AN273" s="853"/>
      <c r="AO273" s="853"/>
      <c r="AP273" s="849">
        <f t="shared" si="75"/>
        <v>0</v>
      </c>
      <c r="AQ273" s="849"/>
      <c r="AR273" s="849"/>
      <c r="AS273" s="849"/>
      <c r="AT273" s="855"/>
      <c r="AU273" s="855"/>
      <c r="AV273" s="834"/>
      <c r="AW273" s="834"/>
      <c r="AX273" s="834"/>
      <c r="AY273" s="834"/>
      <c r="AZ273" s="834"/>
      <c r="BA273" s="834"/>
      <c r="BB273" s="834"/>
      <c r="BC273" s="834"/>
      <c r="BD273" s="834"/>
      <c r="BE273" s="834"/>
      <c r="BF273" s="834"/>
      <c r="BG273" s="842"/>
      <c r="BH273" s="843"/>
      <c r="BI273" s="843"/>
      <c r="CR273" s="112"/>
      <c r="CS273" s="112"/>
      <c r="CT273" s="344"/>
      <c r="CU273" s="346"/>
      <c r="CV273" s="346"/>
      <c r="CW273" s="112"/>
      <c r="CX273" s="112"/>
      <c r="CY273" s="112"/>
      <c r="CZ273" s="112"/>
      <c r="DA273" s="112"/>
      <c r="DB273" s="112"/>
      <c r="DC273" s="112"/>
      <c r="DD273" s="112"/>
      <c r="DE273" s="112"/>
      <c r="DF273" s="112"/>
      <c r="DG273" s="112"/>
      <c r="DH273" s="112"/>
      <c r="DI273" s="112"/>
      <c r="DJ273" s="112"/>
      <c r="DK273" s="112"/>
      <c r="DL273" s="112"/>
      <c r="DM273" s="112"/>
      <c r="DN273" s="112"/>
      <c r="DO273" s="112"/>
      <c r="DP273" s="112"/>
      <c r="DQ273" s="112"/>
      <c r="DR273" s="112"/>
      <c r="DS273" s="112"/>
      <c r="DT273" s="112"/>
      <c r="DU273" s="112"/>
      <c r="DV273" s="112"/>
      <c r="DW273" s="112"/>
      <c r="DX273" s="112"/>
      <c r="DY273" s="112"/>
      <c r="DZ273" s="112"/>
      <c r="EA273" s="344"/>
      <c r="EB273" s="344"/>
      <c r="EC273" s="344"/>
      <c r="ED273" s="344"/>
      <c r="EE273" s="344"/>
      <c r="EF273" s="344"/>
      <c r="EG273" s="344"/>
      <c r="EH273" s="344"/>
      <c r="EI273" s="344"/>
      <c r="EJ273" s="344"/>
      <c r="EK273" s="344"/>
      <c r="EL273" s="344"/>
      <c r="EM273" s="344"/>
      <c r="EN273" s="344"/>
      <c r="EO273" s="344"/>
      <c r="EP273" s="344"/>
      <c r="ET273" s="33"/>
      <c r="EU273" s="37">
        <f t="shared" si="76"/>
        <v>0</v>
      </c>
      <c r="EV273" s="37" t="str">
        <f t="shared" si="77"/>
        <v/>
      </c>
      <c r="EX273" s="21">
        <f>IF(AND(OR($M273=PL①!$A$25,$M273=PL①!$A$26,$M273=PL①!$A$27),OR($AG273=PL①!$H$26,$AG273=PL①!$H$27,$AG273=PL①!$H$28)),1,0)</f>
        <v>0</v>
      </c>
      <c r="EY273" s="21">
        <f t="shared" si="78"/>
        <v>0</v>
      </c>
      <c r="EZ273" s="112">
        <f>IF($EY273=0,1,IF($O$73="",0,VLOOKUP($O$73,PL②!$A$58:$P$1517,$EY273))+IF($AD$73="",0,VLOOKUP($AD$73,PL②!$A$58:$P$1517,$EY273))+IF($AS$73="",0,VLOOKUP($AS$73,PL②!$A$58:$P$1517,$EY273)))</f>
        <v>1</v>
      </c>
      <c r="FA273" s="21" t="str">
        <f t="shared" si="79"/>
        <v/>
      </c>
      <c r="FB273" s="112"/>
      <c r="FC273" s="21">
        <f>IF(OR($M273=PL①!$A$25,$M273=PL①!$A$26,$M273=PL①!$A$28,$M273=PL①!$A$29),1,0)</f>
        <v>0</v>
      </c>
      <c r="FF273" s="21">
        <f t="shared" si="80"/>
        <v>0</v>
      </c>
      <c r="FG273" s="21">
        <f t="shared" si="81"/>
        <v>0</v>
      </c>
      <c r="FH273" s="21">
        <f>IF(AND($AG273=PL①!$H$29,OR(入力①申請書項目!$M273=PL①!$A$25,入力①申請書項目!$M273=PL①!$A$26,入力①申請書項目!$M273=PL①!$A$27)),1,0)</f>
        <v>0</v>
      </c>
      <c r="FI273" s="21">
        <f>IF(AND($O$69=PL②!$G$1,入力①申請書項目!$AG273=PL①!$H$26,OR(入力①申請書項目!$M273=PL①!$A$25,入力①申請書項目!$M273=PL①!$A$26,入力①申請書項目!$M273=PL①!$A$28,入力①申請書項目!$M273=PL①!$A$29)),1,0)</f>
        <v>0</v>
      </c>
      <c r="FJ273" s="21">
        <f>IF(AND($AT273=PL①!$D$26,OR(入力①申請書項目!$M273=PL①!$A$25,入力①申請書項目!$M273=PL①!$A$26,入力①申請書項目!$M273=PL①!$A$27)),1,0)</f>
        <v>0</v>
      </c>
      <c r="FL273" s="37" t="str">
        <f t="shared" si="82"/>
        <v/>
      </c>
      <c r="FM273" s="37" t="str">
        <f t="shared" si="83"/>
        <v/>
      </c>
      <c r="FN273" s="37" t="str">
        <f t="shared" si="84"/>
        <v/>
      </c>
      <c r="FO273" s="37" t="str">
        <f t="shared" si="85"/>
        <v/>
      </c>
      <c r="FP273" s="37" t="str">
        <f t="shared" si="86"/>
        <v/>
      </c>
      <c r="FR273" s="54">
        <f t="shared" si="87"/>
        <v>1</v>
      </c>
      <c r="FS273" s="54" t="str">
        <f t="shared" si="89"/>
        <v/>
      </c>
    </row>
    <row r="274" spans="4:175" ht="13.5" customHeight="1">
      <c r="D274" s="410">
        <v>106</v>
      </c>
      <c r="E274" s="842"/>
      <c r="F274" s="843"/>
      <c r="G274" s="842"/>
      <c r="H274" s="843"/>
      <c r="I274" s="843"/>
      <c r="J274" s="842"/>
      <c r="K274" s="843"/>
      <c r="L274" s="843"/>
      <c r="M274" s="842"/>
      <c r="N274" s="842"/>
      <c r="O274" s="842"/>
      <c r="P274" s="842"/>
      <c r="Q274" s="853"/>
      <c r="R274" s="853"/>
      <c r="S274" s="853"/>
      <c r="T274" s="853"/>
      <c r="U274" s="853"/>
      <c r="V274" s="853"/>
      <c r="W274" s="853"/>
      <c r="X274" s="853"/>
      <c r="Y274" s="853"/>
      <c r="Z274" s="853"/>
      <c r="AA274" s="835"/>
      <c r="AB274" s="836"/>
      <c r="AC274" s="836"/>
      <c r="AD274" s="840"/>
      <c r="AE274" s="840"/>
      <c r="AF274" s="841"/>
      <c r="AG274" s="850"/>
      <c r="AH274" s="851"/>
      <c r="AI274" s="851"/>
      <c r="AJ274" s="852"/>
      <c r="AK274" s="839"/>
      <c r="AL274" s="839"/>
      <c r="AM274" s="839"/>
      <c r="AN274" s="854"/>
      <c r="AO274" s="840"/>
      <c r="AP274" s="849">
        <f t="shared" si="75"/>
        <v>0</v>
      </c>
      <c r="AQ274" s="849"/>
      <c r="AR274" s="849"/>
      <c r="AS274" s="849"/>
      <c r="AT274" s="847"/>
      <c r="AU274" s="848"/>
      <c r="AV274" s="834"/>
      <c r="AW274" s="834"/>
      <c r="AX274" s="834"/>
      <c r="AY274" s="834"/>
      <c r="AZ274" s="834"/>
      <c r="BA274" s="834"/>
      <c r="BB274" s="834"/>
      <c r="BC274" s="834"/>
      <c r="BD274" s="844"/>
      <c r="BE274" s="845"/>
      <c r="BF274" s="846"/>
      <c r="BG274" s="842"/>
      <c r="BH274" s="843"/>
      <c r="BI274" s="843"/>
      <c r="CR274" s="112"/>
      <c r="CS274" s="112"/>
      <c r="CT274" s="344"/>
      <c r="CU274" s="347"/>
      <c r="CV274" s="347"/>
      <c r="CW274" s="112"/>
      <c r="CX274" s="112"/>
      <c r="CY274" s="112"/>
      <c r="CZ274" s="112"/>
      <c r="DA274" s="112"/>
      <c r="DB274" s="112"/>
      <c r="DC274" s="112"/>
      <c r="DD274" s="112"/>
      <c r="DE274" s="112"/>
      <c r="DF274" s="112"/>
      <c r="DG274" s="112"/>
      <c r="DH274" s="112"/>
      <c r="DI274" s="112"/>
      <c r="DJ274" s="112"/>
      <c r="DK274" s="112"/>
      <c r="DL274" s="112"/>
      <c r="DM274" s="112"/>
      <c r="DN274" s="112"/>
      <c r="DO274" s="112"/>
      <c r="DP274" s="112"/>
      <c r="DQ274" s="112"/>
      <c r="DR274" s="112"/>
      <c r="DS274" s="112"/>
      <c r="DT274" s="112"/>
      <c r="DU274" s="112"/>
      <c r="DV274" s="112"/>
      <c r="DW274" s="112"/>
      <c r="DX274" s="112"/>
      <c r="DY274" s="112"/>
      <c r="DZ274" s="112"/>
      <c r="EA274" s="344"/>
      <c r="EB274" s="344"/>
      <c r="EC274" s="344"/>
      <c r="ED274" s="344"/>
      <c r="EE274" s="344"/>
      <c r="EF274" s="344"/>
      <c r="EG274" s="344"/>
      <c r="EH274" s="344"/>
      <c r="EI274" s="344"/>
      <c r="EJ274" s="344"/>
      <c r="EK274" s="344"/>
      <c r="EL274" s="344"/>
      <c r="EM274" s="344"/>
      <c r="EN274" s="344"/>
      <c r="EO274" s="344"/>
      <c r="EP274" s="344"/>
      <c r="ET274" s="33"/>
      <c r="EU274" s="37">
        <f t="shared" si="76"/>
        <v>0</v>
      </c>
      <c r="EV274" s="37" t="str">
        <f t="shared" si="77"/>
        <v/>
      </c>
      <c r="EX274" s="21">
        <f>IF(AND(OR($M274=PL①!$A$25,$M274=PL①!$A$26,$M274=PL①!$A$27),OR($AG274=PL①!$H$26,$AG274=PL①!$H$27,$AG274=PL①!$H$28)),1,0)</f>
        <v>0</v>
      </c>
      <c r="EY274" s="21">
        <f t="shared" si="78"/>
        <v>0</v>
      </c>
      <c r="EZ274" s="112">
        <f>IF($EY274=0,1,IF($O$73="",0,VLOOKUP($O$73,PL②!$A$58:$P$1517,$EY274))+IF($AD$73="",0,VLOOKUP($AD$73,PL②!$A$58:$P$1517,$EY274))+IF($AS$73="",0,VLOOKUP($AS$73,PL②!$A$58:$P$1517,$EY274)))</f>
        <v>1</v>
      </c>
      <c r="FA274" s="21" t="str">
        <f t="shared" si="79"/>
        <v/>
      </c>
      <c r="FB274" s="112"/>
      <c r="FC274" s="21">
        <f>IF(OR($M274=PL①!$A$25,$M274=PL①!$A$26,$M274=PL①!$A$28,$M274=PL①!$A$29),1,0)</f>
        <v>0</v>
      </c>
      <c r="FF274" s="21">
        <f t="shared" si="80"/>
        <v>0</v>
      </c>
      <c r="FG274" s="21">
        <f t="shared" si="81"/>
        <v>0</v>
      </c>
      <c r="FH274" s="21">
        <f>IF(AND($AG274=PL①!$H$29,OR(入力①申請書項目!$M274=PL①!$A$25,入力①申請書項目!$M274=PL①!$A$26,入力①申請書項目!$M274=PL①!$A$27)),1,0)</f>
        <v>0</v>
      </c>
      <c r="FI274" s="21">
        <f>IF(AND($O$69=PL②!$G$1,入力①申請書項目!$AG274=PL①!$H$26,OR(入力①申請書項目!$M274=PL①!$A$25,入力①申請書項目!$M274=PL①!$A$26,入力①申請書項目!$M274=PL①!$A$28,入力①申請書項目!$M274=PL①!$A$29)),1,0)</f>
        <v>0</v>
      </c>
      <c r="FJ274" s="21">
        <f>IF(AND($AT274=PL①!$D$26,OR(入力①申請書項目!$M274=PL①!$A$25,入力①申請書項目!$M274=PL①!$A$26,入力①申請書項目!$M274=PL①!$A$27)),1,0)</f>
        <v>0</v>
      </c>
      <c r="FL274" s="37" t="str">
        <f t="shared" si="82"/>
        <v/>
      </c>
      <c r="FM274" s="37" t="str">
        <f t="shared" si="83"/>
        <v/>
      </c>
      <c r="FN274" s="37" t="str">
        <f t="shared" si="84"/>
        <v/>
      </c>
      <c r="FO274" s="37" t="str">
        <f t="shared" si="85"/>
        <v/>
      </c>
      <c r="FP274" s="37" t="str">
        <f t="shared" si="86"/>
        <v/>
      </c>
      <c r="FR274" s="54">
        <f t="shared" si="87"/>
        <v>1</v>
      </c>
      <c r="FS274" s="54" t="str">
        <f t="shared" si="89"/>
        <v/>
      </c>
    </row>
    <row r="275" spans="4:175" ht="13.5" customHeight="1">
      <c r="D275" s="410">
        <v>107</v>
      </c>
      <c r="E275" s="842"/>
      <c r="F275" s="843"/>
      <c r="G275" s="842"/>
      <c r="H275" s="843"/>
      <c r="I275" s="843"/>
      <c r="J275" s="842"/>
      <c r="K275" s="843"/>
      <c r="L275" s="843"/>
      <c r="M275" s="842"/>
      <c r="N275" s="842"/>
      <c r="O275" s="842"/>
      <c r="P275" s="842"/>
      <c r="Q275" s="853"/>
      <c r="R275" s="853"/>
      <c r="S275" s="853"/>
      <c r="T275" s="853"/>
      <c r="U275" s="853"/>
      <c r="V275" s="853"/>
      <c r="W275" s="853"/>
      <c r="X275" s="853"/>
      <c r="Y275" s="853"/>
      <c r="Z275" s="853"/>
      <c r="AA275" s="835"/>
      <c r="AB275" s="836"/>
      <c r="AC275" s="836"/>
      <c r="AD275" s="841"/>
      <c r="AE275" s="853"/>
      <c r="AF275" s="853"/>
      <c r="AG275" s="842"/>
      <c r="AH275" s="842"/>
      <c r="AI275" s="842"/>
      <c r="AJ275" s="842"/>
      <c r="AK275" s="839"/>
      <c r="AL275" s="839"/>
      <c r="AM275" s="839"/>
      <c r="AN275" s="853"/>
      <c r="AO275" s="853"/>
      <c r="AP275" s="849">
        <f t="shared" si="75"/>
        <v>0</v>
      </c>
      <c r="AQ275" s="849"/>
      <c r="AR275" s="849"/>
      <c r="AS275" s="849"/>
      <c r="AT275" s="855"/>
      <c r="AU275" s="855"/>
      <c r="AV275" s="834"/>
      <c r="AW275" s="834"/>
      <c r="AX275" s="834"/>
      <c r="AY275" s="834"/>
      <c r="AZ275" s="834"/>
      <c r="BA275" s="834"/>
      <c r="BB275" s="834"/>
      <c r="BC275" s="834"/>
      <c r="BD275" s="834"/>
      <c r="BE275" s="834"/>
      <c r="BF275" s="834"/>
      <c r="BG275" s="842"/>
      <c r="BH275" s="843"/>
      <c r="BI275" s="843"/>
      <c r="CR275" s="112"/>
      <c r="CS275" s="112"/>
      <c r="CT275" s="344"/>
      <c r="CU275" s="346"/>
      <c r="CV275" s="346"/>
      <c r="CW275" s="112"/>
      <c r="CX275" s="112"/>
      <c r="CY275" s="112"/>
      <c r="CZ275" s="112"/>
      <c r="DA275" s="112"/>
      <c r="DB275" s="112"/>
      <c r="DC275" s="112"/>
      <c r="DD275" s="112"/>
      <c r="DE275" s="112"/>
      <c r="DF275" s="112"/>
      <c r="DG275" s="112"/>
      <c r="DH275" s="112"/>
      <c r="DI275" s="112"/>
      <c r="DJ275" s="112"/>
      <c r="DK275" s="112"/>
      <c r="DL275" s="112"/>
      <c r="DM275" s="112"/>
      <c r="DN275" s="112"/>
      <c r="DO275" s="112"/>
      <c r="DP275" s="112"/>
      <c r="DQ275" s="112"/>
      <c r="DR275" s="112"/>
      <c r="DS275" s="112"/>
      <c r="DT275" s="112"/>
      <c r="DU275" s="112"/>
      <c r="DV275" s="112"/>
      <c r="DW275" s="112"/>
      <c r="DX275" s="112"/>
      <c r="DY275" s="112"/>
      <c r="DZ275" s="112"/>
      <c r="EA275" s="344"/>
      <c r="EB275" s="344"/>
      <c r="EC275" s="344"/>
      <c r="ED275" s="344"/>
      <c r="EE275" s="344"/>
      <c r="EF275" s="344"/>
      <c r="EG275" s="344"/>
      <c r="EH275" s="344"/>
      <c r="EI275" s="344"/>
      <c r="EJ275" s="344"/>
      <c r="EK275" s="344"/>
      <c r="EL275" s="344"/>
      <c r="EM275" s="344"/>
      <c r="EN275" s="344"/>
      <c r="EO275" s="344"/>
      <c r="EP275" s="344"/>
      <c r="ET275" s="33"/>
      <c r="EU275" s="37">
        <f t="shared" si="76"/>
        <v>0</v>
      </c>
      <c r="EV275" s="37" t="str">
        <f t="shared" si="77"/>
        <v/>
      </c>
      <c r="EX275" s="21">
        <f>IF(AND(OR($M275=PL①!$A$25,$M275=PL①!$A$26,$M275=PL①!$A$27),OR($AG275=PL①!$H$26,$AG275=PL①!$H$27,$AG275=PL①!$H$28)),1,0)</f>
        <v>0</v>
      </c>
      <c r="EY275" s="21">
        <f t="shared" si="78"/>
        <v>0</v>
      </c>
      <c r="EZ275" s="112">
        <f>IF($EY275=0,1,IF($O$73="",0,VLOOKUP($O$73,PL②!$A$58:$P$1517,$EY275))+IF($AD$73="",0,VLOOKUP($AD$73,PL②!$A$58:$P$1517,$EY275))+IF($AS$73="",0,VLOOKUP($AS$73,PL②!$A$58:$P$1517,$EY275)))</f>
        <v>1</v>
      </c>
      <c r="FA275" s="21" t="str">
        <f t="shared" si="79"/>
        <v/>
      </c>
      <c r="FB275" s="112"/>
      <c r="FC275" s="21">
        <f>IF(OR($M275=PL①!$A$25,$M275=PL①!$A$26,$M275=PL①!$A$28,$M275=PL①!$A$29),1,0)</f>
        <v>0</v>
      </c>
      <c r="FF275" s="21">
        <f t="shared" si="80"/>
        <v>0</v>
      </c>
      <c r="FG275" s="21">
        <f t="shared" si="81"/>
        <v>0</v>
      </c>
      <c r="FH275" s="21">
        <f>IF(AND($AG275=PL①!$H$29,OR(入力①申請書項目!$M275=PL①!$A$25,入力①申請書項目!$M275=PL①!$A$26,入力①申請書項目!$M275=PL①!$A$27)),1,0)</f>
        <v>0</v>
      </c>
      <c r="FI275" s="21">
        <f>IF(AND($O$69=PL②!$G$1,入力①申請書項目!$AG275=PL①!$H$26,OR(入力①申請書項目!$M275=PL①!$A$25,入力①申請書項目!$M275=PL①!$A$26,入力①申請書項目!$M275=PL①!$A$28,入力①申請書項目!$M275=PL①!$A$29)),1,0)</f>
        <v>0</v>
      </c>
      <c r="FJ275" s="21">
        <f>IF(AND($AT275=PL①!$D$26,OR(入力①申請書項目!$M275=PL①!$A$25,入力①申請書項目!$M275=PL①!$A$26,入力①申請書項目!$M275=PL①!$A$27)),1,0)</f>
        <v>0</v>
      </c>
      <c r="FL275" s="37" t="str">
        <f t="shared" si="82"/>
        <v/>
      </c>
      <c r="FM275" s="37" t="str">
        <f t="shared" si="83"/>
        <v/>
      </c>
      <c r="FN275" s="37" t="str">
        <f t="shared" si="84"/>
        <v/>
      </c>
      <c r="FO275" s="37" t="str">
        <f t="shared" si="85"/>
        <v/>
      </c>
      <c r="FP275" s="37" t="str">
        <f t="shared" si="86"/>
        <v/>
      </c>
      <c r="FR275" s="54">
        <f t="shared" si="87"/>
        <v>1</v>
      </c>
      <c r="FS275" s="54" t="str">
        <f t="shared" si="89"/>
        <v/>
      </c>
    </row>
    <row r="276" spans="4:175" ht="13.5" customHeight="1">
      <c r="D276" s="410">
        <v>108</v>
      </c>
      <c r="E276" s="842"/>
      <c r="F276" s="843"/>
      <c r="G276" s="842"/>
      <c r="H276" s="843"/>
      <c r="I276" s="843"/>
      <c r="J276" s="842"/>
      <c r="K276" s="843"/>
      <c r="L276" s="843"/>
      <c r="M276" s="842"/>
      <c r="N276" s="842"/>
      <c r="O276" s="842"/>
      <c r="P276" s="842"/>
      <c r="Q276" s="853"/>
      <c r="R276" s="853"/>
      <c r="S276" s="853"/>
      <c r="T276" s="853"/>
      <c r="U276" s="853"/>
      <c r="V276" s="853"/>
      <c r="W276" s="853"/>
      <c r="X276" s="853"/>
      <c r="Y276" s="853"/>
      <c r="Z276" s="853"/>
      <c r="AA276" s="837"/>
      <c r="AB276" s="838"/>
      <c r="AC276" s="838"/>
      <c r="AD276" s="841"/>
      <c r="AE276" s="853"/>
      <c r="AF276" s="853"/>
      <c r="AG276" s="842"/>
      <c r="AH276" s="842"/>
      <c r="AI276" s="842"/>
      <c r="AJ276" s="842"/>
      <c r="AK276" s="839"/>
      <c r="AL276" s="839"/>
      <c r="AM276" s="839"/>
      <c r="AN276" s="853"/>
      <c r="AO276" s="853"/>
      <c r="AP276" s="849">
        <f t="shared" si="75"/>
        <v>0</v>
      </c>
      <c r="AQ276" s="849"/>
      <c r="AR276" s="849"/>
      <c r="AS276" s="849"/>
      <c r="AT276" s="855"/>
      <c r="AU276" s="855"/>
      <c r="AV276" s="834"/>
      <c r="AW276" s="834"/>
      <c r="AX276" s="834"/>
      <c r="AY276" s="834"/>
      <c r="AZ276" s="834"/>
      <c r="BA276" s="834"/>
      <c r="BB276" s="834"/>
      <c r="BC276" s="834"/>
      <c r="BD276" s="834"/>
      <c r="BE276" s="834"/>
      <c r="BF276" s="834"/>
      <c r="BG276" s="842"/>
      <c r="BH276" s="843"/>
      <c r="BI276" s="843"/>
      <c r="CR276" s="112"/>
      <c r="CS276" s="112"/>
      <c r="CT276" s="344"/>
      <c r="CU276" s="346"/>
      <c r="CV276" s="346"/>
      <c r="CW276" s="348"/>
      <c r="CX276" s="348"/>
      <c r="CY276" s="112"/>
      <c r="CZ276" s="112"/>
      <c r="DA276" s="112"/>
      <c r="DB276" s="112"/>
      <c r="DC276" s="112"/>
      <c r="DD276" s="112"/>
      <c r="DE276" s="112"/>
      <c r="DF276" s="112"/>
      <c r="DG276" s="112"/>
      <c r="DH276" s="112"/>
      <c r="DI276" s="112"/>
      <c r="DJ276" s="112"/>
      <c r="DK276" s="112"/>
      <c r="DL276" s="112"/>
      <c r="DM276" s="112"/>
      <c r="DN276" s="112"/>
      <c r="DO276" s="112"/>
      <c r="DP276" s="112"/>
      <c r="DQ276" s="112"/>
      <c r="DR276" s="112"/>
      <c r="DS276" s="112"/>
      <c r="DT276" s="112"/>
      <c r="DU276" s="112"/>
      <c r="DV276" s="112"/>
      <c r="DW276" s="112"/>
      <c r="DX276" s="112"/>
      <c r="DY276" s="112"/>
      <c r="DZ276" s="112"/>
      <c r="EA276" s="344"/>
      <c r="EB276" s="344"/>
      <c r="EC276" s="344"/>
      <c r="ED276" s="344"/>
      <c r="EE276" s="344"/>
      <c r="EF276" s="344"/>
      <c r="EG276" s="344"/>
      <c r="EH276" s="344"/>
      <c r="EI276" s="344"/>
      <c r="EJ276" s="344"/>
      <c r="EK276" s="344"/>
      <c r="EL276" s="344"/>
      <c r="EM276" s="344"/>
      <c r="EN276" s="344"/>
      <c r="EO276" s="344"/>
      <c r="EP276" s="344"/>
      <c r="ET276" s="33"/>
      <c r="EU276" s="37">
        <f t="shared" si="76"/>
        <v>0</v>
      </c>
      <c r="EV276" s="37" t="str">
        <f t="shared" si="77"/>
        <v/>
      </c>
      <c r="EX276" s="21">
        <f>IF(AND(OR($M276=PL①!$A$25,$M276=PL①!$A$26,$M276=PL①!$A$27),OR($AG276=PL①!$H$26,$AG276=PL①!$H$27,$AG276=PL①!$H$28)),1,0)</f>
        <v>0</v>
      </c>
      <c r="EY276" s="21">
        <f t="shared" si="78"/>
        <v>0</v>
      </c>
      <c r="EZ276" s="112">
        <f>IF($EY276=0,1,IF($O$73="",0,VLOOKUP($O$73,PL②!$A$58:$P$1517,$EY276))+IF($AD$73="",0,VLOOKUP($AD$73,PL②!$A$58:$P$1517,$EY276))+IF($AS$73="",0,VLOOKUP($AS$73,PL②!$A$58:$P$1517,$EY276)))</f>
        <v>1</v>
      </c>
      <c r="FA276" s="21" t="str">
        <f t="shared" si="79"/>
        <v/>
      </c>
      <c r="FB276" s="112"/>
      <c r="FC276" s="21">
        <f>IF(OR($M276=PL①!$A$25,$M276=PL①!$A$26,$M276=PL①!$A$28,$M276=PL①!$A$29),1,0)</f>
        <v>0</v>
      </c>
      <c r="FF276" s="21">
        <f t="shared" si="80"/>
        <v>0</v>
      </c>
      <c r="FG276" s="21">
        <f t="shared" si="81"/>
        <v>0</v>
      </c>
      <c r="FH276" s="21">
        <f>IF(AND($AG276=PL①!$H$29,OR(入力①申請書項目!$M276=PL①!$A$25,入力①申請書項目!$M276=PL①!$A$26,入力①申請書項目!$M276=PL①!$A$27)),1,0)</f>
        <v>0</v>
      </c>
      <c r="FI276" s="21">
        <f>IF(AND($O$69=PL②!$G$1,入力①申請書項目!$AG276=PL①!$H$26,OR(入力①申請書項目!$M276=PL①!$A$25,入力①申請書項目!$M276=PL①!$A$26,入力①申請書項目!$M276=PL①!$A$28,入力①申請書項目!$M276=PL①!$A$29)),1,0)</f>
        <v>0</v>
      </c>
      <c r="FJ276" s="21">
        <f>IF(AND($AT276=PL①!$D$26,OR(入力①申請書項目!$M276=PL①!$A$25,入力①申請書項目!$M276=PL①!$A$26,入力①申請書項目!$M276=PL①!$A$27)),1,0)</f>
        <v>0</v>
      </c>
      <c r="FL276" s="37" t="str">
        <f t="shared" si="82"/>
        <v/>
      </c>
      <c r="FM276" s="37" t="str">
        <f t="shared" si="83"/>
        <v/>
      </c>
      <c r="FN276" s="37" t="str">
        <f t="shared" si="84"/>
        <v/>
      </c>
      <c r="FO276" s="37" t="str">
        <f t="shared" si="85"/>
        <v/>
      </c>
      <c r="FP276" s="37" t="str">
        <f t="shared" si="86"/>
        <v/>
      </c>
      <c r="FR276" s="54">
        <f t="shared" si="87"/>
        <v>1</v>
      </c>
      <c r="FS276" s="54" t="str">
        <f t="shared" si="89"/>
        <v/>
      </c>
    </row>
    <row r="277" spans="4:175" ht="13.5" customHeight="1">
      <c r="D277" s="410">
        <v>109</v>
      </c>
      <c r="E277" s="842"/>
      <c r="F277" s="843"/>
      <c r="G277" s="842"/>
      <c r="H277" s="843"/>
      <c r="I277" s="843"/>
      <c r="J277" s="842"/>
      <c r="K277" s="843"/>
      <c r="L277" s="843"/>
      <c r="M277" s="842"/>
      <c r="N277" s="842"/>
      <c r="O277" s="842"/>
      <c r="P277" s="842"/>
      <c r="Q277" s="853"/>
      <c r="R277" s="853"/>
      <c r="S277" s="853"/>
      <c r="T277" s="853"/>
      <c r="U277" s="853"/>
      <c r="V277" s="853"/>
      <c r="W277" s="853"/>
      <c r="X277" s="853"/>
      <c r="Y277" s="853"/>
      <c r="Z277" s="853"/>
      <c r="AA277" s="835"/>
      <c r="AB277" s="836"/>
      <c r="AC277" s="836"/>
      <c r="AD277" s="840"/>
      <c r="AE277" s="840"/>
      <c r="AF277" s="841"/>
      <c r="AG277" s="850"/>
      <c r="AH277" s="851"/>
      <c r="AI277" s="851"/>
      <c r="AJ277" s="852"/>
      <c r="AK277" s="839"/>
      <c r="AL277" s="839"/>
      <c r="AM277" s="839"/>
      <c r="AN277" s="854"/>
      <c r="AO277" s="840"/>
      <c r="AP277" s="849">
        <f t="shared" ref="AP277:AP340" si="90">AK277*AN277</f>
        <v>0</v>
      </c>
      <c r="AQ277" s="849"/>
      <c r="AR277" s="849"/>
      <c r="AS277" s="849"/>
      <c r="AT277" s="847"/>
      <c r="AU277" s="848"/>
      <c r="AV277" s="834"/>
      <c r="AW277" s="834"/>
      <c r="AX277" s="834"/>
      <c r="AY277" s="834"/>
      <c r="AZ277" s="834"/>
      <c r="BA277" s="834"/>
      <c r="BB277" s="834"/>
      <c r="BC277" s="834"/>
      <c r="BD277" s="844"/>
      <c r="BE277" s="845"/>
      <c r="BF277" s="846"/>
      <c r="BG277" s="842"/>
      <c r="BH277" s="843"/>
      <c r="BI277" s="843"/>
      <c r="CR277" s="112"/>
      <c r="CS277" s="112"/>
      <c r="CT277" s="349"/>
      <c r="CU277" s="344"/>
      <c r="CV277" s="344"/>
      <c r="CW277" s="348"/>
      <c r="CX277" s="348"/>
      <c r="CY277" s="112"/>
      <c r="CZ277" s="112"/>
      <c r="DA277" s="112"/>
      <c r="DB277" s="112"/>
      <c r="DC277" s="112"/>
      <c r="DD277" s="112"/>
      <c r="DE277" s="112"/>
      <c r="DF277" s="112"/>
      <c r="DG277" s="112"/>
      <c r="DH277" s="112"/>
      <c r="DI277" s="112"/>
      <c r="DJ277" s="112"/>
      <c r="DK277" s="112"/>
      <c r="DL277" s="112"/>
      <c r="DM277" s="112"/>
      <c r="DN277" s="112"/>
      <c r="DO277" s="112"/>
      <c r="DP277" s="112"/>
      <c r="DQ277" s="112"/>
      <c r="DR277" s="112"/>
      <c r="DS277" s="112"/>
      <c r="DT277" s="112"/>
      <c r="DU277" s="112"/>
      <c r="DV277" s="112"/>
      <c r="DW277" s="112"/>
      <c r="DX277" s="112"/>
      <c r="DY277" s="112"/>
      <c r="DZ277" s="112"/>
      <c r="EA277" s="344"/>
      <c r="EB277" s="344"/>
      <c r="EC277" s="344"/>
      <c r="ED277" s="344"/>
      <c r="EE277" s="344"/>
      <c r="EF277" s="344"/>
      <c r="EG277" s="344"/>
      <c r="EH277" s="344"/>
      <c r="EI277" s="344"/>
      <c r="EJ277" s="344"/>
      <c r="EK277" s="344"/>
      <c r="EL277" s="344"/>
      <c r="EM277" s="344"/>
      <c r="EN277" s="344"/>
      <c r="EO277" s="344"/>
      <c r="EP277" s="344"/>
      <c r="ET277" s="33"/>
      <c r="EU277" s="37">
        <f t="shared" si="76"/>
        <v>0</v>
      </c>
      <c r="EV277" s="37" t="str">
        <f t="shared" si="77"/>
        <v/>
      </c>
      <c r="EX277" s="21">
        <f>IF(AND(OR($M277=PL①!$A$25,$M277=PL①!$A$26,$M277=PL①!$A$27),OR($AG277=PL①!$H$26,$AG277=PL①!$H$27,$AG277=PL①!$H$28)),1,0)</f>
        <v>0</v>
      </c>
      <c r="EY277" s="21">
        <f t="shared" si="78"/>
        <v>0</v>
      </c>
      <c r="EZ277" s="112">
        <f>IF($EY277=0,1,IF($O$73="",0,VLOOKUP($O$73,PL②!$A$58:$P$1517,$EY277))+IF($AD$73="",0,VLOOKUP($AD$73,PL②!$A$58:$P$1517,$EY277))+IF($AS$73="",0,VLOOKUP($AS$73,PL②!$A$58:$P$1517,$EY277)))</f>
        <v>1</v>
      </c>
      <c r="FA277" s="21" t="str">
        <f t="shared" si="79"/>
        <v/>
      </c>
      <c r="FB277" s="112"/>
      <c r="FC277" s="21">
        <f>IF(OR($M277=PL①!$A$25,$M277=PL①!$A$26,$M277=PL①!$A$28,$M277=PL①!$A$29),1,0)</f>
        <v>0</v>
      </c>
      <c r="FF277" s="21">
        <f t="shared" si="80"/>
        <v>0</v>
      </c>
      <c r="FG277" s="21">
        <f t="shared" si="81"/>
        <v>0</v>
      </c>
      <c r="FH277" s="21">
        <f>IF(AND($AG277=PL①!$H$29,OR(入力①申請書項目!$M277=PL①!$A$25,入力①申請書項目!$M277=PL①!$A$26,入力①申請書項目!$M277=PL①!$A$27)),1,0)</f>
        <v>0</v>
      </c>
      <c r="FI277" s="21">
        <f>IF(AND($O$69=PL②!$G$1,入力①申請書項目!$AG277=PL①!$H$26,OR(入力①申請書項目!$M277=PL①!$A$25,入力①申請書項目!$M277=PL①!$A$26,入力①申請書項目!$M277=PL①!$A$28,入力①申請書項目!$M277=PL①!$A$29)),1,0)</f>
        <v>0</v>
      </c>
      <c r="FJ277" s="21">
        <f>IF(AND($AT277=PL①!$D$26,OR(入力①申請書項目!$M277=PL①!$A$25,入力①申請書項目!$M277=PL①!$A$26,入力①申請書項目!$M277=PL①!$A$27)),1,0)</f>
        <v>0</v>
      </c>
      <c r="FL277" s="37" t="str">
        <f t="shared" si="82"/>
        <v/>
      </c>
      <c r="FM277" s="37" t="str">
        <f t="shared" si="83"/>
        <v/>
      </c>
      <c r="FN277" s="37" t="str">
        <f t="shared" si="84"/>
        <v/>
      </c>
      <c r="FO277" s="37" t="str">
        <f t="shared" si="85"/>
        <v/>
      </c>
      <c r="FP277" s="37" t="str">
        <f t="shared" si="86"/>
        <v/>
      </c>
      <c r="FR277" s="54">
        <f t="shared" si="87"/>
        <v>1</v>
      </c>
      <c r="FS277" s="54" t="str">
        <f t="shared" si="89"/>
        <v/>
      </c>
    </row>
    <row r="278" spans="4:175" ht="13.5" customHeight="1">
      <c r="D278" s="410">
        <v>110</v>
      </c>
      <c r="E278" s="842"/>
      <c r="F278" s="843"/>
      <c r="G278" s="842"/>
      <c r="H278" s="843"/>
      <c r="I278" s="843"/>
      <c r="J278" s="842"/>
      <c r="K278" s="843"/>
      <c r="L278" s="843"/>
      <c r="M278" s="842"/>
      <c r="N278" s="842"/>
      <c r="O278" s="842"/>
      <c r="P278" s="842"/>
      <c r="Q278" s="853"/>
      <c r="R278" s="853"/>
      <c r="S278" s="853"/>
      <c r="T278" s="853"/>
      <c r="U278" s="853"/>
      <c r="V278" s="853"/>
      <c r="W278" s="853"/>
      <c r="X278" s="853"/>
      <c r="Y278" s="853"/>
      <c r="Z278" s="853"/>
      <c r="AA278" s="835"/>
      <c r="AB278" s="836"/>
      <c r="AC278" s="836"/>
      <c r="AD278" s="841"/>
      <c r="AE278" s="853"/>
      <c r="AF278" s="853"/>
      <c r="AG278" s="842"/>
      <c r="AH278" s="842"/>
      <c r="AI278" s="842"/>
      <c r="AJ278" s="842"/>
      <c r="AK278" s="839"/>
      <c r="AL278" s="839"/>
      <c r="AM278" s="839"/>
      <c r="AN278" s="853"/>
      <c r="AO278" s="853"/>
      <c r="AP278" s="849">
        <f t="shared" si="90"/>
        <v>0</v>
      </c>
      <c r="AQ278" s="849"/>
      <c r="AR278" s="849"/>
      <c r="AS278" s="849"/>
      <c r="AT278" s="855"/>
      <c r="AU278" s="855"/>
      <c r="AV278" s="834"/>
      <c r="AW278" s="834"/>
      <c r="AX278" s="834"/>
      <c r="AY278" s="834"/>
      <c r="AZ278" s="834"/>
      <c r="BA278" s="834"/>
      <c r="BB278" s="834"/>
      <c r="BC278" s="834"/>
      <c r="BD278" s="834"/>
      <c r="BE278" s="834"/>
      <c r="BF278" s="834"/>
      <c r="BG278" s="842"/>
      <c r="BH278" s="843"/>
      <c r="BI278" s="843"/>
      <c r="CR278" s="112"/>
      <c r="CS278" s="112"/>
      <c r="CT278" s="345"/>
      <c r="CU278" s="350"/>
      <c r="CV278" s="350"/>
      <c r="CW278" s="348"/>
      <c r="CX278" s="348"/>
      <c r="CY278" s="112"/>
      <c r="CZ278" s="112"/>
      <c r="DA278" s="112"/>
      <c r="DB278" s="112"/>
      <c r="DC278" s="112"/>
      <c r="DD278" s="112"/>
      <c r="DE278" s="112"/>
      <c r="DF278" s="112"/>
      <c r="DG278" s="112"/>
      <c r="DH278" s="112"/>
      <c r="DI278" s="112"/>
      <c r="DJ278" s="112"/>
      <c r="DK278" s="112"/>
      <c r="DL278" s="112"/>
      <c r="DM278" s="112"/>
      <c r="DN278" s="112"/>
      <c r="DO278" s="112"/>
      <c r="DP278" s="112"/>
      <c r="DQ278" s="112"/>
      <c r="DR278" s="112"/>
      <c r="DS278" s="112"/>
      <c r="DT278" s="112"/>
      <c r="DU278" s="112"/>
      <c r="DV278" s="112"/>
      <c r="DW278" s="112"/>
      <c r="DX278" s="112"/>
      <c r="DY278" s="112"/>
      <c r="DZ278" s="112"/>
      <c r="EA278" s="344"/>
      <c r="EB278" s="344"/>
      <c r="EC278" s="344"/>
      <c r="ED278" s="344"/>
      <c r="EE278" s="344"/>
      <c r="EF278" s="344"/>
      <c r="EG278" s="344"/>
      <c r="EH278" s="344"/>
      <c r="EI278" s="344"/>
      <c r="EJ278" s="344"/>
      <c r="EK278" s="344"/>
      <c r="EL278" s="344"/>
      <c r="EM278" s="344"/>
      <c r="EN278" s="344"/>
      <c r="EO278" s="344"/>
      <c r="EP278" s="344"/>
      <c r="ET278" s="33"/>
      <c r="EU278" s="37">
        <f t="shared" si="76"/>
        <v>0</v>
      </c>
      <c r="EV278" s="37" t="str">
        <f t="shared" si="77"/>
        <v/>
      </c>
      <c r="EX278" s="21">
        <f>IF(AND(OR($M278=PL①!$A$25,$M278=PL①!$A$26,$M278=PL①!$A$27),OR($AG278=PL①!$H$26,$AG278=PL①!$H$27,$AG278=PL①!$H$28)),1,0)</f>
        <v>0</v>
      </c>
      <c r="EY278" s="21">
        <f t="shared" si="78"/>
        <v>0</v>
      </c>
      <c r="EZ278" s="112">
        <f>IF($EY278=0,1,IF($O$73="",0,VLOOKUP($O$73,PL②!$A$58:$P$1517,$EY278))+IF($AD$73="",0,VLOOKUP($AD$73,PL②!$A$58:$P$1517,$EY278))+IF($AS$73="",0,VLOOKUP($AS$73,PL②!$A$58:$P$1517,$EY278)))</f>
        <v>1</v>
      </c>
      <c r="FA278" s="21" t="str">
        <f t="shared" si="79"/>
        <v/>
      </c>
      <c r="FB278" s="112"/>
      <c r="FC278" s="21">
        <f>IF(OR($M278=PL①!$A$25,$M278=PL①!$A$26,$M278=PL①!$A$28,$M278=PL①!$A$29),1,0)</f>
        <v>0</v>
      </c>
      <c r="FF278" s="21">
        <f t="shared" si="80"/>
        <v>0</v>
      </c>
      <c r="FG278" s="21">
        <f t="shared" si="81"/>
        <v>0</v>
      </c>
      <c r="FH278" s="21">
        <f>IF(AND($AG278=PL①!$H$29,OR(入力①申請書項目!$M278=PL①!$A$25,入力①申請書項目!$M278=PL①!$A$26,入力①申請書項目!$M278=PL①!$A$27)),1,0)</f>
        <v>0</v>
      </c>
      <c r="FI278" s="21">
        <f>IF(AND($O$69=PL②!$G$1,入力①申請書項目!$AG278=PL①!$H$26,OR(入力①申請書項目!$M278=PL①!$A$25,入力①申請書項目!$M278=PL①!$A$26,入力①申請書項目!$M278=PL①!$A$28,入力①申請書項目!$M278=PL①!$A$29)),1,0)</f>
        <v>0</v>
      </c>
      <c r="FJ278" s="21">
        <f>IF(AND($AT278=PL①!$D$26,OR(入力①申請書項目!$M278=PL①!$A$25,入力①申請書項目!$M278=PL①!$A$26,入力①申請書項目!$M278=PL①!$A$27)),1,0)</f>
        <v>0</v>
      </c>
      <c r="FL278" s="37" t="str">
        <f t="shared" si="82"/>
        <v/>
      </c>
      <c r="FM278" s="37" t="str">
        <f t="shared" si="83"/>
        <v/>
      </c>
      <c r="FN278" s="37" t="str">
        <f t="shared" si="84"/>
        <v/>
      </c>
      <c r="FO278" s="37" t="str">
        <f t="shared" si="85"/>
        <v/>
      </c>
      <c r="FP278" s="37" t="str">
        <f t="shared" si="86"/>
        <v/>
      </c>
      <c r="FR278" s="54">
        <f t="shared" si="87"/>
        <v>1</v>
      </c>
      <c r="FS278" s="54" t="str">
        <f t="shared" si="89"/>
        <v/>
      </c>
    </row>
    <row r="279" spans="4:175" ht="13.5" customHeight="1">
      <c r="D279" s="410">
        <v>111</v>
      </c>
      <c r="E279" s="842"/>
      <c r="F279" s="843"/>
      <c r="G279" s="842"/>
      <c r="H279" s="843"/>
      <c r="I279" s="843"/>
      <c r="J279" s="842"/>
      <c r="K279" s="843"/>
      <c r="L279" s="843"/>
      <c r="M279" s="842"/>
      <c r="N279" s="842"/>
      <c r="O279" s="842"/>
      <c r="P279" s="842"/>
      <c r="Q279" s="853"/>
      <c r="R279" s="853"/>
      <c r="S279" s="853"/>
      <c r="T279" s="853"/>
      <c r="U279" s="853"/>
      <c r="V279" s="853"/>
      <c r="W279" s="853"/>
      <c r="X279" s="853"/>
      <c r="Y279" s="853"/>
      <c r="Z279" s="853"/>
      <c r="AA279" s="837"/>
      <c r="AB279" s="838"/>
      <c r="AC279" s="838"/>
      <c r="AD279" s="841"/>
      <c r="AE279" s="853"/>
      <c r="AF279" s="853"/>
      <c r="AG279" s="842"/>
      <c r="AH279" s="842"/>
      <c r="AI279" s="842"/>
      <c r="AJ279" s="842"/>
      <c r="AK279" s="839"/>
      <c r="AL279" s="839"/>
      <c r="AM279" s="839"/>
      <c r="AN279" s="853"/>
      <c r="AO279" s="853"/>
      <c r="AP279" s="849">
        <f t="shared" si="90"/>
        <v>0</v>
      </c>
      <c r="AQ279" s="849"/>
      <c r="AR279" s="849"/>
      <c r="AS279" s="849"/>
      <c r="AT279" s="855"/>
      <c r="AU279" s="855"/>
      <c r="AV279" s="834"/>
      <c r="AW279" s="834"/>
      <c r="AX279" s="834"/>
      <c r="AY279" s="834"/>
      <c r="AZ279" s="834"/>
      <c r="BA279" s="834"/>
      <c r="BB279" s="834"/>
      <c r="BC279" s="834"/>
      <c r="BD279" s="834"/>
      <c r="BE279" s="834"/>
      <c r="BF279" s="834"/>
      <c r="BG279" s="842"/>
      <c r="BH279" s="843"/>
      <c r="BI279" s="843"/>
      <c r="CR279" s="112"/>
      <c r="CS279" s="112"/>
      <c r="CT279" s="344"/>
      <c r="CU279" s="351"/>
      <c r="CV279" s="351"/>
      <c r="CW279" s="348"/>
      <c r="CX279" s="348"/>
      <c r="CY279" s="112"/>
      <c r="CZ279" s="112"/>
      <c r="DA279" s="112"/>
      <c r="DB279" s="112"/>
      <c r="DC279" s="112"/>
      <c r="DD279" s="112"/>
      <c r="DE279" s="112"/>
      <c r="DF279" s="112"/>
      <c r="DG279" s="112"/>
      <c r="DH279" s="112"/>
      <c r="DI279" s="112"/>
      <c r="DJ279" s="112"/>
      <c r="DK279" s="112"/>
      <c r="DL279" s="112"/>
      <c r="DM279" s="112"/>
      <c r="DN279" s="112"/>
      <c r="DO279" s="112"/>
      <c r="DP279" s="112"/>
      <c r="DQ279" s="112"/>
      <c r="DR279" s="112"/>
      <c r="DS279" s="112"/>
      <c r="DT279" s="112"/>
      <c r="DU279" s="112"/>
      <c r="DV279" s="112"/>
      <c r="DW279" s="112"/>
      <c r="DX279" s="112"/>
      <c r="DY279" s="112"/>
      <c r="DZ279" s="112"/>
      <c r="EA279" s="344"/>
      <c r="EB279" s="344"/>
      <c r="EC279" s="344"/>
      <c r="ED279" s="344"/>
      <c r="EE279" s="344"/>
      <c r="EF279" s="344"/>
      <c r="EG279" s="344"/>
      <c r="EH279" s="344"/>
      <c r="EI279" s="344"/>
      <c r="EJ279" s="344"/>
      <c r="EK279" s="344"/>
      <c r="EL279" s="344"/>
      <c r="EM279" s="344"/>
      <c r="EN279" s="344"/>
      <c r="EO279" s="344"/>
      <c r="EP279" s="344"/>
      <c r="ET279" s="33"/>
      <c r="EU279" s="37">
        <f t="shared" si="76"/>
        <v>0</v>
      </c>
      <c r="EV279" s="37" t="str">
        <f t="shared" si="77"/>
        <v/>
      </c>
      <c r="EX279" s="21">
        <f>IF(AND(OR($M279=PL①!$A$25,$M279=PL①!$A$26,$M279=PL①!$A$27),OR($AG279=PL①!$H$26,$AG279=PL①!$H$27,$AG279=PL①!$H$28)),1,0)</f>
        <v>0</v>
      </c>
      <c r="EY279" s="21">
        <f t="shared" si="78"/>
        <v>0</v>
      </c>
      <c r="EZ279" s="112">
        <f>IF($EY279=0,1,IF($O$73="",0,VLOOKUP($O$73,PL②!$A$58:$P$1517,$EY279))+IF($AD$73="",0,VLOOKUP($AD$73,PL②!$A$58:$P$1517,$EY279))+IF($AS$73="",0,VLOOKUP($AS$73,PL②!$A$58:$P$1517,$EY279)))</f>
        <v>1</v>
      </c>
      <c r="FA279" s="21" t="str">
        <f t="shared" si="79"/>
        <v/>
      </c>
      <c r="FB279" s="112"/>
      <c r="FC279" s="21">
        <f>IF(OR($M279=PL①!$A$25,$M279=PL①!$A$26,$M279=PL①!$A$28,$M279=PL①!$A$29),1,0)</f>
        <v>0</v>
      </c>
      <c r="FF279" s="21">
        <f t="shared" si="80"/>
        <v>0</v>
      </c>
      <c r="FG279" s="21">
        <f t="shared" si="81"/>
        <v>0</v>
      </c>
      <c r="FH279" s="21">
        <f>IF(AND($AG279=PL①!$H$29,OR(入力①申請書項目!$M279=PL①!$A$25,入力①申請書項目!$M279=PL①!$A$26,入力①申請書項目!$M279=PL①!$A$27)),1,0)</f>
        <v>0</v>
      </c>
      <c r="FI279" s="21">
        <f>IF(AND($O$69=PL②!$G$1,入力①申請書項目!$AG279=PL①!$H$26,OR(入力①申請書項目!$M279=PL①!$A$25,入力①申請書項目!$M279=PL①!$A$26,入力①申請書項目!$M279=PL①!$A$28,入力①申請書項目!$M279=PL①!$A$29)),1,0)</f>
        <v>0</v>
      </c>
      <c r="FJ279" s="21">
        <f>IF(AND($AT279=PL①!$D$26,OR(入力①申請書項目!$M279=PL①!$A$25,入力①申請書項目!$M279=PL①!$A$26,入力①申請書項目!$M279=PL①!$A$27)),1,0)</f>
        <v>0</v>
      </c>
      <c r="FL279" s="37" t="str">
        <f t="shared" si="82"/>
        <v/>
      </c>
      <c r="FM279" s="37" t="str">
        <f t="shared" si="83"/>
        <v/>
      </c>
      <c r="FN279" s="37" t="str">
        <f t="shared" si="84"/>
        <v/>
      </c>
      <c r="FO279" s="37" t="str">
        <f t="shared" si="85"/>
        <v/>
      </c>
      <c r="FP279" s="37" t="str">
        <f t="shared" si="86"/>
        <v/>
      </c>
      <c r="FR279" s="54">
        <f t="shared" si="87"/>
        <v>1</v>
      </c>
      <c r="FS279" s="54" t="str">
        <f t="shared" si="89"/>
        <v/>
      </c>
    </row>
    <row r="280" spans="4:175" ht="13.5" customHeight="1">
      <c r="D280" s="410">
        <v>112</v>
      </c>
      <c r="E280" s="842"/>
      <c r="F280" s="843"/>
      <c r="G280" s="842"/>
      <c r="H280" s="843"/>
      <c r="I280" s="843"/>
      <c r="J280" s="842"/>
      <c r="K280" s="843"/>
      <c r="L280" s="843"/>
      <c r="M280" s="842"/>
      <c r="N280" s="842"/>
      <c r="O280" s="842"/>
      <c r="P280" s="842"/>
      <c r="Q280" s="853"/>
      <c r="R280" s="853"/>
      <c r="S280" s="853"/>
      <c r="T280" s="853"/>
      <c r="U280" s="853"/>
      <c r="V280" s="853"/>
      <c r="W280" s="853"/>
      <c r="X280" s="853"/>
      <c r="Y280" s="853"/>
      <c r="Z280" s="853"/>
      <c r="AA280" s="835"/>
      <c r="AB280" s="836"/>
      <c r="AC280" s="836"/>
      <c r="AD280" s="840"/>
      <c r="AE280" s="840"/>
      <c r="AF280" s="841"/>
      <c r="AG280" s="850"/>
      <c r="AH280" s="851"/>
      <c r="AI280" s="851"/>
      <c r="AJ280" s="852"/>
      <c r="AK280" s="839"/>
      <c r="AL280" s="839"/>
      <c r="AM280" s="839"/>
      <c r="AN280" s="854"/>
      <c r="AO280" s="840"/>
      <c r="AP280" s="849">
        <f t="shared" si="90"/>
        <v>0</v>
      </c>
      <c r="AQ280" s="849"/>
      <c r="AR280" s="849"/>
      <c r="AS280" s="849"/>
      <c r="AT280" s="847"/>
      <c r="AU280" s="848"/>
      <c r="AV280" s="834"/>
      <c r="AW280" s="834"/>
      <c r="AX280" s="834"/>
      <c r="AY280" s="834"/>
      <c r="AZ280" s="834"/>
      <c r="BA280" s="834"/>
      <c r="BB280" s="834"/>
      <c r="BC280" s="834"/>
      <c r="BD280" s="844"/>
      <c r="BE280" s="845"/>
      <c r="BF280" s="846"/>
      <c r="BG280" s="842"/>
      <c r="BH280" s="843"/>
      <c r="BI280" s="843"/>
      <c r="CR280" s="112"/>
      <c r="CS280" s="112"/>
      <c r="CT280" s="344"/>
      <c r="CU280" s="352"/>
      <c r="CV280" s="352"/>
      <c r="CW280" s="348"/>
      <c r="CX280" s="348"/>
      <c r="CY280" s="112"/>
      <c r="CZ280" s="112"/>
      <c r="DA280" s="112"/>
      <c r="DB280" s="112"/>
      <c r="DC280" s="112"/>
      <c r="DD280" s="112"/>
      <c r="DE280" s="112"/>
      <c r="DF280" s="112"/>
      <c r="DG280" s="112"/>
      <c r="DH280" s="112"/>
      <c r="DI280" s="112"/>
      <c r="DJ280" s="112"/>
      <c r="DK280" s="112"/>
      <c r="DL280" s="112"/>
      <c r="DM280" s="112"/>
      <c r="DN280" s="112"/>
      <c r="DO280" s="112"/>
      <c r="DP280" s="112"/>
      <c r="DQ280" s="112"/>
      <c r="DR280" s="112"/>
      <c r="DS280" s="112"/>
      <c r="DT280" s="112"/>
      <c r="DU280" s="112"/>
      <c r="DV280" s="112"/>
      <c r="DW280" s="112"/>
      <c r="DX280" s="112"/>
      <c r="DY280" s="112"/>
      <c r="DZ280" s="112"/>
      <c r="EA280" s="344"/>
      <c r="EB280" s="344"/>
      <c r="EC280" s="344"/>
      <c r="ED280" s="344"/>
      <c r="EE280" s="344"/>
      <c r="EF280" s="344"/>
      <c r="EG280" s="344"/>
      <c r="EH280" s="344"/>
      <c r="EI280" s="344"/>
      <c r="EJ280" s="344"/>
      <c r="EK280" s="344"/>
      <c r="EL280" s="344"/>
      <c r="EM280" s="344"/>
      <c r="EN280" s="344"/>
      <c r="EO280" s="344"/>
      <c r="EP280" s="344"/>
      <c r="ET280" s="33"/>
      <c r="EU280" s="37">
        <f t="shared" si="76"/>
        <v>0</v>
      </c>
      <c r="EV280" s="37" t="str">
        <f t="shared" si="77"/>
        <v/>
      </c>
      <c r="EX280" s="21">
        <f>IF(AND(OR($M280=PL①!$A$25,$M280=PL①!$A$26,$M280=PL①!$A$27),OR($AG280=PL①!$H$26,$AG280=PL①!$H$27,$AG280=PL①!$H$28)),1,0)</f>
        <v>0</v>
      </c>
      <c r="EY280" s="21">
        <f t="shared" si="78"/>
        <v>0</v>
      </c>
      <c r="EZ280" s="112">
        <f>IF($EY280=0,1,IF($O$73="",0,VLOOKUP($O$73,PL②!$A$58:$P$1517,$EY280))+IF($AD$73="",0,VLOOKUP($AD$73,PL②!$A$58:$P$1517,$EY280))+IF($AS$73="",0,VLOOKUP($AS$73,PL②!$A$58:$P$1517,$EY280)))</f>
        <v>1</v>
      </c>
      <c r="FA280" s="21" t="str">
        <f t="shared" si="79"/>
        <v/>
      </c>
      <c r="FB280" s="112"/>
      <c r="FC280" s="21">
        <f>IF(OR($M280=PL①!$A$25,$M280=PL①!$A$26,$M280=PL①!$A$28,$M280=PL①!$A$29),1,0)</f>
        <v>0</v>
      </c>
      <c r="FF280" s="21">
        <f t="shared" si="80"/>
        <v>0</v>
      </c>
      <c r="FG280" s="21">
        <f t="shared" si="81"/>
        <v>0</v>
      </c>
      <c r="FH280" s="21">
        <f>IF(AND($AG280=PL①!$H$29,OR(入力①申請書項目!$M280=PL①!$A$25,入力①申請書項目!$M280=PL①!$A$26,入力①申請書項目!$M280=PL①!$A$27)),1,0)</f>
        <v>0</v>
      </c>
      <c r="FI280" s="21">
        <f>IF(AND($O$69=PL②!$G$1,入力①申請書項目!$AG280=PL①!$H$26,OR(入力①申請書項目!$M280=PL①!$A$25,入力①申請書項目!$M280=PL①!$A$26,入力①申請書項目!$M280=PL①!$A$28,入力①申請書項目!$M280=PL①!$A$29)),1,0)</f>
        <v>0</v>
      </c>
      <c r="FJ280" s="21">
        <f>IF(AND($AT280=PL①!$D$26,OR(入力①申請書項目!$M280=PL①!$A$25,入力①申請書項目!$M280=PL①!$A$26,入力①申請書項目!$M280=PL①!$A$27)),1,0)</f>
        <v>0</v>
      </c>
      <c r="FL280" s="37" t="str">
        <f t="shared" si="82"/>
        <v/>
      </c>
      <c r="FM280" s="37" t="str">
        <f t="shared" si="83"/>
        <v/>
      </c>
      <c r="FN280" s="37" t="str">
        <f t="shared" si="84"/>
        <v/>
      </c>
      <c r="FO280" s="37" t="str">
        <f t="shared" si="85"/>
        <v/>
      </c>
      <c r="FP280" s="37" t="str">
        <f t="shared" si="86"/>
        <v/>
      </c>
      <c r="FR280" s="54">
        <f t="shared" si="87"/>
        <v>1</v>
      </c>
      <c r="FS280" s="54" t="str">
        <f t="shared" si="89"/>
        <v/>
      </c>
    </row>
    <row r="281" spans="4:175" ht="13.5" customHeight="1">
      <c r="D281" s="410">
        <v>113</v>
      </c>
      <c r="E281" s="842"/>
      <c r="F281" s="843"/>
      <c r="G281" s="842"/>
      <c r="H281" s="843"/>
      <c r="I281" s="843"/>
      <c r="J281" s="842"/>
      <c r="K281" s="843"/>
      <c r="L281" s="843"/>
      <c r="M281" s="842"/>
      <c r="N281" s="842"/>
      <c r="O281" s="842"/>
      <c r="P281" s="842"/>
      <c r="Q281" s="853"/>
      <c r="R281" s="853"/>
      <c r="S281" s="853"/>
      <c r="T281" s="853"/>
      <c r="U281" s="853"/>
      <c r="V281" s="853"/>
      <c r="W281" s="853"/>
      <c r="X281" s="853"/>
      <c r="Y281" s="853"/>
      <c r="Z281" s="853"/>
      <c r="AA281" s="835"/>
      <c r="AB281" s="836"/>
      <c r="AC281" s="836"/>
      <c r="AD281" s="841"/>
      <c r="AE281" s="853"/>
      <c r="AF281" s="853"/>
      <c r="AG281" s="842"/>
      <c r="AH281" s="842"/>
      <c r="AI281" s="842"/>
      <c r="AJ281" s="842"/>
      <c r="AK281" s="839"/>
      <c r="AL281" s="839"/>
      <c r="AM281" s="839"/>
      <c r="AN281" s="853"/>
      <c r="AO281" s="853"/>
      <c r="AP281" s="849">
        <f t="shared" si="90"/>
        <v>0</v>
      </c>
      <c r="AQ281" s="849"/>
      <c r="AR281" s="849"/>
      <c r="AS281" s="849"/>
      <c r="AT281" s="855"/>
      <c r="AU281" s="855"/>
      <c r="AV281" s="834"/>
      <c r="AW281" s="834"/>
      <c r="AX281" s="834"/>
      <c r="AY281" s="834"/>
      <c r="AZ281" s="834"/>
      <c r="BA281" s="834"/>
      <c r="BB281" s="834"/>
      <c r="BC281" s="834"/>
      <c r="BD281" s="834"/>
      <c r="BE281" s="834"/>
      <c r="BF281" s="834"/>
      <c r="BG281" s="842"/>
      <c r="BH281" s="843"/>
      <c r="BI281" s="843"/>
      <c r="CR281" s="112"/>
      <c r="CS281" s="112"/>
      <c r="CT281" s="344"/>
      <c r="CU281" s="352"/>
      <c r="CV281" s="352"/>
      <c r="CW281" s="348"/>
      <c r="CX281" s="348"/>
      <c r="CY281" s="112"/>
      <c r="CZ281" s="112"/>
      <c r="DA281" s="112"/>
      <c r="DB281" s="112"/>
      <c r="DC281" s="112"/>
      <c r="DD281" s="112"/>
      <c r="DE281" s="112"/>
      <c r="DF281" s="112"/>
      <c r="DG281" s="112"/>
      <c r="DH281" s="112"/>
      <c r="DI281" s="112"/>
      <c r="DJ281" s="112"/>
      <c r="DK281" s="112"/>
      <c r="DL281" s="112"/>
      <c r="DM281" s="112"/>
      <c r="DN281" s="112"/>
      <c r="DO281" s="112"/>
      <c r="DP281" s="112"/>
      <c r="DQ281" s="112"/>
      <c r="DR281" s="112"/>
      <c r="DS281" s="112"/>
      <c r="DT281" s="112"/>
      <c r="DU281" s="112"/>
      <c r="DV281" s="112"/>
      <c r="DW281" s="112"/>
      <c r="DX281" s="112"/>
      <c r="DY281" s="112"/>
      <c r="DZ281" s="112"/>
      <c r="EA281" s="344"/>
      <c r="EB281" s="344"/>
      <c r="EC281" s="344"/>
      <c r="ED281" s="344"/>
      <c r="EE281" s="344"/>
      <c r="EF281" s="344"/>
      <c r="EG281" s="344"/>
      <c r="EH281" s="344"/>
      <c r="EI281" s="344"/>
      <c r="EJ281" s="344"/>
      <c r="EK281" s="344"/>
      <c r="EL281" s="344"/>
      <c r="EM281" s="344"/>
      <c r="EN281" s="344"/>
      <c r="EO281" s="344"/>
      <c r="EP281" s="344"/>
      <c r="ET281" s="33"/>
      <c r="EU281" s="37">
        <f t="shared" si="76"/>
        <v>0</v>
      </c>
      <c r="EV281" s="37" t="str">
        <f t="shared" si="77"/>
        <v/>
      </c>
      <c r="EX281" s="21">
        <f>IF(AND(OR($M281=PL①!$A$25,$M281=PL①!$A$26,$M281=PL①!$A$27),OR($AG281=PL①!$H$26,$AG281=PL①!$H$27,$AG281=PL①!$H$28)),1,0)</f>
        <v>0</v>
      </c>
      <c r="EY281" s="21">
        <f t="shared" si="78"/>
        <v>0</v>
      </c>
      <c r="EZ281" s="112">
        <f>IF($EY281=0,1,IF($O$73="",0,VLOOKUP($O$73,PL②!$A$58:$P$1517,$EY281))+IF($AD$73="",0,VLOOKUP($AD$73,PL②!$A$58:$P$1517,$EY281))+IF($AS$73="",0,VLOOKUP($AS$73,PL②!$A$58:$P$1517,$EY281)))</f>
        <v>1</v>
      </c>
      <c r="FA281" s="21" t="str">
        <f t="shared" si="79"/>
        <v/>
      </c>
      <c r="FB281" s="112"/>
      <c r="FC281" s="21">
        <f>IF(OR($M281=PL①!$A$25,$M281=PL①!$A$26,$M281=PL①!$A$28,$M281=PL①!$A$29),1,0)</f>
        <v>0</v>
      </c>
      <c r="FF281" s="21">
        <f t="shared" si="80"/>
        <v>0</v>
      </c>
      <c r="FG281" s="21">
        <f t="shared" si="81"/>
        <v>0</v>
      </c>
      <c r="FH281" s="21">
        <f>IF(AND($AG281=PL①!$H$29,OR(入力①申請書項目!$M281=PL①!$A$25,入力①申請書項目!$M281=PL①!$A$26,入力①申請書項目!$M281=PL①!$A$27)),1,0)</f>
        <v>0</v>
      </c>
      <c r="FI281" s="21">
        <f>IF(AND($O$69=PL②!$G$1,入力①申請書項目!$AG281=PL①!$H$26,OR(入力①申請書項目!$M281=PL①!$A$25,入力①申請書項目!$M281=PL①!$A$26,入力①申請書項目!$M281=PL①!$A$28,入力①申請書項目!$M281=PL①!$A$29)),1,0)</f>
        <v>0</v>
      </c>
      <c r="FJ281" s="21">
        <f>IF(AND($AT281=PL①!$D$26,OR(入力①申請書項目!$M281=PL①!$A$25,入力①申請書項目!$M281=PL①!$A$26,入力①申請書項目!$M281=PL①!$A$27)),1,0)</f>
        <v>0</v>
      </c>
      <c r="FL281" s="37" t="str">
        <f t="shared" si="82"/>
        <v/>
      </c>
      <c r="FM281" s="37" t="str">
        <f t="shared" si="83"/>
        <v/>
      </c>
      <c r="FN281" s="37" t="str">
        <f t="shared" si="84"/>
        <v/>
      </c>
      <c r="FO281" s="37" t="str">
        <f t="shared" si="85"/>
        <v/>
      </c>
      <c r="FP281" s="37" t="str">
        <f t="shared" si="86"/>
        <v/>
      </c>
      <c r="FR281" s="54">
        <f t="shared" si="87"/>
        <v>1</v>
      </c>
      <c r="FS281" s="54" t="str">
        <f t="shared" si="89"/>
        <v/>
      </c>
    </row>
    <row r="282" spans="4:175" ht="13.5" customHeight="1">
      <c r="D282" s="410">
        <v>114</v>
      </c>
      <c r="E282" s="842"/>
      <c r="F282" s="843"/>
      <c r="G282" s="842"/>
      <c r="H282" s="843"/>
      <c r="I282" s="843"/>
      <c r="J282" s="842"/>
      <c r="K282" s="843"/>
      <c r="L282" s="843"/>
      <c r="M282" s="842"/>
      <c r="N282" s="842"/>
      <c r="O282" s="842"/>
      <c r="P282" s="842"/>
      <c r="Q282" s="853"/>
      <c r="R282" s="853"/>
      <c r="S282" s="853"/>
      <c r="T282" s="853"/>
      <c r="U282" s="853"/>
      <c r="V282" s="853"/>
      <c r="W282" s="853"/>
      <c r="X282" s="853"/>
      <c r="Y282" s="853"/>
      <c r="Z282" s="853"/>
      <c r="AA282" s="837"/>
      <c r="AB282" s="838"/>
      <c r="AC282" s="838"/>
      <c r="AD282" s="841"/>
      <c r="AE282" s="853"/>
      <c r="AF282" s="853"/>
      <c r="AG282" s="842"/>
      <c r="AH282" s="842"/>
      <c r="AI282" s="842"/>
      <c r="AJ282" s="842"/>
      <c r="AK282" s="839"/>
      <c r="AL282" s="839"/>
      <c r="AM282" s="839"/>
      <c r="AN282" s="853"/>
      <c r="AO282" s="853"/>
      <c r="AP282" s="849">
        <f t="shared" si="90"/>
        <v>0</v>
      </c>
      <c r="AQ282" s="849"/>
      <c r="AR282" s="849"/>
      <c r="AS282" s="849"/>
      <c r="AT282" s="855"/>
      <c r="AU282" s="855"/>
      <c r="AV282" s="834"/>
      <c r="AW282" s="834"/>
      <c r="AX282" s="834"/>
      <c r="AY282" s="834"/>
      <c r="AZ282" s="834"/>
      <c r="BA282" s="834"/>
      <c r="BB282" s="834"/>
      <c r="BC282" s="834"/>
      <c r="BD282" s="834"/>
      <c r="BE282" s="834"/>
      <c r="BF282" s="834"/>
      <c r="BG282" s="842"/>
      <c r="BH282" s="843"/>
      <c r="BI282" s="843"/>
      <c r="CR282" s="112"/>
      <c r="CS282" s="112"/>
      <c r="CT282" s="344"/>
      <c r="CU282" s="352"/>
      <c r="CV282" s="352"/>
      <c r="CW282" s="348"/>
      <c r="CX282" s="348"/>
      <c r="CY282" s="112"/>
      <c r="CZ282" s="112"/>
      <c r="DA282" s="112"/>
      <c r="DB282" s="112"/>
      <c r="DC282" s="112"/>
      <c r="DD282" s="112"/>
      <c r="DE282" s="112"/>
      <c r="DF282" s="112"/>
      <c r="DG282" s="112"/>
      <c r="DH282" s="112"/>
      <c r="DI282" s="112"/>
      <c r="DJ282" s="112"/>
      <c r="DK282" s="112"/>
      <c r="DL282" s="112"/>
      <c r="DM282" s="112"/>
      <c r="DN282" s="112"/>
      <c r="DO282" s="112"/>
      <c r="DP282" s="112"/>
      <c r="DQ282" s="112"/>
      <c r="DR282" s="112"/>
      <c r="DS282" s="112"/>
      <c r="DT282" s="112"/>
      <c r="DU282" s="112"/>
      <c r="DV282" s="112"/>
      <c r="DW282" s="112"/>
      <c r="DX282" s="112"/>
      <c r="DY282" s="112"/>
      <c r="DZ282" s="112"/>
      <c r="EA282" s="344"/>
      <c r="EB282" s="344"/>
      <c r="EC282" s="344"/>
      <c r="ED282" s="344"/>
      <c r="EE282" s="344"/>
      <c r="EF282" s="344"/>
      <c r="EG282" s="344"/>
      <c r="EH282" s="344"/>
      <c r="EI282" s="344"/>
      <c r="EJ282" s="344"/>
      <c r="EK282" s="344"/>
      <c r="EL282" s="344"/>
      <c r="EM282" s="344"/>
      <c r="EN282" s="344"/>
      <c r="EO282" s="344"/>
      <c r="EP282" s="344"/>
      <c r="ET282" s="33"/>
      <c r="EU282" s="37">
        <f t="shared" si="76"/>
        <v>0</v>
      </c>
      <c r="EV282" s="37" t="str">
        <f t="shared" si="77"/>
        <v/>
      </c>
      <c r="EX282" s="21">
        <f>IF(AND(OR($M282=PL①!$A$25,$M282=PL①!$A$26,$M282=PL①!$A$27),OR($AG282=PL①!$H$26,$AG282=PL①!$H$27,$AG282=PL①!$H$28)),1,0)</f>
        <v>0</v>
      </c>
      <c r="EY282" s="21">
        <f t="shared" si="78"/>
        <v>0</v>
      </c>
      <c r="EZ282" s="112">
        <f>IF($EY282=0,1,IF($O$73="",0,VLOOKUP($O$73,PL②!$A$58:$P$1517,$EY282))+IF($AD$73="",0,VLOOKUP($AD$73,PL②!$A$58:$P$1517,$EY282))+IF($AS$73="",0,VLOOKUP($AS$73,PL②!$A$58:$P$1517,$EY282)))</f>
        <v>1</v>
      </c>
      <c r="FA282" s="21" t="str">
        <f t="shared" si="79"/>
        <v/>
      </c>
      <c r="FB282" s="112"/>
      <c r="FC282" s="21">
        <f>IF(OR($M282=PL①!$A$25,$M282=PL①!$A$26,$M282=PL①!$A$28,$M282=PL①!$A$29),1,0)</f>
        <v>0</v>
      </c>
      <c r="FF282" s="21">
        <f t="shared" si="80"/>
        <v>0</v>
      </c>
      <c r="FG282" s="21">
        <f t="shared" si="81"/>
        <v>0</v>
      </c>
      <c r="FH282" s="21">
        <f>IF(AND($AG282=PL①!$H$29,OR(入力①申請書項目!$M282=PL①!$A$25,入力①申請書項目!$M282=PL①!$A$26,入力①申請書項目!$M282=PL①!$A$27)),1,0)</f>
        <v>0</v>
      </c>
      <c r="FI282" s="21">
        <f>IF(AND($O$69=PL②!$G$1,入力①申請書項目!$AG282=PL①!$H$26,OR(入力①申請書項目!$M282=PL①!$A$25,入力①申請書項目!$M282=PL①!$A$26,入力①申請書項目!$M282=PL①!$A$28,入力①申請書項目!$M282=PL①!$A$29)),1,0)</f>
        <v>0</v>
      </c>
      <c r="FJ282" s="21">
        <f>IF(AND($AT282=PL①!$D$26,OR(入力①申請書項目!$M282=PL①!$A$25,入力①申請書項目!$M282=PL①!$A$26,入力①申請書項目!$M282=PL①!$A$27)),1,0)</f>
        <v>0</v>
      </c>
      <c r="FL282" s="37" t="str">
        <f t="shared" si="82"/>
        <v/>
      </c>
      <c r="FM282" s="37" t="str">
        <f t="shared" si="83"/>
        <v/>
      </c>
      <c r="FN282" s="37" t="str">
        <f t="shared" si="84"/>
        <v/>
      </c>
      <c r="FO282" s="37" t="str">
        <f t="shared" si="85"/>
        <v/>
      </c>
      <c r="FP282" s="37" t="str">
        <f t="shared" si="86"/>
        <v/>
      </c>
      <c r="FR282" s="54">
        <f t="shared" si="87"/>
        <v>1</v>
      </c>
      <c r="FS282" s="54" t="str">
        <f t="shared" si="89"/>
        <v/>
      </c>
    </row>
    <row r="283" spans="4:175" ht="13.5" customHeight="1">
      <c r="D283" s="410">
        <v>115</v>
      </c>
      <c r="E283" s="842"/>
      <c r="F283" s="843"/>
      <c r="G283" s="842"/>
      <c r="H283" s="843"/>
      <c r="I283" s="843"/>
      <c r="J283" s="842"/>
      <c r="K283" s="843"/>
      <c r="L283" s="843"/>
      <c r="M283" s="842"/>
      <c r="N283" s="842"/>
      <c r="O283" s="842"/>
      <c r="P283" s="842"/>
      <c r="Q283" s="853"/>
      <c r="R283" s="853"/>
      <c r="S283" s="853"/>
      <c r="T283" s="853"/>
      <c r="U283" s="853"/>
      <c r="V283" s="853"/>
      <c r="W283" s="853"/>
      <c r="X283" s="853"/>
      <c r="Y283" s="853"/>
      <c r="Z283" s="853"/>
      <c r="AA283" s="835"/>
      <c r="AB283" s="836"/>
      <c r="AC283" s="836"/>
      <c r="AD283" s="840"/>
      <c r="AE283" s="840"/>
      <c r="AF283" s="841"/>
      <c r="AG283" s="850"/>
      <c r="AH283" s="851"/>
      <c r="AI283" s="851"/>
      <c r="AJ283" s="852"/>
      <c r="AK283" s="839"/>
      <c r="AL283" s="839"/>
      <c r="AM283" s="839"/>
      <c r="AN283" s="854"/>
      <c r="AO283" s="840"/>
      <c r="AP283" s="849">
        <f t="shared" si="90"/>
        <v>0</v>
      </c>
      <c r="AQ283" s="849"/>
      <c r="AR283" s="849"/>
      <c r="AS283" s="849"/>
      <c r="AT283" s="847"/>
      <c r="AU283" s="848"/>
      <c r="AV283" s="834"/>
      <c r="AW283" s="834"/>
      <c r="AX283" s="834"/>
      <c r="AY283" s="834"/>
      <c r="AZ283" s="834"/>
      <c r="BA283" s="834"/>
      <c r="BB283" s="834"/>
      <c r="BC283" s="834"/>
      <c r="BD283" s="844"/>
      <c r="BE283" s="845"/>
      <c r="BF283" s="846"/>
      <c r="BG283" s="842"/>
      <c r="BH283" s="843"/>
      <c r="BI283" s="843"/>
      <c r="CR283" s="112"/>
      <c r="CS283" s="112"/>
      <c r="CT283" s="344"/>
      <c r="CU283" s="352"/>
      <c r="CV283" s="352"/>
      <c r="CW283" s="348"/>
      <c r="CX283" s="348"/>
      <c r="CY283" s="112"/>
      <c r="CZ283" s="112"/>
      <c r="DA283" s="112"/>
      <c r="DB283" s="112"/>
      <c r="DC283" s="112"/>
      <c r="DD283" s="112"/>
      <c r="DE283" s="112"/>
      <c r="DF283" s="112"/>
      <c r="DG283" s="112"/>
      <c r="DH283" s="112"/>
      <c r="DI283" s="112"/>
      <c r="DJ283" s="112"/>
      <c r="DK283" s="112"/>
      <c r="DL283" s="112"/>
      <c r="DM283" s="112"/>
      <c r="DN283" s="112"/>
      <c r="DO283" s="112"/>
      <c r="DP283" s="112"/>
      <c r="DQ283" s="112"/>
      <c r="DR283" s="112"/>
      <c r="DS283" s="112"/>
      <c r="DT283" s="112"/>
      <c r="DU283" s="112"/>
      <c r="DV283" s="112"/>
      <c r="DW283" s="112"/>
      <c r="DX283" s="112"/>
      <c r="DY283" s="112"/>
      <c r="DZ283" s="112"/>
      <c r="EA283" s="344"/>
      <c r="EB283" s="344"/>
      <c r="EC283" s="344"/>
      <c r="ED283" s="344"/>
      <c r="EE283" s="344"/>
      <c r="EF283" s="344"/>
      <c r="EG283" s="344"/>
      <c r="EH283" s="344"/>
      <c r="EI283" s="344"/>
      <c r="EJ283" s="344"/>
      <c r="EK283" s="344"/>
      <c r="EL283" s="344"/>
      <c r="EM283" s="344"/>
      <c r="EN283" s="344"/>
      <c r="EO283" s="344"/>
      <c r="EP283" s="344"/>
      <c r="ET283" s="33"/>
      <c r="EU283" s="37">
        <f t="shared" si="76"/>
        <v>0</v>
      </c>
      <c r="EV283" s="37" t="str">
        <f t="shared" si="77"/>
        <v/>
      </c>
      <c r="EX283" s="21">
        <f>IF(AND(OR($M283=PL①!$A$25,$M283=PL①!$A$26,$M283=PL①!$A$27),OR($AG283=PL①!$H$26,$AG283=PL①!$H$27,$AG283=PL①!$H$28)),1,0)</f>
        <v>0</v>
      </c>
      <c r="EY283" s="21">
        <f t="shared" si="78"/>
        <v>0</v>
      </c>
      <c r="EZ283" s="112">
        <f>IF($EY283=0,1,IF($O$73="",0,VLOOKUP($O$73,PL②!$A$58:$P$1517,$EY283))+IF($AD$73="",0,VLOOKUP($AD$73,PL②!$A$58:$P$1517,$EY283))+IF($AS$73="",0,VLOOKUP($AS$73,PL②!$A$58:$P$1517,$EY283)))</f>
        <v>1</v>
      </c>
      <c r="FA283" s="21" t="str">
        <f t="shared" si="79"/>
        <v/>
      </c>
      <c r="FB283" s="112"/>
      <c r="FC283" s="21">
        <f>IF(OR($M283=PL①!$A$25,$M283=PL①!$A$26,$M283=PL①!$A$28,$M283=PL①!$A$29),1,0)</f>
        <v>0</v>
      </c>
      <c r="FF283" s="21">
        <f t="shared" si="80"/>
        <v>0</v>
      </c>
      <c r="FG283" s="21">
        <f t="shared" si="81"/>
        <v>0</v>
      </c>
      <c r="FH283" s="21">
        <f>IF(AND($AG283=PL①!$H$29,OR(入力①申請書項目!$M283=PL①!$A$25,入力①申請書項目!$M283=PL①!$A$26,入力①申請書項目!$M283=PL①!$A$27)),1,0)</f>
        <v>0</v>
      </c>
      <c r="FI283" s="21">
        <f>IF(AND($O$69=PL②!$G$1,入力①申請書項目!$AG283=PL①!$H$26,OR(入力①申請書項目!$M283=PL①!$A$25,入力①申請書項目!$M283=PL①!$A$26,入力①申請書項目!$M283=PL①!$A$28,入力①申請書項目!$M283=PL①!$A$29)),1,0)</f>
        <v>0</v>
      </c>
      <c r="FJ283" s="21">
        <f>IF(AND($AT283=PL①!$D$26,OR(入力①申請書項目!$M283=PL①!$A$25,入力①申請書項目!$M283=PL①!$A$26,入力①申請書項目!$M283=PL①!$A$27)),1,0)</f>
        <v>0</v>
      </c>
      <c r="FL283" s="37" t="str">
        <f t="shared" si="82"/>
        <v/>
      </c>
      <c r="FM283" s="37" t="str">
        <f t="shared" si="83"/>
        <v/>
      </c>
      <c r="FN283" s="37" t="str">
        <f t="shared" si="84"/>
        <v/>
      </c>
      <c r="FO283" s="37" t="str">
        <f t="shared" si="85"/>
        <v/>
      </c>
      <c r="FP283" s="37" t="str">
        <f t="shared" si="86"/>
        <v/>
      </c>
      <c r="FR283" s="54">
        <f t="shared" si="87"/>
        <v>1</v>
      </c>
      <c r="FS283" s="54" t="str">
        <f t="shared" si="89"/>
        <v/>
      </c>
    </row>
    <row r="284" spans="4:175" ht="13.5" customHeight="1">
      <c r="D284" s="410">
        <v>116</v>
      </c>
      <c r="E284" s="842"/>
      <c r="F284" s="843"/>
      <c r="G284" s="842"/>
      <c r="H284" s="843"/>
      <c r="I284" s="843"/>
      <c r="J284" s="842"/>
      <c r="K284" s="843"/>
      <c r="L284" s="843"/>
      <c r="M284" s="842"/>
      <c r="N284" s="842"/>
      <c r="O284" s="842"/>
      <c r="P284" s="842"/>
      <c r="Q284" s="853"/>
      <c r="R284" s="853"/>
      <c r="S284" s="853"/>
      <c r="T284" s="853"/>
      <c r="U284" s="853"/>
      <c r="V284" s="853"/>
      <c r="W284" s="853"/>
      <c r="X284" s="853"/>
      <c r="Y284" s="853"/>
      <c r="Z284" s="853"/>
      <c r="AA284" s="835"/>
      <c r="AB284" s="836"/>
      <c r="AC284" s="836"/>
      <c r="AD284" s="841"/>
      <c r="AE284" s="853"/>
      <c r="AF284" s="853"/>
      <c r="AG284" s="842"/>
      <c r="AH284" s="842"/>
      <c r="AI284" s="842"/>
      <c r="AJ284" s="842"/>
      <c r="AK284" s="839"/>
      <c r="AL284" s="839"/>
      <c r="AM284" s="839"/>
      <c r="AN284" s="853"/>
      <c r="AO284" s="853"/>
      <c r="AP284" s="849">
        <f t="shared" si="90"/>
        <v>0</v>
      </c>
      <c r="AQ284" s="849"/>
      <c r="AR284" s="849"/>
      <c r="AS284" s="849"/>
      <c r="AT284" s="855"/>
      <c r="AU284" s="855"/>
      <c r="AV284" s="834"/>
      <c r="AW284" s="834"/>
      <c r="AX284" s="834"/>
      <c r="AY284" s="834"/>
      <c r="AZ284" s="834"/>
      <c r="BA284" s="834"/>
      <c r="BB284" s="834"/>
      <c r="BC284" s="834"/>
      <c r="BD284" s="834"/>
      <c r="BE284" s="834"/>
      <c r="BF284" s="834"/>
      <c r="BG284" s="842"/>
      <c r="BH284" s="843"/>
      <c r="BI284" s="843"/>
      <c r="CR284" s="112"/>
      <c r="CS284" s="112"/>
      <c r="CT284" s="344"/>
      <c r="CU284" s="352"/>
      <c r="CV284" s="352"/>
      <c r="CW284" s="348"/>
      <c r="CX284" s="348"/>
      <c r="CY284" s="112"/>
      <c r="CZ284" s="112"/>
      <c r="DA284" s="112"/>
      <c r="DB284" s="112"/>
      <c r="DC284" s="112"/>
      <c r="DD284" s="112"/>
      <c r="DE284" s="112"/>
      <c r="DF284" s="112"/>
      <c r="DG284" s="112"/>
      <c r="DH284" s="112"/>
      <c r="DI284" s="112"/>
      <c r="DJ284" s="112"/>
      <c r="DK284" s="112"/>
      <c r="DL284" s="112"/>
      <c r="DM284" s="112"/>
      <c r="DN284" s="112"/>
      <c r="DO284" s="112"/>
      <c r="DP284" s="112"/>
      <c r="DQ284" s="112"/>
      <c r="DR284" s="112"/>
      <c r="DS284" s="112"/>
      <c r="DT284" s="112"/>
      <c r="DU284" s="112"/>
      <c r="DV284" s="112"/>
      <c r="DW284" s="112"/>
      <c r="DX284" s="112"/>
      <c r="DY284" s="112"/>
      <c r="DZ284" s="112"/>
      <c r="EA284" s="344"/>
      <c r="EB284" s="344"/>
      <c r="EC284" s="344"/>
      <c r="ED284" s="344"/>
      <c r="EE284" s="344"/>
      <c r="EF284" s="344"/>
      <c r="EG284" s="344"/>
      <c r="EH284" s="344"/>
      <c r="EI284" s="344"/>
      <c r="EJ284" s="344"/>
      <c r="EK284" s="344"/>
      <c r="EL284" s="344"/>
      <c r="EM284" s="344"/>
      <c r="EN284" s="344"/>
      <c r="EO284" s="344"/>
      <c r="EP284" s="344"/>
      <c r="ET284" s="33"/>
      <c r="EU284" s="37">
        <f t="shared" si="76"/>
        <v>0</v>
      </c>
      <c r="EV284" s="37" t="str">
        <f t="shared" si="77"/>
        <v/>
      </c>
      <c r="EX284" s="21">
        <f>IF(AND(OR($M284=PL①!$A$25,$M284=PL①!$A$26,$M284=PL①!$A$27),OR($AG284=PL①!$H$26,$AG284=PL①!$H$27,$AG284=PL①!$H$28)),1,0)</f>
        <v>0</v>
      </c>
      <c r="EY284" s="21">
        <f t="shared" si="78"/>
        <v>0</v>
      </c>
      <c r="EZ284" s="112">
        <f>IF($EY284=0,1,IF($O$73="",0,VLOOKUP($O$73,PL②!$A$58:$P$1517,$EY284))+IF($AD$73="",0,VLOOKUP($AD$73,PL②!$A$58:$P$1517,$EY284))+IF($AS$73="",0,VLOOKUP($AS$73,PL②!$A$58:$P$1517,$EY284)))</f>
        <v>1</v>
      </c>
      <c r="FA284" s="21" t="str">
        <f t="shared" si="79"/>
        <v/>
      </c>
      <c r="FB284" s="112"/>
      <c r="FC284" s="21">
        <f>IF(OR($M284=PL①!$A$25,$M284=PL①!$A$26,$M284=PL①!$A$28,$M284=PL①!$A$29),1,0)</f>
        <v>0</v>
      </c>
      <c r="FF284" s="21">
        <f t="shared" si="80"/>
        <v>0</v>
      </c>
      <c r="FG284" s="21">
        <f t="shared" si="81"/>
        <v>0</v>
      </c>
      <c r="FH284" s="21">
        <f>IF(AND($AG284=PL①!$H$29,OR(入力①申請書項目!$M284=PL①!$A$25,入力①申請書項目!$M284=PL①!$A$26,入力①申請書項目!$M284=PL①!$A$27)),1,0)</f>
        <v>0</v>
      </c>
      <c r="FI284" s="21">
        <f>IF(AND($O$69=PL②!$G$1,入力①申請書項目!$AG284=PL①!$H$26,OR(入力①申請書項目!$M284=PL①!$A$25,入力①申請書項目!$M284=PL①!$A$26,入力①申請書項目!$M284=PL①!$A$28,入力①申請書項目!$M284=PL①!$A$29)),1,0)</f>
        <v>0</v>
      </c>
      <c r="FJ284" s="21">
        <f>IF(AND($AT284=PL①!$D$26,OR(入力①申請書項目!$M284=PL①!$A$25,入力①申請書項目!$M284=PL①!$A$26,入力①申請書項目!$M284=PL①!$A$27)),1,0)</f>
        <v>0</v>
      </c>
      <c r="FL284" s="37" t="str">
        <f t="shared" si="82"/>
        <v/>
      </c>
      <c r="FM284" s="37" t="str">
        <f t="shared" si="83"/>
        <v/>
      </c>
      <c r="FN284" s="37" t="str">
        <f t="shared" si="84"/>
        <v/>
      </c>
      <c r="FO284" s="37" t="str">
        <f t="shared" si="85"/>
        <v/>
      </c>
      <c r="FP284" s="37" t="str">
        <f t="shared" si="86"/>
        <v/>
      </c>
      <c r="FR284" s="54">
        <f t="shared" si="87"/>
        <v>1</v>
      </c>
      <c r="FS284" s="54" t="str">
        <f t="shared" si="89"/>
        <v/>
      </c>
    </row>
    <row r="285" spans="4:175" ht="13.5" customHeight="1">
      <c r="D285" s="410">
        <v>117</v>
      </c>
      <c r="E285" s="842"/>
      <c r="F285" s="843"/>
      <c r="G285" s="842"/>
      <c r="H285" s="843"/>
      <c r="I285" s="843"/>
      <c r="J285" s="842"/>
      <c r="K285" s="843"/>
      <c r="L285" s="843"/>
      <c r="M285" s="842"/>
      <c r="N285" s="842"/>
      <c r="O285" s="842"/>
      <c r="P285" s="842"/>
      <c r="Q285" s="853"/>
      <c r="R285" s="853"/>
      <c r="S285" s="853"/>
      <c r="T285" s="853"/>
      <c r="U285" s="853"/>
      <c r="V285" s="853"/>
      <c r="W285" s="853"/>
      <c r="X285" s="853"/>
      <c r="Y285" s="853"/>
      <c r="Z285" s="853"/>
      <c r="AA285" s="837"/>
      <c r="AB285" s="838"/>
      <c r="AC285" s="838"/>
      <c r="AD285" s="841"/>
      <c r="AE285" s="853"/>
      <c r="AF285" s="853"/>
      <c r="AG285" s="842"/>
      <c r="AH285" s="842"/>
      <c r="AI285" s="842"/>
      <c r="AJ285" s="842"/>
      <c r="AK285" s="839"/>
      <c r="AL285" s="839"/>
      <c r="AM285" s="839"/>
      <c r="AN285" s="853"/>
      <c r="AO285" s="853"/>
      <c r="AP285" s="849">
        <f t="shared" si="90"/>
        <v>0</v>
      </c>
      <c r="AQ285" s="849"/>
      <c r="AR285" s="849"/>
      <c r="AS285" s="849"/>
      <c r="AT285" s="855"/>
      <c r="AU285" s="855"/>
      <c r="AV285" s="834"/>
      <c r="AW285" s="834"/>
      <c r="AX285" s="834"/>
      <c r="AY285" s="834"/>
      <c r="AZ285" s="834"/>
      <c r="BA285" s="834"/>
      <c r="BB285" s="834"/>
      <c r="BC285" s="834"/>
      <c r="BD285" s="834"/>
      <c r="BE285" s="834"/>
      <c r="BF285" s="834"/>
      <c r="BG285" s="842"/>
      <c r="BH285" s="843"/>
      <c r="BI285" s="843"/>
      <c r="CR285" s="112"/>
      <c r="CS285" s="112"/>
      <c r="CT285" s="344"/>
      <c r="CU285" s="352"/>
      <c r="CV285" s="352"/>
      <c r="CW285" s="348"/>
      <c r="CX285" s="348"/>
      <c r="CY285" s="112"/>
      <c r="CZ285" s="112"/>
      <c r="DA285" s="112"/>
      <c r="DB285" s="112"/>
      <c r="DC285" s="112"/>
      <c r="DD285" s="112"/>
      <c r="DE285" s="112"/>
      <c r="DF285" s="112"/>
      <c r="DG285" s="112"/>
      <c r="DH285" s="112"/>
      <c r="DI285" s="112"/>
      <c r="DJ285" s="112"/>
      <c r="DK285" s="112"/>
      <c r="DL285" s="112"/>
      <c r="DM285" s="112"/>
      <c r="DN285" s="112"/>
      <c r="DO285" s="112"/>
      <c r="DP285" s="112"/>
      <c r="DQ285" s="112"/>
      <c r="DR285" s="112"/>
      <c r="DS285" s="112"/>
      <c r="DT285" s="112"/>
      <c r="DU285" s="112"/>
      <c r="DV285" s="112"/>
      <c r="DW285" s="112"/>
      <c r="DX285" s="112"/>
      <c r="DY285" s="112"/>
      <c r="DZ285" s="112"/>
      <c r="EA285" s="344"/>
      <c r="EB285" s="344"/>
      <c r="EC285" s="344"/>
      <c r="ED285" s="344"/>
      <c r="EE285" s="344"/>
      <c r="EF285" s="344"/>
      <c r="EG285" s="344"/>
      <c r="EH285" s="344"/>
      <c r="EI285" s="344"/>
      <c r="EJ285" s="344"/>
      <c r="EK285" s="344"/>
      <c r="EL285" s="344"/>
      <c r="EM285" s="344"/>
      <c r="EN285" s="344"/>
      <c r="EO285" s="344"/>
      <c r="EP285" s="344"/>
      <c r="ET285" s="33"/>
      <c r="EU285" s="37">
        <f t="shared" si="76"/>
        <v>0</v>
      </c>
      <c r="EV285" s="37" t="str">
        <f t="shared" si="77"/>
        <v/>
      </c>
      <c r="EX285" s="21">
        <f>IF(AND(OR($M285=PL①!$A$25,$M285=PL①!$A$26,$M285=PL①!$A$27),OR($AG285=PL①!$H$26,$AG285=PL①!$H$27,$AG285=PL①!$H$28)),1,0)</f>
        <v>0</v>
      </c>
      <c r="EY285" s="21">
        <f t="shared" si="78"/>
        <v>0</v>
      </c>
      <c r="EZ285" s="112">
        <f>IF($EY285=0,1,IF($O$73="",0,VLOOKUP($O$73,PL②!$A$58:$P$1517,$EY285))+IF($AD$73="",0,VLOOKUP($AD$73,PL②!$A$58:$P$1517,$EY285))+IF($AS$73="",0,VLOOKUP($AS$73,PL②!$A$58:$P$1517,$EY285)))</f>
        <v>1</v>
      </c>
      <c r="FA285" s="21" t="str">
        <f t="shared" si="79"/>
        <v/>
      </c>
      <c r="FB285" s="112"/>
      <c r="FC285" s="21">
        <f>IF(OR($M285=PL①!$A$25,$M285=PL①!$A$26,$M285=PL①!$A$28,$M285=PL①!$A$29),1,0)</f>
        <v>0</v>
      </c>
      <c r="FF285" s="21">
        <f t="shared" si="80"/>
        <v>0</v>
      </c>
      <c r="FG285" s="21">
        <f t="shared" si="81"/>
        <v>0</v>
      </c>
      <c r="FH285" s="21">
        <f>IF(AND($AG285=PL①!$H$29,OR(入力①申請書項目!$M285=PL①!$A$25,入力①申請書項目!$M285=PL①!$A$26,入力①申請書項目!$M285=PL①!$A$27)),1,0)</f>
        <v>0</v>
      </c>
      <c r="FI285" s="21">
        <f>IF(AND($O$69=PL②!$G$1,入力①申請書項目!$AG285=PL①!$H$26,OR(入力①申請書項目!$M285=PL①!$A$25,入力①申請書項目!$M285=PL①!$A$26,入力①申請書項目!$M285=PL①!$A$28,入力①申請書項目!$M285=PL①!$A$29)),1,0)</f>
        <v>0</v>
      </c>
      <c r="FJ285" s="21">
        <f>IF(AND($AT285=PL①!$D$26,OR(入力①申請書項目!$M285=PL①!$A$25,入力①申請書項目!$M285=PL①!$A$26,入力①申請書項目!$M285=PL①!$A$27)),1,0)</f>
        <v>0</v>
      </c>
      <c r="FL285" s="37" t="str">
        <f t="shared" si="82"/>
        <v/>
      </c>
      <c r="FM285" s="37" t="str">
        <f t="shared" si="83"/>
        <v/>
      </c>
      <c r="FN285" s="37" t="str">
        <f t="shared" si="84"/>
        <v/>
      </c>
      <c r="FO285" s="37" t="str">
        <f t="shared" si="85"/>
        <v/>
      </c>
      <c r="FP285" s="37" t="str">
        <f t="shared" si="86"/>
        <v/>
      </c>
      <c r="FR285" s="54">
        <f t="shared" si="87"/>
        <v>1</v>
      </c>
      <c r="FS285" s="54" t="str">
        <f t="shared" si="89"/>
        <v/>
      </c>
    </row>
    <row r="286" spans="4:175" ht="13.5" customHeight="1">
      <c r="D286" s="410">
        <v>118</v>
      </c>
      <c r="E286" s="842"/>
      <c r="F286" s="843"/>
      <c r="G286" s="842"/>
      <c r="H286" s="843"/>
      <c r="I286" s="843"/>
      <c r="J286" s="842"/>
      <c r="K286" s="843"/>
      <c r="L286" s="843"/>
      <c r="M286" s="842"/>
      <c r="N286" s="842"/>
      <c r="O286" s="842"/>
      <c r="P286" s="842"/>
      <c r="Q286" s="853"/>
      <c r="R286" s="853"/>
      <c r="S286" s="853"/>
      <c r="T286" s="853"/>
      <c r="U286" s="853"/>
      <c r="V286" s="853"/>
      <c r="W286" s="853"/>
      <c r="X286" s="853"/>
      <c r="Y286" s="853"/>
      <c r="Z286" s="853"/>
      <c r="AA286" s="835"/>
      <c r="AB286" s="836"/>
      <c r="AC286" s="836"/>
      <c r="AD286" s="840"/>
      <c r="AE286" s="840"/>
      <c r="AF286" s="841"/>
      <c r="AG286" s="850"/>
      <c r="AH286" s="851"/>
      <c r="AI286" s="851"/>
      <c r="AJ286" s="852"/>
      <c r="AK286" s="839"/>
      <c r="AL286" s="839"/>
      <c r="AM286" s="839"/>
      <c r="AN286" s="854"/>
      <c r="AO286" s="840"/>
      <c r="AP286" s="849">
        <f t="shared" si="90"/>
        <v>0</v>
      </c>
      <c r="AQ286" s="849"/>
      <c r="AR286" s="849"/>
      <c r="AS286" s="849"/>
      <c r="AT286" s="847"/>
      <c r="AU286" s="848"/>
      <c r="AV286" s="834"/>
      <c r="AW286" s="834"/>
      <c r="AX286" s="834"/>
      <c r="AY286" s="834"/>
      <c r="AZ286" s="834"/>
      <c r="BA286" s="834"/>
      <c r="BB286" s="834"/>
      <c r="BC286" s="834"/>
      <c r="BD286" s="844"/>
      <c r="BE286" s="845"/>
      <c r="BF286" s="846"/>
      <c r="BG286" s="842"/>
      <c r="BH286" s="843"/>
      <c r="BI286" s="843"/>
      <c r="CR286" s="112"/>
      <c r="CS286" s="112"/>
      <c r="CT286" s="344"/>
      <c r="CU286" s="352"/>
      <c r="CV286" s="352"/>
      <c r="CW286" s="348"/>
      <c r="CX286" s="348"/>
      <c r="CY286" s="112"/>
      <c r="CZ286" s="112"/>
      <c r="DA286" s="112"/>
      <c r="DB286" s="112"/>
      <c r="DC286" s="112"/>
      <c r="DD286" s="112"/>
      <c r="DE286" s="112"/>
      <c r="DF286" s="112"/>
      <c r="DG286" s="112"/>
      <c r="DH286" s="112"/>
      <c r="DI286" s="112"/>
      <c r="DJ286" s="112"/>
      <c r="DK286" s="112"/>
      <c r="DL286" s="112"/>
      <c r="DM286" s="112"/>
      <c r="DN286" s="112"/>
      <c r="DO286" s="112"/>
      <c r="DP286" s="112"/>
      <c r="DQ286" s="112"/>
      <c r="DR286" s="112"/>
      <c r="DS286" s="112"/>
      <c r="DT286" s="112"/>
      <c r="DU286" s="112"/>
      <c r="DV286" s="112"/>
      <c r="DW286" s="112"/>
      <c r="DX286" s="112"/>
      <c r="DY286" s="112"/>
      <c r="DZ286" s="112"/>
      <c r="EA286" s="344"/>
      <c r="EB286" s="344"/>
      <c r="EC286" s="344"/>
      <c r="ED286" s="344"/>
      <c r="EE286" s="344"/>
      <c r="EF286" s="344"/>
      <c r="EG286" s="344"/>
      <c r="EH286" s="344"/>
      <c r="EI286" s="344"/>
      <c r="EJ286" s="344"/>
      <c r="EK286" s="344"/>
      <c r="EL286" s="344"/>
      <c r="EM286" s="344"/>
      <c r="EN286" s="344"/>
      <c r="EO286" s="344"/>
      <c r="EP286" s="344"/>
      <c r="ET286" s="33"/>
      <c r="EU286" s="37">
        <f t="shared" si="76"/>
        <v>0</v>
      </c>
      <c r="EV286" s="37" t="str">
        <f t="shared" si="77"/>
        <v/>
      </c>
      <c r="EX286" s="21">
        <f>IF(AND(OR($M286=PL①!$A$25,$M286=PL①!$A$26,$M286=PL①!$A$27),OR($AG286=PL①!$H$26,$AG286=PL①!$H$27,$AG286=PL①!$H$28)),1,0)</f>
        <v>0</v>
      </c>
      <c r="EY286" s="21">
        <f t="shared" si="78"/>
        <v>0</v>
      </c>
      <c r="EZ286" s="112">
        <f>IF($EY286=0,1,IF($O$73="",0,VLOOKUP($O$73,PL②!$A$58:$P$1517,$EY286))+IF($AD$73="",0,VLOOKUP($AD$73,PL②!$A$58:$P$1517,$EY286))+IF($AS$73="",0,VLOOKUP($AS$73,PL②!$A$58:$P$1517,$EY286)))</f>
        <v>1</v>
      </c>
      <c r="FA286" s="21" t="str">
        <f t="shared" si="79"/>
        <v/>
      </c>
      <c r="FB286" s="112"/>
      <c r="FC286" s="21">
        <f>IF(OR($M286=PL①!$A$25,$M286=PL①!$A$26,$M286=PL①!$A$28,$M286=PL①!$A$29),1,0)</f>
        <v>0</v>
      </c>
      <c r="FF286" s="21">
        <f t="shared" si="80"/>
        <v>0</v>
      </c>
      <c r="FG286" s="21">
        <f t="shared" si="81"/>
        <v>0</v>
      </c>
      <c r="FH286" s="21">
        <f>IF(AND($AG286=PL①!$H$29,OR(入力①申請書項目!$M286=PL①!$A$25,入力①申請書項目!$M286=PL①!$A$26,入力①申請書項目!$M286=PL①!$A$27)),1,0)</f>
        <v>0</v>
      </c>
      <c r="FI286" s="21">
        <f>IF(AND($O$69=PL②!$G$1,入力①申請書項目!$AG286=PL①!$H$26,OR(入力①申請書項目!$M286=PL①!$A$25,入力①申請書項目!$M286=PL①!$A$26,入力①申請書項目!$M286=PL①!$A$28,入力①申請書項目!$M286=PL①!$A$29)),1,0)</f>
        <v>0</v>
      </c>
      <c r="FJ286" s="21">
        <f>IF(AND($AT286=PL①!$D$26,OR(入力①申請書項目!$M286=PL①!$A$25,入力①申請書項目!$M286=PL①!$A$26,入力①申請書項目!$M286=PL①!$A$27)),1,0)</f>
        <v>0</v>
      </c>
      <c r="FL286" s="37" t="str">
        <f t="shared" si="82"/>
        <v/>
      </c>
      <c r="FM286" s="37" t="str">
        <f t="shared" si="83"/>
        <v/>
      </c>
      <c r="FN286" s="37" t="str">
        <f t="shared" si="84"/>
        <v/>
      </c>
      <c r="FO286" s="37" t="str">
        <f t="shared" si="85"/>
        <v/>
      </c>
      <c r="FP286" s="37" t="str">
        <f t="shared" si="86"/>
        <v/>
      </c>
      <c r="FR286" s="54">
        <f t="shared" si="87"/>
        <v>1</v>
      </c>
      <c r="FS286" s="54" t="str">
        <f t="shared" si="89"/>
        <v/>
      </c>
    </row>
    <row r="287" spans="4:175" ht="13.5" customHeight="1">
      <c r="D287" s="410">
        <v>119</v>
      </c>
      <c r="E287" s="842"/>
      <c r="F287" s="843"/>
      <c r="G287" s="842"/>
      <c r="H287" s="843"/>
      <c r="I287" s="843"/>
      <c r="J287" s="842"/>
      <c r="K287" s="843"/>
      <c r="L287" s="843"/>
      <c r="M287" s="842"/>
      <c r="N287" s="842"/>
      <c r="O287" s="842"/>
      <c r="P287" s="842"/>
      <c r="Q287" s="853"/>
      <c r="R287" s="853"/>
      <c r="S287" s="853"/>
      <c r="T287" s="853"/>
      <c r="U287" s="853"/>
      <c r="V287" s="853"/>
      <c r="W287" s="853"/>
      <c r="X287" s="853"/>
      <c r="Y287" s="853"/>
      <c r="Z287" s="853"/>
      <c r="AA287" s="835"/>
      <c r="AB287" s="836"/>
      <c r="AC287" s="836"/>
      <c r="AD287" s="841"/>
      <c r="AE287" s="853"/>
      <c r="AF287" s="853"/>
      <c r="AG287" s="842"/>
      <c r="AH287" s="842"/>
      <c r="AI287" s="842"/>
      <c r="AJ287" s="842"/>
      <c r="AK287" s="839"/>
      <c r="AL287" s="839"/>
      <c r="AM287" s="839"/>
      <c r="AN287" s="853"/>
      <c r="AO287" s="853"/>
      <c r="AP287" s="849">
        <f t="shared" si="90"/>
        <v>0</v>
      </c>
      <c r="AQ287" s="849"/>
      <c r="AR287" s="849"/>
      <c r="AS287" s="849"/>
      <c r="AT287" s="855"/>
      <c r="AU287" s="855"/>
      <c r="AV287" s="834"/>
      <c r="AW287" s="834"/>
      <c r="AX287" s="834"/>
      <c r="AY287" s="834"/>
      <c r="AZ287" s="834"/>
      <c r="BA287" s="834"/>
      <c r="BB287" s="834"/>
      <c r="BC287" s="834"/>
      <c r="BD287" s="834"/>
      <c r="BE287" s="834"/>
      <c r="BF287" s="834"/>
      <c r="BG287" s="842"/>
      <c r="BH287" s="843"/>
      <c r="BI287" s="843"/>
      <c r="CR287" s="112"/>
      <c r="CS287" s="112"/>
      <c r="CT287" s="344"/>
      <c r="CU287" s="352"/>
      <c r="CV287" s="352"/>
      <c r="CW287" s="348"/>
      <c r="CX287" s="348"/>
      <c r="CY287" s="112"/>
      <c r="CZ287" s="112"/>
      <c r="DA287" s="112"/>
      <c r="DB287" s="112"/>
      <c r="DC287" s="112"/>
      <c r="DD287" s="112"/>
      <c r="DE287" s="112"/>
      <c r="DF287" s="112"/>
      <c r="DG287" s="112"/>
      <c r="DH287" s="112"/>
      <c r="DI287" s="112"/>
      <c r="DJ287" s="112"/>
      <c r="DK287" s="112"/>
      <c r="DL287" s="112"/>
      <c r="DM287" s="112"/>
      <c r="DN287" s="112"/>
      <c r="DO287" s="112"/>
      <c r="DP287" s="112"/>
      <c r="DQ287" s="112"/>
      <c r="DR287" s="112"/>
      <c r="DS287" s="112"/>
      <c r="DT287" s="112"/>
      <c r="DU287" s="112"/>
      <c r="DV287" s="112"/>
      <c r="DW287" s="112"/>
      <c r="DX287" s="112"/>
      <c r="DY287" s="112"/>
      <c r="DZ287" s="112"/>
      <c r="EA287" s="344"/>
      <c r="EB287" s="344"/>
      <c r="EC287" s="344"/>
      <c r="ED287" s="344"/>
      <c r="EE287" s="344"/>
      <c r="EF287" s="344"/>
      <c r="EG287" s="344"/>
      <c r="EH287" s="344"/>
      <c r="EI287" s="344"/>
      <c r="EJ287" s="344"/>
      <c r="EK287" s="344"/>
      <c r="EL287" s="344"/>
      <c r="EM287" s="344"/>
      <c r="EN287" s="344"/>
      <c r="EO287" s="344"/>
      <c r="EP287" s="344"/>
      <c r="ET287" s="33"/>
      <c r="EU287" s="37">
        <f t="shared" si="76"/>
        <v>0</v>
      </c>
      <c r="EV287" s="37" t="str">
        <f t="shared" si="77"/>
        <v/>
      </c>
      <c r="EX287" s="21">
        <f>IF(AND(OR($M287=PL①!$A$25,$M287=PL①!$A$26,$M287=PL①!$A$27),OR($AG287=PL①!$H$26,$AG287=PL①!$H$27,$AG287=PL①!$H$28)),1,0)</f>
        <v>0</v>
      </c>
      <c r="EY287" s="21">
        <f t="shared" si="78"/>
        <v>0</v>
      </c>
      <c r="EZ287" s="112">
        <f>IF($EY287=0,1,IF($O$73="",0,VLOOKUP($O$73,PL②!$A$58:$P$1517,$EY287))+IF($AD$73="",0,VLOOKUP($AD$73,PL②!$A$58:$P$1517,$EY287))+IF($AS$73="",0,VLOOKUP($AS$73,PL②!$A$58:$P$1517,$EY287)))</f>
        <v>1</v>
      </c>
      <c r="FA287" s="21" t="str">
        <f t="shared" si="79"/>
        <v/>
      </c>
      <c r="FB287" s="112"/>
      <c r="FC287" s="21">
        <f>IF(OR($M287=PL①!$A$25,$M287=PL①!$A$26,$M287=PL①!$A$28,$M287=PL①!$A$29),1,0)</f>
        <v>0</v>
      </c>
      <c r="FF287" s="21">
        <f t="shared" si="80"/>
        <v>0</v>
      </c>
      <c r="FG287" s="21">
        <f t="shared" si="81"/>
        <v>0</v>
      </c>
      <c r="FH287" s="21">
        <f>IF(AND($AG287=PL①!$H$29,OR(入力①申請書項目!$M287=PL①!$A$25,入力①申請書項目!$M287=PL①!$A$26,入力①申請書項目!$M287=PL①!$A$27)),1,0)</f>
        <v>0</v>
      </c>
      <c r="FI287" s="21">
        <f>IF(AND($O$69=PL②!$G$1,入力①申請書項目!$AG287=PL①!$H$26,OR(入力①申請書項目!$M287=PL①!$A$25,入力①申請書項目!$M287=PL①!$A$26,入力①申請書項目!$M287=PL①!$A$28,入力①申請書項目!$M287=PL①!$A$29)),1,0)</f>
        <v>0</v>
      </c>
      <c r="FJ287" s="21">
        <f>IF(AND($AT287=PL①!$D$26,OR(入力①申請書項目!$M287=PL①!$A$25,入力①申請書項目!$M287=PL①!$A$26,入力①申請書項目!$M287=PL①!$A$27)),1,0)</f>
        <v>0</v>
      </c>
      <c r="FL287" s="37" t="str">
        <f t="shared" si="82"/>
        <v/>
      </c>
      <c r="FM287" s="37" t="str">
        <f t="shared" si="83"/>
        <v/>
      </c>
      <c r="FN287" s="37" t="str">
        <f t="shared" si="84"/>
        <v/>
      </c>
      <c r="FO287" s="37" t="str">
        <f t="shared" si="85"/>
        <v/>
      </c>
      <c r="FP287" s="37" t="str">
        <f t="shared" si="86"/>
        <v/>
      </c>
      <c r="FR287" s="54">
        <f t="shared" si="87"/>
        <v>1</v>
      </c>
      <c r="FS287" s="54" t="str">
        <f t="shared" si="89"/>
        <v/>
      </c>
    </row>
    <row r="288" spans="4:175" ht="13.5" customHeight="1">
      <c r="D288" s="410">
        <v>120</v>
      </c>
      <c r="E288" s="842"/>
      <c r="F288" s="843"/>
      <c r="G288" s="842"/>
      <c r="H288" s="843"/>
      <c r="I288" s="843"/>
      <c r="J288" s="842"/>
      <c r="K288" s="843"/>
      <c r="L288" s="843"/>
      <c r="M288" s="842"/>
      <c r="N288" s="842"/>
      <c r="O288" s="842"/>
      <c r="P288" s="842"/>
      <c r="Q288" s="853"/>
      <c r="R288" s="853"/>
      <c r="S288" s="853"/>
      <c r="T288" s="853"/>
      <c r="U288" s="853"/>
      <c r="V288" s="853"/>
      <c r="W288" s="853"/>
      <c r="X288" s="853"/>
      <c r="Y288" s="853"/>
      <c r="Z288" s="853"/>
      <c r="AA288" s="837"/>
      <c r="AB288" s="838"/>
      <c r="AC288" s="838"/>
      <c r="AD288" s="841"/>
      <c r="AE288" s="853"/>
      <c r="AF288" s="853"/>
      <c r="AG288" s="842"/>
      <c r="AH288" s="842"/>
      <c r="AI288" s="842"/>
      <c r="AJ288" s="842"/>
      <c r="AK288" s="839"/>
      <c r="AL288" s="839"/>
      <c r="AM288" s="839"/>
      <c r="AN288" s="853"/>
      <c r="AO288" s="853"/>
      <c r="AP288" s="849">
        <f t="shared" si="90"/>
        <v>0</v>
      </c>
      <c r="AQ288" s="849"/>
      <c r="AR288" s="849"/>
      <c r="AS288" s="849"/>
      <c r="AT288" s="855"/>
      <c r="AU288" s="855"/>
      <c r="AV288" s="834"/>
      <c r="AW288" s="834"/>
      <c r="AX288" s="834"/>
      <c r="AY288" s="834"/>
      <c r="AZ288" s="834"/>
      <c r="BA288" s="834"/>
      <c r="BB288" s="834"/>
      <c r="BC288" s="834"/>
      <c r="BD288" s="834"/>
      <c r="BE288" s="834"/>
      <c r="BF288" s="834"/>
      <c r="BG288" s="842"/>
      <c r="BH288" s="843"/>
      <c r="BI288" s="843"/>
      <c r="CR288" s="112"/>
      <c r="CS288" s="112"/>
      <c r="CT288" s="344"/>
      <c r="CU288" s="352"/>
      <c r="CV288" s="352"/>
      <c r="CW288" s="348"/>
      <c r="CX288" s="348"/>
      <c r="CY288" s="112"/>
      <c r="CZ288" s="112"/>
      <c r="DA288" s="112"/>
      <c r="DB288" s="112"/>
      <c r="DC288" s="112"/>
      <c r="DD288" s="112"/>
      <c r="DE288" s="112"/>
      <c r="DF288" s="112"/>
      <c r="DG288" s="112"/>
      <c r="DH288" s="112"/>
      <c r="DI288" s="112"/>
      <c r="DJ288" s="112"/>
      <c r="DK288" s="112"/>
      <c r="DL288" s="112"/>
      <c r="DM288" s="112"/>
      <c r="DN288" s="112"/>
      <c r="DO288" s="112"/>
      <c r="DP288" s="112"/>
      <c r="DQ288" s="112"/>
      <c r="DR288" s="112"/>
      <c r="DS288" s="112"/>
      <c r="DT288" s="112"/>
      <c r="DU288" s="112"/>
      <c r="DV288" s="112"/>
      <c r="DW288" s="112"/>
      <c r="DX288" s="112"/>
      <c r="DY288" s="112"/>
      <c r="DZ288" s="112"/>
      <c r="EA288" s="344"/>
      <c r="EB288" s="344"/>
      <c r="EC288" s="344"/>
      <c r="ED288" s="344"/>
      <c r="EE288" s="344"/>
      <c r="EF288" s="344"/>
      <c r="EG288" s="344"/>
      <c r="EH288" s="344"/>
      <c r="EI288" s="344"/>
      <c r="EJ288" s="344"/>
      <c r="EK288" s="344"/>
      <c r="EL288" s="344"/>
      <c r="EM288" s="344"/>
      <c r="EN288" s="344"/>
      <c r="EO288" s="344"/>
      <c r="EP288" s="344"/>
      <c r="ET288" s="33"/>
      <c r="EU288" s="37">
        <f t="shared" si="76"/>
        <v>0</v>
      </c>
      <c r="EV288" s="37" t="str">
        <f t="shared" si="77"/>
        <v/>
      </c>
      <c r="EX288" s="21">
        <f>IF(AND(OR($M288=PL①!$A$25,$M288=PL①!$A$26,$M288=PL①!$A$27),OR($AG288=PL①!$H$26,$AG288=PL①!$H$27,$AG288=PL①!$H$28)),1,0)</f>
        <v>0</v>
      </c>
      <c r="EY288" s="21">
        <f t="shared" si="78"/>
        <v>0</v>
      </c>
      <c r="EZ288" s="112">
        <f>IF($EY288=0,1,IF($O$73="",0,VLOOKUP($O$73,PL②!$A$58:$P$1517,$EY288))+IF($AD$73="",0,VLOOKUP($AD$73,PL②!$A$58:$P$1517,$EY288))+IF($AS$73="",0,VLOOKUP($AS$73,PL②!$A$58:$P$1517,$EY288)))</f>
        <v>1</v>
      </c>
      <c r="FA288" s="21" t="str">
        <f t="shared" si="79"/>
        <v/>
      </c>
      <c r="FB288" s="112"/>
      <c r="FC288" s="21">
        <f>IF(OR($M288=PL①!$A$25,$M288=PL①!$A$26,$M288=PL①!$A$28,$M288=PL①!$A$29),1,0)</f>
        <v>0</v>
      </c>
      <c r="FF288" s="21">
        <f t="shared" si="80"/>
        <v>0</v>
      </c>
      <c r="FG288" s="21">
        <f t="shared" si="81"/>
        <v>0</v>
      </c>
      <c r="FH288" s="21">
        <f>IF(AND($AG288=PL①!$H$29,OR(入力①申請書項目!$M288=PL①!$A$25,入力①申請書項目!$M288=PL①!$A$26,入力①申請書項目!$M288=PL①!$A$27)),1,0)</f>
        <v>0</v>
      </c>
      <c r="FI288" s="21">
        <f>IF(AND($O$69=PL②!$G$1,入力①申請書項目!$AG288=PL①!$H$26,OR(入力①申請書項目!$M288=PL①!$A$25,入力①申請書項目!$M288=PL①!$A$26,入力①申請書項目!$M288=PL①!$A$28,入力①申請書項目!$M288=PL①!$A$29)),1,0)</f>
        <v>0</v>
      </c>
      <c r="FJ288" s="21">
        <f>IF(AND($AT288=PL①!$D$26,OR(入力①申請書項目!$M288=PL①!$A$25,入力①申請書項目!$M288=PL①!$A$26,入力①申請書項目!$M288=PL①!$A$27)),1,0)</f>
        <v>0</v>
      </c>
      <c r="FL288" s="37" t="str">
        <f t="shared" si="82"/>
        <v/>
      </c>
      <c r="FM288" s="37" t="str">
        <f t="shared" si="83"/>
        <v/>
      </c>
      <c r="FN288" s="37" t="str">
        <f t="shared" si="84"/>
        <v/>
      </c>
      <c r="FO288" s="37" t="str">
        <f t="shared" si="85"/>
        <v/>
      </c>
      <c r="FP288" s="37" t="str">
        <f t="shared" si="86"/>
        <v/>
      </c>
      <c r="FR288" s="54">
        <f t="shared" si="87"/>
        <v>1</v>
      </c>
      <c r="FS288" s="54" t="str">
        <f t="shared" si="89"/>
        <v/>
      </c>
    </row>
    <row r="289" spans="4:175" ht="13.5" customHeight="1">
      <c r="D289" s="410">
        <v>121</v>
      </c>
      <c r="E289" s="842"/>
      <c r="F289" s="843"/>
      <c r="G289" s="842"/>
      <c r="H289" s="843"/>
      <c r="I289" s="843"/>
      <c r="J289" s="842"/>
      <c r="K289" s="843"/>
      <c r="L289" s="843"/>
      <c r="M289" s="842"/>
      <c r="N289" s="842"/>
      <c r="O289" s="842"/>
      <c r="P289" s="842"/>
      <c r="Q289" s="853"/>
      <c r="R289" s="853"/>
      <c r="S289" s="853"/>
      <c r="T289" s="853"/>
      <c r="U289" s="853"/>
      <c r="V289" s="853"/>
      <c r="W289" s="853"/>
      <c r="X289" s="853"/>
      <c r="Y289" s="853"/>
      <c r="Z289" s="853"/>
      <c r="AA289" s="835"/>
      <c r="AB289" s="836"/>
      <c r="AC289" s="836"/>
      <c r="AD289" s="840"/>
      <c r="AE289" s="840"/>
      <c r="AF289" s="841"/>
      <c r="AG289" s="850"/>
      <c r="AH289" s="851"/>
      <c r="AI289" s="851"/>
      <c r="AJ289" s="852"/>
      <c r="AK289" s="839"/>
      <c r="AL289" s="839"/>
      <c r="AM289" s="839"/>
      <c r="AN289" s="854"/>
      <c r="AO289" s="840"/>
      <c r="AP289" s="849">
        <f t="shared" si="90"/>
        <v>0</v>
      </c>
      <c r="AQ289" s="849"/>
      <c r="AR289" s="849"/>
      <c r="AS289" s="849"/>
      <c r="AT289" s="847"/>
      <c r="AU289" s="848"/>
      <c r="AV289" s="834"/>
      <c r="AW289" s="834"/>
      <c r="AX289" s="834"/>
      <c r="AY289" s="834"/>
      <c r="AZ289" s="834"/>
      <c r="BA289" s="834"/>
      <c r="BB289" s="834"/>
      <c r="BC289" s="834"/>
      <c r="BD289" s="844"/>
      <c r="BE289" s="845"/>
      <c r="BF289" s="846"/>
      <c r="BG289" s="842"/>
      <c r="BH289" s="843"/>
      <c r="BI289" s="843"/>
      <c r="CR289" s="112"/>
      <c r="CS289" s="112"/>
      <c r="CT289" s="344"/>
      <c r="CU289" s="352"/>
      <c r="CV289" s="352"/>
      <c r="CW289" s="348"/>
      <c r="CX289" s="348"/>
      <c r="CY289" s="112"/>
      <c r="CZ289" s="112"/>
      <c r="DA289" s="112"/>
      <c r="DB289" s="112"/>
      <c r="DC289" s="112"/>
      <c r="DD289" s="112"/>
      <c r="DE289" s="112"/>
      <c r="DF289" s="112"/>
      <c r="DG289" s="112"/>
      <c r="DH289" s="112"/>
      <c r="DI289" s="112"/>
      <c r="DJ289" s="112"/>
      <c r="DK289" s="112"/>
      <c r="DL289" s="112"/>
      <c r="DM289" s="112"/>
      <c r="DN289" s="112"/>
      <c r="DO289" s="112"/>
      <c r="DP289" s="112"/>
      <c r="DQ289" s="112"/>
      <c r="DR289" s="112"/>
      <c r="DS289" s="112"/>
      <c r="DT289" s="112"/>
      <c r="DU289" s="112"/>
      <c r="DV289" s="112"/>
      <c r="DW289" s="112"/>
      <c r="DX289" s="112"/>
      <c r="DY289" s="112"/>
      <c r="DZ289" s="112"/>
      <c r="EA289" s="344"/>
      <c r="EB289" s="344"/>
      <c r="EC289" s="344"/>
      <c r="ED289" s="344"/>
      <c r="EE289" s="344"/>
      <c r="EF289" s="344"/>
      <c r="EG289" s="344"/>
      <c r="EH289" s="344"/>
      <c r="EI289" s="344"/>
      <c r="EJ289" s="344"/>
      <c r="EK289" s="344"/>
      <c r="EL289" s="344"/>
      <c r="EM289" s="344"/>
      <c r="EN289" s="344"/>
      <c r="EO289" s="344"/>
      <c r="EP289" s="344"/>
      <c r="ET289" s="33"/>
      <c r="EU289" s="37">
        <f t="shared" si="76"/>
        <v>0</v>
      </c>
      <c r="EV289" s="37" t="str">
        <f t="shared" si="77"/>
        <v/>
      </c>
      <c r="EX289" s="21">
        <f>IF(AND(OR($M289=PL①!$A$25,$M289=PL①!$A$26,$M289=PL①!$A$27),OR($AG289=PL①!$H$26,$AG289=PL①!$H$27,$AG289=PL①!$H$28)),1,0)</f>
        <v>0</v>
      </c>
      <c r="EY289" s="21">
        <f t="shared" si="78"/>
        <v>0</v>
      </c>
      <c r="EZ289" s="112">
        <f>IF($EY289=0,1,IF($O$73="",0,VLOOKUP($O$73,PL②!$A$58:$P$1517,$EY289))+IF($AD$73="",0,VLOOKUP($AD$73,PL②!$A$58:$P$1517,$EY289))+IF($AS$73="",0,VLOOKUP($AS$73,PL②!$A$58:$P$1517,$EY289)))</f>
        <v>1</v>
      </c>
      <c r="FA289" s="21" t="str">
        <f t="shared" si="79"/>
        <v/>
      </c>
      <c r="FB289" s="112"/>
      <c r="FC289" s="21">
        <f>IF(OR($M289=PL①!$A$25,$M289=PL①!$A$26,$M289=PL①!$A$28,$M289=PL①!$A$29),1,0)</f>
        <v>0</v>
      </c>
      <c r="FF289" s="21">
        <f t="shared" si="80"/>
        <v>0</v>
      </c>
      <c r="FG289" s="21">
        <f t="shared" si="81"/>
        <v>0</v>
      </c>
      <c r="FH289" s="21">
        <f>IF(AND($AG289=PL①!$H$29,OR(入力①申請書項目!$M289=PL①!$A$25,入力①申請書項目!$M289=PL①!$A$26,入力①申請書項目!$M289=PL①!$A$27)),1,0)</f>
        <v>0</v>
      </c>
      <c r="FI289" s="21">
        <f>IF(AND($O$69=PL②!$G$1,入力①申請書項目!$AG289=PL①!$H$26,OR(入力①申請書項目!$M289=PL①!$A$25,入力①申請書項目!$M289=PL①!$A$26,入力①申請書項目!$M289=PL①!$A$28,入力①申請書項目!$M289=PL①!$A$29)),1,0)</f>
        <v>0</v>
      </c>
      <c r="FJ289" s="21">
        <f>IF(AND($AT289=PL①!$D$26,OR(入力①申請書項目!$M289=PL①!$A$25,入力①申請書項目!$M289=PL①!$A$26,入力①申請書項目!$M289=PL①!$A$27)),1,0)</f>
        <v>0</v>
      </c>
      <c r="FL289" s="37" t="str">
        <f t="shared" si="82"/>
        <v/>
      </c>
      <c r="FM289" s="37" t="str">
        <f t="shared" si="83"/>
        <v/>
      </c>
      <c r="FN289" s="37" t="str">
        <f t="shared" si="84"/>
        <v/>
      </c>
      <c r="FO289" s="37" t="str">
        <f t="shared" si="85"/>
        <v/>
      </c>
      <c r="FP289" s="37" t="str">
        <f t="shared" si="86"/>
        <v/>
      </c>
      <c r="FR289" s="54">
        <f t="shared" si="87"/>
        <v>1</v>
      </c>
      <c r="FS289" s="54" t="str">
        <f t="shared" si="89"/>
        <v/>
      </c>
    </row>
    <row r="290" spans="4:175" ht="13.5" customHeight="1">
      <c r="D290" s="410">
        <v>122</v>
      </c>
      <c r="E290" s="842"/>
      <c r="F290" s="843"/>
      <c r="G290" s="842"/>
      <c r="H290" s="843"/>
      <c r="I290" s="843"/>
      <c r="J290" s="842"/>
      <c r="K290" s="843"/>
      <c r="L290" s="843"/>
      <c r="M290" s="842"/>
      <c r="N290" s="842"/>
      <c r="O290" s="842"/>
      <c r="P290" s="842"/>
      <c r="Q290" s="853"/>
      <c r="R290" s="853"/>
      <c r="S290" s="853"/>
      <c r="T290" s="853"/>
      <c r="U290" s="853"/>
      <c r="V290" s="853"/>
      <c r="W290" s="853"/>
      <c r="X290" s="853"/>
      <c r="Y290" s="853"/>
      <c r="Z290" s="853"/>
      <c r="AA290" s="835"/>
      <c r="AB290" s="836"/>
      <c r="AC290" s="836"/>
      <c r="AD290" s="841"/>
      <c r="AE290" s="853"/>
      <c r="AF290" s="853"/>
      <c r="AG290" s="842"/>
      <c r="AH290" s="842"/>
      <c r="AI290" s="842"/>
      <c r="AJ290" s="842"/>
      <c r="AK290" s="839"/>
      <c r="AL290" s="839"/>
      <c r="AM290" s="839"/>
      <c r="AN290" s="853"/>
      <c r="AO290" s="853"/>
      <c r="AP290" s="849">
        <f t="shared" si="90"/>
        <v>0</v>
      </c>
      <c r="AQ290" s="849"/>
      <c r="AR290" s="849"/>
      <c r="AS290" s="849"/>
      <c r="AT290" s="855"/>
      <c r="AU290" s="855"/>
      <c r="AV290" s="834"/>
      <c r="AW290" s="834"/>
      <c r="AX290" s="834"/>
      <c r="AY290" s="834"/>
      <c r="AZ290" s="834"/>
      <c r="BA290" s="834"/>
      <c r="BB290" s="834"/>
      <c r="BC290" s="834"/>
      <c r="BD290" s="834"/>
      <c r="BE290" s="834"/>
      <c r="BF290" s="834"/>
      <c r="BG290" s="842"/>
      <c r="BH290" s="843"/>
      <c r="BI290" s="843"/>
      <c r="CR290" s="112"/>
      <c r="CS290" s="112"/>
      <c r="CT290" s="344"/>
      <c r="CU290" s="352"/>
      <c r="CV290" s="352"/>
      <c r="CW290" s="348"/>
      <c r="CX290" s="348"/>
      <c r="CY290" s="112"/>
      <c r="CZ290" s="112"/>
      <c r="DA290" s="112"/>
      <c r="DB290" s="112"/>
      <c r="DC290" s="112"/>
      <c r="DD290" s="112"/>
      <c r="DE290" s="112"/>
      <c r="DF290" s="112"/>
      <c r="DG290" s="112"/>
      <c r="DH290" s="112"/>
      <c r="DI290" s="112"/>
      <c r="DJ290" s="112"/>
      <c r="DK290" s="112"/>
      <c r="DL290" s="112"/>
      <c r="DM290" s="112"/>
      <c r="DN290" s="112"/>
      <c r="DO290" s="112"/>
      <c r="DP290" s="112"/>
      <c r="DQ290" s="112"/>
      <c r="DR290" s="112"/>
      <c r="DS290" s="112"/>
      <c r="DT290" s="112"/>
      <c r="DU290" s="112"/>
      <c r="DV290" s="112"/>
      <c r="DW290" s="112"/>
      <c r="DX290" s="112"/>
      <c r="DY290" s="112"/>
      <c r="DZ290" s="112"/>
      <c r="EA290" s="344"/>
      <c r="EB290" s="344"/>
      <c r="EC290" s="344"/>
      <c r="ED290" s="344"/>
      <c r="EE290" s="344"/>
      <c r="EF290" s="344"/>
      <c r="EG290" s="344"/>
      <c r="EH290" s="344"/>
      <c r="EI290" s="344"/>
      <c r="EJ290" s="344"/>
      <c r="EK290" s="344"/>
      <c r="EL290" s="344"/>
      <c r="EM290" s="344"/>
      <c r="EN290" s="344"/>
      <c r="EO290" s="344"/>
      <c r="EP290" s="344"/>
      <c r="ET290" s="33"/>
      <c r="EU290" s="37">
        <f t="shared" si="76"/>
        <v>0</v>
      </c>
      <c r="EV290" s="37" t="str">
        <f t="shared" si="77"/>
        <v/>
      </c>
      <c r="EX290" s="21">
        <f>IF(AND(OR($M290=PL①!$A$25,$M290=PL①!$A$26,$M290=PL①!$A$27),OR($AG290=PL①!$H$26,$AG290=PL①!$H$27,$AG290=PL①!$H$28)),1,0)</f>
        <v>0</v>
      </c>
      <c r="EY290" s="21">
        <f t="shared" si="78"/>
        <v>0</v>
      </c>
      <c r="EZ290" s="112">
        <f>IF($EY290=0,1,IF($O$73="",0,VLOOKUP($O$73,PL②!$A$58:$P$1517,$EY290))+IF($AD$73="",0,VLOOKUP($AD$73,PL②!$A$58:$P$1517,$EY290))+IF($AS$73="",0,VLOOKUP($AS$73,PL②!$A$58:$P$1517,$EY290)))</f>
        <v>1</v>
      </c>
      <c r="FA290" s="21" t="str">
        <f t="shared" si="79"/>
        <v/>
      </c>
      <c r="FB290" s="112"/>
      <c r="FC290" s="21">
        <f>IF(OR($M290=PL①!$A$25,$M290=PL①!$A$26,$M290=PL①!$A$28,$M290=PL①!$A$29),1,0)</f>
        <v>0</v>
      </c>
      <c r="FF290" s="21">
        <f t="shared" si="80"/>
        <v>0</v>
      </c>
      <c r="FG290" s="21">
        <f t="shared" si="81"/>
        <v>0</v>
      </c>
      <c r="FH290" s="21">
        <f>IF(AND($AG290=PL①!$H$29,OR(入力①申請書項目!$M290=PL①!$A$25,入力①申請書項目!$M290=PL①!$A$26,入力①申請書項目!$M290=PL①!$A$27)),1,0)</f>
        <v>0</v>
      </c>
      <c r="FI290" s="21">
        <f>IF(AND($O$69=PL②!$G$1,入力①申請書項目!$AG290=PL①!$H$26,OR(入力①申請書項目!$M290=PL①!$A$25,入力①申請書項目!$M290=PL①!$A$26,入力①申請書項目!$M290=PL①!$A$28,入力①申請書項目!$M290=PL①!$A$29)),1,0)</f>
        <v>0</v>
      </c>
      <c r="FJ290" s="21">
        <f>IF(AND($AT290=PL①!$D$26,OR(入力①申請書項目!$M290=PL①!$A$25,入力①申請書項目!$M290=PL①!$A$26,入力①申請書項目!$M290=PL①!$A$27)),1,0)</f>
        <v>0</v>
      </c>
      <c r="FL290" s="37" t="str">
        <f t="shared" si="82"/>
        <v/>
      </c>
      <c r="FM290" s="37" t="str">
        <f t="shared" si="83"/>
        <v/>
      </c>
      <c r="FN290" s="37" t="str">
        <f t="shared" si="84"/>
        <v/>
      </c>
      <c r="FO290" s="37" t="str">
        <f t="shared" si="85"/>
        <v/>
      </c>
      <c r="FP290" s="37" t="str">
        <f t="shared" si="86"/>
        <v/>
      </c>
      <c r="FR290" s="54">
        <f t="shared" si="87"/>
        <v>1</v>
      </c>
      <c r="FS290" s="54" t="str">
        <f t="shared" si="89"/>
        <v/>
      </c>
    </row>
    <row r="291" spans="4:175" ht="13.5" customHeight="1">
      <c r="D291" s="410">
        <v>123</v>
      </c>
      <c r="E291" s="842"/>
      <c r="F291" s="843"/>
      <c r="G291" s="842"/>
      <c r="H291" s="843"/>
      <c r="I291" s="843"/>
      <c r="J291" s="842"/>
      <c r="K291" s="843"/>
      <c r="L291" s="843"/>
      <c r="M291" s="842"/>
      <c r="N291" s="842"/>
      <c r="O291" s="842"/>
      <c r="P291" s="842"/>
      <c r="Q291" s="853"/>
      <c r="R291" s="853"/>
      <c r="S291" s="853"/>
      <c r="T291" s="853"/>
      <c r="U291" s="853"/>
      <c r="V291" s="853"/>
      <c r="W291" s="853"/>
      <c r="X291" s="853"/>
      <c r="Y291" s="853"/>
      <c r="Z291" s="853"/>
      <c r="AA291" s="837"/>
      <c r="AB291" s="838"/>
      <c r="AC291" s="838"/>
      <c r="AD291" s="841"/>
      <c r="AE291" s="853"/>
      <c r="AF291" s="853"/>
      <c r="AG291" s="842"/>
      <c r="AH291" s="842"/>
      <c r="AI291" s="842"/>
      <c r="AJ291" s="842"/>
      <c r="AK291" s="839"/>
      <c r="AL291" s="839"/>
      <c r="AM291" s="839"/>
      <c r="AN291" s="853"/>
      <c r="AO291" s="853"/>
      <c r="AP291" s="849">
        <f t="shared" si="90"/>
        <v>0</v>
      </c>
      <c r="AQ291" s="849"/>
      <c r="AR291" s="849"/>
      <c r="AS291" s="849"/>
      <c r="AT291" s="855"/>
      <c r="AU291" s="855"/>
      <c r="AV291" s="834"/>
      <c r="AW291" s="834"/>
      <c r="AX291" s="834"/>
      <c r="AY291" s="834"/>
      <c r="AZ291" s="834"/>
      <c r="BA291" s="834"/>
      <c r="BB291" s="834"/>
      <c r="BC291" s="834"/>
      <c r="BD291" s="834"/>
      <c r="BE291" s="834"/>
      <c r="BF291" s="834"/>
      <c r="BG291" s="842"/>
      <c r="BH291" s="843"/>
      <c r="BI291" s="843"/>
      <c r="CR291" s="112"/>
      <c r="CS291" s="112"/>
      <c r="CT291" s="344"/>
      <c r="CU291" s="352"/>
      <c r="CV291" s="352"/>
      <c r="CW291" s="348"/>
      <c r="CX291" s="348"/>
      <c r="CY291" s="112"/>
      <c r="CZ291" s="112"/>
      <c r="DA291" s="112"/>
      <c r="DB291" s="112"/>
      <c r="DC291" s="112"/>
      <c r="DD291" s="112"/>
      <c r="DE291" s="112"/>
      <c r="DF291" s="112"/>
      <c r="DG291" s="112"/>
      <c r="DH291" s="112"/>
      <c r="DI291" s="112"/>
      <c r="DJ291" s="112"/>
      <c r="DK291" s="112"/>
      <c r="DL291" s="112"/>
      <c r="DM291" s="112"/>
      <c r="DN291" s="112"/>
      <c r="DO291" s="112"/>
      <c r="DP291" s="112"/>
      <c r="DQ291" s="112"/>
      <c r="DR291" s="112"/>
      <c r="DS291" s="112"/>
      <c r="DT291" s="112"/>
      <c r="DU291" s="112"/>
      <c r="DV291" s="112"/>
      <c r="DW291" s="112"/>
      <c r="DX291" s="112"/>
      <c r="DY291" s="112"/>
      <c r="DZ291" s="112"/>
      <c r="EA291" s="344"/>
      <c r="EB291" s="344"/>
      <c r="EC291" s="344"/>
      <c r="ED291" s="344"/>
      <c r="EE291" s="344"/>
      <c r="EF291" s="344"/>
      <c r="EG291" s="344"/>
      <c r="EH291" s="344"/>
      <c r="EI291" s="344"/>
      <c r="EJ291" s="344"/>
      <c r="EK291" s="344"/>
      <c r="EL291" s="344"/>
      <c r="EM291" s="344"/>
      <c r="EN291" s="344"/>
      <c r="EO291" s="344"/>
      <c r="EP291" s="344"/>
      <c r="ET291" s="33"/>
      <c r="EU291" s="37">
        <f t="shared" si="76"/>
        <v>0</v>
      </c>
      <c r="EV291" s="37" t="str">
        <f t="shared" si="77"/>
        <v/>
      </c>
      <c r="EX291" s="21">
        <f>IF(AND(OR($M291=PL①!$A$25,$M291=PL①!$A$26,$M291=PL①!$A$27),OR($AG291=PL①!$H$26,$AG291=PL①!$H$27,$AG291=PL①!$H$28)),1,0)</f>
        <v>0</v>
      </c>
      <c r="EY291" s="21">
        <f t="shared" si="78"/>
        <v>0</v>
      </c>
      <c r="EZ291" s="112">
        <f>IF($EY291=0,1,IF($O$73="",0,VLOOKUP($O$73,PL②!$A$58:$P$1517,$EY291))+IF($AD$73="",0,VLOOKUP($AD$73,PL②!$A$58:$P$1517,$EY291))+IF($AS$73="",0,VLOOKUP($AS$73,PL②!$A$58:$P$1517,$EY291)))</f>
        <v>1</v>
      </c>
      <c r="FA291" s="21" t="str">
        <f t="shared" si="79"/>
        <v/>
      </c>
      <c r="FB291" s="112"/>
      <c r="FC291" s="21">
        <f>IF(OR($M291=PL①!$A$25,$M291=PL①!$A$26,$M291=PL①!$A$28,$M291=PL①!$A$29),1,0)</f>
        <v>0</v>
      </c>
      <c r="FF291" s="21">
        <f t="shared" si="80"/>
        <v>0</v>
      </c>
      <c r="FG291" s="21">
        <f t="shared" si="81"/>
        <v>0</v>
      </c>
      <c r="FH291" s="21">
        <f>IF(AND($AG291=PL①!$H$29,OR(入力①申請書項目!$M291=PL①!$A$25,入力①申請書項目!$M291=PL①!$A$26,入力①申請書項目!$M291=PL①!$A$27)),1,0)</f>
        <v>0</v>
      </c>
      <c r="FI291" s="21">
        <f>IF(AND($O$69=PL②!$G$1,入力①申請書項目!$AG291=PL①!$H$26,OR(入力①申請書項目!$M291=PL①!$A$25,入力①申請書項目!$M291=PL①!$A$26,入力①申請書項目!$M291=PL①!$A$28,入力①申請書項目!$M291=PL①!$A$29)),1,0)</f>
        <v>0</v>
      </c>
      <c r="FJ291" s="21">
        <f>IF(AND($AT291=PL①!$D$26,OR(入力①申請書項目!$M291=PL①!$A$25,入力①申請書項目!$M291=PL①!$A$26,入力①申請書項目!$M291=PL①!$A$27)),1,0)</f>
        <v>0</v>
      </c>
      <c r="FL291" s="37" t="str">
        <f t="shared" si="82"/>
        <v/>
      </c>
      <c r="FM291" s="37" t="str">
        <f t="shared" si="83"/>
        <v/>
      </c>
      <c r="FN291" s="37" t="str">
        <f t="shared" si="84"/>
        <v/>
      </c>
      <c r="FO291" s="37" t="str">
        <f t="shared" si="85"/>
        <v/>
      </c>
      <c r="FP291" s="37" t="str">
        <f t="shared" si="86"/>
        <v/>
      </c>
      <c r="FR291" s="54">
        <f t="shared" si="87"/>
        <v>1</v>
      </c>
      <c r="FS291" s="54" t="str">
        <f t="shared" si="89"/>
        <v/>
      </c>
    </row>
    <row r="292" spans="4:175" ht="13.5" customHeight="1">
      <c r="D292" s="410">
        <v>124</v>
      </c>
      <c r="E292" s="842"/>
      <c r="F292" s="843"/>
      <c r="G292" s="842"/>
      <c r="H292" s="843"/>
      <c r="I292" s="843"/>
      <c r="J292" s="842"/>
      <c r="K292" s="843"/>
      <c r="L292" s="843"/>
      <c r="M292" s="842"/>
      <c r="N292" s="842"/>
      <c r="O292" s="842"/>
      <c r="P292" s="842"/>
      <c r="Q292" s="853"/>
      <c r="R292" s="853"/>
      <c r="S292" s="853"/>
      <c r="T292" s="853"/>
      <c r="U292" s="853"/>
      <c r="V292" s="853"/>
      <c r="W292" s="853"/>
      <c r="X292" s="853"/>
      <c r="Y292" s="853"/>
      <c r="Z292" s="853"/>
      <c r="AA292" s="835"/>
      <c r="AB292" s="836"/>
      <c r="AC292" s="836"/>
      <c r="AD292" s="840"/>
      <c r="AE292" s="840"/>
      <c r="AF292" s="841"/>
      <c r="AG292" s="850"/>
      <c r="AH292" s="851"/>
      <c r="AI292" s="851"/>
      <c r="AJ292" s="852"/>
      <c r="AK292" s="839"/>
      <c r="AL292" s="839"/>
      <c r="AM292" s="839"/>
      <c r="AN292" s="854"/>
      <c r="AO292" s="840"/>
      <c r="AP292" s="849">
        <f t="shared" si="90"/>
        <v>0</v>
      </c>
      <c r="AQ292" s="849"/>
      <c r="AR292" s="849"/>
      <c r="AS292" s="849"/>
      <c r="AT292" s="847"/>
      <c r="AU292" s="848"/>
      <c r="AV292" s="834"/>
      <c r="AW292" s="834"/>
      <c r="AX292" s="834"/>
      <c r="AY292" s="834"/>
      <c r="AZ292" s="834"/>
      <c r="BA292" s="834"/>
      <c r="BB292" s="834"/>
      <c r="BC292" s="834"/>
      <c r="BD292" s="844"/>
      <c r="BE292" s="845"/>
      <c r="BF292" s="846"/>
      <c r="BG292" s="842"/>
      <c r="BH292" s="843"/>
      <c r="BI292" s="843"/>
      <c r="CR292" s="112"/>
      <c r="CS292" s="112"/>
      <c r="CT292" s="344"/>
      <c r="CU292" s="352"/>
      <c r="CV292" s="352"/>
      <c r="CW292" s="348"/>
      <c r="CX292" s="348"/>
      <c r="CY292" s="112"/>
      <c r="CZ292" s="112"/>
      <c r="DA292" s="112"/>
      <c r="DB292" s="112"/>
      <c r="DC292" s="112"/>
      <c r="DD292" s="112"/>
      <c r="DE292" s="112"/>
      <c r="DF292" s="112"/>
      <c r="DG292" s="112"/>
      <c r="DH292" s="112"/>
      <c r="DI292" s="112"/>
      <c r="DJ292" s="112"/>
      <c r="DK292" s="112"/>
      <c r="DL292" s="112"/>
      <c r="DM292" s="112"/>
      <c r="DN292" s="112"/>
      <c r="DO292" s="112"/>
      <c r="DP292" s="112"/>
      <c r="DQ292" s="112"/>
      <c r="DR292" s="112"/>
      <c r="DS292" s="112"/>
      <c r="DT292" s="112"/>
      <c r="DU292" s="112"/>
      <c r="DV292" s="112"/>
      <c r="DW292" s="112"/>
      <c r="DX292" s="112"/>
      <c r="DY292" s="112"/>
      <c r="DZ292" s="112"/>
      <c r="EA292" s="344"/>
      <c r="EB292" s="344"/>
      <c r="EC292" s="344"/>
      <c r="ED292" s="344"/>
      <c r="EE292" s="344"/>
      <c r="EF292" s="344"/>
      <c r="EG292" s="344"/>
      <c r="EH292" s="344"/>
      <c r="EI292" s="344"/>
      <c r="EJ292" s="344"/>
      <c r="EK292" s="344"/>
      <c r="EL292" s="344"/>
      <c r="EM292" s="344"/>
      <c r="EN292" s="344"/>
      <c r="EO292" s="344"/>
      <c r="EP292" s="344"/>
      <c r="ET292" s="33"/>
      <c r="EU292" s="37">
        <f t="shared" si="76"/>
        <v>0</v>
      </c>
      <c r="EV292" s="37" t="str">
        <f t="shared" si="77"/>
        <v/>
      </c>
      <c r="EX292" s="21">
        <f>IF(AND(OR($M292=PL①!$A$25,$M292=PL①!$A$26,$M292=PL①!$A$27),OR($AG292=PL①!$H$26,$AG292=PL①!$H$27,$AG292=PL①!$H$28)),1,0)</f>
        <v>0</v>
      </c>
      <c r="EY292" s="21">
        <f t="shared" si="78"/>
        <v>0</v>
      </c>
      <c r="EZ292" s="112">
        <f>IF($EY292=0,1,IF($O$73="",0,VLOOKUP($O$73,PL②!$A$58:$P$1517,$EY292))+IF($AD$73="",0,VLOOKUP($AD$73,PL②!$A$58:$P$1517,$EY292))+IF($AS$73="",0,VLOOKUP($AS$73,PL②!$A$58:$P$1517,$EY292)))</f>
        <v>1</v>
      </c>
      <c r="FA292" s="21" t="str">
        <f t="shared" si="79"/>
        <v/>
      </c>
      <c r="FB292" s="112"/>
      <c r="FC292" s="21">
        <f>IF(OR($M292=PL①!$A$25,$M292=PL①!$A$26,$M292=PL①!$A$28,$M292=PL①!$A$29),1,0)</f>
        <v>0</v>
      </c>
      <c r="FF292" s="21">
        <f t="shared" si="80"/>
        <v>0</v>
      </c>
      <c r="FG292" s="21">
        <f t="shared" si="81"/>
        <v>0</v>
      </c>
      <c r="FH292" s="21">
        <f>IF(AND($AG292=PL①!$H$29,OR(入力①申請書項目!$M292=PL①!$A$25,入力①申請書項目!$M292=PL①!$A$26,入力①申請書項目!$M292=PL①!$A$27)),1,0)</f>
        <v>0</v>
      </c>
      <c r="FI292" s="21">
        <f>IF(AND($O$69=PL②!$G$1,入力①申請書項目!$AG292=PL①!$H$26,OR(入力①申請書項目!$M292=PL①!$A$25,入力①申請書項目!$M292=PL①!$A$26,入力①申請書項目!$M292=PL①!$A$28,入力①申請書項目!$M292=PL①!$A$29)),1,0)</f>
        <v>0</v>
      </c>
      <c r="FJ292" s="21">
        <f>IF(AND($AT292=PL①!$D$26,OR(入力①申請書項目!$M292=PL①!$A$25,入力①申請書項目!$M292=PL①!$A$26,入力①申請書項目!$M292=PL①!$A$27)),1,0)</f>
        <v>0</v>
      </c>
      <c r="FL292" s="37" t="str">
        <f t="shared" si="82"/>
        <v/>
      </c>
      <c r="FM292" s="37" t="str">
        <f t="shared" si="83"/>
        <v/>
      </c>
      <c r="FN292" s="37" t="str">
        <f t="shared" si="84"/>
        <v/>
      </c>
      <c r="FO292" s="37" t="str">
        <f t="shared" si="85"/>
        <v/>
      </c>
      <c r="FP292" s="37" t="str">
        <f t="shared" si="86"/>
        <v/>
      </c>
      <c r="FR292" s="54">
        <f t="shared" si="87"/>
        <v>1</v>
      </c>
      <c r="FS292" s="54" t="str">
        <f t="shared" si="89"/>
        <v/>
      </c>
    </row>
    <row r="293" spans="4:175" ht="13.5" customHeight="1">
      <c r="D293" s="410">
        <v>125</v>
      </c>
      <c r="E293" s="842"/>
      <c r="F293" s="843"/>
      <c r="G293" s="842"/>
      <c r="H293" s="843"/>
      <c r="I293" s="843"/>
      <c r="J293" s="842"/>
      <c r="K293" s="843"/>
      <c r="L293" s="843"/>
      <c r="M293" s="842"/>
      <c r="N293" s="842"/>
      <c r="O293" s="842"/>
      <c r="P293" s="842"/>
      <c r="Q293" s="853"/>
      <c r="R293" s="853"/>
      <c r="S293" s="853"/>
      <c r="T293" s="853"/>
      <c r="U293" s="853"/>
      <c r="V293" s="853"/>
      <c r="W293" s="853"/>
      <c r="X293" s="853"/>
      <c r="Y293" s="853"/>
      <c r="Z293" s="853"/>
      <c r="AA293" s="835"/>
      <c r="AB293" s="836"/>
      <c r="AC293" s="836"/>
      <c r="AD293" s="841"/>
      <c r="AE293" s="853"/>
      <c r="AF293" s="853"/>
      <c r="AG293" s="842"/>
      <c r="AH293" s="842"/>
      <c r="AI293" s="842"/>
      <c r="AJ293" s="842"/>
      <c r="AK293" s="839"/>
      <c r="AL293" s="839"/>
      <c r="AM293" s="839"/>
      <c r="AN293" s="853"/>
      <c r="AO293" s="853"/>
      <c r="AP293" s="849">
        <f t="shared" si="90"/>
        <v>0</v>
      </c>
      <c r="AQ293" s="849"/>
      <c r="AR293" s="849"/>
      <c r="AS293" s="849"/>
      <c r="AT293" s="855"/>
      <c r="AU293" s="855"/>
      <c r="AV293" s="834"/>
      <c r="AW293" s="834"/>
      <c r="AX293" s="834"/>
      <c r="AY293" s="834"/>
      <c r="AZ293" s="834"/>
      <c r="BA293" s="834"/>
      <c r="BB293" s="834"/>
      <c r="BC293" s="834"/>
      <c r="BD293" s="834"/>
      <c r="BE293" s="834"/>
      <c r="BF293" s="834"/>
      <c r="BG293" s="842"/>
      <c r="BH293" s="843"/>
      <c r="BI293" s="843"/>
      <c r="CR293" s="112"/>
      <c r="CS293" s="112"/>
      <c r="CT293" s="344"/>
      <c r="CU293" s="352"/>
      <c r="CV293" s="352"/>
      <c r="CW293" s="348"/>
      <c r="CX293" s="348"/>
      <c r="CY293" s="112"/>
      <c r="CZ293" s="112"/>
      <c r="DA293" s="112"/>
      <c r="DB293" s="112"/>
      <c r="DC293" s="112"/>
      <c r="DD293" s="112"/>
      <c r="DE293" s="112"/>
      <c r="DF293" s="112"/>
      <c r="DG293" s="112"/>
      <c r="DH293" s="112"/>
      <c r="DI293" s="112"/>
      <c r="DJ293" s="112"/>
      <c r="DK293" s="112"/>
      <c r="DL293" s="112"/>
      <c r="DM293" s="112"/>
      <c r="DN293" s="112"/>
      <c r="DO293" s="112"/>
      <c r="DP293" s="112"/>
      <c r="DQ293" s="112"/>
      <c r="DR293" s="112"/>
      <c r="DS293" s="112"/>
      <c r="DT293" s="112"/>
      <c r="DU293" s="112"/>
      <c r="DV293" s="112"/>
      <c r="DW293" s="112"/>
      <c r="DX293" s="112"/>
      <c r="DY293" s="112"/>
      <c r="DZ293" s="112"/>
      <c r="EA293" s="344"/>
      <c r="EB293" s="344"/>
      <c r="EC293" s="344"/>
      <c r="ED293" s="344"/>
      <c r="EE293" s="344"/>
      <c r="EF293" s="344"/>
      <c r="EG293" s="344"/>
      <c r="EH293" s="344"/>
      <c r="EI293" s="344"/>
      <c r="EJ293" s="344"/>
      <c r="EK293" s="344"/>
      <c r="EL293" s="344"/>
      <c r="EM293" s="344"/>
      <c r="EN293" s="344"/>
      <c r="EO293" s="344"/>
      <c r="EP293" s="344"/>
      <c r="ET293" s="33"/>
      <c r="EU293" s="37">
        <f t="shared" si="76"/>
        <v>0</v>
      </c>
      <c r="EV293" s="37" t="str">
        <f t="shared" si="77"/>
        <v/>
      </c>
      <c r="EX293" s="21">
        <f>IF(AND(OR($M293=PL①!$A$25,$M293=PL①!$A$26,$M293=PL①!$A$27),OR($AG293=PL①!$H$26,$AG293=PL①!$H$27,$AG293=PL①!$H$28)),1,0)</f>
        <v>0</v>
      </c>
      <c r="EY293" s="21">
        <f t="shared" si="78"/>
        <v>0</v>
      </c>
      <c r="EZ293" s="112">
        <f>IF($EY293=0,1,IF($O$73="",0,VLOOKUP($O$73,PL②!$A$58:$P$1517,$EY293))+IF($AD$73="",0,VLOOKUP($AD$73,PL②!$A$58:$P$1517,$EY293))+IF($AS$73="",0,VLOOKUP($AS$73,PL②!$A$58:$P$1517,$EY293)))</f>
        <v>1</v>
      </c>
      <c r="FA293" s="21" t="str">
        <f t="shared" si="79"/>
        <v/>
      </c>
      <c r="FB293" s="112"/>
      <c r="FC293" s="21">
        <f>IF(OR($M293=PL①!$A$25,$M293=PL①!$A$26,$M293=PL①!$A$28,$M293=PL①!$A$29),1,0)</f>
        <v>0</v>
      </c>
      <c r="FF293" s="21">
        <f t="shared" si="80"/>
        <v>0</v>
      </c>
      <c r="FG293" s="21">
        <f t="shared" si="81"/>
        <v>0</v>
      </c>
      <c r="FH293" s="21">
        <f>IF(AND($AG293=PL①!$H$29,OR(入力①申請書項目!$M293=PL①!$A$25,入力①申請書項目!$M293=PL①!$A$26,入力①申請書項目!$M293=PL①!$A$27)),1,0)</f>
        <v>0</v>
      </c>
      <c r="FI293" s="21">
        <f>IF(AND($O$69=PL②!$G$1,入力①申請書項目!$AG293=PL①!$H$26,OR(入力①申請書項目!$M293=PL①!$A$25,入力①申請書項目!$M293=PL①!$A$26,入力①申請書項目!$M293=PL①!$A$28,入力①申請書項目!$M293=PL①!$A$29)),1,0)</f>
        <v>0</v>
      </c>
      <c r="FJ293" s="21">
        <f>IF(AND($AT293=PL①!$D$26,OR(入力①申請書項目!$M293=PL①!$A$25,入力①申請書項目!$M293=PL①!$A$26,入力①申請書項目!$M293=PL①!$A$27)),1,0)</f>
        <v>0</v>
      </c>
      <c r="FL293" s="37" t="str">
        <f t="shared" si="82"/>
        <v/>
      </c>
      <c r="FM293" s="37" t="str">
        <f t="shared" si="83"/>
        <v/>
      </c>
      <c r="FN293" s="37" t="str">
        <f t="shared" si="84"/>
        <v/>
      </c>
      <c r="FO293" s="37" t="str">
        <f t="shared" si="85"/>
        <v/>
      </c>
      <c r="FP293" s="37" t="str">
        <f t="shared" si="86"/>
        <v/>
      </c>
      <c r="FR293" s="54">
        <f t="shared" si="87"/>
        <v>1</v>
      </c>
      <c r="FS293" s="54" t="str">
        <f t="shared" si="89"/>
        <v/>
      </c>
    </row>
    <row r="294" spans="4:175" ht="13.5" customHeight="1">
      <c r="D294" s="410">
        <v>126</v>
      </c>
      <c r="E294" s="842"/>
      <c r="F294" s="843"/>
      <c r="G294" s="842"/>
      <c r="H294" s="843"/>
      <c r="I294" s="843"/>
      <c r="J294" s="842"/>
      <c r="K294" s="843"/>
      <c r="L294" s="843"/>
      <c r="M294" s="842"/>
      <c r="N294" s="842"/>
      <c r="O294" s="842"/>
      <c r="P294" s="842"/>
      <c r="Q294" s="853"/>
      <c r="R294" s="853"/>
      <c r="S294" s="853"/>
      <c r="T294" s="853"/>
      <c r="U294" s="853"/>
      <c r="V294" s="853"/>
      <c r="W294" s="853"/>
      <c r="X294" s="853"/>
      <c r="Y294" s="853"/>
      <c r="Z294" s="853"/>
      <c r="AA294" s="837"/>
      <c r="AB294" s="838"/>
      <c r="AC294" s="838"/>
      <c r="AD294" s="841"/>
      <c r="AE294" s="853"/>
      <c r="AF294" s="853"/>
      <c r="AG294" s="842"/>
      <c r="AH294" s="842"/>
      <c r="AI294" s="842"/>
      <c r="AJ294" s="842"/>
      <c r="AK294" s="839"/>
      <c r="AL294" s="839"/>
      <c r="AM294" s="839"/>
      <c r="AN294" s="853"/>
      <c r="AO294" s="853"/>
      <c r="AP294" s="849">
        <f t="shared" si="90"/>
        <v>0</v>
      </c>
      <c r="AQ294" s="849"/>
      <c r="AR294" s="849"/>
      <c r="AS294" s="849"/>
      <c r="AT294" s="855"/>
      <c r="AU294" s="855"/>
      <c r="AV294" s="834"/>
      <c r="AW294" s="834"/>
      <c r="AX294" s="834"/>
      <c r="AY294" s="834"/>
      <c r="AZ294" s="834"/>
      <c r="BA294" s="834"/>
      <c r="BB294" s="834"/>
      <c r="BC294" s="834"/>
      <c r="BD294" s="834"/>
      <c r="BE294" s="834"/>
      <c r="BF294" s="834"/>
      <c r="BG294" s="842"/>
      <c r="BH294" s="843"/>
      <c r="BI294" s="843"/>
      <c r="CR294" s="112"/>
      <c r="CS294" s="112"/>
      <c r="CT294" s="348"/>
      <c r="CU294" s="348"/>
      <c r="CV294" s="348"/>
      <c r="CW294" s="348"/>
      <c r="CX294" s="348"/>
      <c r="CY294" s="112"/>
      <c r="CZ294" s="112"/>
      <c r="DA294" s="112"/>
      <c r="DB294" s="112"/>
      <c r="DC294" s="112"/>
      <c r="DD294" s="112"/>
      <c r="DE294" s="112"/>
      <c r="DF294" s="112"/>
      <c r="DG294" s="112"/>
      <c r="DH294" s="112"/>
      <c r="DI294" s="112"/>
      <c r="DJ294" s="112"/>
      <c r="DK294" s="112"/>
      <c r="DL294" s="112"/>
      <c r="DM294" s="112"/>
      <c r="DN294" s="112"/>
      <c r="DO294" s="112"/>
      <c r="DP294" s="112"/>
      <c r="DQ294" s="112"/>
      <c r="DR294" s="112"/>
      <c r="DS294" s="112"/>
      <c r="DT294" s="112"/>
      <c r="DU294" s="112"/>
      <c r="DV294" s="112"/>
      <c r="DW294" s="112"/>
      <c r="DX294" s="112"/>
      <c r="DY294" s="112"/>
      <c r="DZ294" s="112"/>
      <c r="EA294" s="344"/>
      <c r="EB294" s="344"/>
      <c r="EC294" s="344"/>
      <c r="ED294" s="344"/>
      <c r="EE294" s="344"/>
      <c r="EF294" s="344"/>
      <c r="EG294" s="344"/>
      <c r="EH294" s="344"/>
      <c r="EI294" s="344"/>
      <c r="EJ294" s="344"/>
      <c r="EK294" s="344"/>
      <c r="EL294" s="344"/>
      <c r="EM294" s="344"/>
      <c r="EN294" s="344"/>
      <c r="EO294" s="344"/>
      <c r="EP294" s="344"/>
      <c r="ET294" s="33"/>
      <c r="EU294" s="37">
        <f t="shared" si="76"/>
        <v>0</v>
      </c>
      <c r="EV294" s="37" t="str">
        <f t="shared" si="77"/>
        <v/>
      </c>
      <c r="EX294" s="21">
        <f>IF(AND(OR($M294=PL①!$A$25,$M294=PL①!$A$26,$M294=PL①!$A$27),OR($AG294=PL①!$H$26,$AG294=PL①!$H$27,$AG294=PL①!$H$28)),1,0)</f>
        <v>0</v>
      </c>
      <c r="EY294" s="21">
        <f t="shared" si="78"/>
        <v>0</v>
      </c>
      <c r="EZ294" s="112">
        <f>IF($EY294=0,1,IF($O$73="",0,VLOOKUP($O$73,PL②!$A$58:$P$1517,$EY294))+IF($AD$73="",0,VLOOKUP($AD$73,PL②!$A$58:$P$1517,$EY294))+IF($AS$73="",0,VLOOKUP($AS$73,PL②!$A$58:$P$1517,$EY294)))</f>
        <v>1</v>
      </c>
      <c r="FA294" s="21" t="str">
        <f t="shared" si="79"/>
        <v/>
      </c>
      <c r="FB294" s="112"/>
      <c r="FC294" s="21">
        <f>IF(OR($M294=PL①!$A$25,$M294=PL①!$A$26,$M294=PL①!$A$28,$M294=PL①!$A$29),1,0)</f>
        <v>0</v>
      </c>
      <c r="FF294" s="21">
        <f t="shared" si="80"/>
        <v>0</v>
      </c>
      <c r="FG294" s="21">
        <f t="shared" si="81"/>
        <v>0</v>
      </c>
      <c r="FH294" s="21">
        <f>IF(AND($AG294=PL①!$H$29,OR(入力①申請書項目!$M294=PL①!$A$25,入力①申請書項目!$M294=PL①!$A$26,入力①申請書項目!$M294=PL①!$A$27)),1,0)</f>
        <v>0</v>
      </c>
      <c r="FI294" s="21">
        <f>IF(AND($O$69=PL②!$G$1,入力①申請書項目!$AG294=PL①!$H$26,OR(入力①申請書項目!$M294=PL①!$A$25,入力①申請書項目!$M294=PL①!$A$26,入力①申請書項目!$M294=PL①!$A$28,入力①申請書項目!$M294=PL①!$A$29)),1,0)</f>
        <v>0</v>
      </c>
      <c r="FJ294" s="21">
        <f>IF(AND($AT294=PL①!$D$26,OR(入力①申請書項目!$M294=PL①!$A$25,入力①申請書項目!$M294=PL①!$A$26,入力①申請書項目!$M294=PL①!$A$27)),1,0)</f>
        <v>0</v>
      </c>
      <c r="FL294" s="37" t="str">
        <f t="shared" si="82"/>
        <v/>
      </c>
      <c r="FM294" s="37" t="str">
        <f t="shared" si="83"/>
        <v/>
      </c>
      <c r="FN294" s="37" t="str">
        <f t="shared" si="84"/>
        <v/>
      </c>
      <c r="FO294" s="37" t="str">
        <f t="shared" si="85"/>
        <v/>
      </c>
      <c r="FP294" s="37" t="str">
        <f t="shared" si="86"/>
        <v/>
      </c>
      <c r="FR294" s="54">
        <f t="shared" si="87"/>
        <v>1</v>
      </c>
      <c r="FS294" s="54" t="str">
        <f t="shared" si="89"/>
        <v/>
      </c>
    </row>
    <row r="295" spans="4:175" ht="13.5" customHeight="1">
      <c r="D295" s="410">
        <v>127</v>
      </c>
      <c r="E295" s="842"/>
      <c r="F295" s="843"/>
      <c r="G295" s="842"/>
      <c r="H295" s="843"/>
      <c r="I295" s="843"/>
      <c r="J295" s="842"/>
      <c r="K295" s="843"/>
      <c r="L295" s="843"/>
      <c r="M295" s="842"/>
      <c r="N295" s="842"/>
      <c r="O295" s="842"/>
      <c r="P295" s="842"/>
      <c r="Q295" s="853"/>
      <c r="R295" s="853"/>
      <c r="S295" s="853"/>
      <c r="T295" s="853"/>
      <c r="U295" s="853"/>
      <c r="V295" s="853"/>
      <c r="W295" s="853"/>
      <c r="X295" s="853"/>
      <c r="Y295" s="853"/>
      <c r="Z295" s="853"/>
      <c r="AA295" s="835"/>
      <c r="AB295" s="836"/>
      <c r="AC295" s="836"/>
      <c r="AD295" s="840"/>
      <c r="AE295" s="840"/>
      <c r="AF295" s="841"/>
      <c r="AG295" s="850"/>
      <c r="AH295" s="851"/>
      <c r="AI295" s="851"/>
      <c r="AJ295" s="852"/>
      <c r="AK295" s="839"/>
      <c r="AL295" s="839"/>
      <c r="AM295" s="839"/>
      <c r="AN295" s="854"/>
      <c r="AO295" s="840"/>
      <c r="AP295" s="849">
        <f t="shared" si="90"/>
        <v>0</v>
      </c>
      <c r="AQ295" s="849"/>
      <c r="AR295" s="849"/>
      <c r="AS295" s="849"/>
      <c r="AT295" s="847"/>
      <c r="AU295" s="848"/>
      <c r="AV295" s="834"/>
      <c r="AW295" s="834"/>
      <c r="AX295" s="834"/>
      <c r="AY295" s="834"/>
      <c r="AZ295" s="834"/>
      <c r="BA295" s="834"/>
      <c r="BB295" s="834"/>
      <c r="BC295" s="834"/>
      <c r="BD295" s="844"/>
      <c r="BE295" s="845"/>
      <c r="BF295" s="846"/>
      <c r="BG295" s="842"/>
      <c r="BH295" s="843"/>
      <c r="BI295" s="843"/>
      <c r="CR295" s="112"/>
      <c r="CS295" s="112"/>
      <c r="CT295" s="343"/>
      <c r="CU295" s="343"/>
      <c r="CV295" s="343"/>
      <c r="CW295" s="353"/>
      <c r="CX295" s="348"/>
      <c r="CY295" s="112"/>
      <c r="CZ295" s="112"/>
      <c r="DA295" s="112"/>
      <c r="DB295" s="112"/>
      <c r="DC295" s="112"/>
      <c r="DD295" s="112"/>
      <c r="DE295" s="112"/>
      <c r="DF295" s="112"/>
      <c r="DG295" s="112"/>
      <c r="DH295" s="112"/>
      <c r="DI295" s="112"/>
      <c r="DJ295" s="112"/>
      <c r="DK295" s="112"/>
      <c r="DL295" s="112"/>
      <c r="DM295" s="112"/>
      <c r="DN295" s="112"/>
      <c r="DO295" s="112"/>
      <c r="DP295" s="112"/>
      <c r="DQ295" s="112"/>
      <c r="DR295" s="112"/>
      <c r="DS295" s="112"/>
      <c r="DT295" s="112"/>
      <c r="DU295" s="112"/>
      <c r="DV295" s="112"/>
      <c r="DW295" s="112"/>
      <c r="DX295" s="112"/>
      <c r="DY295" s="112"/>
      <c r="DZ295" s="112"/>
      <c r="EA295" s="344"/>
      <c r="EB295" s="344"/>
      <c r="EC295" s="344"/>
      <c r="ED295" s="344"/>
      <c r="EE295" s="344"/>
      <c r="EF295" s="344"/>
      <c r="EG295" s="344"/>
      <c r="EH295" s="344"/>
      <c r="EI295" s="344"/>
      <c r="EJ295" s="344"/>
      <c r="EK295" s="344"/>
      <c r="EL295" s="344"/>
      <c r="EM295" s="344"/>
      <c r="EN295" s="344"/>
      <c r="EO295" s="344"/>
      <c r="EP295" s="344"/>
      <c r="ET295" s="33"/>
      <c r="EU295" s="37">
        <f t="shared" si="76"/>
        <v>0</v>
      </c>
      <c r="EV295" s="37" t="str">
        <f t="shared" si="77"/>
        <v/>
      </c>
      <c r="EX295" s="21">
        <f>IF(AND(OR($M295=PL①!$A$25,$M295=PL①!$A$26,$M295=PL①!$A$27),OR($AG295=PL①!$H$26,$AG295=PL①!$H$27,$AG295=PL①!$H$28)),1,0)</f>
        <v>0</v>
      </c>
      <c r="EY295" s="21">
        <f t="shared" si="78"/>
        <v>0</v>
      </c>
      <c r="EZ295" s="112">
        <f>IF($EY295=0,1,IF($O$73="",0,VLOOKUP($O$73,PL②!$A$58:$P$1517,$EY295))+IF($AD$73="",0,VLOOKUP($AD$73,PL②!$A$58:$P$1517,$EY295))+IF($AS$73="",0,VLOOKUP($AS$73,PL②!$A$58:$P$1517,$EY295)))</f>
        <v>1</v>
      </c>
      <c r="FA295" s="21" t="str">
        <f t="shared" si="79"/>
        <v/>
      </c>
      <c r="FB295" s="112"/>
      <c r="FC295" s="21">
        <f>IF(OR($M295=PL①!$A$25,$M295=PL①!$A$26,$M295=PL①!$A$28,$M295=PL①!$A$29),1,0)</f>
        <v>0</v>
      </c>
      <c r="FF295" s="21">
        <f t="shared" si="80"/>
        <v>0</v>
      </c>
      <c r="FG295" s="21">
        <f t="shared" si="81"/>
        <v>0</v>
      </c>
      <c r="FH295" s="21">
        <f>IF(AND($AG295=PL①!$H$29,OR(入力①申請書項目!$M295=PL①!$A$25,入力①申請書項目!$M295=PL①!$A$26,入力①申請書項目!$M295=PL①!$A$27)),1,0)</f>
        <v>0</v>
      </c>
      <c r="FI295" s="21">
        <f>IF(AND($O$69=PL②!$G$1,入力①申請書項目!$AG295=PL①!$H$26,OR(入力①申請書項目!$M295=PL①!$A$25,入力①申請書項目!$M295=PL①!$A$26,入力①申請書項目!$M295=PL①!$A$28,入力①申請書項目!$M295=PL①!$A$29)),1,0)</f>
        <v>0</v>
      </c>
      <c r="FJ295" s="21">
        <f>IF(AND($AT295=PL①!$D$26,OR(入力①申請書項目!$M295=PL①!$A$25,入力①申請書項目!$M295=PL①!$A$26,入力①申請書項目!$M295=PL①!$A$27)),1,0)</f>
        <v>0</v>
      </c>
      <c r="FL295" s="37" t="str">
        <f t="shared" si="82"/>
        <v/>
      </c>
      <c r="FM295" s="37" t="str">
        <f t="shared" si="83"/>
        <v/>
      </c>
      <c r="FN295" s="37" t="str">
        <f t="shared" si="84"/>
        <v/>
      </c>
      <c r="FO295" s="37" t="str">
        <f t="shared" si="85"/>
        <v/>
      </c>
      <c r="FP295" s="37" t="str">
        <f t="shared" si="86"/>
        <v/>
      </c>
      <c r="FR295" s="54">
        <f t="shared" si="87"/>
        <v>1</v>
      </c>
      <c r="FS295" s="54" t="str">
        <f t="shared" si="89"/>
        <v/>
      </c>
    </row>
    <row r="296" spans="4:175" ht="13.5" customHeight="1">
      <c r="D296" s="410">
        <v>128</v>
      </c>
      <c r="E296" s="842"/>
      <c r="F296" s="843"/>
      <c r="G296" s="842"/>
      <c r="H296" s="843"/>
      <c r="I296" s="843"/>
      <c r="J296" s="842"/>
      <c r="K296" s="843"/>
      <c r="L296" s="843"/>
      <c r="M296" s="842"/>
      <c r="N296" s="842"/>
      <c r="O296" s="842"/>
      <c r="P296" s="842"/>
      <c r="Q296" s="853"/>
      <c r="R296" s="853"/>
      <c r="S296" s="853"/>
      <c r="T296" s="853"/>
      <c r="U296" s="853"/>
      <c r="V296" s="853"/>
      <c r="W296" s="853"/>
      <c r="X296" s="853"/>
      <c r="Y296" s="853"/>
      <c r="Z296" s="853"/>
      <c r="AA296" s="835"/>
      <c r="AB296" s="836"/>
      <c r="AC296" s="836"/>
      <c r="AD296" s="841"/>
      <c r="AE296" s="853"/>
      <c r="AF296" s="853"/>
      <c r="AG296" s="842"/>
      <c r="AH296" s="842"/>
      <c r="AI296" s="842"/>
      <c r="AJ296" s="842"/>
      <c r="AK296" s="839"/>
      <c r="AL296" s="839"/>
      <c r="AM296" s="839"/>
      <c r="AN296" s="853"/>
      <c r="AO296" s="853"/>
      <c r="AP296" s="849">
        <f t="shared" si="90"/>
        <v>0</v>
      </c>
      <c r="AQ296" s="849"/>
      <c r="AR296" s="849"/>
      <c r="AS296" s="849"/>
      <c r="AT296" s="855"/>
      <c r="AU296" s="855"/>
      <c r="AV296" s="834"/>
      <c r="AW296" s="834"/>
      <c r="AX296" s="834"/>
      <c r="AY296" s="834"/>
      <c r="AZ296" s="834"/>
      <c r="BA296" s="834"/>
      <c r="BB296" s="834"/>
      <c r="BC296" s="834"/>
      <c r="BD296" s="834"/>
      <c r="BE296" s="834"/>
      <c r="BF296" s="834"/>
      <c r="BG296" s="842"/>
      <c r="BH296" s="843"/>
      <c r="BI296" s="843"/>
      <c r="CR296" s="112"/>
      <c r="CS296" s="112"/>
      <c r="CT296" s="354"/>
      <c r="CU296" s="354"/>
      <c r="CV296" s="354"/>
      <c r="CW296" s="353"/>
      <c r="CX296" s="348"/>
      <c r="CY296" s="112"/>
      <c r="CZ296" s="112"/>
      <c r="DA296" s="112"/>
      <c r="DB296" s="112"/>
      <c r="DC296" s="112"/>
      <c r="DD296" s="112"/>
      <c r="DE296" s="112"/>
      <c r="DF296" s="112"/>
      <c r="DG296" s="112"/>
      <c r="DH296" s="112"/>
      <c r="DI296" s="112"/>
      <c r="DJ296" s="112"/>
      <c r="DK296" s="112"/>
      <c r="DL296" s="112"/>
      <c r="DM296" s="112"/>
      <c r="DN296" s="112"/>
      <c r="DO296" s="112"/>
      <c r="DP296" s="112"/>
      <c r="DQ296" s="112"/>
      <c r="DR296" s="112"/>
      <c r="DS296" s="112"/>
      <c r="DT296" s="112"/>
      <c r="DU296" s="112"/>
      <c r="DV296" s="112"/>
      <c r="DW296" s="112"/>
      <c r="DX296" s="112"/>
      <c r="DY296" s="112"/>
      <c r="DZ296" s="112"/>
      <c r="EA296" s="344"/>
      <c r="EB296" s="344"/>
      <c r="EC296" s="344"/>
      <c r="ED296" s="344"/>
      <c r="EE296" s="344"/>
      <c r="EF296" s="344"/>
      <c r="EG296" s="344"/>
      <c r="EH296" s="344"/>
      <c r="EI296" s="344"/>
      <c r="EJ296" s="344"/>
      <c r="EK296" s="344"/>
      <c r="EL296" s="344"/>
      <c r="EM296" s="344"/>
      <c r="EN296" s="344"/>
      <c r="EO296" s="344"/>
      <c r="EP296" s="344"/>
      <c r="ET296" s="33"/>
      <c r="EU296" s="37">
        <f t="shared" si="76"/>
        <v>0</v>
      </c>
      <c r="EV296" s="37" t="str">
        <f t="shared" si="77"/>
        <v/>
      </c>
      <c r="EX296" s="21">
        <f>IF(AND(OR($M296=PL①!$A$25,$M296=PL①!$A$26,$M296=PL①!$A$27),OR($AG296=PL①!$H$26,$AG296=PL①!$H$27,$AG296=PL①!$H$28)),1,0)</f>
        <v>0</v>
      </c>
      <c r="EY296" s="21">
        <f t="shared" si="78"/>
        <v>0</v>
      </c>
      <c r="EZ296" s="112">
        <f>IF($EY296=0,1,IF($O$73="",0,VLOOKUP($O$73,PL②!$A$58:$P$1517,$EY296))+IF($AD$73="",0,VLOOKUP($AD$73,PL②!$A$58:$P$1517,$EY296))+IF($AS$73="",0,VLOOKUP($AS$73,PL②!$A$58:$P$1517,$EY296)))</f>
        <v>1</v>
      </c>
      <c r="FA296" s="21" t="str">
        <f t="shared" si="79"/>
        <v/>
      </c>
      <c r="FB296" s="112"/>
      <c r="FC296" s="21">
        <f>IF(OR($M296=PL①!$A$25,$M296=PL①!$A$26,$M296=PL①!$A$28,$M296=PL①!$A$29),1,0)</f>
        <v>0</v>
      </c>
      <c r="FF296" s="21">
        <f t="shared" si="80"/>
        <v>0</v>
      </c>
      <c r="FG296" s="21">
        <f t="shared" si="81"/>
        <v>0</v>
      </c>
      <c r="FH296" s="21">
        <f>IF(AND($AG296=PL①!$H$29,OR(入力①申請書項目!$M296=PL①!$A$25,入力①申請書項目!$M296=PL①!$A$26,入力①申請書項目!$M296=PL①!$A$27)),1,0)</f>
        <v>0</v>
      </c>
      <c r="FI296" s="21">
        <f>IF(AND($O$69=PL②!$G$1,入力①申請書項目!$AG296=PL①!$H$26,OR(入力①申請書項目!$M296=PL①!$A$25,入力①申請書項目!$M296=PL①!$A$26,入力①申請書項目!$M296=PL①!$A$28,入力①申請書項目!$M296=PL①!$A$29)),1,0)</f>
        <v>0</v>
      </c>
      <c r="FJ296" s="21">
        <f>IF(AND($AT296=PL①!$D$26,OR(入力①申請書項目!$M296=PL①!$A$25,入力①申請書項目!$M296=PL①!$A$26,入力①申請書項目!$M296=PL①!$A$27)),1,0)</f>
        <v>0</v>
      </c>
      <c r="FL296" s="37" t="str">
        <f t="shared" si="82"/>
        <v/>
      </c>
      <c r="FM296" s="37" t="str">
        <f t="shared" si="83"/>
        <v/>
      </c>
      <c r="FN296" s="37" t="str">
        <f t="shared" si="84"/>
        <v/>
      </c>
      <c r="FO296" s="37" t="str">
        <f t="shared" si="85"/>
        <v/>
      </c>
      <c r="FP296" s="37" t="str">
        <f t="shared" si="86"/>
        <v/>
      </c>
      <c r="FR296" s="54">
        <f t="shared" si="87"/>
        <v>1</v>
      </c>
      <c r="FS296" s="54" t="str">
        <f t="shared" si="89"/>
        <v/>
      </c>
    </row>
    <row r="297" spans="4:175" ht="13.5" customHeight="1">
      <c r="D297" s="410">
        <v>129</v>
      </c>
      <c r="E297" s="842"/>
      <c r="F297" s="843"/>
      <c r="G297" s="842"/>
      <c r="H297" s="843"/>
      <c r="I297" s="843"/>
      <c r="J297" s="842"/>
      <c r="K297" s="843"/>
      <c r="L297" s="843"/>
      <c r="M297" s="842"/>
      <c r="N297" s="842"/>
      <c r="O297" s="842"/>
      <c r="P297" s="842"/>
      <c r="Q297" s="853"/>
      <c r="R297" s="853"/>
      <c r="S297" s="853"/>
      <c r="T297" s="853"/>
      <c r="U297" s="853"/>
      <c r="V297" s="853"/>
      <c r="W297" s="853"/>
      <c r="X297" s="853"/>
      <c r="Y297" s="853"/>
      <c r="Z297" s="853"/>
      <c r="AA297" s="837"/>
      <c r="AB297" s="838"/>
      <c r="AC297" s="838"/>
      <c r="AD297" s="841"/>
      <c r="AE297" s="853"/>
      <c r="AF297" s="853"/>
      <c r="AG297" s="842"/>
      <c r="AH297" s="842"/>
      <c r="AI297" s="842"/>
      <c r="AJ297" s="842"/>
      <c r="AK297" s="839"/>
      <c r="AL297" s="839"/>
      <c r="AM297" s="839"/>
      <c r="AN297" s="853"/>
      <c r="AO297" s="853"/>
      <c r="AP297" s="849">
        <f t="shared" si="90"/>
        <v>0</v>
      </c>
      <c r="AQ297" s="849"/>
      <c r="AR297" s="849"/>
      <c r="AS297" s="849"/>
      <c r="AT297" s="855"/>
      <c r="AU297" s="855"/>
      <c r="AV297" s="834"/>
      <c r="AW297" s="834"/>
      <c r="AX297" s="834"/>
      <c r="AY297" s="834"/>
      <c r="AZ297" s="834"/>
      <c r="BA297" s="834"/>
      <c r="BB297" s="834"/>
      <c r="BC297" s="834"/>
      <c r="BD297" s="834"/>
      <c r="BE297" s="834"/>
      <c r="BF297" s="834"/>
      <c r="BG297" s="842"/>
      <c r="BH297" s="843"/>
      <c r="BI297" s="843"/>
      <c r="CR297" s="112"/>
      <c r="CS297" s="112"/>
      <c r="CT297" s="343"/>
      <c r="CU297" s="355"/>
      <c r="CV297" s="356"/>
      <c r="CW297" s="353"/>
      <c r="CX297" s="348"/>
      <c r="CY297" s="112"/>
      <c r="CZ297" s="112"/>
      <c r="DA297" s="112"/>
      <c r="DB297" s="112"/>
      <c r="DC297" s="112"/>
      <c r="DD297" s="112"/>
      <c r="DE297" s="112"/>
      <c r="DF297" s="112"/>
      <c r="DG297" s="112"/>
      <c r="DH297" s="112"/>
      <c r="DI297" s="112"/>
      <c r="DJ297" s="112"/>
      <c r="DK297" s="112"/>
      <c r="DL297" s="112"/>
      <c r="DM297" s="112"/>
      <c r="DN297" s="112"/>
      <c r="DO297" s="112"/>
      <c r="DP297" s="112"/>
      <c r="DQ297" s="112"/>
      <c r="DR297" s="112"/>
      <c r="DS297" s="112"/>
      <c r="DT297" s="112"/>
      <c r="DU297" s="112"/>
      <c r="DV297" s="112"/>
      <c r="DW297" s="112"/>
      <c r="DX297" s="112"/>
      <c r="DY297" s="112"/>
      <c r="DZ297" s="112"/>
      <c r="EA297" s="344"/>
      <c r="EB297" s="344"/>
      <c r="EC297" s="344"/>
      <c r="ED297" s="344"/>
      <c r="EE297" s="344"/>
      <c r="EF297" s="344"/>
      <c r="EG297" s="344"/>
      <c r="EH297" s="344"/>
      <c r="EI297" s="344"/>
      <c r="EJ297" s="344"/>
      <c r="EK297" s="344"/>
      <c r="EL297" s="344"/>
      <c r="EM297" s="344"/>
      <c r="EN297" s="344"/>
      <c r="EO297" s="344"/>
      <c r="EP297" s="344"/>
      <c r="ET297" s="33"/>
      <c r="EU297" s="37">
        <f t="shared" si="76"/>
        <v>0</v>
      </c>
      <c r="EV297" s="37" t="str">
        <f t="shared" si="77"/>
        <v/>
      </c>
      <c r="EX297" s="21">
        <f>IF(AND(OR($M297=PL①!$A$25,$M297=PL①!$A$26,$M297=PL①!$A$27),OR($AG297=PL①!$H$26,$AG297=PL①!$H$27,$AG297=PL①!$H$28)),1,0)</f>
        <v>0</v>
      </c>
      <c r="EY297" s="21">
        <f t="shared" si="78"/>
        <v>0</v>
      </c>
      <c r="EZ297" s="112">
        <f>IF($EY297=0,1,IF($O$73="",0,VLOOKUP($O$73,PL②!$A$58:$P$1517,$EY297))+IF($AD$73="",0,VLOOKUP($AD$73,PL②!$A$58:$P$1517,$EY297))+IF($AS$73="",0,VLOOKUP($AS$73,PL②!$A$58:$P$1517,$EY297)))</f>
        <v>1</v>
      </c>
      <c r="FA297" s="21" t="str">
        <f t="shared" si="79"/>
        <v/>
      </c>
      <c r="FB297" s="112"/>
      <c r="FC297" s="21">
        <f>IF(OR($M297=PL①!$A$25,$M297=PL①!$A$26,$M297=PL①!$A$28,$M297=PL①!$A$29),1,0)</f>
        <v>0</v>
      </c>
      <c r="FF297" s="21">
        <f t="shared" si="80"/>
        <v>0</v>
      </c>
      <c r="FG297" s="21">
        <f t="shared" si="81"/>
        <v>0</v>
      </c>
      <c r="FH297" s="21">
        <f>IF(AND($AG297=PL①!$H$29,OR(入力①申請書項目!$M297=PL①!$A$25,入力①申請書項目!$M297=PL①!$A$26,入力①申請書項目!$M297=PL①!$A$27)),1,0)</f>
        <v>0</v>
      </c>
      <c r="FI297" s="21">
        <f>IF(AND($O$69=PL②!$G$1,入力①申請書項目!$AG297=PL①!$H$26,OR(入力①申請書項目!$M297=PL①!$A$25,入力①申請書項目!$M297=PL①!$A$26,入力①申請書項目!$M297=PL①!$A$28,入力①申請書項目!$M297=PL①!$A$29)),1,0)</f>
        <v>0</v>
      </c>
      <c r="FJ297" s="21">
        <f>IF(AND($AT297=PL①!$D$26,OR(入力①申請書項目!$M297=PL①!$A$25,入力①申請書項目!$M297=PL①!$A$26,入力①申請書項目!$M297=PL①!$A$27)),1,0)</f>
        <v>0</v>
      </c>
      <c r="FL297" s="37" t="str">
        <f t="shared" si="82"/>
        <v/>
      </c>
      <c r="FM297" s="37" t="str">
        <f t="shared" si="83"/>
        <v/>
      </c>
      <c r="FN297" s="37" t="str">
        <f t="shared" si="84"/>
        <v/>
      </c>
      <c r="FO297" s="37" t="str">
        <f t="shared" si="85"/>
        <v/>
      </c>
      <c r="FP297" s="37" t="str">
        <f t="shared" si="86"/>
        <v/>
      </c>
      <c r="FR297" s="54">
        <f t="shared" si="87"/>
        <v>1</v>
      </c>
      <c r="FS297" s="54" t="str">
        <f t="shared" si="89"/>
        <v/>
      </c>
    </row>
    <row r="298" spans="4:175" ht="13.5" customHeight="1">
      <c r="D298" s="410">
        <v>130</v>
      </c>
      <c r="E298" s="842"/>
      <c r="F298" s="843"/>
      <c r="G298" s="842"/>
      <c r="H298" s="843"/>
      <c r="I298" s="843"/>
      <c r="J298" s="842"/>
      <c r="K298" s="843"/>
      <c r="L298" s="843"/>
      <c r="M298" s="842"/>
      <c r="N298" s="842"/>
      <c r="O298" s="842"/>
      <c r="P298" s="842"/>
      <c r="Q298" s="853"/>
      <c r="R298" s="853"/>
      <c r="S298" s="853"/>
      <c r="T298" s="853"/>
      <c r="U298" s="853"/>
      <c r="V298" s="853"/>
      <c r="W298" s="853"/>
      <c r="X298" s="853"/>
      <c r="Y298" s="853"/>
      <c r="Z298" s="853"/>
      <c r="AA298" s="835"/>
      <c r="AB298" s="836"/>
      <c r="AC298" s="836"/>
      <c r="AD298" s="840"/>
      <c r="AE298" s="840"/>
      <c r="AF298" s="841"/>
      <c r="AG298" s="850"/>
      <c r="AH298" s="851"/>
      <c r="AI298" s="851"/>
      <c r="AJ298" s="852"/>
      <c r="AK298" s="839"/>
      <c r="AL298" s="839"/>
      <c r="AM298" s="839"/>
      <c r="AN298" s="854"/>
      <c r="AO298" s="840"/>
      <c r="AP298" s="849">
        <f t="shared" si="90"/>
        <v>0</v>
      </c>
      <c r="AQ298" s="849"/>
      <c r="AR298" s="849"/>
      <c r="AS298" s="849"/>
      <c r="AT298" s="847"/>
      <c r="AU298" s="848"/>
      <c r="AV298" s="834"/>
      <c r="AW298" s="834"/>
      <c r="AX298" s="834"/>
      <c r="AY298" s="834"/>
      <c r="AZ298" s="834"/>
      <c r="BA298" s="834"/>
      <c r="BB298" s="834"/>
      <c r="BC298" s="834"/>
      <c r="BD298" s="844"/>
      <c r="BE298" s="845"/>
      <c r="BF298" s="846"/>
      <c r="BG298" s="842"/>
      <c r="BH298" s="843"/>
      <c r="BI298" s="843"/>
      <c r="CR298" s="112"/>
      <c r="CS298" s="112"/>
      <c r="CT298" s="343"/>
      <c r="CU298" s="355"/>
      <c r="CV298" s="356"/>
      <c r="CW298" s="353"/>
      <c r="CX298" s="348"/>
      <c r="CY298" s="112"/>
      <c r="CZ298" s="112"/>
      <c r="DA298" s="112"/>
      <c r="DB298" s="112"/>
      <c r="DC298" s="112"/>
      <c r="DD298" s="112"/>
      <c r="DE298" s="112"/>
      <c r="DF298" s="112"/>
      <c r="DG298" s="112"/>
      <c r="DH298" s="112"/>
      <c r="DI298" s="112"/>
      <c r="DJ298" s="112"/>
      <c r="DK298" s="112"/>
      <c r="DL298" s="112"/>
      <c r="DM298" s="112"/>
      <c r="DN298" s="112"/>
      <c r="DO298" s="112"/>
      <c r="DP298" s="112"/>
      <c r="DQ298" s="112"/>
      <c r="DR298" s="112"/>
      <c r="DS298" s="112"/>
      <c r="DT298" s="112"/>
      <c r="DU298" s="112"/>
      <c r="DV298" s="112"/>
      <c r="DW298" s="112"/>
      <c r="DX298" s="112"/>
      <c r="DY298" s="112"/>
      <c r="DZ298" s="112"/>
      <c r="EA298" s="344"/>
      <c r="EB298" s="344"/>
      <c r="EC298" s="344"/>
      <c r="ED298" s="344"/>
      <c r="EE298" s="344"/>
      <c r="EF298" s="344"/>
      <c r="EG298" s="344"/>
      <c r="EH298" s="344"/>
      <c r="EI298" s="344"/>
      <c r="EJ298" s="344"/>
      <c r="EK298" s="344"/>
      <c r="EL298" s="344"/>
      <c r="EM298" s="344"/>
      <c r="EN298" s="344"/>
      <c r="EO298" s="344"/>
      <c r="EP298" s="344"/>
      <c r="ET298" s="33"/>
      <c r="EU298" s="37">
        <f t="shared" si="76"/>
        <v>0</v>
      </c>
      <c r="EV298" s="37" t="str">
        <f t="shared" si="77"/>
        <v/>
      </c>
      <c r="EX298" s="21">
        <f>IF(AND(OR($M298=PL①!$A$25,$M298=PL①!$A$26,$M298=PL①!$A$27),OR($AG298=PL①!$H$26,$AG298=PL①!$H$27,$AG298=PL①!$H$28)),1,0)</f>
        <v>0</v>
      </c>
      <c r="EY298" s="21">
        <f t="shared" si="78"/>
        <v>0</v>
      </c>
      <c r="EZ298" s="112">
        <f>IF($EY298=0,1,IF($O$73="",0,VLOOKUP($O$73,PL②!$A$58:$P$1517,$EY298))+IF($AD$73="",0,VLOOKUP($AD$73,PL②!$A$58:$P$1517,$EY298))+IF($AS$73="",0,VLOOKUP($AS$73,PL②!$A$58:$P$1517,$EY298)))</f>
        <v>1</v>
      </c>
      <c r="FA298" s="21" t="str">
        <f t="shared" si="79"/>
        <v/>
      </c>
      <c r="FB298" s="112"/>
      <c r="FC298" s="21">
        <f>IF(OR($M298=PL①!$A$25,$M298=PL①!$A$26,$M298=PL①!$A$28,$M298=PL①!$A$29),1,0)</f>
        <v>0</v>
      </c>
      <c r="FF298" s="21">
        <f t="shared" si="80"/>
        <v>0</v>
      </c>
      <c r="FG298" s="21">
        <f t="shared" si="81"/>
        <v>0</v>
      </c>
      <c r="FH298" s="21">
        <f>IF(AND($AG298=PL①!$H$29,OR(入力①申請書項目!$M298=PL①!$A$25,入力①申請書項目!$M298=PL①!$A$26,入力①申請書項目!$M298=PL①!$A$27)),1,0)</f>
        <v>0</v>
      </c>
      <c r="FI298" s="21">
        <f>IF(AND($O$69=PL②!$G$1,入力①申請書項目!$AG298=PL①!$H$26,OR(入力①申請書項目!$M298=PL①!$A$25,入力①申請書項目!$M298=PL①!$A$26,入力①申請書項目!$M298=PL①!$A$28,入力①申請書項目!$M298=PL①!$A$29)),1,0)</f>
        <v>0</v>
      </c>
      <c r="FJ298" s="21">
        <f>IF(AND($AT298=PL①!$D$26,OR(入力①申請書項目!$M298=PL①!$A$25,入力①申請書項目!$M298=PL①!$A$26,入力①申請書項目!$M298=PL①!$A$27)),1,0)</f>
        <v>0</v>
      </c>
      <c r="FL298" s="37" t="str">
        <f t="shared" si="82"/>
        <v/>
      </c>
      <c r="FM298" s="37" t="str">
        <f t="shared" si="83"/>
        <v/>
      </c>
      <c r="FN298" s="37" t="str">
        <f t="shared" si="84"/>
        <v/>
      </c>
      <c r="FO298" s="37" t="str">
        <f t="shared" si="85"/>
        <v/>
      </c>
      <c r="FP298" s="37" t="str">
        <f t="shared" si="86"/>
        <v/>
      </c>
      <c r="FR298" s="54">
        <f t="shared" si="87"/>
        <v>1</v>
      </c>
      <c r="FS298" s="54" t="str">
        <f t="shared" si="89"/>
        <v/>
      </c>
    </row>
    <row r="299" spans="4:175" ht="13.5" customHeight="1">
      <c r="D299" s="410">
        <v>131</v>
      </c>
      <c r="E299" s="842"/>
      <c r="F299" s="843"/>
      <c r="G299" s="842"/>
      <c r="H299" s="843"/>
      <c r="I299" s="843"/>
      <c r="J299" s="842"/>
      <c r="K299" s="843"/>
      <c r="L299" s="843"/>
      <c r="M299" s="842"/>
      <c r="N299" s="842"/>
      <c r="O299" s="842"/>
      <c r="P299" s="842"/>
      <c r="Q299" s="853"/>
      <c r="R299" s="853"/>
      <c r="S299" s="853"/>
      <c r="T299" s="853"/>
      <c r="U299" s="853"/>
      <c r="V299" s="853"/>
      <c r="W299" s="853"/>
      <c r="X299" s="853"/>
      <c r="Y299" s="853"/>
      <c r="Z299" s="853"/>
      <c r="AA299" s="835"/>
      <c r="AB299" s="836"/>
      <c r="AC299" s="836"/>
      <c r="AD299" s="841"/>
      <c r="AE299" s="853"/>
      <c r="AF299" s="853"/>
      <c r="AG299" s="842"/>
      <c r="AH299" s="842"/>
      <c r="AI299" s="842"/>
      <c r="AJ299" s="842"/>
      <c r="AK299" s="839"/>
      <c r="AL299" s="839"/>
      <c r="AM299" s="839"/>
      <c r="AN299" s="853"/>
      <c r="AO299" s="853"/>
      <c r="AP299" s="849">
        <f t="shared" si="90"/>
        <v>0</v>
      </c>
      <c r="AQ299" s="849"/>
      <c r="AR299" s="849"/>
      <c r="AS299" s="849"/>
      <c r="AT299" s="855"/>
      <c r="AU299" s="855"/>
      <c r="AV299" s="834"/>
      <c r="AW299" s="834"/>
      <c r="AX299" s="834"/>
      <c r="AY299" s="834"/>
      <c r="AZ299" s="834"/>
      <c r="BA299" s="834"/>
      <c r="BB299" s="834"/>
      <c r="BC299" s="834"/>
      <c r="BD299" s="834"/>
      <c r="BE299" s="834"/>
      <c r="BF299" s="834"/>
      <c r="BG299" s="842"/>
      <c r="BH299" s="843"/>
      <c r="BI299" s="843"/>
      <c r="CR299" s="112"/>
      <c r="CS299" s="112"/>
      <c r="CT299" s="343"/>
      <c r="CU299" s="356"/>
      <c r="CV299" s="356"/>
      <c r="CW299" s="353"/>
      <c r="CX299" s="348"/>
      <c r="CY299" s="112"/>
      <c r="CZ299" s="112"/>
      <c r="DA299" s="112"/>
      <c r="DB299" s="112"/>
      <c r="DC299" s="112"/>
      <c r="DD299" s="112"/>
      <c r="DE299" s="112"/>
      <c r="DF299" s="112"/>
      <c r="DG299" s="112"/>
      <c r="DH299" s="112"/>
      <c r="DI299" s="112"/>
      <c r="DJ299" s="112"/>
      <c r="DK299" s="112"/>
      <c r="DL299" s="112"/>
      <c r="DM299" s="112"/>
      <c r="DN299" s="112"/>
      <c r="DO299" s="112"/>
      <c r="DP299" s="112"/>
      <c r="DQ299" s="112"/>
      <c r="DR299" s="112"/>
      <c r="DS299" s="112"/>
      <c r="DT299" s="112"/>
      <c r="DU299" s="112"/>
      <c r="DV299" s="112"/>
      <c r="DW299" s="112"/>
      <c r="DX299" s="112"/>
      <c r="DY299" s="112"/>
      <c r="DZ299" s="112"/>
      <c r="EA299" s="344"/>
      <c r="EB299" s="344"/>
      <c r="EC299" s="344"/>
      <c r="ED299" s="344"/>
      <c r="EE299" s="344"/>
      <c r="EF299" s="344"/>
      <c r="EG299" s="344"/>
      <c r="EH299" s="344"/>
      <c r="EI299" s="344"/>
      <c r="EJ299" s="344"/>
      <c r="EK299" s="344"/>
      <c r="EL299" s="344"/>
      <c r="EM299" s="344"/>
      <c r="EN299" s="344"/>
      <c r="EO299" s="344"/>
      <c r="EP299" s="344"/>
      <c r="ET299" s="33"/>
      <c r="EU299" s="37">
        <f t="shared" si="76"/>
        <v>0</v>
      </c>
      <c r="EV299" s="37" t="str">
        <f t="shared" si="77"/>
        <v/>
      </c>
      <c r="EX299" s="21">
        <f>IF(AND(OR($M299=PL①!$A$25,$M299=PL①!$A$26,$M299=PL①!$A$27),OR($AG299=PL①!$H$26,$AG299=PL①!$H$27,$AG299=PL①!$H$28)),1,0)</f>
        <v>0</v>
      </c>
      <c r="EY299" s="21">
        <f t="shared" si="78"/>
        <v>0</v>
      </c>
      <c r="EZ299" s="112">
        <f>IF($EY299=0,1,IF($O$73="",0,VLOOKUP($O$73,PL②!$A$58:$P$1517,$EY299))+IF($AD$73="",0,VLOOKUP($AD$73,PL②!$A$58:$P$1517,$EY299))+IF($AS$73="",0,VLOOKUP($AS$73,PL②!$A$58:$P$1517,$EY299)))</f>
        <v>1</v>
      </c>
      <c r="FA299" s="21" t="str">
        <f t="shared" si="79"/>
        <v/>
      </c>
      <c r="FB299" s="112"/>
      <c r="FC299" s="21">
        <f>IF(OR($M299=PL①!$A$25,$M299=PL①!$A$26,$M299=PL①!$A$28,$M299=PL①!$A$29),1,0)</f>
        <v>0</v>
      </c>
      <c r="FF299" s="21">
        <f t="shared" si="80"/>
        <v>0</v>
      </c>
      <c r="FG299" s="21">
        <f t="shared" si="81"/>
        <v>0</v>
      </c>
      <c r="FH299" s="21">
        <f>IF(AND($AG299=PL①!$H$29,OR(入力①申請書項目!$M299=PL①!$A$25,入力①申請書項目!$M299=PL①!$A$26,入力①申請書項目!$M299=PL①!$A$27)),1,0)</f>
        <v>0</v>
      </c>
      <c r="FI299" s="21">
        <f>IF(AND($O$69=PL②!$G$1,入力①申請書項目!$AG299=PL①!$H$26,OR(入力①申請書項目!$M299=PL①!$A$25,入力①申請書項目!$M299=PL①!$A$26,入力①申請書項目!$M299=PL①!$A$28,入力①申請書項目!$M299=PL①!$A$29)),1,0)</f>
        <v>0</v>
      </c>
      <c r="FJ299" s="21">
        <f>IF(AND($AT299=PL①!$D$26,OR(入力①申請書項目!$M299=PL①!$A$25,入力①申請書項目!$M299=PL①!$A$26,入力①申請書項目!$M299=PL①!$A$27)),1,0)</f>
        <v>0</v>
      </c>
      <c r="FL299" s="37" t="str">
        <f t="shared" si="82"/>
        <v/>
      </c>
      <c r="FM299" s="37" t="str">
        <f t="shared" si="83"/>
        <v/>
      </c>
      <c r="FN299" s="37" t="str">
        <f t="shared" si="84"/>
        <v/>
      </c>
      <c r="FO299" s="37" t="str">
        <f t="shared" si="85"/>
        <v/>
      </c>
      <c r="FP299" s="37" t="str">
        <f t="shared" si="86"/>
        <v/>
      </c>
      <c r="FR299" s="54">
        <f t="shared" si="87"/>
        <v>1</v>
      </c>
      <c r="FS299" s="54" t="str">
        <f t="shared" si="89"/>
        <v/>
      </c>
    </row>
    <row r="300" spans="4:175" ht="13.5" customHeight="1">
      <c r="D300" s="410">
        <v>132</v>
      </c>
      <c r="E300" s="842"/>
      <c r="F300" s="843"/>
      <c r="G300" s="842"/>
      <c r="H300" s="843"/>
      <c r="I300" s="843"/>
      <c r="J300" s="842"/>
      <c r="K300" s="843"/>
      <c r="L300" s="843"/>
      <c r="M300" s="842"/>
      <c r="N300" s="842"/>
      <c r="O300" s="842"/>
      <c r="P300" s="842"/>
      <c r="Q300" s="853"/>
      <c r="R300" s="853"/>
      <c r="S300" s="853"/>
      <c r="T300" s="853"/>
      <c r="U300" s="853"/>
      <c r="V300" s="853"/>
      <c r="W300" s="853"/>
      <c r="X300" s="853"/>
      <c r="Y300" s="853"/>
      <c r="Z300" s="853"/>
      <c r="AA300" s="837"/>
      <c r="AB300" s="838"/>
      <c r="AC300" s="838"/>
      <c r="AD300" s="841"/>
      <c r="AE300" s="853"/>
      <c r="AF300" s="853"/>
      <c r="AG300" s="842"/>
      <c r="AH300" s="842"/>
      <c r="AI300" s="842"/>
      <c r="AJ300" s="842"/>
      <c r="AK300" s="839"/>
      <c r="AL300" s="839"/>
      <c r="AM300" s="839"/>
      <c r="AN300" s="853"/>
      <c r="AO300" s="853"/>
      <c r="AP300" s="849">
        <f t="shared" si="90"/>
        <v>0</v>
      </c>
      <c r="AQ300" s="849"/>
      <c r="AR300" s="849"/>
      <c r="AS300" s="849"/>
      <c r="AT300" s="855"/>
      <c r="AU300" s="855"/>
      <c r="AV300" s="834"/>
      <c r="AW300" s="834"/>
      <c r="AX300" s="834"/>
      <c r="AY300" s="834"/>
      <c r="AZ300" s="834"/>
      <c r="BA300" s="834"/>
      <c r="BB300" s="834"/>
      <c r="BC300" s="834"/>
      <c r="BD300" s="834"/>
      <c r="BE300" s="834"/>
      <c r="BF300" s="834"/>
      <c r="BG300" s="842"/>
      <c r="BH300" s="843"/>
      <c r="BI300" s="843"/>
      <c r="CR300" s="112"/>
      <c r="CS300" s="112"/>
      <c r="CT300" s="343"/>
      <c r="CU300" s="356"/>
      <c r="CV300" s="356"/>
      <c r="CW300" s="353"/>
      <c r="CX300" s="348"/>
      <c r="CY300" s="112"/>
      <c r="CZ300" s="112"/>
      <c r="DA300" s="112"/>
      <c r="DB300" s="112"/>
      <c r="DC300" s="112"/>
      <c r="DD300" s="112"/>
      <c r="DE300" s="112"/>
      <c r="DF300" s="112"/>
      <c r="DG300" s="112"/>
      <c r="DH300" s="112"/>
      <c r="DI300" s="112"/>
      <c r="DJ300" s="112"/>
      <c r="DK300" s="112"/>
      <c r="DL300" s="112"/>
      <c r="DM300" s="112"/>
      <c r="DN300" s="112"/>
      <c r="DO300" s="112"/>
      <c r="DP300" s="112"/>
      <c r="DQ300" s="112"/>
      <c r="DR300" s="112"/>
      <c r="DS300" s="112"/>
      <c r="DT300" s="112"/>
      <c r="DU300" s="112"/>
      <c r="DV300" s="112"/>
      <c r="DW300" s="112"/>
      <c r="DX300" s="112"/>
      <c r="DY300" s="112"/>
      <c r="DZ300" s="112"/>
      <c r="EA300" s="344"/>
      <c r="EB300" s="344"/>
      <c r="EC300" s="344"/>
      <c r="ED300" s="344"/>
      <c r="EE300" s="344"/>
      <c r="EF300" s="344"/>
      <c r="EG300" s="344"/>
      <c r="EH300" s="344"/>
      <c r="EI300" s="344"/>
      <c r="EJ300" s="344"/>
      <c r="EK300" s="344"/>
      <c r="EL300" s="344"/>
      <c r="EM300" s="344"/>
      <c r="EN300" s="344"/>
      <c r="EO300" s="344"/>
      <c r="EP300" s="344"/>
      <c r="ET300" s="33"/>
      <c r="EU300" s="37">
        <f t="shared" si="76"/>
        <v>0</v>
      </c>
      <c r="EV300" s="37" t="str">
        <f t="shared" si="77"/>
        <v/>
      </c>
      <c r="EX300" s="21">
        <f>IF(AND(OR($M300=PL①!$A$25,$M300=PL①!$A$26,$M300=PL①!$A$27),OR($AG300=PL①!$H$26,$AG300=PL①!$H$27,$AG300=PL①!$H$28)),1,0)</f>
        <v>0</v>
      </c>
      <c r="EY300" s="21">
        <f t="shared" si="78"/>
        <v>0</v>
      </c>
      <c r="EZ300" s="112">
        <f>IF($EY300=0,1,IF($O$73="",0,VLOOKUP($O$73,PL②!$A$58:$P$1517,$EY300))+IF($AD$73="",0,VLOOKUP($AD$73,PL②!$A$58:$P$1517,$EY300))+IF($AS$73="",0,VLOOKUP($AS$73,PL②!$A$58:$P$1517,$EY300)))</f>
        <v>1</v>
      </c>
      <c r="FA300" s="21" t="str">
        <f t="shared" si="79"/>
        <v/>
      </c>
      <c r="FB300" s="112"/>
      <c r="FC300" s="21">
        <f>IF(OR($M300=PL①!$A$25,$M300=PL①!$A$26,$M300=PL①!$A$28,$M300=PL①!$A$29),1,0)</f>
        <v>0</v>
      </c>
      <c r="FF300" s="21">
        <f t="shared" si="80"/>
        <v>0</v>
      </c>
      <c r="FG300" s="21">
        <f t="shared" si="81"/>
        <v>0</v>
      </c>
      <c r="FH300" s="21">
        <f>IF(AND($AG300=PL①!$H$29,OR(入力①申請書項目!$M300=PL①!$A$25,入力①申請書項目!$M300=PL①!$A$26,入力①申請書項目!$M300=PL①!$A$27)),1,0)</f>
        <v>0</v>
      </c>
      <c r="FI300" s="21">
        <f>IF(AND($O$69=PL②!$G$1,入力①申請書項目!$AG300=PL①!$H$26,OR(入力①申請書項目!$M300=PL①!$A$25,入力①申請書項目!$M300=PL①!$A$26,入力①申請書項目!$M300=PL①!$A$28,入力①申請書項目!$M300=PL①!$A$29)),1,0)</f>
        <v>0</v>
      </c>
      <c r="FJ300" s="21">
        <f>IF(AND($AT300=PL①!$D$26,OR(入力①申請書項目!$M300=PL①!$A$25,入力①申請書項目!$M300=PL①!$A$26,入力①申請書項目!$M300=PL①!$A$27)),1,0)</f>
        <v>0</v>
      </c>
      <c r="FL300" s="37" t="str">
        <f t="shared" si="82"/>
        <v/>
      </c>
      <c r="FM300" s="37" t="str">
        <f t="shared" si="83"/>
        <v/>
      </c>
      <c r="FN300" s="37" t="str">
        <f t="shared" si="84"/>
        <v/>
      </c>
      <c r="FO300" s="37" t="str">
        <f t="shared" si="85"/>
        <v/>
      </c>
      <c r="FP300" s="37" t="str">
        <f t="shared" si="86"/>
        <v/>
      </c>
      <c r="FR300" s="54">
        <f t="shared" si="87"/>
        <v>1</v>
      </c>
      <c r="FS300" s="54" t="str">
        <f t="shared" si="89"/>
        <v/>
      </c>
    </row>
    <row r="301" spans="4:175" ht="13.5" customHeight="1">
      <c r="D301" s="410">
        <v>133</v>
      </c>
      <c r="E301" s="842"/>
      <c r="F301" s="843"/>
      <c r="G301" s="842"/>
      <c r="H301" s="843"/>
      <c r="I301" s="843"/>
      <c r="J301" s="842"/>
      <c r="K301" s="843"/>
      <c r="L301" s="843"/>
      <c r="M301" s="842"/>
      <c r="N301" s="842"/>
      <c r="O301" s="842"/>
      <c r="P301" s="842"/>
      <c r="Q301" s="853"/>
      <c r="R301" s="853"/>
      <c r="S301" s="853"/>
      <c r="T301" s="853"/>
      <c r="U301" s="853"/>
      <c r="V301" s="853"/>
      <c r="W301" s="853"/>
      <c r="X301" s="853"/>
      <c r="Y301" s="853"/>
      <c r="Z301" s="853"/>
      <c r="AA301" s="835"/>
      <c r="AB301" s="836"/>
      <c r="AC301" s="836"/>
      <c r="AD301" s="840"/>
      <c r="AE301" s="840"/>
      <c r="AF301" s="841"/>
      <c r="AG301" s="850"/>
      <c r="AH301" s="851"/>
      <c r="AI301" s="851"/>
      <c r="AJ301" s="852"/>
      <c r="AK301" s="839"/>
      <c r="AL301" s="839"/>
      <c r="AM301" s="839"/>
      <c r="AN301" s="854"/>
      <c r="AO301" s="840"/>
      <c r="AP301" s="849">
        <f t="shared" si="90"/>
        <v>0</v>
      </c>
      <c r="AQ301" s="849"/>
      <c r="AR301" s="849"/>
      <c r="AS301" s="849"/>
      <c r="AT301" s="847"/>
      <c r="AU301" s="848"/>
      <c r="AV301" s="834"/>
      <c r="AW301" s="834"/>
      <c r="AX301" s="834"/>
      <c r="AY301" s="834"/>
      <c r="AZ301" s="834"/>
      <c r="BA301" s="834"/>
      <c r="BB301" s="834"/>
      <c r="BC301" s="834"/>
      <c r="BD301" s="844"/>
      <c r="BE301" s="845"/>
      <c r="BF301" s="846"/>
      <c r="BG301" s="842"/>
      <c r="BH301" s="843"/>
      <c r="BI301" s="843"/>
      <c r="CR301" s="112"/>
      <c r="CS301" s="112"/>
      <c r="CT301" s="343"/>
      <c r="CU301" s="356"/>
      <c r="CV301" s="356"/>
      <c r="CW301" s="353"/>
      <c r="CX301" s="348"/>
      <c r="CY301" s="112"/>
      <c r="CZ301" s="112"/>
      <c r="DA301" s="112"/>
      <c r="DB301" s="112"/>
      <c r="DC301" s="112"/>
      <c r="DD301" s="112"/>
      <c r="DE301" s="112"/>
      <c r="DF301" s="112"/>
      <c r="DG301" s="112"/>
      <c r="DH301" s="112"/>
      <c r="DI301" s="112"/>
      <c r="DJ301" s="112"/>
      <c r="DK301" s="112"/>
      <c r="DL301" s="112"/>
      <c r="DM301" s="112"/>
      <c r="DN301" s="112"/>
      <c r="DO301" s="112"/>
      <c r="DP301" s="112"/>
      <c r="DQ301" s="112"/>
      <c r="DR301" s="112"/>
      <c r="DS301" s="112"/>
      <c r="DT301" s="112"/>
      <c r="DU301" s="112"/>
      <c r="DV301" s="112"/>
      <c r="DW301" s="112"/>
      <c r="DX301" s="112"/>
      <c r="DY301" s="112"/>
      <c r="DZ301" s="112"/>
      <c r="EA301" s="344"/>
      <c r="EB301" s="344"/>
      <c r="EC301" s="344"/>
      <c r="ED301" s="344"/>
      <c r="EE301" s="344"/>
      <c r="EF301" s="344"/>
      <c r="EG301" s="344"/>
      <c r="EH301" s="344"/>
      <c r="EI301" s="344"/>
      <c r="EJ301" s="344"/>
      <c r="EK301" s="344"/>
      <c r="EL301" s="344"/>
      <c r="EM301" s="344"/>
      <c r="EN301" s="344"/>
      <c r="EO301" s="344"/>
      <c r="EP301" s="344"/>
      <c r="ET301" s="33"/>
      <c r="EU301" s="37">
        <f t="shared" si="76"/>
        <v>0</v>
      </c>
      <c r="EV301" s="37" t="str">
        <f t="shared" si="77"/>
        <v/>
      </c>
      <c r="EX301" s="21">
        <f>IF(AND(OR($M301=PL①!$A$25,$M301=PL①!$A$26,$M301=PL①!$A$27),OR($AG301=PL①!$H$26,$AG301=PL①!$H$27,$AG301=PL①!$H$28)),1,0)</f>
        <v>0</v>
      </c>
      <c r="EY301" s="21">
        <f t="shared" si="78"/>
        <v>0</v>
      </c>
      <c r="EZ301" s="112">
        <f>IF($EY301=0,1,IF($O$73="",0,VLOOKUP($O$73,PL②!$A$58:$P$1517,$EY301))+IF($AD$73="",0,VLOOKUP($AD$73,PL②!$A$58:$P$1517,$EY301))+IF($AS$73="",0,VLOOKUP($AS$73,PL②!$A$58:$P$1517,$EY301)))</f>
        <v>1</v>
      </c>
      <c r="FA301" s="21" t="str">
        <f t="shared" si="79"/>
        <v/>
      </c>
      <c r="FB301" s="112"/>
      <c r="FC301" s="21">
        <f>IF(OR($M301=PL①!$A$25,$M301=PL①!$A$26,$M301=PL①!$A$28,$M301=PL①!$A$29),1,0)</f>
        <v>0</v>
      </c>
      <c r="FF301" s="21">
        <f t="shared" si="80"/>
        <v>0</v>
      </c>
      <c r="FG301" s="21">
        <f t="shared" si="81"/>
        <v>0</v>
      </c>
      <c r="FH301" s="21">
        <f>IF(AND($AG301=PL①!$H$29,OR(入力①申請書項目!$M301=PL①!$A$25,入力①申請書項目!$M301=PL①!$A$26,入力①申請書項目!$M301=PL①!$A$27)),1,0)</f>
        <v>0</v>
      </c>
      <c r="FI301" s="21">
        <f>IF(AND($O$69=PL②!$G$1,入力①申請書項目!$AG301=PL①!$H$26,OR(入力①申請書項目!$M301=PL①!$A$25,入力①申請書項目!$M301=PL①!$A$26,入力①申請書項目!$M301=PL①!$A$28,入力①申請書項目!$M301=PL①!$A$29)),1,0)</f>
        <v>0</v>
      </c>
      <c r="FJ301" s="21">
        <f>IF(AND($AT301=PL①!$D$26,OR(入力①申請書項目!$M301=PL①!$A$25,入力①申請書項目!$M301=PL①!$A$26,入力①申請書項目!$M301=PL①!$A$27)),1,0)</f>
        <v>0</v>
      </c>
      <c r="FL301" s="37" t="str">
        <f t="shared" si="82"/>
        <v/>
      </c>
      <c r="FM301" s="37" t="str">
        <f t="shared" si="83"/>
        <v/>
      </c>
      <c r="FN301" s="37" t="str">
        <f t="shared" si="84"/>
        <v/>
      </c>
      <c r="FO301" s="37" t="str">
        <f t="shared" si="85"/>
        <v/>
      </c>
      <c r="FP301" s="37" t="str">
        <f t="shared" si="86"/>
        <v/>
      </c>
      <c r="FR301" s="54">
        <f t="shared" si="87"/>
        <v>1</v>
      </c>
      <c r="FS301" s="54" t="str">
        <f t="shared" si="89"/>
        <v/>
      </c>
    </row>
    <row r="302" spans="4:175" ht="13.5" customHeight="1">
      <c r="D302" s="410">
        <v>134</v>
      </c>
      <c r="E302" s="842"/>
      <c r="F302" s="843"/>
      <c r="G302" s="842"/>
      <c r="H302" s="843"/>
      <c r="I302" s="843"/>
      <c r="J302" s="842"/>
      <c r="K302" s="843"/>
      <c r="L302" s="843"/>
      <c r="M302" s="842"/>
      <c r="N302" s="842"/>
      <c r="O302" s="842"/>
      <c r="P302" s="842"/>
      <c r="Q302" s="853"/>
      <c r="R302" s="853"/>
      <c r="S302" s="853"/>
      <c r="T302" s="853"/>
      <c r="U302" s="853"/>
      <c r="V302" s="853"/>
      <c r="W302" s="853"/>
      <c r="X302" s="853"/>
      <c r="Y302" s="853"/>
      <c r="Z302" s="853"/>
      <c r="AA302" s="835"/>
      <c r="AB302" s="836"/>
      <c r="AC302" s="836"/>
      <c r="AD302" s="841"/>
      <c r="AE302" s="853"/>
      <c r="AF302" s="853"/>
      <c r="AG302" s="842"/>
      <c r="AH302" s="842"/>
      <c r="AI302" s="842"/>
      <c r="AJ302" s="842"/>
      <c r="AK302" s="839"/>
      <c r="AL302" s="839"/>
      <c r="AM302" s="839"/>
      <c r="AN302" s="853"/>
      <c r="AO302" s="853"/>
      <c r="AP302" s="849">
        <f t="shared" si="90"/>
        <v>0</v>
      </c>
      <c r="AQ302" s="849"/>
      <c r="AR302" s="849"/>
      <c r="AS302" s="849"/>
      <c r="AT302" s="855"/>
      <c r="AU302" s="855"/>
      <c r="AV302" s="834"/>
      <c r="AW302" s="834"/>
      <c r="AX302" s="834"/>
      <c r="AY302" s="834"/>
      <c r="AZ302" s="834"/>
      <c r="BA302" s="834"/>
      <c r="BB302" s="834"/>
      <c r="BC302" s="834"/>
      <c r="BD302" s="834"/>
      <c r="BE302" s="834"/>
      <c r="BF302" s="834"/>
      <c r="BG302" s="842"/>
      <c r="BH302" s="843"/>
      <c r="BI302" s="843"/>
      <c r="CR302" s="112"/>
      <c r="CS302" s="112"/>
      <c r="CT302" s="343"/>
      <c r="CU302" s="355"/>
      <c r="CV302" s="356"/>
      <c r="CW302" s="353"/>
      <c r="CX302" s="348"/>
      <c r="CY302" s="112"/>
      <c r="CZ302" s="112"/>
      <c r="DA302" s="112"/>
      <c r="DB302" s="112"/>
      <c r="DC302" s="112"/>
      <c r="DD302" s="112"/>
      <c r="DE302" s="112"/>
      <c r="DF302" s="112"/>
      <c r="DG302" s="112"/>
      <c r="DH302" s="112"/>
      <c r="DI302" s="112"/>
      <c r="DJ302" s="112"/>
      <c r="DK302" s="112"/>
      <c r="DL302" s="112"/>
      <c r="DM302" s="112"/>
      <c r="DN302" s="112"/>
      <c r="DO302" s="112"/>
      <c r="DP302" s="112"/>
      <c r="DQ302" s="112"/>
      <c r="DR302" s="112"/>
      <c r="DS302" s="112"/>
      <c r="DT302" s="112"/>
      <c r="DU302" s="112"/>
      <c r="DV302" s="112"/>
      <c r="DW302" s="112"/>
      <c r="DX302" s="112"/>
      <c r="DY302" s="112"/>
      <c r="DZ302" s="112"/>
      <c r="EA302" s="344"/>
      <c r="EB302" s="344"/>
      <c r="EC302" s="344"/>
      <c r="ED302" s="344"/>
      <c r="EE302" s="344"/>
      <c r="EF302" s="344"/>
      <c r="EG302" s="344"/>
      <c r="EH302" s="344"/>
      <c r="EI302" s="344"/>
      <c r="EJ302" s="344"/>
      <c r="EK302" s="344"/>
      <c r="EL302" s="344"/>
      <c r="EM302" s="344"/>
      <c r="EN302" s="344"/>
      <c r="EO302" s="344"/>
      <c r="EP302" s="344"/>
      <c r="ET302" s="33"/>
      <c r="EU302" s="37">
        <f t="shared" si="76"/>
        <v>0</v>
      </c>
      <c r="EV302" s="37" t="str">
        <f t="shared" si="77"/>
        <v/>
      </c>
      <c r="EX302" s="21">
        <f>IF(AND(OR($M302=PL①!$A$25,$M302=PL①!$A$26,$M302=PL①!$A$27),OR($AG302=PL①!$H$26,$AG302=PL①!$H$27,$AG302=PL①!$H$28)),1,0)</f>
        <v>0</v>
      </c>
      <c r="EY302" s="21">
        <f t="shared" si="78"/>
        <v>0</v>
      </c>
      <c r="EZ302" s="112">
        <f>IF($EY302=0,1,IF($O$73="",0,VLOOKUP($O$73,PL②!$A$58:$P$1517,$EY302))+IF($AD$73="",0,VLOOKUP($AD$73,PL②!$A$58:$P$1517,$EY302))+IF($AS$73="",0,VLOOKUP($AS$73,PL②!$A$58:$P$1517,$EY302)))</f>
        <v>1</v>
      </c>
      <c r="FA302" s="21" t="str">
        <f t="shared" si="79"/>
        <v/>
      </c>
      <c r="FB302" s="112"/>
      <c r="FC302" s="21">
        <f>IF(OR($M302=PL①!$A$25,$M302=PL①!$A$26,$M302=PL①!$A$28,$M302=PL①!$A$29),1,0)</f>
        <v>0</v>
      </c>
      <c r="FF302" s="21">
        <f t="shared" si="80"/>
        <v>0</v>
      </c>
      <c r="FG302" s="21">
        <f t="shared" si="81"/>
        <v>0</v>
      </c>
      <c r="FH302" s="21">
        <f>IF(AND($AG302=PL①!$H$29,OR(入力①申請書項目!$M302=PL①!$A$25,入力①申請書項目!$M302=PL①!$A$26,入力①申請書項目!$M302=PL①!$A$27)),1,0)</f>
        <v>0</v>
      </c>
      <c r="FI302" s="21">
        <f>IF(AND($O$69=PL②!$G$1,入力①申請書項目!$AG302=PL①!$H$26,OR(入力①申請書項目!$M302=PL①!$A$25,入力①申請書項目!$M302=PL①!$A$26,入力①申請書項目!$M302=PL①!$A$28,入力①申請書項目!$M302=PL①!$A$29)),1,0)</f>
        <v>0</v>
      </c>
      <c r="FJ302" s="21">
        <f>IF(AND($AT302=PL①!$D$26,OR(入力①申請書項目!$M302=PL①!$A$25,入力①申請書項目!$M302=PL①!$A$26,入力①申請書項目!$M302=PL①!$A$27)),1,0)</f>
        <v>0</v>
      </c>
      <c r="FL302" s="37" t="str">
        <f t="shared" si="82"/>
        <v/>
      </c>
      <c r="FM302" s="37" t="str">
        <f t="shared" si="83"/>
        <v/>
      </c>
      <c r="FN302" s="37" t="str">
        <f t="shared" si="84"/>
        <v/>
      </c>
      <c r="FO302" s="37" t="str">
        <f t="shared" si="85"/>
        <v/>
      </c>
      <c r="FP302" s="37" t="str">
        <f t="shared" si="86"/>
        <v/>
      </c>
      <c r="FR302" s="54">
        <f t="shared" si="87"/>
        <v>1</v>
      </c>
      <c r="FS302" s="54" t="str">
        <f t="shared" si="89"/>
        <v/>
      </c>
    </row>
    <row r="303" spans="4:175" ht="13.5" customHeight="1">
      <c r="D303" s="410">
        <v>135</v>
      </c>
      <c r="E303" s="842"/>
      <c r="F303" s="843"/>
      <c r="G303" s="842"/>
      <c r="H303" s="843"/>
      <c r="I303" s="843"/>
      <c r="J303" s="842"/>
      <c r="K303" s="843"/>
      <c r="L303" s="843"/>
      <c r="M303" s="842"/>
      <c r="N303" s="842"/>
      <c r="O303" s="842"/>
      <c r="P303" s="842"/>
      <c r="Q303" s="853"/>
      <c r="R303" s="853"/>
      <c r="S303" s="853"/>
      <c r="T303" s="853"/>
      <c r="U303" s="853"/>
      <c r="V303" s="853"/>
      <c r="W303" s="853"/>
      <c r="X303" s="853"/>
      <c r="Y303" s="853"/>
      <c r="Z303" s="853"/>
      <c r="AA303" s="837"/>
      <c r="AB303" s="838"/>
      <c r="AC303" s="838"/>
      <c r="AD303" s="841"/>
      <c r="AE303" s="853"/>
      <c r="AF303" s="853"/>
      <c r="AG303" s="842"/>
      <c r="AH303" s="842"/>
      <c r="AI303" s="842"/>
      <c r="AJ303" s="842"/>
      <c r="AK303" s="839"/>
      <c r="AL303" s="839"/>
      <c r="AM303" s="839"/>
      <c r="AN303" s="853"/>
      <c r="AO303" s="853"/>
      <c r="AP303" s="849">
        <f t="shared" si="90"/>
        <v>0</v>
      </c>
      <c r="AQ303" s="849"/>
      <c r="AR303" s="849"/>
      <c r="AS303" s="849"/>
      <c r="AT303" s="855"/>
      <c r="AU303" s="855"/>
      <c r="AV303" s="834"/>
      <c r="AW303" s="834"/>
      <c r="AX303" s="834"/>
      <c r="AY303" s="834"/>
      <c r="AZ303" s="834"/>
      <c r="BA303" s="834"/>
      <c r="BB303" s="834"/>
      <c r="BC303" s="834"/>
      <c r="BD303" s="834"/>
      <c r="BE303" s="834"/>
      <c r="BF303" s="834"/>
      <c r="BG303" s="842"/>
      <c r="BH303" s="843"/>
      <c r="BI303" s="843"/>
      <c r="CR303" s="112"/>
      <c r="CS303" s="112"/>
      <c r="CT303" s="357"/>
      <c r="CU303" s="357"/>
      <c r="CV303" s="357"/>
      <c r="CW303" s="357"/>
      <c r="CX303" s="348"/>
      <c r="CY303" s="112"/>
      <c r="CZ303" s="112"/>
      <c r="DA303" s="112"/>
      <c r="DB303" s="112"/>
      <c r="DC303" s="112"/>
      <c r="DD303" s="112"/>
      <c r="DE303" s="112"/>
      <c r="DF303" s="112"/>
      <c r="DG303" s="112"/>
      <c r="DH303" s="112"/>
      <c r="DI303" s="112"/>
      <c r="DJ303" s="112"/>
      <c r="DK303" s="112"/>
      <c r="DL303" s="112"/>
      <c r="DM303" s="112"/>
      <c r="DN303" s="112"/>
      <c r="DO303" s="112"/>
      <c r="DP303" s="112"/>
      <c r="DQ303" s="112"/>
      <c r="DR303" s="112"/>
      <c r="DS303" s="112"/>
      <c r="DT303" s="112"/>
      <c r="DU303" s="112"/>
      <c r="DV303" s="112"/>
      <c r="DW303" s="112"/>
      <c r="DX303" s="112"/>
      <c r="DY303" s="112"/>
      <c r="DZ303" s="112"/>
      <c r="EA303" s="344"/>
      <c r="EB303" s="344"/>
      <c r="EC303" s="344"/>
      <c r="ED303" s="344"/>
      <c r="EE303" s="344"/>
      <c r="EF303" s="344"/>
      <c r="EG303" s="344"/>
      <c r="EH303" s="344"/>
      <c r="EI303" s="344"/>
      <c r="EJ303" s="344"/>
      <c r="EK303" s="344"/>
      <c r="EL303" s="344"/>
      <c r="EM303" s="344"/>
      <c r="EN303" s="344"/>
      <c r="EO303" s="344"/>
      <c r="EP303" s="344"/>
      <c r="ET303" s="33"/>
      <c r="EU303" s="37">
        <f t="shared" si="76"/>
        <v>0</v>
      </c>
      <c r="EV303" s="37" t="str">
        <f t="shared" si="77"/>
        <v/>
      </c>
      <c r="EX303" s="21">
        <f>IF(AND(OR($M303=PL①!$A$25,$M303=PL①!$A$26,$M303=PL①!$A$27),OR($AG303=PL①!$H$26,$AG303=PL①!$H$27,$AG303=PL①!$H$28)),1,0)</f>
        <v>0</v>
      </c>
      <c r="EY303" s="21">
        <f t="shared" si="78"/>
        <v>0</v>
      </c>
      <c r="EZ303" s="112">
        <f>IF($EY303=0,1,IF($O$73="",0,VLOOKUP($O$73,PL②!$A$58:$P$1517,$EY303))+IF($AD$73="",0,VLOOKUP($AD$73,PL②!$A$58:$P$1517,$EY303))+IF($AS$73="",0,VLOOKUP($AS$73,PL②!$A$58:$P$1517,$EY303)))</f>
        <v>1</v>
      </c>
      <c r="FA303" s="21" t="str">
        <f t="shared" si="79"/>
        <v/>
      </c>
      <c r="FB303" s="112"/>
      <c r="FC303" s="21">
        <f>IF(OR($M303=PL①!$A$25,$M303=PL①!$A$26,$M303=PL①!$A$28,$M303=PL①!$A$29),1,0)</f>
        <v>0</v>
      </c>
      <c r="FF303" s="21">
        <f t="shared" si="80"/>
        <v>0</v>
      </c>
      <c r="FG303" s="21">
        <f t="shared" si="81"/>
        <v>0</v>
      </c>
      <c r="FH303" s="21">
        <f>IF(AND($AG303=PL①!$H$29,OR(入力①申請書項目!$M303=PL①!$A$25,入力①申請書項目!$M303=PL①!$A$26,入力①申請書項目!$M303=PL①!$A$27)),1,0)</f>
        <v>0</v>
      </c>
      <c r="FI303" s="21">
        <f>IF(AND($O$69=PL②!$G$1,入力①申請書項目!$AG303=PL①!$H$26,OR(入力①申請書項目!$M303=PL①!$A$25,入力①申請書項目!$M303=PL①!$A$26,入力①申請書項目!$M303=PL①!$A$28,入力①申請書項目!$M303=PL①!$A$29)),1,0)</f>
        <v>0</v>
      </c>
      <c r="FJ303" s="21">
        <f>IF(AND($AT303=PL①!$D$26,OR(入力①申請書項目!$M303=PL①!$A$25,入力①申請書項目!$M303=PL①!$A$26,入力①申請書項目!$M303=PL①!$A$27)),1,0)</f>
        <v>0</v>
      </c>
      <c r="FL303" s="37" t="str">
        <f t="shared" si="82"/>
        <v/>
      </c>
      <c r="FM303" s="37" t="str">
        <f t="shared" si="83"/>
        <v/>
      </c>
      <c r="FN303" s="37" t="str">
        <f t="shared" si="84"/>
        <v/>
      </c>
      <c r="FO303" s="37" t="str">
        <f t="shared" si="85"/>
        <v/>
      </c>
      <c r="FP303" s="37" t="str">
        <f t="shared" si="86"/>
        <v/>
      </c>
      <c r="FR303" s="54">
        <f t="shared" si="87"/>
        <v>1</v>
      </c>
      <c r="FS303" s="54" t="str">
        <f t="shared" si="89"/>
        <v/>
      </c>
    </row>
    <row r="304" spans="4:175" ht="13.5" customHeight="1">
      <c r="D304" s="410">
        <v>136</v>
      </c>
      <c r="E304" s="842"/>
      <c r="F304" s="843"/>
      <c r="G304" s="842"/>
      <c r="H304" s="843"/>
      <c r="I304" s="843"/>
      <c r="J304" s="842"/>
      <c r="K304" s="843"/>
      <c r="L304" s="843"/>
      <c r="M304" s="842"/>
      <c r="N304" s="842"/>
      <c r="O304" s="842"/>
      <c r="P304" s="842"/>
      <c r="Q304" s="853"/>
      <c r="R304" s="853"/>
      <c r="S304" s="853"/>
      <c r="T304" s="853"/>
      <c r="U304" s="853"/>
      <c r="V304" s="853"/>
      <c r="W304" s="853"/>
      <c r="X304" s="853"/>
      <c r="Y304" s="853"/>
      <c r="Z304" s="853"/>
      <c r="AA304" s="835"/>
      <c r="AB304" s="836"/>
      <c r="AC304" s="836"/>
      <c r="AD304" s="840"/>
      <c r="AE304" s="840"/>
      <c r="AF304" s="841"/>
      <c r="AG304" s="850"/>
      <c r="AH304" s="851"/>
      <c r="AI304" s="851"/>
      <c r="AJ304" s="852"/>
      <c r="AK304" s="839"/>
      <c r="AL304" s="839"/>
      <c r="AM304" s="839"/>
      <c r="AN304" s="854"/>
      <c r="AO304" s="840"/>
      <c r="AP304" s="849">
        <f t="shared" si="90"/>
        <v>0</v>
      </c>
      <c r="AQ304" s="849"/>
      <c r="AR304" s="849"/>
      <c r="AS304" s="849"/>
      <c r="AT304" s="847"/>
      <c r="AU304" s="848"/>
      <c r="AV304" s="834"/>
      <c r="AW304" s="834"/>
      <c r="AX304" s="834"/>
      <c r="AY304" s="834"/>
      <c r="AZ304" s="834"/>
      <c r="BA304" s="834"/>
      <c r="BB304" s="834"/>
      <c r="BC304" s="834"/>
      <c r="BD304" s="844"/>
      <c r="BE304" s="845"/>
      <c r="BF304" s="846"/>
      <c r="BG304" s="842"/>
      <c r="BH304" s="843"/>
      <c r="BI304" s="843"/>
      <c r="CR304" s="112"/>
      <c r="CS304" s="112"/>
      <c r="CT304" s="348"/>
      <c r="CU304" s="348"/>
      <c r="CV304" s="348"/>
      <c r="CW304" s="348"/>
      <c r="CX304" s="348"/>
      <c r="CY304" s="112"/>
      <c r="CZ304" s="112"/>
      <c r="DA304" s="112"/>
      <c r="DB304" s="112"/>
      <c r="DC304" s="112"/>
      <c r="DD304" s="112"/>
      <c r="DE304" s="112"/>
      <c r="DF304" s="112"/>
      <c r="DG304" s="112"/>
      <c r="DH304" s="112"/>
      <c r="DI304" s="112"/>
      <c r="DJ304" s="112"/>
      <c r="DK304" s="112"/>
      <c r="DL304" s="112"/>
      <c r="DM304" s="112"/>
      <c r="DN304" s="112"/>
      <c r="DO304" s="112"/>
      <c r="DP304" s="112"/>
      <c r="DQ304" s="112"/>
      <c r="DR304" s="112"/>
      <c r="DS304" s="112"/>
      <c r="DT304" s="112"/>
      <c r="DU304" s="112"/>
      <c r="DV304" s="112"/>
      <c r="DW304" s="112"/>
      <c r="DX304" s="112"/>
      <c r="DY304" s="112"/>
      <c r="DZ304" s="112"/>
      <c r="EA304" s="344"/>
      <c r="EB304" s="344"/>
      <c r="EC304" s="344"/>
      <c r="ED304" s="344"/>
      <c r="EE304" s="344"/>
      <c r="EF304" s="344"/>
      <c r="EG304" s="344"/>
      <c r="EH304" s="344"/>
      <c r="EI304" s="344"/>
      <c r="EJ304" s="344"/>
      <c r="EK304" s="344"/>
      <c r="EL304" s="344"/>
      <c r="EM304" s="344"/>
      <c r="EN304" s="344"/>
      <c r="EO304" s="344"/>
      <c r="EP304" s="344"/>
      <c r="ET304" s="33"/>
      <c r="EU304" s="37">
        <f t="shared" si="76"/>
        <v>0</v>
      </c>
      <c r="EV304" s="37" t="str">
        <f t="shared" si="77"/>
        <v/>
      </c>
      <c r="EX304" s="21">
        <f>IF(AND(OR($M304=PL①!$A$25,$M304=PL①!$A$26,$M304=PL①!$A$27),OR($AG304=PL①!$H$26,$AG304=PL①!$H$27,$AG304=PL①!$H$28)),1,0)</f>
        <v>0</v>
      </c>
      <c r="EY304" s="21">
        <f t="shared" si="78"/>
        <v>0</v>
      </c>
      <c r="EZ304" s="112">
        <f>IF($EY304=0,1,IF($O$73="",0,VLOOKUP($O$73,PL②!$A$58:$P$1517,$EY304))+IF($AD$73="",0,VLOOKUP($AD$73,PL②!$A$58:$P$1517,$EY304))+IF($AS$73="",0,VLOOKUP($AS$73,PL②!$A$58:$P$1517,$EY304)))</f>
        <v>1</v>
      </c>
      <c r="FA304" s="21" t="str">
        <f t="shared" si="79"/>
        <v/>
      </c>
      <c r="FB304" s="112"/>
      <c r="FC304" s="21">
        <f>IF(OR($M304=PL①!$A$25,$M304=PL①!$A$26,$M304=PL①!$A$28,$M304=PL①!$A$29),1,0)</f>
        <v>0</v>
      </c>
      <c r="FF304" s="21">
        <f t="shared" si="80"/>
        <v>0</v>
      </c>
      <c r="FG304" s="21">
        <f t="shared" si="81"/>
        <v>0</v>
      </c>
      <c r="FH304" s="21">
        <f>IF(AND($AG304=PL①!$H$29,OR(入力①申請書項目!$M304=PL①!$A$25,入力①申請書項目!$M304=PL①!$A$26,入力①申請書項目!$M304=PL①!$A$27)),1,0)</f>
        <v>0</v>
      </c>
      <c r="FI304" s="21">
        <f>IF(AND($O$69=PL②!$G$1,入力①申請書項目!$AG304=PL①!$H$26,OR(入力①申請書項目!$M304=PL①!$A$25,入力①申請書項目!$M304=PL①!$A$26,入力①申請書項目!$M304=PL①!$A$28,入力①申請書項目!$M304=PL①!$A$29)),1,0)</f>
        <v>0</v>
      </c>
      <c r="FJ304" s="21">
        <f>IF(AND($AT304=PL①!$D$26,OR(入力①申請書項目!$M304=PL①!$A$25,入力①申請書項目!$M304=PL①!$A$26,入力①申請書項目!$M304=PL①!$A$27)),1,0)</f>
        <v>0</v>
      </c>
      <c r="FL304" s="37" t="str">
        <f t="shared" si="82"/>
        <v/>
      </c>
      <c r="FM304" s="37" t="str">
        <f t="shared" si="83"/>
        <v/>
      </c>
      <c r="FN304" s="37" t="str">
        <f t="shared" si="84"/>
        <v/>
      </c>
      <c r="FO304" s="37" t="str">
        <f t="shared" si="85"/>
        <v/>
      </c>
      <c r="FP304" s="37" t="str">
        <f t="shared" si="86"/>
        <v/>
      </c>
      <c r="FR304" s="54">
        <f t="shared" si="87"/>
        <v>1</v>
      </c>
      <c r="FS304" s="54" t="str">
        <f t="shared" si="89"/>
        <v/>
      </c>
    </row>
    <row r="305" spans="4:175" ht="13.5" customHeight="1">
      <c r="D305" s="410">
        <v>137</v>
      </c>
      <c r="E305" s="842"/>
      <c r="F305" s="843"/>
      <c r="G305" s="842"/>
      <c r="H305" s="843"/>
      <c r="I305" s="843"/>
      <c r="J305" s="842"/>
      <c r="K305" s="843"/>
      <c r="L305" s="843"/>
      <c r="M305" s="842"/>
      <c r="N305" s="842"/>
      <c r="O305" s="842"/>
      <c r="P305" s="842"/>
      <c r="Q305" s="853"/>
      <c r="R305" s="853"/>
      <c r="S305" s="853"/>
      <c r="T305" s="853"/>
      <c r="U305" s="853"/>
      <c r="V305" s="853"/>
      <c r="W305" s="853"/>
      <c r="X305" s="853"/>
      <c r="Y305" s="853"/>
      <c r="Z305" s="853"/>
      <c r="AA305" s="835"/>
      <c r="AB305" s="836"/>
      <c r="AC305" s="836"/>
      <c r="AD305" s="841"/>
      <c r="AE305" s="853"/>
      <c r="AF305" s="853"/>
      <c r="AG305" s="842"/>
      <c r="AH305" s="842"/>
      <c r="AI305" s="842"/>
      <c r="AJ305" s="842"/>
      <c r="AK305" s="839"/>
      <c r="AL305" s="839"/>
      <c r="AM305" s="839"/>
      <c r="AN305" s="853"/>
      <c r="AO305" s="853"/>
      <c r="AP305" s="849">
        <f t="shared" si="90"/>
        <v>0</v>
      </c>
      <c r="AQ305" s="849"/>
      <c r="AR305" s="849"/>
      <c r="AS305" s="849"/>
      <c r="AT305" s="855"/>
      <c r="AU305" s="855"/>
      <c r="AV305" s="834"/>
      <c r="AW305" s="834"/>
      <c r="AX305" s="834"/>
      <c r="AY305" s="834"/>
      <c r="AZ305" s="834"/>
      <c r="BA305" s="834"/>
      <c r="BB305" s="834"/>
      <c r="BC305" s="834"/>
      <c r="BD305" s="834"/>
      <c r="BE305" s="834"/>
      <c r="BF305" s="834"/>
      <c r="BG305" s="842"/>
      <c r="BH305" s="843"/>
      <c r="BI305" s="843"/>
      <c r="CR305" s="112"/>
      <c r="CS305" s="112"/>
      <c r="CT305" s="348"/>
      <c r="CU305" s="348"/>
      <c r="CV305" s="348"/>
      <c r="CW305" s="348"/>
      <c r="CX305" s="348"/>
      <c r="CY305" s="112"/>
      <c r="CZ305" s="112"/>
      <c r="DA305" s="112"/>
      <c r="DB305" s="112"/>
      <c r="DC305" s="112"/>
      <c r="DD305" s="112"/>
      <c r="DE305" s="112"/>
      <c r="DF305" s="112"/>
      <c r="DG305" s="112"/>
      <c r="DH305" s="112"/>
      <c r="DI305" s="112"/>
      <c r="DJ305" s="112"/>
      <c r="DK305" s="112"/>
      <c r="DL305" s="112"/>
      <c r="DM305" s="112"/>
      <c r="DN305" s="112"/>
      <c r="DO305" s="112"/>
      <c r="DP305" s="112"/>
      <c r="DQ305" s="112"/>
      <c r="DR305" s="112"/>
      <c r="DS305" s="112"/>
      <c r="DT305" s="112"/>
      <c r="DU305" s="112"/>
      <c r="DV305" s="112"/>
      <c r="DW305" s="112"/>
      <c r="DX305" s="112"/>
      <c r="DY305" s="112"/>
      <c r="DZ305" s="112"/>
      <c r="EA305" s="344"/>
      <c r="EB305" s="344"/>
      <c r="EC305" s="344"/>
      <c r="ED305" s="344"/>
      <c r="EE305" s="344"/>
      <c r="EF305" s="344"/>
      <c r="EG305" s="344"/>
      <c r="EH305" s="344"/>
      <c r="EI305" s="344"/>
      <c r="EJ305" s="344"/>
      <c r="EK305" s="344"/>
      <c r="EL305" s="344"/>
      <c r="EM305" s="344"/>
      <c r="EN305" s="344"/>
      <c r="EO305" s="344"/>
      <c r="EP305" s="344"/>
      <c r="ET305" s="33"/>
      <c r="EU305" s="37">
        <f t="shared" si="76"/>
        <v>0</v>
      </c>
      <c r="EV305" s="37" t="str">
        <f t="shared" si="77"/>
        <v/>
      </c>
      <c r="EX305" s="21">
        <f>IF(AND(OR($M305=PL①!$A$25,$M305=PL①!$A$26,$M305=PL①!$A$27),OR($AG305=PL①!$H$26,$AG305=PL①!$H$27,$AG305=PL①!$H$28)),1,0)</f>
        <v>0</v>
      </c>
      <c r="EY305" s="21">
        <f t="shared" si="78"/>
        <v>0</v>
      </c>
      <c r="EZ305" s="112">
        <f>IF($EY305=0,1,IF($O$73="",0,VLOOKUP($O$73,PL②!$A$58:$P$1517,$EY305))+IF($AD$73="",0,VLOOKUP($AD$73,PL②!$A$58:$P$1517,$EY305))+IF($AS$73="",0,VLOOKUP($AS$73,PL②!$A$58:$P$1517,$EY305)))</f>
        <v>1</v>
      </c>
      <c r="FA305" s="21" t="str">
        <f t="shared" si="79"/>
        <v/>
      </c>
      <c r="FB305" s="112"/>
      <c r="FC305" s="21">
        <f>IF(OR($M305=PL①!$A$25,$M305=PL①!$A$26,$M305=PL①!$A$28,$M305=PL①!$A$29),1,0)</f>
        <v>0</v>
      </c>
      <c r="FF305" s="21">
        <f t="shared" si="80"/>
        <v>0</v>
      </c>
      <c r="FG305" s="21">
        <f t="shared" si="81"/>
        <v>0</v>
      </c>
      <c r="FH305" s="21">
        <f>IF(AND($AG305=PL①!$H$29,OR(入力①申請書項目!$M305=PL①!$A$25,入力①申請書項目!$M305=PL①!$A$26,入力①申請書項目!$M305=PL①!$A$27)),1,0)</f>
        <v>0</v>
      </c>
      <c r="FI305" s="21">
        <f>IF(AND($O$69=PL②!$G$1,入力①申請書項目!$AG305=PL①!$H$26,OR(入力①申請書項目!$M305=PL①!$A$25,入力①申請書項目!$M305=PL①!$A$26,入力①申請書項目!$M305=PL①!$A$28,入力①申請書項目!$M305=PL①!$A$29)),1,0)</f>
        <v>0</v>
      </c>
      <c r="FJ305" s="21">
        <f>IF(AND($AT305=PL①!$D$26,OR(入力①申請書項目!$M305=PL①!$A$25,入力①申請書項目!$M305=PL①!$A$26,入力①申請書項目!$M305=PL①!$A$27)),1,0)</f>
        <v>0</v>
      </c>
      <c r="FL305" s="37" t="str">
        <f t="shared" si="82"/>
        <v/>
      </c>
      <c r="FM305" s="37" t="str">
        <f t="shared" si="83"/>
        <v/>
      </c>
      <c r="FN305" s="37" t="str">
        <f t="shared" si="84"/>
        <v/>
      </c>
      <c r="FO305" s="37" t="str">
        <f t="shared" si="85"/>
        <v/>
      </c>
      <c r="FP305" s="37" t="str">
        <f t="shared" si="86"/>
        <v/>
      </c>
      <c r="FR305" s="54">
        <f t="shared" si="87"/>
        <v>1</v>
      </c>
      <c r="FS305" s="54" t="str">
        <f t="shared" si="89"/>
        <v/>
      </c>
    </row>
    <row r="306" spans="4:175" ht="13.5" customHeight="1">
      <c r="D306" s="410">
        <v>138</v>
      </c>
      <c r="E306" s="842"/>
      <c r="F306" s="843"/>
      <c r="G306" s="842"/>
      <c r="H306" s="843"/>
      <c r="I306" s="843"/>
      <c r="J306" s="842"/>
      <c r="K306" s="843"/>
      <c r="L306" s="843"/>
      <c r="M306" s="842"/>
      <c r="N306" s="842"/>
      <c r="O306" s="842"/>
      <c r="P306" s="842"/>
      <c r="Q306" s="853"/>
      <c r="R306" s="853"/>
      <c r="S306" s="853"/>
      <c r="T306" s="853"/>
      <c r="U306" s="853"/>
      <c r="V306" s="853"/>
      <c r="W306" s="853"/>
      <c r="X306" s="853"/>
      <c r="Y306" s="853"/>
      <c r="Z306" s="853"/>
      <c r="AA306" s="837"/>
      <c r="AB306" s="838"/>
      <c r="AC306" s="838"/>
      <c r="AD306" s="841"/>
      <c r="AE306" s="853"/>
      <c r="AF306" s="853"/>
      <c r="AG306" s="842"/>
      <c r="AH306" s="842"/>
      <c r="AI306" s="842"/>
      <c r="AJ306" s="842"/>
      <c r="AK306" s="839"/>
      <c r="AL306" s="839"/>
      <c r="AM306" s="839"/>
      <c r="AN306" s="853"/>
      <c r="AO306" s="853"/>
      <c r="AP306" s="849">
        <f t="shared" si="90"/>
        <v>0</v>
      </c>
      <c r="AQ306" s="849"/>
      <c r="AR306" s="849"/>
      <c r="AS306" s="849"/>
      <c r="AT306" s="855"/>
      <c r="AU306" s="855"/>
      <c r="AV306" s="834"/>
      <c r="AW306" s="834"/>
      <c r="AX306" s="834"/>
      <c r="AY306" s="834"/>
      <c r="AZ306" s="834"/>
      <c r="BA306" s="834"/>
      <c r="BB306" s="834"/>
      <c r="BC306" s="834"/>
      <c r="BD306" s="834"/>
      <c r="BE306" s="834"/>
      <c r="BF306" s="834"/>
      <c r="BG306" s="842"/>
      <c r="BH306" s="843"/>
      <c r="BI306" s="843"/>
      <c r="CR306" s="112"/>
      <c r="CS306" s="112"/>
      <c r="CT306" s="348"/>
      <c r="CU306" s="348"/>
      <c r="CV306" s="348"/>
      <c r="CW306" s="348"/>
      <c r="CX306" s="348"/>
      <c r="CY306" s="112"/>
      <c r="CZ306" s="112"/>
      <c r="DA306" s="112"/>
      <c r="DB306" s="112"/>
      <c r="DC306" s="112"/>
      <c r="DD306" s="112"/>
      <c r="DE306" s="112"/>
      <c r="DF306" s="112"/>
      <c r="DG306" s="112"/>
      <c r="DH306" s="112"/>
      <c r="DI306" s="112"/>
      <c r="DJ306" s="112"/>
      <c r="DK306" s="112"/>
      <c r="DL306" s="112"/>
      <c r="DM306" s="112"/>
      <c r="DN306" s="112"/>
      <c r="DO306" s="112"/>
      <c r="DP306" s="112"/>
      <c r="DQ306" s="112"/>
      <c r="DR306" s="112"/>
      <c r="DS306" s="112"/>
      <c r="DT306" s="112"/>
      <c r="DU306" s="112"/>
      <c r="DV306" s="112"/>
      <c r="DW306" s="112"/>
      <c r="DX306" s="112"/>
      <c r="DY306" s="112"/>
      <c r="DZ306" s="112"/>
      <c r="EA306" s="344"/>
      <c r="EB306" s="344"/>
      <c r="EC306" s="344"/>
      <c r="ED306" s="344"/>
      <c r="EE306" s="344"/>
      <c r="EF306" s="344"/>
      <c r="EG306" s="344"/>
      <c r="EH306" s="344"/>
      <c r="EI306" s="344"/>
      <c r="EJ306" s="344"/>
      <c r="EK306" s="344"/>
      <c r="EL306" s="344"/>
      <c r="EM306" s="344"/>
      <c r="EN306" s="344"/>
      <c r="EO306" s="344"/>
      <c r="EP306" s="344"/>
      <c r="ET306" s="33"/>
      <c r="EU306" s="37">
        <f t="shared" si="76"/>
        <v>0</v>
      </c>
      <c r="EV306" s="37" t="str">
        <f t="shared" si="77"/>
        <v/>
      </c>
      <c r="EX306" s="21">
        <f>IF(AND(OR($M306=PL①!$A$25,$M306=PL①!$A$26,$M306=PL①!$A$27),OR($AG306=PL①!$H$26,$AG306=PL①!$H$27,$AG306=PL①!$H$28)),1,0)</f>
        <v>0</v>
      </c>
      <c r="EY306" s="21">
        <f t="shared" si="78"/>
        <v>0</v>
      </c>
      <c r="EZ306" s="112">
        <f>IF($EY306=0,1,IF($O$73="",0,VLOOKUP($O$73,PL②!$A$58:$P$1517,$EY306))+IF($AD$73="",0,VLOOKUP($AD$73,PL②!$A$58:$P$1517,$EY306))+IF($AS$73="",0,VLOOKUP($AS$73,PL②!$A$58:$P$1517,$EY306)))</f>
        <v>1</v>
      </c>
      <c r="FA306" s="21" t="str">
        <f t="shared" si="79"/>
        <v/>
      </c>
      <c r="FB306" s="112"/>
      <c r="FC306" s="21">
        <f>IF(OR($M306=PL①!$A$25,$M306=PL①!$A$26,$M306=PL①!$A$28,$M306=PL①!$A$29),1,0)</f>
        <v>0</v>
      </c>
      <c r="FF306" s="21">
        <f t="shared" si="80"/>
        <v>0</v>
      </c>
      <c r="FG306" s="21">
        <f t="shared" si="81"/>
        <v>0</v>
      </c>
      <c r="FH306" s="21">
        <f>IF(AND($AG306=PL①!$H$29,OR(入力①申請書項目!$M306=PL①!$A$25,入力①申請書項目!$M306=PL①!$A$26,入力①申請書項目!$M306=PL①!$A$27)),1,0)</f>
        <v>0</v>
      </c>
      <c r="FI306" s="21">
        <f>IF(AND($O$69=PL②!$G$1,入力①申請書項目!$AG306=PL①!$H$26,OR(入力①申請書項目!$M306=PL①!$A$25,入力①申請書項目!$M306=PL①!$A$26,入力①申請書項目!$M306=PL①!$A$28,入力①申請書項目!$M306=PL①!$A$29)),1,0)</f>
        <v>0</v>
      </c>
      <c r="FJ306" s="21">
        <f>IF(AND($AT306=PL①!$D$26,OR(入力①申請書項目!$M306=PL①!$A$25,入力①申請書項目!$M306=PL①!$A$26,入力①申請書項目!$M306=PL①!$A$27)),1,0)</f>
        <v>0</v>
      </c>
      <c r="FL306" s="37" t="str">
        <f t="shared" si="82"/>
        <v/>
      </c>
      <c r="FM306" s="37" t="str">
        <f t="shared" si="83"/>
        <v/>
      </c>
      <c r="FN306" s="37" t="str">
        <f t="shared" si="84"/>
        <v/>
      </c>
      <c r="FO306" s="37" t="str">
        <f t="shared" si="85"/>
        <v/>
      </c>
      <c r="FP306" s="37" t="str">
        <f t="shared" si="86"/>
        <v/>
      </c>
      <c r="FR306" s="54">
        <f t="shared" si="87"/>
        <v>1</v>
      </c>
      <c r="FS306" s="54" t="str">
        <f t="shared" si="89"/>
        <v/>
      </c>
    </row>
    <row r="307" spans="4:175" ht="13.5" customHeight="1">
      <c r="D307" s="410">
        <v>139</v>
      </c>
      <c r="E307" s="842"/>
      <c r="F307" s="843"/>
      <c r="G307" s="842"/>
      <c r="H307" s="843"/>
      <c r="I307" s="843"/>
      <c r="J307" s="842"/>
      <c r="K307" s="843"/>
      <c r="L307" s="843"/>
      <c r="M307" s="842"/>
      <c r="N307" s="842"/>
      <c r="O307" s="842"/>
      <c r="P307" s="842"/>
      <c r="Q307" s="853"/>
      <c r="R307" s="853"/>
      <c r="S307" s="853"/>
      <c r="T307" s="853"/>
      <c r="U307" s="853"/>
      <c r="V307" s="853"/>
      <c r="W307" s="853"/>
      <c r="X307" s="853"/>
      <c r="Y307" s="853"/>
      <c r="Z307" s="853"/>
      <c r="AA307" s="835"/>
      <c r="AB307" s="836"/>
      <c r="AC307" s="836"/>
      <c r="AD307" s="840"/>
      <c r="AE307" s="840"/>
      <c r="AF307" s="841"/>
      <c r="AG307" s="850"/>
      <c r="AH307" s="851"/>
      <c r="AI307" s="851"/>
      <c r="AJ307" s="852"/>
      <c r="AK307" s="839"/>
      <c r="AL307" s="839"/>
      <c r="AM307" s="839"/>
      <c r="AN307" s="854"/>
      <c r="AO307" s="840"/>
      <c r="AP307" s="849">
        <f t="shared" si="90"/>
        <v>0</v>
      </c>
      <c r="AQ307" s="849"/>
      <c r="AR307" s="849"/>
      <c r="AS307" s="849"/>
      <c r="AT307" s="847"/>
      <c r="AU307" s="848"/>
      <c r="AV307" s="834"/>
      <c r="AW307" s="834"/>
      <c r="AX307" s="834"/>
      <c r="AY307" s="834"/>
      <c r="AZ307" s="834"/>
      <c r="BA307" s="834"/>
      <c r="BB307" s="834"/>
      <c r="BC307" s="834"/>
      <c r="BD307" s="844"/>
      <c r="BE307" s="845"/>
      <c r="BF307" s="846"/>
      <c r="BG307" s="842"/>
      <c r="BH307" s="843"/>
      <c r="BI307" s="843"/>
      <c r="CR307" s="112"/>
      <c r="CS307" s="112"/>
      <c r="CT307" s="354"/>
      <c r="CU307" s="354"/>
      <c r="CV307" s="354"/>
      <c r="CW307" s="348"/>
      <c r="CX307" s="348"/>
      <c r="CY307" s="112"/>
      <c r="CZ307" s="112"/>
      <c r="DA307" s="112"/>
      <c r="DB307" s="112"/>
      <c r="DC307" s="112"/>
      <c r="DD307" s="112"/>
      <c r="DE307" s="112"/>
      <c r="DF307" s="112"/>
      <c r="DG307" s="112"/>
      <c r="DH307" s="112"/>
      <c r="DI307" s="112"/>
      <c r="DJ307" s="112"/>
      <c r="DK307" s="112"/>
      <c r="DL307" s="112"/>
      <c r="DM307" s="112"/>
      <c r="DN307" s="112"/>
      <c r="DO307" s="112"/>
      <c r="DP307" s="112"/>
      <c r="DQ307" s="112"/>
      <c r="DR307" s="112"/>
      <c r="DS307" s="112"/>
      <c r="DT307" s="112"/>
      <c r="DU307" s="112"/>
      <c r="DV307" s="112"/>
      <c r="DW307" s="112"/>
      <c r="DX307" s="112"/>
      <c r="DY307" s="112"/>
      <c r="DZ307" s="112"/>
      <c r="EA307" s="344"/>
      <c r="EB307" s="344"/>
      <c r="EC307" s="344"/>
      <c r="ED307" s="344"/>
      <c r="EE307" s="344"/>
      <c r="EF307" s="344"/>
      <c r="EG307" s="344"/>
      <c r="EH307" s="344"/>
      <c r="EI307" s="344"/>
      <c r="EJ307" s="344"/>
      <c r="EK307" s="344"/>
      <c r="EL307" s="344"/>
      <c r="EM307" s="344"/>
      <c r="EN307" s="344"/>
      <c r="EO307" s="344"/>
      <c r="EP307" s="344"/>
      <c r="ET307" s="33"/>
      <c r="EU307" s="37">
        <f t="shared" si="76"/>
        <v>0</v>
      </c>
      <c r="EV307" s="37" t="str">
        <f t="shared" si="77"/>
        <v/>
      </c>
      <c r="EX307" s="21">
        <f>IF(AND(OR($M307=PL①!$A$25,$M307=PL①!$A$26,$M307=PL①!$A$27),OR($AG307=PL①!$H$26,$AG307=PL①!$H$27,$AG307=PL①!$H$28)),1,0)</f>
        <v>0</v>
      </c>
      <c r="EY307" s="21">
        <f t="shared" si="78"/>
        <v>0</v>
      </c>
      <c r="EZ307" s="112">
        <f>IF($EY307=0,1,IF($O$73="",0,VLOOKUP($O$73,PL②!$A$58:$P$1517,$EY307))+IF($AD$73="",0,VLOOKUP($AD$73,PL②!$A$58:$P$1517,$EY307))+IF($AS$73="",0,VLOOKUP($AS$73,PL②!$A$58:$P$1517,$EY307)))</f>
        <v>1</v>
      </c>
      <c r="FA307" s="21" t="str">
        <f t="shared" si="79"/>
        <v/>
      </c>
      <c r="FB307" s="112"/>
      <c r="FC307" s="21">
        <f>IF(OR($M307=PL①!$A$25,$M307=PL①!$A$26,$M307=PL①!$A$28,$M307=PL①!$A$29),1,0)</f>
        <v>0</v>
      </c>
      <c r="FF307" s="21">
        <f t="shared" si="80"/>
        <v>0</v>
      </c>
      <c r="FG307" s="21">
        <f t="shared" si="81"/>
        <v>0</v>
      </c>
      <c r="FH307" s="21">
        <f>IF(AND($AG307=PL①!$H$29,OR(入力①申請書項目!$M307=PL①!$A$25,入力①申請書項目!$M307=PL①!$A$26,入力①申請書項目!$M307=PL①!$A$27)),1,0)</f>
        <v>0</v>
      </c>
      <c r="FI307" s="21">
        <f>IF(AND($O$69=PL②!$G$1,入力①申請書項目!$AG307=PL①!$H$26,OR(入力①申請書項目!$M307=PL①!$A$25,入力①申請書項目!$M307=PL①!$A$26,入力①申請書項目!$M307=PL①!$A$28,入力①申請書項目!$M307=PL①!$A$29)),1,0)</f>
        <v>0</v>
      </c>
      <c r="FJ307" s="21">
        <f>IF(AND($AT307=PL①!$D$26,OR(入力①申請書項目!$M307=PL①!$A$25,入力①申請書項目!$M307=PL①!$A$26,入力①申請書項目!$M307=PL①!$A$27)),1,0)</f>
        <v>0</v>
      </c>
      <c r="FL307" s="37" t="str">
        <f t="shared" si="82"/>
        <v/>
      </c>
      <c r="FM307" s="37" t="str">
        <f t="shared" si="83"/>
        <v/>
      </c>
      <c r="FN307" s="37" t="str">
        <f t="shared" si="84"/>
        <v/>
      </c>
      <c r="FO307" s="37" t="str">
        <f t="shared" si="85"/>
        <v/>
      </c>
      <c r="FP307" s="37" t="str">
        <f t="shared" si="86"/>
        <v/>
      </c>
      <c r="FR307" s="54">
        <f t="shared" si="87"/>
        <v>1</v>
      </c>
      <c r="FS307" s="54" t="str">
        <f t="shared" si="89"/>
        <v/>
      </c>
    </row>
    <row r="308" spans="4:175" ht="13.5" customHeight="1">
      <c r="D308" s="410">
        <v>140</v>
      </c>
      <c r="E308" s="842"/>
      <c r="F308" s="843"/>
      <c r="G308" s="842"/>
      <c r="H308" s="843"/>
      <c r="I308" s="843"/>
      <c r="J308" s="842"/>
      <c r="K308" s="843"/>
      <c r="L308" s="843"/>
      <c r="M308" s="842"/>
      <c r="N308" s="842"/>
      <c r="O308" s="842"/>
      <c r="P308" s="842"/>
      <c r="Q308" s="853"/>
      <c r="R308" s="853"/>
      <c r="S308" s="853"/>
      <c r="T308" s="853"/>
      <c r="U308" s="853"/>
      <c r="V308" s="853"/>
      <c r="W308" s="853"/>
      <c r="X308" s="853"/>
      <c r="Y308" s="853"/>
      <c r="Z308" s="853"/>
      <c r="AA308" s="835"/>
      <c r="AB308" s="836"/>
      <c r="AC308" s="836"/>
      <c r="AD308" s="841"/>
      <c r="AE308" s="853"/>
      <c r="AF308" s="853"/>
      <c r="AG308" s="842"/>
      <c r="AH308" s="842"/>
      <c r="AI308" s="842"/>
      <c r="AJ308" s="842"/>
      <c r="AK308" s="839"/>
      <c r="AL308" s="839"/>
      <c r="AM308" s="839"/>
      <c r="AN308" s="853"/>
      <c r="AO308" s="853"/>
      <c r="AP308" s="849">
        <f t="shared" si="90"/>
        <v>0</v>
      </c>
      <c r="AQ308" s="849"/>
      <c r="AR308" s="849"/>
      <c r="AS308" s="849"/>
      <c r="AT308" s="855"/>
      <c r="AU308" s="855"/>
      <c r="AV308" s="834"/>
      <c r="AW308" s="834"/>
      <c r="AX308" s="834"/>
      <c r="AY308" s="834"/>
      <c r="AZ308" s="834"/>
      <c r="BA308" s="834"/>
      <c r="BB308" s="834"/>
      <c r="BC308" s="834"/>
      <c r="BD308" s="834"/>
      <c r="BE308" s="834"/>
      <c r="BF308" s="834"/>
      <c r="BG308" s="842"/>
      <c r="BH308" s="843"/>
      <c r="BI308" s="843"/>
      <c r="CR308" s="112"/>
      <c r="CS308" s="112"/>
      <c r="CT308" s="343"/>
      <c r="CU308" s="355"/>
      <c r="CV308" s="356"/>
      <c r="CW308" s="348"/>
      <c r="CX308" s="348"/>
      <c r="CY308" s="112"/>
      <c r="CZ308" s="112"/>
      <c r="DA308" s="112"/>
      <c r="DB308" s="112"/>
      <c r="DC308" s="112"/>
      <c r="DD308" s="112"/>
      <c r="DE308" s="112"/>
      <c r="DF308" s="112"/>
      <c r="DG308" s="112"/>
      <c r="DH308" s="112"/>
      <c r="DI308" s="112"/>
      <c r="DJ308" s="112"/>
      <c r="DK308" s="112"/>
      <c r="DL308" s="112"/>
      <c r="DM308" s="112"/>
      <c r="DN308" s="112"/>
      <c r="DO308" s="112"/>
      <c r="DP308" s="112"/>
      <c r="DQ308" s="112"/>
      <c r="DR308" s="112"/>
      <c r="DS308" s="112"/>
      <c r="DT308" s="112"/>
      <c r="DU308" s="112"/>
      <c r="DV308" s="112"/>
      <c r="DW308" s="112"/>
      <c r="DX308" s="112"/>
      <c r="DY308" s="112"/>
      <c r="DZ308" s="112"/>
      <c r="EA308" s="344"/>
      <c r="EB308" s="344"/>
      <c r="EC308" s="344"/>
      <c r="ED308" s="344"/>
      <c r="EE308" s="344"/>
      <c r="EF308" s="344"/>
      <c r="EG308" s="344"/>
      <c r="EH308" s="344"/>
      <c r="EI308" s="344"/>
      <c r="EJ308" s="344"/>
      <c r="EK308" s="344"/>
      <c r="EL308" s="344"/>
      <c r="EM308" s="344"/>
      <c r="EN308" s="344"/>
      <c r="EO308" s="344"/>
      <c r="EP308" s="344"/>
      <c r="ET308" s="33"/>
      <c r="EU308" s="37">
        <f t="shared" si="76"/>
        <v>0</v>
      </c>
      <c r="EV308" s="37" t="str">
        <f t="shared" si="77"/>
        <v/>
      </c>
      <c r="EX308" s="21">
        <f>IF(AND(OR($M308=PL①!$A$25,$M308=PL①!$A$26,$M308=PL①!$A$27),OR($AG308=PL①!$H$26,$AG308=PL①!$H$27,$AG308=PL①!$H$28)),1,0)</f>
        <v>0</v>
      </c>
      <c r="EY308" s="21">
        <f t="shared" si="78"/>
        <v>0</v>
      </c>
      <c r="EZ308" s="112">
        <f>IF($EY308=0,1,IF($O$73="",0,VLOOKUP($O$73,PL②!$A$58:$P$1517,$EY308))+IF($AD$73="",0,VLOOKUP($AD$73,PL②!$A$58:$P$1517,$EY308))+IF($AS$73="",0,VLOOKUP($AS$73,PL②!$A$58:$P$1517,$EY308)))</f>
        <v>1</v>
      </c>
      <c r="FA308" s="21" t="str">
        <f t="shared" si="79"/>
        <v/>
      </c>
      <c r="FB308" s="112"/>
      <c r="FC308" s="21">
        <f>IF(OR($M308=PL①!$A$25,$M308=PL①!$A$26,$M308=PL①!$A$28,$M308=PL①!$A$29),1,0)</f>
        <v>0</v>
      </c>
      <c r="FF308" s="21">
        <f t="shared" si="80"/>
        <v>0</v>
      </c>
      <c r="FG308" s="21">
        <f t="shared" si="81"/>
        <v>0</v>
      </c>
      <c r="FH308" s="21">
        <f>IF(AND($AG308=PL①!$H$29,OR(入力①申請書項目!$M308=PL①!$A$25,入力①申請書項目!$M308=PL①!$A$26,入力①申請書項目!$M308=PL①!$A$27)),1,0)</f>
        <v>0</v>
      </c>
      <c r="FI308" s="21">
        <f>IF(AND($O$69=PL②!$G$1,入力①申請書項目!$AG308=PL①!$H$26,OR(入力①申請書項目!$M308=PL①!$A$25,入力①申請書項目!$M308=PL①!$A$26,入力①申請書項目!$M308=PL①!$A$28,入力①申請書項目!$M308=PL①!$A$29)),1,0)</f>
        <v>0</v>
      </c>
      <c r="FJ308" s="21">
        <f>IF(AND($AT308=PL①!$D$26,OR(入力①申請書項目!$M308=PL①!$A$25,入力①申請書項目!$M308=PL①!$A$26,入力①申請書項目!$M308=PL①!$A$27)),1,0)</f>
        <v>0</v>
      </c>
      <c r="FL308" s="37" t="str">
        <f t="shared" si="82"/>
        <v/>
      </c>
      <c r="FM308" s="37" t="str">
        <f t="shared" si="83"/>
        <v/>
      </c>
      <c r="FN308" s="37" t="str">
        <f t="shared" si="84"/>
        <v/>
      </c>
      <c r="FO308" s="37" t="str">
        <f t="shared" si="85"/>
        <v/>
      </c>
      <c r="FP308" s="37" t="str">
        <f t="shared" si="86"/>
        <v/>
      </c>
      <c r="FR308" s="54">
        <f t="shared" si="87"/>
        <v>1</v>
      </c>
      <c r="FS308" s="54" t="str">
        <f t="shared" si="89"/>
        <v/>
      </c>
    </row>
    <row r="309" spans="4:175" ht="13.5" customHeight="1">
      <c r="D309" s="410">
        <v>141</v>
      </c>
      <c r="E309" s="842"/>
      <c r="F309" s="843"/>
      <c r="G309" s="842"/>
      <c r="H309" s="843"/>
      <c r="I309" s="843"/>
      <c r="J309" s="842"/>
      <c r="K309" s="843"/>
      <c r="L309" s="843"/>
      <c r="M309" s="842"/>
      <c r="N309" s="842"/>
      <c r="O309" s="842"/>
      <c r="P309" s="842"/>
      <c r="Q309" s="853"/>
      <c r="R309" s="853"/>
      <c r="S309" s="853"/>
      <c r="T309" s="853"/>
      <c r="U309" s="853"/>
      <c r="V309" s="853"/>
      <c r="W309" s="853"/>
      <c r="X309" s="853"/>
      <c r="Y309" s="853"/>
      <c r="Z309" s="853"/>
      <c r="AA309" s="837"/>
      <c r="AB309" s="838"/>
      <c r="AC309" s="838"/>
      <c r="AD309" s="841"/>
      <c r="AE309" s="853"/>
      <c r="AF309" s="853"/>
      <c r="AG309" s="842"/>
      <c r="AH309" s="842"/>
      <c r="AI309" s="842"/>
      <c r="AJ309" s="842"/>
      <c r="AK309" s="839"/>
      <c r="AL309" s="839"/>
      <c r="AM309" s="839"/>
      <c r="AN309" s="853"/>
      <c r="AO309" s="853"/>
      <c r="AP309" s="849">
        <f t="shared" si="90"/>
        <v>0</v>
      </c>
      <c r="AQ309" s="849"/>
      <c r="AR309" s="849"/>
      <c r="AS309" s="849"/>
      <c r="AT309" s="855"/>
      <c r="AU309" s="855"/>
      <c r="AV309" s="834"/>
      <c r="AW309" s="834"/>
      <c r="AX309" s="834"/>
      <c r="AY309" s="834"/>
      <c r="AZ309" s="834"/>
      <c r="BA309" s="834"/>
      <c r="BB309" s="834"/>
      <c r="BC309" s="834"/>
      <c r="BD309" s="834"/>
      <c r="BE309" s="834"/>
      <c r="BF309" s="834"/>
      <c r="BG309" s="842"/>
      <c r="BH309" s="843"/>
      <c r="BI309" s="843"/>
      <c r="CR309" s="112"/>
      <c r="CS309" s="112"/>
      <c r="CT309" s="343"/>
      <c r="CU309" s="355"/>
      <c r="CV309" s="356"/>
      <c r="CW309" s="348"/>
      <c r="CX309" s="348"/>
      <c r="CY309" s="112"/>
      <c r="CZ309" s="112"/>
      <c r="DA309" s="112"/>
      <c r="DB309" s="112"/>
      <c r="DC309" s="112"/>
      <c r="DD309" s="112"/>
      <c r="DE309" s="112"/>
      <c r="DF309" s="112"/>
      <c r="DG309" s="112"/>
      <c r="DH309" s="112"/>
      <c r="DI309" s="112"/>
      <c r="DJ309" s="112"/>
      <c r="DK309" s="112"/>
      <c r="DL309" s="112"/>
      <c r="DM309" s="112"/>
      <c r="DN309" s="112"/>
      <c r="DO309" s="112"/>
      <c r="DP309" s="112"/>
      <c r="DQ309" s="112"/>
      <c r="DR309" s="112"/>
      <c r="DS309" s="112"/>
      <c r="DT309" s="112"/>
      <c r="DU309" s="112"/>
      <c r="DV309" s="112"/>
      <c r="DW309" s="112"/>
      <c r="DX309" s="112"/>
      <c r="DY309" s="112"/>
      <c r="DZ309" s="112"/>
      <c r="EA309" s="344"/>
      <c r="EB309" s="344"/>
      <c r="EC309" s="344"/>
      <c r="ED309" s="344"/>
      <c r="EE309" s="344"/>
      <c r="EF309" s="344"/>
      <c r="EG309" s="344"/>
      <c r="EH309" s="344"/>
      <c r="EI309" s="344"/>
      <c r="EJ309" s="344"/>
      <c r="EK309" s="344"/>
      <c r="EL309" s="344"/>
      <c r="EM309" s="344"/>
      <c r="EN309" s="344"/>
      <c r="EO309" s="344"/>
      <c r="EP309" s="344"/>
      <c r="ET309" s="33"/>
      <c r="EU309" s="37">
        <f t="shared" si="76"/>
        <v>0</v>
      </c>
      <c r="EV309" s="37" t="str">
        <f t="shared" si="77"/>
        <v/>
      </c>
      <c r="EX309" s="21">
        <f>IF(AND(OR($M309=PL①!$A$25,$M309=PL①!$A$26,$M309=PL①!$A$27),OR($AG309=PL①!$H$26,$AG309=PL①!$H$27,$AG309=PL①!$H$28)),1,0)</f>
        <v>0</v>
      </c>
      <c r="EY309" s="21">
        <f t="shared" si="78"/>
        <v>0</v>
      </c>
      <c r="EZ309" s="112">
        <f>IF($EY309=0,1,IF($O$73="",0,VLOOKUP($O$73,PL②!$A$58:$P$1517,$EY309))+IF($AD$73="",0,VLOOKUP($AD$73,PL②!$A$58:$P$1517,$EY309))+IF($AS$73="",0,VLOOKUP($AS$73,PL②!$A$58:$P$1517,$EY309)))</f>
        <v>1</v>
      </c>
      <c r="FA309" s="21" t="str">
        <f t="shared" si="79"/>
        <v/>
      </c>
      <c r="FB309" s="112"/>
      <c r="FC309" s="21">
        <f>IF(OR($M309=PL①!$A$25,$M309=PL①!$A$26,$M309=PL①!$A$28,$M309=PL①!$A$29),1,0)</f>
        <v>0</v>
      </c>
      <c r="FF309" s="21">
        <f t="shared" si="80"/>
        <v>0</v>
      </c>
      <c r="FG309" s="21">
        <f t="shared" si="81"/>
        <v>0</v>
      </c>
      <c r="FH309" s="21">
        <f>IF(AND($AG309=PL①!$H$29,OR(入力①申請書項目!$M309=PL①!$A$25,入力①申請書項目!$M309=PL①!$A$26,入力①申請書項目!$M309=PL①!$A$27)),1,0)</f>
        <v>0</v>
      </c>
      <c r="FI309" s="21">
        <f>IF(AND($O$69=PL②!$G$1,入力①申請書項目!$AG309=PL①!$H$26,OR(入力①申請書項目!$M309=PL①!$A$25,入力①申請書項目!$M309=PL①!$A$26,入力①申請書項目!$M309=PL①!$A$28,入力①申請書項目!$M309=PL①!$A$29)),1,0)</f>
        <v>0</v>
      </c>
      <c r="FJ309" s="21">
        <f>IF(AND($AT309=PL①!$D$26,OR(入力①申請書項目!$M309=PL①!$A$25,入力①申請書項目!$M309=PL①!$A$26,入力①申請書項目!$M309=PL①!$A$27)),1,0)</f>
        <v>0</v>
      </c>
      <c r="FL309" s="37" t="str">
        <f t="shared" si="82"/>
        <v/>
      </c>
      <c r="FM309" s="37" t="str">
        <f t="shared" si="83"/>
        <v/>
      </c>
      <c r="FN309" s="37" t="str">
        <f t="shared" si="84"/>
        <v/>
      </c>
      <c r="FO309" s="37" t="str">
        <f t="shared" si="85"/>
        <v/>
      </c>
      <c r="FP309" s="37" t="str">
        <f t="shared" si="86"/>
        <v/>
      </c>
      <c r="FR309" s="54">
        <f t="shared" si="87"/>
        <v>1</v>
      </c>
      <c r="FS309" s="54" t="str">
        <f t="shared" si="89"/>
        <v/>
      </c>
    </row>
    <row r="310" spans="4:175" ht="13.5" customHeight="1">
      <c r="D310" s="410">
        <v>142</v>
      </c>
      <c r="E310" s="842"/>
      <c r="F310" s="843"/>
      <c r="G310" s="842"/>
      <c r="H310" s="843"/>
      <c r="I310" s="843"/>
      <c r="J310" s="842"/>
      <c r="K310" s="843"/>
      <c r="L310" s="843"/>
      <c r="M310" s="842"/>
      <c r="N310" s="842"/>
      <c r="O310" s="842"/>
      <c r="P310" s="842"/>
      <c r="Q310" s="853"/>
      <c r="R310" s="853"/>
      <c r="S310" s="853"/>
      <c r="T310" s="853"/>
      <c r="U310" s="853"/>
      <c r="V310" s="853"/>
      <c r="W310" s="853"/>
      <c r="X310" s="853"/>
      <c r="Y310" s="853"/>
      <c r="Z310" s="853"/>
      <c r="AA310" s="835"/>
      <c r="AB310" s="836"/>
      <c r="AC310" s="836"/>
      <c r="AD310" s="840"/>
      <c r="AE310" s="840"/>
      <c r="AF310" s="841"/>
      <c r="AG310" s="850"/>
      <c r="AH310" s="851"/>
      <c r="AI310" s="851"/>
      <c r="AJ310" s="852"/>
      <c r="AK310" s="839"/>
      <c r="AL310" s="839"/>
      <c r="AM310" s="839"/>
      <c r="AN310" s="854"/>
      <c r="AO310" s="840"/>
      <c r="AP310" s="849">
        <f t="shared" si="90"/>
        <v>0</v>
      </c>
      <c r="AQ310" s="849"/>
      <c r="AR310" s="849"/>
      <c r="AS310" s="849"/>
      <c r="AT310" s="847"/>
      <c r="AU310" s="848"/>
      <c r="AV310" s="834"/>
      <c r="AW310" s="834"/>
      <c r="AX310" s="834"/>
      <c r="AY310" s="834"/>
      <c r="AZ310" s="834"/>
      <c r="BA310" s="834"/>
      <c r="BB310" s="834"/>
      <c r="BC310" s="834"/>
      <c r="BD310" s="844"/>
      <c r="BE310" s="845"/>
      <c r="BF310" s="846"/>
      <c r="BG310" s="842"/>
      <c r="BH310" s="843"/>
      <c r="BI310" s="843"/>
      <c r="CR310" s="112"/>
      <c r="CS310" s="112"/>
      <c r="CT310" s="343"/>
      <c r="CU310" s="356"/>
      <c r="CV310" s="356"/>
      <c r="CW310" s="348"/>
      <c r="CX310" s="348"/>
      <c r="CY310" s="112"/>
      <c r="CZ310" s="112"/>
      <c r="DA310" s="112"/>
      <c r="DB310" s="112"/>
      <c r="DC310" s="112"/>
      <c r="DD310" s="112"/>
      <c r="DE310" s="112"/>
      <c r="DF310" s="112"/>
      <c r="DG310" s="112"/>
      <c r="DH310" s="112"/>
      <c r="DI310" s="112"/>
      <c r="DJ310" s="112"/>
      <c r="DK310" s="112"/>
      <c r="DL310" s="112"/>
      <c r="DM310" s="112"/>
      <c r="DN310" s="112"/>
      <c r="DO310" s="112"/>
      <c r="DP310" s="112"/>
      <c r="DQ310" s="112"/>
      <c r="DR310" s="112"/>
      <c r="DS310" s="112"/>
      <c r="DT310" s="112"/>
      <c r="DU310" s="112"/>
      <c r="DV310" s="112"/>
      <c r="DW310" s="112"/>
      <c r="DX310" s="112"/>
      <c r="DY310" s="112"/>
      <c r="DZ310" s="112"/>
      <c r="EA310" s="344"/>
      <c r="EB310" s="344"/>
      <c r="EC310" s="344"/>
      <c r="ED310" s="344"/>
      <c r="EE310" s="344"/>
      <c r="EF310" s="344"/>
      <c r="EG310" s="344"/>
      <c r="EH310" s="344"/>
      <c r="EI310" s="344"/>
      <c r="EJ310" s="344"/>
      <c r="EK310" s="344"/>
      <c r="EL310" s="344"/>
      <c r="EM310" s="344"/>
      <c r="EN310" s="344"/>
      <c r="EO310" s="344"/>
      <c r="EP310" s="344"/>
      <c r="ET310" s="33"/>
      <c r="EU310" s="37">
        <f t="shared" si="76"/>
        <v>0</v>
      </c>
      <c r="EV310" s="37" t="str">
        <f t="shared" si="77"/>
        <v/>
      </c>
      <c r="EX310" s="21">
        <f>IF(AND(OR($M310=PL①!$A$25,$M310=PL①!$A$26,$M310=PL①!$A$27),OR($AG310=PL①!$H$26,$AG310=PL①!$H$27,$AG310=PL①!$H$28)),1,0)</f>
        <v>0</v>
      </c>
      <c r="EY310" s="21">
        <f t="shared" si="78"/>
        <v>0</v>
      </c>
      <c r="EZ310" s="112">
        <f>IF($EY310=0,1,IF($O$73="",0,VLOOKUP($O$73,PL②!$A$58:$P$1517,$EY310))+IF($AD$73="",0,VLOOKUP($AD$73,PL②!$A$58:$P$1517,$EY310))+IF($AS$73="",0,VLOOKUP($AS$73,PL②!$A$58:$P$1517,$EY310)))</f>
        <v>1</v>
      </c>
      <c r="FA310" s="21" t="str">
        <f t="shared" si="79"/>
        <v/>
      </c>
      <c r="FB310" s="112"/>
      <c r="FC310" s="21">
        <f>IF(OR($M310=PL①!$A$25,$M310=PL①!$A$26,$M310=PL①!$A$28,$M310=PL①!$A$29),1,0)</f>
        <v>0</v>
      </c>
      <c r="FF310" s="21">
        <f t="shared" si="80"/>
        <v>0</v>
      </c>
      <c r="FG310" s="21">
        <f t="shared" si="81"/>
        <v>0</v>
      </c>
      <c r="FH310" s="21">
        <f>IF(AND($AG310=PL①!$H$29,OR(入力①申請書項目!$M310=PL①!$A$25,入力①申請書項目!$M310=PL①!$A$26,入力①申請書項目!$M310=PL①!$A$27)),1,0)</f>
        <v>0</v>
      </c>
      <c r="FI310" s="21">
        <f>IF(AND($O$69=PL②!$G$1,入力①申請書項目!$AG310=PL①!$H$26,OR(入力①申請書項目!$M310=PL①!$A$25,入力①申請書項目!$M310=PL①!$A$26,入力①申請書項目!$M310=PL①!$A$28,入力①申請書項目!$M310=PL①!$A$29)),1,0)</f>
        <v>0</v>
      </c>
      <c r="FJ310" s="21">
        <f>IF(AND($AT310=PL①!$D$26,OR(入力①申請書項目!$M310=PL①!$A$25,入力①申請書項目!$M310=PL①!$A$26,入力①申請書項目!$M310=PL①!$A$27)),1,0)</f>
        <v>0</v>
      </c>
      <c r="FL310" s="37" t="str">
        <f t="shared" si="82"/>
        <v/>
      </c>
      <c r="FM310" s="37" t="str">
        <f t="shared" si="83"/>
        <v/>
      </c>
      <c r="FN310" s="37" t="str">
        <f t="shared" si="84"/>
        <v/>
      </c>
      <c r="FO310" s="37" t="str">
        <f t="shared" si="85"/>
        <v/>
      </c>
      <c r="FP310" s="37" t="str">
        <f t="shared" si="86"/>
        <v/>
      </c>
      <c r="FR310" s="54">
        <f t="shared" si="87"/>
        <v>1</v>
      </c>
      <c r="FS310" s="54" t="str">
        <f t="shared" si="89"/>
        <v/>
      </c>
    </row>
    <row r="311" spans="4:175" ht="13.5" customHeight="1">
      <c r="D311" s="410">
        <v>143</v>
      </c>
      <c r="E311" s="842"/>
      <c r="F311" s="843"/>
      <c r="G311" s="842"/>
      <c r="H311" s="843"/>
      <c r="I311" s="843"/>
      <c r="J311" s="842"/>
      <c r="K311" s="843"/>
      <c r="L311" s="843"/>
      <c r="M311" s="842"/>
      <c r="N311" s="842"/>
      <c r="O311" s="842"/>
      <c r="P311" s="842"/>
      <c r="Q311" s="853"/>
      <c r="R311" s="853"/>
      <c r="S311" s="853"/>
      <c r="T311" s="853"/>
      <c r="U311" s="853"/>
      <c r="V311" s="853"/>
      <c r="W311" s="853"/>
      <c r="X311" s="853"/>
      <c r="Y311" s="853"/>
      <c r="Z311" s="853"/>
      <c r="AA311" s="835"/>
      <c r="AB311" s="836"/>
      <c r="AC311" s="836"/>
      <c r="AD311" s="841"/>
      <c r="AE311" s="853"/>
      <c r="AF311" s="853"/>
      <c r="AG311" s="842"/>
      <c r="AH311" s="842"/>
      <c r="AI311" s="842"/>
      <c r="AJ311" s="842"/>
      <c r="AK311" s="839"/>
      <c r="AL311" s="839"/>
      <c r="AM311" s="839"/>
      <c r="AN311" s="853"/>
      <c r="AO311" s="853"/>
      <c r="AP311" s="849">
        <f t="shared" si="90"/>
        <v>0</v>
      </c>
      <c r="AQ311" s="849"/>
      <c r="AR311" s="849"/>
      <c r="AS311" s="849"/>
      <c r="AT311" s="855"/>
      <c r="AU311" s="855"/>
      <c r="AV311" s="834"/>
      <c r="AW311" s="834"/>
      <c r="AX311" s="834"/>
      <c r="AY311" s="834"/>
      <c r="AZ311" s="834"/>
      <c r="BA311" s="834"/>
      <c r="BB311" s="834"/>
      <c r="BC311" s="834"/>
      <c r="BD311" s="834"/>
      <c r="BE311" s="834"/>
      <c r="BF311" s="834"/>
      <c r="BG311" s="842"/>
      <c r="BH311" s="843"/>
      <c r="BI311" s="843"/>
      <c r="CR311" s="112"/>
      <c r="CS311" s="112"/>
      <c r="CT311" s="343"/>
      <c r="CU311" s="356"/>
      <c r="CV311" s="356"/>
      <c r="CW311" s="348"/>
      <c r="CX311" s="348"/>
      <c r="CY311" s="112"/>
      <c r="CZ311" s="112"/>
      <c r="DA311" s="112"/>
      <c r="DB311" s="112"/>
      <c r="DC311" s="112"/>
      <c r="DD311" s="112"/>
      <c r="DE311" s="112"/>
      <c r="DF311" s="112"/>
      <c r="DG311" s="112"/>
      <c r="DH311" s="112"/>
      <c r="DI311" s="112"/>
      <c r="DJ311" s="112"/>
      <c r="DK311" s="112"/>
      <c r="DL311" s="112"/>
      <c r="DM311" s="112"/>
      <c r="DN311" s="112"/>
      <c r="DO311" s="112"/>
      <c r="DP311" s="112"/>
      <c r="DQ311" s="112"/>
      <c r="DR311" s="112"/>
      <c r="DS311" s="112"/>
      <c r="DT311" s="112"/>
      <c r="DU311" s="112"/>
      <c r="DV311" s="112"/>
      <c r="DW311" s="112"/>
      <c r="DX311" s="112"/>
      <c r="DY311" s="112"/>
      <c r="DZ311" s="112"/>
      <c r="EA311" s="344"/>
      <c r="EB311" s="344"/>
      <c r="EC311" s="344"/>
      <c r="ED311" s="344"/>
      <c r="EE311" s="344"/>
      <c r="EF311" s="344"/>
      <c r="EG311" s="344"/>
      <c r="EH311" s="344"/>
      <c r="EI311" s="344"/>
      <c r="EJ311" s="344"/>
      <c r="EK311" s="344"/>
      <c r="EL311" s="344"/>
      <c r="EM311" s="344"/>
      <c r="EN311" s="344"/>
      <c r="EO311" s="344"/>
      <c r="EP311" s="344"/>
      <c r="ET311" s="33"/>
      <c r="EU311" s="37">
        <f t="shared" si="76"/>
        <v>0</v>
      </c>
      <c r="EV311" s="37" t="str">
        <f t="shared" si="77"/>
        <v/>
      </c>
      <c r="EX311" s="21">
        <f>IF(AND(OR($M311=PL①!$A$25,$M311=PL①!$A$26,$M311=PL①!$A$27),OR($AG311=PL①!$H$26,$AG311=PL①!$H$27,$AG311=PL①!$H$28)),1,0)</f>
        <v>0</v>
      </c>
      <c r="EY311" s="21">
        <f t="shared" si="78"/>
        <v>0</v>
      </c>
      <c r="EZ311" s="112">
        <f>IF($EY311=0,1,IF($O$73="",0,VLOOKUP($O$73,PL②!$A$58:$P$1517,$EY311))+IF($AD$73="",0,VLOOKUP($AD$73,PL②!$A$58:$P$1517,$EY311))+IF($AS$73="",0,VLOOKUP($AS$73,PL②!$A$58:$P$1517,$EY311)))</f>
        <v>1</v>
      </c>
      <c r="FA311" s="21" t="str">
        <f t="shared" si="79"/>
        <v/>
      </c>
      <c r="FB311" s="112"/>
      <c r="FC311" s="21">
        <f>IF(OR($M311=PL①!$A$25,$M311=PL①!$A$26,$M311=PL①!$A$28,$M311=PL①!$A$29),1,0)</f>
        <v>0</v>
      </c>
      <c r="FF311" s="21">
        <f t="shared" si="80"/>
        <v>0</v>
      </c>
      <c r="FG311" s="21">
        <f t="shared" si="81"/>
        <v>0</v>
      </c>
      <c r="FH311" s="21">
        <f>IF(AND($AG311=PL①!$H$29,OR(入力①申請書項目!$M311=PL①!$A$25,入力①申請書項目!$M311=PL①!$A$26,入力①申請書項目!$M311=PL①!$A$27)),1,0)</f>
        <v>0</v>
      </c>
      <c r="FI311" s="21">
        <f>IF(AND($O$69=PL②!$G$1,入力①申請書項目!$AG311=PL①!$H$26,OR(入力①申請書項目!$M311=PL①!$A$25,入力①申請書項目!$M311=PL①!$A$26,入力①申請書項目!$M311=PL①!$A$28,入力①申請書項目!$M311=PL①!$A$29)),1,0)</f>
        <v>0</v>
      </c>
      <c r="FJ311" s="21">
        <f>IF(AND($AT311=PL①!$D$26,OR(入力①申請書項目!$M311=PL①!$A$25,入力①申請書項目!$M311=PL①!$A$26,入力①申請書項目!$M311=PL①!$A$27)),1,0)</f>
        <v>0</v>
      </c>
      <c r="FL311" s="37" t="str">
        <f t="shared" si="82"/>
        <v/>
      </c>
      <c r="FM311" s="37" t="str">
        <f t="shared" si="83"/>
        <v/>
      </c>
      <c r="FN311" s="37" t="str">
        <f t="shared" si="84"/>
        <v/>
      </c>
      <c r="FO311" s="37" t="str">
        <f t="shared" si="85"/>
        <v/>
      </c>
      <c r="FP311" s="37" t="str">
        <f t="shared" si="86"/>
        <v/>
      </c>
      <c r="FR311" s="54">
        <f t="shared" si="87"/>
        <v>1</v>
      </c>
      <c r="FS311" s="54" t="str">
        <f t="shared" si="89"/>
        <v/>
      </c>
    </row>
    <row r="312" spans="4:175" ht="13.5" customHeight="1">
      <c r="D312" s="410">
        <v>144</v>
      </c>
      <c r="E312" s="842"/>
      <c r="F312" s="843"/>
      <c r="G312" s="842"/>
      <c r="H312" s="843"/>
      <c r="I312" s="843"/>
      <c r="J312" s="842"/>
      <c r="K312" s="843"/>
      <c r="L312" s="843"/>
      <c r="M312" s="842"/>
      <c r="N312" s="842"/>
      <c r="O312" s="842"/>
      <c r="P312" s="842"/>
      <c r="Q312" s="853"/>
      <c r="R312" s="853"/>
      <c r="S312" s="853"/>
      <c r="T312" s="853"/>
      <c r="U312" s="853"/>
      <c r="V312" s="853"/>
      <c r="W312" s="853"/>
      <c r="X312" s="853"/>
      <c r="Y312" s="853"/>
      <c r="Z312" s="853"/>
      <c r="AA312" s="837"/>
      <c r="AB312" s="838"/>
      <c r="AC312" s="838"/>
      <c r="AD312" s="841"/>
      <c r="AE312" s="853"/>
      <c r="AF312" s="853"/>
      <c r="AG312" s="842"/>
      <c r="AH312" s="842"/>
      <c r="AI312" s="842"/>
      <c r="AJ312" s="842"/>
      <c r="AK312" s="839"/>
      <c r="AL312" s="839"/>
      <c r="AM312" s="839"/>
      <c r="AN312" s="853"/>
      <c r="AO312" s="853"/>
      <c r="AP312" s="849">
        <f t="shared" si="90"/>
        <v>0</v>
      </c>
      <c r="AQ312" s="849"/>
      <c r="AR312" s="849"/>
      <c r="AS312" s="849"/>
      <c r="AT312" s="855"/>
      <c r="AU312" s="855"/>
      <c r="AV312" s="834"/>
      <c r="AW312" s="834"/>
      <c r="AX312" s="834"/>
      <c r="AY312" s="834"/>
      <c r="AZ312" s="834"/>
      <c r="BA312" s="834"/>
      <c r="BB312" s="834"/>
      <c r="BC312" s="834"/>
      <c r="BD312" s="834"/>
      <c r="BE312" s="834"/>
      <c r="BF312" s="834"/>
      <c r="BG312" s="842"/>
      <c r="BH312" s="843"/>
      <c r="BI312" s="843"/>
      <c r="CR312" s="112"/>
      <c r="CS312" s="112"/>
      <c r="CT312" s="343"/>
      <c r="CU312" s="356"/>
      <c r="CV312" s="356"/>
      <c r="CW312" s="348"/>
      <c r="CX312" s="348"/>
      <c r="CY312" s="112"/>
      <c r="CZ312" s="112"/>
      <c r="DA312" s="112"/>
      <c r="DB312" s="112"/>
      <c r="DC312" s="112"/>
      <c r="DD312" s="112"/>
      <c r="DE312" s="112"/>
      <c r="DF312" s="112"/>
      <c r="DG312" s="112"/>
      <c r="DH312" s="112"/>
      <c r="DI312" s="112"/>
      <c r="DJ312" s="112"/>
      <c r="DK312" s="112"/>
      <c r="DL312" s="112"/>
      <c r="DM312" s="112"/>
      <c r="DN312" s="112"/>
      <c r="DO312" s="112"/>
      <c r="DP312" s="112"/>
      <c r="DQ312" s="112"/>
      <c r="DR312" s="112"/>
      <c r="DS312" s="112"/>
      <c r="DT312" s="112"/>
      <c r="DU312" s="112"/>
      <c r="DV312" s="112"/>
      <c r="DW312" s="112"/>
      <c r="DX312" s="112"/>
      <c r="DY312" s="112"/>
      <c r="DZ312" s="112"/>
      <c r="EA312" s="344"/>
      <c r="EB312" s="344"/>
      <c r="EC312" s="344"/>
      <c r="ED312" s="344"/>
      <c r="EE312" s="344"/>
      <c r="EF312" s="344"/>
      <c r="EG312" s="344"/>
      <c r="EH312" s="344"/>
      <c r="EI312" s="344"/>
      <c r="EJ312" s="344"/>
      <c r="EK312" s="344"/>
      <c r="EL312" s="344"/>
      <c r="EM312" s="344"/>
      <c r="EN312" s="344"/>
      <c r="EO312" s="344"/>
      <c r="EP312" s="344"/>
      <c r="ET312" s="33"/>
      <c r="EU312" s="37">
        <f t="shared" si="76"/>
        <v>0</v>
      </c>
      <c r="EV312" s="37" t="str">
        <f t="shared" si="77"/>
        <v/>
      </c>
      <c r="EX312" s="21">
        <f>IF(AND(OR($M312=PL①!$A$25,$M312=PL①!$A$26,$M312=PL①!$A$27),OR($AG312=PL①!$H$26,$AG312=PL①!$H$27,$AG312=PL①!$H$28)),1,0)</f>
        <v>0</v>
      </c>
      <c r="EY312" s="21">
        <f t="shared" si="78"/>
        <v>0</v>
      </c>
      <c r="EZ312" s="112">
        <f>IF($EY312=0,1,IF($O$73="",0,VLOOKUP($O$73,PL②!$A$58:$P$1517,$EY312))+IF($AD$73="",0,VLOOKUP($AD$73,PL②!$A$58:$P$1517,$EY312))+IF($AS$73="",0,VLOOKUP($AS$73,PL②!$A$58:$P$1517,$EY312)))</f>
        <v>1</v>
      </c>
      <c r="FA312" s="21" t="str">
        <f t="shared" si="79"/>
        <v/>
      </c>
      <c r="FB312" s="112"/>
      <c r="FC312" s="21">
        <f>IF(OR($M312=PL①!$A$25,$M312=PL①!$A$26,$M312=PL①!$A$28,$M312=PL①!$A$29),1,0)</f>
        <v>0</v>
      </c>
      <c r="FF312" s="21">
        <f t="shared" si="80"/>
        <v>0</v>
      </c>
      <c r="FG312" s="21">
        <f t="shared" si="81"/>
        <v>0</v>
      </c>
      <c r="FH312" s="21">
        <f>IF(AND($AG312=PL①!$H$29,OR(入力①申請書項目!$M312=PL①!$A$25,入力①申請書項目!$M312=PL①!$A$26,入力①申請書項目!$M312=PL①!$A$27)),1,0)</f>
        <v>0</v>
      </c>
      <c r="FI312" s="21">
        <f>IF(AND($O$69=PL②!$G$1,入力①申請書項目!$AG312=PL①!$H$26,OR(入力①申請書項目!$M312=PL①!$A$25,入力①申請書項目!$M312=PL①!$A$26,入力①申請書項目!$M312=PL①!$A$28,入力①申請書項目!$M312=PL①!$A$29)),1,0)</f>
        <v>0</v>
      </c>
      <c r="FJ312" s="21">
        <f>IF(AND($AT312=PL①!$D$26,OR(入力①申請書項目!$M312=PL①!$A$25,入力①申請書項目!$M312=PL①!$A$26,入力①申請書項目!$M312=PL①!$A$27)),1,0)</f>
        <v>0</v>
      </c>
      <c r="FL312" s="37" t="str">
        <f t="shared" si="82"/>
        <v/>
      </c>
      <c r="FM312" s="37" t="str">
        <f t="shared" si="83"/>
        <v/>
      </c>
      <c r="FN312" s="37" t="str">
        <f t="shared" si="84"/>
        <v/>
      </c>
      <c r="FO312" s="37" t="str">
        <f t="shared" si="85"/>
        <v/>
      </c>
      <c r="FP312" s="37" t="str">
        <f t="shared" si="86"/>
        <v/>
      </c>
      <c r="FR312" s="54">
        <f t="shared" si="87"/>
        <v>1</v>
      </c>
      <c r="FS312" s="54" t="str">
        <f t="shared" si="89"/>
        <v/>
      </c>
    </row>
    <row r="313" spans="4:175" ht="13.5" customHeight="1">
      <c r="D313" s="410">
        <v>145</v>
      </c>
      <c r="E313" s="842"/>
      <c r="F313" s="843"/>
      <c r="G313" s="842"/>
      <c r="H313" s="843"/>
      <c r="I313" s="843"/>
      <c r="J313" s="842"/>
      <c r="K313" s="843"/>
      <c r="L313" s="843"/>
      <c r="M313" s="842"/>
      <c r="N313" s="842"/>
      <c r="O313" s="842"/>
      <c r="P313" s="842"/>
      <c r="Q313" s="853"/>
      <c r="R313" s="853"/>
      <c r="S313" s="853"/>
      <c r="T313" s="853"/>
      <c r="U313" s="853"/>
      <c r="V313" s="853"/>
      <c r="W313" s="853"/>
      <c r="X313" s="853"/>
      <c r="Y313" s="853"/>
      <c r="Z313" s="853"/>
      <c r="AA313" s="835"/>
      <c r="AB313" s="836"/>
      <c r="AC313" s="836"/>
      <c r="AD313" s="840"/>
      <c r="AE313" s="840"/>
      <c r="AF313" s="841"/>
      <c r="AG313" s="850"/>
      <c r="AH313" s="851"/>
      <c r="AI313" s="851"/>
      <c r="AJ313" s="852"/>
      <c r="AK313" s="839"/>
      <c r="AL313" s="839"/>
      <c r="AM313" s="839"/>
      <c r="AN313" s="854"/>
      <c r="AO313" s="840"/>
      <c r="AP313" s="849">
        <f t="shared" si="90"/>
        <v>0</v>
      </c>
      <c r="AQ313" s="849"/>
      <c r="AR313" s="849"/>
      <c r="AS313" s="849"/>
      <c r="AT313" s="847"/>
      <c r="AU313" s="848"/>
      <c r="AV313" s="834"/>
      <c r="AW313" s="834"/>
      <c r="AX313" s="834"/>
      <c r="AY313" s="834"/>
      <c r="AZ313" s="834"/>
      <c r="BA313" s="834"/>
      <c r="BB313" s="834"/>
      <c r="BC313" s="834"/>
      <c r="BD313" s="844"/>
      <c r="BE313" s="845"/>
      <c r="BF313" s="846"/>
      <c r="BG313" s="842"/>
      <c r="BH313" s="843"/>
      <c r="BI313" s="843"/>
      <c r="CR313" s="112"/>
      <c r="CS313" s="112"/>
      <c r="CT313" s="343"/>
      <c r="CU313" s="355"/>
      <c r="CV313" s="356"/>
      <c r="CW313" s="348"/>
      <c r="CX313" s="348"/>
      <c r="CY313" s="112"/>
      <c r="CZ313" s="112"/>
      <c r="DA313" s="112"/>
      <c r="DB313" s="112"/>
      <c r="DC313" s="112"/>
      <c r="DD313" s="112"/>
      <c r="DE313" s="112"/>
      <c r="DF313" s="112"/>
      <c r="DG313" s="112"/>
      <c r="DH313" s="112"/>
      <c r="DI313" s="112"/>
      <c r="DJ313" s="112"/>
      <c r="DK313" s="112"/>
      <c r="DL313" s="112"/>
      <c r="DM313" s="112"/>
      <c r="DN313" s="112"/>
      <c r="DO313" s="112"/>
      <c r="DP313" s="112"/>
      <c r="DQ313" s="112"/>
      <c r="DR313" s="112"/>
      <c r="DS313" s="112"/>
      <c r="DT313" s="112"/>
      <c r="DU313" s="112"/>
      <c r="DV313" s="112"/>
      <c r="DW313" s="112"/>
      <c r="DX313" s="112"/>
      <c r="DY313" s="112"/>
      <c r="DZ313" s="112"/>
      <c r="EA313" s="344"/>
      <c r="EB313" s="344"/>
      <c r="EC313" s="344"/>
      <c r="ED313" s="344"/>
      <c r="EE313" s="344"/>
      <c r="EF313" s="344"/>
      <c r="EG313" s="344"/>
      <c r="EH313" s="344"/>
      <c r="EI313" s="344"/>
      <c r="EJ313" s="344"/>
      <c r="EK313" s="344"/>
      <c r="EL313" s="344"/>
      <c r="EM313" s="344"/>
      <c r="EN313" s="344"/>
      <c r="EO313" s="344"/>
      <c r="EP313" s="344"/>
      <c r="ET313" s="33"/>
      <c r="EU313" s="37">
        <f t="shared" si="76"/>
        <v>0</v>
      </c>
      <c r="EV313" s="37" t="str">
        <f t="shared" si="77"/>
        <v/>
      </c>
      <c r="EX313" s="21">
        <f>IF(AND(OR($M313=PL①!$A$25,$M313=PL①!$A$26,$M313=PL①!$A$27),OR($AG313=PL①!$H$26,$AG313=PL①!$H$27,$AG313=PL①!$H$28)),1,0)</f>
        <v>0</v>
      </c>
      <c r="EY313" s="21">
        <f t="shared" si="78"/>
        <v>0</v>
      </c>
      <c r="EZ313" s="112">
        <f>IF($EY313=0,1,IF($O$73="",0,VLOOKUP($O$73,PL②!$A$58:$P$1517,$EY313))+IF($AD$73="",0,VLOOKUP($AD$73,PL②!$A$58:$P$1517,$EY313))+IF($AS$73="",0,VLOOKUP($AS$73,PL②!$A$58:$P$1517,$EY313)))</f>
        <v>1</v>
      </c>
      <c r="FA313" s="21" t="str">
        <f t="shared" si="79"/>
        <v/>
      </c>
      <c r="FB313" s="112"/>
      <c r="FC313" s="21">
        <f>IF(OR($M313=PL①!$A$25,$M313=PL①!$A$26,$M313=PL①!$A$28,$M313=PL①!$A$29),1,0)</f>
        <v>0</v>
      </c>
      <c r="FF313" s="21">
        <f t="shared" si="80"/>
        <v>0</v>
      </c>
      <c r="FG313" s="21">
        <f t="shared" si="81"/>
        <v>0</v>
      </c>
      <c r="FH313" s="21">
        <f>IF(AND($AG313=PL①!$H$29,OR(入力①申請書項目!$M313=PL①!$A$25,入力①申請書項目!$M313=PL①!$A$26,入力①申請書項目!$M313=PL①!$A$27)),1,0)</f>
        <v>0</v>
      </c>
      <c r="FI313" s="21">
        <f>IF(AND($O$69=PL②!$G$1,入力①申請書項目!$AG313=PL①!$H$26,OR(入力①申請書項目!$M313=PL①!$A$25,入力①申請書項目!$M313=PL①!$A$26,入力①申請書項目!$M313=PL①!$A$28,入力①申請書項目!$M313=PL①!$A$29)),1,0)</f>
        <v>0</v>
      </c>
      <c r="FJ313" s="21">
        <f>IF(AND($AT313=PL①!$D$26,OR(入力①申請書項目!$M313=PL①!$A$25,入力①申請書項目!$M313=PL①!$A$26,入力①申請書項目!$M313=PL①!$A$27)),1,0)</f>
        <v>0</v>
      </c>
      <c r="FL313" s="37" t="str">
        <f t="shared" si="82"/>
        <v/>
      </c>
      <c r="FM313" s="37" t="str">
        <f t="shared" si="83"/>
        <v/>
      </c>
      <c r="FN313" s="37" t="str">
        <f t="shared" si="84"/>
        <v/>
      </c>
      <c r="FO313" s="37" t="str">
        <f t="shared" si="85"/>
        <v/>
      </c>
      <c r="FP313" s="37" t="str">
        <f t="shared" si="86"/>
        <v/>
      </c>
      <c r="FR313" s="54">
        <f t="shared" si="87"/>
        <v>1</v>
      </c>
      <c r="FS313" s="54" t="str">
        <f t="shared" si="89"/>
        <v/>
      </c>
    </row>
    <row r="314" spans="4:175" ht="13.5" customHeight="1">
      <c r="D314" s="410">
        <v>146</v>
      </c>
      <c r="E314" s="842"/>
      <c r="F314" s="843"/>
      <c r="G314" s="842"/>
      <c r="H314" s="843"/>
      <c r="I314" s="843"/>
      <c r="J314" s="842"/>
      <c r="K314" s="843"/>
      <c r="L314" s="843"/>
      <c r="M314" s="842"/>
      <c r="N314" s="842"/>
      <c r="O314" s="842"/>
      <c r="P314" s="842"/>
      <c r="Q314" s="853"/>
      <c r="R314" s="853"/>
      <c r="S314" s="853"/>
      <c r="T314" s="853"/>
      <c r="U314" s="853"/>
      <c r="V314" s="853"/>
      <c r="W314" s="853"/>
      <c r="X314" s="853"/>
      <c r="Y314" s="853"/>
      <c r="Z314" s="853"/>
      <c r="AA314" s="835"/>
      <c r="AB314" s="836"/>
      <c r="AC314" s="836"/>
      <c r="AD314" s="841"/>
      <c r="AE314" s="853"/>
      <c r="AF314" s="853"/>
      <c r="AG314" s="842"/>
      <c r="AH314" s="842"/>
      <c r="AI314" s="842"/>
      <c r="AJ314" s="842"/>
      <c r="AK314" s="839"/>
      <c r="AL314" s="839"/>
      <c r="AM314" s="839"/>
      <c r="AN314" s="853"/>
      <c r="AO314" s="853"/>
      <c r="AP314" s="849">
        <f t="shared" si="90"/>
        <v>0</v>
      </c>
      <c r="AQ314" s="849"/>
      <c r="AR314" s="849"/>
      <c r="AS314" s="849"/>
      <c r="AT314" s="855"/>
      <c r="AU314" s="855"/>
      <c r="AV314" s="834"/>
      <c r="AW314" s="834"/>
      <c r="AX314" s="834"/>
      <c r="AY314" s="834"/>
      <c r="AZ314" s="834"/>
      <c r="BA314" s="834"/>
      <c r="BB314" s="834"/>
      <c r="BC314" s="834"/>
      <c r="BD314" s="834"/>
      <c r="BE314" s="834"/>
      <c r="BF314" s="834"/>
      <c r="BG314" s="842"/>
      <c r="BH314" s="843"/>
      <c r="BI314" s="843"/>
      <c r="CR314" s="112"/>
      <c r="CS314" s="112"/>
      <c r="CT314" s="348"/>
      <c r="CU314" s="348"/>
      <c r="CV314" s="348"/>
      <c r="CW314" s="348"/>
      <c r="CX314" s="348"/>
      <c r="CY314" s="112"/>
      <c r="CZ314" s="112"/>
      <c r="DA314" s="112"/>
      <c r="DB314" s="112"/>
      <c r="DC314" s="112"/>
      <c r="DD314" s="112"/>
      <c r="DE314" s="112"/>
      <c r="DF314" s="112"/>
      <c r="DG314" s="112"/>
      <c r="DH314" s="112"/>
      <c r="DI314" s="112"/>
      <c r="DJ314" s="112"/>
      <c r="DK314" s="112"/>
      <c r="DL314" s="112"/>
      <c r="DM314" s="112"/>
      <c r="DN314" s="112"/>
      <c r="DO314" s="112"/>
      <c r="DP314" s="112"/>
      <c r="DQ314" s="112"/>
      <c r="DR314" s="112"/>
      <c r="DS314" s="112"/>
      <c r="DT314" s="112"/>
      <c r="DU314" s="112"/>
      <c r="DV314" s="112"/>
      <c r="DW314" s="112"/>
      <c r="DX314" s="112"/>
      <c r="DY314" s="112"/>
      <c r="DZ314" s="112"/>
      <c r="EA314" s="344"/>
      <c r="EB314" s="344"/>
      <c r="EC314" s="344"/>
      <c r="ED314" s="344"/>
      <c r="EE314" s="344"/>
      <c r="EF314" s="344"/>
      <c r="EG314" s="344"/>
      <c r="EH314" s="344"/>
      <c r="EI314" s="344"/>
      <c r="EJ314" s="344"/>
      <c r="EK314" s="344"/>
      <c r="EL314" s="344"/>
      <c r="EM314" s="344"/>
      <c r="EN314" s="344"/>
      <c r="EO314" s="344"/>
      <c r="EP314" s="344"/>
      <c r="ET314" s="33"/>
      <c r="EU314" s="37">
        <f t="shared" si="76"/>
        <v>0</v>
      </c>
      <c r="EV314" s="37" t="str">
        <f t="shared" si="77"/>
        <v/>
      </c>
      <c r="EX314" s="21">
        <f>IF(AND(OR($M314=PL①!$A$25,$M314=PL①!$A$26,$M314=PL①!$A$27),OR($AG314=PL①!$H$26,$AG314=PL①!$H$27,$AG314=PL①!$H$28)),1,0)</f>
        <v>0</v>
      </c>
      <c r="EY314" s="21">
        <f t="shared" si="78"/>
        <v>0</v>
      </c>
      <c r="EZ314" s="112">
        <f>IF($EY314=0,1,IF($O$73="",0,VLOOKUP($O$73,PL②!$A$58:$P$1517,$EY314))+IF($AD$73="",0,VLOOKUP($AD$73,PL②!$A$58:$P$1517,$EY314))+IF($AS$73="",0,VLOOKUP($AS$73,PL②!$A$58:$P$1517,$EY314)))</f>
        <v>1</v>
      </c>
      <c r="FA314" s="21" t="str">
        <f t="shared" si="79"/>
        <v/>
      </c>
      <c r="FB314" s="112"/>
      <c r="FC314" s="21">
        <f>IF(OR($M314=PL①!$A$25,$M314=PL①!$A$26,$M314=PL①!$A$28,$M314=PL①!$A$29),1,0)</f>
        <v>0</v>
      </c>
      <c r="FF314" s="21">
        <f t="shared" si="80"/>
        <v>0</v>
      </c>
      <c r="FG314" s="21">
        <f t="shared" si="81"/>
        <v>0</v>
      </c>
      <c r="FH314" s="21">
        <f>IF(AND($AG314=PL①!$H$29,OR(入力①申請書項目!$M314=PL①!$A$25,入力①申請書項目!$M314=PL①!$A$26,入力①申請書項目!$M314=PL①!$A$27)),1,0)</f>
        <v>0</v>
      </c>
      <c r="FI314" s="21">
        <f>IF(AND($O$69=PL②!$G$1,入力①申請書項目!$AG314=PL①!$H$26,OR(入力①申請書項目!$M314=PL①!$A$25,入力①申請書項目!$M314=PL①!$A$26,入力①申請書項目!$M314=PL①!$A$28,入力①申請書項目!$M314=PL①!$A$29)),1,0)</f>
        <v>0</v>
      </c>
      <c r="FJ314" s="21">
        <f>IF(AND($AT314=PL①!$D$26,OR(入力①申請書項目!$M314=PL①!$A$25,入力①申請書項目!$M314=PL①!$A$26,入力①申請書項目!$M314=PL①!$A$27)),1,0)</f>
        <v>0</v>
      </c>
      <c r="FL314" s="37" t="str">
        <f t="shared" si="82"/>
        <v/>
      </c>
      <c r="FM314" s="37" t="str">
        <f t="shared" si="83"/>
        <v/>
      </c>
      <c r="FN314" s="37" t="str">
        <f t="shared" si="84"/>
        <v/>
      </c>
      <c r="FO314" s="37" t="str">
        <f t="shared" si="85"/>
        <v/>
      </c>
      <c r="FP314" s="37" t="str">
        <f t="shared" si="86"/>
        <v/>
      </c>
      <c r="FR314" s="54">
        <f t="shared" si="87"/>
        <v>1</v>
      </c>
      <c r="FS314" s="54" t="str">
        <f t="shared" si="89"/>
        <v/>
      </c>
    </row>
    <row r="315" spans="4:175" ht="13.5" customHeight="1">
      <c r="D315" s="410">
        <v>147</v>
      </c>
      <c r="E315" s="842"/>
      <c r="F315" s="843"/>
      <c r="G315" s="842"/>
      <c r="H315" s="843"/>
      <c r="I315" s="843"/>
      <c r="J315" s="842"/>
      <c r="K315" s="843"/>
      <c r="L315" s="843"/>
      <c r="M315" s="842"/>
      <c r="N315" s="842"/>
      <c r="O315" s="842"/>
      <c r="P315" s="842"/>
      <c r="Q315" s="853"/>
      <c r="R315" s="853"/>
      <c r="S315" s="853"/>
      <c r="T315" s="853"/>
      <c r="U315" s="853"/>
      <c r="V315" s="853"/>
      <c r="W315" s="853"/>
      <c r="X315" s="853"/>
      <c r="Y315" s="853"/>
      <c r="Z315" s="853"/>
      <c r="AA315" s="837"/>
      <c r="AB315" s="838"/>
      <c r="AC315" s="838"/>
      <c r="AD315" s="841"/>
      <c r="AE315" s="853"/>
      <c r="AF315" s="853"/>
      <c r="AG315" s="842"/>
      <c r="AH315" s="842"/>
      <c r="AI315" s="842"/>
      <c r="AJ315" s="842"/>
      <c r="AK315" s="839"/>
      <c r="AL315" s="839"/>
      <c r="AM315" s="839"/>
      <c r="AN315" s="853"/>
      <c r="AO315" s="853"/>
      <c r="AP315" s="849">
        <f t="shared" si="90"/>
        <v>0</v>
      </c>
      <c r="AQ315" s="849"/>
      <c r="AR315" s="849"/>
      <c r="AS315" s="849"/>
      <c r="AT315" s="855"/>
      <c r="AU315" s="855"/>
      <c r="AV315" s="834"/>
      <c r="AW315" s="834"/>
      <c r="AX315" s="834"/>
      <c r="AY315" s="834"/>
      <c r="AZ315" s="834"/>
      <c r="BA315" s="834"/>
      <c r="BB315" s="834"/>
      <c r="BC315" s="834"/>
      <c r="BD315" s="834"/>
      <c r="BE315" s="834"/>
      <c r="BF315" s="834"/>
      <c r="BG315" s="842"/>
      <c r="BH315" s="843"/>
      <c r="BI315" s="843"/>
      <c r="CR315" s="112"/>
      <c r="CS315" s="112"/>
      <c r="CT315" s="112"/>
      <c r="CU315" s="112"/>
      <c r="CV315" s="112"/>
      <c r="CW315" s="112"/>
      <c r="CX315" s="112"/>
      <c r="CY315" s="112"/>
      <c r="CZ315" s="112"/>
      <c r="DA315" s="112"/>
      <c r="DB315" s="112"/>
      <c r="DC315" s="112"/>
      <c r="DD315" s="112"/>
      <c r="DE315" s="112"/>
      <c r="DF315" s="112"/>
      <c r="DG315" s="112"/>
      <c r="DH315" s="112"/>
      <c r="DI315" s="112"/>
      <c r="DJ315" s="112"/>
      <c r="DK315" s="112"/>
      <c r="DL315" s="112"/>
      <c r="DM315" s="112"/>
      <c r="DN315" s="112"/>
      <c r="DO315" s="112"/>
      <c r="DP315" s="112"/>
      <c r="DQ315" s="112"/>
      <c r="DR315" s="112"/>
      <c r="DS315" s="112"/>
      <c r="DT315" s="112"/>
      <c r="DU315" s="112"/>
      <c r="DV315" s="112"/>
      <c r="DW315" s="112"/>
      <c r="DX315" s="112"/>
      <c r="DY315" s="112"/>
      <c r="DZ315" s="112"/>
      <c r="EA315" s="344"/>
      <c r="EB315" s="344"/>
      <c r="EC315" s="344"/>
      <c r="ED315" s="344"/>
      <c r="EE315" s="344"/>
      <c r="EF315" s="344"/>
      <c r="EG315" s="344"/>
      <c r="EH315" s="344"/>
      <c r="EI315" s="344"/>
      <c r="EJ315" s="344"/>
      <c r="EK315" s="344"/>
      <c r="EL315" s="344"/>
      <c r="EM315" s="344"/>
      <c r="EN315" s="344"/>
      <c r="EO315" s="344"/>
      <c r="EP315" s="344"/>
      <c r="ET315" s="33"/>
      <c r="EU315" s="37">
        <f t="shared" si="76"/>
        <v>0</v>
      </c>
      <c r="EV315" s="37" t="str">
        <f t="shared" si="77"/>
        <v/>
      </c>
      <c r="EX315" s="21">
        <f>IF(AND(OR($M315=PL①!$A$25,$M315=PL①!$A$26,$M315=PL①!$A$27),OR($AG315=PL①!$H$26,$AG315=PL①!$H$27,$AG315=PL①!$H$28)),1,0)</f>
        <v>0</v>
      </c>
      <c r="EY315" s="21">
        <f t="shared" si="78"/>
        <v>0</v>
      </c>
      <c r="EZ315" s="112">
        <f>IF($EY315=0,1,IF($O$73="",0,VLOOKUP($O$73,PL②!$A$58:$P$1517,$EY315))+IF($AD$73="",0,VLOOKUP($AD$73,PL②!$A$58:$P$1517,$EY315))+IF($AS$73="",0,VLOOKUP($AS$73,PL②!$A$58:$P$1517,$EY315)))</f>
        <v>1</v>
      </c>
      <c r="FA315" s="21" t="str">
        <f t="shared" si="79"/>
        <v/>
      </c>
      <c r="FB315" s="112"/>
      <c r="FC315" s="21">
        <f>IF(OR($M315=PL①!$A$25,$M315=PL①!$A$26,$M315=PL①!$A$28,$M315=PL①!$A$29),1,0)</f>
        <v>0</v>
      </c>
      <c r="FF315" s="21">
        <f t="shared" si="80"/>
        <v>0</v>
      </c>
      <c r="FG315" s="21">
        <f t="shared" si="81"/>
        <v>0</v>
      </c>
      <c r="FH315" s="21">
        <f>IF(AND($AG315=PL①!$H$29,OR(入力①申請書項目!$M315=PL①!$A$25,入力①申請書項目!$M315=PL①!$A$26,入力①申請書項目!$M315=PL①!$A$27)),1,0)</f>
        <v>0</v>
      </c>
      <c r="FI315" s="21">
        <f>IF(AND($O$69=PL②!$G$1,入力①申請書項目!$AG315=PL①!$H$26,OR(入力①申請書項目!$M315=PL①!$A$25,入力①申請書項目!$M315=PL①!$A$26,入力①申請書項目!$M315=PL①!$A$28,入力①申請書項目!$M315=PL①!$A$29)),1,0)</f>
        <v>0</v>
      </c>
      <c r="FJ315" s="21">
        <f>IF(AND($AT315=PL①!$D$26,OR(入力①申請書項目!$M315=PL①!$A$25,入力①申請書項目!$M315=PL①!$A$26,入力①申請書項目!$M315=PL①!$A$27)),1,0)</f>
        <v>0</v>
      </c>
      <c r="FL315" s="37" t="str">
        <f t="shared" si="82"/>
        <v/>
      </c>
      <c r="FM315" s="37" t="str">
        <f t="shared" si="83"/>
        <v/>
      </c>
      <c r="FN315" s="37" t="str">
        <f t="shared" si="84"/>
        <v/>
      </c>
      <c r="FO315" s="37" t="str">
        <f t="shared" si="85"/>
        <v/>
      </c>
      <c r="FP315" s="37" t="str">
        <f t="shared" si="86"/>
        <v/>
      </c>
      <c r="FR315" s="54">
        <f t="shared" si="87"/>
        <v>1</v>
      </c>
      <c r="FS315" s="54" t="str">
        <f t="shared" si="89"/>
        <v/>
      </c>
    </row>
    <row r="316" spans="4:175" ht="13.5" customHeight="1">
      <c r="D316" s="410">
        <v>148</v>
      </c>
      <c r="E316" s="842"/>
      <c r="F316" s="843"/>
      <c r="G316" s="842"/>
      <c r="H316" s="843"/>
      <c r="I316" s="843"/>
      <c r="J316" s="842"/>
      <c r="K316" s="843"/>
      <c r="L316" s="843"/>
      <c r="M316" s="842"/>
      <c r="N316" s="842"/>
      <c r="O316" s="842"/>
      <c r="P316" s="842"/>
      <c r="Q316" s="853"/>
      <c r="R316" s="853"/>
      <c r="S316" s="853"/>
      <c r="T316" s="853"/>
      <c r="U316" s="853"/>
      <c r="V316" s="853"/>
      <c r="W316" s="853"/>
      <c r="X316" s="853"/>
      <c r="Y316" s="853"/>
      <c r="Z316" s="853"/>
      <c r="AA316" s="835"/>
      <c r="AB316" s="836"/>
      <c r="AC316" s="836"/>
      <c r="AD316" s="840"/>
      <c r="AE316" s="840"/>
      <c r="AF316" s="841"/>
      <c r="AG316" s="850"/>
      <c r="AH316" s="851"/>
      <c r="AI316" s="851"/>
      <c r="AJ316" s="852"/>
      <c r="AK316" s="839"/>
      <c r="AL316" s="839"/>
      <c r="AM316" s="839"/>
      <c r="AN316" s="854"/>
      <c r="AO316" s="840"/>
      <c r="AP316" s="849">
        <f t="shared" si="90"/>
        <v>0</v>
      </c>
      <c r="AQ316" s="849"/>
      <c r="AR316" s="849"/>
      <c r="AS316" s="849"/>
      <c r="AT316" s="847"/>
      <c r="AU316" s="848"/>
      <c r="AV316" s="834"/>
      <c r="AW316" s="834"/>
      <c r="AX316" s="834"/>
      <c r="AY316" s="834"/>
      <c r="AZ316" s="834"/>
      <c r="BA316" s="834"/>
      <c r="BB316" s="834"/>
      <c r="BC316" s="834"/>
      <c r="BD316" s="844"/>
      <c r="BE316" s="845"/>
      <c r="BF316" s="846"/>
      <c r="BG316" s="842"/>
      <c r="BH316" s="843"/>
      <c r="BI316" s="843"/>
      <c r="CR316" s="112"/>
      <c r="CS316" s="112"/>
      <c r="CT316" s="112"/>
      <c r="CU316" s="112"/>
      <c r="CV316" s="112"/>
      <c r="CW316" s="112"/>
      <c r="CX316" s="112"/>
      <c r="CY316" s="112"/>
      <c r="CZ316" s="112"/>
      <c r="DA316" s="112"/>
      <c r="DB316" s="112"/>
      <c r="DC316" s="112"/>
      <c r="DD316" s="112"/>
      <c r="DE316" s="112"/>
      <c r="DF316" s="112"/>
      <c r="DG316" s="112"/>
      <c r="DH316" s="112"/>
      <c r="DI316" s="112"/>
      <c r="DJ316" s="112"/>
      <c r="DK316" s="112"/>
      <c r="DL316" s="112"/>
      <c r="DM316" s="112"/>
      <c r="DN316" s="112"/>
      <c r="DO316" s="112"/>
      <c r="DP316" s="112"/>
      <c r="DQ316" s="112"/>
      <c r="DR316" s="112"/>
      <c r="DS316" s="112"/>
      <c r="DT316" s="112"/>
      <c r="DU316" s="112"/>
      <c r="DV316" s="112"/>
      <c r="DW316" s="112"/>
      <c r="DX316" s="112"/>
      <c r="DY316" s="112"/>
      <c r="DZ316" s="112"/>
      <c r="EA316" s="344"/>
      <c r="EB316" s="344"/>
      <c r="EC316" s="344"/>
      <c r="ED316" s="344"/>
      <c r="EE316" s="344"/>
      <c r="EF316" s="344"/>
      <c r="EG316" s="344"/>
      <c r="EH316" s="344"/>
      <c r="EI316" s="344"/>
      <c r="EJ316" s="344"/>
      <c r="EK316" s="344"/>
      <c r="EL316" s="344"/>
      <c r="EM316" s="344"/>
      <c r="EN316" s="344"/>
      <c r="EO316" s="344"/>
      <c r="EP316" s="344"/>
      <c r="ET316" s="33"/>
      <c r="EU316" s="37">
        <f t="shared" si="76"/>
        <v>0</v>
      </c>
      <c r="EV316" s="37" t="str">
        <f t="shared" si="77"/>
        <v/>
      </c>
      <c r="EX316" s="21">
        <f>IF(AND(OR($M316=PL①!$A$25,$M316=PL①!$A$26,$M316=PL①!$A$27),OR($AG316=PL①!$H$26,$AG316=PL①!$H$27,$AG316=PL①!$H$28)),1,0)</f>
        <v>0</v>
      </c>
      <c r="EY316" s="21">
        <f t="shared" si="78"/>
        <v>0</v>
      </c>
      <c r="EZ316" s="112">
        <f>IF($EY316=0,1,IF($O$73="",0,VLOOKUP($O$73,PL②!$A$58:$P$1517,$EY316))+IF($AD$73="",0,VLOOKUP($AD$73,PL②!$A$58:$P$1517,$EY316))+IF($AS$73="",0,VLOOKUP($AS$73,PL②!$A$58:$P$1517,$EY316)))</f>
        <v>1</v>
      </c>
      <c r="FA316" s="21" t="str">
        <f t="shared" si="79"/>
        <v/>
      </c>
      <c r="FB316" s="112"/>
      <c r="FC316" s="21">
        <f>IF(OR($M316=PL①!$A$25,$M316=PL①!$A$26,$M316=PL①!$A$28,$M316=PL①!$A$29),1,0)</f>
        <v>0</v>
      </c>
      <c r="FF316" s="21">
        <f t="shared" si="80"/>
        <v>0</v>
      </c>
      <c r="FG316" s="21">
        <f t="shared" si="81"/>
        <v>0</v>
      </c>
      <c r="FH316" s="21">
        <f>IF(AND($AG316=PL①!$H$29,OR(入力①申請書項目!$M316=PL①!$A$25,入力①申請書項目!$M316=PL①!$A$26,入力①申請書項目!$M316=PL①!$A$27)),1,0)</f>
        <v>0</v>
      </c>
      <c r="FI316" s="21">
        <f>IF(AND($O$69=PL②!$G$1,入力①申請書項目!$AG316=PL①!$H$26,OR(入力①申請書項目!$M316=PL①!$A$25,入力①申請書項目!$M316=PL①!$A$26,入力①申請書項目!$M316=PL①!$A$28,入力①申請書項目!$M316=PL①!$A$29)),1,0)</f>
        <v>0</v>
      </c>
      <c r="FJ316" s="21">
        <f>IF(AND($AT316=PL①!$D$26,OR(入力①申請書項目!$M316=PL①!$A$25,入力①申請書項目!$M316=PL①!$A$26,入力①申請書項目!$M316=PL①!$A$27)),1,0)</f>
        <v>0</v>
      </c>
      <c r="FL316" s="37" t="str">
        <f t="shared" si="82"/>
        <v/>
      </c>
      <c r="FM316" s="37" t="str">
        <f t="shared" si="83"/>
        <v/>
      </c>
      <c r="FN316" s="37" t="str">
        <f t="shared" si="84"/>
        <v/>
      </c>
      <c r="FO316" s="37" t="str">
        <f t="shared" si="85"/>
        <v/>
      </c>
      <c r="FP316" s="37" t="str">
        <f t="shared" si="86"/>
        <v/>
      </c>
      <c r="FR316" s="54">
        <f t="shared" si="87"/>
        <v>1</v>
      </c>
      <c r="FS316" s="54" t="str">
        <f t="shared" si="89"/>
        <v/>
      </c>
    </row>
    <row r="317" spans="4:175" ht="13.5" customHeight="1">
      <c r="D317" s="410">
        <v>149</v>
      </c>
      <c r="E317" s="842"/>
      <c r="F317" s="843"/>
      <c r="G317" s="842"/>
      <c r="H317" s="843"/>
      <c r="I317" s="843"/>
      <c r="J317" s="842"/>
      <c r="K317" s="843"/>
      <c r="L317" s="843"/>
      <c r="M317" s="842"/>
      <c r="N317" s="842"/>
      <c r="O317" s="842"/>
      <c r="P317" s="842"/>
      <c r="Q317" s="853"/>
      <c r="R317" s="853"/>
      <c r="S317" s="853"/>
      <c r="T317" s="853"/>
      <c r="U317" s="853"/>
      <c r="V317" s="853"/>
      <c r="W317" s="853"/>
      <c r="X317" s="853"/>
      <c r="Y317" s="853"/>
      <c r="Z317" s="853"/>
      <c r="AA317" s="835"/>
      <c r="AB317" s="836"/>
      <c r="AC317" s="836"/>
      <c r="AD317" s="841"/>
      <c r="AE317" s="853"/>
      <c r="AF317" s="853"/>
      <c r="AG317" s="842"/>
      <c r="AH317" s="842"/>
      <c r="AI317" s="842"/>
      <c r="AJ317" s="842"/>
      <c r="AK317" s="839"/>
      <c r="AL317" s="839"/>
      <c r="AM317" s="839"/>
      <c r="AN317" s="853"/>
      <c r="AO317" s="853"/>
      <c r="AP317" s="849">
        <f t="shared" si="90"/>
        <v>0</v>
      </c>
      <c r="AQ317" s="849"/>
      <c r="AR317" s="849"/>
      <c r="AS317" s="849"/>
      <c r="AT317" s="855"/>
      <c r="AU317" s="855"/>
      <c r="AV317" s="834"/>
      <c r="AW317" s="834"/>
      <c r="AX317" s="834"/>
      <c r="AY317" s="834"/>
      <c r="AZ317" s="834"/>
      <c r="BA317" s="834"/>
      <c r="BB317" s="834"/>
      <c r="BC317" s="834"/>
      <c r="BD317" s="834"/>
      <c r="BE317" s="834"/>
      <c r="BF317" s="834"/>
      <c r="BG317" s="842"/>
      <c r="BH317" s="843"/>
      <c r="BI317" s="843"/>
      <c r="CR317" s="112"/>
      <c r="CS317" s="112"/>
      <c r="CT317" s="112"/>
      <c r="CU317" s="112"/>
      <c r="CV317" s="112"/>
      <c r="CW317" s="112"/>
      <c r="CX317" s="112"/>
      <c r="CY317" s="112"/>
      <c r="CZ317" s="112"/>
      <c r="DA317" s="112"/>
      <c r="DB317" s="112"/>
      <c r="DC317" s="112"/>
      <c r="DD317" s="112"/>
      <c r="DE317" s="112"/>
      <c r="DF317" s="112"/>
      <c r="DG317" s="112"/>
      <c r="DH317" s="112"/>
      <c r="DI317" s="112"/>
      <c r="DJ317" s="112"/>
      <c r="DK317" s="112"/>
      <c r="DL317" s="112"/>
      <c r="DM317" s="112"/>
      <c r="DN317" s="112"/>
      <c r="DO317" s="112"/>
      <c r="DP317" s="112"/>
      <c r="DQ317" s="112"/>
      <c r="DR317" s="112"/>
      <c r="DS317" s="112"/>
      <c r="DT317" s="112"/>
      <c r="DU317" s="112"/>
      <c r="DV317" s="112"/>
      <c r="DW317" s="112"/>
      <c r="DX317" s="112"/>
      <c r="DY317" s="112"/>
      <c r="DZ317" s="112"/>
      <c r="EA317" s="344"/>
      <c r="EB317" s="344"/>
      <c r="EC317" s="344"/>
      <c r="ED317" s="344"/>
      <c r="EE317" s="344"/>
      <c r="EF317" s="344"/>
      <c r="EG317" s="344"/>
      <c r="EH317" s="344"/>
      <c r="EI317" s="344"/>
      <c r="EJ317" s="344"/>
      <c r="EK317" s="344"/>
      <c r="EL317" s="344"/>
      <c r="EM317" s="344"/>
      <c r="EN317" s="344"/>
      <c r="EO317" s="344"/>
      <c r="EP317" s="344"/>
      <c r="ET317" s="33"/>
      <c r="EU317" s="37">
        <f t="shared" si="76"/>
        <v>0</v>
      </c>
      <c r="EV317" s="37" t="str">
        <f t="shared" si="77"/>
        <v/>
      </c>
      <c r="EX317" s="21">
        <f>IF(AND(OR($M317=PL①!$A$25,$M317=PL①!$A$26,$M317=PL①!$A$27),OR($AG317=PL①!$H$26,$AG317=PL①!$H$27,$AG317=PL①!$H$28)),1,0)</f>
        <v>0</v>
      </c>
      <c r="EY317" s="21">
        <f t="shared" si="78"/>
        <v>0</v>
      </c>
      <c r="EZ317" s="112">
        <f>IF($EY317=0,1,IF($O$73="",0,VLOOKUP($O$73,PL②!$A$58:$P$1517,$EY317))+IF($AD$73="",0,VLOOKUP($AD$73,PL②!$A$58:$P$1517,$EY317))+IF($AS$73="",0,VLOOKUP($AS$73,PL②!$A$58:$P$1517,$EY317)))</f>
        <v>1</v>
      </c>
      <c r="FA317" s="21" t="str">
        <f t="shared" si="79"/>
        <v/>
      </c>
      <c r="FB317" s="112"/>
      <c r="FC317" s="21">
        <f>IF(OR($M317=PL①!$A$25,$M317=PL①!$A$26,$M317=PL①!$A$28,$M317=PL①!$A$29),1,0)</f>
        <v>0</v>
      </c>
      <c r="FF317" s="21">
        <f t="shared" si="80"/>
        <v>0</v>
      </c>
      <c r="FG317" s="21">
        <f t="shared" si="81"/>
        <v>0</v>
      </c>
      <c r="FH317" s="21">
        <f>IF(AND($AG317=PL①!$H$29,OR(入力①申請書項目!$M317=PL①!$A$25,入力①申請書項目!$M317=PL①!$A$26,入力①申請書項目!$M317=PL①!$A$27)),1,0)</f>
        <v>0</v>
      </c>
      <c r="FI317" s="21">
        <f>IF(AND($O$69=PL②!$G$1,入力①申請書項目!$AG317=PL①!$H$26,OR(入力①申請書項目!$M317=PL①!$A$25,入力①申請書項目!$M317=PL①!$A$26,入力①申請書項目!$M317=PL①!$A$28,入力①申請書項目!$M317=PL①!$A$29)),1,0)</f>
        <v>0</v>
      </c>
      <c r="FJ317" s="21">
        <f>IF(AND($AT317=PL①!$D$26,OR(入力①申請書項目!$M317=PL①!$A$25,入力①申請書項目!$M317=PL①!$A$26,入力①申請書項目!$M317=PL①!$A$27)),1,0)</f>
        <v>0</v>
      </c>
      <c r="FL317" s="37" t="str">
        <f t="shared" si="82"/>
        <v/>
      </c>
      <c r="FM317" s="37" t="str">
        <f t="shared" si="83"/>
        <v/>
      </c>
      <c r="FN317" s="37" t="str">
        <f t="shared" si="84"/>
        <v/>
      </c>
      <c r="FO317" s="37" t="str">
        <f t="shared" si="85"/>
        <v/>
      </c>
      <c r="FP317" s="37" t="str">
        <f t="shared" si="86"/>
        <v/>
      </c>
      <c r="FR317" s="54">
        <f t="shared" si="87"/>
        <v>1</v>
      </c>
      <c r="FS317" s="54" t="str">
        <f t="shared" si="89"/>
        <v/>
      </c>
    </row>
    <row r="318" spans="4:175" ht="13.5" customHeight="1">
      <c r="D318" s="410">
        <v>150</v>
      </c>
      <c r="E318" s="842"/>
      <c r="F318" s="843"/>
      <c r="G318" s="842"/>
      <c r="H318" s="843"/>
      <c r="I318" s="843"/>
      <c r="J318" s="842"/>
      <c r="K318" s="843"/>
      <c r="L318" s="843"/>
      <c r="M318" s="842"/>
      <c r="N318" s="842"/>
      <c r="O318" s="842"/>
      <c r="P318" s="842"/>
      <c r="Q318" s="853"/>
      <c r="R318" s="853"/>
      <c r="S318" s="853"/>
      <c r="T318" s="853"/>
      <c r="U318" s="853"/>
      <c r="V318" s="853"/>
      <c r="W318" s="853"/>
      <c r="X318" s="853"/>
      <c r="Y318" s="853"/>
      <c r="Z318" s="853"/>
      <c r="AA318" s="837"/>
      <c r="AB318" s="838"/>
      <c r="AC318" s="838"/>
      <c r="AD318" s="841"/>
      <c r="AE318" s="853"/>
      <c r="AF318" s="853"/>
      <c r="AG318" s="842"/>
      <c r="AH318" s="842"/>
      <c r="AI318" s="842"/>
      <c r="AJ318" s="842"/>
      <c r="AK318" s="839"/>
      <c r="AL318" s="839"/>
      <c r="AM318" s="839"/>
      <c r="AN318" s="853"/>
      <c r="AO318" s="853"/>
      <c r="AP318" s="849">
        <f t="shared" si="90"/>
        <v>0</v>
      </c>
      <c r="AQ318" s="849"/>
      <c r="AR318" s="849"/>
      <c r="AS318" s="849"/>
      <c r="AT318" s="855"/>
      <c r="AU318" s="855"/>
      <c r="AV318" s="834"/>
      <c r="AW318" s="834"/>
      <c r="AX318" s="834"/>
      <c r="AY318" s="834"/>
      <c r="AZ318" s="834"/>
      <c r="BA318" s="834"/>
      <c r="BB318" s="834"/>
      <c r="BC318" s="834"/>
      <c r="BD318" s="834"/>
      <c r="BE318" s="834"/>
      <c r="BF318" s="834"/>
      <c r="BG318" s="842"/>
      <c r="BH318" s="843"/>
      <c r="BI318" s="843"/>
      <c r="CR318" s="112"/>
      <c r="CS318" s="112"/>
      <c r="CT318" s="339"/>
      <c r="CU318" s="339"/>
      <c r="CV318" s="339"/>
      <c r="CW318" s="339"/>
      <c r="CX318" s="339"/>
      <c r="CY318" s="339"/>
      <c r="CZ318" s="339"/>
      <c r="DA318" s="112"/>
      <c r="DB318" s="112"/>
      <c r="DC318" s="112"/>
      <c r="DD318" s="112"/>
      <c r="DE318" s="112"/>
      <c r="DF318" s="112"/>
      <c r="DG318" s="112"/>
      <c r="DH318" s="112"/>
      <c r="DI318" s="112"/>
      <c r="DJ318" s="112"/>
      <c r="DK318" s="112"/>
      <c r="DL318" s="112"/>
      <c r="DM318" s="112"/>
      <c r="DN318" s="112"/>
      <c r="DO318" s="112"/>
      <c r="DP318" s="112"/>
      <c r="DQ318" s="112"/>
      <c r="DR318" s="112"/>
      <c r="DS318" s="112"/>
      <c r="DT318" s="112"/>
      <c r="DU318" s="112"/>
      <c r="DV318" s="112"/>
      <c r="DW318" s="112"/>
      <c r="DX318" s="112"/>
      <c r="DY318" s="112"/>
      <c r="DZ318" s="112"/>
      <c r="EA318" s="344"/>
      <c r="EB318" s="344"/>
      <c r="EC318" s="344"/>
      <c r="ED318" s="344"/>
      <c r="EE318" s="344"/>
      <c r="EF318" s="344"/>
      <c r="EG318" s="344"/>
      <c r="EH318" s="344"/>
      <c r="EI318" s="344"/>
      <c r="EJ318" s="344"/>
      <c r="EK318" s="344"/>
      <c r="EL318" s="344"/>
      <c r="EM318" s="344"/>
      <c r="EN318" s="344"/>
      <c r="EO318" s="344"/>
      <c r="EP318" s="344"/>
      <c r="ET318" s="33"/>
      <c r="EU318" s="37">
        <f t="shared" si="76"/>
        <v>0</v>
      </c>
      <c r="EV318" s="37" t="str">
        <f t="shared" si="77"/>
        <v/>
      </c>
      <c r="EX318" s="21">
        <f>IF(AND(OR($M318=PL①!$A$25,$M318=PL①!$A$26,$M318=PL①!$A$27),OR($AG318=PL①!$H$26,$AG318=PL①!$H$27,$AG318=PL①!$H$28)),1,0)</f>
        <v>0</v>
      </c>
      <c r="EY318" s="21">
        <f t="shared" si="78"/>
        <v>0</v>
      </c>
      <c r="EZ318" s="112">
        <f>IF($EY318=0,1,IF($O$73="",0,VLOOKUP($O$73,PL②!$A$58:$P$1517,$EY318))+IF($AD$73="",0,VLOOKUP($AD$73,PL②!$A$58:$P$1517,$EY318))+IF($AS$73="",0,VLOOKUP($AS$73,PL②!$A$58:$P$1517,$EY318)))</f>
        <v>1</v>
      </c>
      <c r="FA318" s="21" t="str">
        <f t="shared" si="79"/>
        <v/>
      </c>
      <c r="FB318" s="112"/>
      <c r="FC318" s="21">
        <f>IF(OR($M318=PL①!$A$25,$M318=PL①!$A$26,$M318=PL①!$A$28,$M318=PL①!$A$29),1,0)</f>
        <v>0</v>
      </c>
      <c r="FF318" s="21">
        <f t="shared" si="80"/>
        <v>0</v>
      </c>
      <c r="FG318" s="21">
        <f t="shared" si="81"/>
        <v>0</v>
      </c>
      <c r="FH318" s="21">
        <f>IF(AND($AG318=PL①!$H$29,OR(入力①申請書項目!$M318=PL①!$A$25,入力①申請書項目!$M318=PL①!$A$26,入力①申請書項目!$M318=PL①!$A$27)),1,0)</f>
        <v>0</v>
      </c>
      <c r="FI318" s="21">
        <f>IF(AND($O$69=PL②!$G$1,入力①申請書項目!$AG318=PL①!$H$26,OR(入力①申請書項目!$M318=PL①!$A$25,入力①申請書項目!$M318=PL①!$A$26,入力①申請書項目!$M318=PL①!$A$28,入力①申請書項目!$M318=PL①!$A$29)),1,0)</f>
        <v>0</v>
      </c>
      <c r="FJ318" s="21">
        <f>IF(AND($AT318=PL①!$D$26,OR(入力①申請書項目!$M318=PL①!$A$25,入力①申請書項目!$M318=PL①!$A$26,入力①申請書項目!$M318=PL①!$A$27)),1,0)</f>
        <v>0</v>
      </c>
      <c r="FL318" s="37" t="str">
        <f t="shared" si="82"/>
        <v/>
      </c>
      <c r="FM318" s="37" t="str">
        <f t="shared" si="83"/>
        <v/>
      </c>
      <c r="FN318" s="37" t="str">
        <f t="shared" si="84"/>
        <v/>
      </c>
      <c r="FO318" s="37" t="str">
        <f t="shared" si="85"/>
        <v/>
      </c>
      <c r="FP318" s="37" t="str">
        <f t="shared" si="86"/>
        <v/>
      </c>
      <c r="FR318" s="54">
        <f t="shared" si="87"/>
        <v>1</v>
      </c>
      <c r="FS318" s="54" t="str">
        <f t="shared" si="89"/>
        <v/>
      </c>
    </row>
    <row r="319" spans="4:175" ht="13.5" customHeight="1">
      <c r="D319" s="410">
        <v>151</v>
      </c>
      <c r="E319" s="842"/>
      <c r="F319" s="843"/>
      <c r="G319" s="842"/>
      <c r="H319" s="843"/>
      <c r="I319" s="843"/>
      <c r="J319" s="842"/>
      <c r="K319" s="843"/>
      <c r="L319" s="843"/>
      <c r="M319" s="842"/>
      <c r="N319" s="842"/>
      <c r="O319" s="842"/>
      <c r="P319" s="842"/>
      <c r="Q319" s="853"/>
      <c r="R319" s="853"/>
      <c r="S319" s="853"/>
      <c r="T319" s="853"/>
      <c r="U319" s="853"/>
      <c r="V319" s="853"/>
      <c r="W319" s="853"/>
      <c r="X319" s="853"/>
      <c r="Y319" s="853"/>
      <c r="Z319" s="853"/>
      <c r="AA319" s="835"/>
      <c r="AB319" s="836"/>
      <c r="AC319" s="836"/>
      <c r="AD319" s="840"/>
      <c r="AE319" s="840"/>
      <c r="AF319" s="841"/>
      <c r="AG319" s="850"/>
      <c r="AH319" s="851"/>
      <c r="AI319" s="851"/>
      <c r="AJ319" s="852"/>
      <c r="AK319" s="839"/>
      <c r="AL319" s="839"/>
      <c r="AM319" s="839"/>
      <c r="AN319" s="854"/>
      <c r="AO319" s="840"/>
      <c r="AP319" s="849">
        <f t="shared" si="90"/>
        <v>0</v>
      </c>
      <c r="AQ319" s="849"/>
      <c r="AR319" s="849"/>
      <c r="AS319" s="849"/>
      <c r="AT319" s="847"/>
      <c r="AU319" s="848"/>
      <c r="AV319" s="834"/>
      <c r="AW319" s="834"/>
      <c r="AX319" s="834"/>
      <c r="AY319" s="834"/>
      <c r="AZ319" s="834"/>
      <c r="BA319" s="834"/>
      <c r="BB319" s="834"/>
      <c r="BC319" s="834"/>
      <c r="BD319" s="844"/>
      <c r="BE319" s="845"/>
      <c r="BF319" s="846"/>
      <c r="BG319" s="842"/>
      <c r="BH319" s="843"/>
      <c r="BI319" s="843"/>
      <c r="CR319" s="112"/>
      <c r="CS319" s="112"/>
      <c r="CT319" s="112"/>
      <c r="CU319" s="112"/>
      <c r="CV319" s="112"/>
      <c r="CW319" s="358"/>
      <c r="CX319" s="112"/>
      <c r="CY319" s="112"/>
      <c r="CZ319" s="358"/>
      <c r="DA319" s="358"/>
      <c r="DB319" s="358"/>
      <c r="DC319" s="112"/>
      <c r="DD319" s="112"/>
      <c r="DE319" s="112"/>
      <c r="DF319" s="112"/>
      <c r="DG319" s="112"/>
      <c r="DH319" s="112"/>
      <c r="DI319" s="112"/>
      <c r="DJ319" s="112"/>
      <c r="DK319" s="112"/>
      <c r="DL319" s="112"/>
      <c r="DM319" s="112"/>
      <c r="DN319" s="112"/>
      <c r="DO319" s="112"/>
      <c r="DP319" s="112"/>
      <c r="DQ319" s="112"/>
      <c r="DR319" s="112"/>
      <c r="DS319" s="112"/>
      <c r="DT319" s="112"/>
      <c r="DU319" s="112"/>
      <c r="DV319" s="112"/>
      <c r="DW319" s="112"/>
      <c r="DX319" s="112"/>
      <c r="DY319" s="112"/>
      <c r="DZ319" s="112"/>
      <c r="EA319" s="344"/>
      <c r="EB319" s="344"/>
      <c r="EC319" s="344"/>
      <c r="ED319" s="344"/>
      <c r="EE319" s="344"/>
      <c r="EF319" s="344"/>
      <c r="EG319" s="344"/>
      <c r="EH319" s="344"/>
      <c r="EI319" s="344"/>
      <c r="EJ319" s="344"/>
      <c r="EK319" s="344"/>
      <c r="EL319" s="344"/>
      <c r="EM319" s="344"/>
      <c r="EN319" s="344"/>
      <c r="EO319" s="344"/>
      <c r="EP319" s="344"/>
      <c r="ET319" s="33"/>
      <c r="EU319" s="37">
        <f t="shared" si="76"/>
        <v>0</v>
      </c>
      <c r="EV319" s="37" t="str">
        <f t="shared" si="77"/>
        <v/>
      </c>
      <c r="EX319" s="21">
        <f>IF(AND(OR($M319=PL①!$A$25,$M319=PL①!$A$26,$M319=PL①!$A$27),OR($AG319=PL①!$H$26,$AG319=PL①!$H$27,$AG319=PL①!$H$28)),1,0)</f>
        <v>0</v>
      </c>
      <c r="EY319" s="21">
        <f t="shared" si="78"/>
        <v>0</v>
      </c>
      <c r="EZ319" s="112">
        <f>IF($EY319=0,1,IF($O$73="",0,VLOOKUP($O$73,PL②!$A$58:$P$1517,$EY319))+IF($AD$73="",0,VLOOKUP($AD$73,PL②!$A$58:$P$1517,$EY319))+IF($AS$73="",0,VLOOKUP($AS$73,PL②!$A$58:$P$1517,$EY319)))</f>
        <v>1</v>
      </c>
      <c r="FA319" s="21" t="str">
        <f t="shared" si="79"/>
        <v/>
      </c>
      <c r="FB319" s="112"/>
      <c r="FC319" s="21">
        <f>IF(OR($M319=PL①!$A$25,$M319=PL①!$A$26,$M319=PL①!$A$28,$M319=PL①!$A$29),1,0)</f>
        <v>0</v>
      </c>
      <c r="FF319" s="21">
        <f t="shared" si="80"/>
        <v>0</v>
      </c>
      <c r="FG319" s="21">
        <f t="shared" si="81"/>
        <v>0</v>
      </c>
      <c r="FH319" s="21">
        <f>IF(AND($AG319=PL①!$H$29,OR(入力①申請書項目!$M319=PL①!$A$25,入力①申請書項目!$M319=PL①!$A$26,入力①申請書項目!$M319=PL①!$A$27)),1,0)</f>
        <v>0</v>
      </c>
      <c r="FI319" s="21">
        <f>IF(AND($O$69=PL②!$G$1,入力①申請書項目!$AG319=PL①!$H$26,OR(入力①申請書項目!$M319=PL①!$A$25,入力①申請書項目!$M319=PL①!$A$26,入力①申請書項目!$M319=PL①!$A$28,入力①申請書項目!$M319=PL①!$A$29)),1,0)</f>
        <v>0</v>
      </c>
      <c r="FJ319" s="21">
        <f>IF(AND($AT319=PL①!$D$26,OR(入力①申請書項目!$M319=PL①!$A$25,入力①申請書項目!$M319=PL①!$A$26,入力①申請書項目!$M319=PL①!$A$27)),1,0)</f>
        <v>0</v>
      </c>
      <c r="FL319" s="37" t="str">
        <f t="shared" si="82"/>
        <v/>
      </c>
      <c r="FM319" s="37" t="str">
        <f t="shared" si="83"/>
        <v/>
      </c>
      <c r="FN319" s="37" t="str">
        <f t="shared" si="84"/>
        <v/>
      </c>
      <c r="FO319" s="37" t="str">
        <f t="shared" si="85"/>
        <v/>
      </c>
      <c r="FP319" s="37" t="str">
        <f t="shared" si="86"/>
        <v/>
      </c>
      <c r="FR319" s="54">
        <f t="shared" si="87"/>
        <v>1</v>
      </c>
      <c r="FS319" s="54" t="str">
        <f t="shared" si="89"/>
        <v/>
      </c>
    </row>
    <row r="320" spans="4:175" ht="13.5" customHeight="1">
      <c r="D320" s="410">
        <v>152</v>
      </c>
      <c r="E320" s="842"/>
      <c r="F320" s="843"/>
      <c r="G320" s="842"/>
      <c r="H320" s="843"/>
      <c r="I320" s="843"/>
      <c r="J320" s="842"/>
      <c r="K320" s="843"/>
      <c r="L320" s="843"/>
      <c r="M320" s="842"/>
      <c r="N320" s="842"/>
      <c r="O320" s="842"/>
      <c r="P320" s="842"/>
      <c r="Q320" s="853"/>
      <c r="R320" s="853"/>
      <c r="S320" s="853"/>
      <c r="T320" s="853"/>
      <c r="U320" s="853"/>
      <c r="V320" s="853"/>
      <c r="W320" s="853"/>
      <c r="X320" s="853"/>
      <c r="Y320" s="853"/>
      <c r="Z320" s="853"/>
      <c r="AA320" s="835"/>
      <c r="AB320" s="836"/>
      <c r="AC320" s="836"/>
      <c r="AD320" s="841"/>
      <c r="AE320" s="853"/>
      <c r="AF320" s="853"/>
      <c r="AG320" s="842"/>
      <c r="AH320" s="842"/>
      <c r="AI320" s="842"/>
      <c r="AJ320" s="842"/>
      <c r="AK320" s="839"/>
      <c r="AL320" s="839"/>
      <c r="AM320" s="839"/>
      <c r="AN320" s="853"/>
      <c r="AO320" s="853"/>
      <c r="AP320" s="849">
        <f t="shared" si="90"/>
        <v>0</v>
      </c>
      <c r="AQ320" s="849"/>
      <c r="AR320" s="849"/>
      <c r="AS320" s="849"/>
      <c r="AT320" s="855"/>
      <c r="AU320" s="855"/>
      <c r="AV320" s="834"/>
      <c r="AW320" s="834"/>
      <c r="AX320" s="834"/>
      <c r="AY320" s="834"/>
      <c r="AZ320" s="834"/>
      <c r="BA320" s="834"/>
      <c r="BB320" s="834"/>
      <c r="BC320" s="834"/>
      <c r="BD320" s="834"/>
      <c r="BE320" s="834"/>
      <c r="BF320" s="834"/>
      <c r="BG320" s="842"/>
      <c r="BH320" s="843"/>
      <c r="BI320" s="843"/>
      <c r="CR320" s="112"/>
      <c r="CS320" s="112"/>
      <c r="CT320" s="112"/>
      <c r="CU320" s="112"/>
      <c r="CV320" s="112"/>
      <c r="CW320" s="359"/>
      <c r="CX320" s="359"/>
      <c r="CY320" s="359"/>
      <c r="CZ320" s="359"/>
      <c r="DA320" s="359"/>
      <c r="DB320" s="359"/>
      <c r="DC320" s="112"/>
      <c r="DD320" s="112"/>
      <c r="DE320" s="112"/>
      <c r="DF320" s="112"/>
      <c r="DG320" s="112"/>
      <c r="DH320" s="112"/>
      <c r="DI320" s="112"/>
      <c r="DJ320" s="112"/>
      <c r="DK320" s="112"/>
      <c r="DL320" s="112"/>
      <c r="DM320" s="112"/>
      <c r="DN320" s="112"/>
      <c r="DO320" s="112"/>
      <c r="DP320" s="112"/>
      <c r="DQ320" s="112"/>
      <c r="DR320" s="112"/>
      <c r="DS320" s="112"/>
      <c r="DT320" s="112"/>
      <c r="DU320" s="112"/>
      <c r="DV320" s="112"/>
      <c r="DW320" s="112"/>
      <c r="DX320" s="112"/>
      <c r="DY320" s="112"/>
      <c r="DZ320" s="112"/>
      <c r="EA320" s="344"/>
      <c r="EB320" s="344"/>
      <c r="EC320" s="344"/>
      <c r="ED320" s="344"/>
      <c r="EE320" s="344"/>
      <c r="EF320" s="344"/>
      <c r="EG320" s="344"/>
      <c r="EH320" s="344"/>
      <c r="EI320" s="344"/>
      <c r="EJ320" s="344"/>
      <c r="EK320" s="344"/>
      <c r="EL320" s="344"/>
      <c r="EM320" s="344"/>
      <c r="EN320" s="344"/>
      <c r="EO320" s="344"/>
      <c r="EP320" s="344"/>
      <c r="ET320" s="33"/>
      <c r="EU320" s="37">
        <f t="shared" si="76"/>
        <v>0</v>
      </c>
      <c r="EV320" s="37" t="str">
        <f t="shared" si="77"/>
        <v/>
      </c>
      <c r="EX320" s="21">
        <f>IF(AND(OR($M320=PL①!$A$25,$M320=PL①!$A$26,$M320=PL①!$A$27),OR($AG320=PL①!$H$26,$AG320=PL①!$H$27,$AG320=PL①!$H$28)),1,0)</f>
        <v>0</v>
      </c>
      <c r="EY320" s="21">
        <f t="shared" si="78"/>
        <v>0</v>
      </c>
      <c r="EZ320" s="112">
        <f>IF($EY320=0,1,IF($O$73="",0,VLOOKUP($O$73,PL②!$A$58:$P$1517,$EY320))+IF($AD$73="",0,VLOOKUP($AD$73,PL②!$A$58:$P$1517,$EY320))+IF($AS$73="",0,VLOOKUP($AS$73,PL②!$A$58:$P$1517,$EY320)))</f>
        <v>1</v>
      </c>
      <c r="FA320" s="21" t="str">
        <f t="shared" si="79"/>
        <v/>
      </c>
      <c r="FB320" s="112"/>
      <c r="FC320" s="21">
        <f>IF(OR($M320=PL①!$A$25,$M320=PL①!$A$26,$M320=PL①!$A$28,$M320=PL①!$A$29),1,0)</f>
        <v>0</v>
      </c>
      <c r="FF320" s="21">
        <f t="shared" si="80"/>
        <v>0</v>
      </c>
      <c r="FG320" s="21">
        <f t="shared" si="81"/>
        <v>0</v>
      </c>
      <c r="FH320" s="21">
        <f>IF(AND($AG320=PL①!$H$29,OR(入力①申請書項目!$M320=PL①!$A$25,入力①申請書項目!$M320=PL①!$A$26,入力①申請書項目!$M320=PL①!$A$27)),1,0)</f>
        <v>0</v>
      </c>
      <c r="FI320" s="21">
        <f>IF(AND($O$69=PL②!$G$1,入力①申請書項目!$AG320=PL①!$H$26,OR(入力①申請書項目!$M320=PL①!$A$25,入力①申請書項目!$M320=PL①!$A$26,入力①申請書項目!$M320=PL①!$A$28,入力①申請書項目!$M320=PL①!$A$29)),1,0)</f>
        <v>0</v>
      </c>
      <c r="FJ320" s="21">
        <f>IF(AND($AT320=PL①!$D$26,OR(入力①申請書項目!$M320=PL①!$A$25,入力①申請書項目!$M320=PL①!$A$26,入力①申請書項目!$M320=PL①!$A$27)),1,0)</f>
        <v>0</v>
      </c>
      <c r="FL320" s="37" t="str">
        <f t="shared" si="82"/>
        <v/>
      </c>
      <c r="FM320" s="37" t="str">
        <f t="shared" si="83"/>
        <v/>
      </c>
      <c r="FN320" s="37" t="str">
        <f t="shared" si="84"/>
        <v/>
      </c>
      <c r="FO320" s="37" t="str">
        <f t="shared" si="85"/>
        <v/>
      </c>
      <c r="FP320" s="37" t="str">
        <f t="shared" si="86"/>
        <v/>
      </c>
      <c r="FR320" s="54">
        <f t="shared" si="87"/>
        <v>1</v>
      </c>
      <c r="FS320" s="54" t="str">
        <f t="shared" si="89"/>
        <v/>
      </c>
    </row>
    <row r="321" spans="4:175" ht="13.5" customHeight="1">
      <c r="D321" s="410">
        <v>153</v>
      </c>
      <c r="E321" s="842"/>
      <c r="F321" s="843"/>
      <c r="G321" s="842"/>
      <c r="H321" s="843"/>
      <c r="I321" s="843"/>
      <c r="J321" s="842"/>
      <c r="K321" s="843"/>
      <c r="L321" s="843"/>
      <c r="M321" s="842"/>
      <c r="N321" s="842"/>
      <c r="O321" s="842"/>
      <c r="P321" s="842"/>
      <c r="Q321" s="853"/>
      <c r="R321" s="853"/>
      <c r="S321" s="853"/>
      <c r="T321" s="853"/>
      <c r="U321" s="853"/>
      <c r="V321" s="853"/>
      <c r="W321" s="853"/>
      <c r="X321" s="853"/>
      <c r="Y321" s="853"/>
      <c r="Z321" s="853"/>
      <c r="AA321" s="837"/>
      <c r="AB321" s="838"/>
      <c r="AC321" s="838"/>
      <c r="AD321" s="841"/>
      <c r="AE321" s="853"/>
      <c r="AF321" s="853"/>
      <c r="AG321" s="842"/>
      <c r="AH321" s="842"/>
      <c r="AI321" s="842"/>
      <c r="AJ321" s="842"/>
      <c r="AK321" s="839"/>
      <c r="AL321" s="839"/>
      <c r="AM321" s="839"/>
      <c r="AN321" s="853"/>
      <c r="AO321" s="853"/>
      <c r="AP321" s="849">
        <f t="shared" si="90"/>
        <v>0</v>
      </c>
      <c r="AQ321" s="849"/>
      <c r="AR321" s="849"/>
      <c r="AS321" s="849"/>
      <c r="AT321" s="855"/>
      <c r="AU321" s="855"/>
      <c r="AV321" s="834"/>
      <c r="AW321" s="834"/>
      <c r="AX321" s="834"/>
      <c r="AY321" s="834"/>
      <c r="AZ321" s="834"/>
      <c r="BA321" s="834"/>
      <c r="BB321" s="834"/>
      <c r="BC321" s="834"/>
      <c r="BD321" s="834"/>
      <c r="BE321" s="834"/>
      <c r="BF321" s="834"/>
      <c r="BG321" s="842"/>
      <c r="BH321" s="843"/>
      <c r="BI321" s="843"/>
      <c r="CR321" s="112"/>
      <c r="CS321" s="112"/>
      <c r="CT321" s="139"/>
      <c r="CU321" s="360"/>
      <c r="CV321" s="112"/>
      <c r="CW321" s="361"/>
      <c r="CX321" s="361"/>
      <c r="CY321" s="361"/>
      <c r="CZ321" s="361"/>
      <c r="DA321" s="361"/>
      <c r="DB321" s="361"/>
      <c r="DC321" s="112"/>
      <c r="DD321" s="112"/>
      <c r="DE321" s="112"/>
      <c r="DF321" s="112"/>
      <c r="DG321" s="112"/>
      <c r="DH321" s="112"/>
      <c r="DI321" s="112"/>
      <c r="DJ321" s="112"/>
      <c r="DK321" s="112"/>
      <c r="DL321" s="112"/>
      <c r="DM321" s="112"/>
      <c r="DN321" s="112"/>
      <c r="DO321" s="112"/>
      <c r="DP321" s="112"/>
      <c r="DQ321" s="112"/>
      <c r="DR321" s="112"/>
      <c r="DS321" s="112"/>
      <c r="DT321" s="112"/>
      <c r="DU321" s="112"/>
      <c r="DV321" s="112"/>
      <c r="DW321" s="112"/>
      <c r="DX321" s="112"/>
      <c r="DY321" s="112"/>
      <c r="DZ321" s="112"/>
      <c r="EA321" s="344"/>
      <c r="EB321" s="344"/>
      <c r="EC321" s="344"/>
      <c r="ED321" s="344"/>
      <c r="EE321" s="344"/>
      <c r="EF321" s="344"/>
      <c r="EG321" s="344"/>
      <c r="EH321" s="344"/>
      <c r="EI321" s="344"/>
      <c r="EJ321" s="344"/>
      <c r="EK321" s="344"/>
      <c r="EL321" s="344"/>
      <c r="EM321" s="344"/>
      <c r="EN321" s="344"/>
      <c r="EO321" s="344"/>
      <c r="EP321" s="344"/>
      <c r="ET321" s="33"/>
      <c r="EU321" s="37">
        <f t="shared" si="76"/>
        <v>0</v>
      </c>
      <c r="EV321" s="37" t="str">
        <f t="shared" si="77"/>
        <v/>
      </c>
      <c r="EX321" s="21">
        <f>IF(AND(OR($M321=PL①!$A$25,$M321=PL①!$A$26,$M321=PL①!$A$27),OR($AG321=PL①!$H$26,$AG321=PL①!$H$27,$AG321=PL①!$H$28)),1,0)</f>
        <v>0</v>
      </c>
      <c r="EY321" s="21">
        <f t="shared" si="78"/>
        <v>0</v>
      </c>
      <c r="EZ321" s="112">
        <f>IF($EY321=0,1,IF($O$73="",0,VLOOKUP($O$73,PL②!$A$58:$P$1517,$EY321))+IF($AD$73="",0,VLOOKUP($AD$73,PL②!$A$58:$P$1517,$EY321))+IF($AS$73="",0,VLOOKUP($AS$73,PL②!$A$58:$P$1517,$EY321)))</f>
        <v>1</v>
      </c>
      <c r="FA321" s="21" t="str">
        <f t="shared" si="79"/>
        <v/>
      </c>
      <c r="FB321" s="112"/>
      <c r="FC321" s="21">
        <f>IF(OR($M321=PL①!$A$25,$M321=PL①!$A$26,$M321=PL①!$A$28,$M321=PL①!$A$29),1,0)</f>
        <v>0</v>
      </c>
      <c r="FF321" s="21">
        <f t="shared" si="80"/>
        <v>0</v>
      </c>
      <c r="FG321" s="21">
        <f t="shared" si="81"/>
        <v>0</v>
      </c>
      <c r="FH321" s="21">
        <f>IF(AND($AG321=PL①!$H$29,OR(入力①申請書項目!$M321=PL①!$A$25,入力①申請書項目!$M321=PL①!$A$26,入力①申請書項目!$M321=PL①!$A$27)),1,0)</f>
        <v>0</v>
      </c>
      <c r="FI321" s="21">
        <f>IF(AND($O$69=PL②!$G$1,入力①申請書項目!$AG321=PL①!$H$26,OR(入力①申請書項目!$M321=PL①!$A$25,入力①申請書項目!$M321=PL①!$A$26,入力①申請書項目!$M321=PL①!$A$28,入力①申請書項目!$M321=PL①!$A$29)),1,0)</f>
        <v>0</v>
      </c>
      <c r="FJ321" s="21">
        <f>IF(AND($AT321=PL①!$D$26,OR(入力①申請書項目!$M321=PL①!$A$25,入力①申請書項目!$M321=PL①!$A$26,入力①申請書項目!$M321=PL①!$A$27)),1,0)</f>
        <v>0</v>
      </c>
      <c r="FL321" s="37" t="str">
        <f t="shared" si="82"/>
        <v/>
      </c>
      <c r="FM321" s="37" t="str">
        <f t="shared" si="83"/>
        <v/>
      </c>
      <c r="FN321" s="37" t="str">
        <f t="shared" si="84"/>
        <v/>
      </c>
      <c r="FO321" s="37" t="str">
        <f t="shared" si="85"/>
        <v/>
      </c>
      <c r="FP321" s="37" t="str">
        <f t="shared" si="86"/>
        <v/>
      </c>
      <c r="FR321" s="54">
        <f t="shared" si="87"/>
        <v>1</v>
      </c>
      <c r="FS321" s="54" t="str">
        <f t="shared" si="89"/>
        <v/>
      </c>
    </row>
    <row r="322" spans="4:175" ht="13.5" customHeight="1">
      <c r="D322" s="410">
        <v>154</v>
      </c>
      <c r="E322" s="842"/>
      <c r="F322" s="843"/>
      <c r="G322" s="842"/>
      <c r="H322" s="843"/>
      <c r="I322" s="843"/>
      <c r="J322" s="842"/>
      <c r="K322" s="843"/>
      <c r="L322" s="843"/>
      <c r="M322" s="842"/>
      <c r="N322" s="842"/>
      <c r="O322" s="842"/>
      <c r="P322" s="842"/>
      <c r="Q322" s="853"/>
      <c r="R322" s="853"/>
      <c r="S322" s="853"/>
      <c r="T322" s="853"/>
      <c r="U322" s="853"/>
      <c r="V322" s="853"/>
      <c r="W322" s="853"/>
      <c r="X322" s="853"/>
      <c r="Y322" s="853"/>
      <c r="Z322" s="853"/>
      <c r="AA322" s="835"/>
      <c r="AB322" s="836"/>
      <c r="AC322" s="836"/>
      <c r="AD322" s="840"/>
      <c r="AE322" s="840"/>
      <c r="AF322" s="841"/>
      <c r="AG322" s="850"/>
      <c r="AH322" s="851"/>
      <c r="AI322" s="851"/>
      <c r="AJ322" s="852"/>
      <c r="AK322" s="839"/>
      <c r="AL322" s="839"/>
      <c r="AM322" s="839"/>
      <c r="AN322" s="854"/>
      <c r="AO322" s="840"/>
      <c r="AP322" s="849">
        <f t="shared" si="90"/>
        <v>0</v>
      </c>
      <c r="AQ322" s="849"/>
      <c r="AR322" s="849"/>
      <c r="AS322" s="849"/>
      <c r="AT322" s="847"/>
      <c r="AU322" s="848"/>
      <c r="AV322" s="834"/>
      <c r="AW322" s="834"/>
      <c r="AX322" s="834"/>
      <c r="AY322" s="834"/>
      <c r="AZ322" s="834"/>
      <c r="BA322" s="834"/>
      <c r="BB322" s="834"/>
      <c r="BC322" s="834"/>
      <c r="BD322" s="844"/>
      <c r="BE322" s="845"/>
      <c r="BF322" s="846"/>
      <c r="BG322" s="842"/>
      <c r="BH322" s="843"/>
      <c r="BI322" s="843"/>
      <c r="CR322" s="112"/>
      <c r="CS322" s="112"/>
      <c r="CT322" s="139"/>
      <c r="CU322" s="360"/>
      <c r="CV322" s="362"/>
      <c r="CW322" s="363"/>
      <c r="CX322" s="363"/>
      <c r="CY322" s="363"/>
      <c r="CZ322" s="363"/>
      <c r="DA322" s="363"/>
      <c r="DB322" s="363"/>
      <c r="DC322" s="112"/>
      <c r="DD322" s="112"/>
      <c r="DE322" s="112"/>
      <c r="DF322" s="112"/>
      <c r="DG322" s="112"/>
      <c r="DH322" s="112"/>
      <c r="DI322" s="112"/>
      <c r="DJ322" s="112"/>
      <c r="DK322" s="112"/>
      <c r="DL322" s="112"/>
      <c r="DM322" s="112"/>
      <c r="DN322" s="112"/>
      <c r="DO322" s="112"/>
      <c r="DP322" s="112"/>
      <c r="DQ322" s="112"/>
      <c r="DR322" s="112"/>
      <c r="DS322" s="112"/>
      <c r="DT322" s="112"/>
      <c r="DU322" s="112"/>
      <c r="DV322" s="112"/>
      <c r="DW322" s="112"/>
      <c r="DX322" s="112"/>
      <c r="DY322" s="112"/>
      <c r="DZ322" s="112"/>
      <c r="EA322" s="344"/>
      <c r="EB322" s="344"/>
      <c r="EC322" s="344"/>
      <c r="ED322" s="344"/>
      <c r="EE322" s="344"/>
      <c r="EF322" s="344"/>
      <c r="EG322" s="344"/>
      <c r="EH322" s="344"/>
      <c r="EI322" s="344"/>
      <c r="EJ322" s="344"/>
      <c r="EK322" s="344"/>
      <c r="EL322" s="344"/>
      <c r="EM322" s="344"/>
      <c r="EN322" s="344"/>
      <c r="EO322" s="344"/>
      <c r="EP322" s="344"/>
      <c r="ET322" s="33"/>
      <c r="EU322" s="37">
        <f t="shared" si="76"/>
        <v>0</v>
      </c>
      <c r="EV322" s="37" t="str">
        <f t="shared" si="77"/>
        <v/>
      </c>
      <c r="EX322" s="21">
        <f>IF(AND(OR($M322=PL①!$A$25,$M322=PL①!$A$26,$M322=PL①!$A$27),OR($AG322=PL①!$H$26,$AG322=PL①!$H$27,$AG322=PL①!$H$28)),1,0)</f>
        <v>0</v>
      </c>
      <c r="EY322" s="21">
        <f t="shared" si="78"/>
        <v>0</v>
      </c>
      <c r="EZ322" s="112">
        <f>IF($EY322=0,1,IF($O$73="",0,VLOOKUP($O$73,PL②!$A$58:$P$1517,$EY322))+IF($AD$73="",0,VLOOKUP($AD$73,PL②!$A$58:$P$1517,$EY322))+IF($AS$73="",0,VLOOKUP($AS$73,PL②!$A$58:$P$1517,$EY322)))</f>
        <v>1</v>
      </c>
      <c r="FA322" s="21" t="str">
        <f t="shared" si="79"/>
        <v/>
      </c>
      <c r="FB322" s="112"/>
      <c r="FC322" s="21">
        <f>IF(OR($M322=PL①!$A$25,$M322=PL①!$A$26,$M322=PL①!$A$28,$M322=PL①!$A$29),1,0)</f>
        <v>0</v>
      </c>
      <c r="FF322" s="21">
        <f t="shared" si="80"/>
        <v>0</v>
      </c>
      <c r="FG322" s="21">
        <f t="shared" si="81"/>
        <v>0</v>
      </c>
      <c r="FH322" s="21">
        <f>IF(AND($AG322=PL①!$H$29,OR(入力①申請書項目!$M322=PL①!$A$25,入力①申請書項目!$M322=PL①!$A$26,入力①申請書項目!$M322=PL①!$A$27)),1,0)</f>
        <v>0</v>
      </c>
      <c r="FI322" s="21">
        <f>IF(AND($O$69=PL②!$G$1,入力①申請書項目!$AG322=PL①!$H$26,OR(入力①申請書項目!$M322=PL①!$A$25,入力①申請書項目!$M322=PL①!$A$26,入力①申請書項目!$M322=PL①!$A$28,入力①申請書項目!$M322=PL①!$A$29)),1,0)</f>
        <v>0</v>
      </c>
      <c r="FJ322" s="21">
        <f>IF(AND($AT322=PL①!$D$26,OR(入力①申請書項目!$M322=PL①!$A$25,入力①申請書項目!$M322=PL①!$A$26,入力①申請書項目!$M322=PL①!$A$27)),1,0)</f>
        <v>0</v>
      </c>
      <c r="FL322" s="37" t="str">
        <f t="shared" si="82"/>
        <v/>
      </c>
      <c r="FM322" s="37" t="str">
        <f t="shared" si="83"/>
        <v/>
      </c>
      <c r="FN322" s="37" t="str">
        <f t="shared" si="84"/>
        <v/>
      </c>
      <c r="FO322" s="37" t="str">
        <f t="shared" si="85"/>
        <v/>
      </c>
      <c r="FP322" s="37" t="str">
        <f t="shared" si="86"/>
        <v/>
      </c>
      <c r="FR322" s="54">
        <f t="shared" si="87"/>
        <v>1</v>
      </c>
      <c r="FS322" s="54" t="str">
        <f t="shared" si="89"/>
        <v/>
      </c>
    </row>
    <row r="323" spans="4:175" ht="13.5" customHeight="1">
      <c r="D323" s="410">
        <v>155</v>
      </c>
      <c r="E323" s="842"/>
      <c r="F323" s="843"/>
      <c r="G323" s="842"/>
      <c r="H323" s="843"/>
      <c r="I323" s="843"/>
      <c r="J323" s="842"/>
      <c r="K323" s="843"/>
      <c r="L323" s="843"/>
      <c r="M323" s="842"/>
      <c r="N323" s="842"/>
      <c r="O323" s="842"/>
      <c r="P323" s="842"/>
      <c r="Q323" s="853"/>
      <c r="R323" s="853"/>
      <c r="S323" s="853"/>
      <c r="T323" s="853"/>
      <c r="U323" s="853"/>
      <c r="V323" s="853"/>
      <c r="W323" s="853"/>
      <c r="X323" s="853"/>
      <c r="Y323" s="853"/>
      <c r="Z323" s="853"/>
      <c r="AA323" s="835"/>
      <c r="AB323" s="836"/>
      <c r="AC323" s="836"/>
      <c r="AD323" s="841"/>
      <c r="AE323" s="853"/>
      <c r="AF323" s="853"/>
      <c r="AG323" s="842"/>
      <c r="AH323" s="842"/>
      <c r="AI323" s="842"/>
      <c r="AJ323" s="842"/>
      <c r="AK323" s="839"/>
      <c r="AL323" s="839"/>
      <c r="AM323" s="839"/>
      <c r="AN323" s="853"/>
      <c r="AO323" s="853"/>
      <c r="AP323" s="849">
        <f t="shared" si="90"/>
        <v>0</v>
      </c>
      <c r="AQ323" s="849"/>
      <c r="AR323" s="849"/>
      <c r="AS323" s="849"/>
      <c r="AT323" s="855"/>
      <c r="AU323" s="855"/>
      <c r="AV323" s="834"/>
      <c r="AW323" s="834"/>
      <c r="AX323" s="834"/>
      <c r="AY323" s="834"/>
      <c r="AZ323" s="834"/>
      <c r="BA323" s="834"/>
      <c r="BB323" s="834"/>
      <c r="BC323" s="834"/>
      <c r="BD323" s="834"/>
      <c r="BE323" s="834"/>
      <c r="BF323" s="834"/>
      <c r="BG323" s="842"/>
      <c r="BH323" s="843"/>
      <c r="BI323" s="843"/>
      <c r="CR323" s="112"/>
      <c r="CS323" s="112"/>
      <c r="CT323" s="139"/>
      <c r="CU323" s="360"/>
      <c r="CV323" s="364"/>
      <c r="CW323" s="363"/>
      <c r="CX323" s="363"/>
      <c r="CY323" s="363"/>
      <c r="CZ323" s="363"/>
      <c r="DA323" s="363"/>
      <c r="DB323" s="363"/>
      <c r="DC323" s="112"/>
      <c r="DD323" s="112"/>
      <c r="DE323" s="112"/>
      <c r="DF323" s="112"/>
      <c r="DG323" s="112"/>
      <c r="DH323" s="112"/>
      <c r="DI323" s="112"/>
      <c r="DJ323" s="112"/>
      <c r="DK323" s="112"/>
      <c r="DL323" s="112"/>
      <c r="DM323" s="112"/>
      <c r="DN323" s="112"/>
      <c r="DO323" s="112"/>
      <c r="DP323" s="112"/>
      <c r="DQ323" s="112"/>
      <c r="DR323" s="112"/>
      <c r="DS323" s="112"/>
      <c r="DT323" s="112"/>
      <c r="DU323" s="112"/>
      <c r="DV323" s="112"/>
      <c r="DW323" s="112"/>
      <c r="DX323" s="112"/>
      <c r="DY323" s="112"/>
      <c r="DZ323" s="112"/>
      <c r="EA323" s="344"/>
      <c r="EB323" s="344"/>
      <c r="EC323" s="344"/>
      <c r="ED323" s="344"/>
      <c r="EE323" s="344"/>
      <c r="EF323" s="344"/>
      <c r="EG323" s="344"/>
      <c r="EH323" s="344"/>
      <c r="EI323" s="344"/>
      <c r="EJ323" s="344"/>
      <c r="EK323" s="344"/>
      <c r="EL323" s="344"/>
      <c r="EM323" s="344"/>
      <c r="EN323" s="344"/>
      <c r="EO323" s="344"/>
      <c r="EP323" s="344"/>
      <c r="ET323" s="33"/>
      <c r="EU323" s="37">
        <f t="shared" si="76"/>
        <v>0</v>
      </c>
      <c r="EV323" s="37" t="str">
        <f t="shared" si="77"/>
        <v/>
      </c>
      <c r="EX323" s="21">
        <f>IF(AND(OR($M323=PL①!$A$25,$M323=PL①!$A$26,$M323=PL①!$A$27),OR($AG323=PL①!$H$26,$AG323=PL①!$H$27,$AG323=PL①!$H$28)),1,0)</f>
        <v>0</v>
      </c>
      <c r="EY323" s="21">
        <f t="shared" si="78"/>
        <v>0</v>
      </c>
      <c r="EZ323" s="112">
        <f>IF($EY323=0,1,IF($O$73="",0,VLOOKUP($O$73,PL②!$A$58:$P$1517,$EY323))+IF($AD$73="",0,VLOOKUP($AD$73,PL②!$A$58:$P$1517,$EY323))+IF($AS$73="",0,VLOOKUP($AS$73,PL②!$A$58:$P$1517,$EY323)))</f>
        <v>1</v>
      </c>
      <c r="FA323" s="21" t="str">
        <f t="shared" si="79"/>
        <v/>
      </c>
      <c r="FB323" s="112"/>
      <c r="FC323" s="21">
        <f>IF(OR($M323=PL①!$A$25,$M323=PL①!$A$26,$M323=PL①!$A$28,$M323=PL①!$A$29),1,0)</f>
        <v>0</v>
      </c>
      <c r="FF323" s="21">
        <f t="shared" si="80"/>
        <v>0</v>
      </c>
      <c r="FG323" s="21">
        <f t="shared" si="81"/>
        <v>0</v>
      </c>
      <c r="FH323" s="21">
        <f>IF(AND($AG323=PL①!$H$29,OR(入力①申請書項目!$M323=PL①!$A$25,入力①申請書項目!$M323=PL①!$A$26,入力①申請書項目!$M323=PL①!$A$27)),1,0)</f>
        <v>0</v>
      </c>
      <c r="FI323" s="21">
        <f>IF(AND($O$69=PL②!$G$1,入力①申請書項目!$AG323=PL①!$H$26,OR(入力①申請書項目!$M323=PL①!$A$25,入力①申請書項目!$M323=PL①!$A$26,入力①申請書項目!$M323=PL①!$A$28,入力①申請書項目!$M323=PL①!$A$29)),1,0)</f>
        <v>0</v>
      </c>
      <c r="FJ323" s="21">
        <f>IF(AND($AT323=PL①!$D$26,OR(入力①申請書項目!$M323=PL①!$A$25,入力①申請書項目!$M323=PL①!$A$26,入力①申請書項目!$M323=PL①!$A$27)),1,0)</f>
        <v>0</v>
      </c>
      <c r="FL323" s="37" t="str">
        <f t="shared" si="82"/>
        <v/>
      </c>
      <c r="FM323" s="37" t="str">
        <f t="shared" si="83"/>
        <v/>
      </c>
      <c r="FN323" s="37" t="str">
        <f t="shared" si="84"/>
        <v/>
      </c>
      <c r="FO323" s="37" t="str">
        <f t="shared" si="85"/>
        <v/>
      </c>
      <c r="FP323" s="37" t="str">
        <f t="shared" si="86"/>
        <v/>
      </c>
      <c r="FR323" s="54">
        <f t="shared" si="87"/>
        <v>1</v>
      </c>
      <c r="FS323" s="54" t="str">
        <f t="shared" si="89"/>
        <v/>
      </c>
    </row>
    <row r="324" spans="4:175" ht="13.5" customHeight="1">
      <c r="D324" s="410">
        <v>156</v>
      </c>
      <c r="E324" s="842"/>
      <c r="F324" s="843"/>
      <c r="G324" s="842"/>
      <c r="H324" s="843"/>
      <c r="I324" s="843"/>
      <c r="J324" s="842"/>
      <c r="K324" s="843"/>
      <c r="L324" s="843"/>
      <c r="M324" s="842"/>
      <c r="N324" s="842"/>
      <c r="O324" s="842"/>
      <c r="P324" s="842"/>
      <c r="Q324" s="853"/>
      <c r="R324" s="853"/>
      <c r="S324" s="853"/>
      <c r="T324" s="853"/>
      <c r="U324" s="853"/>
      <c r="V324" s="853"/>
      <c r="W324" s="853"/>
      <c r="X324" s="853"/>
      <c r="Y324" s="853"/>
      <c r="Z324" s="853"/>
      <c r="AA324" s="837"/>
      <c r="AB324" s="838"/>
      <c r="AC324" s="838"/>
      <c r="AD324" s="841"/>
      <c r="AE324" s="853"/>
      <c r="AF324" s="853"/>
      <c r="AG324" s="842"/>
      <c r="AH324" s="842"/>
      <c r="AI324" s="842"/>
      <c r="AJ324" s="842"/>
      <c r="AK324" s="839"/>
      <c r="AL324" s="839"/>
      <c r="AM324" s="839"/>
      <c r="AN324" s="853"/>
      <c r="AO324" s="853"/>
      <c r="AP324" s="849">
        <f t="shared" si="90"/>
        <v>0</v>
      </c>
      <c r="AQ324" s="849"/>
      <c r="AR324" s="849"/>
      <c r="AS324" s="849"/>
      <c r="AT324" s="855"/>
      <c r="AU324" s="855"/>
      <c r="AV324" s="834"/>
      <c r="AW324" s="834"/>
      <c r="AX324" s="834"/>
      <c r="AY324" s="834"/>
      <c r="AZ324" s="834"/>
      <c r="BA324" s="834"/>
      <c r="BB324" s="834"/>
      <c r="BC324" s="834"/>
      <c r="BD324" s="834"/>
      <c r="BE324" s="834"/>
      <c r="BF324" s="834"/>
      <c r="BG324" s="842"/>
      <c r="BH324" s="843"/>
      <c r="BI324" s="843"/>
      <c r="CR324" s="112"/>
      <c r="CS324" s="112"/>
      <c r="CT324" s="139"/>
      <c r="CU324" s="360"/>
      <c r="CV324" s="364"/>
      <c r="CW324" s="363"/>
      <c r="CX324" s="363"/>
      <c r="CY324" s="363"/>
      <c r="CZ324" s="363"/>
      <c r="DA324" s="363"/>
      <c r="DB324" s="363"/>
      <c r="DC324" s="112"/>
      <c r="DD324" s="112"/>
      <c r="DE324" s="112"/>
      <c r="DF324" s="112"/>
      <c r="DG324" s="112"/>
      <c r="DH324" s="112"/>
      <c r="DI324" s="112"/>
      <c r="DJ324" s="112"/>
      <c r="DK324" s="112"/>
      <c r="DL324" s="112"/>
      <c r="DM324" s="112"/>
      <c r="DN324" s="112"/>
      <c r="DO324" s="112"/>
      <c r="DP324" s="112"/>
      <c r="DQ324" s="112"/>
      <c r="DR324" s="112"/>
      <c r="DS324" s="112"/>
      <c r="DT324" s="112"/>
      <c r="DU324" s="112"/>
      <c r="DV324" s="112"/>
      <c r="DW324" s="112"/>
      <c r="DX324" s="112"/>
      <c r="DY324" s="112"/>
      <c r="DZ324" s="112"/>
      <c r="EA324" s="344"/>
      <c r="EB324" s="344"/>
      <c r="EC324" s="344"/>
      <c r="ED324" s="344"/>
      <c r="EE324" s="344"/>
      <c r="EF324" s="344"/>
      <c r="EG324" s="344"/>
      <c r="EH324" s="344"/>
      <c r="EI324" s="344"/>
      <c r="EJ324" s="344"/>
      <c r="EK324" s="344"/>
      <c r="EL324" s="344"/>
      <c r="EM324" s="344"/>
      <c r="EN324" s="344"/>
      <c r="EO324" s="344"/>
      <c r="EP324" s="344"/>
      <c r="ET324" s="33"/>
      <c r="EU324" s="37">
        <f t="shared" si="76"/>
        <v>0</v>
      </c>
      <c r="EV324" s="37" t="str">
        <f t="shared" si="77"/>
        <v/>
      </c>
      <c r="EX324" s="21">
        <f>IF(AND(OR($M324=PL①!$A$25,$M324=PL①!$A$26,$M324=PL①!$A$27),OR($AG324=PL①!$H$26,$AG324=PL①!$H$27,$AG324=PL①!$H$28)),1,0)</f>
        <v>0</v>
      </c>
      <c r="EY324" s="21">
        <f t="shared" si="78"/>
        <v>0</v>
      </c>
      <c r="EZ324" s="112">
        <f>IF($EY324=0,1,IF($O$73="",0,VLOOKUP($O$73,PL②!$A$58:$P$1517,$EY324))+IF($AD$73="",0,VLOOKUP($AD$73,PL②!$A$58:$P$1517,$EY324))+IF($AS$73="",0,VLOOKUP($AS$73,PL②!$A$58:$P$1517,$EY324)))</f>
        <v>1</v>
      </c>
      <c r="FA324" s="21" t="str">
        <f t="shared" si="79"/>
        <v/>
      </c>
      <c r="FB324" s="112"/>
      <c r="FC324" s="21">
        <f>IF(OR($M324=PL①!$A$25,$M324=PL①!$A$26,$M324=PL①!$A$28,$M324=PL①!$A$29),1,0)</f>
        <v>0</v>
      </c>
      <c r="FF324" s="21">
        <f t="shared" si="80"/>
        <v>0</v>
      </c>
      <c r="FG324" s="21">
        <f t="shared" si="81"/>
        <v>0</v>
      </c>
      <c r="FH324" s="21">
        <f>IF(AND($AG324=PL①!$H$29,OR(入力①申請書項目!$M324=PL①!$A$25,入力①申請書項目!$M324=PL①!$A$26,入力①申請書項目!$M324=PL①!$A$27)),1,0)</f>
        <v>0</v>
      </c>
      <c r="FI324" s="21">
        <f>IF(AND($O$69=PL②!$G$1,入力①申請書項目!$AG324=PL①!$H$26,OR(入力①申請書項目!$M324=PL①!$A$25,入力①申請書項目!$M324=PL①!$A$26,入力①申請書項目!$M324=PL①!$A$28,入力①申請書項目!$M324=PL①!$A$29)),1,0)</f>
        <v>0</v>
      </c>
      <c r="FJ324" s="21">
        <f>IF(AND($AT324=PL①!$D$26,OR(入力①申請書項目!$M324=PL①!$A$25,入力①申請書項目!$M324=PL①!$A$26,入力①申請書項目!$M324=PL①!$A$27)),1,0)</f>
        <v>0</v>
      </c>
      <c r="FL324" s="37" t="str">
        <f t="shared" si="82"/>
        <v/>
      </c>
      <c r="FM324" s="37" t="str">
        <f t="shared" si="83"/>
        <v/>
      </c>
      <c r="FN324" s="37" t="str">
        <f t="shared" si="84"/>
        <v/>
      </c>
      <c r="FO324" s="37" t="str">
        <f t="shared" si="85"/>
        <v/>
      </c>
      <c r="FP324" s="37" t="str">
        <f t="shared" si="86"/>
        <v/>
      </c>
      <c r="FR324" s="54">
        <f t="shared" si="87"/>
        <v>1</v>
      </c>
      <c r="FS324" s="54" t="str">
        <f t="shared" si="89"/>
        <v/>
      </c>
    </row>
    <row r="325" spans="4:175" ht="13.5" customHeight="1">
      <c r="D325" s="410">
        <v>157</v>
      </c>
      <c r="E325" s="842"/>
      <c r="F325" s="843"/>
      <c r="G325" s="842"/>
      <c r="H325" s="843"/>
      <c r="I325" s="843"/>
      <c r="J325" s="842"/>
      <c r="K325" s="843"/>
      <c r="L325" s="843"/>
      <c r="M325" s="842"/>
      <c r="N325" s="842"/>
      <c r="O325" s="842"/>
      <c r="P325" s="842"/>
      <c r="Q325" s="853"/>
      <c r="R325" s="853"/>
      <c r="S325" s="853"/>
      <c r="T325" s="853"/>
      <c r="U325" s="853"/>
      <c r="V325" s="853"/>
      <c r="W325" s="853"/>
      <c r="X325" s="853"/>
      <c r="Y325" s="853"/>
      <c r="Z325" s="853"/>
      <c r="AA325" s="835"/>
      <c r="AB325" s="836"/>
      <c r="AC325" s="836"/>
      <c r="AD325" s="840"/>
      <c r="AE325" s="840"/>
      <c r="AF325" s="841"/>
      <c r="AG325" s="850"/>
      <c r="AH325" s="851"/>
      <c r="AI325" s="851"/>
      <c r="AJ325" s="852"/>
      <c r="AK325" s="839"/>
      <c r="AL325" s="839"/>
      <c r="AM325" s="839"/>
      <c r="AN325" s="854"/>
      <c r="AO325" s="840"/>
      <c r="AP325" s="849">
        <f t="shared" si="90"/>
        <v>0</v>
      </c>
      <c r="AQ325" s="849"/>
      <c r="AR325" s="849"/>
      <c r="AS325" s="849"/>
      <c r="AT325" s="847"/>
      <c r="AU325" s="848"/>
      <c r="AV325" s="834"/>
      <c r="AW325" s="834"/>
      <c r="AX325" s="834"/>
      <c r="AY325" s="834"/>
      <c r="AZ325" s="834"/>
      <c r="BA325" s="834"/>
      <c r="BB325" s="834"/>
      <c r="BC325" s="834"/>
      <c r="BD325" s="844"/>
      <c r="BE325" s="845"/>
      <c r="BF325" s="846"/>
      <c r="BG325" s="842"/>
      <c r="BH325" s="843"/>
      <c r="BI325" s="843"/>
      <c r="CR325" s="112"/>
      <c r="CS325" s="112"/>
      <c r="CT325" s="139"/>
      <c r="CU325" s="360"/>
      <c r="CV325" s="364"/>
      <c r="CW325" s="363"/>
      <c r="CX325" s="363"/>
      <c r="CY325" s="363"/>
      <c r="CZ325" s="363"/>
      <c r="DA325" s="363"/>
      <c r="DB325" s="363"/>
      <c r="DC325" s="112"/>
      <c r="DD325" s="112"/>
      <c r="DE325" s="112"/>
      <c r="DF325" s="112"/>
      <c r="DG325" s="112"/>
      <c r="DH325" s="112"/>
      <c r="DI325" s="112"/>
      <c r="DJ325" s="112"/>
      <c r="DK325" s="112"/>
      <c r="DL325" s="112"/>
      <c r="DM325" s="112"/>
      <c r="DN325" s="112"/>
      <c r="DO325" s="112"/>
      <c r="DP325" s="112"/>
      <c r="DQ325" s="112"/>
      <c r="DR325" s="112"/>
      <c r="DS325" s="112"/>
      <c r="DT325" s="112"/>
      <c r="DU325" s="112"/>
      <c r="DV325" s="112"/>
      <c r="DW325" s="112"/>
      <c r="DX325" s="112"/>
      <c r="DY325" s="112"/>
      <c r="DZ325" s="112"/>
      <c r="EA325" s="344"/>
      <c r="EB325" s="344"/>
      <c r="EC325" s="344"/>
      <c r="ED325" s="344"/>
      <c r="EE325" s="344"/>
      <c r="EF325" s="344"/>
      <c r="EG325" s="344"/>
      <c r="EH325" s="344"/>
      <c r="EI325" s="344"/>
      <c r="EJ325" s="344"/>
      <c r="EK325" s="344"/>
      <c r="EL325" s="344"/>
      <c r="EM325" s="344"/>
      <c r="EN325" s="344"/>
      <c r="EO325" s="344"/>
      <c r="EP325" s="344"/>
      <c r="ET325" s="33"/>
      <c r="EU325" s="37">
        <f t="shared" si="76"/>
        <v>0</v>
      </c>
      <c r="EV325" s="37" t="str">
        <f t="shared" si="77"/>
        <v/>
      </c>
      <c r="EX325" s="21">
        <f>IF(AND(OR($M325=PL①!$A$25,$M325=PL①!$A$26,$M325=PL①!$A$27),OR($AG325=PL①!$H$26,$AG325=PL①!$H$27,$AG325=PL①!$H$28)),1,0)</f>
        <v>0</v>
      </c>
      <c r="EY325" s="21">
        <f t="shared" si="78"/>
        <v>0</v>
      </c>
      <c r="EZ325" s="112">
        <f>IF($EY325=0,1,IF($O$73="",0,VLOOKUP($O$73,PL②!$A$58:$P$1517,$EY325))+IF($AD$73="",0,VLOOKUP($AD$73,PL②!$A$58:$P$1517,$EY325))+IF($AS$73="",0,VLOOKUP($AS$73,PL②!$A$58:$P$1517,$EY325)))</f>
        <v>1</v>
      </c>
      <c r="FA325" s="21" t="str">
        <f t="shared" si="79"/>
        <v/>
      </c>
      <c r="FB325" s="112"/>
      <c r="FC325" s="21">
        <f>IF(OR($M325=PL①!$A$25,$M325=PL①!$A$26,$M325=PL①!$A$28,$M325=PL①!$A$29),1,0)</f>
        <v>0</v>
      </c>
      <c r="FF325" s="21">
        <f t="shared" si="80"/>
        <v>0</v>
      </c>
      <c r="FG325" s="21">
        <f t="shared" si="81"/>
        <v>0</v>
      </c>
      <c r="FH325" s="21">
        <f>IF(AND($AG325=PL①!$H$29,OR(入力①申請書項目!$M325=PL①!$A$25,入力①申請書項目!$M325=PL①!$A$26,入力①申請書項目!$M325=PL①!$A$27)),1,0)</f>
        <v>0</v>
      </c>
      <c r="FI325" s="21">
        <f>IF(AND($O$69=PL②!$G$1,入力①申請書項目!$AG325=PL①!$H$26,OR(入力①申請書項目!$M325=PL①!$A$25,入力①申請書項目!$M325=PL①!$A$26,入力①申請書項目!$M325=PL①!$A$28,入力①申請書項目!$M325=PL①!$A$29)),1,0)</f>
        <v>0</v>
      </c>
      <c r="FJ325" s="21">
        <f>IF(AND($AT325=PL①!$D$26,OR(入力①申請書項目!$M325=PL①!$A$25,入力①申請書項目!$M325=PL①!$A$26,入力①申請書項目!$M325=PL①!$A$27)),1,0)</f>
        <v>0</v>
      </c>
      <c r="FL325" s="37" t="str">
        <f t="shared" si="82"/>
        <v/>
      </c>
      <c r="FM325" s="37" t="str">
        <f t="shared" si="83"/>
        <v/>
      </c>
      <c r="FN325" s="37" t="str">
        <f t="shared" si="84"/>
        <v/>
      </c>
      <c r="FO325" s="37" t="str">
        <f t="shared" si="85"/>
        <v/>
      </c>
      <c r="FP325" s="37" t="str">
        <f t="shared" si="86"/>
        <v/>
      </c>
      <c r="FR325" s="54">
        <f t="shared" si="87"/>
        <v>1</v>
      </c>
      <c r="FS325" s="54" t="str">
        <f t="shared" si="89"/>
        <v/>
      </c>
    </row>
    <row r="326" spans="4:175" ht="13.5" customHeight="1">
      <c r="D326" s="410">
        <v>158</v>
      </c>
      <c r="E326" s="842"/>
      <c r="F326" s="843"/>
      <c r="G326" s="842"/>
      <c r="H326" s="843"/>
      <c r="I326" s="843"/>
      <c r="J326" s="842"/>
      <c r="K326" s="843"/>
      <c r="L326" s="843"/>
      <c r="M326" s="842"/>
      <c r="N326" s="842"/>
      <c r="O326" s="842"/>
      <c r="P326" s="842"/>
      <c r="Q326" s="853"/>
      <c r="R326" s="853"/>
      <c r="S326" s="853"/>
      <c r="T326" s="853"/>
      <c r="U326" s="853"/>
      <c r="V326" s="853"/>
      <c r="W326" s="853"/>
      <c r="X326" s="853"/>
      <c r="Y326" s="853"/>
      <c r="Z326" s="853"/>
      <c r="AA326" s="835"/>
      <c r="AB326" s="836"/>
      <c r="AC326" s="836"/>
      <c r="AD326" s="841"/>
      <c r="AE326" s="853"/>
      <c r="AF326" s="853"/>
      <c r="AG326" s="842"/>
      <c r="AH326" s="842"/>
      <c r="AI326" s="842"/>
      <c r="AJ326" s="842"/>
      <c r="AK326" s="839"/>
      <c r="AL326" s="839"/>
      <c r="AM326" s="839"/>
      <c r="AN326" s="853"/>
      <c r="AO326" s="853"/>
      <c r="AP326" s="849">
        <f t="shared" si="90"/>
        <v>0</v>
      </c>
      <c r="AQ326" s="849"/>
      <c r="AR326" s="849"/>
      <c r="AS326" s="849"/>
      <c r="AT326" s="855"/>
      <c r="AU326" s="855"/>
      <c r="AV326" s="834"/>
      <c r="AW326" s="834"/>
      <c r="AX326" s="834"/>
      <c r="AY326" s="834"/>
      <c r="AZ326" s="834"/>
      <c r="BA326" s="834"/>
      <c r="BB326" s="834"/>
      <c r="BC326" s="834"/>
      <c r="BD326" s="834"/>
      <c r="BE326" s="834"/>
      <c r="BF326" s="834"/>
      <c r="BG326" s="842"/>
      <c r="BH326" s="843"/>
      <c r="BI326" s="843"/>
      <c r="CR326" s="112"/>
      <c r="CS326" s="112"/>
      <c r="CT326" s="139"/>
      <c r="CU326" s="360"/>
      <c r="CV326" s="364"/>
      <c r="CW326" s="361"/>
      <c r="CX326" s="361"/>
      <c r="CY326" s="361"/>
      <c r="CZ326" s="361"/>
      <c r="DA326" s="361"/>
      <c r="DB326" s="361"/>
      <c r="DC326" s="112"/>
      <c r="DD326" s="112"/>
      <c r="DE326" s="112"/>
      <c r="DF326" s="112"/>
      <c r="DG326" s="112"/>
      <c r="DH326" s="112"/>
      <c r="DI326" s="112"/>
      <c r="DJ326" s="112"/>
      <c r="DK326" s="112"/>
      <c r="DL326" s="112"/>
      <c r="DM326" s="112"/>
      <c r="DN326" s="112"/>
      <c r="DO326" s="112"/>
      <c r="DP326" s="112"/>
      <c r="DQ326" s="112"/>
      <c r="DR326" s="112"/>
      <c r="DS326" s="112"/>
      <c r="DT326" s="112"/>
      <c r="DU326" s="112"/>
      <c r="DV326" s="112"/>
      <c r="DW326" s="112"/>
      <c r="DX326" s="112"/>
      <c r="DY326" s="112"/>
      <c r="DZ326" s="112"/>
      <c r="EA326" s="344"/>
      <c r="EB326" s="344"/>
      <c r="EC326" s="344"/>
      <c r="ED326" s="344"/>
      <c r="EE326" s="344"/>
      <c r="EF326" s="344"/>
      <c r="EG326" s="344"/>
      <c r="EH326" s="344"/>
      <c r="EI326" s="344"/>
      <c r="EJ326" s="344"/>
      <c r="EK326" s="344"/>
      <c r="EL326" s="344"/>
      <c r="EM326" s="344"/>
      <c r="EN326" s="344"/>
      <c r="EO326" s="344"/>
      <c r="EP326" s="344"/>
      <c r="ET326" s="33"/>
      <c r="EU326" s="37">
        <f t="shared" si="76"/>
        <v>0</v>
      </c>
      <c r="EV326" s="37" t="str">
        <f t="shared" si="77"/>
        <v/>
      </c>
      <c r="EX326" s="21">
        <f>IF(AND(OR($M326=PL①!$A$25,$M326=PL①!$A$26,$M326=PL①!$A$27),OR($AG326=PL①!$H$26,$AG326=PL①!$H$27,$AG326=PL①!$H$28)),1,0)</f>
        <v>0</v>
      </c>
      <c r="EY326" s="21">
        <f t="shared" si="78"/>
        <v>0</v>
      </c>
      <c r="EZ326" s="112">
        <f>IF($EY326=0,1,IF($O$73="",0,VLOOKUP($O$73,PL②!$A$58:$P$1517,$EY326))+IF($AD$73="",0,VLOOKUP($AD$73,PL②!$A$58:$P$1517,$EY326))+IF($AS$73="",0,VLOOKUP($AS$73,PL②!$A$58:$P$1517,$EY326)))</f>
        <v>1</v>
      </c>
      <c r="FA326" s="21" t="str">
        <f t="shared" si="79"/>
        <v/>
      </c>
      <c r="FB326" s="112"/>
      <c r="FC326" s="21">
        <f>IF(OR($M326=PL①!$A$25,$M326=PL①!$A$26,$M326=PL①!$A$28,$M326=PL①!$A$29),1,0)</f>
        <v>0</v>
      </c>
      <c r="FF326" s="21">
        <f t="shared" si="80"/>
        <v>0</v>
      </c>
      <c r="FG326" s="21">
        <f t="shared" si="81"/>
        <v>0</v>
      </c>
      <c r="FH326" s="21">
        <f>IF(AND($AG326=PL①!$H$29,OR(入力①申請書項目!$M326=PL①!$A$25,入力①申請書項目!$M326=PL①!$A$26,入力①申請書項目!$M326=PL①!$A$27)),1,0)</f>
        <v>0</v>
      </c>
      <c r="FI326" s="21">
        <f>IF(AND($O$69=PL②!$G$1,入力①申請書項目!$AG326=PL①!$H$26,OR(入力①申請書項目!$M326=PL①!$A$25,入力①申請書項目!$M326=PL①!$A$26,入力①申請書項目!$M326=PL①!$A$28,入力①申請書項目!$M326=PL①!$A$29)),1,0)</f>
        <v>0</v>
      </c>
      <c r="FJ326" s="21">
        <f>IF(AND($AT326=PL①!$D$26,OR(入力①申請書項目!$M326=PL①!$A$25,入力①申請書項目!$M326=PL①!$A$26,入力①申請書項目!$M326=PL①!$A$27)),1,0)</f>
        <v>0</v>
      </c>
      <c r="FL326" s="37" t="str">
        <f t="shared" si="82"/>
        <v/>
      </c>
      <c r="FM326" s="37" t="str">
        <f t="shared" si="83"/>
        <v/>
      </c>
      <c r="FN326" s="37" t="str">
        <f t="shared" si="84"/>
        <v/>
      </c>
      <c r="FO326" s="37" t="str">
        <f t="shared" si="85"/>
        <v/>
      </c>
      <c r="FP326" s="37" t="str">
        <f t="shared" si="86"/>
        <v/>
      </c>
      <c r="FR326" s="54">
        <f t="shared" si="87"/>
        <v>1</v>
      </c>
      <c r="FS326" s="54" t="str">
        <f t="shared" si="89"/>
        <v/>
      </c>
    </row>
    <row r="327" spans="4:175" ht="13.5" customHeight="1">
      <c r="D327" s="410">
        <v>159</v>
      </c>
      <c r="E327" s="842"/>
      <c r="F327" s="843"/>
      <c r="G327" s="842"/>
      <c r="H327" s="843"/>
      <c r="I327" s="843"/>
      <c r="J327" s="842"/>
      <c r="K327" s="843"/>
      <c r="L327" s="843"/>
      <c r="M327" s="842"/>
      <c r="N327" s="842"/>
      <c r="O327" s="842"/>
      <c r="P327" s="842"/>
      <c r="Q327" s="853"/>
      <c r="R327" s="853"/>
      <c r="S327" s="853"/>
      <c r="T327" s="853"/>
      <c r="U327" s="853"/>
      <c r="V327" s="853"/>
      <c r="W327" s="853"/>
      <c r="X327" s="853"/>
      <c r="Y327" s="853"/>
      <c r="Z327" s="853"/>
      <c r="AA327" s="837"/>
      <c r="AB327" s="838"/>
      <c r="AC327" s="838"/>
      <c r="AD327" s="841"/>
      <c r="AE327" s="853"/>
      <c r="AF327" s="853"/>
      <c r="AG327" s="842"/>
      <c r="AH327" s="842"/>
      <c r="AI327" s="842"/>
      <c r="AJ327" s="842"/>
      <c r="AK327" s="839"/>
      <c r="AL327" s="839"/>
      <c r="AM327" s="839"/>
      <c r="AN327" s="853"/>
      <c r="AO327" s="853"/>
      <c r="AP327" s="849">
        <f t="shared" si="90"/>
        <v>0</v>
      </c>
      <c r="AQ327" s="849"/>
      <c r="AR327" s="849"/>
      <c r="AS327" s="849"/>
      <c r="AT327" s="855"/>
      <c r="AU327" s="855"/>
      <c r="AV327" s="834"/>
      <c r="AW327" s="834"/>
      <c r="AX327" s="834"/>
      <c r="AY327" s="834"/>
      <c r="AZ327" s="834"/>
      <c r="BA327" s="834"/>
      <c r="BB327" s="834"/>
      <c r="BC327" s="834"/>
      <c r="BD327" s="834"/>
      <c r="BE327" s="834"/>
      <c r="BF327" s="834"/>
      <c r="BG327" s="842"/>
      <c r="BH327" s="843"/>
      <c r="BI327" s="843"/>
      <c r="CR327" s="112"/>
      <c r="CS327" s="112"/>
      <c r="CT327" s="139"/>
      <c r="CU327" s="360"/>
      <c r="CV327" s="364"/>
      <c r="CW327" s="363"/>
      <c r="CX327" s="363"/>
      <c r="CY327" s="363"/>
      <c r="CZ327" s="363"/>
      <c r="DA327" s="363"/>
      <c r="DB327" s="363"/>
      <c r="DC327" s="112"/>
      <c r="DD327" s="112"/>
      <c r="DE327" s="112"/>
      <c r="DF327" s="112"/>
      <c r="DG327" s="112"/>
      <c r="DH327" s="112"/>
      <c r="DI327" s="112"/>
      <c r="DJ327" s="112"/>
      <c r="DK327" s="112"/>
      <c r="DL327" s="112"/>
      <c r="DM327" s="112"/>
      <c r="DN327" s="112"/>
      <c r="DO327" s="112"/>
      <c r="DP327" s="112"/>
      <c r="DQ327" s="112"/>
      <c r="DR327" s="112"/>
      <c r="DS327" s="112"/>
      <c r="DT327" s="112"/>
      <c r="DU327" s="112"/>
      <c r="DV327" s="112"/>
      <c r="DW327" s="112"/>
      <c r="DX327" s="112"/>
      <c r="DY327" s="112"/>
      <c r="DZ327" s="112"/>
      <c r="EA327" s="344"/>
      <c r="EB327" s="344"/>
      <c r="EC327" s="344"/>
      <c r="ED327" s="344"/>
      <c r="EE327" s="344"/>
      <c r="EF327" s="344"/>
      <c r="EG327" s="344"/>
      <c r="EH327" s="344"/>
      <c r="EI327" s="344"/>
      <c r="EJ327" s="344"/>
      <c r="EK327" s="344"/>
      <c r="EL327" s="344"/>
      <c r="EM327" s="344"/>
      <c r="EN327" s="344"/>
      <c r="EO327" s="344"/>
      <c r="EP327" s="344"/>
      <c r="ET327" s="33"/>
      <c r="EU327" s="37">
        <f t="shared" si="76"/>
        <v>0</v>
      </c>
      <c r="EV327" s="37" t="str">
        <f t="shared" si="77"/>
        <v/>
      </c>
      <c r="EX327" s="21">
        <f>IF(AND(OR($M327=PL①!$A$25,$M327=PL①!$A$26,$M327=PL①!$A$27),OR($AG327=PL①!$H$26,$AG327=PL①!$H$27,$AG327=PL①!$H$28)),1,0)</f>
        <v>0</v>
      </c>
      <c r="EY327" s="21">
        <f t="shared" si="78"/>
        <v>0</v>
      </c>
      <c r="EZ327" s="112">
        <f>IF($EY327=0,1,IF($O$73="",0,VLOOKUP($O$73,PL②!$A$58:$P$1517,$EY327))+IF($AD$73="",0,VLOOKUP($AD$73,PL②!$A$58:$P$1517,$EY327))+IF($AS$73="",0,VLOOKUP($AS$73,PL②!$A$58:$P$1517,$EY327)))</f>
        <v>1</v>
      </c>
      <c r="FA327" s="21" t="str">
        <f t="shared" si="79"/>
        <v/>
      </c>
      <c r="FB327" s="112"/>
      <c r="FC327" s="21">
        <f>IF(OR($M327=PL①!$A$25,$M327=PL①!$A$26,$M327=PL①!$A$28,$M327=PL①!$A$29),1,0)</f>
        <v>0</v>
      </c>
      <c r="FF327" s="21">
        <f t="shared" si="80"/>
        <v>0</v>
      </c>
      <c r="FG327" s="21">
        <f t="shared" si="81"/>
        <v>0</v>
      </c>
      <c r="FH327" s="21">
        <f>IF(AND($AG327=PL①!$H$29,OR(入力①申請書項目!$M327=PL①!$A$25,入力①申請書項目!$M327=PL①!$A$26,入力①申請書項目!$M327=PL①!$A$27)),1,0)</f>
        <v>0</v>
      </c>
      <c r="FI327" s="21">
        <f>IF(AND($O$69=PL②!$G$1,入力①申請書項目!$AG327=PL①!$H$26,OR(入力①申請書項目!$M327=PL①!$A$25,入力①申請書項目!$M327=PL①!$A$26,入力①申請書項目!$M327=PL①!$A$28,入力①申請書項目!$M327=PL①!$A$29)),1,0)</f>
        <v>0</v>
      </c>
      <c r="FJ327" s="21">
        <f>IF(AND($AT327=PL①!$D$26,OR(入力①申請書項目!$M327=PL①!$A$25,入力①申請書項目!$M327=PL①!$A$26,入力①申請書項目!$M327=PL①!$A$27)),1,0)</f>
        <v>0</v>
      </c>
      <c r="FL327" s="37" t="str">
        <f t="shared" si="82"/>
        <v/>
      </c>
      <c r="FM327" s="37" t="str">
        <f t="shared" si="83"/>
        <v/>
      </c>
      <c r="FN327" s="37" t="str">
        <f t="shared" si="84"/>
        <v/>
      </c>
      <c r="FO327" s="37" t="str">
        <f t="shared" si="85"/>
        <v/>
      </c>
      <c r="FP327" s="37" t="str">
        <f t="shared" si="86"/>
        <v/>
      </c>
      <c r="FR327" s="54">
        <f t="shared" si="87"/>
        <v>1</v>
      </c>
      <c r="FS327" s="54" t="str">
        <f t="shared" si="89"/>
        <v/>
      </c>
    </row>
    <row r="328" spans="4:175" ht="13.5" customHeight="1">
      <c r="D328" s="410">
        <v>160</v>
      </c>
      <c r="E328" s="842"/>
      <c r="F328" s="843"/>
      <c r="G328" s="842"/>
      <c r="H328" s="843"/>
      <c r="I328" s="843"/>
      <c r="J328" s="842"/>
      <c r="K328" s="843"/>
      <c r="L328" s="843"/>
      <c r="M328" s="842"/>
      <c r="N328" s="842"/>
      <c r="O328" s="842"/>
      <c r="P328" s="842"/>
      <c r="Q328" s="853"/>
      <c r="R328" s="853"/>
      <c r="S328" s="853"/>
      <c r="T328" s="853"/>
      <c r="U328" s="853"/>
      <c r="V328" s="853"/>
      <c r="W328" s="853"/>
      <c r="X328" s="853"/>
      <c r="Y328" s="853"/>
      <c r="Z328" s="853"/>
      <c r="AA328" s="835"/>
      <c r="AB328" s="836"/>
      <c r="AC328" s="836"/>
      <c r="AD328" s="840"/>
      <c r="AE328" s="840"/>
      <c r="AF328" s="841"/>
      <c r="AG328" s="850"/>
      <c r="AH328" s="851"/>
      <c r="AI328" s="851"/>
      <c r="AJ328" s="852"/>
      <c r="AK328" s="839"/>
      <c r="AL328" s="839"/>
      <c r="AM328" s="839"/>
      <c r="AN328" s="854"/>
      <c r="AO328" s="840"/>
      <c r="AP328" s="849">
        <f t="shared" si="90"/>
        <v>0</v>
      </c>
      <c r="AQ328" s="849"/>
      <c r="AR328" s="849"/>
      <c r="AS328" s="849"/>
      <c r="AT328" s="847"/>
      <c r="AU328" s="848"/>
      <c r="AV328" s="834"/>
      <c r="AW328" s="834"/>
      <c r="AX328" s="834"/>
      <c r="AY328" s="834"/>
      <c r="AZ328" s="834"/>
      <c r="BA328" s="834"/>
      <c r="BB328" s="834"/>
      <c r="BC328" s="834"/>
      <c r="BD328" s="844"/>
      <c r="BE328" s="845"/>
      <c r="BF328" s="846"/>
      <c r="BG328" s="842"/>
      <c r="BH328" s="843"/>
      <c r="BI328" s="843"/>
      <c r="CR328" s="112"/>
      <c r="CS328" s="112"/>
      <c r="CT328" s="139"/>
      <c r="CU328" s="360"/>
      <c r="CV328" s="364"/>
      <c r="CW328" s="363"/>
      <c r="CX328" s="363"/>
      <c r="CY328" s="363"/>
      <c r="CZ328" s="363"/>
      <c r="DA328" s="363"/>
      <c r="DB328" s="363"/>
      <c r="DC328" s="112"/>
      <c r="DD328" s="112"/>
      <c r="DE328" s="112"/>
      <c r="DF328" s="112"/>
      <c r="DG328" s="112"/>
      <c r="DH328" s="112"/>
      <c r="DI328" s="112"/>
      <c r="DJ328" s="112"/>
      <c r="DK328" s="112"/>
      <c r="DL328" s="112"/>
      <c r="DM328" s="112"/>
      <c r="DN328" s="112"/>
      <c r="DO328" s="112"/>
      <c r="DP328" s="112"/>
      <c r="DQ328" s="112"/>
      <c r="DR328" s="112"/>
      <c r="DS328" s="112"/>
      <c r="DT328" s="112"/>
      <c r="DU328" s="112"/>
      <c r="DV328" s="112"/>
      <c r="DW328" s="112"/>
      <c r="DX328" s="112"/>
      <c r="DY328" s="112"/>
      <c r="DZ328" s="112"/>
      <c r="EA328" s="344"/>
      <c r="EB328" s="344"/>
      <c r="EC328" s="344"/>
      <c r="ED328" s="344"/>
      <c r="EE328" s="344"/>
      <c r="EF328" s="344"/>
      <c r="EG328" s="344"/>
      <c r="EH328" s="344"/>
      <c r="EI328" s="344"/>
      <c r="EJ328" s="344"/>
      <c r="EK328" s="344"/>
      <c r="EL328" s="344"/>
      <c r="EM328" s="344"/>
      <c r="EN328" s="344"/>
      <c r="EO328" s="344"/>
      <c r="EP328" s="344"/>
      <c r="ET328" s="33"/>
      <c r="EU328" s="37">
        <f t="shared" si="76"/>
        <v>0</v>
      </c>
      <c r="EV328" s="37" t="str">
        <f t="shared" si="77"/>
        <v/>
      </c>
      <c r="EX328" s="21">
        <f>IF(AND(OR($M328=PL①!$A$25,$M328=PL①!$A$26,$M328=PL①!$A$27),OR($AG328=PL①!$H$26,$AG328=PL①!$H$27,$AG328=PL①!$H$28)),1,0)</f>
        <v>0</v>
      </c>
      <c r="EY328" s="21">
        <f t="shared" si="78"/>
        <v>0</v>
      </c>
      <c r="EZ328" s="112">
        <f>IF($EY328=0,1,IF($O$73="",0,VLOOKUP($O$73,PL②!$A$58:$P$1517,$EY328))+IF($AD$73="",0,VLOOKUP($AD$73,PL②!$A$58:$P$1517,$EY328))+IF($AS$73="",0,VLOOKUP($AS$73,PL②!$A$58:$P$1517,$EY328)))</f>
        <v>1</v>
      </c>
      <c r="FA328" s="21" t="str">
        <f t="shared" si="79"/>
        <v/>
      </c>
      <c r="FB328" s="112"/>
      <c r="FC328" s="21">
        <f>IF(OR($M328=PL①!$A$25,$M328=PL①!$A$26,$M328=PL①!$A$28,$M328=PL①!$A$29),1,0)</f>
        <v>0</v>
      </c>
      <c r="FF328" s="21">
        <f t="shared" si="80"/>
        <v>0</v>
      </c>
      <c r="FG328" s="21">
        <f t="shared" si="81"/>
        <v>0</v>
      </c>
      <c r="FH328" s="21">
        <f>IF(AND($AG328=PL①!$H$29,OR(入力①申請書項目!$M328=PL①!$A$25,入力①申請書項目!$M328=PL①!$A$26,入力①申請書項目!$M328=PL①!$A$27)),1,0)</f>
        <v>0</v>
      </c>
      <c r="FI328" s="21">
        <f>IF(AND($O$69=PL②!$G$1,入力①申請書項目!$AG328=PL①!$H$26,OR(入力①申請書項目!$M328=PL①!$A$25,入力①申請書項目!$M328=PL①!$A$26,入力①申請書項目!$M328=PL①!$A$28,入力①申請書項目!$M328=PL①!$A$29)),1,0)</f>
        <v>0</v>
      </c>
      <c r="FJ328" s="21">
        <f>IF(AND($AT328=PL①!$D$26,OR(入力①申請書項目!$M328=PL①!$A$25,入力①申請書項目!$M328=PL①!$A$26,入力①申請書項目!$M328=PL①!$A$27)),1,0)</f>
        <v>0</v>
      </c>
      <c r="FL328" s="37" t="str">
        <f t="shared" si="82"/>
        <v/>
      </c>
      <c r="FM328" s="37" t="str">
        <f t="shared" si="83"/>
        <v/>
      </c>
      <c r="FN328" s="37" t="str">
        <f t="shared" si="84"/>
        <v/>
      </c>
      <c r="FO328" s="37" t="str">
        <f t="shared" si="85"/>
        <v/>
      </c>
      <c r="FP328" s="37" t="str">
        <f t="shared" si="86"/>
        <v/>
      </c>
      <c r="FR328" s="54">
        <f t="shared" si="87"/>
        <v>1</v>
      </c>
      <c r="FS328" s="54" t="str">
        <f t="shared" si="89"/>
        <v/>
      </c>
    </row>
    <row r="329" spans="4:175" ht="13.5" customHeight="1">
      <c r="D329" s="410">
        <v>161</v>
      </c>
      <c r="E329" s="842"/>
      <c r="F329" s="843"/>
      <c r="G329" s="842"/>
      <c r="H329" s="843"/>
      <c r="I329" s="843"/>
      <c r="J329" s="842"/>
      <c r="K329" s="843"/>
      <c r="L329" s="843"/>
      <c r="M329" s="842"/>
      <c r="N329" s="842"/>
      <c r="O329" s="842"/>
      <c r="P329" s="842"/>
      <c r="Q329" s="853"/>
      <c r="R329" s="853"/>
      <c r="S329" s="853"/>
      <c r="T329" s="853"/>
      <c r="U329" s="853"/>
      <c r="V329" s="853"/>
      <c r="W329" s="853"/>
      <c r="X329" s="853"/>
      <c r="Y329" s="853"/>
      <c r="Z329" s="853"/>
      <c r="AA329" s="835"/>
      <c r="AB329" s="836"/>
      <c r="AC329" s="836"/>
      <c r="AD329" s="841"/>
      <c r="AE329" s="853"/>
      <c r="AF329" s="853"/>
      <c r="AG329" s="842"/>
      <c r="AH329" s="842"/>
      <c r="AI329" s="842"/>
      <c r="AJ329" s="842"/>
      <c r="AK329" s="839"/>
      <c r="AL329" s="839"/>
      <c r="AM329" s="839"/>
      <c r="AN329" s="853"/>
      <c r="AO329" s="853"/>
      <c r="AP329" s="849">
        <f t="shared" si="90"/>
        <v>0</v>
      </c>
      <c r="AQ329" s="849"/>
      <c r="AR329" s="849"/>
      <c r="AS329" s="849"/>
      <c r="AT329" s="855"/>
      <c r="AU329" s="855"/>
      <c r="AV329" s="834"/>
      <c r="AW329" s="834"/>
      <c r="AX329" s="834"/>
      <c r="AY329" s="834"/>
      <c r="AZ329" s="834"/>
      <c r="BA329" s="834"/>
      <c r="BB329" s="834"/>
      <c r="BC329" s="834"/>
      <c r="BD329" s="834"/>
      <c r="BE329" s="834"/>
      <c r="BF329" s="834"/>
      <c r="BG329" s="842"/>
      <c r="BH329" s="843"/>
      <c r="BI329" s="843"/>
      <c r="CR329" s="112"/>
      <c r="CS329" s="112"/>
      <c r="CT329" s="139"/>
      <c r="CU329" s="360"/>
      <c r="CV329" s="364"/>
      <c r="CW329" s="363"/>
      <c r="CX329" s="363"/>
      <c r="CY329" s="363"/>
      <c r="CZ329" s="363"/>
      <c r="DA329" s="363"/>
      <c r="DB329" s="363"/>
      <c r="DC329" s="112"/>
      <c r="DD329" s="112"/>
      <c r="DE329" s="112"/>
      <c r="DF329" s="112"/>
      <c r="DG329" s="112"/>
      <c r="DH329" s="112"/>
      <c r="DI329" s="112"/>
      <c r="DJ329" s="112"/>
      <c r="DK329" s="112"/>
      <c r="DL329" s="112"/>
      <c r="DM329" s="112"/>
      <c r="DN329" s="112"/>
      <c r="DO329" s="112"/>
      <c r="DP329" s="112"/>
      <c r="DQ329" s="112"/>
      <c r="DR329" s="112"/>
      <c r="DS329" s="112"/>
      <c r="DT329" s="112"/>
      <c r="DU329" s="112"/>
      <c r="DV329" s="112"/>
      <c r="DW329" s="112"/>
      <c r="DX329" s="112"/>
      <c r="DY329" s="112"/>
      <c r="DZ329" s="112"/>
      <c r="EA329" s="344"/>
      <c r="EB329" s="344"/>
      <c r="EC329" s="344"/>
      <c r="ED329" s="344"/>
      <c r="EE329" s="344"/>
      <c r="EF329" s="344"/>
      <c r="EG329" s="344"/>
      <c r="EH329" s="344"/>
      <c r="EI329" s="344"/>
      <c r="EJ329" s="344"/>
      <c r="EK329" s="344"/>
      <c r="EL329" s="344"/>
      <c r="EM329" s="344"/>
      <c r="EN329" s="344"/>
      <c r="EO329" s="344"/>
      <c r="EP329" s="344"/>
      <c r="ET329" s="33"/>
      <c r="EU329" s="37">
        <f t="shared" si="76"/>
        <v>0</v>
      </c>
      <c r="EV329" s="37" t="str">
        <f t="shared" si="77"/>
        <v/>
      </c>
      <c r="EX329" s="21">
        <f>IF(AND(OR($M329=PL①!$A$25,$M329=PL①!$A$26,$M329=PL①!$A$27),OR($AG329=PL①!$H$26,$AG329=PL①!$H$27,$AG329=PL①!$H$28)),1,0)</f>
        <v>0</v>
      </c>
      <c r="EY329" s="21">
        <f t="shared" si="78"/>
        <v>0</v>
      </c>
      <c r="EZ329" s="112">
        <f>IF($EY329=0,1,IF($O$73="",0,VLOOKUP($O$73,PL②!$A$58:$P$1517,$EY329))+IF($AD$73="",0,VLOOKUP($AD$73,PL②!$A$58:$P$1517,$EY329))+IF($AS$73="",0,VLOOKUP($AS$73,PL②!$A$58:$P$1517,$EY329)))</f>
        <v>1</v>
      </c>
      <c r="FA329" s="21" t="str">
        <f t="shared" si="79"/>
        <v/>
      </c>
      <c r="FB329" s="112"/>
      <c r="FC329" s="21">
        <f>IF(OR($M329=PL①!$A$25,$M329=PL①!$A$26,$M329=PL①!$A$28,$M329=PL①!$A$29),1,0)</f>
        <v>0</v>
      </c>
      <c r="FF329" s="21">
        <f t="shared" si="80"/>
        <v>0</v>
      </c>
      <c r="FG329" s="21">
        <f t="shared" si="81"/>
        <v>0</v>
      </c>
      <c r="FH329" s="21">
        <f>IF(AND($AG329=PL①!$H$29,OR(入力①申請書項目!$M329=PL①!$A$25,入力①申請書項目!$M329=PL①!$A$26,入力①申請書項目!$M329=PL①!$A$27)),1,0)</f>
        <v>0</v>
      </c>
      <c r="FI329" s="21">
        <f>IF(AND($O$69=PL②!$G$1,入力①申請書項目!$AG329=PL①!$H$26,OR(入力①申請書項目!$M329=PL①!$A$25,入力①申請書項目!$M329=PL①!$A$26,入力①申請書項目!$M329=PL①!$A$28,入力①申請書項目!$M329=PL①!$A$29)),1,0)</f>
        <v>0</v>
      </c>
      <c r="FJ329" s="21">
        <f>IF(AND($AT329=PL①!$D$26,OR(入力①申請書項目!$M329=PL①!$A$25,入力①申請書項目!$M329=PL①!$A$26,入力①申請書項目!$M329=PL①!$A$27)),1,0)</f>
        <v>0</v>
      </c>
      <c r="FL329" s="37" t="str">
        <f t="shared" si="82"/>
        <v/>
      </c>
      <c r="FM329" s="37" t="str">
        <f t="shared" si="83"/>
        <v/>
      </c>
      <c r="FN329" s="37" t="str">
        <f t="shared" si="84"/>
        <v/>
      </c>
      <c r="FO329" s="37" t="str">
        <f t="shared" si="85"/>
        <v/>
      </c>
      <c r="FP329" s="37" t="str">
        <f t="shared" si="86"/>
        <v/>
      </c>
      <c r="FR329" s="54">
        <f t="shared" si="87"/>
        <v>1</v>
      </c>
      <c r="FS329" s="54" t="str">
        <f t="shared" si="89"/>
        <v/>
      </c>
    </row>
    <row r="330" spans="4:175" ht="13.5" customHeight="1">
      <c r="D330" s="410">
        <v>162</v>
      </c>
      <c r="E330" s="842"/>
      <c r="F330" s="843"/>
      <c r="G330" s="842"/>
      <c r="H330" s="843"/>
      <c r="I330" s="843"/>
      <c r="J330" s="842"/>
      <c r="K330" s="843"/>
      <c r="L330" s="843"/>
      <c r="M330" s="842"/>
      <c r="N330" s="842"/>
      <c r="O330" s="842"/>
      <c r="P330" s="842"/>
      <c r="Q330" s="853"/>
      <c r="R330" s="853"/>
      <c r="S330" s="853"/>
      <c r="T330" s="853"/>
      <c r="U330" s="853"/>
      <c r="V330" s="853"/>
      <c r="W330" s="853"/>
      <c r="X330" s="853"/>
      <c r="Y330" s="853"/>
      <c r="Z330" s="853"/>
      <c r="AA330" s="837"/>
      <c r="AB330" s="838"/>
      <c r="AC330" s="838"/>
      <c r="AD330" s="841"/>
      <c r="AE330" s="853"/>
      <c r="AF330" s="853"/>
      <c r="AG330" s="842"/>
      <c r="AH330" s="842"/>
      <c r="AI330" s="842"/>
      <c r="AJ330" s="842"/>
      <c r="AK330" s="839"/>
      <c r="AL330" s="839"/>
      <c r="AM330" s="839"/>
      <c r="AN330" s="853"/>
      <c r="AO330" s="853"/>
      <c r="AP330" s="849">
        <f t="shared" si="90"/>
        <v>0</v>
      </c>
      <c r="AQ330" s="849"/>
      <c r="AR330" s="849"/>
      <c r="AS330" s="849"/>
      <c r="AT330" s="855"/>
      <c r="AU330" s="855"/>
      <c r="AV330" s="834"/>
      <c r="AW330" s="834"/>
      <c r="AX330" s="834"/>
      <c r="AY330" s="834"/>
      <c r="AZ330" s="834"/>
      <c r="BA330" s="834"/>
      <c r="BB330" s="834"/>
      <c r="BC330" s="834"/>
      <c r="BD330" s="834"/>
      <c r="BE330" s="834"/>
      <c r="BF330" s="834"/>
      <c r="BG330" s="842"/>
      <c r="BH330" s="843"/>
      <c r="BI330" s="843"/>
      <c r="CR330" s="112"/>
      <c r="CS330" s="112"/>
      <c r="CT330" s="139"/>
      <c r="CU330" s="360"/>
      <c r="CV330" s="362"/>
      <c r="CW330" s="361"/>
      <c r="CX330" s="361"/>
      <c r="CY330" s="361"/>
      <c r="CZ330" s="361"/>
      <c r="DA330" s="361"/>
      <c r="DB330" s="361"/>
      <c r="DC330" s="112"/>
      <c r="DD330" s="112"/>
      <c r="DE330" s="112"/>
      <c r="DF330" s="112"/>
      <c r="DG330" s="112"/>
      <c r="DH330" s="112"/>
      <c r="DI330" s="112"/>
      <c r="DJ330" s="112"/>
      <c r="DK330" s="112"/>
      <c r="DL330" s="112"/>
      <c r="DM330" s="112"/>
      <c r="DN330" s="112"/>
      <c r="DO330" s="112"/>
      <c r="DP330" s="112"/>
      <c r="DQ330" s="112"/>
      <c r="DR330" s="112"/>
      <c r="DS330" s="112"/>
      <c r="DT330" s="112"/>
      <c r="DU330" s="112"/>
      <c r="DV330" s="112"/>
      <c r="DW330" s="112"/>
      <c r="DX330" s="112"/>
      <c r="DY330" s="112"/>
      <c r="DZ330" s="112"/>
      <c r="EA330" s="344"/>
      <c r="EB330" s="344"/>
      <c r="EC330" s="344"/>
      <c r="ED330" s="344"/>
      <c r="EE330" s="344"/>
      <c r="EF330" s="344"/>
      <c r="EG330" s="344"/>
      <c r="EH330" s="344"/>
      <c r="EI330" s="344"/>
      <c r="EJ330" s="344"/>
      <c r="EK330" s="344"/>
      <c r="EL330" s="344"/>
      <c r="EM330" s="344"/>
      <c r="EN330" s="344"/>
      <c r="EO330" s="344"/>
      <c r="EP330" s="344"/>
      <c r="ET330" s="33"/>
      <c r="EU330" s="37">
        <f t="shared" si="76"/>
        <v>0</v>
      </c>
      <c r="EV330" s="37" t="str">
        <f t="shared" si="77"/>
        <v/>
      </c>
      <c r="EX330" s="21">
        <f>IF(AND(OR($M330=PL①!$A$25,$M330=PL①!$A$26,$M330=PL①!$A$27),OR($AG330=PL①!$H$26,$AG330=PL①!$H$27,$AG330=PL①!$H$28)),1,0)</f>
        <v>0</v>
      </c>
      <c r="EY330" s="21">
        <f t="shared" si="78"/>
        <v>0</v>
      </c>
      <c r="EZ330" s="112">
        <f>IF($EY330=0,1,IF($O$73="",0,VLOOKUP($O$73,PL②!$A$58:$P$1517,$EY330))+IF($AD$73="",0,VLOOKUP($AD$73,PL②!$A$58:$P$1517,$EY330))+IF($AS$73="",0,VLOOKUP($AS$73,PL②!$A$58:$P$1517,$EY330)))</f>
        <v>1</v>
      </c>
      <c r="FA330" s="21" t="str">
        <f t="shared" si="79"/>
        <v/>
      </c>
      <c r="FB330" s="112"/>
      <c r="FC330" s="21">
        <f>IF(OR($M330=PL①!$A$25,$M330=PL①!$A$26,$M330=PL①!$A$28,$M330=PL①!$A$29),1,0)</f>
        <v>0</v>
      </c>
      <c r="FF330" s="21">
        <f t="shared" si="80"/>
        <v>0</v>
      </c>
      <c r="FG330" s="21">
        <f t="shared" si="81"/>
        <v>0</v>
      </c>
      <c r="FH330" s="21">
        <f>IF(AND($AG330=PL①!$H$29,OR(入力①申請書項目!$M330=PL①!$A$25,入力①申請書項目!$M330=PL①!$A$26,入力①申請書項目!$M330=PL①!$A$27)),1,0)</f>
        <v>0</v>
      </c>
      <c r="FI330" s="21">
        <f>IF(AND($O$69=PL②!$G$1,入力①申請書項目!$AG330=PL①!$H$26,OR(入力①申請書項目!$M330=PL①!$A$25,入力①申請書項目!$M330=PL①!$A$26,入力①申請書項目!$M330=PL①!$A$28,入力①申請書項目!$M330=PL①!$A$29)),1,0)</f>
        <v>0</v>
      </c>
      <c r="FJ330" s="21">
        <f>IF(AND($AT330=PL①!$D$26,OR(入力①申請書項目!$M330=PL①!$A$25,入力①申請書項目!$M330=PL①!$A$26,入力①申請書項目!$M330=PL①!$A$27)),1,0)</f>
        <v>0</v>
      </c>
      <c r="FL330" s="37" t="str">
        <f t="shared" si="82"/>
        <v/>
      </c>
      <c r="FM330" s="37" t="str">
        <f t="shared" si="83"/>
        <v/>
      </c>
      <c r="FN330" s="37" t="str">
        <f t="shared" si="84"/>
        <v/>
      </c>
      <c r="FO330" s="37" t="str">
        <f t="shared" si="85"/>
        <v/>
      </c>
      <c r="FP330" s="37" t="str">
        <f t="shared" si="86"/>
        <v/>
      </c>
      <c r="FR330" s="54">
        <f t="shared" si="87"/>
        <v>1</v>
      </c>
      <c r="FS330" s="54" t="str">
        <f t="shared" si="89"/>
        <v/>
      </c>
    </row>
    <row r="331" spans="4:175" ht="13.5" customHeight="1">
      <c r="D331" s="410">
        <v>163</v>
      </c>
      <c r="E331" s="842"/>
      <c r="F331" s="843"/>
      <c r="G331" s="842"/>
      <c r="H331" s="843"/>
      <c r="I331" s="843"/>
      <c r="J331" s="842"/>
      <c r="K331" s="843"/>
      <c r="L331" s="843"/>
      <c r="M331" s="842"/>
      <c r="N331" s="842"/>
      <c r="O331" s="842"/>
      <c r="P331" s="842"/>
      <c r="Q331" s="853"/>
      <c r="R331" s="853"/>
      <c r="S331" s="853"/>
      <c r="T331" s="853"/>
      <c r="U331" s="853"/>
      <c r="V331" s="853"/>
      <c r="W331" s="853"/>
      <c r="X331" s="853"/>
      <c r="Y331" s="853"/>
      <c r="Z331" s="853"/>
      <c r="AA331" s="835"/>
      <c r="AB331" s="836"/>
      <c r="AC331" s="836"/>
      <c r="AD331" s="840"/>
      <c r="AE331" s="840"/>
      <c r="AF331" s="841"/>
      <c r="AG331" s="850"/>
      <c r="AH331" s="851"/>
      <c r="AI331" s="851"/>
      <c r="AJ331" s="852"/>
      <c r="AK331" s="839"/>
      <c r="AL331" s="839"/>
      <c r="AM331" s="839"/>
      <c r="AN331" s="854"/>
      <c r="AO331" s="840"/>
      <c r="AP331" s="849">
        <f t="shared" si="90"/>
        <v>0</v>
      </c>
      <c r="AQ331" s="849"/>
      <c r="AR331" s="849"/>
      <c r="AS331" s="849"/>
      <c r="AT331" s="847"/>
      <c r="AU331" s="848"/>
      <c r="AV331" s="834"/>
      <c r="AW331" s="834"/>
      <c r="AX331" s="834"/>
      <c r="AY331" s="834"/>
      <c r="AZ331" s="834"/>
      <c r="BA331" s="834"/>
      <c r="BB331" s="834"/>
      <c r="BC331" s="834"/>
      <c r="BD331" s="844"/>
      <c r="BE331" s="845"/>
      <c r="BF331" s="846"/>
      <c r="BG331" s="842"/>
      <c r="BH331" s="843"/>
      <c r="BI331" s="843"/>
      <c r="CR331" s="112"/>
      <c r="CS331" s="112"/>
      <c r="CT331" s="139"/>
      <c r="CU331" s="360"/>
      <c r="CV331" s="365"/>
      <c r="CW331" s="363"/>
      <c r="CX331" s="363"/>
      <c r="CY331" s="363"/>
      <c r="CZ331" s="363"/>
      <c r="DA331" s="363"/>
      <c r="DB331" s="363"/>
      <c r="DC331" s="366"/>
      <c r="DD331" s="112"/>
      <c r="DE331" s="112"/>
      <c r="DF331" s="112"/>
      <c r="DG331" s="112"/>
      <c r="DH331" s="112"/>
      <c r="DI331" s="112"/>
      <c r="DJ331" s="112"/>
      <c r="DK331" s="112"/>
      <c r="DL331" s="112"/>
      <c r="DM331" s="112"/>
      <c r="DN331" s="112"/>
      <c r="DO331" s="112"/>
      <c r="DP331" s="112"/>
      <c r="DQ331" s="112"/>
      <c r="DR331" s="112"/>
      <c r="DS331" s="112"/>
      <c r="DT331" s="112"/>
      <c r="DU331" s="112"/>
      <c r="DV331" s="112"/>
      <c r="DW331" s="112"/>
      <c r="DX331" s="112"/>
      <c r="DY331" s="112"/>
      <c r="DZ331" s="112"/>
      <c r="EA331" s="344"/>
      <c r="EB331" s="344"/>
      <c r="EC331" s="344"/>
      <c r="ED331" s="344"/>
      <c r="EE331" s="344"/>
      <c r="EF331" s="344"/>
      <c r="EG331" s="344"/>
      <c r="EH331" s="344"/>
      <c r="EI331" s="344"/>
      <c r="EJ331" s="344"/>
      <c r="EK331" s="344"/>
      <c r="EL331" s="344"/>
      <c r="EM331" s="344"/>
      <c r="EN331" s="344"/>
      <c r="EO331" s="344"/>
      <c r="EP331" s="344"/>
      <c r="ET331" s="33"/>
      <c r="EU331" s="37">
        <f t="shared" si="76"/>
        <v>0</v>
      </c>
      <c r="EV331" s="37" t="str">
        <f t="shared" si="77"/>
        <v/>
      </c>
      <c r="EX331" s="21">
        <f>IF(AND(OR($M331=PL①!$A$25,$M331=PL①!$A$26,$M331=PL①!$A$27),OR($AG331=PL①!$H$26,$AG331=PL①!$H$27,$AG331=PL①!$H$28)),1,0)</f>
        <v>0</v>
      </c>
      <c r="EY331" s="21">
        <f t="shared" si="78"/>
        <v>0</v>
      </c>
      <c r="EZ331" s="112">
        <f>IF($EY331=0,1,IF($O$73="",0,VLOOKUP($O$73,PL②!$A$58:$P$1517,$EY331))+IF($AD$73="",0,VLOOKUP($AD$73,PL②!$A$58:$P$1517,$EY331))+IF($AS$73="",0,VLOOKUP($AS$73,PL②!$A$58:$P$1517,$EY331)))</f>
        <v>1</v>
      </c>
      <c r="FA331" s="21" t="str">
        <f t="shared" si="79"/>
        <v/>
      </c>
      <c r="FB331" s="112"/>
      <c r="FC331" s="21">
        <f>IF(OR($M331=PL①!$A$25,$M331=PL①!$A$26,$M331=PL①!$A$28,$M331=PL①!$A$29),1,0)</f>
        <v>0</v>
      </c>
      <c r="FF331" s="21">
        <f t="shared" si="80"/>
        <v>0</v>
      </c>
      <c r="FG331" s="21">
        <f t="shared" si="81"/>
        <v>0</v>
      </c>
      <c r="FH331" s="21">
        <f>IF(AND($AG331=PL①!$H$29,OR(入力①申請書項目!$M331=PL①!$A$25,入力①申請書項目!$M331=PL①!$A$26,入力①申請書項目!$M331=PL①!$A$27)),1,0)</f>
        <v>0</v>
      </c>
      <c r="FI331" s="21">
        <f>IF(AND($O$69=PL②!$G$1,入力①申請書項目!$AG331=PL①!$H$26,OR(入力①申請書項目!$M331=PL①!$A$25,入力①申請書項目!$M331=PL①!$A$26,入力①申請書項目!$M331=PL①!$A$28,入力①申請書項目!$M331=PL①!$A$29)),1,0)</f>
        <v>0</v>
      </c>
      <c r="FJ331" s="21">
        <f>IF(AND($AT331=PL①!$D$26,OR(入力①申請書項目!$M331=PL①!$A$25,入力①申請書項目!$M331=PL①!$A$26,入力①申請書項目!$M331=PL①!$A$27)),1,0)</f>
        <v>0</v>
      </c>
      <c r="FL331" s="37" t="str">
        <f t="shared" si="82"/>
        <v/>
      </c>
      <c r="FM331" s="37" t="str">
        <f t="shared" si="83"/>
        <v/>
      </c>
      <c r="FN331" s="37" t="str">
        <f t="shared" si="84"/>
        <v/>
      </c>
      <c r="FO331" s="37" t="str">
        <f t="shared" si="85"/>
        <v/>
      </c>
      <c r="FP331" s="37" t="str">
        <f t="shared" si="86"/>
        <v/>
      </c>
      <c r="FR331" s="54">
        <f t="shared" si="87"/>
        <v>1</v>
      </c>
      <c r="FS331" s="54" t="str">
        <f t="shared" si="89"/>
        <v/>
      </c>
    </row>
    <row r="332" spans="4:175" ht="13.5" customHeight="1">
      <c r="D332" s="410">
        <v>164</v>
      </c>
      <c r="E332" s="842"/>
      <c r="F332" s="843"/>
      <c r="G332" s="842"/>
      <c r="H332" s="843"/>
      <c r="I332" s="843"/>
      <c r="J332" s="842"/>
      <c r="K332" s="843"/>
      <c r="L332" s="843"/>
      <c r="M332" s="842"/>
      <c r="N332" s="842"/>
      <c r="O332" s="842"/>
      <c r="P332" s="842"/>
      <c r="Q332" s="853"/>
      <c r="R332" s="853"/>
      <c r="S332" s="853"/>
      <c r="T332" s="853"/>
      <c r="U332" s="853"/>
      <c r="V332" s="853"/>
      <c r="W332" s="853"/>
      <c r="X332" s="853"/>
      <c r="Y332" s="853"/>
      <c r="Z332" s="853"/>
      <c r="AA332" s="835"/>
      <c r="AB332" s="836"/>
      <c r="AC332" s="836"/>
      <c r="AD332" s="841"/>
      <c r="AE332" s="853"/>
      <c r="AF332" s="853"/>
      <c r="AG332" s="842"/>
      <c r="AH332" s="842"/>
      <c r="AI332" s="842"/>
      <c r="AJ332" s="842"/>
      <c r="AK332" s="839"/>
      <c r="AL332" s="839"/>
      <c r="AM332" s="839"/>
      <c r="AN332" s="853"/>
      <c r="AO332" s="853"/>
      <c r="AP332" s="849">
        <f t="shared" si="90"/>
        <v>0</v>
      </c>
      <c r="AQ332" s="849"/>
      <c r="AR332" s="849"/>
      <c r="AS332" s="849"/>
      <c r="AT332" s="855"/>
      <c r="AU332" s="855"/>
      <c r="AV332" s="834"/>
      <c r="AW332" s="834"/>
      <c r="AX332" s="834"/>
      <c r="AY332" s="834"/>
      <c r="AZ332" s="834"/>
      <c r="BA332" s="834"/>
      <c r="BB332" s="834"/>
      <c r="BC332" s="834"/>
      <c r="BD332" s="834"/>
      <c r="BE332" s="834"/>
      <c r="BF332" s="834"/>
      <c r="BG332" s="842"/>
      <c r="BH332" s="843"/>
      <c r="BI332" s="843"/>
      <c r="CR332" s="112"/>
      <c r="CS332" s="112"/>
      <c r="CT332" s="139"/>
      <c r="CU332" s="360"/>
      <c r="CV332" s="362"/>
      <c r="CW332" s="361"/>
      <c r="CX332" s="361"/>
      <c r="CY332" s="361"/>
      <c r="CZ332" s="361"/>
      <c r="DA332" s="361"/>
      <c r="DB332" s="361"/>
      <c r="DC332" s="112"/>
      <c r="DD332" s="112"/>
      <c r="DE332" s="112"/>
      <c r="DF332" s="112"/>
      <c r="DG332" s="112"/>
      <c r="DH332" s="112"/>
      <c r="DI332" s="112"/>
      <c r="DJ332" s="112"/>
      <c r="DK332" s="112"/>
      <c r="DL332" s="112"/>
      <c r="DM332" s="112"/>
      <c r="DN332" s="112"/>
      <c r="DO332" s="112"/>
      <c r="DP332" s="112"/>
      <c r="DQ332" s="112"/>
      <c r="DR332" s="112"/>
      <c r="DS332" s="112"/>
      <c r="DT332" s="112"/>
      <c r="DU332" s="112"/>
      <c r="DV332" s="112"/>
      <c r="DW332" s="112"/>
      <c r="DX332" s="112"/>
      <c r="DY332" s="112"/>
      <c r="DZ332" s="112"/>
      <c r="EA332" s="344"/>
      <c r="EB332" s="344"/>
      <c r="EC332" s="344"/>
      <c r="ED332" s="344"/>
      <c r="EE332" s="344"/>
      <c r="EF332" s="344"/>
      <c r="EG332" s="344"/>
      <c r="EH332" s="344"/>
      <c r="EI332" s="344"/>
      <c r="EJ332" s="344"/>
      <c r="EK332" s="344"/>
      <c r="EL332" s="344"/>
      <c r="EM332" s="344"/>
      <c r="EN332" s="344"/>
      <c r="EO332" s="344"/>
      <c r="EP332" s="344"/>
      <c r="ET332" s="33"/>
      <c r="EU332" s="37">
        <f t="shared" ref="EU332:EU395" si="91">IF($Q332="",0,1)</f>
        <v>0</v>
      </c>
      <c r="EV332" s="37" t="str">
        <f t="shared" ref="EV332:EV395" si="92">IF($Q332="","",$G332*12+$J332)</f>
        <v/>
      </c>
      <c r="EX332" s="21">
        <f>IF(AND(OR($M332=PL①!$A$25,$M332=PL①!$A$26,$M332=PL①!$A$27),OR($AG332=PL①!$H$26,$AG332=PL①!$H$27,$AG332=PL①!$H$28)),1,0)</f>
        <v>0</v>
      </c>
      <c r="EY332" s="21">
        <f t="shared" ref="EY332:EY395" si="93">IF($EX332=1,IF($AA332="埼玉県",10,0)+IF($AA332="千葉県",11,0)+IF($AA332="東京都",12,0)+IF($AA332="神奈川県",13,0)+IF($AA332="愛知県",14,0)+IF($AA332="京都府",15,0)+IF($AA332="大阪府",16,0),0)</f>
        <v>0</v>
      </c>
      <c r="EZ332" s="112">
        <f>IF($EY332=0,1,IF($O$73="",0,VLOOKUP($O$73,PL②!$A$58:$P$1517,$EY332))+IF($AD$73="",0,VLOOKUP($AD$73,PL②!$A$58:$P$1517,$EY332))+IF($AS$73="",0,VLOOKUP($AS$73,PL②!$A$58:$P$1517,$EY332)))</f>
        <v>1</v>
      </c>
      <c r="FA332" s="21" t="str">
        <f t="shared" ref="FA332:FA395" si="94">IF($EZ332=0,"No."&amp;ROW($A191)&amp;" ","")</f>
        <v/>
      </c>
      <c r="FB332" s="112"/>
      <c r="FC332" s="21">
        <f>IF(OR($M332=PL①!$A$25,$M332=PL①!$A$26,$M332=PL①!$A$28,$M332=PL①!$A$29),1,0)</f>
        <v>0</v>
      </c>
      <c r="FF332" s="21">
        <f t="shared" ref="FF332:FF395" si="95">IF(AND($EV332&lt;$EV$176,$FC332=1),1,0)</f>
        <v>0</v>
      </c>
      <c r="FG332" s="21">
        <f t="shared" ref="FG332:FG395" si="96">IF(AND($EV332&lt;$EV$176,$EX332),1,0)</f>
        <v>0</v>
      </c>
      <c r="FH332" s="21">
        <f>IF(AND($AG332=PL①!$H$29,OR(入力①申請書項目!$M332=PL①!$A$25,入力①申請書項目!$M332=PL①!$A$26,入力①申請書項目!$M332=PL①!$A$27)),1,0)</f>
        <v>0</v>
      </c>
      <c r="FI332" s="21">
        <f>IF(AND($O$69=PL②!$G$1,入力①申請書項目!$AG332=PL①!$H$26,OR(入力①申請書項目!$M332=PL①!$A$25,入力①申請書項目!$M332=PL①!$A$26,入力①申請書項目!$M332=PL①!$A$28,入力①申請書項目!$M332=PL①!$A$29)),1,0)</f>
        <v>0</v>
      </c>
      <c r="FJ332" s="21">
        <f>IF(AND($AT332=PL①!$D$26,OR(入力①申請書項目!$M332=PL①!$A$25,入力①申請書項目!$M332=PL①!$A$26,入力①申請書項目!$M332=PL①!$A$27)),1,0)</f>
        <v>0</v>
      </c>
      <c r="FL332" s="37" t="str">
        <f t="shared" ref="FL332:FL395" si="97">IF($FF332=1,"No."&amp;ROW($A191)&amp;" ","")</f>
        <v/>
      </c>
      <c r="FM332" s="37" t="str">
        <f t="shared" ref="FM332:FM395" si="98">IF($FG332=1,"No."&amp;ROW($A191)&amp;" ","")</f>
        <v/>
      </c>
      <c r="FN332" s="37" t="str">
        <f t="shared" ref="FN332:FN395" si="99">IF($FH332=1,"No."&amp;ROW($A191)&amp;" ","")</f>
        <v/>
      </c>
      <c r="FO332" s="37" t="str">
        <f t="shared" ref="FO332:FO395" si="100">IF($FI332=1,"No."&amp;ROW($A191)&amp;" ","")</f>
        <v/>
      </c>
      <c r="FP332" s="37" t="str">
        <f t="shared" ref="FP332:FP395" si="101">IF($FJ332=1,"No."&amp;ROW($A191)&amp;" ","")</f>
        <v/>
      </c>
      <c r="FR332" s="54">
        <f t="shared" ref="FR332:FR395" si="102">IF($Q332="",1,IF($M332="",0,1)*IF($AA332="",0,1)*IF($AG332="",0,1)*IF($AV332="",0,1))</f>
        <v>1</v>
      </c>
      <c r="FS332" s="54" t="str">
        <f t="shared" si="89"/>
        <v/>
      </c>
    </row>
    <row r="333" spans="4:175" ht="13.5" customHeight="1">
      <c r="D333" s="410">
        <v>165</v>
      </c>
      <c r="E333" s="842"/>
      <c r="F333" s="843"/>
      <c r="G333" s="842"/>
      <c r="H333" s="843"/>
      <c r="I333" s="843"/>
      <c r="J333" s="842"/>
      <c r="K333" s="843"/>
      <c r="L333" s="843"/>
      <c r="M333" s="842"/>
      <c r="N333" s="842"/>
      <c r="O333" s="842"/>
      <c r="P333" s="842"/>
      <c r="Q333" s="853"/>
      <c r="R333" s="853"/>
      <c r="S333" s="853"/>
      <c r="T333" s="853"/>
      <c r="U333" s="853"/>
      <c r="V333" s="853"/>
      <c r="W333" s="853"/>
      <c r="X333" s="853"/>
      <c r="Y333" s="853"/>
      <c r="Z333" s="853"/>
      <c r="AA333" s="837"/>
      <c r="AB333" s="838"/>
      <c r="AC333" s="838"/>
      <c r="AD333" s="841"/>
      <c r="AE333" s="853"/>
      <c r="AF333" s="853"/>
      <c r="AG333" s="842"/>
      <c r="AH333" s="842"/>
      <c r="AI333" s="842"/>
      <c r="AJ333" s="842"/>
      <c r="AK333" s="839"/>
      <c r="AL333" s="839"/>
      <c r="AM333" s="839"/>
      <c r="AN333" s="853"/>
      <c r="AO333" s="853"/>
      <c r="AP333" s="849">
        <f t="shared" si="90"/>
        <v>0</v>
      </c>
      <c r="AQ333" s="849"/>
      <c r="AR333" s="849"/>
      <c r="AS333" s="849"/>
      <c r="AT333" s="855"/>
      <c r="AU333" s="855"/>
      <c r="AV333" s="834"/>
      <c r="AW333" s="834"/>
      <c r="AX333" s="834"/>
      <c r="AY333" s="834"/>
      <c r="AZ333" s="834"/>
      <c r="BA333" s="834"/>
      <c r="BB333" s="834"/>
      <c r="BC333" s="834"/>
      <c r="BD333" s="834"/>
      <c r="BE333" s="834"/>
      <c r="BF333" s="834"/>
      <c r="BG333" s="842"/>
      <c r="BH333" s="843"/>
      <c r="BI333" s="843"/>
      <c r="CR333" s="112"/>
      <c r="CS333" s="112"/>
      <c r="CT333" s="139"/>
      <c r="CU333" s="360"/>
      <c r="CV333" s="362"/>
      <c r="CW333" s="361"/>
      <c r="CX333" s="361"/>
      <c r="CY333" s="361"/>
      <c r="CZ333" s="361"/>
      <c r="DA333" s="361"/>
      <c r="DB333" s="361"/>
      <c r="DC333" s="112"/>
      <c r="DD333" s="112"/>
      <c r="DE333" s="112"/>
      <c r="DF333" s="112"/>
      <c r="DG333" s="112"/>
      <c r="DH333" s="112"/>
      <c r="DI333" s="112"/>
      <c r="DJ333" s="112"/>
      <c r="DK333" s="112"/>
      <c r="DL333" s="112"/>
      <c r="DM333" s="112"/>
      <c r="DN333" s="112"/>
      <c r="DO333" s="112"/>
      <c r="DP333" s="112"/>
      <c r="DQ333" s="112"/>
      <c r="DR333" s="112"/>
      <c r="DS333" s="112"/>
      <c r="DT333" s="112"/>
      <c r="DU333" s="112"/>
      <c r="DV333" s="112"/>
      <c r="DW333" s="112"/>
      <c r="DX333" s="112"/>
      <c r="DY333" s="112"/>
      <c r="DZ333" s="112"/>
      <c r="EA333" s="344"/>
      <c r="EB333" s="344"/>
      <c r="EC333" s="344"/>
      <c r="ED333" s="344"/>
      <c r="EE333" s="344"/>
      <c r="EF333" s="344"/>
      <c r="EG333" s="344"/>
      <c r="EH333" s="344"/>
      <c r="EI333" s="344"/>
      <c r="EJ333" s="344"/>
      <c r="EK333" s="344"/>
      <c r="EL333" s="344"/>
      <c r="EM333" s="344"/>
      <c r="EN333" s="344"/>
      <c r="EO333" s="344"/>
      <c r="EP333" s="344"/>
      <c r="ET333" s="33"/>
      <c r="EU333" s="37">
        <f t="shared" si="91"/>
        <v>0</v>
      </c>
      <c r="EV333" s="37" t="str">
        <f t="shared" si="92"/>
        <v/>
      </c>
      <c r="EX333" s="21">
        <f>IF(AND(OR($M333=PL①!$A$25,$M333=PL①!$A$26,$M333=PL①!$A$27),OR($AG333=PL①!$H$26,$AG333=PL①!$H$27,$AG333=PL①!$H$28)),1,0)</f>
        <v>0</v>
      </c>
      <c r="EY333" s="21">
        <f t="shared" si="93"/>
        <v>0</v>
      </c>
      <c r="EZ333" s="112">
        <f>IF($EY333=0,1,IF($O$73="",0,VLOOKUP($O$73,PL②!$A$58:$P$1517,$EY333))+IF($AD$73="",0,VLOOKUP($AD$73,PL②!$A$58:$P$1517,$EY333))+IF($AS$73="",0,VLOOKUP($AS$73,PL②!$A$58:$P$1517,$EY333)))</f>
        <v>1</v>
      </c>
      <c r="FA333" s="21" t="str">
        <f t="shared" si="94"/>
        <v/>
      </c>
      <c r="FB333" s="112"/>
      <c r="FC333" s="21">
        <f>IF(OR($M333=PL①!$A$25,$M333=PL①!$A$26,$M333=PL①!$A$28,$M333=PL①!$A$29),1,0)</f>
        <v>0</v>
      </c>
      <c r="FF333" s="21">
        <f t="shared" si="95"/>
        <v>0</v>
      </c>
      <c r="FG333" s="21">
        <f t="shared" si="96"/>
        <v>0</v>
      </c>
      <c r="FH333" s="21">
        <f>IF(AND($AG333=PL①!$H$29,OR(入力①申請書項目!$M333=PL①!$A$25,入力①申請書項目!$M333=PL①!$A$26,入力①申請書項目!$M333=PL①!$A$27)),1,0)</f>
        <v>0</v>
      </c>
      <c r="FI333" s="21">
        <f>IF(AND($O$69=PL②!$G$1,入力①申請書項目!$AG333=PL①!$H$26,OR(入力①申請書項目!$M333=PL①!$A$25,入力①申請書項目!$M333=PL①!$A$26,入力①申請書項目!$M333=PL①!$A$28,入力①申請書項目!$M333=PL①!$A$29)),1,0)</f>
        <v>0</v>
      </c>
      <c r="FJ333" s="21">
        <f>IF(AND($AT333=PL①!$D$26,OR(入力①申請書項目!$M333=PL①!$A$25,入力①申請書項目!$M333=PL①!$A$26,入力①申請書項目!$M333=PL①!$A$27)),1,0)</f>
        <v>0</v>
      </c>
      <c r="FL333" s="37" t="str">
        <f t="shared" si="97"/>
        <v/>
      </c>
      <c r="FM333" s="37" t="str">
        <f t="shared" si="98"/>
        <v/>
      </c>
      <c r="FN333" s="37" t="str">
        <f t="shared" si="99"/>
        <v/>
      </c>
      <c r="FO333" s="37" t="str">
        <f t="shared" si="100"/>
        <v/>
      </c>
      <c r="FP333" s="37" t="str">
        <f t="shared" si="101"/>
        <v/>
      </c>
      <c r="FR333" s="54">
        <f t="shared" si="102"/>
        <v>1</v>
      </c>
      <c r="FS333" s="54" t="str">
        <f t="shared" si="89"/>
        <v/>
      </c>
    </row>
    <row r="334" spans="4:175" ht="13.5" customHeight="1">
      <c r="D334" s="410">
        <v>166</v>
      </c>
      <c r="E334" s="842"/>
      <c r="F334" s="843"/>
      <c r="G334" s="842"/>
      <c r="H334" s="843"/>
      <c r="I334" s="843"/>
      <c r="J334" s="842"/>
      <c r="K334" s="843"/>
      <c r="L334" s="843"/>
      <c r="M334" s="842"/>
      <c r="N334" s="842"/>
      <c r="O334" s="842"/>
      <c r="P334" s="842"/>
      <c r="Q334" s="853"/>
      <c r="R334" s="853"/>
      <c r="S334" s="853"/>
      <c r="T334" s="853"/>
      <c r="U334" s="853"/>
      <c r="V334" s="853"/>
      <c r="W334" s="853"/>
      <c r="X334" s="853"/>
      <c r="Y334" s="853"/>
      <c r="Z334" s="853"/>
      <c r="AA334" s="835"/>
      <c r="AB334" s="836"/>
      <c r="AC334" s="836"/>
      <c r="AD334" s="840"/>
      <c r="AE334" s="840"/>
      <c r="AF334" s="841"/>
      <c r="AG334" s="850"/>
      <c r="AH334" s="851"/>
      <c r="AI334" s="851"/>
      <c r="AJ334" s="852"/>
      <c r="AK334" s="839"/>
      <c r="AL334" s="839"/>
      <c r="AM334" s="839"/>
      <c r="AN334" s="854"/>
      <c r="AO334" s="840"/>
      <c r="AP334" s="849">
        <f t="shared" si="90"/>
        <v>0</v>
      </c>
      <c r="AQ334" s="849"/>
      <c r="AR334" s="849"/>
      <c r="AS334" s="849"/>
      <c r="AT334" s="847"/>
      <c r="AU334" s="848"/>
      <c r="AV334" s="834"/>
      <c r="AW334" s="834"/>
      <c r="AX334" s="834"/>
      <c r="AY334" s="834"/>
      <c r="AZ334" s="834"/>
      <c r="BA334" s="834"/>
      <c r="BB334" s="834"/>
      <c r="BC334" s="834"/>
      <c r="BD334" s="844"/>
      <c r="BE334" s="845"/>
      <c r="BF334" s="846"/>
      <c r="BG334" s="842"/>
      <c r="BH334" s="843"/>
      <c r="BI334" s="843"/>
      <c r="CR334" s="112"/>
      <c r="CS334" s="112"/>
      <c r="CT334" s="139"/>
      <c r="CU334" s="360"/>
      <c r="CV334" s="362"/>
      <c r="CW334" s="363"/>
      <c r="CX334" s="363"/>
      <c r="CY334" s="363"/>
      <c r="CZ334" s="363"/>
      <c r="DA334" s="363"/>
      <c r="DB334" s="363"/>
      <c r="DC334" s="367"/>
      <c r="DD334" s="112"/>
      <c r="DE334" s="112"/>
      <c r="DF334" s="112"/>
      <c r="DG334" s="112"/>
      <c r="DH334" s="112"/>
      <c r="DI334" s="112"/>
      <c r="DJ334" s="112"/>
      <c r="DK334" s="112"/>
      <c r="DL334" s="112"/>
      <c r="DM334" s="112"/>
      <c r="DN334" s="112"/>
      <c r="DO334" s="112"/>
      <c r="DP334" s="112"/>
      <c r="DQ334" s="112"/>
      <c r="DR334" s="112"/>
      <c r="DS334" s="112"/>
      <c r="DT334" s="112"/>
      <c r="DU334" s="112"/>
      <c r="DV334" s="112"/>
      <c r="DW334" s="112"/>
      <c r="DX334" s="112"/>
      <c r="DY334" s="112"/>
      <c r="DZ334" s="112"/>
      <c r="EA334" s="344"/>
      <c r="EB334" s="344"/>
      <c r="EC334" s="344"/>
      <c r="ED334" s="344"/>
      <c r="EE334" s="344"/>
      <c r="EF334" s="344"/>
      <c r="EG334" s="344"/>
      <c r="EH334" s="344"/>
      <c r="EI334" s="344"/>
      <c r="EJ334" s="344"/>
      <c r="EK334" s="344"/>
      <c r="EL334" s="344"/>
      <c r="EM334" s="344"/>
      <c r="EN334" s="344"/>
      <c r="EO334" s="344"/>
      <c r="EP334" s="344"/>
      <c r="ET334" s="33"/>
      <c r="EU334" s="37">
        <f t="shared" si="91"/>
        <v>0</v>
      </c>
      <c r="EV334" s="37" t="str">
        <f t="shared" si="92"/>
        <v/>
      </c>
      <c r="EX334" s="21">
        <f>IF(AND(OR($M334=PL①!$A$25,$M334=PL①!$A$26,$M334=PL①!$A$27),OR($AG334=PL①!$H$26,$AG334=PL①!$H$27,$AG334=PL①!$H$28)),1,0)</f>
        <v>0</v>
      </c>
      <c r="EY334" s="21">
        <f t="shared" si="93"/>
        <v>0</v>
      </c>
      <c r="EZ334" s="112">
        <f>IF($EY334=0,1,IF($O$73="",0,VLOOKUP($O$73,PL②!$A$58:$P$1517,$EY334))+IF($AD$73="",0,VLOOKUP($AD$73,PL②!$A$58:$P$1517,$EY334))+IF($AS$73="",0,VLOOKUP($AS$73,PL②!$A$58:$P$1517,$EY334)))</f>
        <v>1</v>
      </c>
      <c r="FA334" s="21" t="str">
        <f t="shared" si="94"/>
        <v/>
      </c>
      <c r="FB334" s="112"/>
      <c r="FC334" s="21">
        <f>IF(OR($M334=PL①!$A$25,$M334=PL①!$A$26,$M334=PL①!$A$28,$M334=PL①!$A$29),1,0)</f>
        <v>0</v>
      </c>
      <c r="FF334" s="21">
        <f t="shared" si="95"/>
        <v>0</v>
      </c>
      <c r="FG334" s="21">
        <f t="shared" si="96"/>
        <v>0</v>
      </c>
      <c r="FH334" s="21">
        <f>IF(AND($AG334=PL①!$H$29,OR(入力①申請書項目!$M334=PL①!$A$25,入力①申請書項目!$M334=PL①!$A$26,入力①申請書項目!$M334=PL①!$A$27)),1,0)</f>
        <v>0</v>
      </c>
      <c r="FI334" s="21">
        <f>IF(AND($O$69=PL②!$G$1,入力①申請書項目!$AG334=PL①!$H$26,OR(入力①申請書項目!$M334=PL①!$A$25,入力①申請書項目!$M334=PL①!$A$26,入力①申請書項目!$M334=PL①!$A$28,入力①申請書項目!$M334=PL①!$A$29)),1,0)</f>
        <v>0</v>
      </c>
      <c r="FJ334" s="21">
        <f>IF(AND($AT334=PL①!$D$26,OR(入力①申請書項目!$M334=PL①!$A$25,入力①申請書項目!$M334=PL①!$A$26,入力①申請書項目!$M334=PL①!$A$27)),1,0)</f>
        <v>0</v>
      </c>
      <c r="FL334" s="37" t="str">
        <f t="shared" si="97"/>
        <v/>
      </c>
      <c r="FM334" s="37" t="str">
        <f t="shared" si="98"/>
        <v/>
      </c>
      <c r="FN334" s="37" t="str">
        <f t="shared" si="99"/>
        <v/>
      </c>
      <c r="FO334" s="37" t="str">
        <f t="shared" si="100"/>
        <v/>
      </c>
      <c r="FP334" s="37" t="str">
        <f t="shared" si="101"/>
        <v/>
      </c>
      <c r="FR334" s="54">
        <f t="shared" si="102"/>
        <v>1</v>
      </c>
      <c r="FS334" s="54" t="str">
        <f t="shared" si="89"/>
        <v/>
      </c>
    </row>
    <row r="335" spans="4:175" ht="13.5" customHeight="1">
      <c r="D335" s="410">
        <v>167</v>
      </c>
      <c r="E335" s="842"/>
      <c r="F335" s="843"/>
      <c r="G335" s="842"/>
      <c r="H335" s="843"/>
      <c r="I335" s="843"/>
      <c r="J335" s="842"/>
      <c r="K335" s="843"/>
      <c r="L335" s="843"/>
      <c r="M335" s="842"/>
      <c r="N335" s="842"/>
      <c r="O335" s="842"/>
      <c r="P335" s="842"/>
      <c r="Q335" s="853"/>
      <c r="R335" s="853"/>
      <c r="S335" s="853"/>
      <c r="T335" s="853"/>
      <c r="U335" s="853"/>
      <c r="V335" s="853"/>
      <c r="W335" s="853"/>
      <c r="X335" s="853"/>
      <c r="Y335" s="853"/>
      <c r="Z335" s="853"/>
      <c r="AA335" s="835"/>
      <c r="AB335" s="836"/>
      <c r="AC335" s="836"/>
      <c r="AD335" s="841"/>
      <c r="AE335" s="853"/>
      <c r="AF335" s="853"/>
      <c r="AG335" s="842"/>
      <c r="AH335" s="842"/>
      <c r="AI335" s="842"/>
      <c r="AJ335" s="842"/>
      <c r="AK335" s="839"/>
      <c r="AL335" s="839"/>
      <c r="AM335" s="839"/>
      <c r="AN335" s="853"/>
      <c r="AO335" s="853"/>
      <c r="AP335" s="849">
        <f t="shared" si="90"/>
        <v>0</v>
      </c>
      <c r="AQ335" s="849"/>
      <c r="AR335" s="849"/>
      <c r="AS335" s="849"/>
      <c r="AT335" s="855"/>
      <c r="AU335" s="855"/>
      <c r="AV335" s="834"/>
      <c r="AW335" s="834"/>
      <c r="AX335" s="834"/>
      <c r="AY335" s="834"/>
      <c r="AZ335" s="834"/>
      <c r="BA335" s="834"/>
      <c r="BB335" s="834"/>
      <c r="BC335" s="834"/>
      <c r="BD335" s="834"/>
      <c r="BE335" s="834"/>
      <c r="BF335" s="834"/>
      <c r="BG335" s="842"/>
      <c r="BH335" s="843"/>
      <c r="BI335" s="843"/>
      <c r="CR335" s="112"/>
      <c r="CS335" s="112"/>
      <c r="CT335" s="340"/>
      <c r="CU335" s="360"/>
      <c r="CV335" s="360"/>
      <c r="CW335" s="361"/>
      <c r="CX335" s="361"/>
      <c r="CY335" s="361"/>
      <c r="CZ335" s="361"/>
      <c r="DA335" s="361"/>
      <c r="DB335" s="361"/>
      <c r="DC335" s="361"/>
      <c r="DD335" s="112"/>
      <c r="DE335" s="112"/>
      <c r="DF335" s="112"/>
      <c r="DG335" s="112"/>
      <c r="DH335" s="112"/>
      <c r="DI335" s="112"/>
      <c r="DJ335" s="112"/>
      <c r="DK335" s="112"/>
      <c r="DL335" s="112"/>
      <c r="DM335" s="112"/>
      <c r="DN335" s="112"/>
      <c r="DO335" s="112"/>
      <c r="DP335" s="112"/>
      <c r="DQ335" s="112"/>
      <c r="DR335" s="112"/>
      <c r="DS335" s="112"/>
      <c r="DT335" s="112"/>
      <c r="DU335" s="112"/>
      <c r="DV335" s="112"/>
      <c r="DW335" s="112"/>
      <c r="DX335" s="112"/>
      <c r="DY335" s="112"/>
      <c r="DZ335" s="112"/>
      <c r="EA335" s="344"/>
      <c r="EB335" s="344"/>
      <c r="EC335" s="344"/>
      <c r="ED335" s="344"/>
      <c r="EE335" s="344"/>
      <c r="EF335" s="344"/>
      <c r="EG335" s="344"/>
      <c r="EH335" s="344"/>
      <c r="EI335" s="344"/>
      <c r="EJ335" s="344"/>
      <c r="EK335" s="344"/>
      <c r="EL335" s="344"/>
      <c r="EM335" s="344"/>
      <c r="EN335" s="344"/>
      <c r="EO335" s="344"/>
      <c r="EP335" s="344"/>
      <c r="ET335" s="33"/>
      <c r="EU335" s="37">
        <f t="shared" si="91"/>
        <v>0</v>
      </c>
      <c r="EV335" s="37" t="str">
        <f t="shared" si="92"/>
        <v/>
      </c>
      <c r="EX335" s="21">
        <f>IF(AND(OR($M335=PL①!$A$25,$M335=PL①!$A$26,$M335=PL①!$A$27),OR($AG335=PL①!$H$26,$AG335=PL①!$H$27,$AG335=PL①!$H$28)),1,0)</f>
        <v>0</v>
      </c>
      <c r="EY335" s="21">
        <f t="shared" si="93"/>
        <v>0</v>
      </c>
      <c r="EZ335" s="112">
        <f>IF($EY335=0,1,IF($O$73="",0,VLOOKUP($O$73,PL②!$A$58:$P$1517,$EY335))+IF($AD$73="",0,VLOOKUP($AD$73,PL②!$A$58:$P$1517,$EY335))+IF($AS$73="",0,VLOOKUP($AS$73,PL②!$A$58:$P$1517,$EY335)))</f>
        <v>1</v>
      </c>
      <c r="FA335" s="21" t="str">
        <f t="shared" si="94"/>
        <v/>
      </c>
      <c r="FB335" s="112"/>
      <c r="FC335" s="21">
        <f>IF(OR($M335=PL①!$A$25,$M335=PL①!$A$26,$M335=PL①!$A$28,$M335=PL①!$A$29),1,0)</f>
        <v>0</v>
      </c>
      <c r="FF335" s="21">
        <f t="shared" si="95"/>
        <v>0</v>
      </c>
      <c r="FG335" s="21">
        <f t="shared" si="96"/>
        <v>0</v>
      </c>
      <c r="FH335" s="21">
        <f>IF(AND($AG335=PL①!$H$29,OR(入力①申請書項目!$M335=PL①!$A$25,入力①申請書項目!$M335=PL①!$A$26,入力①申請書項目!$M335=PL①!$A$27)),1,0)</f>
        <v>0</v>
      </c>
      <c r="FI335" s="21">
        <f>IF(AND($O$69=PL②!$G$1,入力①申請書項目!$AG335=PL①!$H$26,OR(入力①申請書項目!$M335=PL①!$A$25,入力①申請書項目!$M335=PL①!$A$26,入力①申請書項目!$M335=PL①!$A$28,入力①申請書項目!$M335=PL①!$A$29)),1,0)</f>
        <v>0</v>
      </c>
      <c r="FJ335" s="21">
        <f>IF(AND($AT335=PL①!$D$26,OR(入力①申請書項目!$M335=PL①!$A$25,入力①申請書項目!$M335=PL①!$A$26,入力①申請書項目!$M335=PL①!$A$27)),1,0)</f>
        <v>0</v>
      </c>
      <c r="FL335" s="37" t="str">
        <f t="shared" si="97"/>
        <v/>
      </c>
      <c r="FM335" s="37" t="str">
        <f t="shared" si="98"/>
        <v/>
      </c>
      <c r="FN335" s="37" t="str">
        <f t="shared" si="99"/>
        <v/>
      </c>
      <c r="FO335" s="37" t="str">
        <f t="shared" si="100"/>
        <v/>
      </c>
      <c r="FP335" s="37" t="str">
        <f t="shared" si="101"/>
        <v/>
      </c>
      <c r="FR335" s="54">
        <f t="shared" si="102"/>
        <v>1</v>
      </c>
      <c r="FS335" s="54" t="str">
        <f t="shared" si="89"/>
        <v/>
      </c>
    </row>
    <row r="336" spans="4:175" ht="13.5" customHeight="1">
      <c r="D336" s="410">
        <v>168</v>
      </c>
      <c r="E336" s="842"/>
      <c r="F336" s="843"/>
      <c r="G336" s="842"/>
      <c r="H336" s="843"/>
      <c r="I336" s="843"/>
      <c r="J336" s="842"/>
      <c r="K336" s="843"/>
      <c r="L336" s="843"/>
      <c r="M336" s="842"/>
      <c r="N336" s="842"/>
      <c r="O336" s="842"/>
      <c r="P336" s="842"/>
      <c r="Q336" s="853"/>
      <c r="R336" s="853"/>
      <c r="S336" s="853"/>
      <c r="T336" s="853"/>
      <c r="U336" s="853"/>
      <c r="V336" s="853"/>
      <c r="W336" s="853"/>
      <c r="X336" s="853"/>
      <c r="Y336" s="853"/>
      <c r="Z336" s="853"/>
      <c r="AA336" s="837"/>
      <c r="AB336" s="838"/>
      <c r="AC336" s="838"/>
      <c r="AD336" s="841"/>
      <c r="AE336" s="853"/>
      <c r="AF336" s="853"/>
      <c r="AG336" s="842"/>
      <c r="AH336" s="842"/>
      <c r="AI336" s="842"/>
      <c r="AJ336" s="842"/>
      <c r="AK336" s="839"/>
      <c r="AL336" s="839"/>
      <c r="AM336" s="839"/>
      <c r="AN336" s="853"/>
      <c r="AO336" s="853"/>
      <c r="AP336" s="849">
        <f t="shared" si="90"/>
        <v>0</v>
      </c>
      <c r="AQ336" s="849"/>
      <c r="AR336" s="849"/>
      <c r="AS336" s="849"/>
      <c r="AT336" s="855"/>
      <c r="AU336" s="855"/>
      <c r="AV336" s="834"/>
      <c r="AW336" s="834"/>
      <c r="AX336" s="834"/>
      <c r="AY336" s="834"/>
      <c r="AZ336" s="834"/>
      <c r="BA336" s="834"/>
      <c r="BB336" s="834"/>
      <c r="BC336" s="834"/>
      <c r="BD336" s="834"/>
      <c r="BE336" s="834"/>
      <c r="BF336" s="834"/>
      <c r="BG336" s="842"/>
      <c r="BH336" s="843"/>
      <c r="BI336" s="843"/>
      <c r="CR336" s="112"/>
      <c r="CS336" s="112"/>
      <c r="CT336" s="340"/>
      <c r="CU336" s="360"/>
      <c r="CV336" s="360"/>
      <c r="CW336" s="368"/>
      <c r="CX336" s="368"/>
      <c r="CY336" s="368"/>
      <c r="CZ336" s="368"/>
      <c r="DA336" s="368"/>
      <c r="DB336" s="368"/>
      <c r="DC336" s="112"/>
      <c r="DD336" s="112"/>
      <c r="DE336" s="112"/>
      <c r="DF336" s="112"/>
      <c r="DG336" s="112"/>
      <c r="DH336" s="112"/>
      <c r="DI336" s="112"/>
      <c r="DJ336" s="112"/>
      <c r="DK336" s="112"/>
      <c r="DL336" s="112"/>
      <c r="DM336" s="112"/>
      <c r="DN336" s="112"/>
      <c r="DO336" s="112"/>
      <c r="DP336" s="112"/>
      <c r="DQ336" s="112"/>
      <c r="DR336" s="112"/>
      <c r="DS336" s="112"/>
      <c r="DT336" s="112"/>
      <c r="DU336" s="112"/>
      <c r="DV336" s="112"/>
      <c r="DW336" s="112"/>
      <c r="DX336" s="112"/>
      <c r="DY336" s="112"/>
      <c r="DZ336" s="112"/>
      <c r="EA336" s="344"/>
      <c r="EB336" s="344"/>
      <c r="EC336" s="344"/>
      <c r="ED336" s="344"/>
      <c r="EE336" s="344"/>
      <c r="EF336" s="344"/>
      <c r="EG336" s="344"/>
      <c r="EH336" s="344"/>
      <c r="EI336" s="344"/>
      <c r="EJ336" s="344"/>
      <c r="EK336" s="344"/>
      <c r="EL336" s="344"/>
      <c r="EM336" s="344"/>
      <c r="EN336" s="344"/>
      <c r="EO336" s="344"/>
      <c r="EP336" s="344"/>
      <c r="ET336" s="33"/>
      <c r="EU336" s="37">
        <f t="shared" si="91"/>
        <v>0</v>
      </c>
      <c r="EV336" s="37" t="str">
        <f t="shared" si="92"/>
        <v/>
      </c>
      <c r="EX336" s="21">
        <f>IF(AND(OR($M336=PL①!$A$25,$M336=PL①!$A$26,$M336=PL①!$A$27),OR($AG336=PL①!$H$26,$AG336=PL①!$H$27,$AG336=PL①!$H$28)),1,0)</f>
        <v>0</v>
      </c>
      <c r="EY336" s="21">
        <f t="shared" si="93"/>
        <v>0</v>
      </c>
      <c r="EZ336" s="112">
        <f>IF($EY336=0,1,IF($O$73="",0,VLOOKUP($O$73,PL②!$A$58:$P$1517,$EY336))+IF($AD$73="",0,VLOOKUP($AD$73,PL②!$A$58:$P$1517,$EY336))+IF($AS$73="",0,VLOOKUP($AS$73,PL②!$A$58:$P$1517,$EY336)))</f>
        <v>1</v>
      </c>
      <c r="FA336" s="21" t="str">
        <f t="shared" si="94"/>
        <v/>
      </c>
      <c r="FB336" s="112"/>
      <c r="FC336" s="21">
        <f>IF(OR($M336=PL①!$A$25,$M336=PL①!$A$26,$M336=PL①!$A$28,$M336=PL①!$A$29),1,0)</f>
        <v>0</v>
      </c>
      <c r="FF336" s="21">
        <f t="shared" si="95"/>
        <v>0</v>
      </c>
      <c r="FG336" s="21">
        <f t="shared" si="96"/>
        <v>0</v>
      </c>
      <c r="FH336" s="21">
        <f>IF(AND($AG336=PL①!$H$29,OR(入力①申請書項目!$M336=PL①!$A$25,入力①申請書項目!$M336=PL①!$A$26,入力①申請書項目!$M336=PL①!$A$27)),1,0)</f>
        <v>0</v>
      </c>
      <c r="FI336" s="21">
        <f>IF(AND($O$69=PL②!$G$1,入力①申請書項目!$AG336=PL①!$H$26,OR(入力①申請書項目!$M336=PL①!$A$25,入力①申請書項目!$M336=PL①!$A$26,入力①申請書項目!$M336=PL①!$A$28,入力①申請書項目!$M336=PL①!$A$29)),1,0)</f>
        <v>0</v>
      </c>
      <c r="FJ336" s="21">
        <f>IF(AND($AT336=PL①!$D$26,OR(入力①申請書項目!$M336=PL①!$A$25,入力①申請書項目!$M336=PL①!$A$26,入力①申請書項目!$M336=PL①!$A$27)),1,0)</f>
        <v>0</v>
      </c>
      <c r="FL336" s="37" t="str">
        <f t="shared" si="97"/>
        <v/>
      </c>
      <c r="FM336" s="37" t="str">
        <f t="shared" si="98"/>
        <v/>
      </c>
      <c r="FN336" s="37" t="str">
        <f t="shared" si="99"/>
        <v/>
      </c>
      <c r="FO336" s="37" t="str">
        <f t="shared" si="100"/>
        <v/>
      </c>
      <c r="FP336" s="37" t="str">
        <f t="shared" si="101"/>
        <v/>
      </c>
      <c r="FR336" s="54">
        <f t="shared" si="102"/>
        <v>1</v>
      </c>
      <c r="FS336" s="54" t="str">
        <f t="shared" ref="FS336:FS399" si="103">IF(FR336=0,"No."&amp;ROW(A168)&amp;" ","")</f>
        <v/>
      </c>
    </row>
    <row r="337" spans="4:175" ht="13.5" customHeight="1">
      <c r="D337" s="410">
        <v>169</v>
      </c>
      <c r="E337" s="842"/>
      <c r="F337" s="843"/>
      <c r="G337" s="842"/>
      <c r="H337" s="843"/>
      <c r="I337" s="843"/>
      <c r="J337" s="842"/>
      <c r="K337" s="843"/>
      <c r="L337" s="843"/>
      <c r="M337" s="842"/>
      <c r="N337" s="842"/>
      <c r="O337" s="842"/>
      <c r="P337" s="842"/>
      <c r="Q337" s="853"/>
      <c r="R337" s="853"/>
      <c r="S337" s="853"/>
      <c r="T337" s="853"/>
      <c r="U337" s="853"/>
      <c r="V337" s="853"/>
      <c r="W337" s="853"/>
      <c r="X337" s="853"/>
      <c r="Y337" s="853"/>
      <c r="Z337" s="853"/>
      <c r="AA337" s="835"/>
      <c r="AB337" s="836"/>
      <c r="AC337" s="836"/>
      <c r="AD337" s="840"/>
      <c r="AE337" s="840"/>
      <c r="AF337" s="841"/>
      <c r="AG337" s="850"/>
      <c r="AH337" s="851"/>
      <c r="AI337" s="851"/>
      <c r="AJ337" s="852"/>
      <c r="AK337" s="839"/>
      <c r="AL337" s="839"/>
      <c r="AM337" s="839"/>
      <c r="AN337" s="854"/>
      <c r="AO337" s="840"/>
      <c r="AP337" s="849">
        <f t="shared" si="90"/>
        <v>0</v>
      </c>
      <c r="AQ337" s="849"/>
      <c r="AR337" s="849"/>
      <c r="AS337" s="849"/>
      <c r="AT337" s="847"/>
      <c r="AU337" s="848"/>
      <c r="AV337" s="834"/>
      <c r="AW337" s="834"/>
      <c r="AX337" s="834"/>
      <c r="AY337" s="834"/>
      <c r="AZ337" s="834"/>
      <c r="BA337" s="834"/>
      <c r="BB337" s="834"/>
      <c r="BC337" s="834"/>
      <c r="BD337" s="844"/>
      <c r="BE337" s="845"/>
      <c r="BF337" s="846"/>
      <c r="BG337" s="842"/>
      <c r="BH337" s="843"/>
      <c r="BI337" s="843"/>
      <c r="CR337" s="112"/>
      <c r="CS337" s="112"/>
      <c r="CT337" s="112"/>
      <c r="CU337" s="369"/>
      <c r="CV337" s="362"/>
      <c r="CW337" s="361"/>
      <c r="CX337" s="361"/>
      <c r="CY337" s="361"/>
      <c r="CZ337" s="361"/>
      <c r="DA337" s="361"/>
      <c r="DB337" s="361"/>
      <c r="DC337" s="112"/>
      <c r="DD337" s="112"/>
      <c r="DE337" s="112"/>
      <c r="DF337" s="112"/>
      <c r="DG337" s="112"/>
      <c r="DH337" s="112"/>
      <c r="DI337" s="112"/>
      <c r="DJ337" s="112"/>
      <c r="DK337" s="112"/>
      <c r="DL337" s="112"/>
      <c r="DM337" s="112"/>
      <c r="DN337" s="112"/>
      <c r="DO337" s="112"/>
      <c r="DP337" s="112"/>
      <c r="DQ337" s="112"/>
      <c r="DR337" s="112"/>
      <c r="DS337" s="112"/>
      <c r="DT337" s="112"/>
      <c r="DU337" s="112"/>
      <c r="DV337" s="112"/>
      <c r="DW337" s="112"/>
      <c r="DX337" s="112"/>
      <c r="DY337" s="112"/>
      <c r="DZ337" s="112"/>
      <c r="EA337" s="344"/>
      <c r="EB337" s="344"/>
      <c r="EC337" s="344"/>
      <c r="ED337" s="344"/>
      <c r="EE337" s="344"/>
      <c r="EF337" s="344"/>
      <c r="EG337" s="344"/>
      <c r="EH337" s="344"/>
      <c r="EI337" s="344"/>
      <c r="EJ337" s="344"/>
      <c r="EK337" s="344"/>
      <c r="EL337" s="344"/>
      <c r="EM337" s="344"/>
      <c r="EN337" s="344"/>
      <c r="EO337" s="344"/>
      <c r="EP337" s="344"/>
      <c r="ET337" s="33"/>
      <c r="EU337" s="37">
        <f t="shared" si="91"/>
        <v>0</v>
      </c>
      <c r="EV337" s="37" t="str">
        <f t="shared" si="92"/>
        <v/>
      </c>
      <c r="EX337" s="21">
        <f>IF(AND(OR($M337=PL①!$A$25,$M337=PL①!$A$26,$M337=PL①!$A$27),OR($AG337=PL①!$H$26,$AG337=PL①!$H$27,$AG337=PL①!$H$28)),1,0)</f>
        <v>0</v>
      </c>
      <c r="EY337" s="21">
        <f t="shared" si="93"/>
        <v>0</v>
      </c>
      <c r="EZ337" s="112">
        <f>IF($EY337=0,1,IF($O$73="",0,VLOOKUP($O$73,PL②!$A$58:$P$1517,$EY337))+IF($AD$73="",0,VLOOKUP($AD$73,PL②!$A$58:$P$1517,$EY337))+IF($AS$73="",0,VLOOKUP($AS$73,PL②!$A$58:$P$1517,$EY337)))</f>
        <v>1</v>
      </c>
      <c r="FA337" s="21" t="str">
        <f t="shared" si="94"/>
        <v/>
      </c>
      <c r="FB337" s="112"/>
      <c r="FC337" s="21">
        <f>IF(OR($M337=PL①!$A$25,$M337=PL①!$A$26,$M337=PL①!$A$28,$M337=PL①!$A$29),1,0)</f>
        <v>0</v>
      </c>
      <c r="FF337" s="21">
        <f t="shared" si="95"/>
        <v>0</v>
      </c>
      <c r="FG337" s="21">
        <f t="shared" si="96"/>
        <v>0</v>
      </c>
      <c r="FH337" s="21">
        <f>IF(AND($AG337=PL①!$H$29,OR(入力①申請書項目!$M337=PL①!$A$25,入力①申請書項目!$M337=PL①!$A$26,入力①申請書項目!$M337=PL①!$A$27)),1,0)</f>
        <v>0</v>
      </c>
      <c r="FI337" s="21">
        <f>IF(AND($O$69=PL②!$G$1,入力①申請書項目!$AG337=PL①!$H$26,OR(入力①申請書項目!$M337=PL①!$A$25,入力①申請書項目!$M337=PL①!$A$26,入力①申請書項目!$M337=PL①!$A$28,入力①申請書項目!$M337=PL①!$A$29)),1,0)</f>
        <v>0</v>
      </c>
      <c r="FJ337" s="21">
        <f>IF(AND($AT337=PL①!$D$26,OR(入力①申請書項目!$M337=PL①!$A$25,入力①申請書項目!$M337=PL①!$A$26,入力①申請書項目!$M337=PL①!$A$27)),1,0)</f>
        <v>0</v>
      </c>
      <c r="FL337" s="37" t="str">
        <f t="shared" si="97"/>
        <v/>
      </c>
      <c r="FM337" s="37" t="str">
        <f t="shared" si="98"/>
        <v/>
      </c>
      <c r="FN337" s="37" t="str">
        <f t="shared" si="99"/>
        <v/>
      </c>
      <c r="FO337" s="37" t="str">
        <f t="shared" si="100"/>
        <v/>
      </c>
      <c r="FP337" s="37" t="str">
        <f t="shared" si="101"/>
        <v/>
      </c>
      <c r="FR337" s="54">
        <f t="shared" si="102"/>
        <v>1</v>
      </c>
      <c r="FS337" s="54" t="str">
        <f t="shared" si="103"/>
        <v/>
      </c>
    </row>
    <row r="338" spans="4:175" ht="13.5" customHeight="1">
      <c r="D338" s="410">
        <v>170</v>
      </c>
      <c r="E338" s="842"/>
      <c r="F338" s="843"/>
      <c r="G338" s="842"/>
      <c r="H338" s="843"/>
      <c r="I338" s="843"/>
      <c r="J338" s="842"/>
      <c r="K338" s="843"/>
      <c r="L338" s="843"/>
      <c r="M338" s="842"/>
      <c r="N338" s="842"/>
      <c r="O338" s="842"/>
      <c r="P338" s="842"/>
      <c r="Q338" s="853"/>
      <c r="R338" s="853"/>
      <c r="S338" s="853"/>
      <c r="T338" s="853"/>
      <c r="U338" s="853"/>
      <c r="V338" s="853"/>
      <c r="W338" s="853"/>
      <c r="X338" s="853"/>
      <c r="Y338" s="853"/>
      <c r="Z338" s="853"/>
      <c r="AA338" s="835"/>
      <c r="AB338" s="836"/>
      <c r="AC338" s="836"/>
      <c r="AD338" s="841"/>
      <c r="AE338" s="853"/>
      <c r="AF338" s="853"/>
      <c r="AG338" s="842"/>
      <c r="AH338" s="842"/>
      <c r="AI338" s="842"/>
      <c r="AJ338" s="842"/>
      <c r="AK338" s="839"/>
      <c r="AL338" s="839"/>
      <c r="AM338" s="839"/>
      <c r="AN338" s="853"/>
      <c r="AO338" s="853"/>
      <c r="AP338" s="849">
        <f t="shared" si="90"/>
        <v>0</v>
      </c>
      <c r="AQ338" s="849"/>
      <c r="AR338" s="849"/>
      <c r="AS338" s="849"/>
      <c r="AT338" s="855"/>
      <c r="AU338" s="855"/>
      <c r="AV338" s="834"/>
      <c r="AW338" s="834"/>
      <c r="AX338" s="834"/>
      <c r="AY338" s="834"/>
      <c r="AZ338" s="834"/>
      <c r="BA338" s="834"/>
      <c r="BB338" s="834"/>
      <c r="BC338" s="834"/>
      <c r="BD338" s="834"/>
      <c r="BE338" s="834"/>
      <c r="BF338" s="834"/>
      <c r="BG338" s="842"/>
      <c r="BH338" s="843"/>
      <c r="BI338" s="843"/>
      <c r="CR338" s="112"/>
      <c r="CS338" s="112"/>
      <c r="CT338" s="112"/>
      <c r="CU338" s="112"/>
      <c r="CV338" s="112"/>
      <c r="CW338" s="112"/>
      <c r="CX338" s="112"/>
      <c r="CY338" s="112"/>
      <c r="CZ338" s="112"/>
      <c r="DA338" s="112"/>
      <c r="DB338" s="112"/>
      <c r="DC338" s="112"/>
      <c r="DD338" s="112"/>
      <c r="DE338" s="112"/>
      <c r="DF338" s="112"/>
      <c r="DG338" s="112"/>
      <c r="DH338" s="112"/>
      <c r="DI338" s="112"/>
      <c r="DJ338" s="112"/>
      <c r="DK338" s="112"/>
      <c r="DL338" s="112"/>
      <c r="DM338" s="112"/>
      <c r="DN338" s="112"/>
      <c r="DO338" s="112"/>
      <c r="DP338" s="112"/>
      <c r="DQ338" s="112"/>
      <c r="DR338" s="112"/>
      <c r="DS338" s="112"/>
      <c r="DT338" s="112"/>
      <c r="DU338" s="112"/>
      <c r="DV338" s="112"/>
      <c r="DW338" s="112"/>
      <c r="DX338" s="112"/>
      <c r="DY338" s="112"/>
      <c r="DZ338" s="112"/>
      <c r="EA338" s="344"/>
      <c r="EB338" s="344"/>
      <c r="EC338" s="344"/>
      <c r="ED338" s="344"/>
      <c r="EE338" s="344"/>
      <c r="EF338" s="344"/>
      <c r="EG338" s="344"/>
      <c r="EH338" s="344"/>
      <c r="EI338" s="344"/>
      <c r="EJ338" s="344"/>
      <c r="EK338" s="344"/>
      <c r="EL338" s="344"/>
      <c r="EM338" s="344"/>
      <c r="EN338" s="344"/>
      <c r="EO338" s="344"/>
      <c r="EP338" s="344"/>
      <c r="ET338" s="33"/>
      <c r="EU338" s="37">
        <f t="shared" si="91"/>
        <v>0</v>
      </c>
      <c r="EV338" s="37" t="str">
        <f t="shared" si="92"/>
        <v/>
      </c>
      <c r="EX338" s="21">
        <f>IF(AND(OR($M338=PL①!$A$25,$M338=PL①!$A$26,$M338=PL①!$A$27),OR($AG338=PL①!$H$26,$AG338=PL①!$H$27,$AG338=PL①!$H$28)),1,0)</f>
        <v>0</v>
      </c>
      <c r="EY338" s="21">
        <f t="shared" si="93"/>
        <v>0</v>
      </c>
      <c r="EZ338" s="112">
        <f>IF($EY338=0,1,IF($O$73="",0,VLOOKUP($O$73,PL②!$A$58:$P$1517,$EY338))+IF($AD$73="",0,VLOOKUP($AD$73,PL②!$A$58:$P$1517,$EY338))+IF($AS$73="",0,VLOOKUP($AS$73,PL②!$A$58:$P$1517,$EY338)))</f>
        <v>1</v>
      </c>
      <c r="FA338" s="21" t="str">
        <f t="shared" si="94"/>
        <v/>
      </c>
      <c r="FB338" s="112"/>
      <c r="FC338" s="21">
        <f>IF(OR($M338=PL①!$A$25,$M338=PL①!$A$26,$M338=PL①!$A$28,$M338=PL①!$A$29),1,0)</f>
        <v>0</v>
      </c>
      <c r="FF338" s="21">
        <f t="shared" si="95"/>
        <v>0</v>
      </c>
      <c r="FG338" s="21">
        <f t="shared" si="96"/>
        <v>0</v>
      </c>
      <c r="FH338" s="21">
        <f>IF(AND($AG338=PL①!$H$29,OR(入力①申請書項目!$M338=PL①!$A$25,入力①申請書項目!$M338=PL①!$A$26,入力①申請書項目!$M338=PL①!$A$27)),1,0)</f>
        <v>0</v>
      </c>
      <c r="FI338" s="21">
        <f>IF(AND($O$69=PL②!$G$1,入力①申請書項目!$AG338=PL①!$H$26,OR(入力①申請書項目!$M338=PL①!$A$25,入力①申請書項目!$M338=PL①!$A$26,入力①申請書項目!$M338=PL①!$A$28,入力①申請書項目!$M338=PL①!$A$29)),1,0)</f>
        <v>0</v>
      </c>
      <c r="FJ338" s="21">
        <f>IF(AND($AT338=PL①!$D$26,OR(入力①申請書項目!$M338=PL①!$A$25,入力①申請書項目!$M338=PL①!$A$26,入力①申請書項目!$M338=PL①!$A$27)),1,0)</f>
        <v>0</v>
      </c>
      <c r="FL338" s="37" t="str">
        <f t="shared" si="97"/>
        <v/>
      </c>
      <c r="FM338" s="37" t="str">
        <f t="shared" si="98"/>
        <v/>
      </c>
      <c r="FN338" s="37" t="str">
        <f t="shared" si="99"/>
        <v/>
      </c>
      <c r="FO338" s="37" t="str">
        <f t="shared" si="100"/>
        <v/>
      </c>
      <c r="FP338" s="37" t="str">
        <f t="shared" si="101"/>
        <v/>
      </c>
      <c r="FR338" s="54">
        <f t="shared" si="102"/>
        <v>1</v>
      </c>
      <c r="FS338" s="54" t="str">
        <f t="shared" si="103"/>
        <v/>
      </c>
    </row>
    <row r="339" spans="4:175" ht="13.5" customHeight="1">
      <c r="D339" s="410">
        <v>171</v>
      </c>
      <c r="E339" s="842"/>
      <c r="F339" s="843"/>
      <c r="G339" s="842"/>
      <c r="H339" s="843"/>
      <c r="I339" s="843"/>
      <c r="J339" s="842"/>
      <c r="K339" s="843"/>
      <c r="L339" s="843"/>
      <c r="M339" s="842"/>
      <c r="N339" s="842"/>
      <c r="O339" s="842"/>
      <c r="P339" s="842"/>
      <c r="Q339" s="853"/>
      <c r="R339" s="853"/>
      <c r="S339" s="853"/>
      <c r="T339" s="853"/>
      <c r="U339" s="853"/>
      <c r="V339" s="853"/>
      <c r="W339" s="853"/>
      <c r="X339" s="853"/>
      <c r="Y339" s="853"/>
      <c r="Z339" s="853"/>
      <c r="AA339" s="837"/>
      <c r="AB339" s="838"/>
      <c r="AC339" s="838"/>
      <c r="AD339" s="841"/>
      <c r="AE339" s="853"/>
      <c r="AF339" s="853"/>
      <c r="AG339" s="842"/>
      <c r="AH339" s="842"/>
      <c r="AI339" s="842"/>
      <c r="AJ339" s="842"/>
      <c r="AK339" s="839"/>
      <c r="AL339" s="839"/>
      <c r="AM339" s="839"/>
      <c r="AN339" s="853"/>
      <c r="AO339" s="853"/>
      <c r="AP339" s="849">
        <f t="shared" si="90"/>
        <v>0</v>
      </c>
      <c r="AQ339" s="849"/>
      <c r="AR339" s="849"/>
      <c r="AS339" s="849"/>
      <c r="AT339" s="855"/>
      <c r="AU339" s="855"/>
      <c r="AV339" s="834"/>
      <c r="AW339" s="834"/>
      <c r="AX339" s="834"/>
      <c r="AY339" s="834"/>
      <c r="AZ339" s="834"/>
      <c r="BA339" s="834"/>
      <c r="BB339" s="834"/>
      <c r="BC339" s="834"/>
      <c r="BD339" s="834"/>
      <c r="BE339" s="834"/>
      <c r="BF339" s="834"/>
      <c r="BG339" s="842"/>
      <c r="BH339" s="843"/>
      <c r="BI339" s="843"/>
      <c r="CR339" s="112"/>
      <c r="CS339" s="112"/>
      <c r="CT339" s="112"/>
      <c r="CU339" s="112"/>
      <c r="CV339" s="112"/>
      <c r="CW339" s="112"/>
      <c r="CX339" s="112"/>
      <c r="CY339" s="112"/>
      <c r="CZ339" s="112"/>
      <c r="DA339" s="112"/>
      <c r="DB339" s="112"/>
      <c r="DC339" s="112"/>
      <c r="DD339" s="112"/>
      <c r="DE339" s="112"/>
      <c r="DF339" s="112"/>
      <c r="DG339" s="112"/>
      <c r="DH339" s="112"/>
      <c r="DI339" s="112"/>
      <c r="DJ339" s="112"/>
      <c r="DK339" s="112"/>
      <c r="DL339" s="112"/>
      <c r="DM339" s="112"/>
      <c r="DN339" s="112"/>
      <c r="DO339" s="112"/>
      <c r="DP339" s="112"/>
      <c r="DQ339" s="112"/>
      <c r="DR339" s="112"/>
      <c r="DS339" s="112"/>
      <c r="DT339" s="112"/>
      <c r="DU339" s="112"/>
      <c r="DV339" s="112"/>
      <c r="DW339" s="112"/>
      <c r="DX339" s="112"/>
      <c r="DY339" s="112"/>
      <c r="DZ339" s="112"/>
      <c r="EA339" s="344"/>
      <c r="EB339" s="344"/>
      <c r="EC339" s="344"/>
      <c r="ED339" s="344"/>
      <c r="EE339" s="344"/>
      <c r="EF339" s="344"/>
      <c r="EG339" s="344"/>
      <c r="EH339" s="344"/>
      <c r="EI339" s="344"/>
      <c r="EJ339" s="344"/>
      <c r="EK339" s="344"/>
      <c r="EL339" s="344"/>
      <c r="EM339" s="344"/>
      <c r="EN339" s="344"/>
      <c r="EO339" s="344"/>
      <c r="EP339" s="344"/>
      <c r="ET339" s="33"/>
      <c r="EU339" s="37">
        <f t="shared" si="91"/>
        <v>0</v>
      </c>
      <c r="EV339" s="37" t="str">
        <f t="shared" si="92"/>
        <v/>
      </c>
      <c r="EX339" s="21">
        <f>IF(AND(OR($M339=PL①!$A$25,$M339=PL①!$A$26,$M339=PL①!$A$27),OR($AG339=PL①!$H$26,$AG339=PL①!$H$27,$AG339=PL①!$H$28)),1,0)</f>
        <v>0</v>
      </c>
      <c r="EY339" s="21">
        <f t="shared" si="93"/>
        <v>0</v>
      </c>
      <c r="EZ339" s="112">
        <f>IF($EY339=0,1,IF($O$73="",0,VLOOKUP($O$73,PL②!$A$58:$P$1517,$EY339))+IF($AD$73="",0,VLOOKUP($AD$73,PL②!$A$58:$P$1517,$EY339))+IF($AS$73="",0,VLOOKUP($AS$73,PL②!$A$58:$P$1517,$EY339)))</f>
        <v>1</v>
      </c>
      <c r="FA339" s="21" t="str">
        <f t="shared" si="94"/>
        <v/>
      </c>
      <c r="FB339" s="112"/>
      <c r="FC339" s="21">
        <f>IF(OR($M339=PL①!$A$25,$M339=PL①!$A$26,$M339=PL①!$A$28,$M339=PL①!$A$29),1,0)</f>
        <v>0</v>
      </c>
      <c r="FF339" s="21">
        <f t="shared" si="95"/>
        <v>0</v>
      </c>
      <c r="FG339" s="21">
        <f t="shared" si="96"/>
        <v>0</v>
      </c>
      <c r="FH339" s="21">
        <f>IF(AND($AG339=PL①!$H$29,OR(入力①申請書項目!$M339=PL①!$A$25,入力①申請書項目!$M339=PL①!$A$26,入力①申請書項目!$M339=PL①!$A$27)),1,0)</f>
        <v>0</v>
      </c>
      <c r="FI339" s="21">
        <f>IF(AND($O$69=PL②!$G$1,入力①申請書項目!$AG339=PL①!$H$26,OR(入力①申請書項目!$M339=PL①!$A$25,入力①申請書項目!$M339=PL①!$A$26,入力①申請書項目!$M339=PL①!$A$28,入力①申請書項目!$M339=PL①!$A$29)),1,0)</f>
        <v>0</v>
      </c>
      <c r="FJ339" s="21">
        <f>IF(AND($AT339=PL①!$D$26,OR(入力①申請書項目!$M339=PL①!$A$25,入力①申請書項目!$M339=PL①!$A$26,入力①申請書項目!$M339=PL①!$A$27)),1,0)</f>
        <v>0</v>
      </c>
      <c r="FL339" s="37" t="str">
        <f t="shared" si="97"/>
        <v/>
      </c>
      <c r="FM339" s="37" t="str">
        <f t="shared" si="98"/>
        <v/>
      </c>
      <c r="FN339" s="37" t="str">
        <f t="shared" si="99"/>
        <v/>
      </c>
      <c r="FO339" s="37" t="str">
        <f t="shared" si="100"/>
        <v/>
      </c>
      <c r="FP339" s="37" t="str">
        <f t="shared" si="101"/>
        <v/>
      </c>
      <c r="FR339" s="54">
        <f t="shared" si="102"/>
        <v>1</v>
      </c>
      <c r="FS339" s="54" t="str">
        <f t="shared" si="103"/>
        <v/>
      </c>
    </row>
    <row r="340" spans="4:175" ht="13.5" customHeight="1">
      <c r="D340" s="410">
        <v>172</v>
      </c>
      <c r="E340" s="842"/>
      <c r="F340" s="843"/>
      <c r="G340" s="842"/>
      <c r="H340" s="843"/>
      <c r="I340" s="843"/>
      <c r="J340" s="842"/>
      <c r="K340" s="843"/>
      <c r="L340" s="843"/>
      <c r="M340" s="842"/>
      <c r="N340" s="842"/>
      <c r="O340" s="842"/>
      <c r="P340" s="842"/>
      <c r="Q340" s="853"/>
      <c r="R340" s="853"/>
      <c r="S340" s="853"/>
      <c r="T340" s="853"/>
      <c r="U340" s="853"/>
      <c r="V340" s="853"/>
      <c r="W340" s="853"/>
      <c r="X340" s="853"/>
      <c r="Y340" s="853"/>
      <c r="Z340" s="853"/>
      <c r="AA340" s="835"/>
      <c r="AB340" s="836"/>
      <c r="AC340" s="836"/>
      <c r="AD340" s="840"/>
      <c r="AE340" s="840"/>
      <c r="AF340" s="841"/>
      <c r="AG340" s="850"/>
      <c r="AH340" s="851"/>
      <c r="AI340" s="851"/>
      <c r="AJ340" s="852"/>
      <c r="AK340" s="839"/>
      <c r="AL340" s="839"/>
      <c r="AM340" s="839"/>
      <c r="AN340" s="854"/>
      <c r="AO340" s="840"/>
      <c r="AP340" s="849">
        <f t="shared" si="90"/>
        <v>0</v>
      </c>
      <c r="AQ340" s="849"/>
      <c r="AR340" s="849"/>
      <c r="AS340" s="849"/>
      <c r="AT340" s="847"/>
      <c r="AU340" s="848"/>
      <c r="AV340" s="834"/>
      <c r="AW340" s="834"/>
      <c r="AX340" s="834"/>
      <c r="AY340" s="834"/>
      <c r="AZ340" s="834"/>
      <c r="BA340" s="834"/>
      <c r="BB340" s="834"/>
      <c r="BC340" s="834"/>
      <c r="BD340" s="844"/>
      <c r="BE340" s="845"/>
      <c r="BF340" s="846"/>
      <c r="BG340" s="842"/>
      <c r="BH340" s="843"/>
      <c r="BI340" s="843"/>
      <c r="CR340" s="112"/>
      <c r="CS340" s="112"/>
      <c r="CT340" s="112"/>
      <c r="CU340" s="112"/>
      <c r="CV340" s="112"/>
      <c r="CW340" s="112"/>
      <c r="CX340" s="112"/>
      <c r="CY340" s="112"/>
      <c r="CZ340" s="112"/>
      <c r="DA340" s="112"/>
      <c r="DB340" s="112"/>
      <c r="DC340" s="112"/>
      <c r="DD340" s="112"/>
      <c r="DE340" s="112"/>
      <c r="DF340" s="112"/>
      <c r="DG340" s="112"/>
      <c r="DH340" s="112"/>
      <c r="DI340" s="112"/>
      <c r="DJ340" s="112"/>
      <c r="DK340" s="112"/>
      <c r="DL340" s="112"/>
      <c r="DM340" s="112"/>
      <c r="DN340" s="112"/>
      <c r="DO340" s="112"/>
      <c r="DP340" s="112"/>
      <c r="DQ340" s="112"/>
      <c r="DR340" s="112"/>
      <c r="DS340" s="112"/>
      <c r="DT340" s="112"/>
      <c r="DU340" s="112"/>
      <c r="DV340" s="112"/>
      <c r="DW340" s="112"/>
      <c r="DX340" s="112"/>
      <c r="DY340" s="112"/>
      <c r="DZ340" s="112"/>
      <c r="EA340" s="344"/>
      <c r="EB340" s="344"/>
      <c r="EC340" s="344"/>
      <c r="ED340" s="344"/>
      <c r="EE340" s="344"/>
      <c r="EF340" s="344"/>
      <c r="EG340" s="344"/>
      <c r="EH340" s="344"/>
      <c r="EI340" s="344"/>
      <c r="EJ340" s="344"/>
      <c r="EK340" s="344"/>
      <c r="EL340" s="344"/>
      <c r="EM340" s="344"/>
      <c r="EN340" s="344"/>
      <c r="EO340" s="344"/>
      <c r="EP340" s="344"/>
      <c r="ET340" s="33"/>
      <c r="EU340" s="37">
        <f t="shared" si="91"/>
        <v>0</v>
      </c>
      <c r="EV340" s="37" t="str">
        <f t="shared" si="92"/>
        <v/>
      </c>
      <c r="EX340" s="21">
        <f>IF(AND(OR($M340=PL①!$A$25,$M340=PL①!$A$26,$M340=PL①!$A$27),OR($AG340=PL①!$H$26,$AG340=PL①!$H$27,$AG340=PL①!$H$28)),1,0)</f>
        <v>0</v>
      </c>
      <c r="EY340" s="21">
        <f t="shared" si="93"/>
        <v>0</v>
      </c>
      <c r="EZ340" s="112">
        <f>IF($EY340=0,1,IF($O$73="",0,VLOOKUP($O$73,PL②!$A$58:$P$1517,$EY340))+IF($AD$73="",0,VLOOKUP($AD$73,PL②!$A$58:$P$1517,$EY340))+IF($AS$73="",0,VLOOKUP($AS$73,PL②!$A$58:$P$1517,$EY340)))</f>
        <v>1</v>
      </c>
      <c r="FA340" s="21" t="str">
        <f t="shared" si="94"/>
        <v/>
      </c>
      <c r="FB340" s="112"/>
      <c r="FC340" s="21">
        <f>IF(OR($M340=PL①!$A$25,$M340=PL①!$A$26,$M340=PL①!$A$28,$M340=PL①!$A$29),1,0)</f>
        <v>0</v>
      </c>
      <c r="FF340" s="21">
        <f t="shared" si="95"/>
        <v>0</v>
      </c>
      <c r="FG340" s="21">
        <f t="shared" si="96"/>
        <v>0</v>
      </c>
      <c r="FH340" s="21">
        <f>IF(AND($AG340=PL①!$H$29,OR(入力①申請書項目!$M340=PL①!$A$25,入力①申請書項目!$M340=PL①!$A$26,入力①申請書項目!$M340=PL①!$A$27)),1,0)</f>
        <v>0</v>
      </c>
      <c r="FI340" s="21">
        <f>IF(AND($O$69=PL②!$G$1,入力①申請書項目!$AG340=PL①!$H$26,OR(入力①申請書項目!$M340=PL①!$A$25,入力①申請書項目!$M340=PL①!$A$26,入力①申請書項目!$M340=PL①!$A$28,入力①申請書項目!$M340=PL①!$A$29)),1,0)</f>
        <v>0</v>
      </c>
      <c r="FJ340" s="21">
        <f>IF(AND($AT340=PL①!$D$26,OR(入力①申請書項目!$M340=PL①!$A$25,入力①申請書項目!$M340=PL①!$A$26,入力①申請書項目!$M340=PL①!$A$27)),1,0)</f>
        <v>0</v>
      </c>
      <c r="FL340" s="37" t="str">
        <f t="shared" si="97"/>
        <v/>
      </c>
      <c r="FM340" s="37" t="str">
        <f t="shared" si="98"/>
        <v/>
      </c>
      <c r="FN340" s="37" t="str">
        <f t="shared" si="99"/>
        <v/>
      </c>
      <c r="FO340" s="37" t="str">
        <f t="shared" si="100"/>
        <v/>
      </c>
      <c r="FP340" s="37" t="str">
        <f t="shared" si="101"/>
        <v/>
      </c>
      <c r="FR340" s="54">
        <f t="shared" si="102"/>
        <v>1</v>
      </c>
      <c r="FS340" s="54" t="str">
        <f t="shared" si="103"/>
        <v/>
      </c>
    </row>
    <row r="341" spans="4:175" ht="13.5" customHeight="1">
      <c r="D341" s="410">
        <v>173</v>
      </c>
      <c r="E341" s="842"/>
      <c r="F341" s="843"/>
      <c r="G341" s="842"/>
      <c r="H341" s="843"/>
      <c r="I341" s="843"/>
      <c r="J341" s="842"/>
      <c r="K341" s="843"/>
      <c r="L341" s="843"/>
      <c r="M341" s="842"/>
      <c r="N341" s="842"/>
      <c r="O341" s="842"/>
      <c r="P341" s="842"/>
      <c r="Q341" s="853"/>
      <c r="R341" s="853"/>
      <c r="S341" s="853"/>
      <c r="T341" s="853"/>
      <c r="U341" s="853"/>
      <c r="V341" s="853"/>
      <c r="W341" s="853"/>
      <c r="X341" s="853"/>
      <c r="Y341" s="853"/>
      <c r="Z341" s="853"/>
      <c r="AA341" s="835"/>
      <c r="AB341" s="836"/>
      <c r="AC341" s="836"/>
      <c r="AD341" s="841"/>
      <c r="AE341" s="853"/>
      <c r="AF341" s="853"/>
      <c r="AG341" s="842"/>
      <c r="AH341" s="842"/>
      <c r="AI341" s="842"/>
      <c r="AJ341" s="842"/>
      <c r="AK341" s="839"/>
      <c r="AL341" s="839"/>
      <c r="AM341" s="839"/>
      <c r="AN341" s="853"/>
      <c r="AO341" s="853"/>
      <c r="AP341" s="849">
        <f t="shared" ref="AP341:AP404" si="104">AK341*AN341</f>
        <v>0</v>
      </c>
      <c r="AQ341" s="849"/>
      <c r="AR341" s="849"/>
      <c r="AS341" s="849"/>
      <c r="AT341" s="855"/>
      <c r="AU341" s="855"/>
      <c r="AV341" s="834"/>
      <c r="AW341" s="834"/>
      <c r="AX341" s="834"/>
      <c r="AY341" s="834"/>
      <c r="AZ341" s="834"/>
      <c r="BA341" s="834"/>
      <c r="BB341" s="834"/>
      <c r="BC341" s="834"/>
      <c r="BD341" s="834"/>
      <c r="BE341" s="834"/>
      <c r="BF341" s="834"/>
      <c r="BG341" s="842"/>
      <c r="BH341" s="843"/>
      <c r="BI341" s="843"/>
      <c r="CR341" s="112"/>
      <c r="CS341" s="112"/>
      <c r="CT341" s="112"/>
      <c r="CU341" s="112"/>
      <c r="CV341" s="112"/>
      <c r="CW341" s="112"/>
      <c r="CX341" s="112"/>
      <c r="CY341" s="112"/>
      <c r="CZ341" s="112"/>
      <c r="DA341" s="112"/>
      <c r="DB341" s="112"/>
      <c r="DC341" s="112"/>
      <c r="DD341" s="112"/>
      <c r="DE341" s="112"/>
      <c r="DF341" s="112"/>
      <c r="DG341" s="112"/>
      <c r="DH341" s="112"/>
      <c r="DI341" s="112"/>
      <c r="DJ341" s="112"/>
      <c r="DK341" s="112"/>
      <c r="DL341" s="112"/>
      <c r="DM341" s="112"/>
      <c r="DN341" s="112"/>
      <c r="DO341" s="112"/>
      <c r="DP341" s="112"/>
      <c r="DQ341" s="112"/>
      <c r="DR341" s="112"/>
      <c r="DS341" s="112"/>
      <c r="DT341" s="112"/>
      <c r="DU341" s="112"/>
      <c r="DV341" s="112"/>
      <c r="DW341" s="112"/>
      <c r="DX341" s="112"/>
      <c r="DY341" s="112"/>
      <c r="DZ341" s="112"/>
      <c r="EA341" s="344"/>
      <c r="EB341" s="344"/>
      <c r="EC341" s="344"/>
      <c r="ED341" s="344"/>
      <c r="EE341" s="344"/>
      <c r="EF341" s="344"/>
      <c r="EG341" s="344"/>
      <c r="EH341" s="344"/>
      <c r="EI341" s="344"/>
      <c r="EJ341" s="344"/>
      <c r="EK341" s="344"/>
      <c r="EL341" s="344"/>
      <c r="EM341" s="344"/>
      <c r="EN341" s="344"/>
      <c r="EO341" s="344"/>
      <c r="EP341" s="344"/>
      <c r="ET341" s="33"/>
      <c r="EU341" s="37">
        <f t="shared" si="91"/>
        <v>0</v>
      </c>
      <c r="EV341" s="37" t="str">
        <f t="shared" si="92"/>
        <v/>
      </c>
      <c r="EX341" s="21">
        <f>IF(AND(OR($M341=PL①!$A$25,$M341=PL①!$A$26,$M341=PL①!$A$27),OR($AG341=PL①!$H$26,$AG341=PL①!$H$27,$AG341=PL①!$H$28)),1,0)</f>
        <v>0</v>
      </c>
      <c r="EY341" s="21">
        <f t="shared" si="93"/>
        <v>0</v>
      </c>
      <c r="EZ341" s="112">
        <f>IF($EY341=0,1,IF($O$73="",0,VLOOKUP($O$73,PL②!$A$58:$P$1517,$EY341))+IF($AD$73="",0,VLOOKUP($AD$73,PL②!$A$58:$P$1517,$EY341))+IF($AS$73="",0,VLOOKUP($AS$73,PL②!$A$58:$P$1517,$EY341)))</f>
        <v>1</v>
      </c>
      <c r="FA341" s="21" t="str">
        <f t="shared" si="94"/>
        <v/>
      </c>
      <c r="FB341" s="112"/>
      <c r="FC341" s="21">
        <f>IF(OR($M341=PL①!$A$25,$M341=PL①!$A$26,$M341=PL①!$A$28,$M341=PL①!$A$29),1,0)</f>
        <v>0</v>
      </c>
      <c r="FF341" s="21">
        <f t="shared" si="95"/>
        <v>0</v>
      </c>
      <c r="FG341" s="21">
        <f t="shared" si="96"/>
        <v>0</v>
      </c>
      <c r="FH341" s="21">
        <f>IF(AND($AG341=PL①!$H$29,OR(入力①申請書項目!$M341=PL①!$A$25,入力①申請書項目!$M341=PL①!$A$26,入力①申請書項目!$M341=PL①!$A$27)),1,0)</f>
        <v>0</v>
      </c>
      <c r="FI341" s="21">
        <f>IF(AND($O$69=PL②!$G$1,入力①申請書項目!$AG341=PL①!$H$26,OR(入力①申請書項目!$M341=PL①!$A$25,入力①申請書項目!$M341=PL①!$A$26,入力①申請書項目!$M341=PL①!$A$28,入力①申請書項目!$M341=PL①!$A$29)),1,0)</f>
        <v>0</v>
      </c>
      <c r="FJ341" s="21">
        <f>IF(AND($AT341=PL①!$D$26,OR(入力①申請書項目!$M341=PL①!$A$25,入力①申請書項目!$M341=PL①!$A$26,入力①申請書項目!$M341=PL①!$A$27)),1,0)</f>
        <v>0</v>
      </c>
      <c r="FL341" s="37" t="str">
        <f t="shared" si="97"/>
        <v/>
      </c>
      <c r="FM341" s="37" t="str">
        <f t="shared" si="98"/>
        <v/>
      </c>
      <c r="FN341" s="37" t="str">
        <f t="shared" si="99"/>
        <v/>
      </c>
      <c r="FO341" s="37" t="str">
        <f t="shared" si="100"/>
        <v/>
      </c>
      <c r="FP341" s="37" t="str">
        <f t="shared" si="101"/>
        <v/>
      </c>
      <c r="FR341" s="54">
        <f t="shared" si="102"/>
        <v>1</v>
      </c>
      <c r="FS341" s="54" t="str">
        <f t="shared" si="103"/>
        <v/>
      </c>
    </row>
    <row r="342" spans="4:175" ht="13.5" customHeight="1">
      <c r="D342" s="410">
        <v>174</v>
      </c>
      <c r="E342" s="842"/>
      <c r="F342" s="843"/>
      <c r="G342" s="842"/>
      <c r="H342" s="843"/>
      <c r="I342" s="843"/>
      <c r="J342" s="842"/>
      <c r="K342" s="843"/>
      <c r="L342" s="843"/>
      <c r="M342" s="842"/>
      <c r="N342" s="842"/>
      <c r="O342" s="842"/>
      <c r="P342" s="842"/>
      <c r="Q342" s="853"/>
      <c r="R342" s="853"/>
      <c r="S342" s="853"/>
      <c r="T342" s="853"/>
      <c r="U342" s="853"/>
      <c r="V342" s="853"/>
      <c r="W342" s="853"/>
      <c r="X342" s="853"/>
      <c r="Y342" s="853"/>
      <c r="Z342" s="853"/>
      <c r="AA342" s="837"/>
      <c r="AB342" s="838"/>
      <c r="AC342" s="838"/>
      <c r="AD342" s="841"/>
      <c r="AE342" s="853"/>
      <c r="AF342" s="853"/>
      <c r="AG342" s="842"/>
      <c r="AH342" s="842"/>
      <c r="AI342" s="842"/>
      <c r="AJ342" s="842"/>
      <c r="AK342" s="839"/>
      <c r="AL342" s="839"/>
      <c r="AM342" s="839"/>
      <c r="AN342" s="853"/>
      <c r="AO342" s="853"/>
      <c r="AP342" s="849">
        <f t="shared" si="104"/>
        <v>0</v>
      </c>
      <c r="AQ342" s="849"/>
      <c r="AR342" s="849"/>
      <c r="AS342" s="849"/>
      <c r="AT342" s="855"/>
      <c r="AU342" s="855"/>
      <c r="AV342" s="834"/>
      <c r="AW342" s="834"/>
      <c r="AX342" s="834"/>
      <c r="AY342" s="834"/>
      <c r="AZ342" s="834"/>
      <c r="BA342" s="834"/>
      <c r="BB342" s="834"/>
      <c r="BC342" s="834"/>
      <c r="BD342" s="834"/>
      <c r="BE342" s="834"/>
      <c r="BF342" s="834"/>
      <c r="BG342" s="842"/>
      <c r="BH342" s="843"/>
      <c r="BI342" s="843"/>
      <c r="CR342" s="112"/>
      <c r="CS342" s="112"/>
      <c r="CT342" s="370"/>
      <c r="CU342" s="370"/>
      <c r="CV342" s="370"/>
      <c r="CW342" s="370"/>
      <c r="CX342" s="370"/>
      <c r="CY342" s="370"/>
      <c r="CZ342" s="370"/>
      <c r="DA342" s="370"/>
      <c r="DB342" s="370"/>
      <c r="DC342" s="112"/>
      <c r="DD342" s="112"/>
      <c r="DE342" s="112"/>
      <c r="DF342" s="112"/>
      <c r="DG342" s="112"/>
      <c r="DH342" s="112"/>
      <c r="DI342" s="112"/>
      <c r="DJ342" s="112"/>
      <c r="DK342" s="112"/>
      <c r="DL342" s="112"/>
      <c r="DM342" s="112"/>
      <c r="DN342" s="112"/>
      <c r="DO342" s="112"/>
      <c r="DP342" s="112"/>
      <c r="DQ342" s="112"/>
      <c r="DR342" s="112"/>
      <c r="DS342" s="112"/>
      <c r="DT342" s="112"/>
      <c r="DU342" s="112"/>
      <c r="DV342" s="112"/>
      <c r="DW342" s="112"/>
      <c r="DX342" s="112"/>
      <c r="DY342" s="112"/>
      <c r="DZ342" s="112"/>
      <c r="EA342" s="344"/>
      <c r="EB342" s="344"/>
      <c r="EC342" s="344"/>
      <c r="ED342" s="344"/>
      <c r="EE342" s="344"/>
      <c r="EF342" s="344"/>
      <c r="EG342" s="344"/>
      <c r="EH342" s="344"/>
      <c r="EI342" s="344"/>
      <c r="EJ342" s="344"/>
      <c r="EK342" s="344"/>
      <c r="EL342" s="344"/>
      <c r="EM342" s="344"/>
      <c r="EN342" s="344"/>
      <c r="EO342" s="344"/>
      <c r="EP342" s="344"/>
      <c r="ET342" s="33"/>
      <c r="EU342" s="37">
        <f t="shared" si="91"/>
        <v>0</v>
      </c>
      <c r="EV342" s="37" t="str">
        <f t="shared" si="92"/>
        <v/>
      </c>
      <c r="EX342" s="21">
        <f>IF(AND(OR($M342=PL①!$A$25,$M342=PL①!$A$26,$M342=PL①!$A$27),OR($AG342=PL①!$H$26,$AG342=PL①!$H$27,$AG342=PL①!$H$28)),1,0)</f>
        <v>0</v>
      </c>
      <c r="EY342" s="21">
        <f t="shared" si="93"/>
        <v>0</v>
      </c>
      <c r="EZ342" s="112">
        <f>IF($EY342=0,1,IF($O$73="",0,VLOOKUP($O$73,PL②!$A$58:$P$1517,$EY342))+IF($AD$73="",0,VLOOKUP($AD$73,PL②!$A$58:$P$1517,$EY342))+IF($AS$73="",0,VLOOKUP($AS$73,PL②!$A$58:$P$1517,$EY342)))</f>
        <v>1</v>
      </c>
      <c r="FA342" s="21" t="str">
        <f t="shared" si="94"/>
        <v/>
      </c>
      <c r="FB342" s="112"/>
      <c r="FC342" s="21">
        <f>IF(OR($M342=PL①!$A$25,$M342=PL①!$A$26,$M342=PL①!$A$28,$M342=PL①!$A$29),1,0)</f>
        <v>0</v>
      </c>
      <c r="FF342" s="21">
        <f t="shared" si="95"/>
        <v>0</v>
      </c>
      <c r="FG342" s="21">
        <f t="shared" si="96"/>
        <v>0</v>
      </c>
      <c r="FH342" s="21">
        <f>IF(AND($AG342=PL①!$H$29,OR(入力①申請書項目!$M342=PL①!$A$25,入力①申請書項目!$M342=PL①!$A$26,入力①申請書項目!$M342=PL①!$A$27)),1,0)</f>
        <v>0</v>
      </c>
      <c r="FI342" s="21">
        <f>IF(AND($O$69=PL②!$G$1,入力①申請書項目!$AG342=PL①!$H$26,OR(入力①申請書項目!$M342=PL①!$A$25,入力①申請書項目!$M342=PL①!$A$26,入力①申請書項目!$M342=PL①!$A$28,入力①申請書項目!$M342=PL①!$A$29)),1,0)</f>
        <v>0</v>
      </c>
      <c r="FJ342" s="21">
        <f>IF(AND($AT342=PL①!$D$26,OR(入力①申請書項目!$M342=PL①!$A$25,入力①申請書項目!$M342=PL①!$A$26,入力①申請書項目!$M342=PL①!$A$27)),1,0)</f>
        <v>0</v>
      </c>
      <c r="FL342" s="37" t="str">
        <f t="shared" si="97"/>
        <v/>
      </c>
      <c r="FM342" s="37" t="str">
        <f t="shared" si="98"/>
        <v/>
      </c>
      <c r="FN342" s="37" t="str">
        <f t="shared" si="99"/>
        <v/>
      </c>
      <c r="FO342" s="37" t="str">
        <f t="shared" si="100"/>
        <v/>
      </c>
      <c r="FP342" s="37" t="str">
        <f t="shared" si="101"/>
        <v/>
      </c>
      <c r="FR342" s="54">
        <f t="shared" si="102"/>
        <v>1</v>
      </c>
      <c r="FS342" s="54" t="str">
        <f t="shared" si="103"/>
        <v/>
      </c>
    </row>
    <row r="343" spans="4:175" ht="13.5" customHeight="1">
      <c r="D343" s="410">
        <v>175</v>
      </c>
      <c r="E343" s="842"/>
      <c r="F343" s="843"/>
      <c r="G343" s="842"/>
      <c r="H343" s="843"/>
      <c r="I343" s="843"/>
      <c r="J343" s="842"/>
      <c r="K343" s="843"/>
      <c r="L343" s="843"/>
      <c r="M343" s="842"/>
      <c r="N343" s="842"/>
      <c r="O343" s="842"/>
      <c r="P343" s="842"/>
      <c r="Q343" s="853"/>
      <c r="R343" s="853"/>
      <c r="S343" s="853"/>
      <c r="T343" s="853"/>
      <c r="U343" s="853"/>
      <c r="V343" s="853"/>
      <c r="W343" s="853"/>
      <c r="X343" s="853"/>
      <c r="Y343" s="853"/>
      <c r="Z343" s="853"/>
      <c r="AA343" s="835"/>
      <c r="AB343" s="836"/>
      <c r="AC343" s="836"/>
      <c r="AD343" s="840"/>
      <c r="AE343" s="840"/>
      <c r="AF343" s="841"/>
      <c r="AG343" s="850"/>
      <c r="AH343" s="851"/>
      <c r="AI343" s="851"/>
      <c r="AJ343" s="852"/>
      <c r="AK343" s="839"/>
      <c r="AL343" s="839"/>
      <c r="AM343" s="839"/>
      <c r="AN343" s="854"/>
      <c r="AO343" s="840"/>
      <c r="AP343" s="849">
        <f t="shared" si="104"/>
        <v>0</v>
      </c>
      <c r="AQ343" s="849"/>
      <c r="AR343" s="849"/>
      <c r="AS343" s="849"/>
      <c r="AT343" s="847"/>
      <c r="AU343" s="848"/>
      <c r="AV343" s="834"/>
      <c r="AW343" s="834"/>
      <c r="AX343" s="834"/>
      <c r="AY343" s="834"/>
      <c r="AZ343" s="834"/>
      <c r="BA343" s="834"/>
      <c r="BB343" s="834"/>
      <c r="BC343" s="834"/>
      <c r="BD343" s="844"/>
      <c r="BE343" s="845"/>
      <c r="BF343" s="846"/>
      <c r="BG343" s="842"/>
      <c r="BH343" s="843"/>
      <c r="BI343" s="843"/>
      <c r="CR343" s="112"/>
      <c r="CS343" s="112"/>
      <c r="CT343" s="370"/>
      <c r="CU343" s="370"/>
      <c r="CV343" s="370"/>
      <c r="CW343" s="370"/>
      <c r="CX343" s="370"/>
      <c r="CY343" s="370"/>
      <c r="CZ343" s="370"/>
      <c r="DA343" s="370"/>
      <c r="DB343" s="370"/>
      <c r="DC343" s="112"/>
      <c r="DD343" s="112"/>
      <c r="DE343" s="112"/>
      <c r="DF343" s="112"/>
      <c r="DG343" s="112"/>
      <c r="DH343" s="112"/>
      <c r="DI343" s="112"/>
      <c r="DJ343" s="112"/>
      <c r="DK343" s="112"/>
      <c r="DL343" s="112"/>
      <c r="DM343" s="112"/>
      <c r="DN343" s="112"/>
      <c r="DO343" s="112"/>
      <c r="DP343" s="112"/>
      <c r="DQ343" s="112"/>
      <c r="DR343" s="112"/>
      <c r="DS343" s="112"/>
      <c r="DT343" s="112"/>
      <c r="DU343" s="112"/>
      <c r="DV343" s="112"/>
      <c r="DW343" s="112"/>
      <c r="DX343" s="112"/>
      <c r="DY343" s="112"/>
      <c r="DZ343" s="112"/>
      <c r="EA343" s="344"/>
      <c r="EB343" s="344"/>
      <c r="EC343" s="344"/>
      <c r="ED343" s="344"/>
      <c r="EE343" s="344"/>
      <c r="EF343" s="344"/>
      <c r="EG343" s="344"/>
      <c r="EH343" s="344"/>
      <c r="EI343" s="344"/>
      <c r="EJ343" s="344"/>
      <c r="EK343" s="344"/>
      <c r="EL343" s="344"/>
      <c r="EM343" s="344"/>
      <c r="EN343" s="344"/>
      <c r="EO343" s="344"/>
      <c r="EP343" s="344"/>
      <c r="ET343" s="33"/>
      <c r="EU343" s="37">
        <f t="shared" si="91"/>
        <v>0</v>
      </c>
      <c r="EV343" s="37" t="str">
        <f t="shared" si="92"/>
        <v/>
      </c>
      <c r="EX343" s="21">
        <f>IF(AND(OR($M343=PL①!$A$25,$M343=PL①!$A$26,$M343=PL①!$A$27),OR($AG343=PL①!$H$26,$AG343=PL①!$H$27,$AG343=PL①!$H$28)),1,0)</f>
        <v>0</v>
      </c>
      <c r="EY343" s="21">
        <f t="shared" si="93"/>
        <v>0</v>
      </c>
      <c r="EZ343" s="112">
        <f>IF($EY343=0,1,IF($O$73="",0,VLOOKUP($O$73,PL②!$A$58:$P$1517,$EY343))+IF($AD$73="",0,VLOOKUP($AD$73,PL②!$A$58:$P$1517,$EY343))+IF($AS$73="",0,VLOOKUP($AS$73,PL②!$A$58:$P$1517,$EY343)))</f>
        <v>1</v>
      </c>
      <c r="FA343" s="21" t="str">
        <f t="shared" si="94"/>
        <v/>
      </c>
      <c r="FB343" s="112"/>
      <c r="FC343" s="21">
        <f>IF(OR($M343=PL①!$A$25,$M343=PL①!$A$26,$M343=PL①!$A$28,$M343=PL①!$A$29),1,0)</f>
        <v>0</v>
      </c>
      <c r="FF343" s="21">
        <f t="shared" si="95"/>
        <v>0</v>
      </c>
      <c r="FG343" s="21">
        <f t="shared" si="96"/>
        <v>0</v>
      </c>
      <c r="FH343" s="21">
        <f>IF(AND($AG343=PL①!$H$29,OR(入力①申請書項目!$M343=PL①!$A$25,入力①申請書項目!$M343=PL①!$A$26,入力①申請書項目!$M343=PL①!$A$27)),1,0)</f>
        <v>0</v>
      </c>
      <c r="FI343" s="21">
        <f>IF(AND($O$69=PL②!$G$1,入力①申請書項目!$AG343=PL①!$H$26,OR(入力①申請書項目!$M343=PL①!$A$25,入力①申請書項目!$M343=PL①!$A$26,入力①申請書項目!$M343=PL①!$A$28,入力①申請書項目!$M343=PL①!$A$29)),1,0)</f>
        <v>0</v>
      </c>
      <c r="FJ343" s="21">
        <f>IF(AND($AT343=PL①!$D$26,OR(入力①申請書項目!$M343=PL①!$A$25,入力①申請書項目!$M343=PL①!$A$26,入力①申請書項目!$M343=PL①!$A$27)),1,0)</f>
        <v>0</v>
      </c>
      <c r="FL343" s="37" t="str">
        <f t="shared" si="97"/>
        <v/>
      </c>
      <c r="FM343" s="37" t="str">
        <f t="shared" si="98"/>
        <v/>
      </c>
      <c r="FN343" s="37" t="str">
        <f t="shared" si="99"/>
        <v/>
      </c>
      <c r="FO343" s="37" t="str">
        <f t="shared" si="100"/>
        <v/>
      </c>
      <c r="FP343" s="37" t="str">
        <f t="shared" si="101"/>
        <v/>
      </c>
      <c r="FR343" s="54">
        <f t="shared" si="102"/>
        <v>1</v>
      </c>
      <c r="FS343" s="54" t="str">
        <f t="shared" si="103"/>
        <v/>
      </c>
    </row>
    <row r="344" spans="4:175" ht="13.5" customHeight="1">
      <c r="D344" s="410">
        <v>176</v>
      </c>
      <c r="E344" s="842"/>
      <c r="F344" s="843"/>
      <c r="G344" s="842"/>
      <c r="H344" s="843"/>
      <c r="I344" s="843"/>
      <c r="J344" s="842"/>
      <c r="K344" s="843"/>
      <c r="L344" s="843"/>
      <c r="M344" s="842"/>
      <c r="N344" s="842"/>
      <c r="O344" s="842"/>
      <c r="P344" s="842"/>
      <c r="Q344" s="853"/>
      <c r="R344" s="853"/>
      <c r="S344" s="853"/>
      <c r="T344" s="853"/>
      <c r="U344" s="853"/>
      <c r="V344" s="853"/>
      <c r="W344" s="853"/>
      <c r="X344" s="853"/>
      <c r="Y344" s="853"/>
      <c r="Z344" s="853"/>
      <c r="AA344" s="835"/>
      <c r="AB344" s="836"/>
      <c r="AC344" s="836"/>
      <c r="AD344" s="841"/>
      <c r="AE344" s="853"/>
      <c r="AF344" s="853"/>
      <c r="AG344" s="842"/>
      <c r="AH344" s="842"/>
      <c r="AI344" s="842"/>
      <c r="AJ344" s="842"/>
      <c r="AK344" s="839"/>
      <c r="AL344" s="839"/>
      <c r="AM344" s="839"/>
      <c r="AN344" s="853"/>
      <c r="AO344" s="853"/>
      <c r="AP344" s="849">
        <f t="shared" si="104"/>
        <v>0</v>
      </c>
      <c r="AQ344" s="849"/>
      <c r="AR344" s="849"/>
      <c r="AS344" s="849"/>
      <c r="AT344" s="855"/>
      <c r="AU344" s="855"/>
      <c r="AV344" s="834"/>
      <c r="AW344" s="834"/>
      <c r="AX344" s="834"/>
      <c r="AY344" s="834"/>
      <c r="AZ344" s="834"/>
      <c r="BA344" s="834"/>
      <c r="BB344" s="834"/>
      <c r="BC344" s="834"/>
      <c r="BD344" s="834"/>
      <c r="BE344" s="834"/>
      <c r="BF344" s="834"/>
      <c r="BG344" s="842"/>
      <c r="BH344" s="843"/>
      <c r="BI344" s="843"/>
      <c r="CR344" s="112"/>
      <c r="CS344" s="112"/>
      <c r="CT344" s="370"/>
      <c r="CU344" s="370"/>
      <c r="CV344" s="370"/>
      <c r="CW344" s="370"/>
      <c r="CX344" s="370"/>
      <c r="CY344" s="370"/>
      <c r="CZ344" s="370"/>
      <c r="DA344" s="370"/>
      <c r="DB344" s="370"/>
      <c r="DC344" s="112"/>
      <c r="DD344" s="112"/>
      <c r="DE344" s="112"/>
      <c r="DF344" s="112"/>
      <c r="DG344" s="112"/>
      <c r="DH344" s="112"/>
      <c r="DI344" s="112"/>
      <c r="DJ344" s="112"/>
      <c r="DK344" s="112"/>
      <c r="DL344" s="112"/>
      <c r="DM344" s="112"/>
      <c r="DN344" s="112"/>
      <c r="DO344" s="112"/>
      <c r="DP344" s="112"/>
      <c r="DQ344" s="112"/>
      <c r="DR344" s="112"/>
      <c r="DS344" s="112"/>
      <c r="DT344" s="112"/>
      <c r="DU344" s="112"/>
      <c r="DV344" s="112"/>
      <c r="DW344" s="112"/>
      <c r="DX344" s="112"/>
      <c r="DY344" s="112"/>
      <c r="DZ344" s="112"/>
      <c r="EA344" s="344"/>
      <c r="EB344" s="344"/>
      <c r="EC344" s="344"/>
      <c r="ED344" s="344"/>
      <c r="EE344" s="344"/>
      <c r="EF344" s="344"/>
      <c r="EG344" s="344"/>
      <c r="EH344" s="344"/>
      <c r="EI344" s="344"/>
      <c r="EJ344" s="344"/>
      <c r="EK344" s="344"/>
      <c r="EL344" s="344"/>
      <c r="EM344" s="344"/>
      <c r="EN344" s="344"/>
      <c r="EO344" s="344"/>
      <c r="EP344" s="344"/>
      <c r="ET344" s="33"/>
      <c r="EU344" s="37">
        <f t="shared" si="91"/>
        <v>0</v>
      </c>
      <c r="EV344" s="37" t="str">
        <f t="shared" si="92"/>
        <v/>
      </c>
      <c r="EX344" s="21">
        <f>IF(AND(OR($M344=PL①!$A$25,$M344=PL①!$A$26,$M344=PL①!$A$27),OR($AG344=PL①!$H$26,$AG344=PL①!$H$27,$AG344=PL①!$H$28)),1,0)</f>
        <v>0</v>
      </c>
      <c r="EY344" s="21">
        <f t="shared" si="93"/>
        <v>0</v>
      </c>
      <c r="EZ344" s="112">
        <f>IF($EY344=0,1,IF($O$73="",0,VLOOKUP($O$73,PL②!$A$58:$P$1517,$EY344))+IF($AD$73="",0,VLOOKUP($AD$73,PL②!$A$58:$P$1517,$EY344))+IF($AS$73="",0,VLOOKUP($AS$73,PL②!$A$58:$P$1517,$EY344)))</f>
        <v>1</v>
      </c>
      <c r="FA344" s="21" t="str">
        <f t="shared" si="94"/>
        <v/>
      </c>
      <c r="FB344" s="112"/>
      <c r="FC344" s="21">
        <f>IF(OR($M344=PL①!$A$25,$M344=PL①!$A$26,$M344=PL①!$A$28,$M344=PL①!$A$29),1,0)</f>
        <v>0</v>
      </c>
      <c r="FF344" s="21">
        <f t="shared" si="95"/>
        <v>0</v>
      </c>
      <c r="FG344" s="21">
        <f t="shared" si="96"/>
        <v>0</v>
      </c>
      <c r="FH344" s="21">
        <f>IF(AND($AG344=PL①!$H$29,OR(入力①申請書項目!$M344=PL①!$A$25,入力①申請書項目!$M344=PL①!$A$26,入力①申請書項目!$M344=PL①!$A$27)),1,0)</f>
        <v>0</v>
      </c>
      <c r="FI344" s="21">
        <f>IF(AND($O$69=PL②!$G$1,入力①申請書項目!$AG344=PL①!$H$26,OR(入力①申請書項目!$M344=PL①!$A$25,入力①申請書項目!$M344=PL①!$A$26,入力①申請書項目!$M344=PL①!$A$28,入力①申請書項目!$M344=PL①!$A$29)),1,0)</f>
        <v>0</v>
      </c>
      <c r="FJ344" s="21">
        <f>IF(AND($AT344=PL①!$D$26,OR(入力①申請書項目!$M344=PL①!$A$25,入力①申請書項目!$M344=PL①!$A$26,入力①申請書項目!$M344=PL①!$A$27)),1,0)</f>
        <v>0</v>
      </c>
      <c r="FL344" s="37" t="str">
        <f t="shared" si="97"/>
        <v/>
      </c>
      <c r="FM344" s="37" t="str">
        <f t="shared" si="98"/>
        <v/>
      </c>
      <c r="FN344" s="37" t="str">
        <f t="shared" si="99"/>
        <v/>
      </c>
      <c r="FO344" s="37" t="str">
        <f t="shared" si="100"/>
        <v/>
      </c>
      <c r="FP344" s="37" t="str">
        <f t="shared" si="101"/>
        <v/>
      </c>
      <c r="FR344" s="54">
        <f t="shared" si="102"/>
        <v>1</v>
      </c>
      <c r="FS344" s="54" t="str">
        <f t="shared" si="103"/>
        <v/>
      </c>
    </row>
    <row r="345" spans="4:175" ht="13.5" customHeight="1">
      <c r="D345" s="410">
        <v>177</v>
      </c>
      <c r="E345" s="842"/>
      <c r="F345" s="843"/>
      <c r="G345" s="842"/>
      <c r="H345" s="843"/>
      <c r="I345" s="843"/>
      <c r="J345" s="842"/>
      <c r="K345" s="843"/>
      <c r="L345" s="843"/>
      <c r="M345" s="842"/>
      <c r="N345" s="842"/>
      <c r="O345" s="842"/>
      <c r="P345" s="842"/>
      <c r="Q345" s="853"/>
      <c r="R345" s="853"/>
      <c r="S345" s="853"/>
      <c r="T345" s="853"/>
      <c r="U345" s="853"/>
      <c r="V345" s="853"/>
      <c r="W345" s="853"/>
      <c r="X345" s="853"/>
      <c r="Y345" s="853"/>
      <c r="Z345" s="853"/>
      <c r="AA345" s="837"/>
      <c r="AB345" s="838"/>
      <c r="AC345" s="838"/>
      <c r="AD345" s="841"/>
      <c r="AE345" s="853"/>
      <c r="AF345" s="853"/>
      <c r="AG345" s="842"/>
      <c r="AH345" s="842"/>
      <c r="AI345" s="842"/>
      <c r="AJ345" s="842"/>
      <c r="AK345" s="839"/>
      <c r="AL345" s="839"/>
      <c r="AM345" s="839"/>
      <c r="AN345" s="853"/>
      <c r="AO345" s="853"/>
      <c r="AP345" s="849">
        <f t="shared" si="104"/>
        <v>0</v>
      </c>
      <c r="AQ345" s="849"/>
      <c r="AR345" s="849"/>
      <c r="AS345" s="849"/>
      <c r="AT345" s="855"/>
      <c r="AU345" s="855"/>
      <c r="AV345" s="834"/>
      <c r="AW345" s="834"/>
      <c r="AX345" s="834"/>
      <c r="AY345" s="834"/>
      <c r="AZ345" s="834"/>
      <c r="BA345" s="834"/>
      <c r="BB345" s="834"/>
      <c r="BC345" s="834"/>
      <c r="BD345" s="834"/>
      <c r="BE345" s="834"/>
      <c r="BF345" s="834"/>
      <c r="BG345" s="842"/>
      <c r="BH345" s="843"/>
      <c r="BI345" s="843"/>
      <c r="CR345" s="112"/>
      <c r="CS345" s="112"/>
      <c r="CT345" s="370"/>
      <c r="CU345" s="370"/>
      <c r="CV345" s="370"/>
      <c r="CW345" s="370"/>
      <c r="CX345" s="370"/>
      <c r="CY345" s="370"/>
      <c r="CZ345" s="370"/>
      <c r="DA345" s="370"/>
      <c r="DB345" s="370"/>
      <c r="DC345" s="112"/>
      <c r="DD345" s="112"/>
      <c r="DE345" s="112"/>
      <c r="DF345" s="112"/>
      <c r="DG345" s="112"/>
      <c r="DH345" s="112"/>
      <c r="DI345" s="112"/>
      <c r="DJ345" s="112"/>
      <c r="DK345" s="112"/>
      <c r="DL345" s="112"/>
      <c r="DM345" s="112"/>
      <c r="DN345" s="112"/>
      <c r="DO345" s="112"/>
      <c r="DP345" s="112"/>
      <c r="DQ345" s="112"/>
      <c r="DR345" s="112"/>
      <c r="DS345" s="112"/>
      <c r="DT345" s="112"/>
      <c r="DU345" s="112"/>
      <c r="DV345" s="112"/>
      <c r="DW345" s="112"/>
      <c r="DX345" s="112"/>
      <c r="DY345" s="112"/>
      <c r="DZ345" s="112"/>
      <c r="EA345" s="344"/>
      <c r="EB345" s="344"/>
      <c r="EC345" s="344"/>
      <c r="ED345" s="344"/>
      <c r="EE345" s="344"/>
      <c r="EF345" s="344"/>
      <c r="EG345" s="344"/>
      <c r="EH345" s="344"/>
      <c r="EI345" s="344"/>
      <c r="EJ345" s="344"/>
      <c r="EK345" s="344"/>
      <c r="EL345" s="344"/>
      <c r="EM345" s="344"/>
      <c r="EN345" s="344"/>
      <c r="EO345" s="344"/>
      <c r="EP345" s="344"/>
      <c r="ET345" s="33"/>
      <c r="EU345" s="37">
        <f t="shared" si="91"/>
        <v>0</v>
      </c>
      <c r="EV345" s="37" t="str">
        <f t="shared" si="92"/>
        <v/>
      </c>
      <c r="EX345" s="21">
        <f>IF(AND(OR($M345=PL①!$A$25,$M345=PL①!$A$26,$M345=PL①!$A$27),OR($AG345=PL①!$H$26,$AG345=PL①!$H$27,$AG345=PL①!$H$28)),1,0)</f>
        <v>0</v>
      </c>
      <c r="EY345" s="21">
        <f t="shared" si="93"/>
        <v>0</v>
      </c>
      <c r="EZ345" s="112">
        <f>IF($EY345=0,1,IF($O$73="",0,VLOOKUP($O$73,PL②!$A$58:$P$1517,$EY345))+IF($AD$73="",0,VLOOKUP($AD$73,PL②!$A$58:$P$1517,$EY345))+IF($AS$73="",0,VLOOKUP($AS$73,PL②!$A$58:$P$1517,$EY345)))</f>
        <v>1</v>
      </c>
      <c r="FA345" s="21" t="str">
        <f t="shared" si="94"/>
        <v/>
      </c>
      <c r="FB345" s="112"/>
      <c r="FC345" s="21">
        <f>IF(OR($M345=PL①!$A$25,$M345=PL①!$A$26,$M345=PL①!$A$28,$M345=PL①!$A$29),1,0)</f>
        <v>0</v>
      </c>
      <c r="FF345" s="21">
        <f t="shared" si="95"/>
        <v>0</v>
      </c>
      <c r="FG345" s="21">
        <f t="shared" si="96"/>
        <v>0</v>
      </c>
      <c r="FH345" s="21">
        <f>IF(AND($AG345=PL①!$H$29,OR(入力①申請書項目!$M345=PL①!$A$25,入力①申請書項目!$M345=PL①!$A$26,入力①申請書項目!$M345=PL①!$A$27)),1,0)</f>
        <v>0</v>
      </c>
      <c r="FI345" s="21">
        <f>IF(AND($O$69=PL②!$G$1,入力①申請書項目!$AG345=PL①!$H$26,OR(入力①申請書項目!$M345=PL①!$A$25,入力①申請書項目!$M345=PL①!$A$26,入力①申請書項目!$M345=PL①!$A$28,入力①申請書項目!$M345=PL①!$A$29)),1,0)</f>
        <v>0</v>
      </c>
      <c r="FJ345" s="21">
        <f>IF(AND($AT345=PL①!$D$26,OR(入力①申請書項目!$M345=PL①!$A$25,入力①申請書項目!$M345=PL①!$A$26,入力①申請書項目!$M345=PL①!$A$27)),1,0)</f>
        <v>0</v>
      </c>
      <c r="FL345" s="37" t="str">
        <f t="shared" si="97"/>
        <v/>
      </c>
      <c r="FM345" s="37" t="str">
        <f t="shared" si="98"/>
        <v/>
      </c>
      <c r="FN345" s="37" t="str">
        <f t="shared" si="99"/>
        <v/>
      </c>
      <c r="FO345" s="37" t="str">
        <f t="shared" si="100"/>
        <v/>
      </c>
      <c r="FP345" s="37" t="str">
        <f t="shared" si="101"/>
        <v/>
      </c>
      <c r="FR345" s="54">
        <f t="shared" si="102"/>
        <v>1</v>
      </c>
      <c r="FS345" s="54" t="str">
        <f t="shared" si="103"/>
        <v/>
      </c>
    </row>
    <row r="346" spans="4:175" ht="13.5" customHeight="1">
      <c r="D346" s="410">
        <v>178</v>
      </c>
      <c r="E346" s="842"/>
      <c r="F346" s="843"/>
      <c r="G346" s="842"/>
      <c r="H346" s="843"/>
      <c r="I346" s="843"/>
      <c r="J346" s="842"/>
      <c r="K346" s="843"/>
      <c r="L346" s="843"/>
      <c r="M346" s="842"/>
      <c r="N346" s="842"/>
      <c r="O346" s="842"/>
      <c r="P346" s="842"/>
      <c r="Q346" s="853"/>
      <c r="R346" s="853"/>
      <c r="S346" s="853"/>
      <c r="T346" s="853"/>
      <c r="U346" s="853"/>
      <c r="V346" s="853"/>
      <c r="W346" s="853"/>
      <c r="X346" s="853"/>
      <c r="Y346" s="853"/>
      <c r="Z346" s="853"/>
      <c r="AA346" s="835"/>
      <c r="AB346" s="836"/>
      <c r="AC346" s="836"/>
      <c r="AD346" s="840"/>
      <c r="AE346" s="840"/>
      <c r="AF346" s="841"/>
      <c r="AG346" s="850"/>
      <c r="AH346" s="851"/>
      <c r="AI346" s="851"/>
      <c r="AJ346" s="852"/>
      <c r="AK346" s="839"/>
      <c r="AL346" s="839"/>
      <c r="AM346" s="839"/>
      <c r="AN346" s="854"/>
      <c r="AO346" s="840"/>
      <c r="AP346" s="849">
        <f t="shared" si="104"/>
        <v>0</v>
      </c>
      <c r="AQ346" s="849"/>
      <c r="AR346" s="849"/>
      <c r="AS346" s="849"/>
      <c r="AT346" s="847"/>
      <c r="AU346" s="848"/>
      <c r="AV346" s="834"/>
      <c r="AW346" s="834"/>
      <c r="AX346" s="834"/>
      <c r="AY346" s="834"/>
      <c r="AZ346" s="834"/>
      <c r="BA346" s="834"/>
      <c r="BB346" s="834"/>
      <c r="BC346" s="834"/>
      <c r="BD346" s="844"/>
      <c r="BE346" s="845"/>
      <c r="BF346" s="846"/>
      <c r="BG346" s="842"/>
      <c r="BH346" s="843"/>
      <c r="BI346" s="843"/>
      <c r="CR346" s="112"/>
      <c r="CS346" s="112"/>
      <c r="CT346" s="370"/>
      <c r="CU346" s="370"/>
      <c r="CV346" s="370"/>
      <c r="CW346" s="370"/>
      <c r="CX346" s="370"/>
      <c r="CY346" s="370"/>
      <c r="CZ346" s="370"/>
      <c r="DA346" s="370"/>
      <c r="DB346" s="370"/>
      <c r="DC346" s="112"/>
      <c r="DD346" s="112"/>
      <c r="DE346" s="112"/>
      <c r="DF346" s="112"/>
      <c r="DG346" s="112"/>
      <c r="DH346" s="112"/>
      <c r="DI346" s="112"/>
      <c r="DJ346" s="112"/>
      <c r="DK346" s="112"/>
      <c r="DL346" s="112"/>
      <c r="DM346" s="112"/>
      <c r="DN346" s="112"/>
      <c r="DO346" s="112"/>
      <c r="DP346" s="112"/>
      <c r="DQ346" s="112"/>
      <c r="DR346" s="112"/>
      <c r="DS346" s="112"/>
      <c r="DT346" s="112"/>
      <c r="DU346" s="112"/>
      <c r="DV346" s="112"/>
      <c r="DW346" s="112"/>
      <c r="DX346" s="112"/>
      <c r="DY346" s="112"/>
      <c r="DZ346" s="112"/>
      <c r="EA346" s="344"/>
      <c r="EB346" s="344"/>
      <c r="EC346" s="344"/>
      <c r="ED346" s="344"/>
      <c r="EE346" s="344"/>
      <c r="EF346" s="344"/>
      <c r="EG346" s="344"/>
      <c r="EH346" s="344"/>
      <c r="EI346" s="344"/>
      <c r="EJ346" s="344"/>
      <c r="EK346" s="344"/>
      <c r="EL346" s="344"/>
      <c r="EM346" s="344"/>
      <c r="EN346" s="344"/>
      <c r="EO346" s="344"/>
      <c r="EP346" s="344"/>
      <c r="ET346" s="33"/>
      <c r="EU346" s="37">
        <f t="shared" si="91"/>
        <v>0</v>
      </c>
      <c r="EV346" s="37" t="str">
        <f t="shared" si="92"/>
        <v/>
      </c>
      <c r="EX346" s="21">
        <f>IF(AND(OR($M346=PL①!$A$25,$M346=PL①!$A$26,$M346=PL①!$A$27),OR($AG346=PL①!$H$26,$AG346=PL①!$H$27,$AG346=PL①!$H$28)),1,0)</f>
        <v>0</v>
      </c>
      <c r="EY346" s="21">
        <f t="shared" si="93"/>
        <v>0</v>
      </c>
      <c r="EZ346" s="112">
        <f>IF($EY346=0,1,IF($O$73="",0,VLOOKUP($O$73,PL②!$A$58:$P$1517,$EY346))+IF($AD$73="",0,VLOOKUP($AD$73,PL②!$A$58:$P$1517,$EY346))+IF($AS$73="",0,VLOOKUP($AS$73,PL②!$A$58:$P$1517,$EY346)))</f>
        <v>1</v>
      </c>
      <c r="FA346" s="21" t="str">
        <f t="shared" si="94"/>
        <v/>
      </c>
      <c r="FB346" s="112"/>
      <c r="FC346" s="21">
        <f>IF(OR($M346=PL①!$A$25,$M346=PL①!$A$26,$M346=PL①!$A$28,$M346=PL①!$A$29),1,0)</f>
        <v>0</v>
      </c>
      <c r="FF346" s="21">
        <f t="shared" si="95"/>
        <v>0</v>
      </c>
      <c r="FG346" s="21">
        <f t="shared" si="96"/>
        <v>0</v>
      </c>
      <c r="FH346" s="21">
        <f>IF(AND($AG346=PL①!$H$29,OR(入力①申請書項目!$M346=PL①!$A$25,入力①申請書項目!$M346=PL①!$A$26,入力①申請書項目!$M346=PL①!$A$27)),1,0)</f>
        <v>0</v>
      </c>
      <c r="FI346" s="21">
        <f>IF(AND($O$69=PL②!$G$1,入力①申請書項目!$AG346=PL①!$H$26,OR(入力①申請書項目!$M346=PL①!$A$25,入力①申請書項目!$M346=PL①!$A$26,入力①申請書項目!$M346=PL①!$A$28,入力①申請書項目!$M346=PL①!$A$29)),1,0)</f>
        <v>0</v>
      </c>
      <c r="FJ346" s="21">
        <f>IF(AND($AT346=PL①!$D$26,OR(入力①申請書項目!$M346=PL①!$A$25,入力①申請書項目!$M346=PL①!$A$26,入力①申請書項目!$M346=PL①!$A$27)),1,0)</f>
        <v>0</v>
      </c>
      <c r="FL346" s="37" t="str">
        <f t="shared" si="97"/>
        <v/>
      </c>
      <c r="FM346" s="37" t="str">
        <f t="shared" si="98"/>
        <v/>
      </c>
      <c r="FN346" s="37" t="str">
        <f t="shared" si="99"/>
        <v/>
      </c>
      <c r="FO346" s="37" t="str">
        <f t="shared" si="100"/>
        <v/>
      </c>
      <c r="FP346" s="37" t="str">
        <f t="shared" si="101"/>
        <v/>
      </c>
      <c r="FR346" s="54">
        <f t="shared" si="102"/>
        <v>1</v>
      </c>
      <c r="FS346" s="54" t="str">
        <f t="shared" si="103"/>
        <v/>
      </c>
    </row>
    <row r="347" spans="4:175" ht="13.5" customHeight="1">
      <c r="D347" s="410">
        <v>179</v>
      </c>
      <c r="E347" s="842"/>
      <c r="F347" s="843"/>
      <c r="G347" s="842"/>
      <c r="H347" s="843"/>
      <c r="I347" s="843"/>
      <c r="J347" s="842"/>
      <c r="K347" s="843"/>
      <c r="L347" s="843"/>
      <c r="M347" s="842"/>
      <c r="N347" s="842"/>
      <c r="O347" s="842"/>
      <c r="P347" s="842"/>
      <c r="Q347" s="853"/>
      <c r="R347" s="853"/>
      <c r="S347" s="853"/>
      <c r="T347" s="853"/>
      <c r="U347" s="853"/>
      <c r="V347" s="853"/>
      <c r="W347" s="853"/>
      <c r="X347" s="853"/>
      <c r="Y347" s="853"/>
      <c r="Z347" s="853"/>
      <c r="AA347" s="835"/>
      <c r="AB347" s="836"/>
      <c r="AC347" s="836"/>
      <c r="AD347" s="841"/>
      <c r="AE347" s="853"/>
      <c r="AF347" s="853"/>
      <c r="AG347" s="842"/>
      <c r="AH347" s="842"/>
      <c r="AI347" s="842"/>
      <c r="AJ347" s="842"/>
      <c r="AK347" s="839"/>
      <c r="AL347" s="839"/>
      <c r="AM347" s="839"/>
      <c r="AN347" s="853"/>
      <c r="AO347" s="853"/>
      <c r="AP347" s="849">
        <f t="shared" si="104"/>
        <v>0</v>
      </c>
      <c r="AQ347" s="849"/>
      <c r="AR347" s="849"/>
      <c r="AS347" s="849"/>
      <c r="AT347" s="855"/>
      <c r="AU347" s="855"/>
      <c r="AV347" s="834"/>
      <c r="AW347" s="834"/>
      <c r="AX347" s="834"/>
      <c r="AY347" s="834"/>
      <c r="AZ347" s="834"/>
      <c r="BA347" s="834"/>
      <c r="BB347" s="834"/>
      <c r="BC347" s="834"/>
      <c r="BD347" s="834"/>
      <c r="BE347" s="834"/>
      <c r="BF347" s="834"/>
      <c r="BG347" s="842"/>
      <c r="BH347" s="843"/>
      <c r="BI347" s="843"/>
      <c r="CR347" s="112"/>
      <c r="CS347" s="112"/>
      <c r="CT347" s="370"/>
      <c r="CU347" s="370"/>
      <c r="CV347" s="370"/>
      <c r="CW347" s="370"/>
      <c r="CX347" s="370"/>
      <c r="CY347" s="370"/>
      <c r="CZ347" s="370"/>
      <c r="DA347" s="370"/>
      <c r="DB347" s="370"/>
      <c r="DC347" s="112"/>
      <c r="DD347" s="112"/>
      <c r="DE347" s="112"/>
      <c r="DF347" s="112"/>
      <c r="DG347" s="112"/>
      <c r="DH347" s="112"/>
      <c r="DI347" s="112"/>
      <c r="DJ347" s="112"/>
      <c r="DK347" s="112"/>
      <c r="DL347" s="112"/>
      <c r="DM347" s="112"/>
      <c r="DN347" s="112"/>
      <c r="DO347" s="112"/>
      <c r="DP347" s="112"/>
      <c r="DQ347" s="112"/>
      <c r="DR347" s="112"/>
      <c r="DS347" s="112"/>
      <c r="DT347" s="112"/>
      <c r="DU347" s="112"/>
      <c r="DV347" s="112"/>
      <c r="DW347" s="112"/>
      <c r="DX347" s="112"/>
      <c r="DY347" s="112"/>
      <c r="DZ347" s="112"/>
      <c r="EA347" s="344"/>
      <c r="EB347" s="344"/>
      <c r="EC347" s="344"/>
      <c r="ED347" s="344"/>
      <c r="EE347" s="344"/>
      <c r="EF347" s="344"/>
      <c r="EG347" s="344"/>
      <c r="EH347" s="344"/>
      <c r="EI347" s="344"/>
      <c r="EJ347" s="344"/>
      <c r="EK347" s="344"/>
      <c r="EL347" s="344"/>
      <c r="EM347" s="344"/>
      <c r="EN347" s="344"/>
      <c r="EO347" s="344"/>
      <c r="EP347" s="344"/>
      <c r="ET347" s="33"/>
      <c r="EU347" s="37">
        <f t="shared" si="91"/>
        <v>0</v>
      </c>
      <c r="EV347" s="37" t="str">
        <f t="shared" si="92"/>
        <v/>
      </c>
      <c r="EX347" s="21">
        <f>IF(AND(OR($M347=PL①!$A$25,$M347=PL①!$A$26,$M347=PL①!$A$27),OR($AG347=PL①!$H$26,$AG347=PL①!$H$27,$AG347=PL①!$H$28)),1,0)</f>
        <v>0</v>
      </c>
      <c r="EY347" s="21">
        <f t="shared" si="93"/>
        <v>0</v>
      </c>
      <c r="EZ347" s="112">
        <f>IF($EY347=0,1,IF($O$73="",0,VLOOKUP($O$73,PL②!$A$58:$P$1517,$EY347))+IF($AD$73="",0,VLOOKUP($AD$73,PL②!$A$58:$P$1517,$EY347))+IF($AS$73="",0,VLOOKUP($AS$73,PL②!$A$58:$P$1517,$EY347)))</f>
        <v>1</v>
      </c>
      <c r="FA347" s="21" t="str">
        <f t="shared" si="94"/>
        <v/>
      </c>
      <c r="FB347" s="112"/>
      <c r="FC347" s="21">
        <f>IF(OR($M347=PL①!$A$25,$M347=PL①!$A$26,$M347=PL①!$A$28,$M347=PL①!$A$29),1,0)</f>
        <v>0</v>
      </c>
      <c r="FF347" s="21">
        <f t="shared" si="95"/>
        <v>0</v>
      </c>
      <c r="FG347" s="21">
        <f t="shared" si="96"/>
        <v>0</v>
      </c>
      <c r="FH347" s="21">
        <f>IF(AND($AG347=PL①!$H$29,OR(入力①申請書項目!$M347=PL①!$A$25,入力①申請書項目!$M347=PL①!$A$26,入力①申請書項目!$M347=PL①!$A$27)),1,0)</f>
        <v>0</v>
      </c>
      <c r="FI347" s="21">
        <f>IF(AND($O$69=PL②!$G$1,入力①申請書項目!$AG347=PL①!$H$26,OR(入力①申請書項目!$M347=PL①!$A$25,入力①申請書項目!$M347=PL①!$A$26,入力①申請書項目!$M347=PL①!$A$28,入力①申請書項目!$M347=PL①!$A$29)),1,0)</f>
        <v>0</v>
      </c>
      <c r="FJ347" s="21">
        <f>IF(AND($AT347=PL①!$D$26,OR(入力①申請書項目!$M347=PL①!$A$25,入力①申請書項目!$M347=PL①!$A$26,入力①申請書項目!$M347=PL①!$A$27)),1,0)</f>
        <v>0</v>
      </c>
      <c r="FL347" s="37" t="str">
        <f t="shared" si="97"/>
        <v/>
      </c>
      <c r="FM347" s="37" t="str">
        <f t="shared" si="98"/>
        <v/>
      </c>
      <c r="FN347" s="37" t="str">
        <f t="shared" si="99"/>
        <v/>
      </c>
      <c r="FO347" s="37" t="str">
        <f t="shared" si="100"/>
        <v/>
      </c>
      <c r="FP347" s="37" t="str">
        <f t="shared" si="101"/>
        <v/>
      </c>
      <c r="FR347" s="54">
        <f t="shared" si="102"/>
        <v>1</v>
      </c>
      <c r="FS347" s="54" t="str">
        <f t="shared" si="103"/>
        <v/>
      </c>
    </row>
    <row r="348" spans="4:175" ht="13.5" customHeight="1">
      <c r="D348" s="410">
        <v>180</v>
      </c>
      <c r="E348" s="842"/>
      <c r="F348" s="843"/>
      <c r="G348" s="842"/>
      <c r="H348" s="843"/>
      <c r="I348" s="843"/>
      <c r="J348" s="842"/>
      <c r="K348" s="843"/>
      <c r="L348" s="843"/>
      <c r="M348" s="842"/>
      <c r="N348" s="842"/>
      <c r="O348" s="842"/>
      <c r="P348" s="842"/>
      <c r="Q348" s="853"/>
      <c r="R348" s="853"/>
      <c r="S348" s="853"/>
      <c r="T348" s="853"/>
      <c r="U348" s="853"/>
      <c r="V348" s="853"/>
      <c r="W348" s="853"/>
      <c r="X348" s="853"/>
      <c r="Y348" s="853"/>
      <c r="Z348" s="853"/>
      <c r="AA348" s="837"/>
      <c r="AB348" s="838"/>
      <c r="AC348" s="838"/>
      <c r="AD348" s="841"/>
      <c r="AE348" s="853"/>
      <c r="AF348" s="853"/>
      <c r="AG348" s="842"/>
      <c r="AH348" s="842"/>
      <c r="AI348" s="842"/>
      <c r="AJ348" s="842"/>
      <c r="AK348" s="839"/>
      <c r="AL348" s="839"/>
      <c r="AM348" s="839"/>
      <c r="AN348" s="853"/>
      <c r="AO348" s="853"/>
      <c r="AP348" s="849">
        <f t="shared" si="104"/>
        <v>0</v>
      </c>
      <c r="AQ348" s="849"/>
      <c r="AR348" s="849"/>
      <c r="AS348" s="849"/>
      <c r="AT348" s="855"/>
      <c r="AU348" s="855"/>
      <c r="AV348" s="834"/>
      <c r="AW348" s="834"/>
      <c r="AX348" s="834"/>
      <c r="AY348" s="834"/>
      <c r="AZ348" s="834"/>
      <c r="BA348" s="834"/>
      <c r="BB348" s="834"/>
      <c r="BC348" s="834"/>
      <c r="BD348" s="834"/>
      <c r="BE348" s="834"/>
      <c r="BF348" s="834"/>
      <c r="BG348" s="842"/>
      <c r="BH348" s="843"/>
      <c r="BI348" s="843"/>
      <c r="CR348" s="112"/>
      <c r="CS348" s="112"/>
      <c r="CT348" s="370"/>
      <c r="CU348" s="370"/>
      <c r="CV348" s="370"/>
      <c r="CW348" s="370"/>
      <c r="CX348" s="370"/>
      <c r="CY348" s="370"/>
      <c r="CZ348" s="370"/>
      <c r="DA348" s="370"/>
      <c r="DB348" s="370"/>
      <c r="DC348" s="112"/>
      <c r="DD348" s="112"/>
      <c r="DE348" s="112"/>
      <c r="DF348" s="112"/>
      <c r="DG348" s="112"/>
      <c r="DH348" s="112"/>
      <c r="DI348" s="112"/>
      <c r="DJ348" s="112"/>
      <c r="DK348" s="112"/>
      <c r="DL348" s="112"/>
      <c r="DM348" s="112"/>
      <c r="DN348" s="112"/>
      <c r="DO348" s="112"/>
      <c r="DP348" s="112"/>
      <c r="DQ348" s="112"/>
      <c r="DR348" s="112"/>
      <c r="DS348" s="112"/>
      <c r="DT348" s="112"/>
      <c r="DU348" s="112"/>
      <c r="DV348" s="112"/>
      <c r="DW348" s="112"/>
      <c r="DX348" s="112"/>
      <c r="DY348" s="112"/>
      <c r="DZ348" s="112"/>
      <c r="EA348" s="344"/>
      <c r="EB348" s="344"/>
      <c r="EC348" s="344"/>
      <c r="ED348" s="344"/>
      <c r="EE348" s="344"/>
      <c r="EF348" s="344"/>
      <c r="EG348" s="344"/>
      <c r="EH348" s="344"/>
      <c r="EI348" s="344"/>
      <c r="EJ348" s="344"/>
      <c r="EK348" s="344"/>
      <c r="EL348" s="344"/>
      <c r="EM348" s="344"/>
      <c r="EN348" s="344"/>
      <c r="EO348" s="344"/>
      <c r="EP348" s="344"/>
      <c r="ET348" s="33"/>
      <c r="EU348" s="37">
        <f t="shared" si="91"/>
        <v>0</v>
      </c>
      <c r="EV348" s="37" t="str">
        <f t="shared" si="92"/>
        <v/>
      </c>
      <c r="EX348" s="21">
        <f>IF(AND(OR($M348=PL①!$A$25,$M348=PL①!$A$26,$M348=PL①!$A$27),OR($AG348=PL①!$H$26,$AG348=PL①!$H$27,$AG348=PL①!$H$28)),1,0)</f>
        <v>0</v>
      </c>
      <c r="EY348" s="21">
        <f t="shared" si="93"/>
        <v>0</v>
      </c>
      <c r="EZ348" s="112">
        <f>IF($EY348=0,1,IF($O$73="",0,VLOOKUP($O$73,PL②!$A$58:$P$1517,$EY348))+IF($AD$73="",0,VLOOKUP($AD$73,PL②!$A$58:$P$1517,$EY348))+IF($AS$73="",0,VLOOKUP($AS$73,PL②!$A$58:$P$1517,$EY348)))</f>
        <v>1</v>
      </c>
      <c r="FA348" s="21" t="str">
        <f t="shared" si="94"/>
        <v/>
      </c>
      <c r="FB348" s="112"/>
      <c r="FC348" s="21">
        <f>IF(OR($M348=PL①!$A$25,$M348=PL①!$A$26,$M348=PL①!$A$28,$M348=PL①!$A$29),1,0)</f>
        <v>0</v>
      </c>
      <c r="FF348" s="21">
        <f t="shared" si="95"/>
        <v>0</v>
      </c>
      <c r="FG348" s="21">
        <f t="shared" si="96"/>
        <v>0</v>
      </c>
      <c r="FH348" s="21">
        <f>IF(AND($AG348=PL①!$H$29,OR(入力①申請書項目!$M348=PL①!$A$25,入力①申請書項目!$M348=PL①!$A$26,入力①申請書項目!$M348=PL①!$A$27)),1,0)</f>
        <v>0</v>
      </c>
      <c r="FI348" s="21">
        <f>IF(AND($O$69=PL②!$G$1,入力①申請書項目!$AG348=PL①!$H$26,OR(入力①申請書項目!$M348=PL①!$A$25,入力①申請書項目!$M348=PL①!$A$26,入力①申請書項目!$M348=PL①!$A$28,入力①申請書項目!$M348=PL①!$A$29)),1,0)</f>
        <v>0</v>
      </c>
      <c r="FJ348" s="21">
        <f>IF(AND($AT348=PL①!$D$26,OR(入力①申請書項目!$M348=PL①!$A$25,入力①申請書項目!$M348=PL①!$A$26,入力①申請書項目!$M348=PL①!$A$27)),1,0)</f>
        <v>0</v>
      </c>
      <c r="FL348" s="37" t="str">
        <f t="shared" si="97"/>
        <v/>
      </c>
      <c r="FM348" s="37" t="str">
        <f t="shared" si="98"/>
        <v/>
      </c>
      <c r="FN348" s="37" t="str">
        <f t="shared" si="99"/>
        <v/>
      </c>
      <c r="FO348" s="37" t="str">
        <f t="shared" si="100"/>
        <v/>
      </c>
      <c r="FP348" s="37" t="str">
        <f t="shared" si="101"/>
        <v/>
      </c>
      <c r="FR348" s="54">
        <f t="shared" si="102"/>
        <v>1</v>
      </c>
      <c r="FS348" s="54" t="str">
        <f t="shared" si="103"/>
        <v/>
      </c>
    </row>
    <row r="349" spans="4:175" ht="13.5" customHeight="1">
      <c r="D349" s="410">
        <v>181</v>
      </c>
      <c r="E349" s="842"/>
      <c r="F349" s="843"/>
      <c r="G349" s="842"/>
      <c r="H349" s="843"/>
      <c r="I349" s="843"/>
      <c r="J349" s="842"/>
      <c r="K349" s="843"/>
      <c r="L349" s="843"/>
      <c r="M349" s="842"/>
      <c r="N349" s="842"/>
      <c r="O349" s="842"/>
      <c r="P349" s="842"/>
      <c r="Q349" s="853"/>
      <c r="R349" s="853"/>
      <c r="S349" s="853"/>
      <c r="T349" s="853"/>
      <c r="U349" s="853"/>
      <c r="V349" s="853"/>
      <c r="W349" s="853"/>
      <c r="X349" s="853"/>
      <c r="Y349" s="853"/>
      <c r="Z349" s="853"/>
      <c r="AA349" s="835"/>
      <c r="AB349" s="836"/>
      <c r="AC349" s="836"/>
      <c r="AD349" s="840"/>
      <c r="AE349" s="840"/>
      <c r="AF349" s="841"/>
      <c r="AG349" s="850"/>
      <c r="AH349" s="851"/>
      <c r="AI349" s="851"/>
      <c r="AJ349" s="852"/>
      <c r="AK349" s="839"/>
      <c r="AL349" s="839"/>
      <c r="AM349" s="839"/>
      <c r="AN349" s="854"/>
      <c r="AO349" s="840"/>
      <c r="AP349" s="849">
        <f t="shared" si="104"/>
        <v>0</v>
      </c>
      <c r="AQ349" s="849"/>
      <c r="AR349" s="849"/>
      <c r="AS349" s="849"/>
      <c r="AT349" s="847"/>
      <c r="AU349" s="848"/>
      <c r="AV349" s="834"/>
      <c r="AW349" s="834"/>
      <c r="AX349" s="834"/>
      <c r="AY349" s="834"/>
      <c r="AZ349" s="834"/>
      <c r="BA349" s="834"/>
      <c r="BB349" s="834"/>
      <c r="BC349" s="834"/>
      <c r="BD349" s="844"/>
      <c r="BE349" s="845"/>
      <c r="BF349" s="846"/>
      <c r="BG349" s="842"/>
      <c r="BH349" s="843"/>
      <c r="BI349" s="843"/>
      <c r="CR349" s="112"/>
      <c r="CS349" s="112"/>
      <c r="CT349" s="112"/>
      <c r="CU349" s="112"/>
      <c r="CV349" s="112"/>
      <c r="CW349" s="112"/>
      <c r="CX349" s="112"/>
      <c r="CY349" s="112"/>
      <c r="CZ349" s="112"/>
      <c r="DA349" s="112"/>
      <c r="DB349" s="112"/>
      <c r="DC349" s="112"/>
      <c r="DD349" s="112"/>
      <c r="DE349" s="112"/>
      <c r="DF349" s="112"/>
      <c r="DG349" s="112"/>
      <c r="DH349" s="112"/>
      <c r="DI349" s="112"/>
      <c r="DJ349" s="112"/>
      <c r="DK349" s="112"/>
      <c r="DL349" s="112"/>
      <c r="DM349" s="112"/>
      <c r="DN349" s="112"/>
      <c r="DO349" s="112"/>
      <c r="DP349" s="112"/>
      <c r="DQ349" s="112"/>
      <c r="DR349" s="112"/>
      <c r="DS349" s="112"/>
      <c r="DT349" s="112"/>
      <c r="DU349" s="112"/>
      <c r="DV349" s="112"/>
      <c r="DW349" s="112"/>
      <c r="DX349" s="112"/>
      <c r="DY349" s="112"/>
      <c r="DZ349" s="112"/>
      <c r="EA349" s="344"/>
      <c r="EB349" s="344"/>
      <c r="EC349" s="344"/>
      <c r="ED349" s="344"/>
      <c r="EE349" s="344"/>
      <c r="EF349" s="344"/>
      <c r="EG349" s="344"/>
      <c r="EH349" s="344"/>
      <c r="EI349" s="344"/>
      <c r="EJ349" s="344"/>
      <c r="EK349" s="344"/>
      <c r="EL349" s="344"/>
      <c r="EM349" s="344"/>
      <c r="EN349" s="344"/>
      <c r="EO349" s="344"/>
      <c r="EP349" s="344"/>
      <c r="ET349" s="33"/>
      <c r="EU349" s="37">
        <f t="shared" si="91"/>
        <v>0</v>
      </c>
      <c r="EV349" s="37" t="str">
        <f t="shared" si="92"/>
        <v/>
      </c>
      <c r="EX349" s="21">
        <f>IF(AND(OR($M349=PL①!$A$25,$M349=PL①!$A$26,$M349=PL①!$A$27),OR($AG349=PL①!$H$26,$AG349=PL①!$H$27,$AG349=PL①!$H$28)),1,0)</f>
        <v>0</v>
      </c>
      <c r="EY349" s="21">
        <f t="shared" si="93"/>
        <v>0</v>
      </c>
      <c r="EZ349" s="112">
        <f>IF($EY349=0,1,IF($O$73="",0,VLOOKUP($O$73,PL②!$A$58:$P$1517,$EY349))+IF($AD$73="",0,VLOOKUP($AD$73,PL②!$A$58:$P$1517,$EY349))+IF($AS$73="",0,VLOOKUP($AS$73,PL②!$A$58:$P$1517,$EY349)))</f>
        <v>1</v>
      </c>
      <c r="FA349" s="21" t="str">
        <f t="shared" si="94"/>
        <v/>
      </c>
      <c r="FB349" s="112"/>
      <c r="FC349" s="21">
        <f>IF(OR($M349=PL①!$A$25,$M349=PL①!$A$26,$M349=PL①!$A$28,$M349=PL①!$A$29),1,0)</f>
        <v>0</v>
      </c>
      <c r="FF349" s="21">
        <f t="shared" si="95"/>
        <v>0</v>
      </c>
      <c r="FG349" s="21">
        <f t="shared" si="96"/>
        <v>0</v>
      </c>
      <c r="FH349" s="21">
        <f>IF(AND($AG349=PL①!$H$29,OR(入力①申請書項目!$M349=PL①!$A$25,入力①申請書項目!$M349=PL①!$A$26,入力①申請書項目!$M349=PL①!$A$27)),1,0)</f>
        <v>0</v>
      </c>
      <c r="FI349" s="21">
        <f>IF(AND($O$69=PL②!$G$1,入力①申請書項目!$AG349=PL①!$H$26,OR(入力①申請書項目!$M349=PL①!$A$25,入力①申請書項目!$M349=PL①!$A$26,入力①申請書項目!$M349=PL①!$A$28,入力①申請書項目!$M349=PL①!$A$29)),1,0)</f>
        <v>0</v>
      </c>
      <c r="FJ349" s="21">
        <f>IF(AND($AT349=PL①!$D$26,OR(入力①申請書項目!$M349=PL①!$A$25,入力①申請書項目!$M349=PL①!$A$26,入力①申請書項目!$M349=PL①!$A$27)),1,0)</f>
        <v>0</v>
      </c>
      <c r="FL349" s="37" t="str">
        <f t="shared" si="97"/>
        <v/>
      </c>
      <c r="FM349" s="37" t="str">
        <f t="shared" si="98"/>
        <v/>
      </c>
      <c r="FN349" s="37" t="str">
        <f t="shared" si="99"/>
        <v/>
      </c>
      <c r="FO349" s="37" t="str">
        <f t="shared" si="100"/>
        <v/>
      </c>
      <c r="FP349" s="37" t="str">
        <f t="shared" si="101"/>
        <v/>
      </c>
      <c r="FR349" s="54">
        <f t="shared" si="102"/>
        <v>1</v>
      </c>
      <c r="FS349" s="54" t="str">
        <f t="shared" si="103"/>
        <v/>
      </c>
    </row>
    <row r="350" spans="4:175" ht="13.5" customHeight="1">
      <c r="D350" s="410">
        <v>182</v>
      </c>
      <c r="E350" s="842"/>
      <c r="F350" s="843"/>
      <c r="G350" s="842"/>
      <c r="H350" s="843"/>
      <c r="I350" s="843"/>
      <c r="J350" s="842"/>
      <c r="K350" s="843"/>
      <c r="L350" s="843"/>
      <c r="M350" s="842"/>
      <c r="N350" s="842"/>
      <c r="O350" s="842"/>
      <c r="P350" s="842"/>
      <c r="Q350" s="853"/>
      <c r="R350" s="853"/>
      <c r="S350" s="853"/>
      <c r="T350" s="853"/>
      <c r="U350" s="853"/>
      <c r="V350" s="853"/>
      <c r="W350" s="853"/>
      <c r="X350" s="853"/>
      <c r="Y350" s="853"/>
      <c r="Z350" s="853"/>
      <c r="AA350" s="835"/>
      <c r="AB350" s="836"/>
      <c r="AC350" s="836"/>
      <c r="AD350" s="841"/>
      <c r="AE350" s="853"/>
      <c r="AF350" s="853"/>
      <c r="AG350" s="842"/>
      <c r="AH350" s="842"/>
      <c r="AI350" s="842"/>
      <c r="AJ350" s="842"/>
      <c r="AK350" s="839"/>
      <c r="AL350" s="839"/>
      <c r="AM350" s="839"/>
      <c r="AN350" s="853"/>
      <c r="AO350" s="853"/>
      <c r="AP350" s="849">
        <f t="shared" si="104"/>
        <v>0</v>
      </c>
      <c r="AQ350" s="849"/>
      <c r="AR350" s="849"/>
      <c r="AS350" s="849"/>
      <c r="AT350" s="855"/>
      <c r="AU350" s="855"/>
      <c r="AV350" s="834"/>
      <c r="AW350" s="834"/>
      <c r="AX350" s="834"/>
      <c r="AY350" s="834"/>
      <c r="AZ350" s="834"/>
      <c r="BA350" s="834"/>
      <c r="BB350" s="834"/>
      <c r="BC350" s="834"/>
      <c r="BD350" s="834"/>
      <c r="BE350" s="834"/>
      <c r="BF350" s="834"/>
      <c r="BG350" s="842"/>
      <c r="BH350" s="843"/>
      <c r="BI350" s="843"/>
      <c r="CR350" s="112"/>
      <c r="CS350" s="112"/>
      <c r="CT350" s="112"/>
      <c r="CU350" s="112"/>
      <c r="CV350" s="112"/>
      <c r="CW350" s="112"/>
      <c r="CX350" s="112"/>
      <c r="CY350" s="112"/>
      <c r="CZ350" s="112"/>
      <c r="DA350" s="112"/>
      <c r="DB350" s="112"/>
      <c r="DC350" s="112"/>
      <c r="DD350" s="112"/>
      <c r="DE350" s="112"/>
      <c r="DF350" s="112"/>
      <c r="DG350" s="112"/>
      <c r="DH350" s="112"/>
      <c r="DI350" s="112"/>
      <c r="DJ350" s="112"/>
      <c r="DK350" s="112"/>
      <c r="DL350" s="112"/>
      <c r="DM350" s="112"/>
      <c r="DN350" s="112"/>
      <c r="DO350" s="112"/>
      <c r="DP350" s="112"/>
      <c r="DQ350" s="112"/>
      <c r="DR350" s="112"/>
      <c r="DS350" s="112"/>
      <c r="DT350" s="112"/>
      <c r="DU350" s="112"/>
      <c r="DV350" s="112"/>
      <c r="DW350" s="112"/>
      <c r="DX350" s="112"/>
      <c r="DY350" s="112"/>
      <c r="DZ350" s="112"/>
      <c r="EA350" s="344"/>
      <c r="EB350" s="344"/>
      <c r="EC350" s="344"/>
      <c r="ED350" s="344"/>
      <c r="EE350" s="344"/>
      <c r="EF350" s="344"/>
      <c r="EG350" s="344"/>
      <c r="EH350" s="344"/>
      <c r="EI350" s="344"/>
      <c r="EJ350" s="344"/>
      <c r="EK350" s="344"/>
      <c r="EL350" s="344"/>
      <c r="EM350" s="344"/>
      <c r="EN350" s="344"/>
      <c r="EO350" s="344"/>
      <c r="EP350" s="344"/>
      <c r="ET350" s="33"/>
      <c r="EU350" s="37">
        <f t="shared" si="91"/>
        <v>0</v>
      </c>
      <c r="EV350" s="37" t="str">
        <f t="shared" si="92"/>
        <v/>
      </c>
      <c r="EX350" s="21">
        <f>IF(AND(OR($M350=PL①!$A$25,$M350=PL①!$A$26,$M350=PL①!$A$27),OR($AG350=PL①!$H$26,$AG350=PL①!$H$27,$AG350=PL①!$H$28)),1,0)</f>
        <v>0</v>
      </c>
      <c r="EY350" s="21">
        <f t="shared" si="93"/>
        <v>0</v>
      </c>
      <c r="EZ350" s="112">
        <f>IF($EY350=0,1,IF($O$73="",0,VLOOKUP($O$73,PL②!$A$58:$P$1517,$EY350))+IF($AD$73="",0,VLOOKUP($AD$73,PL②!$A$58:$P$1517,$EY350))+IF($AS$73="",0,VLOOKUP($AS$73,PL②!$A$58:$P$1517,$EY350)))</f>
        <v>1</v>
      </c>
      <c r="FA350" s="21" t="str">
        <f t="shared" si="94"/>
        <v/>
      </c>
      <c r="FB350" s="112"/>
      <c r="FC350" s="21">
        <f>IF(OR($M350=PL①!$A$25,$M350=PL①!$A$26,$M350=PL①!$A$28,$M350=PL①!$A$29),1,0)</f>
        <v>0</v>
      </c>
      <c r="FF350" s="21">
        <f t="shared" si="95"/>
        <v>0</v>
      </c>
      <c r="FG350" s="21">
        <f t="shared" si="96"/>
        <v>0</v>
      </c>
      <c r="FH350" s="21">
        <f>IF(AND($AG350=PL①!$H$29,OR(入力①申請書項目!$M350=PL①!$A$25,入力①申請書項目!$M350=PL①!$A$26,入力①申請書項目!$M350=PL①!$A$27)),1,0)</f>
        <v>0</v>
      </c>
      <c r="FI350" s="21">
        <f>IF(AND($O$69=PL②!$G$1,入力①申請書項目!$AG350=PL①!$H$26,OR(入力①申請書項目!$M350=PL①!$A$25,入力①申請書項目!$M350=PL①!$A$26,入力①申請書項目!$M350=PL①!$A$28,入力①申請書項目!$M350=PL①!$A$29)),1,0)</f>
        <v>0</v>
      </c>
      <c r="FJ350" s="21">
        <f>IF(AND($AT350=PL①!$D$26,OR(入力①申請書項目!$M350=PL①!$A$25,入力①申請書項目!$M350=PL①!$A$26,入力①申請書項目!$M350=PL①!$A$27)),1,0)</f>
        <v>0</v>
      </c>
      <c r="FL350" s="37" t="str">
        <f t="shared" si="97"/>
        <v/>
      </c>
      <c r="FM350" s="37" t="str">
        <f t="shared" si="98"/>
        <v/>
      </c>
      <c r="FN350" s="37" t="str">
        <f t="shared" si="99"/>
        <v/>
      </c>
      <c r="FO350" s="37" t="str">
        <f t="shared" si="100"/>
        <v/>
      </c>
      <c r="FP350" s="37" t="str">
        <f t="shared" si="101"/>
        <v/>
      </c>
      <c r="FR350" s="54">
        <f t="shared" si="102"/>
        <v>1</v>
      </c>
      <c r="FS350" s="54" t="str">
        <f t="shared" si="103"/>
        <v/>
      </c>
    </row>
    <row r="351" spans="4:175" ht="13.5" customHeight="1">
      <c r="D351" s="410">
        <v>183</v>
      </c>
      <c r="E351" s="842"/>
      <c r="F351" s="843"/>
      <c r="G351" s="842"/>
      <c r="H351" s="843"/>
      <c r="I351" s="843"/>
      <c r="J351" s="842"/>
      <c r="K351" s="843"/>
      <c r="L351" s="843"/>
      <c r="M351" s="842"/>
      <c r="N351" s="842"/>
      <c r="O351" s="842"/>
      <c r="P351" s="842"/>
      <c r="Q351" s="853"/>
      <c r="R351" s="853"/>
      <c r="S351" s="853"/>
      <c r="T351" s="853"/>
      <c r="U351" s="853"/>
      <c r="V351" s="853"/>
      <c r="W351" s="853"/>
      <c r="X351" s="853"/>
      <c r="Y351" s="853"/>
      <c r="Z351" s="853"/>
      <c r="AA351" s="837"/>
      <c r="AB351" s="838"/>
      <c r="AC351" s="838"/>
      <c r="AD351" s="841"/>
      <c r="AE351" s="853"/>
      <c r="AF351" s="853"/>
      <c r="AG351" s="842"/>
      <c r="AH351" s="842"/>
      <c r="AI351" s="842"/>
      <c r="AJ351" s="842"/>
      <c r="AK351" s="839"/>
      <c r="AL351" s="839"/>
      <c r="AM351" s="839"/>
      <c r="AN351" s="853"/>
      <c r="AO351" s="853"/>
      <c r="AP351" s="849">
        <f t="shared" si="104"/>
        <v>0</v>
      </c>
      <c r="AQ351" s="849"/>
      <c r="AR351" s="849"/>
      <c r="AS351" s="849"/>
      <c r="AT351" s="855"/>
      <c r="AU351" s="855"/>
      <c r="AV351" s="834"/>
      <c r="AW351" s="834"/>
      <c r="AX351" s="834"/>
      <c r="AY351" s="834"/>
      <c r="AZ351" s="834"/>
      <c r="BA351" s="834"/>
      <c r="BB351" s="834"/>
      <c r="BC351" s="834"/>
      <c r="BD351" s="834"/>
      <c r="BE351" s="834"/>
      <c r="BF351" s="834"/>
      <c r="BG351" s="842"/>
      <c r="BH351" s="843"/>
      <c r="BI351" s="843"/>
      <c r="CR351" s="112"/>
      <c r="CS351" s="112"/>
      <c r="CT351" s="112"/>
      <c r="CU351" s="112"/>
      <c r="CV351" s="112"/>
      <c r="CW351" s="112"/>
      <c r="CX351" s="112"/>
      <c r="CY351" s="112"/>
      <c r="CZ351" s="112"/>
      <c r="DA351" s="112"/>
      <c r="DB351" s="112"/>
      <c r="DC351" s="112"/>
      <c r="DD351" s="112"/>
      <c r="DE351" s="112"/>
      <c r="DF351" s="112"/>
      <c r="DG351" s="112"/>
      <c r="DH351" s="112"/>
      <c r="DI351" s="112"/>
      <c r="DJ351" s="112"/>
      <c r="DK351" s="112"/>
      <c r="DL351" s="112"/>
      <c r="DM351" s="112"/>
      <c r="DN351" s="112"/>
      <c r="DO351" s="112"/>
      <c r="DP351" s="112"/>
      <c r="DQ351" s="112"/>
      <c r="DR351" s="112"/>
      <c r="DS351" s="112"/>
      <c r="DT351" s="112"/>
      <c r="DU351" s="112"/>
      <c r="DV351" s="112"/>
      <c r="DW351" s="112"/>
      <c r="DX351" s="112"/>
      <c r="DY351" s="112"/>
      <c r="DZ351" s="112"/>
      <c r="EA351" s="344"/>
      <c r="EB351" s="344"/>
      <c r="EC351" s="344"/>
      <c r="ED351" s="344"/>
      <c r="EE351" s="344"/>
      <c r="EF351" s="344"/>
      <c r="EG351" s="344"/>
      <c r="EH351" s="344"/>
      <c r="EI351" s="344"/>
      <c r="EJ351" s="344"/>
      <c r="EK351" s="344"/>
      <c r="EL351" s="344"/>
      <c r="EM351" s="344"/>
      <c r="EN351" s="344"/>
      <c r="EO351" s="344"/>
      <c r="EP351" s="344"/>
      <c r="ET351" s="33"/>
      <c r="EU351" s="37">
        <f t="shared" si="91"/>
        <v>0</v>
      </c>
      <c r="EV351" s="37" t="str">
        <f t="shared" si="92"/>
        <v/>
      </c>
      <c r="EX351" s="21">
        <f>IF(AND(OR($M351=PL①!$A$25,$M351=PL①!$A$26,$M351=PL①!$A$27),OR($AG351=PL①!$H$26,$AG351=PL①!$H$27,$AG351=PL①!$H$28)),1,0)</f>
        <v>0</v>
      </c>
      <c r="EY351" s="21">
        <f t="shared" si="93"/>
        <v>0</v>
      </c>
      <c r="EZ351" s="112">
        <f>IF($EY351=0,1,IF($O$73="",0,VLOOKUP($O$73,PL②!$A$58:$P$1517,$EY351))+IF($AD$73="",0,VLOOKUP($AD$73,PL②!$A$58:$P$1517,$EY351))+IF($AS$73="",0,VLOOKUP($AS$73,PL②!$A$58:$P$1517,$EY351)))</f>
        <v>1</v>
      </c>
      <c r="FA351" s="21" t="str">
        <f t="shared" si="94"/>
        <v/>
      </c>
      <c r="FB351" s="112"/>
      <c r="FC351" s="21">
        <f>IF(OR($M351=PL①!$A$25,$M351=PL①!$A$26,$M351=PL①!$A$28,$M351=PL①!$A$29),1,0)</f>
        <v>0</v>
      </c>
      <c r="FF351" s="21">
        <f t="shared" si="95"/>
        <v>0</v>
      </c>
      <c r="FG351" s="21">
        <f t="shared" si="96"/>
        <v>0</v>
      </c>
      <c r="FH351" s="21">
        <f>IF(AND($AG351=PL①!$H$29,OR(入力①申請書項目!$M351=PL①!$A$25,入力①申請書項目!$M351=PL①!$A$26,入力①申請書項目!$M351=PL①!$A$27)),1,0)</f>
        <v>0</v>
      </c>
      <c r="FI351" s="21">
        <f>IF(AND($O$69=PL②!$G$1,入力①申請書項目!$AG351=PL①!$H$26,OR(入力①申請書項目!$M351=PL①!$A$25,入力①申請書項目!$M351=PL①!$A$26,入力①申請書項目!$M351=PL①!$A$28,入力①申請書項目!$M351=PL①!$A$29)),1,0)</f>
        <v>0</v>
      </c>
      <c r="FJ351" s="21">
        <f>IF(AND($AT351=PL①!$D$26,OR(入力①申請書項目!$M351=PL①!$A$25,入力①申請書項目!$M351=PL①!$A$26,入力①申請書項目!$M351=PL①!$A$27)),1,0)</f>
        <v>0</v>
      </c>
      <c r="FL351" s="37" t="str">
        <f t="shared" si="97"/>
        <v/>
      </c>
      <c r="FM351" s="37" t="str">
        <f t="shared" si="98"/>
        <v/>
      </c>
      <c r="FN351" s="37" t="str">
        <f t="shared" si="99"/>
        <v/>
      </c>
      <c r="FO351" s="37" t="str">
        <f t="shared" si="100"/>
        <v/>
      </c>
      <c r="FP351" s="37" t="str">
        <f t="shared" si="101"/>
        <v/>
      </c>
      <c r="FR351" s="54">
        <f t="shared" si="102"/>
        <v>1</v>
      </c>
      <c r="FS351" s="54" t="str">
        <f t="shared" si="103"/>
        <v/>
      </c>
    </row>
    <row r="352" spans="4:175" ht="13.5" customHeight="1">
      <c r="D352" s="410">
        <v>184</v>
      </c>
      <c r="E352" s="842"/>
      <c r="F352" s="843"/>
      <c r="G352" s="842"/>
      <c r="H352" s="843"/>
      <c r="I352" s="843"/>
      <c r="J352" s="842"/>
      <c r="K352" s="843"/>
      <c r="L352" s="843"/>
      <c r="M352" s="842"/>
      <c r="N352" s="842"/>
      <c r="O352" s="842"/>
      <c r="P352" s="842"/>
      <c r="Q352" s="853"/>
      <c r="R352" s="853"/>
      <c r="S352" s="853"/>
      <c r="T352" s="853"/>
      <c r="U352" s="853"/>
      <c r="V352" s="853"/>
      <c r="W352" s="853"/>
      <c r="X352" s="853"/>
      <c r="Y352" s="853"/>
      <c r="Z352" s="853"/>
      <c r="AA352" s="835"/>
      <c r="AB352" s="836"/>
      <c r="AC352" s="836"/>
      <c r="AD352" s="840"/>
      <c r="AE352" s="840"/>
      <c r="AF352" s="841"/>
      <c r="AG352" s="850"/>
      <c r="AH352" s="851"/>
      <c r="AI352" s="851"/>
      <c r="AJ352" s="852"/>
      <c r="AK352" s="839"/>
      <c r="AL352" s="839"/>
      <c r="AM352" s="839"/>
      <c r="AN352" s="854"/>
      <c r="AO352" s="840"/>
      <c r="AP352" s="849">
        <f t="shared" si="104"/>
        <v>0</v>
      </c>
      <c r="AQ352" s="849"/>
      <c r="AR352" s="849"/>
      <c r="AS352" s="849"/>
      <c r="AT352" s="847"/>
      <c r="AU352" s="848"/>
      <c r="AV352" s="834"/>
      <c r="AW352" s="834"/>
      <c r="AX352" s="834"/>
      <c r="AY352" s="834"/>
      <c r="AZ352" s="834"/>
      <c r="BA352" s="834"/>
      <c r="BB352" s="834"/>
      <c r="BC352" s="834"/>
      <c r="BD352" s="844"/>
      <c r="BE352" s="845"/>
      <c r="BF352" s="846"/>
      <c r="BG352" s="842"/>
      <c r="BH352" s="843"/>
      <c r="BI352" s="843"/>
      <c r="CR352" s="112"/>
      <c r="CS352" s="112"/>
      <c r="CT352" s="371"/>
      <c r="CU352" s="344"/>
      <c r="CV352" s="344"/>
      <c r="CW352" s="344"/>
      <c r="CX352" s="344"/>
      <c r="CY352" s="344"/>
      <c r="CZ352" s="344"/>
      <c r="DA352" s="344"/>
      <c r="DB352" s="344"/>
      <c r="DC352" s="344"/>
      <c r="DD352" s="344"/>
      <c r="DE352" s="344"/>
      <c r="DF352" s="344"/>
      <c r="DG352" s="344"/>
      <c r="DH352" s="344"/>
      <c r="DI352" s="344"/>
      <c r="DJ352" s="344"/>
      <c r="DK352" s="344"/>
      <c r="DL352" s="344"/>
      <c r="DM352" s="344"/>
      <c r="DN352" s="344"/>
      <c r="DO352" s="344"/>
      <c r="DP352" s="344"/>
      <c r="DQ352" s="344"/>
      <c r="DR352" s="344"/>
      <c r="DS352" s="344"/>
      <c r="DT352" s="344"/>
      <c r="DU352" s="344"/>
      <c r="DV352" s="344"/>
      <c r="DW352" s="344"/>
      <c r="DX352" s="344"/>
      <c r="DY352" s="344"/>
      <c r="DZ352" s="344"/>
      <c r="EA352" s="344"/>
      <c r="EB352" s="344"/>
      <c r="EC352" s="344"/>
      <c r="ED352" s="344"/>
      <c r="EE352" s="344"/>
      <c r="EF352" s="344"/>
      <c r="EG352" s="344"/>
      <c r="EH352" s="344"/>
      <c r="EI352" s="344"/>
      <c r="EJ352" s="344"/>
      <c r="EK352" s="344"/>
      <c r="EL352" s="344"/>
      <c r="EM352" s="344"/>
      <c r="EN352" s="344"/>
      <c r="EO352" s="344"/>
      <c r="EP352" s="344"/>
      <c r="ET352" s="33"/>
      <c r="EU352" s="37">
        <f t="shared" si="91"/>
        <v>0</v>
      </c>
      <c r="EV352" s="37" t="str">
        <f t="shared" si="92"/>
        <v/>
      </c>
      <c r="EX352" s="21">
        <f>IF(AND(OR($M352=PL①!$A$25,$M352=PL①!$A$26,$M352=PL①!$A$27),OR($AG352=PL①!$H$26,$AG352=PL①!$H$27,$AG352=PL①!$H$28)),1,0)</f>
        <v>0</v>
      </c>
      <c r="EY352" s="21">
        <f t="shared" si="93"/>
        <v>0</v>
      </c>
      <c r="EZ352" s="112">
        <f>IF($EY352=0,1,IF($O$73="",0,VLOOKUP($O$73,PL②!$A$58:$P$1517,$EY352))+IF($AD$73="",0,VLOOKUP($AD$73,PL②!$A$58:$P$1517,$EY352))+IF($AS$73="",0,VLOOKUP($AS$73,PL②!$A$58:$P$1517,$EY352)))</f>
        <v>1</v>
      </c>
      <c r="FA352" s="21" t="str">
        <f t="shared" si="94"/>
        <v/>
      </c>
      <c r="FB352" s="112"/>
      <c r="FC352" s="21">
        <f>IF(OR($M352=PL①!$A$25,$M352=PL①!$A$26,$M352=PL①!$A$28,$M352=PL①!$A$29),1,0)</f>
        <v>0</v>
      </c>
      <c r="FF352" s="21">
        <f t="shared" si="95"/>
        <v>0</v>
      </c>
      <c r="FG352" s="21">
        <f t="shared" si="96"/>
        <v>0</v>
      </c>
      <c r="FH352" s="21">
        <f>IF(AND($AG352=PL①!$H$29,OR(入力①申請書項目!$M352=PL①!$A$25,入力①申請書項目!$M352=PL①!$A$26,入力①申請書項目!$M352=PL①!$A$27)),1,0)</f>
        <v>0</v>
      </c>
      <c r="FI352" s="21">
        <f>IF(AND($O$69=PL②!$G$1,入力①申請書項目!$AG352=PL①!$H$26,OR(入力①申請書項目!$M352=PL①!$A$25,入力①申請書項目!$M352=PL①!$A$26,入力①申請書項目!$M352=PL①!$A$28,入力①申請書項目!$M352=PL①!$A$29)),1,0)</f>
        <v>0</v>
      </c>
      <c r="FJ352" s="21">
        <f>IF(AND($AT352=PL①!$D$26,OR(入力①申請書項目!$M352=PL①!$A$25,入力①申請書項目!$M352=PL①!$A$26,入力①申請書項目!$M352=PL①!$A$27)),1,0)</f>
        <v>0</v>
      </c>
      <c r="FL352" s="37" t="str">
        <f t="shared" si="97"/>
        <v/>
      </c>
      <c r="FM352" s="37" t="str">
        <f t="shared" si="98"/>
        <v/>
      </c>
      <c r="FN352" s="37" t="str">
        <f t="shared" si="99"/>
        <v/>
      </c>
      <c r="FO352" s="37" t="str">
        <f t="shared" si="100"/>
        <v/>
      </c>
      <c r="FP352" s="37" t="str">
        <f t="shared" si="101"/>
        <v/>
      </c>
      <c r="FR352" s="54">
        <f t="shared" si="102"/>
        <v>1</v>
      </c>
      <c r="FS352" s="54" t="str">
        <f t="shared" si="103"/>
        <v/>
      </c>
    </row>
    <row r="353" spans="4:175" ht="13.5" customHeight="1">
      <c r="D353" s="410">
        <v>185</v>
      </c>
      <c r="E353" s="842"/>
      <c r="F353" s="843"/>
      <c r="G353" s="842"/>
      <c r="H353" s="843"/>
      <c r="I353" s="843"/>
      <c r="J353" s="842"/>
      <c r="K353" s="843"/>
      <c r="L353" s="843"/>
      <c r="M353" s="842"/>
      <c r="N353" s="842"/>
      <c r="O353" s="842"/>
      <c r="P353" s="842"/>
      <c r="Q353" s="853"/>
      <c r="R353" s="853"/>
      <c r="S353" s="853"/>
      <c r="T353" s="853"/>
      <c r="U353" s="853"/>
      <c r="V353" s="853"/>
      <c r="W353" s="853"/>
      <c r="X353" s="853"/>
      <c r="Y353" s="853"/>
      <c r="Z353" s="853"/>
      <c r="AA353" s="835"/>
      <c r="AB353" s="836"/>
      <c r="AC353" s="836"/>
      <c r="AD353" s="841"/>
      <c r="AE353" s="853"/>
      <c r="AF353" s="853"/>
      <c r="AG353" s="842"/>
      <c r="AH353" s="842"/>
      <c r="AI353" s="842"/>
      <c r="AJ353" s="842"/>
      <c r="AK353" s="839"/>
      <c r="AL353" s="839"/>
      <c r="AM353" s="839"/>
      <c r="AN353" s="853"/>
      <c r="AO353" s="853"/>
      <c r="AP353" s="849">
        <f t="shared" si="104"/>
        <v>0</v>
      </c>
      <c r="AQ353" s="849"/>
      <c r="AR353" s="849"/>
      <c r="AS353" s="849"/>
      <c r="AT353" s="855"/>
      <c r="AU353" s="855"/>
      <c r="AV353" s="834"/>
      <c r="AW353" s="834"/>
      <c r="AX353" s="834"/>
      <c r="AY353" s="834"/>
      <c r="AZ353" s="834"/>
      <c r="BA353" s="834"/>
      <c r="BB353" s="834"/>
      <c r="BC353" s="834"/>
      <c r="BD353" s="834"/>
      <c r="BE353" s="834"/>
      <c r="BF353" s="834"/>
      <c r="BG353" s="842"/>
      <c r="BH353" s="843"/>
      <c r="BI353" s="843"/>
      <c r="CR353" s="112"/>
      <c r="CS353" s="112"/>
      <c r="CT353" s="371"/>
      <c r="CU353" s="344"/>
      <c r="CV353" s="344"/>
      <c r="CW353" s="344"/>
      <c r="CX353" s="344"/>
      <c r="CY353" s="344"/>
      <c r="CZ353" s="344"/>
      <c r="DA353" s="344"/>
      <c r="DB353" s="344"/>
      <c r="DC353" s="344"/>
      <c r="DD353" s="344"/>
      <c r="DE353" s="344"/>
      <c r="DF353" s="344"/>
      <c r="DG353" s="344"/>
      <c r="DH353" s="344"/>
      <c r="DI353" s="344"/>
      <c r="DJ353" s="344"/>
      <c r="DK353" s="344"/>
      <c r="DL353" s="344"/>
      <c r="DM353" s="344"/>
      <c r="DN353" s="344"/>
      <c r="DO353" s="344"/>
      <c r="DP353" s="344"/>
      <c r="DQ353" s="344"/>
      <c r="DR353" s="344"/>
      <c r="DS353" s="344"/>
      <c r="DT353" s="344"/>
      <c r="DU353" s="344"/>
      <c r="DV353" s="344"/>
      <c r="DW353" s="344"/>
      <c r="DX353" s="344"/>
      <c r="DY353" s="344"/>
      <c r="DZ353" s="344"/>
      <c r="EA353" s="344"/>
      <c r="EB353" s="344"/>
      <c r="EC353" s="344"/>
      <c r="ED353" s="344"/>
      <c r="EE353" s="344"/>
      <c r="EF353" s="344"/>
      <c r="EG353" s="344"/>
      <c r="EH353" s="344"/>
      <c r="EI353" s="344"/>
      <c r="EJ353" s="344"/>
      <c r="EK353" s="344"/>
      <c r="EL353" s="344"/>
      <c r="EM353" s="344"/>
      <c r="EN353" s="344"/>
      <c r="EO353" s="344"/>
      <c r="EP353" s="344"/>
      <c r="ET353" s="33"/>
      <c r="EU353" s="37">
        <f t="shared" si="91"/>
        <v>0</v>
      </c>
      <c r="EV353" s="37" t="str">
        <f t="shared" si="92"/>
        <v/>
      </c>
      <c r="EX353" s="21">
        <f>IF(AND(OR($M353=PL①!$A$25,$M353=PL①!$A$26,$M353=PL①!$A$27),OR($AG353=PL①!$H$26,$AG353=PL①!$H$27,$AG353=PL①!$H$28)),1,0)</f>
        <v>0</v>
      </c>
      <c r="EY353" s="21">
        <f t="shared" si="93"/>
        <v>0</v>
      </c>
      <c r="EZ353" s="112">
        <f>IF($EY353=0,1,IF($O$73="",0,VLOOKUP($O$73,PL②!$A$58:$P$1517,$EY353))+IF($AD$73="",0,VLOOKUP($AD$73,PL②!$A$58:$P$1517,$EY353))+IF($AS$73="",0,VLOOKUP($AS$73,PL②!$A$58:$P$1517,$EY353)))</f>
        <v>1</v>
      </c>
      <c r="FA353" s="21" t="str">
        <f t="shared" si="94"/>
        <v/>
      </c>
      <c r="FB353" s="112"/>
      <c r="FC353" s="21">
        <f>IF(OR($M353=PL①!$A$25,$M353=PL①!$A$26,$M353=PL①!$A$28,$M353=PL①!$A$29),1,0)</f>
        <v>0</v>
      </c>
      <c r="FF353" s="21">
        <f t="shared" si="95"/>
        <v>0</v>
      </c>
      <c r="FG353" s="21">
        <f t="shared" si="96"/>
        <v>0</v>
      </c>
      <c r="FH353" s="21">
        <f>IF(AND($AG353=PL①!$H$29,OR(入力①申請書項目!$M353=PL①!$A$25,入力①申請書項目!$M353=PL①!$A$26,入力①申請書項目!$M353=PL①!$A$27)),1,0)</f>
        <v>0</v>
      </c>
      <c r="FI353" s="21">
        <f>IF(AND($O$69=PL②!$G$1,入力①申請書項目!$AG353=PL①!$H$26,OR(入力①申請書項目!$M353=PL①!$A$25,入力①申請書項目!$M353=PL①!$A$26,入力①申請書項目!$M353=PL①!$A$28,入力①申請書項目!$M353=PL①!$A$29)),1,0)</f>
        <v>0</v>
      </c>
      <c r="FJ353" s="21">
        <f>IF(AND($AT353=PL①!$D$26,OR(入力①申請書項目!$M353=PL①!$A$25,入力①申請書項目!$M353=PL①!$A$26,入力①申請書項目!$M353=PL①!$A$27)),1,0)</f>
        <v>0</v>
      </c>
      <c r="FL353" s="37" t="str">
        <f t="shared" si="97"/>
        <v/>
      </c>
      <c r="FM353" s="37" t="str">
        <f t="shared" si="98"/>
        <v/>
      </c>
      <c r="FN353" s="37" t="str">
        <f t="shared" si="99"/>
        <v/>
      </c>
      <c r="FO353" s="37" t="str">
        <f t="shared" si="100"/>
        <v/>
      </c>
      <c r="FP353" s="37" t="str">
        <f t="shared" si="101"/>
        <v/>
      </c>
      <c r="FR353" s="54">
        <f t="shared" si="102"/>
        <v>1</v>
      </c>
      <c r="FS353" s="54" t="str">
        <f t="shared" si="103"/>
        <v/>
      </c>
    </row>
    <row r="354" spans="4:175" ht="13.5" customHeight="1">
      <c r="D354" s="410">
        <v>186</v>
      </c>
      <c r="E354" s="842"/>
      <c r="F354" s="843"/>
      <c r="G354" s="842"/>
      <c r="H354" s="843"/>
      <c r="I354" s="843"/>
      <c r="J354" s="842"/>
      <c r="K354" s="843"/>
      <c r="L354" s="843"/>
      <c r="M354" s="842"/>
      <c r="N354" s="842"/>
      <c r="O354" s="842"/>
      <c r="P354" s="842"/>
      <c r="Q354" s="853"/>
      <c r="R354" s="853"/>
      <c r="S354" s="853"/>
      <c r="T354" s="853"/>
      <c r="U354" s="853"/>
      <c r="V354" s="853"/>
      <c r="W354" s="853"/>
      <c r="X354" s="853"/>
      <c r="Y354" s="853"/>
      <c r="Z354" s="853"/>
      <c r="AA354" s="837"/>
      <c r="AB354" s="838"/>
      <c r="AC354" s="838"/>
      <c r="AD354" s="841"/>
      <c r="AE354" s="853"/>
      <c r="AF354" s="853"/>
      <c r="AG354" s="842"/>
      <c r="AH354" s="842"/>
      <c r="AI354" s="842"/>
      <c r="AJ354" s="842"/>
      <c r="AK354" s="839"/>
      <c r="AL354" s="839"/>
      <c r="AM354" s="839"/>
      <c r="AN354" s="853"/>
      <c r="AO354" s="853"/>
      <c r="AP354" s="849">
        <f t="shared" si="104"/>
        <v>0</v>
      </c>
      <c r="AQ354" s="849"/>
      <c r="AR354" s="849"/>
      <c r="AS354" s="849"/>
      <c r="AT354" s="855"/>
      <c r="AU354" s="855"/>
      <c r="AV354" s="834"/>
      <c r="AW354" s="834"/>
      <c r="AX354" s="834"/>
      <c r="AY354" s="834"/>
      <c r="AZ354" s="834"/>
      <c r="BA354" s="834"/>
      <c r="BB354" s="834"/>
      <c r="BC354" s="834"/>
      <c r="BD354" s="834"/>
      <c r="BE354" s="834"/>
      <c r="BF354" s="834"/>
      <c r="BG354" s="842"/>
      <c r="BH354" s="843"/>
      <c r="BI354" s="843"/>
      <c r="CR354" s="112"/>
      <c r="CS354" s="112"/>
      <c r="CT354" s="372"/>
      <c r="CU354" s="372"/>
      <c r="CV354" s="372"/>
      <c r="CW354" s="372"/>
      <c r="CX354" s="372"/>
      <c r="CY354" s="372"/>
      <c r="CZ354" s="372"/>
      <c r="DA354" s="372"/>
      <c r="DB354" s="372"/>
      <c r="DC354" s="372"/>
      <c r="DD354" s="372"/>
      <c r="DE354" s="372"/>
      <c r="DF354" s="344"/>
      <c r="DG354" s="372"/>
      <c r="DH354" s="372"/>
      <c r="DI354" s="344"/>
      <c r="DJ354" s="372"/>
      <c r="DK354" s="372"/>
      <c r="DL354" s="372"/>
      <c r="DM354" s="372"/>
      <c r="DN354" s="372"/>
      <c r="DO354" s="372"/>
      <c r="DP354" s="372"/>
      <c r="DQ354" s="372"/>
      <c r="DR354" s="372"/>
      <c r="DS354" s="372"/>
      <c r="DT354" s="372"/>
      <c r="DU354" s="372"/>
      <c r="DV354" s="372"/>
      <c r="DW354" s="344"/>
      <c r="DX354" s="344"/>
      <c r="DY354" s="344"/>
      <c r="DZ354" s="344"/>
      <c r="EA354" s="344"/>
      <c r="EB354" s="344"/>
      <c r="EC354" s="344"/>
      <c r="ED354" s="344"/>
      <c r="EE354" s="344"/>
      <c r="EF354" s="344"/>
      <c r="EG354" s="344"/>
      <c r="EH354" s="344"/>
      <c r="EI354" s="344"/>
      <c r="EJ354" s="344"/>
      <c r="EK354" s="344"/>
      <c r="EL354" s="344"/>
      <c r="EM354" s="344"/>
      <c r="EN354" s="344"/>
      <c r="EO354" s="344"/>
      <c r="EP354" s="344"/>
      <c r="ET354" s="33"/>
      <c r="EU354" s="37">
        <f t="shared" si="91"/>
        <v>0</v>
      </c>
      <c r="EV354" s="37" t="str">
        <f t="shared" si="92"/>
        <v/>
      </c>
      <c r="EX354" s="21">
        <f>IF(AND(OR($M354=PL①!$A$25,$M354=PL①!$A$26,$M354=PL①!$A$27),OR($AG354=PL①!$H$26,$AG354=PL①!$H$27,$AG354=PL①!$H$28)),1,0)</f>
        <v>0</v>
      </c>
      <c r="EY354" s="21">
        <f t="shared" si="93"/>
        <v>0</v>
      </c>
      <c r="EZ354" s="112">
        <f>IF($EY354=0,1,IF($O$73="",0,VLOOKUP($O$73,PL②!$A$58:$P$1517,$EY354))+IF($AD$73="",0,VLOOKUP($AD$73,PL②!$A$58:$P$1517,$EY354))+IF($AS$73="",0,VLOOKUP($AS$73,PL②!$A$58:$P$1517,$EY354)))</f>
        <v>1</v>
      </c>
      <c r="FA354" s="21" t="str">
        <f t="shared" si="94"/>
        <v/>
      </c>
      <c r="FB354" s="112"/>
      <c r="FC354" s="21">
        <f>IF(OR($M354=PL①!$A$25,$M354=PL①!$A$26,$M354=PL①!$A$28,$M354=PL①!$A$29),1,0)</f>
        <v>0</v>
      </c>
      <c r="FF354" s="21">
        <f t="shared" si="95"/>
        <v>0</v>
      </c>
      <c r="FG354" s="21">
        <f t="shared" si="96"/>
        <v>0</v>
      </c>
      <c r="FH354" s="21">
        <f>IF(AND($AG354=PL①!$H$29,OR(入力①申請書項目!$M354=PL①!$A$25,入力①申請書項目!$M354=PL①!$A$26,入力①申請書項目!$M354=PL①!$A$27)),1,0)</f>
        <v>0</v>
      </c>
      <c r="FI354" s="21">
        <f>IF(AND($O$69=PL②!$G$1,入力①申請書項目!$AG354=PL①!$H$26,OR(入力①申請書項目!$M354=PL①!$A$25,入力①申請書項目!$M354=PL①!$A$26,入力①申請書項目!$M354=PL①!$A$28,入力①申請書項目!$M354=PL①!$A$29)),1,0)</f>
        <v>0</v>
      </c>
      <c r="FJ354" s="21">
        <f>IF(AND($AT354=PL①!$D$26,OR(入力①申請書項目!$M354=PL①!$A$25,入力①申請書項目!$M354=PL①!$A$26,入力①申請書項目!$M354=PL①!$A$27)),1,0)</f>
        <v>0</v>
      </c>
      <c r="FL354" s="37" t="str">
        <f t="shared" si="97"/>
        <v/>
      </c>
      <c r="FM354" s="37" t="str">
        <f t="shared" si="98"/>
        <v/>
      </c>
      <c r="FN354" s="37" t="str">
        <f t="shared" si="99"/>
        <v/>
      </c>
      <c r="FO354" s="37" t="str">
        <f t="shared" si="100"/>
        <v/>
      </c>
      <c r="FP354" s="37" t="str">
        <f t="shared" si="101"/>
        <v/>
      </c>
      <c r="FR354" s="54">
        <f t="shared" si="102"/>
        <v>1</v>
      </c>
      <c r="FS354" s="54" t="str">
        <f t="shared" si="103"/>
        <v/>
      </c>
    </row>
    <row r="355" spans="4:175" ht="13.5" customHeight="1">
      <c r="D355" s="410">
        <v>187</v>
      </c>
      <c r="E355" s="842"/>
      <c r="F355" s="843"/>
      <c r="G355" s="842"/>
      <c r="H355" s="843"/>
      <c r="I355" s="843"/>
      <c r="J355" s="842"/>
      <c r="K355" s="843"/>
      <c r="L355" s="843"/>
      <c r="M355" s="842"/>
      <c r="N355" s="842"/>
      <c r="O355" s="842"/>
      <c r="P355" s="842"/>
      <c r="Q355" s="853"/>
      <c r="R355" s="853"/>
      <c r="S355" s="853"/>
      <c r="T355" s="853"/>
      <c r="U355" s="853"/>
      <c r="V355" s="853"/>
      <c r="W355" s="853"/>
      <c r="X355" s="853"/>
      <c r="Y355" s="853"/>
      <c r="Z355" s="853"/>
      <c r="AA355" s="835"/>
      <c r="AB355" s="836"/>
      <c r="AC355" s="836"/>
      <c r="AD355" s="840"/>
      <c r="AE355" s="840"/>
      <c r="AF355" s="841"/>
      <c r="AG355" s="850"/>
      <c r="AH355" s="851"/>
      <c r="AI355" s="851"/>
      <c r="AJ355" s="852"/>
      <c r="AK355" s="839"/>
      <c r="AL355" s="839"/>
      <c r="AM355" s="839"/>
      <c r="AN355" s="854"/>
      <c r="AO355" s="840"/>
      <c r="AP355" s="849">
        <f t="shared" si="104"/>
        <v>0</v>
      </c>
      <c r="AQ355" s="849"/>
      <c r="AR355" s="849"/>
      <c r="AS355" s="849"/>
      <c r="AT355" s="847"/>
      <c r="AU355" s="848"/>
      <c r="AV355" s="834"/>
      <c r="AW355" s="834"/>
      <c r="AX355" s="834"/>
      <c r="AY355" s="834"/>
      <c r="AZ355" s="834"/>
      <c r="BA355" s="834"/>
      <c r="BB355" s="834"/>
      <c r="BC355" s="834"/>
      <c r="BD355" s="844"/>
      <c r="BE355" s="845"/>
      <c r="BF355" s="846"/>
      <c r="BG355" s="842"/>
      <c r="BH355" s="843"/>
      <c r="BI355" s="843"/>
      <c r="CR355" s="112"/>
      <c r="CS355" s="112"/>
      <c r="CT355" s="372"/>
      <c r="CU355" s="372"/>
      <c r="CV355" s="372"/>
      <c r="CW355" s="372"/>
      <c r="CX355" s="372"/>
      <c r="CY355" s="372"/>
      <c r="CZ355" s="372"/>
      <c r="DA355" s="372"/>
      <c r="DB355" s="372"/>
      <c r="DC355" s="372"/>
      <c r="DD355" s="372"/>
      <c r="DE355" s="372"/>
      <c r="DF355" s="344"/>
      <c r="DG355" s="372"/>
      <c r="DH355" s="372"/>
      <c r="DI355" s="344"/>
      <c r="DJ355" s="372"/>
      <c r="DK355" s="372"/>
      <c r="DL355" s="372"/>
      <c r="DM355" s="372"/>
      <c r="DN355" s="372"/>
      <c r="DO355" s="372"/>
      <c r="DP355" s="372"/>
      <c r="DQ355" s="372"/>
      <c r="DR355" s="372"/>
      <c r="DS355" s="372"/>
      <c r="DT355" s="372"/>
      <c r="DU355" s="372"/>
      <c r="DV355" s="372"/>
      <c r="DW355" s="344"/>
      <c r="DX355" s="344"/>
      <c r="DY355" s="344"/>
      <c r="DZ355" s="344"/>
      <c r="EA355" s="344"/>
      <c r="EB355" s="344"/>
      <c r="EC355" s="344"/>
      <c r="ED355" s="344"/>
      <c r="EE355" s="344"/>
      <c r="EF355" s="344"/>
      <c r="EG355" s="344"/>
      <c r="EH355" s="344"/>
      <c r="EI355" s="344"/>
      <c r="EJ355" s="344"/>
      <c r="EK355" s="344"/>
      <c r="EL355" s="344"/>
      <c r="EM355" s="344"/>
      <c r="EN355" s="344"/>
      <c r="EO355" s="344"/>
      <c r="EP355" s="344"/>
      <c r="ET355" s="33"/>
      <c r="EU355" s="37">
        <f t="shared" si="91"/>
        <v>0</v>
      </c>
      <c r="EV355" s="37" t="str">
        <f t="shared" si="92"/>
        <v/>
      </c>
      <c r="EX355" s="21">
        <f>IF(AND(OR($M355=PL①!$A$25,$M355=PL①!$A$26,$M355=PL①!$A$27),OR($AG355=PL①!$H$26,$AG355=PL①!$H$27,$AG355=PL①!$H$28)),1,0)</f>
        <v>0</v>
      </c>
      <c r="EY355" s="21">
        <f t="shared" si="93"/>
        <v>0</v>
      </c>
      <c r="EZ355" s="112">
        <f>IF($EY355=0,1,IF($O$73="",0,VLOOKUP($O$73,PL②!$A$58:$P$1517,$EY355))+IF($AD$73="",0,VLOOKUP($AD$73,PL②!$A$58:$P$1517,$EY355))+IF($AS$73="",0,VLOOKUP($AS$73,PL②!$A$58:$P$1517,$EY355)))</f>
        <v>1</v>
      </c>
      <c r="FA355" s="21" t="str">
        <f t="shared" si="94"/>
        <v/>
      </c>
      <c r="FB355" s="112"/>
      <c r="FC355" s="21">
        <f>IF(OR($M355=PL①!$A$25,$M355=PL①!$A$26,$M355=PL①!$A$28,$M355=PL①!$A$29),1,0)</f>
        <v>0</v>
      </c>
      <c r="FF355" s="21">
        <f t="shared" si="95"/>
        <v>0</v>
      </c>
      <c r="FG355" s="21">
        <f t="shared" si="96"/>
        <v>0</v>
      </c>
      <c r="FH355" s="21">
        <f>IF(AND($AG355=PL①!$H$29,OR(入力①申請書項目!$M355=PL①!$A$25,入力①申請書項目!$M355=PL①!$A$26,入力①申請書項目!$M355=PL①!$A$27)),1,0)</f>
        <v>0</v>
      </c>
      <c r="FI355" s="21">
        <f>IF(AND($O$69=PL②!$G$1,入力①申請書項目!$AG355=PL①!$H$26,OR(入力①申請書項目!$M355=PL①!$A$25,入力①申請書項目!$M355=PL①!$A$26,入力①申請書項目!$M355=PL①!$A$28,入力①申請書項目!$M355=PL①!$A$29)),1,0)</f>
        <v>0</v>
      </c>
      <c r="FJ355" s="21">
        <f>IF(AND($AT355=PL①!$D$26,OR(入力①申請書項目!$M355=PL①!$A$25,入力①申請書項目!$M355=PL①!$A$26,入力①申請書項目!$M355=PL①!$A$27)),1,0)</f>
        <v>0</v>
      </c>
      <c r="FL355" s="37" t="str">
        <f t="shared" si="97"/>
        <v/>
      </c>
      <c r="FM355" s="37" t="str">
        <f t="shared" si="98"/>
        <v/>
      </c>
      <c r="FN355" s="37" t="str">
        <f t="shared" si="99"/>
        <v/>
      </c>
      <c r="FO355" s="37" t="str">
        <f t="shared" si="100"/>
        <v/>
      </c>
      <c r="FP355" s="37" t="str">
        <f t="shared" si="101"/>
        <v/>
      </c>
      <c r="FR355" s="54">
        <f t="shared" si="102"/>
        <v>1</v>
      </c>
      <c r="FS355" s="54" t="str">
        <f t="shared" si="103"/>
        <v/>
      </c>
    </row>
    <row r="356" spans="4:175" ht="13.5" customHeight="1">
      <c r="D356" s="410">
        <v>188</v>
      </c>
      <c r="E356" s="842"/>
      <c r="F356" s="843"/>
      <c r="G356" s="842"/>
      <c r="H356" s="843"/>
      <c r="I356" s="843"/>
      <c r="J356" s="842"/>
      <c r="K356" s="843"/>
      <c r="L356" s="843"/>
      <c r="M356" s="842"/>
      <c r="N356" s="842"/>
      <c r="O356" s="842"/>
      <c r="P356" s="842"/>
      <c r="Q356" s="853"/>
      <c r="R356" s="853"/>
      <c r="S356" s="853"/>
      <c r="T356" s="853"/>
      <c r="U356" s="853"/>
      <c r="V356" s="853"/>
      <c r="W356" s="853"/>
      <c r="X356" s="853"/>
      <c r="Y356" s="853"/>
      <c r="Z356" s="853"/>
      <c r="AA356" s="835"/>
      <c r="AB356" s="836"/>
      <c r="AC356" s="836"/>
      <c r="AD356" s="841"/>
      <c r="AE356" s="853"/>
      <c r="AF356" s="853"/>
      <c r="AG356" s="842"/>
      <c r="AH356" s="842"/>
      <c r="AI356" s="842"/>
      <c r="AJ356" s="842"/>
      <c r="AK356" s="839"/>
      <c r="AL356" s="839"/>
      <c r="AM356" s="839"/>
      <c r="AN356" s="853"/>
      <c r="AO356" s="853"/>
      <c r="AP356" s="849">
        <f t="shared" si="104"/>
        <v>0</v>
      </c>
      <c r="AQ356" s="849"/>
      <c r="AR356" s="849"/>
      <c r="AS356" s="849"/>
      <c r="AT356" s="855"/>
      <c r="AU356" s="855"/>
      <c r="AV356" s="834"/>
      <c r="AW356" s="834"/>
      <c r="AX356" s="834"/>
      <c r="AY356" s="834"/>
      <c r="AZ356" s="834"/>
      <c r="BA356" s="834"/>
      <c r="BB356" s="834"/>
      <c r="BC356" s="834"/>
      <c r="BD356" s="834"/>
      <c r="BE356" s="834"/>
      <c r="BF356" s="834"/>
      <c r="BG356" s="842"/>
      <c r="BH356" s="843"/>
      <c r="BI356" s="843"/>
      <c r="CR356" s="112"/>
      <c r="CS356" s="112"/>
      <c r="CT356" s="372"/>
      <c r="CU356" s="372"/>
      <c r="CV356" s="372"/>
      <c r="CW356" s="372"/>
      <c r="CX356" s="372"/>
      <c r="CY356" s="372"/>
      <c r="CZ356" s="372"/>
      <c r="DA356" s="372"/>
      <c r="DB356" s="372"/>
      <c r="DC356" s="372"/>
      <c r="DD356" s="372"/>
      <c r="DE356" s="372"/>
      <c r="DF356" s="344"/>
      <c r="DG356" s="372"/>
      <c r="DH356" s="372"/>
      <c r="DI356" s="344"/>
      <c r="DJ356" s="372"/>
      <c r="DK356" s="372"/>
      <c r="DL356" s="372"/>
      <c r="DM356" s="372"/>
      <c r="DN356" s="372"/>
      <c r="DO356" s="372"/>
      <c r="DP356" s="372"/>
      <c r="DQ356" s="372"/>
      <c r="DR356" s="372"/>
      <c r="DS356" s="372"/>
      <c r="DT356" s="372"/>
      <c r="DU356" s="372"/>
      <c r="DV356" s="372"/>
      <c r="DW356" s="344"/>
      <c r="DX356" s="344"/>
      <c r="DY356" s="344"/>
      <c r="DZ356" s="344"/>
      <c r="EA356" s="344"/>
      <c r="EB356" s="344"/>
      <c r="EC356" s="344"/>
      <c r="ED356" s="344"/>
      <c r="EE356" s="344"/>
      <c r="EF356" s="344"/>
      <c r="EG356" s="344"/>
      <c r="EH356" s="344"/>
      <c r="EI356" s="344"/>
      <c r="EJ356" s="344"/>
      <c r="EK356" s="344"/>
      <c r="EL356" s="344"/>
      <c r="EM356" s="344"/>
      <c r="EN356" s="344"/>
      <c r="EO356" s="344"/>
      <c r="EP356" s="344"/>
      <c r="ET356" s="33"/>
      <c r="EU356" s="37">
        <f t="shared" si="91"/>
        <v>0</v>
      </c>
      <c r="EV356" s="37" t="str">
        <f t="shared" si="92"/>
        <v/>
      </c>
      <c r="EX356" s="21">
        <f>IF(AND(OR($M356=PL①!$A$25,$M356=PL①!$A$26,$M356=PL①!$A$27),OR($AG356=PL①!$H$26,$AG356=PL①!$H$27,$AG356=PL①!$H$28)),1,0)</f>
        <v>0</v>
      </c>
      <c r="EY356" s="21">
        <f t="shared" si="93"/>
        <v>0</v>
      </c>
      <c r="EZ356" s="112">
        <f>IF($EY356=0,1,IF($O$73="",0,VLOOKUP($O$73,PL②!$A$58:$P$1517,$EY356))+IF($AD$73="",0,VLOOKUP($AD$73,PL②!$A$58:$P$1517,$EY356))+IF($AS$73="",0,VLOOKUP($AS$73,PL②!$A$58:$P$1517,$EY356)))</f>
        <v>1</v>
      </c>
      <c r="FA356" s="21" t="str">
        <f t="shared" si="94"/>
        <v/>
      </c>
      <c r="FB356" s="112"/>
      <c r="FC356" s="21">
        <f>IF(OR($M356=PL①!$A$25,$M356=PL①!$A$26,$M356=PL①!$A$28,$M356=PL①!$A$29),1,0)</f>
        <v>0</v>
      </c>
      <c r="FF356" s="21">
        <f t="shared" si="95"/>
        <v>0</v>
      </c>
      <c r="FG356" s="21">
        <f t="shared" si="96"/>
        <v>0</v>
      </c>
      <c r="FH356" s="21">
        <f>IF(AND($AG356=PL①!$H$29,OR(入力①申請書項目!$M356=PL①!$A$25,入力①申請書項目!$M356=PL①!$A$26,入力①申請書項目!$M356=PL①!$A$27)),1,0)</f>
        <v>0</v>
      </c>
      <c r="FI356" s="21">
        <f>IF(AND($O$69=PL②!$G$1,入力①申請書項目!$AG356=PL①!$H$26,OR(入力①申請書項目!$M356=PL①!$A$25,入力①申請書項目!$M356=PL①!$A$26,入力①申請書項目!$M356=PL①!$A$28,入力①申請書項目!$M356=PL①!$A$29)),1,0)</f>
        <v>0</v>
      </c>
      <c r="FJ356" s="21">
        <f>IF(AND($AT356=PL①!$D$26,OR(入力①申請書項目!$M356=PL①!$A$25,入力①申請書項目!$M356=PL①!$A$26,入力①申請書項目!$M356=PL①!$A$27)),1,0)</f>
        <v>0</v>
      </c>
      <c r="FL356" s="37" t="str">
        <f t="shared" si="97"/>
        <v/>
      </c>
      <c r="FM356" s="37" t="str">
        <f t="shared" si="98"/>
        <v/>
      </c>
      <c r="FN356" s="37" t="str">
        <f t="shared" si="99"/>
        <v/>
      </c>
      <c r="FO356" s="37" t="str">
        <f t="shared" si="100"/>
        <v/>
      </c>
      <c r="FP356" s="37" t="str">
        <f t="shared" si="101"/>
        <v/>
      </c>
      <c r="FR356" s="54">
        <f t="shared" si="102"/>
        <v>1</v>
      </c>
      <c r="FS356" s="54" t="str">
        <f t="shared" si="103"/>
        <v/>
      </c>
    </row>
    <row r="357" spans="4:175" ht="13.5" customHeight="1">
      <c r="D357" s="410">
        <v>189</v>
      </c>
      <c r="E357" s="842"/>
      <c r="F357" s="843"/>
      <c r="G357" s="842"/>
      <c r="H357" s="843"/>
      <c r="I357" s="843"/>
      <c r="J357" s="842"/>
      <c r="K357" s="843"/>
      <c r="L357" s="843"/>
      <c r="M357" s="842"/>
      <c r="N357" s="842"/>
      <c r="O357" s="842"/>
      <c r="P357" s="842"/>
      <c r="Q357" s="853"/>
      <c r="R357" s="853"/>
      <c r="S357" s="853"/>
      <c r="T357" s="853"/>
      <c r="U357" s="853"/>
      <c r="V357" s="853"/>
      <c r="W357" s="853"/>
      <c r="X357" s="853"/>
      <c r="Y357" s="853"/>
      <c r="Z357" s="853"/>
      <c r="AA357" s="837"/>
      <c r="AB357" s="838"/>
      <c r="AC357" s="838"/>
      <c r="AD357" s="841"/>
      <c r="AE357" s="853"/>
      <c r="AF357" s="853"/>
      <c r="AG357" s="842"/>
      <c r="AH357" s="842"/>
      <c r="AI357" s="842"/>
      <c r="AJ357" s="842"/>
      <c r="AK357" s="839"/>
      <c r="AL357" s="839"/>
      <c r="AM357" s="839"/>
      <c r="AN357" s="853"/>
      <c r="AO357" s="853"/>
      <c r="AP357" s="849">
        <f t="shared" si="104"/>
        <v>0</v>
      </c>
      <c r="AQ357" s="849"/>
      <c r="AR357" s="849"/>
      <c r="AS357" s="849"/>
      <c r="AT357" s="855"/>
      <c r="AU357" s="855"/>
      <c r="AV357" s="834"/>
      <c r="AW357" s="834"/>
      <c r="AX357" s="834"/>
      <c r="AY357" s="834"/>
      <c r="AZ357" s="834"/>
      <c r="BA357" s="834"/>
      <c r="BB357" s="834"/>
      <c r="BC357" s="834"/>
      <c r="BD357" s="834"/>
      <c r="BE357" s="834"/>
      <c r="BF357" s="834"/>
      <c r="BG357" s="842"/>
      <c r="BH357" s="843"/>
      <c r="BI357" s="843"/>
      <c r="CR357" s="112"/>
      <c r="CS357" s="112"/>
      <c r="CT357" s="372"/>
      <c r="CU357" s="372"/>
      <c r="CV357" s="372"/>
      <c r="CW357" s="372"/>
      <c r="CX357" s="372"/>
      <c r="CY357" s="372"/>
      <c r="CZ357" s="372"/>
      <c r="DA357" s="372"/>
      <c r="DB357" s="372"/>
      <c r="DC357" s="372"/>
      <c r="DD357" s="372"/>
      <c r="DE357" s="372"/>
      <c r="DF357" s="344"/>
      <c r="DG357" s="372"/>
      <c r="DH357" s="372"/>
      <c r="DI357" s="344"/>
      <c r="DJ357" s="372"/>
      <c r="DK357" s="372"/>
      <c r="DL357" s="372"/>
      <c r="DM357" s="372"/>
      <c r="DN357" s="372"/>
      <c r="DO357" s="372"/>
      <c r="DP357" s="372"/>
      <c r="DQ357" s="372"/>
      <c r="DR357" s="372"/>
      <c r="DS357" s="372"/>
      <c r="DT357" s="372"/>
      <c r="DU357" s="372"/>
      <c r="DV357" s="372"/>
      <c r="DW357" s="344"/>
      <c r="DX357" s="344"/>
      <c r="DY357" s="344"/>
      <c r="DZ357" s="344"/>
      <c r="EA357" s="344"/>
      <c r="EB357" s="344"/>
      <c r="EC357" s="344"/>
      <c r="ED357" s="344"/>
      <c r="EE357" s="344"/>
      <c r="EF357" s="344"/>
      <c r="EG357" s="344"/>
      <c r="EH357" s="344"/>
      <c r="EI357" s="344"/>
      <c r="EJ357" s="344"/>
      <c r="EK357" s="344"/>
      <c r="EL357" s="344"/>
      <c r="EM357" s="344"/>
      <c r="EN357" s="344"/>
      <c r="EO357" s="344"/>
      <c r="EP357" s="344"/>
      <c r="ET357" s="33"/>
      <c r="EU357" s="37">
        <f t="shared" si="91"/>
        <v>0</v>
      </c>
      <c r="EV357" s="37" t="str">
        <f t="shared" si="92"/>
        <v/>
      </c>
      <c r="EX357" s="21">
        <f>IF(AND(OR($M357=PL①!$A$25,$M357=PL①!$A$26,$M357=PL①!$A$27),OR($AG357=PL①!$H$26,$AG357=PL①!$H$27,$AG357=PL①!$H$28)),1,0)</f>
        <v>0</v>
      </c>
      <c r="EY357" s="21">
        <f t="shared" si="93"/>
        <v>0</v>
      </c>
      <c r="EZ357" s="112">
        <f>IF($EY357=0,1,IF($O$73="",0,VLOOKUP($O$73,PL②!$A$58:$P$1517,$EY357))+IF($AD$73="",0,VLOOKUP($AD$73,PL②!$A$58:$P$1517,$EY357))+IF($AS$73="",0,VLOOKUP($AS$73,PL②!$A$58:$P$1517,$EY357)))</f>
        <v>1</v>
      </c>
      <c r="FA357" s="21" t="str">
        <f t="shared" si="94"/>
        <v/>
      </c>
      <c r="FB357" s="112"/>
      <c r="FC357" s="21">
        <f>IF(OR($M357=PL①!$A$25,$M357=PL①!$A$26,$M357=PL①!$A$28,$M357=PL①!$A$29),1,0)</f>
        <v>0</v>
      </c>
      <c r="FF357" s="21">
        <f t="shared" si="95"/>
        <v>0</v>
      </c>
      <c r="FG357" s="21">
        <f t="shared" si="96"/>
        <v>0</v>
      </c>
      <c r="FH357" s="21">
        <f>IF(AND($AG357=PL①!$H$29,OR(入力①申請書項目!$M357=PL①!$A$25,入力①申請書項目!$M357=PL①!$A$26,入力①申請書項目!$M357=PL①!$A$27)),1,0)</f>
        <v>0</v>
      </c>
      <c r="FI357" s="21">
        <f>IF(AND($O$69=PL②!$G$1,入力①申請書項目!$AG357=PL①!$H$26,OR(入力①申請書項目!$M357=PL①!$A$25,入力①申請書項目!$M357=PL①!$A$26,入力①申請書項目!$M357=PL①!$A$28,入力①申請書項目!$M357=PL①!$A$29)),1,0)</f>
        <v>0</v>
      </c>
      <c r="FJ357" s="21">
        <f>IF(AND($AT357=PL①!$D$26,OR(入力①申請書項目!$M357=PL①!$A$25,入力①申請書項目!$M357=PL①!$A$26,入力①申請書項目!$M357=PL①!$A$27)),1,0)</f>
        <v>0</v>
      </c>
      <c r="FL357" s="37" t="str">
        <f t="shared" si="97"/>
        <v/>
      </c>
      <c r="FM357" s="37" t="str">
        <f t="shared" si="98"/>
        <v/>
      </c>
      <c r="FN357" s="37" t="str">
        <f t="shared" si="99"/>
        <v/>
      </c>
      <c r="FO357" s="37" t="str">
        <f t="shared" si="100"/>
        <v/>
      </c>
      <c r="FP357" s="37" t="str">
        <f t="shared" si="101"/>
        <v/>
      </c>
      <c r="FR357" s="54">
        <f t="shared" si="102"/>
        <v>1</v>
      </c>
      <c r="FS357" s="54" t="str">
        <f t="shared" si="103"/>
        <v/>
      </c>
    </row>
    <row r="358" spans="4:175" ht="13.5" customHeight="1">
      <c r="D358" s="410">
        <v>190</v>
      </c>
      <c r="E358" s="842"/>
      <c r="F358" s="843"/>
      <c r="G358" s="842"/>
      <c r="H358" s="843"/>
      <c r="I358" s="843"/>
      <c r="J358" s="842"/>
      <c r="K358" s="843"/>
      <c r="L358" s="843"/>
      <c r="M358" s="842"/>
      <c r="N358" s="842"/>
      <c r="O358" s="842"/>
      <c r="P358" s="842"/>
      <c r="Q358" s="853"/>
      <c r="R358" s="853"/>
      <c r="S358" s="853"/>
      <c r="T358" s="853"/>
      <c r="U358" s="853"/>
      <c r="V358" s="853"/>
      <c r="W358" s="853"/>
      <c r="X358" s="853"/>
      <c r="Y358" s="853"/>
      <c r="Z358" s="853"/>
      <c r="AA358" s="835"/>
      <c r="AB358" s="836"/>
      <c r="AC358" s="836"/>
      <c r="AD358" s="840"/>
      <c r="AE358" s="840"/>
      <c r="AF358" s="841"/>
      <c r="AG358" s="850"/>
      <c r="AH358" s="851"/>
      <c r="AI358" s="851"/>
      <c r="AJ358" s="852"/>
      <c r="AK358" s="839"/>
      <c r="AL358" s="839"/>
      <c r="AM358" s="839"/>
      <c r="AN358" s="854"/>
      <c r="AO358" s="840"/>
      <c r="AP358" s="849">
        <f t="shared" si="104"/>
        <v>0</v>
      </c>
      <c r="AQ358" s="849"/>
      <c r="AR358" s="849"/>
      <c r="AS358" s="849"/>
      <c r="AT358" s="847"/>
      <c r="AU358" s="848"/>
      <c r="AV358" s="834"/>
      <c r="AW358" s="834"/>
      <c r="AX358" s="834"/>
      <c r="AY358" s="834"/>
      <c r="AZ358" s="834"/>
      <c r="BA358" s="834"/>
      <c r="BB358" s="834"/>
      <c r="BC358" s="834"/>
      <c r="BD358" s="844"/>
      <c r="BE358" s="845"/>
      <c r="BF358" s="846"/>
      <c r="BG358" s="842"/>
      <c r="BH358" s="843"/>
      <c r="BI358" s="843"/>
      <c r="CR358" s="112"/>
      <c r="CS358" s="112"/>
      <c r="CT358" s="372"/>
      <c r="CU358" s="372"/>
      <c r="CV358" s="372"/>
      <c r="CW358" s="372"/>
      <c r="CX358" s="372"/>
      <c r="CY358" s="372"/>
      <c r="CZ358" s="372"/>
      <c r="DA358" s="372"/>
      <c r="DB358" s="372"/>
      <c r="DC358" s="372"/>
      <c r="DD358" s="372"/>
      <c r="DE358" s="372"/>
      <c r="DF358" s="344"/>
      <c r="DG358" s="372"/>
      <c r="DH358" s="372"/>
      <c r="DI358" s="344"/>
      <c r="DJ358" s="372"/>
      <c r="DK358" s="372"/>
      <c r="DL358" s="372"/>
      <c r="DM358" s="372"/>
      <c r="DN358" s="372"/>
      <c r="DO358" s="372"/>
      <c r="DP358" s="372"/>
      <c r="DQ358" s="372"/>
      <c r="DR358" s="372"/>
      <c r="DS358" s="372"/>
      <c r="DT358" s="372"/>
      <c r="DU358" s="372"/>
      <c r="DV358" s="372"/>
      <c r="DW358" s="344"/>
      <c r="DX358" s="344"/>
      <c r="DY358" s="344"/>
      <c r="DZ358" s="344"/>
      <c r="EA358" s="344"/>
      <c r="EB358" s="344"/>
      <c r="EC358" s="344"/>
      <c r="ED358" s="344"/>
      <c r="EE358" s="344"/>
      <c r="EF358" s="344"/>
      <c r="EG358" s="344"/>
      <c r="EH358" s="344"/>
      <c r="EI358" s="344"/>
      <c r="EJ358" s="344"/>
      <c r="EK358" s="344"/>
      <c r="EL358" s="344"/>
      <c r="EM358" s="344"/>
      <c r="EN358" s="344"/>
      <c r="EO358" s="344"/>
      <c r="EP358" s="344"/>
      <c r="ET358" s="33"/>
      <c r="EU358" s="37">
        <f t="shared" si="91"/>
        <v>0</v>
      </c>
      <c r="EV358" s="37" t="str">
        <f t="shared" si="92"/>
        <v/>
      </c>
      <c r="EX358" s="21">
        <f>IF(AND(OR($M358=PL①!$A$25,$M358=PL①!$A$26,$M358=PL①!$A$27),OR($AG358=PL①!$H$26,$AG358=PL①!$H$27,$AG358=PL①!$H$28)),1,0)</f>
        <v>0</v>
      </c>
      <c r="EY358" s="21">
        <f t="shared" si="93"/>
        <v>0</v>
      </c>
      <c r="EZ358" s="112">
        <f>IF($EY358=0,1,IF($O$73="",0,VLOOKUP($O$73,PL②!$A$58:$P$1517,$EY358))+IF($AD$73="",0,VLOOKUP($AD$73,PL②!$A$58:$P$1517,$EY358))+IF($AS$73="",0,VLOOKUP($AS$73,PL②!$A$58:$P$1517,$EY358)))</f>
        <v>1</v>
      </c>
      <c r="FA358" s="21" t="str">
        <f t="shared" si="94"/>
        <v/>
      </c>
      <c r="FB358" s="112"/>
      <c r="FC358" s="21">
        <f>IF(OR($M358=PL①!$A$25,$M358=PL①!$A$26,$M358=PL①!$A$28,$M358=PL①!$A$29),1,0)</f>
        <v>0</v>
      </c>
      <c r="FF358" s="21">
        <f t="shared" si="95"/>
        <v>0</v>
      </c>
      <c r="FG358" s="21">
        <f t="shared" si="96"/>
        <v>0</v>
      </c>
      <c r="FH358" s="21">
        <f>IF(AND($AG358=PL①!$H$29,OR(入力①申請書項目!$M358=PL①!$A$25,入力①申請書項目!$M358=PL①!$A$26,入力①申請書項目!$M358=PL①!$A$27)),1,0)</f>
        <v>0</v>
      </c>
      <c r="FI358" s="21">
        <f>IF(AND($O$69=PL②!$G$1,入力①申請書項目!$AG358=PL①!$H$26,OR(入力①申請書項目!$M358=PL①!$A$25,入力①申請書項目!$M358=PL①!$A$26,入力①申請書項目!$M358=PL①!$A$28,入力①申請書項目!$M358=PL①!$A$29)),1,0)</f>
        <v>0</v>
      </c>
      <c r="FJ358" s="21">
        <f>IF(AND($AT358=PL①!$D$26,OR(入力①申請書項目!$M358=PL①!$A$25,入力①申請書項目!$M358=PL①!$A$26,入力①申請書項目!$M358=PL①!$A$27)),1,0)</f>
        <v>0</v>
      </c>
      <c r="FL358" s="37" t="str">
        <f t="shared" si="97"/>
        <v/>
      </c>
      <c r="FM358" s="37" t="str">
        <f t="shared" si="98"/>
        <v/>
      </c>
      <c r="FN358" s="37" t="str">
        <f t="shared" si="99"/>
        <v/>
      </c>
      <c r="FO358" s="37" t="str">
        <f t="shared" si="100"/>
        <v/>
      </c>
      <c r="FP358" s="37" t="str">
        <f t="shared" si="101"/>
        <v/>
      </c>
      <c r="FR358" s="54">
        <f t="shared" si="102"/>
        <v>1</v>
      </c>
      <c r="FS358" s="54" t="str">
        <f t="shared" si="103"/>
        <v/>
      </c>
    </row>
    <row r="359" spans="4:175" ht="13.5" customHeight="1">
      <c r="D359" s="410">
        <v>191</v>
      </c>
      <c r="E359" s="842"/>
      <c r="F359" s="843"/>
      <c r="G359" s="842"/>
      <c r="H359" s="843"/>
      <c r="I359" s="843"/>
      <c r="J359" s="842"/>
      <c r="K359" s="843"/>
      <c r="L359" s="843"/>
      <c r="M359" s="842"/>
      <c r="N359" s="842"/>
      <c r="O359" s="842"/>
      <c r="P359" s="842"/>
      <c r="Q359" s="853"/>
      <c r="R359" s="853"/>
      <c r="S359" s="853"/>
      <c r="T359" s="853"/>
      <c r="U359" s="853"/>
      <c r="V359" s="853"/>
      <c r="W359" s="853"/>
      <c r="X359" s="853"/>
      <c r="Y359" s="853"/>
      <c r="Z359" s="853"/>
      <c r="AA359" s="835"/>
      <c r="AB359" s="836"/>
      <c r="AC359" s="836"/>
      <c r="AD359" s="841"/>
      <c r="AE359" s="853"/>
      <c r="AF359" s="853"/>
      <c r="AG359" s="842"/>
      <c r="AH359" s="842"/>
      <c r="AI359" s="842"/>
      <c r="AJ359" s="842"/>
      <c r="AK359" s="839"/>
      <c r="AL359" s="839"/>
      <c r="AM359" s="839"/>
      <c r="AN359" s="853"/>
      <c r="AO359" s="853"/>
      <c r="AP359" s="849">
        <f t="shared" si="104"/>
        <v>0</v>
      </c>
      <c r="AQ359" s="849"/>
      <c r="AR359" s="849"/>
      <c r="AS359" s="849"/>
      <c r="AT359" s="855"/>
      <c r="AU359" s="855"/>
      <c r="AV359" s="834"/>
      <c r="AW359" s="834"/>
      <c r="AX359" s="834"/>
      <c r="AY359" s="834"/>
      <c r="AZ359" s="834"/>
      <c r="BA359" s="834"/>
      <c r="BB359" s="834"/>
      <c r="BC359" s="834"/>
      <c r="BD359" s="834"/>
      <c r="BE359" s="834"/>
      <c r="BF359" s="834"/>
      <c r="BG359" s="842"/>
      <c r="BH359" s="843"/>
      <c r="BI359" s="843"/>
      <c r="CR359" s="112"/>
      <c r="CS359" s="112"/>
      <c r="CT359" s="372"/>
      <c r="CU359" s="372"/>
      <c r="CV359" s="372"/>
      <c r="CW359" s="372"/>
      <c r="CX359" s="372"/>
      <c r="CY359" s="372"/>
      <c r="CZ359" s="372"/>
      <c r="DA359" s="372"/>
      <c r="DB359" s="372"/>
      <c r="DC359" s="372"/>
      <c r="DD359" s="372"/>
      <c r="DE359" s="372"/>
      <c r="DF359" s="344"/>
      <c r="DG359" s="372"/>
      <c r="DH359" s="372"/>
      <c r="DI359" s="344"/>
      <c r="DJ359" s="372"/>
      <c r="DK359" s="372"/>
      <c r="DL359" s="372"/>
      <c r="DM359" s="372"/>
      <c r="DN359" s="372"/>
      <c r="DO359" s="372"/>
      <c r="DP359" s="372"/>
      <c r="DQ359" s="372"/>
      <c r="DR359" s="372"/>
      <c r="DS359" s="372"/>
      <c r="DT359" s="372"/>
      <c r="DU359" s="372"/>
      <c r="DV359" s="372"/>
      <c r="DW359" s="344"/>
      <c r="DX359" s="344"/>
      <c r="DY359" s="344"/>
      <c r="DZ359" s="344"/>
      <c r="EA359" s="344"/>
      <c r="EB359" s="344"/>
      <c r="EC359" s="344"/>
      <c r="ED359" s="344"/>
      <c r="EE359" s="344"/>
      <c r="EF359" s="344"/>
      <c r="EG359" s="344"/>
      <c r="EH359" s="344"/>
      <c r="EI359" s="344"/>
      <c r="EJ359" s="344"/>
      <c r="EK359" s="344"/>
      <c r="EL359" s="344"/>
      <c r="EM359" s="344"/>
      <c r="EN359" s="344"/>
      <c r="EO359" s="344"/>
      <c r="EP359" s="344"/>
      <c r="ET359" s="33"/>
      <c r="EU359" s="37">
        <f t="shared" si="91"/>
        <v>0</v>
      </c>
      <c r="EV359" s="37" t="str">
        <f t="shared" si="92"/>
        <v/>
      </c>
      <c r="EX359" s="21">
        <f>IF(AND(OR($M359=PL①!$A$25,$M359=PL①!$A$26,$M359=PL①!$A$27),OR($AG359=PL①!$H$26,$AG359=PL①!$H$27,$AG359=PL①!$H$28)),1,0)</f>
        <v>0</v>
      </c>
      <c r="EY359" s="21">
        <f t="shared" si="93"/>
        <v>0</v>
      </c>
      <c r="EZ359" s="112">
        <f>IF($EY359=0,1,IF($O$73="",0,VLOOKUP($O$73,PL②!$A$58:$P$1517,$EY359))+IF($AD$73="",0,VLOOKUP($AD$73,PL②!$A$58:$P$1517,$EY359))+IF($AS$73="",0,VLOOKUP($AS$73,PL②!$A$58:$P$1517,$EY359)))</f>
        <v>1</v>
      </c>
      <c r="FA359" s="21" t="str">
        <f t="shared" si="94"/>
        <v/>
      </c>
      <c r="FB359" s="112"/>
      <c r="FC359" s="21">
        <f>IF(OR($M359=PL①!$A$25,$M359=PL①!$A$26,$M359=PL①!$A$28,$M359=PL①!$A$29),1,0)</f>
        <v>0</v>
      </c>
      <c r="FF359" s="21">
        <f t="shared" si="95"/>
        <v>0</v>
      </c>
      <c r="FG359" s="21">
        <f t="shared" si="96"/>
        <v>0</v>
      </c>
      <c r="FH359" s="21">
        <f>IF(AND($AG359=PL①!$H$29,OR(入力①申請書項目!$M359=PL①!$A$25,入力①申請書項目!$M359=PL①!$A$26,入力①申請書項目!$M359=PL①!$A$27)),1,0)</f>
        <v>0</v>
      </c>
      <c r="FI359" s="21">
        <f>IF(AND($O$69=PL②!$G$1,入力①申請書項目!$AG359=PL①!$H$26,OR(入力①申請書項目!$M359=PL①!$A$25,入力①申請書項目!$M359=PL①!$A$26,入力①申請書項目!$M359=PL①!$A$28,入力①申請書項目!$M359=PL①!$A$29)),1,0)</f>
        <v>0</v>
      </c>
      <c r="FJ359" s="21">
        <f>IF(AND($AT359=PL①!$D$26,OR(入力①申請書項目!$M359=PL①!$A$25,入力①申請書項目!$M359=PL①!$A$26,入力①申請書項目!$M359=PL①!$A$27)),1,0)</f>
        <v>0</v>
      </c>
      <c r="FL359" s="37" t="str">
        <f t="shared" si="97"/>
        <v/>
      </c>
      <c r="FM359" s="37" t="str">
        <f t="shared" si="98"/>
        <v/>
      </c>
      <c r="FN359" s="37" t="str">
        <f t="shared" si="99"/>
        <v/>
      </c>
      <c r="FO359" s="37" t="str">
        <f t="shared" si="100"/>
        <v/>
      </c>
      <c r="FP359" s="37" t="str">
        <f t="shared" si="101"/>
        <v/>
      </c>
      <c r="FR359" s="54">
        <f t="shared" si="102"/>
        <v>1</v>
      </c>
      <c r="FS359" s="54" t="str">
        <f t="shared" si="103"/>
        <v/>
      </c>
    </row>
    <row r="360" spans="4:175" ht="13.5" customHeight="1">
      <c r="D360" s="410">
        <v>192</v>
      </c>
      <c r="E360" s="842"/>
      <c r="F360" s="843"/>
      <c r="G360" s="842"/>
      <c r="H360" s="843"/>
      <c r="I360" s="843"/>
      <c r="J360" s="842"/>
      <c r="K360" s="843"/>
      <c r="L360" s="843"/>
      <c r="M360" s="842"/>
      <c r="N360" s="842"/>
      <c r="O360" s="842"/>
      <c r="P360" s="842"/>
      <c r="Q360" s="853"/>
      <c r="R360" s="853"/>
      <c r="S360" s="853"/>
      <c r="T360" s="853"/>
      <c r="U360" s="853"/>
      <c r="V360" s="853"/>
      <c r="W360" s="853"/>
      <c r="X360" s="853"/>
      <c r="Y360" s="853"/>
      <c r="Z360" s="853"/>
      <c r="AA360" s="837"/>
      <c r="AB360" s="838"/>
      <c r="AC360" s="838"/>
      <c r="AD360" s="841"/>
      <c r="AE360" s="853"/>
      <c r="AF360" s="853"/>
      <c r="AG360" s="842"/>
      <c r="AH360" s="842"/>
      <c r="AI360" s="842"/>
      <c r="AJ360" s="842"/>
      <c r="AK360" s="839"/>
      <c r="AL360" s="839"/>
      <c r="AM360" s="839"/>
      <c r="AN360" s="853"/>
      <c r="AO360" s="853"/>
      <c r="AP360" s="849">
        <f t="shared" si="104"/>
        <v>0</v>
      </c>
      <c r="AQ360" s="849"/>
      <c r="AR360" s="849"/>
      <c r="AS360" s="849"/>
      <c r="AT360" s="855"/>
      <c r="AU360" s="855"/>
      <c r="AV360" s="834"/>
      <c r="AW360" s="834"/>
      <c r="AX360" s="834"/>
      <c r="AY360" s="834"/>
      <c r="AZ360" s="834"/>
      <c r="BA360" s="834"/>
      <c r="BB360" s="834"/>
      <c r="BC360" s="834"/>
      <c r="BD360" s="834"/>
      <c r="BE360" s="834"/>
      <c r="BF360" s="834"/>
      <c r="BG360" s="842"/>
      <c r="BH360" s="843"/>
      <c r="BI360" s="843"/>
      <c r="CR360" s="112"/>
      <c r="CS360" s="112"/>
      <c r="CT360" s="372"/>
      <c r="CU360" s="372"/>
      <c r="CV360" s="372"/>
      <c r="CW360" s="372"/>
      <c r="CX360" s="372"/>
      <c r="CY360" s="372"/>
      <c r="CZ360" s="372"/>
      <c r="DA360" s="372"/>
      <c r="DB360" s="372"/>
      <c r="DC360" s="372"/>
      <c r="DD360" s="372"/>
      <c r="DE360" s="372"/>
      <c r="DF360" s="344"/>
      <c r="DG360" s="372"/>
      <c r="DH360" s="372"/>
      <c r="DI360" s="344"/>
      <c r="DJ360" s="372"/>
      <c r="DK360" s="372"/>
      <c r="DL360" s="372"/>
      <c r="DM360" s="372"/>
      <c r="DN360" s="372"/>
      <c r="DO360" s="372"/>
      <c r="DP360" s="372"/>
      <c r="DQ360" s="372"/>
      <c r="DR360" s="372"/>
      <c r="DS360" s="372"/>
      <c r="DT360" s="372"/>
      <c r="DU360" s="372"/>
      <c r="DV360" s="372"/>
      <c r="DW360" s="344"/>
      <c r="DX360" s="344"/>
      <c r="DY360" s="344"/>
      <c r="DZ360" s="344"/>
      <c r="EA360" s="344"/>
      <c r="EB360" s="344"/>
      <c r="EC360" s="344"/>
      <c r="ED360" s="344"/>
      <c r="EE360" s="344"/>
      <c r="EF360" s="344"/>
      <c r="EG360" s="344"/>
      <c r="EH360" s="344"/>
      <c r="EI360" s="344"/>
      <c r="EJ360" s="344"/>
      <c r="EK360" s="344"/>
      <c r="EL360" s="344"/>
      <c r="EM360" s="344"/>
      <c r="EN360" s="344"/>
      <c r="EO360" s="344"/>
      <c r="EP360" s="344"/>
      <c r="ET360" s="33"/>
      <c r="EU360" s="37">
        <f t="shared" si="91"/>
        <v>0</v>
      </c>
      <c r="EV360" s="37" t="str">
        <f t="shared" si="92"/>
        <v/>
      </c>
      <c r="EX360" s="21">
        <f>IF(AND(OR($M360=PL①!$A$25,$M360=PL①!$A$26,$M360=PL①!$A$27),OR($AG360=PL①!$H$26,$AG360=PL①!$H$27,$AG360=PL①!$H$28)),1,0)</f>
        <v>0</v>
      </c>
      <c r="EY360" s="21">
        <f t="shared" si="93"/>
        <v>0</v>
      </c>
      <c r="EZ360" s="112">
        <f>IF($EY360=0,1,IF($O$73="",0,VLOOKUP($O$73,PL②!$A$58:$P$1517,$EY360))+IF($AD$73="",0,VLOOKUP($AD$73,PL②!$A$58:$P$1517,$EY360))+IF($AS$73="",0,VLOOKUP($AS$73,PL②!$A$58:$P$1517,$EY360)))</f>
        <v>1</v>
      </c>
      <c r="FA360" s="21" t="str">
        <f t="shared" si="94"/>
        <v/>
      </c>
      <c r="FB360" s="112"/>
      <c r="FC360" s="21">
        <f>IF(OR($M360=PL①!$A$25,$M360=PL①!$A$26,$M360=PL①!$A$28,$M360=PL①!$A$29),1,0)</f>
        <v>0</v>
      </c>
      <c r="FF360" s="21">
        <f t="shared" si="95"/>
        <v>0</v>
      </c>
      <c r="FG360" s="21">
        <f t="shared" si="96"/>
        <v>0</v>
      </c>
      <c r="FH360" s="21">
        <f>IF(AND($AG360=PL①!$H$29,OR(入力①申請書項目!$M360=PL①!$A$25,入力①申請書項目!$M360=PL①!$A$26,入力①申請書項目!$M360=PL①!$A$27)),1,0)</f>
        <v>0</v>
      </c>
      <c r="FI360" s="21">
        <f>IF(AND($O$69=PL②!$G$1,入力①申請書項目!$AG360=PL①!$H$26,OR(入力①申請書項目!$M360=PL①!$A$25,入力①申請書項目!$M360=PL①!$A$26,入力①申請書項目!$M360=PL①!$A$28,入力①申請書項目!$M360=PL①!$A$29)),1,0)</f>
        <v>0</v>
      </c>
      <c r="FJ360" s="21">
        <f>IF(AND($AT360=PL①!$D$26,OR(入力①申請書項目!$M360=PL①!$A$25,入力①申請書項目!$M360=PL①!$A$26,入力①申請書項目!$M360=PL①!$A$27)),1,0)</f>
        <v>0</v>
      </c>
      <c r="FL360" s="37" t="str">
        <f t="shared" si="97"/>
        <v/>
      </c>
      <c r="FM360" s="37" t="str">
        <f t="shared" si="98"/>
        <v/>
      </c>
      <c r="FN360" s="37" t="str">
        <f t="shared" si="99"/>
        <v/>
      </c>
      <c r="FO360" s="37" t="str">
        <f t="shared" si="100"/>
        <v/>
      </c>
      <c r="FP360" s="37" t="str">
        <f t="shared" si="101"/>
        <v/>
      </c>
      <c r="FR360" s="54">
        <f t="shared" si="102"/>
        <v>1</v>
      </c>
      <c r="FS360" s="54" t="str">
        <f t="shared" si="103"/>
        <v/>
      </c>
    </row>
    <row r="361" spans="4:175" ht="13.5" customHeight="1">
      <c r="D361" s="410">
        <v>193</v>
      </c>
      <c r="E361" s="842"/>
      <c r="F361" s="843"/>
      <c r="G361" s="842"/>
      <c r="H361" s="843"/>
      <c r="I361" s="843"/>
      <c r="J361" s="842"/>
      <c r="K361" s="843"/>
      <c r="L361" s="843"/>
      <c r="M361" s="842"/>
      <c r="N361" s="842"/>
      <c r="O361" s="842"/>
      <c r="P361" s="842"/>
      <c r="Q361" s="853"/>
      <c r="R361" s="853"/>
      <c r="S361" s="853"/>
      <c r="T361" s="853"/>
      <c r="U361" s="853"/>
      <c r="V361" s="853"/>
      <c r="W361" s="853"/>
      <c r="X361" s="853"/>
      <c r="Y361" s="853"/>
      <c r="Z361" s="853"/>
      <c r="AA361" s="835"/>
      <c r="AB361" s="836"/>
      <c r="AC361" s="836"/>
      <c r="AD361" s="840"/>
      <c r="AE361" s="840"/>
      <c r="AF361" s="841"/>
      <c r="AG361" s="850"/>
      <c r="AH361" s="851"/>
      <c r="AI361" s="851"/>
      <c r="AJ361" s="852"/>
      <c r="AK361" s="839"/>
      <c r="AL361" s="839"/>
      <c r="AM361" s="839"/>
      <c r="AN361" s="854"/>
      <c r="AO361" s="840"/>
      <c r="AP361" s="849">
        <f t="shared" si="104"/>
        <v>0</v>
      </c>
      <c r="AQ361" s="849"/>
      <c r="AR361" s="849"/>
      <c r="AS361" s="849"/>
      <c r="AT361" s="847"/>
      <c r="AU361" s="848"/>
      <c r="AV361" s="834"/>
      <c r="AW361" s="834"/>
      <c r="AX361" s="834"/>
      <c r="AY361" s="834"/>
      <c r="AZ361" s="834"/>
      <c r="BA361" s="834"/>
      <c r="BB361" s="834"/>
      <c r="BC361" s="834"/>
      <c r="BD361" s="844"/>
      <c r="BE361" s="845"/>
      <c r="BF361" s="846"/>
      <c r="BG361" s="842"/>
      <c r="BH361" s="843"/>
      <c r="BI361" s="843"/>
      <c r="CR361" s="112"/>
      <c r="CS361" s="112"/>
      <c r="CT361" s="372"/>
      <c r="CU361" s="372"/>
      <c r="CV361" s="372"/>
      <c r="CW361" s="372"/>
      <c r="CX361" s="372"/>
      <c r="CY361" s="372"/>
      <c r="CZ361" s="372"/>
      <c r="DA361" s="372"/>
      <c r="DB361" s="372"/>
      <c r="DC361" s="372"/>
      <c r="DD361" s="372"/>
      <c r="DE361" s="372"/>
      <c r="DF361" s="344"/>
      <c r="DG361" s="372"/>
      <c r="DH361" s="372"/>
      <c r="DI361" s="344"/>
      <c r="DJ361" s="372"/>
      <c r="DK361" s="372"/>
      <c r="DL361" s="372"/>
      <c r="DM361" s="372"/>
      <c r="DN361" s="372"/>
      <c r="DO361" s="372"/>
      <c r="DP361" s="372"/>
      <c r="DQ361" s="372"/>
      <c r="DR361" s="372"/>
      <c r="DS361" s="372"/>
      <c r="DT361" s="372"/>
      <c r="DU361" s="372"/>
      <c r="DV361" s="372"/>
      <c r="DW361" s="344"/>
      <c r="DX361" s="344"/>
      <c r="DY361" s="344"/>
      <c r="DZ361" s="344"/>
      <c r="EA361" s="344"/>
      <c r="EB361" s="344"/>
      <c r="EC361" s="344"/>
      <c r="ED361" s="344"/>
      <c r="EE361" s="344"/>
      <c r="EF361" s="344"/>
      <c r="EG361" s="344"/>
      <c r="EH361" s="344"/>
      <c r="EI361" s="344"/>
      <c r="EJ361" s="344"/>
      <c r="EK361" s="344"/>
      <c r="EL361" s="344"/>
      <c r="EM361" s="344"/>
      <c r="EN361" s="344"/>
      <c r="EO361" s="344"/>
      <c r="EP361" s="344"/>
      <c r="ET361" s="33"/>
      <c r="EU361" s="37">
        <f t="shared" si="91"/>
        <v>0</v>
      </c>
      <c r="EV361" s="37" t="str">
        <f t="shared" si="92"/>
        <v/>
      </c>
      <c r="EX361" s="21">
        <f>IF(AND(OR($M361=PL①!$A$25,$M361=PL①!$A$26,$M361=PL①!$A$27),OR($AG361=PL①!$H$26,$AG361=PL①!$H$27,$AG361=PL①!$H$28)),1,0)</f>
        <v>0</v>
      </c>
      <c r="EY361" s="21">
        <f t="shared" si="93"/>
        <v>0</v>
      </c>
      <c r="EZ361" s="112">
        <f>IF($EY361=0,1,IF($O$73="",0,VLOOKUP($O$73,PL②!$A$58:$P$1517,$EY361))+IF($AD$73="",0,VLOOKUP($AD$73,PL②!$A$58:$P$1517,$EY361))+IF($AS$73="",0,VLOOKUP($AS$73,PL②!$A$58:$P$1517,$EY361)))</f>
        <v>1</v>
      </c>
      <c r="FA361" s="21" t="str">
        <f t="shared" si="94"/>
        <v/>
      </c>
      <c r="FB361" s="112"/>
      <c r="FC361" s="21">
        <f>IF(OR($M361=PL①!$A$25,$M361=PL①!$A$26,$M361=PL①!$A$28,$M361=PL①!$A$29),1,0)</f>
        <v>0</v>
      </c>
      <c r="FF361" s="21">
        <f t="shared" si="95"/>
        <v>0</v>
      </c>
      <c r="FG361" s="21">
        <f t="shared" si="96"/>
        <v>0</v>
      </c>
      <c r="FH361" s="21">
        <f>IF(AND($AG361=PL①!$H$29,OR(入力①申請書項目!$M361=PL①!$A$25,入力①申請書項目!$M361=PL①!$A$26,入力①申請書項目!$M361=PL①!$A$27)),1,0)</f>
        <v>0</v>
      </c>
      <c r="FI361" s="21">
        <f>IF(AND($O$69=PL②!$G$1,入力①申請書項目!$AG361=PL①!$H$26,OR(入力①申請書項目!$M361=PL①!$A$25,入力①申請書項目!$M361=PL①!$A$26,入力①申請書項目!$M361=PL①!$A$28,入力①申請書項目!$M361=PL①!$A$29)),1,0)</f>
        <v>0</v>
      </c>
      <c r="FJ361" s="21">
        <f>IF(AND($AT361=PL①!$D$26,OR(入力①申請書項目!$M361=PL①!$A$25,入力①申請書項目!$M361=PL①!$A$26,入力①申請書項目!$M361=PL①!$A$27)),1,0)</f>
        <v>0</v>
      </c>
      <c r="FL361" s="37" t="str">
        <f t="shared" si="97"/>
        <v/>
      </c>
      <c r="FM361" s="37" t="str">
        <f t="shared" si="98"/>
        <v/>
      </c>
      <c r="FN361" s="37" t="str">
        <f t="shared" si="99"/>
        <v/>
      </c>
      <c r="FO361" s="37" t="str">
        <f t="shared" si="100"/>
        <v/>
      </c>
      <c r="FP361" s="37" t="str">
        <f t="shared" si="101"/>
        <v/>
      </c>
      <c r="FR361" s="54">
        <f t="shared" si="102"/>
        <v>1</v>
      </c>
      <c r="FS361" s="54" t="str">
        <f t="shared" si="103"/>
        <v/>
      </c>
    </row>
    <row r="362" spans="4:175" ht="13.5" customHeight="1">
      <c r="D362" s="410">
        <v>194</v>
      </c>
      <c r="E362" s="842"/>
      <c r="F362" s="843"/>
      <c r="G362" s="842"/>
      <c r="H362" s="843"/>
      <c r="I362" s="843"/>
      <c r="J362" s="842"/>
      <c r="K362" s="843"/>
      <c r="L362" s="843"/>
      <c r="M362" s="842"/>
      <c r="N362" s="842"/>
      <c r="O362" s="842"/>
      <c r="P362" s="842"/>
      <c r="Q362" s="853"/>
      <c r="R362" s="853"/>
      <c r="S362" s="853"/>
      <c r="T362" s="853"/>
      <c r="U362" s="853"/>
      <c r="V362" s="853"/>
      <c r="W362" s="853"/>
      <c r="X362" s="853"/>
      <c r="Y362" s="853"/>
      <c r="Z362" s="853"/>
      <c r="AA362" s="835"/>
      <c r="AB362" s="836"/>
      <c r="AC362" s="836"/>
      <c r="AD362" s="841"/>
      <c r="AE362" s="853"/>
      <c r="AF362" s="853"/>
      <c r="AG362" s="842"/>
      <c r="AH362" s="842"/>
      <c r="AI362" s="842"/>
      <c r="AJ362" s="842"/>
      <c r="AK362" s="839"/>
      <c r="AL362" s="839"/>
      <c r="AM362" s="839"/>
      <c r="AN362" s="853"/>
      <c r="AO362" s="853"/>
      <c r="AP362" s="849">
        <f t="shared" si="104"/>
        <v>0</v>
      </c>
      <c r="AQ362" s="849"/>
      <c r="AR362" s="849"/>
      <c r="AS362" s="849"/>
      <c r="AT362" s="855"/>
      <c r="AU362" s="855"/>
      <c r="AV362" s="834"/>
      <c r="AW362" s="834"/>
      <c r="AX362" s="834"/>
      <c r="AY362" s="834"/>
      <c r="AZ362" s="834"/>
      <c r="BA362" s="834"/>
      <c r="BB362" s="834"/>
      <c r="BC362" s="834"/>
      <c r="BD362" s="834"/>
      <c r="BE362" s="834"/>
      <c r="BF362" s="834"/>
      <c r="BG362" s="842"/>
      <c r="BH362" s="843"/>
      <c r="BI362" s="843"/>
      <c r="CR362" s="112"/>
      <c r="CS362" s="112"/>
      <c r="CT362" s="372"/>
      <c r="CU362" s="372"/>
      <c r="CV362" s="372"/>
      <c r="CW362" s="372"/>
      <c r="CX362" s="372"/>
      <c r="CY362" s="372"/>
      <c r="CZ362" s="372"/>
      <c r="DA362" s="372"/>
      <c r="DB362" s="372"/>
      <c r="DC362" s="372"/>
      <c r="DD362" s="372"/>
      <c r="DE362" s="372"/>
      <c r="DF362" s="344"/>
      <c r="DG362" s="372"/>
      <c r="DH362" s="372"/>
      <c r="DI362" s="344"/>
      <c r="DJ362" s="372"/>
      <c r="DK362" s="372"/>
      <c r="DL362" s="372"/>
      <c r="DM362" s="372"/>
      <c r="DN362" s="372"/>
      <c r="DO362" s="372"/>
      <c r="DP362" s="372"/>
      <c r="DQ362" s="372"/>
      <c r="DR362" s="372"/>
      <c r="DS362" s="372"/>
      <c r="DT362" s="372"/>
      <c r="DU362" s="372"/>
      <c r="DV362" s="372"/>
      <c r="DW362" s="344"/>
      <c r="DX362" s="344"/>
      <c r="DY362" s="344"/>
      <c r="DZ362" s="344"/>
      <c r="EA362" s="344"/>
      <c r="EB362" s="344"/>
      <c r="EC362" s="344"/>
      <c r="ED362" s="344"/>
      <c r="EE362" s="344"/>
      <c r="EF362" s="344"/>
      <c r="EG362" s="344"/>
      <c r="EH362" s="344"/>
      <c r="EI362" s="344"/>
      <c r="EJ362" s="344"/>
      <c r="EK362" s="344"/>
      <c r="EL362" s="344"/>
      <c r="EM362" s="344"/>
      <c r="EN362" s="344"/>
      <c r="EO362" s="344"/>
      <c r="EP362" s="344"/>
      <c r="ET362" s="33"/>
      <c r="EU362" s="37">
        <f t="shared" si="91"/>
        <v>0</v>
      </c>
      <c r="EV362" s="37" t="str">
        <f t="shared" si="92"/>
        <v/>
      </c>
      <c r="EX362" s="21">
        <f>IF(AND(OR($M362=PL①!$A$25,$M362=PL①!$A$26,$M362=PL①!$A$27),OR($AG362=PL①!$H$26,$AG362=PL①!$H$27,$AG362=PL①!$H$28)),1,0)</f>
        <v>0</v>
      </c>
      <c r="EY362" s="21">
        <f t="shared" si="93"/>
        <v>0</v>
      </c>
      <c r="EZ362" s="112">
        <f>IF($EY362=0,1,IF($O$73="",0,VLOOKUP($O$73,PL②!$A$58:$P$1517,$EY362))+IF($AD$73="",0,VLOOKUP($AD$73,PL②!$A$58:$P$1517,$EY362))+IF($AS$73="",0,VLOOKUP($AS$73,PL②!$A$58:$P$1517,$EY362)))</f>
        <v>1</v>
      </c>
      <c r="FA362" s="21" t="str">
        <f t="shared" si="94"/>
        <v/>
      </c>
      <c r="FB362" s="112"/>
      <c r="FC362" s="21">
        <f>IF(OR($M362=PL①!$A$25,$M362=PL①!$A$26,$M362=PL①!$A$28,$M362=PL①!$A$29),1,0)</f>
        <v>0</v>
      </c>
      <c r="FF362" s="21">
        <f t="shared" si="95"/>
        <v>0</v>
      </c>
      <c r="FG362" s="21">
        <f t="shared" si="96"/>
        <v>0</v>
      </c>
      <c r="FH362" s="21">
        <f>IF(AND($AG362=PL①!$H$29,OR(入力①申請書項目!$M362=PL①!$A$25,入力①申請書項目!$M362=PL①!$A$26,入力①申請書項目!$M362=PL①!$A$27)),1,0)</f>
        <v>0</v>
      </c>
      <c r="FI362" s="21">
        <f>IF(AND($O$69=PL②!$G$1,入力①申請書項目!$AG362=PL①!$H$26,OR(入力①申請書項目!$M362=PL①!$A$25,入力①申請書項目!$M362=PL①!$A$26,入力①申請書項目!$M362=PL①!$A$28,入力①申請書項目!$M362=PL①!$A$29)),1,0)</f>
        <v>0</v>
      </c>
      <c r="FJ362" s="21">
        <f>IF(AND($AT362=PL①!$D$26,OR(入力①申請書項目!$M362=PL①!$A$25,入力①申請書項目!$M362=PL①!$A$26,入力①申請書項目!$M362=PL①!$A$27)),1,0)</f>
        <v>0</v>
      </c>
      <c r="FL362" s="37" t="str">
        <f t="shared" si="97"/>
        <v/>
      </c>
      <c r="FM362" s="37" t="str">
        <f t="shared" si="98"/>
        <v/>
      </c>
      <c r="FN362" s="37" t="str">
        <f t="shared" si="99"/>
        <v/>
      </c>
      <c r="FO362" s="37" t="str">
        <f t="shared" si="100"/>
        <v/>
      </c>
      <c r="FP362" s="37" t="str">
        <f t="shared" si="101"/>
        <v/>
      </c>
      <c r="FR362" s="54">
        <f t="shared" si="102"/>
        <v>1</v>
      </c>
      <c r="FS362" s="54" t="str">
        <f t="shared" si="103"/>
        <v/>
      </c>
    </row>
    <row r="363" spans="4:175" ht="13.5" customHeight="1">
      <c r="D363" s="410">
        <v>195</v>
      </c>
      <c r="E363" s="842"/>
      <c r="F363" s="843"/>
      <c r="G363" s="842"/>
      <c r="H363" s="843"/>
      <c r="I363" s="843"/>
      <c r="J363" s="842"/>
      <c r="K363" s="843"/>
      <c r="L363" s="843"/>
      <c r="M363" s="842"/>
      <c r="N363" s="842"/>
      <c r="O363" s="842"/>
      <c r="P363" s="842"/>
      <c r="Q363" s="853"/>
      <c r="R363" s="853"/>
      <c r="S363" s="853"/>
      <c r="T363" s="853"/>
      <c r="U363" s="853"/>
      <c r="V363" s="853"/>
      <c r="W363" s="853"/>
      <c r="X363" s="853"/>
      <c r="Y363" s="853"/>
      <c r="Z363" s="853"/>
      <c r="AA363" s="837"/>
      <c r="AB363" s="838"/>
      <c r="AC363" s="838"/>
      <c r="AD363" s="841"/>
      <c r="AE363" s="853"/>
      <c r="AF363" s="853"/>
      <c r="AG363" s="842"/>
      <c r="AH363" s="842"/>
      <c r="AI363" s="842"/>
      <c r="AJ363" s="842"/>
      <c r="AK363" s="839"/>
      <c r="AL363" s="839"/>
      <c r="AM363" s="839"/>
      <c r="AN363" s="853"/>
      <c r="AO363" s="853"/>
      <c r="AP363" s="849">
        <f t="shared" si="104"/>
        <v>0</v>
      </c>
      <c r="AQ363" s="849"/>
      <c r="AR363" s="849"/>
      <c r="AS363" s="849"/>
      <c r="AT363" s="855"/>
      <c r="AU363" s="855"/>
      <c r="AV363" s="834"/>
      <c r="AW363" s="834"/>
      <c r="AX363" s="834"/>
      <c r="AY363" s="834"/>
      <c r="AZ363" s="834"/>
      <c r="BA363" s="834"/>
      <c r="BB363" s="834"/>
      <c r="BC363" s="834"/>
      <c r="BD363" s="834"/>
      <c r="BE363" s="834"/>
      <c r="BF363" s="834"/>
      <c r="BG363" s="842"/>
      <c r="BH363" s="843"/>
      <c r="BI363" s="843"/>
      <c r="CR363" s="112"/>
      <c r="CS363" s="112"/>
      <c r="CT363" s="372"/>
      <c r="CU363" s="372"/>
      <c r="CV363" s="372"/>
      <c r="CW363" s="372"/>
      <c r="CX363" s="372"/>
      <c r="CY363" s="372"/>
      <c r="CZ363" s="372"/>
      <c r="DA363" s="372"/>
      <c r="DB363" s="372"/>
      <c r="DC363" s="372"/>
      <c r="DD363" s="372"/>
      <c r="DE363" s="372"/>
      <c r="DF363" s="344"/>
      <c r="DG363" s="372"/>
      <c r="DH363" s="372"/>
      <c r="DI363" s="344"/>
      <c r="DJ363" s="372"/>
      <c r="DK363" s="372"/>
      <c r="DL363" s="372"/>
      <c r="DM363" s="372"/>
      <c r="DN363" s="372"/>
      <c r="DO363" s="372"/>
      <c r="DP363" s="372"/>
      <c r="DQ363" s="372"/>
      <c r="DR363" s="372"/>
      <c r="DS363" s="372"/>
      <c r="DT363" s="372"/>
      <c r="DU363" s="372"/>
      <c r="DV363" s="372"/>
      <c r="DW363" s="344"/>
      <c r="DX363" s="344"/>
      <c r="DY363" s="344"/>
      <c r="DZ363" s="344"/>
      <c r="EA363" s="344"/>
      <c r="EB363" s="344"/>
      <c r="EC363" s="344"/>
      <c r="ED363" s="344"/>
      <c r="EE363" s="344"/>
      <c r="EF363" s="344"/>
      <c r="EG363" s="344"/>
      <c r="EH363" s="344"/>
      <c r="EI363" s="344"/>
      <c r="EJ363" s="344"/>
      <c r="EK363" s="344"/>
      <c r="EL363" s="344"/>
      <c r="EM363" s="344"/>
      <c r="EN363" s="344"/>
      <c r="EO363" s="344"/>
      <c r="EP363" s="344"/>
      <c r="ET363" s="33"/>
      <c r="EU363" s="37">
        <f t="shared" si="91"/>
        <v>0</v>
      </c>
      <c r="EV363" s="37" t="str">
        <f t="shared" si="92"/>
        <v/>
      </c>
      <c r="EX363" s="21">
        <f>IF(AND(OR($M363=PL①!$A$25,$M363=PL①!$A$26,$M363=PL①!$A$27),OR($AG363=PL①!$H$26,$AG363=PL①!$H$27,$AG363=PL①!$H$28)),1,0)</f>
        <v>0</v>
      </c>
      <c r="EY363" s="21">
        <f t="shared" si="93"/>
        <v>0</v>
      </c>
      <c r="EZ363" s="112">
        <f>IF($EY363=0,1,IF($O$73="",0,VLOOKUP($O$73,PL②!$A$58:$P$1517,$EY363))+IF($AD$73="",0,VLOOKUP($AD$73,PL②!$A$58:$P$1517,$EY363))+IF($AS$73="",0,VLOOKUP($AS$73,PL②!$A$58:$P$1517,$EY363)))</f>
        <v>1</v>
      </c>
      <c r="FA363" s="21" t="str">
        <f t="shared" si="94"/>
        <v/>
      </c>
      <c r="FB363" s="112"/>
      <c r="FC363" s="21">
        <f>IF(OR($M363=PL①!$A$25,$M363=PL①!$A$26,$M363=PL①!$A$28,$M363=PL①!$A$29),1,0)</f>
        <v>0</v>
      </c>
      <c r="FF363" s="21">
        <f t="shared" si="95"/>
        <v>0</v>
      </c>
      <c r="FG363" s="21">
        <f t="shared" si="96"/>
        <v>0</v>
      </c>
      <c r="FH363" s="21">
        <f>IF(AND($AG363=PL①!$H$29,OR(入力①申請書項目!$M363=PL①!$A$25,入力①申請書項目!$M363=PL①!$A$26,入力①申請書項目!$M363=PL①!$A$27)),1,0)</f>
        <v>0</v>
      </c>
      <c r="FI363" s="21">
        <f>IF(AND($O$69=PL②!$G$1,入力①申請書項目!$AG363=PL①!$H$26,OR(入力①申請書項目!$M363=PL①!$A$25,入力①申請書項目!$M363=PL①!$A$26,入力①申請書項目!$M363=PL①!$A$28,入力①申請書項目!$M363=PL①!$A$29)),1,0)</f>
        <v>0</v>
      </c>
      <c r="FJ363" s="21">
        <f>IF(AND($AT363=PL①!$D$26,OR(入力①申請書項目!$M363=PL①!$A$25,入力①申請書項目!$M363=PL①!$A$26,入力①申請書項目!$M363=PL①!$A$27)),1,0)</f>
        <v>0</v>
      </c>
      <c r="FL363" s="37" t="str">
        <f t="shared" si="97"/>
        <v/>
      </c>
      <c r="FM363" s="37" t="str">
        <f t="shared" si="98"/>
        <v/>
      </c>
      <c r="FN363" s="37" t="str">
        <f t="shared" si="99"/>
        <v/>
      </c>
      <c r="FO363" s="37" t="str">
        <f t="shared" si="100"/>
        <v/>
      </c>
      <c r="FP363" s="37" t="str">
        <f t="shared" si="101"/>
        <v/>
      </c>
      <c r="FR363" s="54">
        <f t="shared" si="102"/>
        <v>1</v>
      </c>
      <c r="FS363" s="54" t="str">
        <f t="shared" si="103"/>
        <v/>
      </c>
    </row>
    <row r="364" spans="4:175" ht="13.5" customHeight="1">
      <c r="D364" s="410">
        <v>196</v>
      </c>
      <c r="E364" s="842"/>
      <c r="F364" s="843"/>
      <c r="G364" s="842"/>
      <c r="H364" s="843"/>
      <c r="I364" s="843"/>
      <c r="J364" s="842"/>
      <c r="K364" s="843"/>
      <c r="L364" s="843"/>
      <c r="M364" s="842"/>
      <c r="N364" s="842"/>
      <c r="O364" s="842"/>
      <c r="P364" s="842"/>
      <c r="Q364" s="853"/>
      <c r="R364" s="853"/>
      <c r="S364" s="853"/>
      <c r="T364" s="853"/>
      <c r="U364" s="853"/>
      <c r="V364" s="853"/>
      <c r="W364" s="853"/>
      <c r="X364" s="853"/>
      <c r="Y364" s="853"/>
      <c r="Z364" s="853"/>
      <c r="AA364" s="835"/>
      <c r="AB364" s="836"/>
      <c r="AC364" s="836"/>
      <c r="AD364" s="840"/>
      <c r="AE364" s="840"/>
      <c r="AF364" s="841"/>
      <c r="AG364" s="850"/>
      <c r="AH364" s="851"/>
      <c r="AI364" s="851"/>
      <c r="AJ364" s="852"/>
      <c r="AK364" s="839"/>
      <c r="AL364" s="839"/>
      <c r="AM364" s="839"/>
      <c r="AN364" s="854"/>
      <c r="AO364" s="840"/>
      <c r="AP364" s="849">
        <f t="shared" si="104"/>
        <v>0</v>
      </c>
      <c r="AQ364" s="849"/>
      <c r="AR364" s="849"/>
      <c r="AS364" s="849"/>
      <c r="AT364" s="847"/>
      <c r="AU364" s="848"/>
      <c r="AV364" s="834"/>
      <c r="AW364" s="834"/>
      <c r="AX364" s="834"/>
      <c r="AY364" s="834"/>
      <c r="AZ364" s="834"/>
      <c r="BA364" s="834"/>
      <c r="BB364" s="834"/>
      <c r="BC364" s="834"/>
      <c r="BD364" s="844"/>
      <c r="BE364" s="845"/>
      <c r="BF364" s="846"/>
      <c r="BG364" s="842"/>
      <c r="BH364" s="843"/>
      <c r="BI364" s="843"/>
      <c r="CR364" s="112"/>
      <c r="CS364" s="112"/>
      <c r="CT364" s="372"/>
      <c r="CU364" s="372"/>
      <c r="CV364" s="372"/>
      <c r="CW364" s="372"/>
      <c r="CX364" s="372"/>
      <c r="CY364" s="372"/>
      <c r="CZ364" s="372"/>
      <c r="DA364" s="372"/>
      <c r="DB364" s="372"/>
      <c r="DC364" s="372"/>
      <c r="DD364" s="372"/>
      <c r="DE364" s="372"/>
      <c r="DF364" s="344"/>
      <c r="DG364" s="372"/>
      <c r="DH364" s="372"/>
      <c r="DI364" s="344"/>
      <c r="DJ364" s="372"/>
      <c r="DK364" s="372"/>
      <c r="DL364" s="372"/>
      <c r="DM364" s="372"/>
      <c r="DN364" s="372"/>
      <c r="DO364" s="372"/>
      <c r="DP364" s="372"/>
      <c r="DQ364" s="372"/>
      <c r="DR364" s="372"/>
      <c r="DS364" s="372"/>
      <c r="DT364" s="372"/>
      <c r="DU364" s="372"/>
      <c r="DV364" s="372"/>
      <c r="DW364" s="344"/>
      <c r="DX364" s="344"/>
      <c r="DY364" s="344"/>
      <c r="DZ364" s="344"/>
      <c r="EA364" s="344"/>
      <c r="EB364" s="344"/>
      <c r="EC364" s="344"/>
      <c r="ED364" s="344"/>
      <c r="EE364" s="344"/>
      <c r="EF364" s="344"/>
      <c r="EG364" s="344"/>
      <c r="EH364" s="344"/>
      <c r="EI364" s="344"/>
      <c r="EJ364" s="344"/>
      <c r="EK364" s="344"/>
      <c r="EL364" s="344"/>
      <c r="EM364" s="344"/>
      <c r="EN364" s="344"/>
      <c r="EO364" s="344"/>
      <c r="EP364" s="344"/>
      <c r="ET364" s="33"/>
      <c r="EU364" s="37">
        <f t="shared" si="91"/>
        <v>0</v>
      </c>
      <c r="EV364" s="37" t="str">
        <f t="shared" si="92"/>
        <v/>
      </c>
      <c r="EX364" s="21">
        <f>IF(AND(OR($M364=PL①!$A$25,$M364=PL①!$A$26,$M364=PL①!$A$27),OR($AG364=PL①!$H$26,$AG364=PL①!$H$27,$AG364=PL①!$H$28)),1,0)</f>
        <v>0</v>
      </c>
      <c r="EY364" s="21">
        <f t="shared" si="93"/>
        <v>0</v>
      </c>
      <c r="EZ364" s="112">
        <f>IF($EY364=0,1,IF($O$73="",0,VLOOKUP($O$73,PL②!$A$58:$P$1517,$EY364))+IF($AD$73="",0,VLOOKUP($AD$73,PL②!$A$58:$P$1517,$EY364))+IF($AS$73="",0,VLOOKUP($AS$73,PL②!$A$58:$P$1517,$EY364)))</f>
        <v>1</v>
      </c>
      <c r="FA364" s="21" t="str">
        <f t="shared" si="94"/>
        <v/>
      </c>
      <c r="FB364" s="112"/>
      <c r="FC364" s="21">
        <f>IF(OR($M364=PL①!$A$25,$M364=PL①!$A$26,$M364=PL①!$A$28,$M364=PL①!$A$29),1,0)</f>
        <v>0</v>
      </c>
      <c r="FF364" s="21">
        <f t="shared" si="95"/>
        <v>0</v>
      </c>
      <c r="FG364" s="21">
        <f t="shared" si="96"/>
        <v>0</v>
      </c>
      <c r="FH364" s="21">
        <f>IF(AND($AG364=PL①!$H$29,OR(入力①申請書項目!$M364=PL①!$A$25,入力①申請書項目!$M364=PL①!$A$26,入力①申請書項目!$M364=PL①!$A$27)),1,0)</f>
        <v>0</v>
      </c>
      <c r="FI364" s="21">
        <f>IF(AND($O$69=PL②!$G$1,入力①申請書項目!$AG364=PL①!$H$26,OR(入力①申請書項目!$M364=PL①!$A$25,入力①申請書項目!$M364=PL①!$A$26,入力①申請書項目!$M364=PL①!$A$28,入力①申請書項目!$M364=PL①!$A$29)),1,0)</f>
        <v>0</v>
      </c>
      <c r="FJ364" s="21">
        <f>IF(AND($AT364=PL①!$D$26,OR(入力①申請書項目!$M364=PL①!$A$25,入力①申請書項目!$M364=PL①!$A$26,入力①申請書項目!$M364=PL①!$A$27)),1,0)</f>
        <v>0</v>
      </c>
      <c r="FL364" s="37" t="str">
        <f t="shared" si="97"/>
        <v/>
      </c>
      <c r="FM364" s="37" t="str">
        <f t="shared" si="98"/>
        <v/>
      </c>
      <c r="FN364" s="37" t="str">
        <f t="shared" si="99"/>
        <v/>
      </c>
      <c r="FO364" s="37" t="str">
        <f t="shared" si="100"/>
        <v/>
      </c>
      <c r="FP364" s="37" t="str">
        <f t="shared" si="101"/>
        <v/>
      </c>
      <c r="FR364" s="54">
        <f t="shared" si="102"/>
        <v>1</v>
      </c>
      <c r="FS364" s="54" t="str">
        <f t="shared" si="103"/>
        <v/>
      </c>
    </row>
    <row r="365" spans="4:175" ht="13.5" customHeight="1">
      <c r="D365" s="410">
        <v>197</v>
      </c>
      <c r="E365" s="842"/>
      <c r="F365" s="843"/>
      <c r="G365" s="842"/>
      <c r="H365" s="843"/>
      <c r="I365" s="843"/>
      <c r="J365" s="842"/>
      <c r="K365" s="843"/>
      <c r="L365" s="843"/>
      <c r="M365" s="842"/>
      <c r="N365" s="842"/>
      <c r="O365" s="842"/>
      <c r="P365" s="842"/>
      <c r="Q365" s="853"/>
      <c r="R365" s="853"/>
      <c r="S365" s="853"/>
      <c r="T365" s="853"/>
      <c r="U365" s="853"/>
      <c r="V365" s="853"/>
      <c r="W365" s="853"/>
      <c r="X365" s="853"/>
      <c r="Y365" s="853"/>
      <c r="Z365" s="853"/>
      <c r="AA365" s="835"/>
      <c r="AB365" s="836"/>
      <c r="AC365" s="836"/>
      <c r="AD365" s="841"/>
      <c r="AE365" s="853"/>
      <c r="AF365" s="853"/>
      <c r="AG365" s="842"/>
      <c r="AH365" s="842"/>
      <c r="AI365" s="842"/>
      <c r="AJ365" s="842"/>
      <c r="AK365" s="839"/>
      <c r="AL365" s="839"/>
      <c r="AM365" s="839"/>
      <c r="AN365" s="853"/>
      <c r="AO365" s="853"/>
      <c r="AP365" s="849">
        <f t="shared" si="104"/>
        <v>0</v>
      </c>
      <c r="AQ365" s="849"/>
      <c r="AR365" s="849"/>
      <c r="AS365" s="849"/>
      <c r="AT365" s="855"/>
      <c r="AU365" s="855"/>
      <c r="AV365" s="834"/>
      <c r="AW365" s="834"/>
      <c r="AX365" s="834"/>
      <c r="AY365" s="834"/>
      <c r="AZ365" s="834"/>
      <c r="BA365" s="834"/>
      <c r="BB365" s="834"/>
      <c r="BC365" s="834"/>
      <c r="BD365" s="834"/>
      <c r="BE365" s="834"/>
      <c r="BF365" s="834"/>
      <c r="BG365" s="842"/>
      <c r="BH365" s="843"/>
      <c r="BI365" s="843"/>
      <c r="CR365" s="112"/>
      <c r="CS365" s="112"/>
      <c r="CT365" s="341"/>
      <c r="CU365" s="341"/>
      <c r="CV365" s="341"/>
      <c r="CW365" s="341"/>
      <c r="CX365" s="341"/>
      <c r="CY365" s="341"/>
      <c r="CZ365" s="341"/>
      <c r="DA365" s="341"/>
      <c r="DB365" s="341"/>
      <c r="DC365" s="341"/>
      <c r="DD365" s="341"/>
      <c r="DE365" s="341"/>
      <c r="DF365" s="341"/>
      <c r="DG365" s="341"/>
      <c r="DH365" s="341"/>
      <c r="DI365" s="341"/>
      <c r="DJ365" s="341"/>
      <c r="DK365" s="341"/>
      <c r="DL365" s="341"/>
      <c r="DM365" s="341"/>
      <c r="DN365" s="341"/>
      <c r="DO365" s="341"/>
      <c r="DP365" s="341"/>
      <c r="DQ365" s="341"/>
      <c r="DR365" s="341"/>
      <c r="DS365" s="341"/>
      <c r="DT365" s="341"/>
      <c r="DU365" s="341"/>
      <c r="DV365" s="341"/>
      <c r="DW365" s="344"/>
      <c r="DX365" s="344"/>
      <c r="DY365" s="344"/>
      <c r="DZ365" s="344"/>
      <c r="EA365" s="344"/>
      <c r="EB365" s="344"/>
      <c r="EC365" s="344"/>
      <c r="ED365" s="344"/>
      <c r="EE365" s="344"/>
      <c r="EF365" s="344"/>
      <c r="EG365" s="344"/>
      <c r="EH365" s="344"/>
      <c r="EI365" s="344"/>
      <c r="EJ365" s="344"/>
      <c r="EK365" s="344"/>
      <c r="EL365" s="344"/>
      <c r="EM365" s="344"/>
      <c r="EN365" s="344"/>
      <c r="EO365" s="344"/>
      <c r="EP365" s="344"/>
      <c r="ET365" s="33"/>
      <c r="EU365" s="37">
        <f t="shared" si="91"/>
        <v>0</v>
      </c>
      <c r="EV365" s="37" t="str">
        <f t="shared" si="92"/>
        <v/>
      </c>
      <c r="EX365" s="21">
        <f>IF(AND(OR($M365=PL①!$A$25,$M365=PL①!$A$26,$M365=PL①!$A$27),OR($AG365=PL①!$H$26,$AG365=PL①!$H$27,$AG365=PL①!$H$28)),1,0)</f>
        <v>0</v>
      </c>
      <c r="EY365" s="21">
        <f t="shared" si="93"/>
        <v>0</v>
      </c>
      <c r="EZ365" s="112">
        <f>IF($EY365=0,1,IF($O$73="",0,VLOOKUP($O$73,PL②!$A$58:$P$1517,$EY365))+IF($AD$73="",0,VLOOKUP($AD$73,PL②!$A$58:$P$1517,$EY365))+IF($AS$73="",0,VLOOKUP($AS$73,PL②!$A$58:$P$1517,$EY365)))</f>
        <v>1</v>
      </c>
      <c r="FA365" s="21" t="str">
        <f t="shared" si="94"/>
        <v/>
      </c>
      <c r="FB365" s="112"/>
      <c r="FC365" s="21">
        <f>IF(OR($M365=PL①!$A$25,$M365=PL①!$A$26,$M365=PL①!$A$28,$M365=PL①!$A$29),1,0)</f>
        <v>0</v>
      </c>
      <c r="FF365" s="21">
        <f t="shared" si="95"/>
        <v>0</v>
      </c>
      <c r="FG365" s="21">
        <f t="shared" si="96"/>
        <v>0</v>
      </c>
      <c r="FH365" s="21">
        <f>IF(AND($AG365=PL①!$H$29,OR(入力①申請書項目!$M365=PL①!$A$25,入力①申請書項目!$M365=PL①!$A$26,入力①申請書項目!$M365=PL①!$A$27)),1,0)</f>
        <v>0</v>
      </c>
      <c r="FI365" s="21">
        <f>IF(AND($O$69=PL②!$G$1,入力①申請書項目!$AG365=PL①!$H$26,OR(入力①申請書項目!$M365=PL①!$A$25,入力①申請書項目!$M365=PL①!$A$26,入力①申請書項目!$M365=PL①!$A$28,入力①申請書項目!$M365=PL①!$A$29)),1,0)</f>
        <v>0</v>
      </c>
      <c r="FJ365" s="21">
        <f>IF(AND($AT365=PL①!$D$26,OR(入力①申請書項目!$M365=PL①!$A$25,入力①申請書項目!$M365=PL①!$A$26,入力①申請書項目!$M365=PL①!$A$27)),1,0)</f>
        <v>0</v>
      </c>
      <c r="FL365" s="37" t="str">
        <f t="shared" si="97"/>
        <v/>
      </c>
      <c r="FM365" s="37" t="str">
        <f t="shared" si="98"/>
        <v/>
      </c>
      <c r="FN365" s="37" t="str">
        <f t="shared" si="99"/>
        <v/>
      </c>
      <c r="FO365" s="37" t="str">
        <f t="shared" si="100"/>
        <v/>
      </c>
      <c r="FP365" s="37" t="str">
        <f t="shared" si="101"/>
        <v/>
      </c>
      <c r="FR365" s="54">
        <f t="shared" si="102"/>
        <v>1</v>
      </c>
      <c r="FS365" s="54" t="str">
        <f t="shared" si="103"/>
        <v/>
      </c>
    </row>
    <row r="366" spans="4:175" ht="13.5" customHeight="1">
      <c r="D366" s="410">
        <v>198</v>
      </c>
      <c r="E366" s="842"/>
      <c r="F366" s="843"/>
      <c r="G366" s="842"/>
      <c r="H366" s="843"/>
      <c r="I366" s="843"/>
      <c r="J366" s="842"/>
      <c r="K366" s="843"/>
      <c r="L366" s="843"/>
      <c r="M366" s="842"/>
      <c r="N366" s="842"/>
      <c r="O366" s="842"/>
      <c r="P366" s="842"/>
      <c r="Q366" s="853"/>
      <c r="R366" s="853"/>
      <c r="S366" s="853"/>
      <c r="T366" s="853"/>
      <c r="U366" s="853"/>
      <c r="V366" s="853"/>
      <c r="W366" s="853"/>
      <c r="X366" s="853"/>
      <c r="Y366" s="853"/>
      <c r="Z366" s="853"/>
      <c r="AA366" s="837"/>
      <c r="AB366" s="838"/>
      <c r="AC366" s="838"/>
      <c r="AD366" s="841"/>
      <c r="AE366" s="853"/>
      <c r="AF366" s="853"/>
      <c r="AG366" s="842"/>
      <c r="AH366" s="842"/>
      <c r="AI366" s="842"/>
      <c r="AJ366" s="842"/>
      <c r="AK366" s="839"/>
      <c r="AL366" s="839"/>
      <c r="AM366" s="839"/>
      <c r="AN366" s="853"/>
      <c r="AO366" s="853"/>
      <c r="AP366" s="849">
        <f t="shared" si="104"/>
        <v>0</v>
      </c>
      <c r="AQ366" s="849"/>
      <c r="AR366" s="849"/>
      <c r="AS366" s="849"/>
      <c r="AT366" s="855"/>
      <c r="AU366" s="855"/>
      <c r="AV366" s="834"/>
      <c r="AW366" s="834"/>
      <c r="AX366" s="834"/>
      <c r="AY366" s="834"/>
      <c r="AZ366" s="834"/>
      <c r="BA366" s="834"/>
      <c r="BB366" s="834"/>
      <c r="BC366" s="834"/>
      <c r="BD366" s="834"/>
      <c r="BE366" s="834"/>
      <c r="BF366" s="834"/>
      <c r="BG366" s="842"/>
      <c r="BH366" s="843"/>
      <c r="BI366" s="843"/>
      <c r="CR366" s="112"/>
      <c r="CS366" s="112"/>
      <c r="CT366" s="341"/>
      <c r="CU366" s="341"/>
      <c r="CV366" s="341"/>
      <c r="CW366" s="341"/>
      <c r="CX366" s="341"/>
      <c r="CY366" s="341"/>
      <c r="CZ366" s="341"/>
      <c r="DA366" s="341"/>
      <c r="DB366" s="341"/>
      <c r="DC366" s="341"/>
      <c r="DD366" s="341"/>
      <c r="DE366" s="341"/>
      <c r="DF366" s="341"/>
      <c r="DG366" s="341"/>
      <c r="DH366" s="341"/>
      <c r="DI366" s="341"/>
      <c r="DJ366" s="341"/>
      <c r="DK366" s="341"/>
      <c r="DL366" s="341"/>
      <c r="DM366" s="341"/>
      <c r="DN366" s="341"/>
      <c r="DO366" s="341"/>
      <c r="DP366" s="341"/>
      <c r="DQ366" s="341"/>
      <c r="DR366" s="341"/>
      <c r="DS366" s="341"/>
      <c r="DT366" s="341"/>
      <c r="DU366" s="341"/>
      <c r="DV366" s="341"/>
      <c r="DW366" s="344"/>
      <c r="DX366" s="344"/>
      <c r="DY366" s="344"/>
      <c r="DZ366" s="344"/>
      <c r="EA366" s="344"/>
      <c r="EB366" s="344"/>
      <c r="EC366" s="344"/>
      <c r="ED366" s="344"/>
      <c r="EE366" s="344"/>
      <c r="EF366" s="344"/>
      <c r="EG366" s="344"/>
      <c r="EH366" s="344"/>
      <c r="EI366" s="344"/>
      <c r="EJ366" s="344"/>
      <c r="EK366" s="344"/>
      <c r="EL366" s="344"/>
      <c r="EM366" s="344"/>
      <c r="EN366" s="344"/>
      <c r="EO366" s="344"/>
      <c r="EP366" s="344"/>
      <c r="ET366" s="33"/>
      <c r="EU366" s="37">
        <f t="shared" si="91"/>
        <v>0</v>
      </c>
      <c r="EV366" s="37" t="str">
        <f t="shared" si="92"/>
        <v/>
      </c>
      <c r="EX366" s="21">
        <f>IF(AND(OR($M366=PL①!$A$25,$M366=PL①!$A$26,$M366=PL①!$A$27),OR($AG366=PL①!$H$26,$AG366=PL①!$H$27,$AG366=PL①!$H$28)),1,0)</f>
        <v>0</v>
      </c>
      <c r="EY366" s="21">
        <f t="shared" si="93"/>
        <v>0</v>
      </c>
      <c r="EZ366" s="112">
        <f>IF($EY366=0,1,IF($O$73="",0,VLOOKUP($O$73,PL②!$A$58:$P$1517,$EY366))+IF($AD$73="",0,VLOOKUP($AD$73,PL②!$A$58:$P$1517,$EY366))+IF($AS$73="",0,VLOOKUP($AS$73,PL②!$A$58:$P$1517,$EY366)))</f>
        <v>1</v>
      </c>
      <c r="FA366" s="21" t="str">
        <f t="shared" si="94"/>
        <v/>
      </c>
      <c r="FB366" s="112"/>
      <c r="FC366" s="21">
        <f>IF(OR($M366=PL①!$A$25,$M366=PL①!$A$26,$M366=PL①!$A$28,$M366=PL①!$A$29),1,0)</f>
        <v>0</v>
      </c>
      <c r="FF366" s="21">
        <f t="shared" si="95"/>
        <v>0</v>
      </c>
      <c r="FG366" s="21">
        <f t="shared" si="96"/>
        <v>0</v>
      </c>
      <c r="FH366" s="21">
        <f>IF(AND($AG366=PL①!$H$29,OR(入力①申請書項目!$M366=PL①!$A$25,入力①申請書項目!$M366=PL①!$A$26,入力①申請書項目!$M366=PL①!$A$27)),1,0)</f>
        <v>0</v>
      </c>
      <c r="FI366" s="21">
        <f>IF(AND($O$69=PL②!$G$1,入力①申請書項目!$AG366=PL①!$H$26,OR(入力①申請書項目!$M366=PL①!$A$25,入力①申請書項目!$M366=PL①!$A$26,入力①申請書項目!$M366=PL①!$A$28,入力①申請書項目!$M366=PL①!$A$29)),1,0)</f>
        <v>0</v>
      </c>
      <c r="FJ366" s="21">
        <f>IF(AND($AT366=PL①!$D$26,OR(入力①申請書項目!$M366=PL①!$A$25,入力①申請書項目!$M366=PL①!$A$26,入力①申請書項目!$M366=PL①!$A$27)),1,0)</f>
        <v>0</v>
      </c>
      <c r="FL366" s="37" t="str">
        <f t="shared" si="97"/>
        <v/>
      </c>
      <c r="FM366" s="37" t="str">
        <f t="shared" si="98"/>
        <v/>
      </c>
      <c r="FN366" s="37" t="str">
        <f t="shared" si="99"/>
        <v/>
      </c>
      <c r="FO366" s="37" t="str">
        <f t="shared" si="100"/>
        <v/>
      </c>
      <c r="FP366" s="37" t="str">
        <f t="shared" si="101"/>
        <v/>
      </c>
      <c r="FR366" s="54">
        <f t="shared" si="102"/>
        <v>1</v>
      </c>
      <c r="FS366" s="54" t="str">
        <f t="shared" si="103"/>
        <v/>
      </c>
    </row>
    <row r="367" spans="4:175" ht="13.5" customHeight="1">
      <c r="D367" s="410">
        <v>199</v>
      </c>
      <c r="E367" s="842"/>
      <c r="F367" s="843"/>
      <c r="G367" s="842"/>
      <c r="H367" s="843"/>
      <c r="I367" s="843"/>
      <c r="J367" s="842"/>
      <c r="K367" s="843"/>
      <c r="L367" s="843"/>
      <c r="M367" s="842"/>
      <c r="N367" s="842"/>
      <c r="O367" s="842"/>
      <c r="P367" s="842"/>
      <c r="Q367" s="853"/>
      <c r="R367" s="853"/>
      <c r="S367" s="853"/>
      <c r="T367" s="853"/>
      <c r="U367" s="853"/>
      <c r="V367" s="853"/>
      <c r="W367" s="853"/>
      <c r="X367" s="853"/>
      <c r="Y367" s="853"/>
      <c r="Z367" s="853"/>
      <c r="AA367" s="835"/>
      <c r="AB367" s="836"/>
      <c r="AC367" s="836"/>
      <c r="AD367" s="840"/>
      <c r="AE367" s="840"/>
      <c r="AF367" s="841"/>
      <c r="AG367" s="850"/>
      <c r="AH367" s="851"/>
      <c r="AI367" s="851"/>
      <c r="AJ367" s="852"/>
      <c r="AK367" s="839"/>
      <c r="AL367" s="839"/>
      <c r="AM367" s="839"/>
      <c r="AN367" s="854"/>
      <c r="AO367" s="840"/>
      <c r="AP367" s="849">
        <f t="shared" si="104"/>
        <v>0</v>
      </c>
      <c r="AQ367" s="849"/>
      <c r="AR367" s="849"/>
      <c r="AS367" s="849"/>
      <c r="AT367" s="847"/>
      <c r="AU367" s="848"/>
      <c r="AV367" s="834"/>
      <c r="AW367" s="834"/>
      <c r="AX367" s="834"/>
      <c r="AY367" s="834"/>
      <c r="AZ367" s="834"/>
      <c r="BA367" s="834"/>
      <c r="BB367" s="834"/>
      <c r="BC367" s="834"/>
      <c r="BD367" s="844"/>
      <c r="BE367" s="845"/>
      <c r="BF367" s="846"/>
      <c r="BG367" s="842"/>
      <c r="BH367" s="843"/>
      <c r="BI367" s="843"/>
      <c r="CR367" s="112"/>
      <c r="CS367" s="112"/>
      <c r="CT367" s="344"/>
      <c r="CU367" s="344"/>
      <c r="CV367" s="344"/>
      <c r="CW367" s="344"/>
      <c r="CX367" s="344"/>
      <c r="CY367" s="344"/>
      <c r="CZ367" s="344"/>
      <c r="DA367" s="344"/>
      <c r="DB367" s="344"/>
      <c r="DC367" s="344"/>
      <c r="DD367" s="344"/>
      <c r="DE367" s="344"/>
      <c r="DF367" s="344"/>
      <c r="DG367" s="344"/>
      <c r="DH367" s="344"/>
      <c r="DI367" s="344"/>
      <c r="DJ367" s="344"/>
      <c r="DK367" s="344"/>
      <c r="DL367" s="344"/>
      <c r="DM367" s="344"/>
      <c r="DN367" s="344"/>
      <c r="DO367" s="344"/>
      <c r="DP367" s="344"/>
      <c r="DQ367" s="344"/>
      <c r="DR367" s="344"/>
      <c r="DS367" s="344"/>
      <c r="DT367" s="344"/>
      <c r="DU367" s="344"/>
      <c r="DV367" s="344"/>
      <c r="DW367" s="344"/>
      <c r="DX367" s="344"/>
      <c r="DY367" s="344"/>
      <c r="DZ367" s="344"/>
      <c r="EA367" s="344"/>
      <c r="EB367" s="344"/>
      <c r="EC367" s="344"/>
      <c r="ED367" s="344"/>
      <c r="EE367" s="344"/>
      <c r="EF367" s="344"/>
      <c r="EG367" s="344"/>
      <c r="EH367" s="344"/>
      <c r="EI367" s="344"/>
      <c r="EJ367" s="344"/>
      <c r="EK367" s="344"/>
      <c r="EL367" s="344"/>
      <c r="EM367" s="344"/>
      <c r="EN367" s="344"/>
      <c r="EO367" s="344"/>
      <c r="EP367" s="344"/>
      <c r="ET367" s="33"/>
      <c r="EU367" s="37">
        <f t="shared" si="91"/>
        <v>0</v>
      </c>
      <c r="EV367" s="37" t="str">
        <f t="shared" si="92"/>
        <v/>
      </c>
      <c r="EX367" s="21">
        <f>IF(AND(OR($M367=PL①!$A$25,$M367=PL①!$A$26,$M367=PL①!$A$27),OR($AG367=PL①!$H$26,$AG367=PL①!$H$27,$AG367=PL①!$H$28)),1,0)</f>
        <v>0</v>
      </c>
      <c r="EY367" s="21">
        <f t="shared" si="93"/>
        <v>0</v>
      </c>
      <c r="EZ367" s="112">
        <f>IF($EY367=0,1,IF($O$73="",0,VLOOKUP($O$73,PL②!$A$58:$P$1517,$EY367))+IF($AD$73="",0,VLOOKUP($AD$73,PL②!$A$58:$P$1517,$EY367))+IF($AS$73="",0,VLOOKUP($AS$73,PL②!$A$58:$P$1517,$EY367)))</f>
        <v>1</v>
      </c>
      <c r="FA367" s="21" t="str">
        <f t="shared" si="94"/>
        <v/>
      </c>
      <c r="FB367" s="112"/>
      <c r="FC367" s="21">
        <f>IF(OR($M367=PL①!$A$25,$M367=PL①!$A$26,$M367=PL①!$A$28,$M367=PL①!$A$29),1,0)</f>
        <v>0</v>
      </c>
      <c r="FF367" s="21">
        <f t="shared" si="95"/>
        <v>0</v>
      </c>
      <c r="FG367" s="21">
        <f t="shared" si="96"/>
        <v>0</v>
      </c>
      <c r="FH367" s="21">
        <f>IF(AND($AG367=PL①!$H$29,OR(入力①申請書項目!$M367=PL①!$A$25,入力①申請書項目!$M367=PL①!$A$26,入力①申請書項目!$M367=PL①!$A$27)),1,0)</f>
        <v>0</v>
      </c>
      <c r="FI367" s="21">
        <f>IF(AND($O$69=PL②!$G$1,入力①申請書項目!$AG367=PL①!$H$26,OR(入力①申請書項目!$M367=PL①!$A$25,入力①申請書項目!$M367=PL①!$A$26,入力①申請書項目!$M367=PL①!$A$28,入力①申請書項目!$M367=PL①!$A$29)),1,0)</f>
        <v>0</v>
      </c>
      <c r="FJ367" s="21">
        <f>IF(AND($AT367=PL①!$D$26,OR(入力①申請書項目!$M367=PL①!$A$25,入力①申請書項目!$M367=PL①!$A$26,入力①申請書項目!$M367=PL①!$A$27)),1,0)</f>
        <v>0</v>
      </c>
      <c r="FL367" s="37" t="str">
        <f t="shared" si="97"/>
        <v/>
      </c>
      <c r="FM367" s="37" t="str">
        <f t="shared" si="98"/>
        <v/>
      </c>
      <c r="FN367" s="37" t="str">
        <f t="shared" si="99"/>
        <v/>
      </c>
      <c r="FO367" s="37" t="str">
        <f t="shared" si="100"/>
        <v/>
      </c>
      <c r="FP367" s="37" t="str">
        <f t="shared" si="101"/>
        <v/>
      </c>
      <c r="FR367" s="54">
        <f t="shared" si="102"/>
        <v>1</v>
      </c>
      <c r="FS367" s="54" t="str">
        <f t="shared" si="103"/>
        <v/>
      </c>
    </row>
    <row r="368" spans="4:175" ht="13.5" customHeight="1">
      <c r="D368" s="410">
        <v>200</v>
      </c>
      <c r="E368" s="842"/>
      <c r="F368" s="843"/>
      <c r="G368" s="842"/>
      <c r="H368" s="843"/>
      <c r="I368" s="843"/>
      <c r="J368" s="842"/>
      <c r="K368" s="843"/>
      <c r="L368" s="843"/>
      <c r="M368" s="842"/>
      <c r="N368" s="842"/>
      <c r="O368" s="842"/>
      <c r="P368" s="842"/>
      <c r="Q368" s="853"/>
      <c r="R368" s="853"/>
      <c r="S368" s="853"/>
      <c r="T368" s="853"/>
      <c r="U368" s="853"/>
      <c r="V368" s="853"/>
      <c r="W368" s="853"/>
      <c r="X368" s="853"/>
      <c r="Y368" s="853"/>
      <c r="Z368" s="853"/>
      <c r="AA368" s="835"/>
      <c r="AB368" s="836"/>
      <c r="AC368" s="836"/>
      <c r="AD368" s="841"/>
      <c r="AE368" s="853"/>
      <c r="AF368" s="853"/>
      <c r="AG368" s="842"/>
      <c r="AH368" s="842"/>
      <c r="AI368" s="842"/>
      <c r="AJ368" s="842"/>
      <c r="AK368" s="839"/>
      <c r="AL368" s="839"/>
      <c r="AM368" s="839"/>
      <c r="AN368" s="853"/>
      <c r="AO368" s="853"/>
      <c r="AP368" s="849">
        <f t="shared" si="104"/>
        <v>0</v>
      </c>
      <c r="AQ368" s="849"/>
      <c r="AR368" s="849"/>
      <c r="AS368" s="849"/>
      <c r="AT368" s="855"/>
      <c r="AU368" s="855"/>
      <c r="AV368" s="834"/>
      <c r="AW368" s="834"/>
      <c r="AX368" s="834"/>
      <c r="AY368" s="834"/>
      <c r="AZ368" s="834"/>
      <c r="BA368" s="834"/>
      <c r="BB368" s="834"/>
      <c r="BC368" s="834"/>
      <c r="BD368" s="834"/>
      <c r="BE368" s="834"/>
      <c r="BF368" s="834"/>
      <c r="BG368" s="842"/>
      <c r="BH368" s="843"/>
      <c r="BI368" s="843"/>
      <c r="CR368" s="112"/>
      <c r="CS368" s="112"/>
      <c r="CT368" s="371"/>
      <c r="CU368" s="344"/>
      <c r="CV368" s="344"/>
      <c r="CW368" s="344"/>
      <c r="CX368" s="344"/>
      <c r="CY368" s="344"/>
      <c r="CZ368" s="344"/>
      <c r="DA368" s="344"/>
      <c r="DB368" s="344"/>
      <c r="DC368" s="344"/>
      <c r="DD368" s="344"/>
      <c r="DE368" s="344"/>
      <c r="DF368" s="344"/>
      <c r="DG368" s="344"/>
      <c r="DH368" s="344"/>
      <c r="DI368" s="344"/>
      <c r="DJ368" s="344"/>
      <c r="DK368" s="344"/>
      <c r="DL368" s="344"/>
      <c r="DM368" s="344"/>
      <c r="DN368" s="344"/>
      <c r="DO368" s="344"/>
      <c r="DP368" s="344"/>
      <c r="DQ368" s="344"/>
      <c r="DR368" s="344"/>
      <c r="DS368" s="344"/>
      <c r="DT368" s="344"/>
      <c r="DU368" s="344"/>
      <c r="DV368" s="344"/>
      <c r="DW368" s="344"/>
      <c r="DX368" s="344"/>
      <c r="DY368" s="344"/>
      <c r="DZ368" s="344"/>
      <c r="EA368" s="344"/>
      <c r="EB368" s="344"/>
      <c r="EC368" s="344"/>
      <c r="ED368" s="344"/>
      <c r="EE368" s="344"/>
      <c r="EF368" s="344"/>
      <c r="EG368" s="344"/>
      <c r="EH368" s="344"/>
      <c r="EI368" s="344"/>
      <c r="EJ368" s="344"/>
      <c r="EK368" s="344"/>
      <c r="EL368" s="344"/>
      <c r="EM368" s="344"/>
      <c r="EN368" s="344"/>
      <c r="EO368" s="344"/>
      <c r="EP368" s="344"/>
      <c r="ET368" s="33"/>
      <c r="EU368" s="37">
        <f t="shared" si="91"/>
        <v>0</v>
      </c>
      <c r="EV368" s="37" t="str">
        <f t="shared" si="92"/>
        <v/>
      </c>
      <c r="EX368" s="21">
        <f>IF(AND(OR($M368=PL①!$A$25,$M368=PL①!$A$26,$M368=PL①!$A$27),OR($AG368=PL①!$H$26,$AG368=PL①!$H$27,$AG368=PL①!$H$28)),1,0)</f>
        <v>0</v>
      </c>
      <c r="EY368" s="21">
        <f t="shared" si="93"/>
        <v>0</v>
      </c>
      <c r="EZ368" s="112">
        <f>IF($EY368=0,1,IF($O$73="",0,VLOOKUP($O$73,PL②!$A$58:$P$1517,$EY368))+IF($AD$73="",0,VLOOKUP($AD$73,PL②!$A$58:$P$1517,$EY368))+IF($AS$73="",0,VLOOKUP($AS$73,PL②!$A$58:$P$1517,$EY368)))</f>
        <v>1</v>
      </c>
      <c r="FA368" s="21" t="str">
        <f t="shared" si="94"/>
        <v/>
      </c>
      <c r="FB368" s="112"/>
      <c r="FC368" s="21">
        <f>IF(OR($M368=PL①!$A$25,$M368=PL①!$A$26,$M368=PL①!$A$28,$M368=PL①!$A$29),1,0)</f>
        <v>0</v>
      </c>
      <c r="FF368" s="21">
        <f t="shared" si="95"/>
        <v>0</v>
      </c>
      <c r="FG368" s="21">
        <f t="shared" si="96"/>
        <v>0</v>
      </c>
      <c r="FH368" s="21">
        <f>IF(AND($AG368=PL①!$H$29,OR(入力①申請書項目!$M368=PL①!$A$25,入力①申請書項目!$M368=PL①!$A$26,入力①申請書項目!$M368=PL①!$A$27)),1,0)</f>
        <v>0</v>
      </c>
      <c r="FI368" s="21">
        <f>IF(AND($O$69=PL②!$G$1,入力①申請書項目!$AG368=PL①!$H$26,OR(入力①申請書項目!$M368=PL①!$A$25,入力①申請書項目!$M368=PL①!$A$26,入力①申請書項目!$M368=PL①!$A$28,入力①申請書項目!$M368=PL①!$A$29)),1,0)</f>
        <v>0</v>
      </c>
      <c r="FJ368" s="21">
        <f>IF(AND($AT368=PL①!$D$26,OR(入力①申請書項目!$M368=PL①!$A$25,入力①申請書項目!$M368=PL①!$A$26,入力①申請書項目!$M368=PL①!$A$27)),1,0)</f>
        <v>0</v>
      </c>
      <c r="FL368" s="37" t="str">
        <f t="shared" si="97"/>
        <v/>
      </c>
      <c r="FM368" s="37" t="str">
        <f t="shared" si="98"/>
        <v/>
      </c>
      <c r="FN368" s="37" t="str">
        <f t="shared" si="99"/>
        <v/>
      </c>
      <c r="FO368" s="37" t="str">
        <f t="shared" si="100"/>
        <v/>
      </c>
      <c r="FP368" s="37" t="str">
        <f t="shared" si="101"/>
        <v/>
      </c>
      <c r="FR368" s="54">
        <f t="shared" si="102"/>
        <v>1</v>
      </c>
      <c r="FS368" s="54" t="str">
        <f t="shared" si="103"/>
        <v/>
      </c>
    </row>
    <row r="369" spans="4:175" ht="13.5" customHeight="1">
      <c r="D369" s="410">
        <v>201</v>
      </c>
      <c r="E369" s="842"/>
      <c r="F369" s="843"/>
      <c r="G369" s="842"/>
      <c r="H369" s="843"/>
      <c r="I369" s="843"/>
      <c r="J369" s="842"/>
      <c r="K369" s="843"/>
      <c r="L369" s="843"/>
      <c r="M369" s="842"/>
      <c r="N369" s="842"/>
      <c r="O369" s="842"/>
      <c r="P369" s="842"/>
      <c r="Q369" s="853"/>
      <c r="R369" s="853"/>
      <c r="S369" s="853"/>
      <c r="T369" s="853"/>
      <c r="U369" s="853"/>
      <c r="V369" s="853"/>
      <c r="W369" s="853"/>
      <c r="X369" s="853"/>
      <c r="Y369" s="853"/>
      <c r="Z369" s="853"/>
      <c r="AA369" s="837"/>
      <c r="AB369" s="838"/>
      <c r="AC369" s="838"/>
      <c r="AD369" s="841"/>
      <c r="AE369" s="853"/>
      <c r="AF369" s="853"/>
      <c r="AG369" s="842"/>
      <c r="AH369" s="842"/>
      <c r="AI369" s="842"/>
      <c r="AJ369" s="842"/>
      <c r="AK369" s="839"/>
      <c r="AL369" s="839"/>
      <c r="AM369" s="839"/>
      <c r="AN369" s="853"/>
      <c r="AO369" s="853"/>
      <c r="AP369" s="849">
        <f t="shared" si="104"/>
        <v>0</v>
      </c>
      <c r="AQ369" s="849"/>
      <c r="AR369" s="849"/>
      <c r="AS369" s="849"/>
      <c r="AT369" s="855"/>
      <c r="AU369" s="855"/>
      <c r="AV369" s="834"/>
      <c r="AW369" s="834"/>
      <c r="AX369" s="834"/>
      <c r="AY369" s="834"/>
      <c r="AZ369" s="834"/>
      <c r="BA369" s="834"/>
      <c r="BB369" s="834"/>
      <c r="BC369" s="834"/>
      <c r="BD369" s="834"/>
      <c r="BE369" s="834"/>
      <c r="BF369" s="834"/>
      <c r="BG369" s="842"/>
      <c r="BH369" s="843"/>
      <c r="BI369" s="843"/>
      <c r="CR369" s="112"/>
      <c r="CS369" s="112"/>
      <c r="CT369" s="344"/>
      <c r="CU369" s="344"/>
      <c r="CV369" s="344"/>
      <c r="CW369" s="344"/>
      <c r="CX369" s="344"/>
      <c r="CY369" s="344"/>
      <c r="CZ369" s="344"/>
      <c r="DA369" s="344"/>
      <c r="DB369" s="344"/>
      <c r="DC369" s="344"/>
      <c r="DD369" s="344"/>
      <c r="DE369" s="344"/>
      <c r="DF369" s="344"/>
      <c r="DG369" s="344"/>
      <c r="DH369" s="344"/>
      <c r="DI369" s="344"/>
      <c r="DJ369" s="344"/>
      <c r="DK369" s="344"/>
      <c r="DL369" s="344"/>
      <c r="DM369" s="344"/>
      <c r="DN369" s="344"/>
      <c r="DO369" s="344"/>
      <c r="DP369" s="344"/>
      <c r="DQ369" s="344"/>
      <c r="DR369" s="344"/>
      <c r="DS369" s="344"/>
      <c r="DT369" s="344"/>
      <c r="DU369" s="344"/>
      <c r="DV369" s="344"/>
      <c r="DW369" s="344"/>
      <c r="DX369" s="344"/>
      <c r="DY369" s="344"/>
      <c r="DZ369" s="344"/>
      <c r="EA369" s="344"/>
      <c r="EB369" s="344"/>
      <c r="EC369" s="344"/>
      <c r="ED369" s="344"/>
      <c r="EE369" s="344"/>
      <c r="EF369" s="344"/>
      <c r="EG369" s="344"/>
      <c r="EH369" s="344"/>
      <c r="EI369" s="344"/>
      <c r="EJ369" s="344"/>
      <c r="EK369" s="344"/>
      <c r="EL369" s="344"/>
      <c r="EM369" s="344"/>
      <c r="EN369" s="344"/>
      <c r="EO369" s="344"/>
      <c r="EP369" s="344"/>
      <c r="ET369" s="33"/>
      <c r="EU369" s="37">
        <f t="shared" si="91"/>
        <v>0</v>
      </c>
      <c r="EV369" s="37" t="str">
        <f t="shared" si="92"/>
        <v/>
      </c>
      <c r="EX369" s="21">
        <f>IF(AND(OR($M369=PL①!$A$25,$M369=PL①!$A$26,$M369=PL①!$A$27),OR($AG369=PL①!$H$26,$AG369=PL①!$H$27,$AG369=PL①!$H$28)),1,0)</f>
        <v>0</v>
      </c>
      <c r="EY369" s="21">
        <f t="shared" si="93"/>
        <v>0</v>
      </c>
      <c r="EZ369" s="112">
        <f>IF($EY369=0,1,IF($O$73="",0,VLOOKUP($O$73,PL②!$A$58:$P$1517,$EY369))+IF($AD$73="",0,VLOOKUP($AD$73,PL②!$A$58:$P$1517,$EY369))+IF($AS$73="",0,VLOOKUP($AS$73,PL②!$A$58:$P$1517,$EY369)))</f>
        <v>1</v>
      </c>
      <c r="FA369" s="21" t="str">
        <f t="shared" si="94"/>
        <v/>
      </c>
      <c r="FB369" s="112"/>
      <c r="FC369" s="21">
        <f>IF(OR($M369=PL①!$A$25,$M369=PL①!$A$26,$M369=PL①!$A$28,$M369=PL①!$A$29),1,0)</f>
        <v>0</v>
      </c>
      <c r="FF369" s="21">
        <f t="shared" si="95"/>
        <v>0</v>
      </c>
      <c r="FG369" s="21">
        <f t="shared" si="96"/>
        <v>0</v>
      </c>
      <c r="FH369" s="21">
        <f>IF(AND($AG369=PL①!$H$29,OR(入力①申請書項目!$M369=PL①!$A$25,入力①申請書項目!$M369=PL①!$A$26,入力①申請書項目!$M369=PL①!$A$27)),1,0)</f>
        <v>0</v>
      </c>
      <c r="FI369" s="21">
        <f>IF(AND($O$69=PL②!$G$1,入力①申請書項目!$AG369=PL①!$H$26,OR(入力①申請書項目!$M369=PL①!$A$25,入力①申請書項目!$M369=PL①!$A$26,入力①申請書項目!$M369=PL①!$A$28,入力①申請書項目!$M369=PL①!$A$29)),1,0)</f>
        <v>0</v>
      </c>
      <c r="FJ369" s="21">
        <f>IF(AND($AT369=PL①!$D$26,OR(入力①申請書項目!$M369=PL①!$A$25,入力①申請書項目!$M369=PL①!$A$26,入力①申請書項目!$M369=PL①!$A$27)),1,0)</f>
        <v>0</v>
      </c>
      <c r="FL369" s="37" t="str">
        <f t="shared" si="97"/>
        <v/>
      </c>
      <c r="FM369" s="37" t="str">
        <f t="shared" si="98"/>
        <v/>
      </c>
      <c r="FN369" s="37" t="str">
        <f t="shared" si="99"/>
        <v/>
      </c>
      <c r="FO369" s="37" t="str">
        <f t="shared" si="100"/>
        <v/>
      </c>
      <c r="FP369" s="37" t="str">
        <f t="shared" si="101"/>
        <v/>
      </c>
      <c r="FR369" s="54">
        <f t="shared" si="102"/>
        <v>1</v>
      </c>
      <c r="FS369" s="54" t="str">
        <f t="shared" si="103"/>
        <v/>
      </c>
    </row>
    <row r="370" spans="4:175" ht="13.5" customHeight="1">
      <c r="D370" s="410">
        <v>202</v>
      </c>
      <c r="E370" s="842"/>
      <c r="F370" s="843"/>
      <c r="G370" s="842"/>
      <c r="H370" s="843"/>
      <c r="I370" s="843"/>
      <c r="J370" s="842"/>
      <c r="K370" s="843"/>
      <c r="L370" s="843"/>
      <c r="M370" s="842"/>
      <c r="N370" s="842"/>
      <c r="O370" s="842"/>
      <c r="P370" s="842"/>
      <c r="Q370" s="853"/>
      <c r="R370" s="853"/>
      <c r="S370" s="853"/>
      <c r="T370" s="853"/>
      <c r="U370" s="853"/>
      <c r="V370" s="853"/>
      <c r="W370" s="853"/>
      <c r="X370" s="853"/>
      <c r="Y370" s="853"/>
      <c r="Z370" s="853"/>
      <c r="AA370" s="835"/>
      <c r="AB370" s="836"/>
      <c r="AC370" s="836"/>
      <c r="AD370" s="840"/>
      <c r="AE370" s="840"/>
      <c r="AF370" s="841"/>
      <c r="AG370" s="850"/>
      <c r="AH370" s="851"/>
      <c r="AI370" s="851"/>
      <c r="AJ370" s="852"/>
      <c r="AK370" s="839"/>
      <c r="AL370" s="839"/>
      <c r="AM370" s="839"/>
      <c r="AN370" s="854"/>
      <c r="AO370" s="840"/>
      <c r="AP370" s="849">
        <f t="shared" si="104"/>
        <v>0</v>
      </c>
      <c r="AQ370" s="849"/>
      <c r="AR370" s="849"/>
      <c r="AS370" s="849"/>
      <c r="AT370" s="847"/>
      <c r="AU370" s="848"/>
      <c r="AV370" s="834"/>
      <c r="AW370" s="834"/>
      <c r="AX370" s="834"/>
      <c r="AY370" s="834"/>
      <c r="AZ370" s="834"/>
      <c r="BA370" s="834"/>
      <c r="BB370" s="834"/>
      <c r="BC370" s="834"/>
      <c r="BD370" s="844"/>
      <c r="BE370" s="845"/>
      <c r="BF370" s="846"/>
      <c r="BG370" s="842"/>
      <c r="BH370" s="843"/>
      <c r="BI370" s="843"/>
      <c r="CR370" s="112"/>
      <c r="CS370" s="112"/>
      <c r="CT370" s="373"/>
      <c r="CU370" s="374"/>
      <c r="CV370" s="374"/>
      <c r="CW370" s="374"/>
      <c r="CX370" s="374"/>
      <c r="CY370" s="374"/>
      <c r="CZ370" s="374"/>
      <c r="DA370" s="374"/>
      <c r="DB370" s="374"/>
      <c r="DC370" s="374"/>
      <c r="DD370" s="375"/>
      <c r="DE370" s="375"/>
      <c r="DF370" s="375"/>
      <c r="DG370" s="375"/>
      <c r="DH370" s="374"/>
      <c r="DI370" s="374"/>
      <c r="DJ370" s="374"/>
      <c r="DK370" s="374"/>
      <c r="DL370" s="344"/>
      <c r="DM370" s="344"/>
      <c r="DN370" s="344"/>
      <c r="DO370" s="344"/>
      <c r="DP370" s="344"/>
      <c r="DQ370" s="344"/>
      <c r="DR370" s="344"/>
      <c r="DS370" s="344"/>
      <c r="DT370" s="344"/>
      <c r="DU370" s="344"/>
      <c r="DV370" s="344"/>
      <c r="DW370" s="344"/>
      <c r="DX370" s="344"/>
      <c r="DY370" s="344"/>
      <c r="DZ370" s="344"/>
      <c r="EA370" s="344"/>
      <c r="EB370" s="344"/>
      <c r="EC370" s="344"/>
      <c r="ED370" s="344"/>
      <c r="EE370" s="344"/>
      <c r="EF370" s="344"/>
      <c r="EG370" s="344"/>
      <c r="EH370" s="344"/>
      <c r="EI370" s="344"/>
      <c r="EJ370" s="344"/>
      <c r="EK370" s="344"/>
      <c r="EL370" s="344"/>
      <c r="EM370" s="344"/>
      <c r="EN370" s="344"/>
      <c r="EO370" s="344"/>
      <c r="EP370" s="344"/>
      <c r="ET370" s="33"/>
      <c r="EU370" s="37">
        <f t="shared" si="91"/>
        <v>0</v>
      </c>
      <c r="EV370" s="37" t="str">
        <f t="shared" si="92"/>
        <v/>
      </c>
      <c r="EX370" s="21">
        <f>IF(AND(OR($M370=PL①!$A$25,$M370=PL①!$A$26,$M370=PL①!$A$27),OR($AG370=PL①!$H$26,$AG370=PL①!$H$27,$AG370=PL①!$H$28)),1,0)</f>
        <v>0</v>
      </c>
      <c r="EY370" s="21">
        <f t="shared" si="93"/>
        <v>0</v>
      </c>
      <c r="EZ370" s="112">
        <f>IF($EY370=0,1,IF($O$73="",0,VLOOKUP($O$73,PL②!$A$58:$P$1517,$EY370))+IF($AD$73="",0,VLOOKUP($AD$73,PL②!$A$58:$P$1517,$EY370))+IF($AS$73="",0,VLOOKUP($AS$73,PL②!$A$58:$P$1517,$EY370)))</f>
        <v>1</v>
      </c>
      <c r="FA370" s="21" t="str">
        <f t="shared" si="94"/>
        <v/>
      </c>
      <c r="FB370" s="112"/>
      <c r="FC370" s="21">
        <f>IF(OR($M370=PL①!$A$25,$M370=PL①!$A$26,$M370=PL①!$A$28,$M370=PL①!$A$29),1,0)</f>
        <v>0</v>
      </c>
      <c r="FF370" s="21">
        <f t="shared" si="95"/>
        <v>0</v>
      </c>
      <c r="FG370" s="21">
        <f t="shared" si="96"/>
        <v>0</v>
      </c>
      <c r="FH370" s="21">
        <f>IF(AND($AG370=PL①!$H$29,OR(入力①申請書項目!$M370=PL①!$A$25,入力①申請書項目!$M370=PL①!$A$26,入力①申請書項目!$M370=PL①!$A$27)),1,0)</f>
        <v>0</v>
      </c>
      <c r="FI370" s="21">
        <f>IF(AND($O$69=PL②!$G$1,入力①申請書項目!$AG370=PL①!$H$26,OR(入力①申請書項目!$M370=PL①!$A$25,入力①申請書項目!$M370=PL①!$A$26,入力①申請書項目!$M370=PL①!$A$28,入力①申請書項目!$M370=PL①!$A$29)),1,0)</f>
        <v>0</v>
      </c>
      <c r="FJ370" s="21">
        <f>IF(AND($AT370=PL①!$D$26,OR(入力①申請書項目!$M370=PL①!$A$25,入力①申請書項目!$M370=PL①!$A$26,入力①申請書項目!$M370=PL①!$A$27)),1,0)</f>
        <v>0</v>
      </c>
      <c r="FL370" s="37" t="str">
        <f t="shared" si="97"/>
        <v/>
      </c>
      <c r="FM370" s="37" t="str">
        <f t="shared" si="98"/>
        <v/>
      </c>
      <c r="FN370" s="37" t="str">
        <f t="shared" si="99"/>
        <v/>
      </c>
      <c r="FO370" s="37" t="str">
        <f t="shared" si="100"/>
        <v/>
      </c>
      <c r="FP370" s="37" t="str">
        <f t="shared" si="101"/>
        <v/>
      </c>
      <c r="FR370" s="54">
        <f t="shared" si="102"/>
        <v>1</v>
      </c>
      <c r="FS370" s="54" t="str">
        <f t="shared" si="103"/>
        <v/>
      </c>
    </row>
    <row r="371" spans="4:175" ht="13.5" customHeight="1">
      <c r="D371" s="410">
        <v>203</v>
      </c>
      <c r="E371" s="842"/>
      <c r="F371" s="843"/>
      <c r="G371" s="842"/>
      <c r="H371" s="843"/>
      <c r="I371" s="843"/>
      <c r="J371" s="842"/>
      <c r="K371" s="843"/>
      <c r="L371" s="843"/>
      <c r="M371" s="842"/>
      <c r="N371" s="842"/>
      <c r="O371" s="842"/>
      <c r="P371" s="842"/>
      <c r="Q371" s="853"/>
      <c r="R371" s="853"/>
      <c r="S371" s="853"/>
      <c r="T371" s="853"/>
      <c r="U371" s="853"/>
      <c r="V371" s="853"/>
      <c r="W371" s="853"/>
      <c r="X371" s="853"/>
      <c r="Y371" s="853"/>
      <c r="Z371" s="853"/>
      <c r="AA371" s="835"/>
      <c r="AB371" s="836"/>
      <c r="AC371" s="836"/>
      <c r="AD371" s="841"/>
      <c r="AE371" s="853"/>
      <c r="AF371" s="853"/>
      <c r="AG371" s="842"/>
      <c r="AH371" s="842"/>
      <c r="AI371" s="842"/>
      <c r="AJ371" s="842"/>
      <c r="AK371" s="839"/>
      <c r="AL371" s="839"/>
      <c r="AM371" s="839"/>
      <c r="AN371" s="853"/>
      <c r="AO371" s="853"/>
      <c r="AP371" s="849">
        <f t="shared" si="104"/>
        <v>0</v>
      </c>
      <c r="AQ371" s="849"/>
      <c r="AR371" s="849"/>
      <c r="AS371" s="849"/>
      <c r="AT371" s="855"/>
      <c r="AU371" s="855"/>
      <c r="AV371" s="834"/>
      <c r="AW371" s="834"/>
      <c r="AX371" s="834"/>
      <c r="AY371" s="834"/>
      <c r="AZ371" s="834"/>
      <c r="BA371" s="834"/>
      <c r="BB371" s="834"/>
      <c r="BC371" s="834"/>
      <c r="BD371" s="834"/>
      <c r="BE371" s="834"/>
      <c r="BF371" s="834"/>
      <c r="BG371" s="842"/>
      <c r="BH371" s="843"/>
      <c r="BI371" s="843"/>
      <c r="CR371" s="112"/>
      <c r="CS371" s="112"/>
      <c r="CT371" s="344"/>
      <c r="CU371" s="344"/>
      <c r="CV371" s="344"/>
      <c r="CW371" s="344"/>
      <c r="CX371" s="344"/>
      <c r="CY371" s="344"/>
      <c r="CZ371" s="344"/>
      <c r="DA371" s="344"/>
      <c r="DB371" s="344"/>
      <c r="DC371" s="344"/>
      <c r="DD371" s="344"/>
      <c r="DE371" s="344"/>
      <c r="DF371" s="344"/>
      <c r="DG371" s="344"/>
      <c r="DH371" s="344"/>
      <c r="DI371" s="344"/>
      <c r="DJ371" s="344"/>
      <c r="DK371" s="344"/>
      <c r="DL371" s="344"/>
      <c r="DM371" s="344"/>
      <c r="DN371" s="344"/>
      <c r="DO371" s="344"/>
      <c r="DP371" s="344"/>
      <c r="DQ371" s="344"/>
      <c r="DR371" s="344"/>
      <c r="DS371" s="344"/>
      <c r="DT371" s="344"/>
      <c r="DU371" s="344"/>
      <c r="DV371" s="344"/>
      <c r="DW371" s="344"/>
      <c r="DX371" s="344"/>
      <c r="DY371" s="344"/>
      <c r="DZ371" s="344"/>
      <c r="EA371" s="344"/>
      <c r="EB371" s="344"/>
      <c r="EC371" s="344"/>
      <c r="ED371" s="344"/>
      <c r="EE371" s="344"/>
      <c r="EF371" s="344"/>
      <c r="EG371" s="344"/>
      <c r="EH371" s="344"/>
      <c r="EI371" s="344"/>
      <c r="EJ371" s="344"/>
      <c r="EK371" s="344"/>
      <c r="EL371" s="344"/>
      <c r="EM371" s="344"/>
      <c r="EN371" s="344"/>
      <c r="EO371" s="344"/>
      <c r="EP371" s="344"/>
      <c r="ET371" s="33"/>
      <c r="EU371" s="37">
        <f t="shared" si="91"/>
        <v>0</v>
      </c>
      <c r="EV371" s="37" t="str">
        <f t="shared" si="92"/>
        <v/>
      </c>
      <c r="EX371" s="21">
        <f>IF(AND(OR($M371=PL①!$A$25,$M371=PL①!$A$26,$M371=PL①!$A$27),OR($AG371=PL①!$H$26,$AG371=PL①!$H$27,$AG371=PL①!$H$28)),1,0)</f>
        <v>0</v>
      </c>
      <c r="EY371" s="21">
        <f t="shared" si="93"/>
        <v>0</v>
      </c>
      <c r="EZ371" s="112">
        <f>IF($EY371=0,1,IF($O$73="",0,VLOOKUP($O$73,PL②!$A$58:$P$1517,$EY371))+IF($AD$73="",0,VLOOKUP($AD$73,PL②!$A$58:$P$1517,$EY371))+IF($AS$73="",0,VLOOKUP($AS$73,PL②!$A$58:$P$1517,$EY371)))</f>
        <v>1</v>
      </c>
      <c r="FA371" s="21" t="str">
        <f t="shared" si="94"/>
        <v/>
      </c>
      <c r="FB371" s="112"/>
      <c r="FC371" s="21">
        <f>IF(OR($M371=PL①!$A$25,$M371=PL①!$A$26,$M371=PL①!$A$28,$M371=PL①!$A$29),1,0)</f>
        <v>0</v>
      </c>
      <c r="FF371" s="21">
        <f t="shared" si="95"/>
        <v>0</v>
      </c>
      <c r="FG371" s="21">
        <f t="shared" si="96"/>
        <v>0</v>
      </c>
      <c r="FH371" s="21">
        <f>IF(AND($AG371=PL①!$H$29,OR(入力①申請書項目!$M371=PL①!$A$25,入力①申請書項目!$M371=PL①!$A$26,入力①申請書項目!$M371=PL①!$A$27)),1,0)</f>
        <v>0</v>
      </c>
      <c r="FI371" s="21">
        <f>IF(AND($O$69=PL②!$G$1,入力①申請書項目!$AG371=PL①!$H$26,OR(入力①申請書項目!$M371=PL①!$A$25,入力①申請書項目!$M371=PL①!$A$26,入力①申請書項目!$M371=PL①!$A$28,入力①申請書項目!$M371=PL①!$A$29)),1,0)</f>
        <v>0</v>
      </c>
      <c r="FJ371" s="21">
        <f>IF(AND($AT371=PL①!$D$26,OR(入力①申請書項目!$M371=PL①!$A$25,入力①申請書項目!$M371=PL①!$A$26,入力①申請書項目!$M371=PL①!$A$27)),1,0)</f>
        <v>0</v>
      </c>
      <c r="FL371" s="37" t="str">
        <f t="shared" si="97"/>
        <v/>
      </c>
      <c r="FM371" s="37" t="str">
        <f t="shared" si="98"/>
        <v/>
      </c>
      <c r="FN371" s="37" t="str">
        <f t="shared" si="99"/>
        <v/>
      </c>
      <c r="FO371" s="37" t="str">
        <f t="shared" si="100"/>
        <v/>
      </c>
      <c r="FP371" s="37" t="str">
        <f t="shared" si="101"/>
        <v/>
      </c>
      <c r="FR371" s="54">
        <f t="shared" si="102"/>
        <v>1</v>
      </c>
      <c r="FS371" s="54" t="str">
        <f t="shared" si="103"/>
        <v/>
      </c>
    </row>
    <row r="372" spans="4:175" ht="13.5" customHeight="1">
      <c r="D372" s="410">
        <v>204</v>
      </c>
      <c r="E372" s="842"/>
      <c r="F372" s="843"/>
      <c r="G372" s="842"/>
      <c r="H372" s="843"/>
      <c r="I372" s="843"/>
      <c r="J372" s="842"/>
      <c r="K372" s="843"/>
      <c r="L372" s="843"/>
      <c r="M372" s="842"/>
      <c r="N372" s="842"/>
      <c r="O372" s="842"/>
      <c r="P372" s="842"/>
      <c r="Q372" s="853"/>
      <c r="R372" s="853"/>
      <c r="S372" s="853"/>
      <c r="T372" s="853"/>
      <c r="U372" s="853"/>
      <c r="V372" s="853"/>
      <c r="W372" s="853"/>
      <c r="X372" s="853"/>
      <c r="Y372" s="853"/>
      <c r="Z372" s="853"/>
      <c r="AA372" s="837"/>
      <c r="AB372" s="838"/>
      <c r="AC372" s="838"/>
      <c r="AD372" s="841"/>
      <c r="AE372" s="853"/>
      <c r="AF372" s="853"/>
      <c r="AG372" s="842"/>
      <c r="AH372" s="842"/>
      <c r="AI372" s="842"/>
      <c r="AJ372" s="842"/>
      <c r="AK372" s="839"/>
      <c r="AL372" s="839"/>
      <c r="AM372" s="839"/>
      <c r="AN372" s="853"/>
      <c r="AO372" s="853"/>
      <c r="AP372" s="849">
        <f t="shared" si="104"/>
        <v>0</v>
      </c>
      <c r="AQ372" s="849"/>
      <c r="AR372" s="849"/>
      <c r="AS372" s="849"/>
      <c r="AT372" s="855"/>
      <c r="AU372" s="855"/>
      <c r="AV372" s="834"/>
      <c r="AW372" s="834"/>
      <c r="AX372" s="834"/>
      <c r="AY372" s="834"/>
      <c r="AZ372" s="834"/>
      <c r="BA372" s="834"/>
      <c r="BB372" s="834"/>
      <c r="BC372" s="834"/>
      <c r="BD372" s="834"/>
      <c r="BE372" s="834"/>
      <c r="BF372" s="834"/>
      <c r="BG372" s="842"/>
      <c r="BH372" s="843"/>
      <c r="BI372" s="843"/>
      <c r="CR372" s="112"/>
      <c r="CS372" s="112"/>
      <c r="CT372" s="344"/>
      <c r="CU372" s="344"/>
      <c r="CV372" s="344"/>
      <c r="CW372" s="344"/>
      <c r="CX372" s="344"/>
      <c r="CY372" s="344"/>
      <c r="CZ372" s="373"/>
      <c r="DA372" s="376"/>
      <c r="DB372" s="377"/>
      <c r="DC372" s="377"/>
      <c r="DD372" s="344"/>
      <c r="DE372" s="344"/>
      <c r="DF372" s="344"/>
      <c r="DG372" s="344"/>
      <c r="DH372" s="344"/>
      <c r="DI372" s="373"/>
      <c r="DJ372" s="373"/>
      <c r="DK372" s="344"/>
      <c r="DL372" s="344"/>
      <c r="DM372" s="344"/>
      <c r="DN372" s="344"/>
      <c r="DO372" s="378"/>
      <c r="DP372" s="378"/>
      <c r="DQ372" s="378"/>
      <c r="DR372" s="378"/>
      <c r="DS372" s="378"/>
      <c r="DT372" s="378"/>
      <c r="DU372" s="378"/>
      <c r="DV372" s="378"/>
      <c r="DW372" s="378"/>
      <c r="DX372" s="378"/>
      <c r="DY372" s="378"/>
      <c r="DZ372" s="378"/>
      <c r="EA372" s="378"/>
      <c r="EB372" s="378"/>
      <c r="EC372" s="378"/>
      <c r="ED372" s="378"/>
      <c r="EE372" s="344"/>
      <c r="EF372" s="344"/>
      <c r="EG372" s="344"/>
      <c r="EH372" s="344"/>
      <c r="EI372" s="344"/>
      <c r="EJ372" s="344"/>
      <c r="EK372" s="344"/>
      <c r="EL372" s="344"/>
      <c r="EM372" s="344"/>
      <c r="EN372" s="344"/>
      <c r="EO372" s="344"/>
      <c r="EP372" s="344"/>
      <c r="ET372" s="33"/>
      <c r="EU372" s="37">
        <f t="shared" si="91"/>
        <v>0</v>
      </c>
      <c r="EV372" s="37" t="str">
        <f t="shared" si="92"/>
        <v/>
      </c>
      <c r="EX372" s="21">
        <f>IF(AND(OR($M372=PL①!$A$25,$M372=PL①!$A$26,$M372=PL①!$A$27),OR($AG372=PL①!$H$26,$AG372=PL①!$H$27,$AG372=PL①!$H$28)),1,0)</f>
        <v>0</v>
      </c>
      <c r="EY372" s="21">
        <f t="shared" si="93"/>
        <v>0</v>
      </c>
      <c r="EZ372" s="112">
        <f>IF($EY372=0,1,IF($O$73="",0,VLOOKUP($O$73,PL②!$A$58:$P$1517,$EY372))+IF($AD$73="",0,VLOOKUP($AD$73,PL②!$A$58:$P$1517,$EY372))+IF($AS$73="",0,VLOOKUP($AS$73,PL②!$A$58:$P$1517,$EY372)))</f>
        <v>1</v>
      </c>
      <c r="FA372" s="21" t="str">
        <f t="shared" si="94"/>
        <v/>
      </c>
      <c r="FB372" s="112"/>
      <c r="FC372" s="21">
        <f>IF(OR($M372=PL①!$A$25,$M372=PL①!$A$26,$M372=PL①!$A$28,$M372=PL①!$A$29),1,0)</f>
        <v>0</v>
      </c>
      <c r="FF372" s="21">
        <f t="shared" si="95"/>
        <v>0</v>
      </c>
      <c r="FG372" s="21">
        <f t="shared" si="96"/>
        <v>0</v>
      </c>
      <c r="FH372" s="21">
        <f>IF(AND($AG372=PL①!$H$29,OR(入力①申請書項目!$M372=PL①!$A$25,入力①申請書項目!$M372=PL①!$A$26,入力①申請書項目!$M372=PL①!$A$27)),1,0)</f>
        <v>0</v>
      </c>
      <c r="FI372" s="21">
        <f>IF(AND($O$69=PL②!$G$1,入力①申請書項目!$AG372=PL①!$H$26,OR(入力①申請書項目!$M372=PL①!$A$25,入力①申請書項目!$M372=PL①!$A$26,入力①申請書項目!$M372=PL①!$A$28,入力①申請書項目!$M372=PL①!$A$29)),1,0)</f>
        <v>0</v>
      </c>
      <c r="FJ372" s="21">
        <f>IF(AND($AT372=PL①!$D$26,OR(入力①申請書項目!$M372=PL①!$A$25,入力①申請書項目!$M372=PL①!$A$26,入力①申請書項目!$M372=PL①!$A$27)),1,0)</f>
        <v>0</v>
      </c>
      <c r="FL372" s="37" t="str">
        <f t="shared" si="97"/>
        <v/>
      </c>
      <c r="FM372" s="37" t="str">
        <f t="shared" si="98"/>
        <v/>
      </c>
      <c r="FN372" s="37" t="str">
        <f t="shared" si="99"/>
        <v/>
      </c>
      <c r="FO372" s="37" t="str">
        <f t="shared" si="100"/>
        <v/>
      </c>
      <c r="FP372" s="37" t="str">
        <f t="shared" si="101"/>
        <v/>
      </c>
      <c r="FR372" s="54">
        <f t="shared" si="102"/>
        <v>1</v>
      </c>
      <c r="FS372" s="54" t="str">
        <f t="shared" si="103"/>
        <v/>
      </c>
    </row>
    <row r="373" spans="4:175" ht="13.5" customHeight="1">
      <c r="D373" s="410">
        <v>205</v>
      </c>
      <c r="E373" s="842"/>
      <c r="F373" s="843"/>
      <c r="G373" s="842"/>
      <c r="H373" s="843"/>
      <c r="I373" s="843"/>
      <c r="J373" s="842"/>
      <c r="K373" s="843"/>
      <c r="L373" s="843"/>
      <c r="M373" s="842"/>
      <c r="N373" s="842"/>
      <c r="O373" s="842"/>
      <c r="P373" s="842"/>
      <c r="Q373" s="853"/>
      <c r="R373" s="853"/>
      <c r="S373" s="853"/>
      <c r="T373" s="853"/>
      <c r="U373" s="853"/>
      <c r="V373" s="853"/>
      <c r="W373" s="853"/>
      <c r="X373" s="853"/>
      <c r="Y373" s="853"/>
      <c r="Z373" s="853"/>
      <c r="AA373" s="835"/>
      <c r="AB373" s="836"/>
      <c r="AC373" s="836"/>
      <c r="AD373" s="840"/>
      <c r="AE373" s="840"/>
      <c r="AF373" s="841"/>
      <c r="AG373" s="850"/>
      <c r="AH373" s="851"/>
      <c r="AI373" s="851"/>
      <c r="AJ373" s="852"/>
      <c r="AK373" s="839"/>
      <c r="AL373" s="839"/>
      <c r="AM373" s="839"/>
      <c r="AN373" s="854"/>
      <c r="AO373" s="840"/>
      <c r="AP373" s="849">
        <f t="shared" si="104"/>
        <v>0</v>
      </c>
      <c r="AQ373" s="849"/>
      <c r="AR373" s="849"/>
      <c r="AS373" s="849"/>
      <c r="AT373" s="847"/>
      <c r="AU373" s="848"/>
      <c r="AV373" s="834"/>
      <c r="AW373" s="834"/>
      <c r="AX373" s="834"/>
      <c r="AY373" s="834"/>
      <c r="AZ373" s="834"/>
      <c r="BA373" s="834"/>
      <c r="BB373" s="834"/>
      <c r="BC373" s="834"/>
      <c r="BD373" s="844"/>
      <c r="BE373" s="845"/>
      <c r="BF373" s="846"/>
      <c r="BG373" s="842"/>
      <c r="BH373" s="843"/>
      <c r="BI373" s="843"/>
      <c r="CR373" s="112"/>
      <c r="CS373" s="112"/>
      <c r="CT373" s="344"/>
      <c r="CU373" s="344"/>
      <c r="CV373" s="344"/>
      <c r="CW373" s="344"/>
      <c r="CX373" s="372"/>
      <c r="CY373" s="372"/>
      <c r="CZ373" s="372"/>
      <c r="DA373" s="372"/>
      <c r="DB373" s="372"/>
      <c r="DC373" s="379"/>
      <c r="DD373" s="379"/>
      <c r="DE373" s="379"/>
      <c r="DF373" s="379"/>
      <c r="DG373" s="379"/>
      <c r="DH373" s="379"/>
      <c r="DI373" s="379"/>
      <c r="DJ373" s="379"/>
      <c r="DK373" s="379"/>
      <c r="DL373" s="379"/>
      <c r="DM373" s="379"/>
      <c r="DN373" s="379"/>
      <c r="DO373" s="379"/>
      <c r="DP373" s="379"/>
      <c r="DQ373" s="379"/>
      <c r="DR373" s="379"/>
      <c r="DS373" s="379"/>
      <c r="DT373" s="379"/>
      <c r="DU373" s="379"/>
      <c r="DV373" s="379"/>
      <c r="DW373" s="379"/>
      <c r="DX373" s="379"/>
      <c r="DY373" s="379"/>
      <c r="DZ373" s="379"/>
      <c r="EA373" s="379"/>
      <c r="EB373" s="379"/>
      <c r="EC373" s="379"/>
      <c r="ED373" s="379"/>
      <c r="EE373" s="379"/>
      <c r="EF373" s="379"/>
      <c r="EG373" s="379"/>
      <c r="EH373" s="379"/>
      <c r="EI373" s="379"/>
      <c r="EJ373" s="379"/>
      <c r="EK373" s="379"/>
      <c r="EL373" s="379"/>
      <c r="EM373" s="379"/>
      <c r="EN373" s="379"/>
      <c r="EO373" s="379"/>
      <c r="EP373" s="379"/>
      <c r="ET373" s="33"/>
      <c r="EU373" s="37">
        <f t="shared" si="91"/>
        <v>0</v>
      </c>
      <c r="EV373" s="37" t="str">
        <f t="shared" si="92"/>
        <v/>
      </c>
      <c r="EX373" s="21">
        <f>IF(AND(OR($M373=PL①!$A$25,$M373=PL①!$A$26,$M373=PL①!$A$27),OR($AG373=PL①!$H$26,$AG373=PL①!$H$27,$AG373=PL①!$H$28)),1,0)</f>
        <v>0</v>
      </c>
      <c r="EY373" s="21">
        <f t="shared" si="93"/>
        <v>0</v>
      </c>
      <c r="EZ373" s="112">
        <f>IF($EY373=0,1,IF($O$73="",0,VLOOKUP($O$73,PL②!$A$58:$P$1517,$EY373))+IF($AD$73="",0,VLOOKUP($AD$73,PL②!$A$58:$P$1517,$EY373))+IF($AS$73="",0,VLOOKUP($AS$73,PL②!$A$58:$P$1517,$EY373)))</f>
        <v>1</v>
      </c>
      <c r="FA373" s="21" t="str">
        <f t="shared" si="94"/>
        <v/>
      </c>
      <c r="FB373" s="112"/>
      <c r="FC373" s="21">
        <f>IF(OR($M373=PL①!$A$25,$M373=PL①!$A$26,$M373=PL①!$A$28,$M373=PL①!$A$29),1,0)</f>
        <v>0</v>
      </c>
      <c r="FF373" s="21">
        <f t="shared" si="95"/>
        <v>0</v>
      </c>
      <c r="FG373" s="21">
        <f t="shared" si="96"/>
        <v>0</v>
      </c>
      <c r="FH373" s="21">
        <f>IF(AND($AG373=PL①!$H$29,OR(入力①申請書項目!$M373=PL①!$A$25,入力①申請書項目!$M373=PL①!$A$26,入力①申請書項目!$M373=PL①!$A$27)),1,0)</f>
        <v>0</v>
      </c>
      <c r="FI373" s="21">
        <f>IF(AND($O$69=PL②!$G$1,入力①申請書項目!$AG373=PL①!$H$26,OR(入力①申請書項目!$M373=PL①!$A$25,入力①申請書項目!$M373=PL①!$A$26,入力①申請書項目!$M373=PL①!$A$28,入力①申請書項目!$M373=PL①!$A$29)),1,0)</f>
        <v>0</v>
      </c>
      <c r="FJ373" s="21">
        <f>IF(AND($AT373=PL①!$D$26,OR(入力①申請書項目!$M373=PL①!$A$25,入力①申請書項目!$M373=PL①!$A$26,入力①申請書項目!$M373=PL①!$A$27)),1,0)</f>
        <v>0</v>
      </c>
      <c r="FL373" s="37" t="str">
        <f t="shared" si="97"/>
        <v/>
      </c>
      <c r="FM373" s="37" t="str">
        <f t="shared" si="98"/>
        <v/>
      </c>
      <c r="FN373" s="37" t="str">
        <f t="shared" si="99"/>
        <v/>
      </c>
      <c r="FO373" s="37" t="str">
        <f t="shared" si="100"/>
        <v/>
      </c>
      <c r="FP373" s="37" t="str">
        <f t="shared" si="101"/>
        <v/>
      </c>
      <c r="FR373" s="54">
        <f t="shared" si="102"/>
        <v>1</v>
      </c>
      <c r="FS373" s="54" t="str">
        <f t="shared" si="103"/>
        <v/>
      </c>
    </row>
    <row r="374" spans="4:175" ht="13.5" customHeight="1">
      <c r="D374" s="410">
        <v>206</v>
      </c>
      <c r="E374" s="842"/>
      <c r="F374" s="843"/>
      <c r="G374" s="842"/>
      <c r="H374" s="843"/>
      <c r="I374" s="843"/>
      <c r="J374" s="842"/>
      <c r="K374" s="843"/>
      <c r="L374" s="843"/>
      <c r="M374" s="842"/>
      <c r="N374" s="842"/>
      <c r="O374" s="842"/>
      <c r="P374" s="842"/>
      <c r="Q374" s="853"/>
      <c r="R374" s="853"/>
      <c r="S374" s="853"/>
      <c r="T374" s="853"/>
      <c r="U374" s="853"/>
      <c r="V374" s="853"/>
      <c r="W374" s="853"/>
      <c r="X374" s="853"/>
      <c r="Y374" s="853"/>
      <c r="Z374" s="853"/>
      <c r="AA374" s="835"/>
      <c r="AB374" s="836"/>
      <c r="AC374" s="836"/>
      <c r="AD374" s="841"/>
      <c r="AE374" s="853"/>
      <c r="AF374" s="853"/>
      <c r="AG374" s="842"/>
      <c r="AH374" s="842"/>
      <c r="AI374" s="842"/>
      <c r="AJ374" s="842"/>
      <c r="AK374" s="839"/>
      <c r="AL374" s="839"/>
      <c r="AM374" s="839"/>
      <c r="AN374" s="853"/>
      <c r="AO374" s="853"/>
      <c r="AP374" s="849">
        <f t="shared" si="104"/>
        <v>0</v>
      </c>
      <c r="AQ374" s="849"/>
      <c r="AR374" s="849"/>
      <c r="AS374" s="849"/>
      <c r="AT374" s="855"/>
      <c r="AU374" s="855"/>
      <c r="AV374" s="834"/>
      <c r="AW374" s="834"/>
      <c r="AX374" s="834"/>
      <c r="AY374" s="834"/>
      <c r="AZ374" s="834"/>
      <c r="BA374" s="834"/>
      <c r="BB374" s="834"/>
      <c r="BC374" s="834"/>
      <c r="BD374" s="834"/>
      <c r="BE374" s="834"/>
      <c r="BF374" s="834"/>
      <c r="BG374" s="842"/>
      <c r="BH374" s="843"/>
      <c r="BI374" s="843"/>
      <c r="CR374" s="112"/>
      <c r="CS374" s="112"/>
      <c r="CT374" s="344"/>
      <c r="CU374" s="342"/>
      <c r="CV374" s="342"/>
      <c r="CW374" s="342"/>
      <c r="CX374" s="376"/>
      <c r="CY374" s="376"/>
      <c r="CZ374" s="376"/>
      <c r="DA374" s="376"/>
      <c r="DB374" s="376"/>
      <c r="DC374" s="379"/>
      <c r="DD374" s="379"/>
      <c r="DE374" s="379"/>
      <c r="DF374" s="379"/>
      <c r="DG374" s="379"/>
      <c r="DH374" s="379"/>
      <c r="DI374" s="379"/>
      <c r="DJ374" s="379"/>
      <c r="DK374" s="379"/>
      <c r="DL374" s="379"/>
      <c r="DM374" s="379"/>
      <c r="DN374" s="379"/>
      <c r="DO374" s="379"/>
      <c r="DP374" s="379"/>
      <c r="DQ374" s="379"/>
      <c r="DR374" s="379"/>
      <c r="DS374" s="379"/>
      <c r="DT374" s="379"/>
      <c r="DU374" s="379"/>
      <c r="DV374" s="379"/>
      <c r="DW374" s="379"/>
      <c r="DX374" s="379"/>
      <c r="DY374" s="379"/>
      <c r="DZ374" s="379"/>
      <c r="EA374" s="379"/>
      <c r="EB374" s="379"/>
      <c r="EC374" s="379"/>
      <c r="ED374" s="379"/>
      <c r="EE374" s="379"/>
      <c r="EF374" s="379"/>
      <c r="EG374" s="379"/>
      <c r="EH374" s="379"/>
      <c r="EI374" s="379"/>
      <c r="EJ374" s="379"/>
      <c r="EK374" s="379"/>
      <c r="EL374" s="379"/>
      <c r="EM374" s="379"/>
      <c r="EN374" s="379"/>
      <c r="EO374" s="379"/>
      <c r="EP374" s="379"/>
      <c r="ET374" s="33"/>
      <c r="EU374" s="37">
        <f t="shared" si="91"/>
        <v>0</v>
      </c>
      <c r="EV374" s="37" t="str">
        <f t="shared" si="92"/>
        <v/>
      </c>
      <c r="EX374" s="21">
        <f>IF(AND(OR($M374=PL①!$A$25,$M374=PL①!$A$26,$M374=PL①!$A$27),OR($AG374=PL①!$H$26,$AG374=PL①!$H$27,$AG374=PL①!$H$28)),1,0)</f>
        <v>0</v>
      </c>
      <c r="EY374" s="21">
        <f t="shared" si="93"/>
        <v>0</v>
      </c>
      <c r="EZ374" s="112">
        <f>IF($EY374=0,1,IF($O$73="",0,VLOOKUP($O$73,PL②!$A$58:$P$1517,$EY374))+IF($AD$73="",0,VLOOKUP($AD$73,PL②!$A$58:$P$1517,$EY374))+IF($AS$73="",0,VLOOKUP($AS$73,PL②!$A$58:$P$1517,$EY374)))</f>
        <v>1</v>
      </c>
      <c r="FA374" s="21" t="str">
        <f t="shared" si="94"/>
        <v/>
      </c>
      <c r="FB374" s="112"/>
      <c r="FC374" s="21">
        <f>IF(OR($M374=PL①!$A$25,$M374=PL①!$A$26,$M374=PL①!$A$28,$M374=PL①!$A$29),1,0)</f>
        <v>0</v>
      </c>
      <c r="FF374" s="21">
        <f t="shared" si="95"/>
        <v>0</v>
      </c>
      <c r="FG374" s="21">
        <f t="shared" si="96"/>
        <v>0</v>
      </c>
      <c r="FH374" s="21">
        <f>IF(AND($AG374=PL①!$H$29,OR(入力①申請書項目!$M374=PL①!$A$25,入力①申請書項目!$M374=PL①!$A$26,入力①申請書項目!$M374=PL①!$A$27)),1,0)</f>
        <v>0</v>
      </c>
      <c r="FI374" s="21">
        <f>IF(AND($O$69=PL②!$G$1,入力①申請書項目!$AG374=PL①!$H$26,OR(入力①申請書項目!$M374=PL①!$A$25,入力①申請書項目!$M374=PL①!$A$26,入力①申請書項目!$M374=PL①!$A$28,入力①申請書項目!$M374=PL①!$A$29)),1,0)</f>
        <v>0</v>
      </c>
      <c r="FJ374" s="21">
        <f>IF(AND($AT374=PL①!$D$26,OR(入力①申請書項目!$M374=PL①!$A$25,入力①申請書項目!$M374=PL①!$A$26,入力①申請書項目!$M374=PL①!$A$27)),1,0)</f>
        <v>0</v>
      </c>
      <c r="FL374" s="37" t="str">
        <f t="shared" si="97"/>
        <v/>
      </c>
      <c r="FM374" s="37" t="str">
        <f t="shared" si="98"/>
        <v/>
      </c>
      <c r="FN374" s="37" t="str">
        <f t="shared" si="99"/>
        <v/>
      </c>
      <c r="FO374" s="37" t="str">
        <f t="shared" si="100"/>
        <v/>
      </c>
      <c r="FP374" s="37" t="str">
        <f t="shared" si="101"/>
        <v/>
      </c>
      <c r="FR374" s="54">
        <f t="shared" si="102"/>
        <v>1</v>
      </c>
      <c r="FS374" s="54" t="str">
        <f t="shared" si="103"/>
        <v/>
      </c>
    </row>
    <row r="375" spans="4:175" ht="13.5" customHeight="1">
      <c r="D375" s="410">
        <v>207</v>
      </c>
      <c r="E375" s="842"/>
      <c r="F375" s="843"/>
      <c r="G375" s="842"/>
      <c r="H375" s="843"/>
      <c r="I375" s="843"/>
      <c r="J375" s="842"/>
      <c r="K375" s="843"/>
      <c r="L375" s="843"/>
      <c r="M375" s="842"/>
      <c r="N375" s="842"/>
      <c r="O375" s="842"/>
      <c r="P375" s="842"/>
      <c r="Q375" s="853"/>
      <c r="R375" s="853"/>
      <c r="S375" s="853"/>
      <c r="T375" s="853"/>
      <c r="U375" s="853"/>
      <c r="V375" s="853"/>
      <c r="W375" s="853"/>
      <c r="X375" s="853"/>
      <c r="Y375" s="853"/>
      <c r="Z375" s="853"/>
      <c r="AA375" s="837"/>
      <c r="AB375" s="838"/>
      <c r="AC375" s="838"/>
      <c r="AD375" s="841"/>
      <c r="AE375" s="853"/>
      <c r="AF375" s="853"/>
      <c r="AG375" s="842"/>
      <c r="AH375" s="842"/>
      <c r="AI375" s="842"/>
      <c r="AJ375" s="842"/>
      <c r="AK375" s="839"/>
      <c r="AL375" s="839"/>
      <c r="AM375" s="839"/>
      <c r="AN375" s="853"/>
      <c r="AO375" s="853"/>
      <c r="AP375" s="849">
        <f t="shared" si="104"/>
        <v>0</v>
      </c>
      <c r="AQ375" s="849"/>
      <c r="AR375" s="849"/>
      <c r="AS375" s="849"/>
      <c r="AT375" s="855"/>
      <c r="AU375" s="855"/>
      <c r="AV375" s="834"/>
      <c r="AW375" s="834"/>
      <c r="AX375" s="834"/>
      <c r="AY375" s="834"/>
      <c r="AZ375" s="834"/>
      <c r="BA375" s="834"/>
      <c r="BB375" s="834"/>
      <c r="BC375" s="834"/>
      <c r="BD375" s="834"/>
      <c r="BE375" s="834"/>
      <c r="BF375" s="834"/>
      <c r="BG375" s="842"/>
      <c r="BH375" s="843"/>
      <c r="BI375" s="843"/>
      <c r="CR375" s="112"/>
      <c r="CS375" s="112"/>
      <c r="CT375" s="344"/>
      <c r="CU375" s="342"/>
      <c r="CV375" s="342"/>
      <c r="CW375" s="342"/>
      <c r="CX375" s="376"/>
      <c r="CY375" s="376"/>
      <c r="CZ375" s="376"/>
      <c r="DA375" s="376"/>
      <c r="DB375" s="376"/>
      <c r="DC375" s="377"/>
      <c r="DD375" s="377"/>
      <c r="DE375" s="377"/>
      <c r="DF375" s="377"/>
      <c r="DG375" s="377"/>
      <c r="DH375" s="377"/>
      <c r="DI375" s="377"/>
      <c r="DJ375" s="379"/>
      <c r="DK375" s="379"/>
      <c r="DL375" s="379"/>
      <c r="DM375" s="379"/>
      <c r="DN375" s="379"/>
      <c r="DO375" s="379"/>
      <c r="DP375" s="379"/>
      <c r="DQ375" s="379"/>
      <c r="DR375" s="379"/>
      <c r="DS375" s="379"/>
      <c r="DT375" s="379"/>
      <c r="DU375" s="379"/>
      <c r="DV375" s="379"/>
      <c r="DW375" s="379"/>
      <c r="DX375" s="379"/>
      <c r="DY375" s="379"/>
      <c r="DZ375" s="379"/>
      <c r="EA375" s="379"/>
      <c r="EB375" s="379"/>
      <c r="EC375" s="379"/>
      <c r="ED375" s="379"/>
      <c r="EE375" s="379"/>
      <c r="EF375" s="379"/>
      <c r="EG375" s="379"/>
      <c r="EH375" s="379"/>
      <c r="EI375" s="379"/>
      <c r="EJ375" s="379"/>
      <c r="EK375" s="379"/>
      <c r="EL375" s="379"/>
      <c r="EM375" s="379"/>
      <c r="EN375" s="379"/>
      <c r="EO375" s="379"/>
      <c r="EP375" s="379"/>
      <c r="ET375" s="33"/>
      <c r="EU375" s="37">
        <f t="shared" si="91"/>
        <v>0</v>
      </c>
      <c r="EV375" s="37" t="str">
        <f t="shared" si="92"/>
        <v/>
      </c>
      <c r="EX375" s="21">
        <f>IF(AND(OR($M375=PL①!$A$25,$M375=PL①!$A$26,$M375=PL①!$A$27),OR($AG375=PL①!$H$26,$AG375=PL①!$H$27,$AG375=PL①!$H$28)),1,0)</f>
        <v>0</v>
      </c>
      <c r="EY375" s="21">
        <f t="shared" si="93"/>
        <v>0</v>
      </c>
      <c r="EZ375" s="112">
        <f>IF($EY375=0,1,IF($O$73="",0,VLOOKUP($O$73,PL②!$A$58:$P$1517,$EY375))+IF($AD$73="",0,VLOOKUP($AD$73,PL②!$A$58:$P$1517,$EY375))+IF($AS$73="",0,VLOOKUP($AS$73,PL②!$A$58:$P$1517,$EY375)))</f>
        <v>1</v>
      </c>
      <c r="FA375" s="21" t="str">
        <f t="shared" si="94"/>
        <v/>
      </c>
      <c r="FB375" s="112"/>
      <c r="FC375" s="21">
        <f>IF(OR($M375=PL①!$A$25,$M375=PL①!$A$26,$M375=PL①!$A$28,$M375=PL①!$A$29),1,0)</f>
        <v>0</v>
      </c>
      <c r="FF375" s="21">
        <f t="shared" si="95"/>
        <v>0</v>
      </c>
      <c r="FG375" s="21">
        <f t="shared" si="96"/>
        <v>0</v>
      </c>
      <c r="FH375" s="21">
        <f>IF(AND($AG375=PL①!$H$29,OR(入力①申請書項目!$M375=PL①!$A$25,入力①申請書項目!$M375=PL①!$A$26,入力①申請書項目!$M375=PL①!$A$27)),1,0)</f>
        <v>0</v>
      </c>
      <c r="FI375" s="21">
        <f>IF(AND($O$69=PL②!$G$1,入力①申請書項目!$AG375=PL①!$H$26,OR(入力①申請書項目!$M375=PL①!$A$25,入力①申請書項目!$M375=PL①!$A$26,入力①申請書項目!$M375=PL①!$A$28,入力①申請書項目!$M375=PL①!$A$29)),1,0)</f>
        <v>0</v>
      </c>
      <c r="FJ375" s="21">
        <f>IF(AND($AT375=PL①!$D$26,OR(入力①申請書項目!$M375=PL①!$A$25,入力①申請書項目!$M375=PL①!$A$26,入力①申請書項目!$M375=PL①!$A$27)),1,0)</f>
        <v>0</v>
      </c>
      <c r="FL375" s="37" t="str">
        <f t="shared" si="97"/>
        <v/>
      </c>
      <c r="FM375" s="37" t="str">
        <f t="shared" si="98"/>
        <v/>
      </c>
      <c r="FN375" s="37" t="str">
        <f t="shared" si="99"/>
        <v/>
      </c>
      <c r="FO375" s="37" t="str">
        <f t="shared" si="100"/>
        <v/>
      </c>
      <c r="FP375" s="37" t="str">
        <f t="shared" si="101"/>
        <v/>
      </c>
      <c r="FR375" s="54">
        <f t="shared" si="102"/>
        <v>1</v>
      </c>
      <c r="FS375" s="54" t="str">
        <f t="shared" si="103"/>
        <v/>
      </c>
    </row>
    <row r="376" spans="4:175" ht="13.5" customHeight="1">
      <c r="D376" s="410">
        <v>208</v>
      </c>
      <c r="E376" s="842"/>
      <c r="F376" s="843"/>
      <c r="G376" s="842"/>
      <c r="H376" s="843"/>
      <c r="I376" s="843"/>
      <c r="J376" s="842"/>
      <c r="K376" s="843"/>
      <c r="L376" s="843"/>
      <c r="M376" s="842"/>
      <c r="N376" s="842"/>
      <c r="O376" s="842"/>
      <c r="P376" s="842"/>
      <c r="Q376" s="853"/>
      <c r="R376" s="853"/>
      <c r="S376" s="853"/>
      <c r="T376" s="853"/>
      <c r="U376" s="853"/>
      <c r="V376" s="853"/>
      <c r="W376" s="853"/>
      <c r="X376" s="853"/>
      <c r="Y376" s="853"/>
      <c r="Z376" s="853"/>
      <c r="AA376" s="835"/>
      <c r="AB376" s="836"/>
      <c r="AC376" s="836"/>
      <c r="AD376" s="840"/>
      <c r="AE376" s="840"/>
      <c r="AF376" s="841"/>
      <c r="AG376" s="850"/>
      <c r="AH376" s="851"/>
      <c r="AI376" s="851"/>
      <c r="AJ376" s="852"/>
      <c r="AK376" s="839"/>
      <c r="AL376" s="839"/>
      <c r="AM376" s="839"/>
      <c r="AN376" s="854"/>
      <c r="AO376" s="840"/>
      <c r="AP376" s="849">
        <f t="shared" si="104"/>
        <v>0</v>
      </c>
      <c r="AQ376" s="849"/>
      <c r="AR376" s="849"/>
      <c r="AS376" s="849"/>
      <c r="AT376" s="847"/>
      <c r="AU376" s="848"/>
      <c r="AV376" s="834"/>
      <c r="AW376" s="834"/>
      <c r="AX376" s="834"/>
      <c r="AY376" s="834"/>
      <c r="AZ376" s="834"/>
      <c r="BA376" s="834"/>
      <c r="BB376" s="834"/>
      <c r="BC376" s="834"/>
      <c r="BD376" s="844"/>
      <c r="BE376" s="845"/>
      <c r="BF376" s="846"/>
      <c r="BG376" s="842"/>
      <c r="BH376" s="843"/>
      <c r="BI376" s="843"/>
      <c r="CR376" s="112"/>
      <c r="CS376" s="112"/>
      <c r="CT376" s="344"/>
      <c r="CU376" s="342"/>
      <c r="CV376" s="342"/>
      <c r="CW376" s="342"/>
      <c r="CX376" s="376"/>
      <c r="CY376" s="376"/>
      <c r="CZ376" s="376"/>
      <c r="DA376" s="376"/>
      <c r="DB376" s="376"/>
      <c r="DC376" s="380"/>
      <c r="DD376" s="380"/>
      <c r="DE376" s="380"/>
      <c r="DF376" s="380"/>
      <c r="DG376" s="380"/>
      <c r="DH376" s="380"/>
      <c r="DI376" s="380"/>
      <c r="DJ376" s="379"/>
      <c r="DK376" s="379"/>
      <c r="DL376" s="379"/>
      <c r="DM376" s="379"/>
      <c r="DN376" s="379"/>
      <c r="DO376" s="379"/>
      <c r="DP376" s="379"/>
      <c r="DQ376" s="379"/>
      <c r="DR376" s="379"/>
      <c r="DS376" s="379"/>
      <c r="DT376" s="379"/>
      <c r="DU376" s="379"/>
      <c r="DV376" s="379"/>
      <c r="DW376" s="379"/>
      <c r="DX376" s="379"/>
      <c r="DY376" s="379"/>
      <c r="DZ376" s="379"/>
      <c r="EA376" s="379"/>
      <c r="EB376" s="379"/>
      <c r="EC376" s="379"/>
      <c r="ED376" s="379"/>
      <c r="EE376" s="379"/>
      <c r="EF376" s="379"/>
      <c r="EG376" s="379"/>
      <c r="EH376" s="379"/>
      <c r="EI376" s="379"/>
      <c r="EJ376" s="379"/>
      <c r="EK376" s="379"/>
      <c r="EL376" s="379"/>
      <c r="EM376" s="379"/>
      <c r="EN376" s="379"/>
      <c r="EO376" s="379"/>
      <c r="EP376" s="379"/>
      <c r="ET376" s="33"/>
      <c r="EU376" s="37">
        <f t="shared" si="91"/>
        <v>0</v>
      </c>
      <c r="EV376" s="37" t="str">
        <f t="shared" si="92"/>
        <v/>
      </c>
      <c r="EX376" s="21">
        <f>IF(AND(OR($M376=PL①!$A$25,$M376=PL①!$A$26,$M376=PL①!$A$27),OR($AG376=PL①!$H$26,$AG376=PL①!$H$27,$AG376=PL①!$H$28)),1,0)</f>
        <v>0</v>
      </c>
      <c r="EY376" s="21">
        <f t="shared" si="93"/>
        <v>0</v>
      </c>
      <c r="EZ376" s="112">
        <f>IF($EY376=0,1,IF($O$73="",0,VLOOKUP($O$73,PL②!$A$58:$P$1517,$EY376))+IF($AD$73="",0,VLOOKUP($AD$73,PL②!$A$58:$P$1517,$EY376))+IF($AS$73="",0,VLOOKUP($AS$73,PL②!$A$58:$P$1517,$EY376)))</f>
        <v>1</v>
      </c>
      <c r="FA376" s="21" t="str">
        <f t="shared" si="94"/>
        <v/>
      </c>
      <c r="FB376" s="112"/>
      <c r="FC376" s="21">
        <f>IF(OR($M376=PL①!$A$25,$M376=PL①!$A$26,$M376=PL①!$A$28,$M376=PL①!$A$29),1,0)</f>
        <v>0</v>
      </c>
      <c r="FF376" s="21">
        <f t="shared" si="95"/>
        <v>0</v>
      </c>
      <c r="FG376" s="21">
        <f t="shared" si="96"/>
        <v>0</v>
      </c>
      <c r="FH376" s="21">
        <f>IF(AND($AG376=PL①!$H$29,OR(入力①申請書項目!$M376=PL①!$A$25,入力①申請書項目!$M376=PL①!$A$26,入力①申請書項目!$M376=PL①!$A$27)),1,0)</f>
        <v>0</v>
      </c>
      <c r="FI376" s="21">
        <f>IF(AND($O$69=PL②!$G$1,入力①申請書項目!$AG376=PL①!$H$26,OR(入力①申請書項目!$M376=PL①!$A$25,入力①申請書項目!$M376=PL①!$A$26,入力①申請書項目!$M376=PL①!$A$28,入力①申請書項目!$M376=PL①!$A$29)),1,0)</f>
        <v>0</v>
      </c>
      <c r="FJ376" s="21">
        <f>IF(AND($AT376=PL①!$D$26,OR(入力①申請書項目!$M376=PL①!$A$25,入力①申請書項目!$M376=PL①!$A$26,入力①申請書項目!$M376=PL①!$A$27)),1,0)</f>
        <v>0</v>
      </c>
      <c r="FL376" s="37" t="str">
        <f t="shared" si="97"/>
        <v/>
      </c>
      <c r="FM376" s="37" t="str">
        <f t="shared" si="98"/>
        <v/>
      </c>
      <c r="FN376" s="37" t="str">
        <f t="shared" si="99"/>
        <v/>
      </c>
      <c r="FO376" s="37" t="str">
        <f t="shared" si="100"/>
        <v/>
      </c>
      <c r="FP376" s="37" t="str">
        <f t="shared" si="101"/>
        <v/>
      </c>
      <c r="FR376" s="54">
        <f t="shared" si="102"/>
        <v>1</v>
      </c>
      <c r="FS376" s="54" t="str">
        <f t="shared" si="103"/>
        <v/>
      </c>
    </row>
    <row r="377" spans="4:175" ht="13.5" customHeight="1">
      <c r="D377" s="410">
        <v>209</v>
      </c>
      <c r="E377" s="842"/>
      <c r="F377" s="843"/>
      <c r="G377" s="842"/>
      <c r="H377" s="843"/>
      <c r="I377" s="843"/>
      <c r="J377" s="842"/>
      <c r="K377" s="843"/>
      <c r="L377" s="843"/>
      <c r="M377" s="842"/>
      <c r="N377" s="842"/>
      <c r="O377" s="842"/>
      <c r="P377" s="842"/>
      <c r="Q377" s="853"/>
      <c r="R377" s="853"/>
      <c r="S377" s="853"/>
      <c r="T377" s="853"/>
      <c r="U377" s="853"/>
      <c r="V377" s="853"/>
      <c r="W377" s="853"/>
      <c r="X377" s="853"/>
      <c r="Y377" s="853"/>
      <c r="Z377" s="853"/>
      <c r="AA377" s="835"/>
      <c r="AB377" s="836"/>
      <c r="AC377" s="836"/>
      <c r="AD377" s="841"/>
      <c r="AE377" s="853"/>
      <c r="AF377" s="853"/>
      <c r="AG377" s="842"/>
      <c r="AH377" s="842"/>
      <c r="AI377" s="842"/>
      <c r="AJ377" s="842"/>
      <c r="AK377" s="839"/>
      <c r="AL377" s="839"/>
      <c r="AM377" s="839"/>
      <c r="AN377" s="853"/>
      <c r="AO377" s="853"/>
      <c r="AP377" s="849">
        <f t="shared" si="104"/>
        <v>0</v>
      </c>
      <c r="AQ377" s="849"/>
      <c r="AR377" s="849"/>
      <c r="AS377" s="849"/>
      <c r="AT377" s="855"/>
      <c r="AU377" s="855"/>
      <c r="AV377" s="834"/>
      <c r="AW377" s="834"/>
      <c r="AX377" s="834"/>
      <c r="AY377" s="834"/>
      <c r="AZ377" s="834"/>
      <c r="BA377" s="834"/>
      <c r="BB377" s="834"/>
      <c r="BC377" s="834"/>
      <c r="BD377" s="834"/>
      <c r="BE377" s="834"/>
      <c r="BF377" s="834"/>
      <c r="BG377" s="842"/>
      <c r="BH377" s="843"/>
      <c r="BI377" s="843"/>
      <c r="CR377" s="112"/>
      <c r="CS377" s="112"/>
      <c r="CT377" s="344"/>
      <c r="CU377" s="342"/>
      <c r="CV377" s="342"/>
      <c r="CW377" s="342"/>
      <c r="CX377" s="376"/>
      <c r="CY377" s="376"/>
      <c r="CZ377" s="376"/>
      <c r="DA377" s="376"/>
      <c r="DB377" s="376"/>
      <c r="DC377" s="380"/>
      <c r="DD377" s="380"/>
      <c r="DE377" s="380"/>
      <c r="DF377" s="380"/>
      <c r="DG377" s="380"/>
      <c r="DH377" s="380"/>
      <c r="DI377" s="380"/>
      <c r="DJ377" s="379"/>
      <c r="DK377" s="379"/>
      <c r="DL377" s="379"/>
      <c r="DM377" s="379"/>
      <c r="DN377" s="379"/>
      <c r="DO377" s="379"/>
      <c r="DP377" s="379"/>
      <c r="DQ377" s="379"/>
      <c r="DR377" s="379"/>
      <c r="DS377" s="379"/>
      <c r="DT377" s="379"/>
      <c r="DU377" s="379"/>
      <c r="DV377" s="379"/>
      <c r="DW377" s="379"/>
      <c r="DX377" s="379"/>
      <c r="DY377" s="379"/>
      <c r="DZ377" s="379"/>
      <c r="EA377" s="379"/>
      <c r="EB377" s="379"/>
      <c r="EC377" s="379"/>
      <c r="ED377" s="379"/>
      <c r="EE377" s="379"/>
      <c r="EF377" s="379"/>
      <c r="EG377" s="379"/>
      <c r="EH377" s="379"/>
      <c r="EI377" s="379"/>
      <c r="EJ377" s="379"/>
      <c r="EK377" s="379"/>
      <c r="EL377" s="379"/>
      <c r="EM377" s="379"/>
      <c r="EN377" s="379"/>
      <c r="EO377" s="379"/>
      <c r="EP377" s="379"/>
      <c r="ET377" s="33"/>
      <c r="EU377" s="37">
        <f t="shared" si="91"/>
        <v>0</v>
      </c>
      <c r="EV377" s="37" t="str">
        <f t="shared" si="92"/>
        <v/>
      </c>
      <c r="EX377" s="21">
        <f>IF(AND(OR($M377=PL①!$A$25,$M377=PL①!$A$26,$M377=PL①!$A$27),OR($AG377=PL①!$H$26,$AG377=PL①!$H$27,$AG377=PL①!$H$28)),1,0)</f>
        <v>0</v>
      </c>
      <c r="EY377" s="21">
        <f t="shared" si="93"/>
        <v>0</v>
      </c>
      <c r="EZ377" s="112">
        <f>IF($EY377=0,1,IF($O$73="",0,VLOOKUP($O$73,PL②!$A$58:$P$1517,$EY377))+IF($AD$73="",0,VLOOKUP($AD$73,PL②!$A$58:$P$1517,$EY377))+IF($AS$73="",0,VLOOKUP($AS$73,PL②!$A$58:$P$1517,$EY377)))</f>
        <v>1</v>
      </c>
      <c r="FA377" s="21" t="str">
        <f t="shared" si="94"/>
        <v/>
      </c>
      <c r="FB377" s="112"/>
      <c r="FC377" s="21">
        <f>IF(OR($M377=PL①!$A$25,$M377=PL①!$A$26,$M377=PL①!$A$28,$M377=PL①!$A$29),1,0)</f>
        <v>0</v>
      </c>
      <c r="FF377" s="21">
        <f t="shared" si="95"/>
        <v>0</v>
      </c>
      <c r="FG377" s="21">
        <f t="shared" si="96"/>
        <v>0</v>
      </c>
      <c r="FH377" s="21">
        <f>IF(AND($AG377=PL①!$H$29,OR(入力①申請書項目!$M377=PL①!$A$25,入力①申請書項目!$M377=PL①!$A$26,入力①申請書項目!$M377=PL①!$A$27)),1,0)</f>
        <v>0</v>
      </c>
      <c r="FI377" s="21">
        <f>IF(AND($O$69=PL②!$G$1,入力①申請書項目!$AG377=PL①!$H$26,OR(入力①申請書項目!$M377=PL①!$A$25,入力①申請書項目!$M377=PL①!$A$26,入力①申請書項目!$M377=PL①!$A$28,入力①申請書項目!$M377=PL①!$A$29)),1,0)</f>
        <v>0</v>
      </c>
      <c r="FJ377" s="21">
        <f>IF(AND($AT377=PL①!$D$26,OR(入力①申請書項目!$M377=PL①!$A$25,入力①申請書項目!$M377=PL①!$A$26,入力①申請書項目!$M377=PL①!$A$27)),1,0)</f>
        <v>0</v>
      </c>
      <c r="FL377" s="37" t="str">
        <f t="shared" si="97"/>
        <v/>
      </c>
      <c r="FM377" s="37" t="str">
        <f t="shared" si="98"/>
        <v/>
      </c>
      <c r="FN377" s="37" t="str">
        <f t="shared" si="99"/>
        <v/>
      </c>
      <c r="FO377" s="37" t="str">
        <f t="shared" si="100"/>
        <v/>
      </c>
      <c r="FP377" s="37" t="str">
        <f t="shared" si="101"/>
        <v/>
      </c>
      <c r="FR377" s="54">
        <f t="shared" si="102"/>
        <v>1</v>
      </c>
      <c r="FS377" s="54" t="str">
        <f t="shared" si="103"/>
        <v/>
      </c>
    </row>
    <row r="378" spans="4:175" ht="13.5" customHeight="1">
      <c r="D378" s="410">
        <v>210</v>
      </c>
      <c r="E378" s="842"/>
      <c r="F378" s="843"/>
      <c r="G378" s="842"/>
      <c r="H378" s="843"/>
      <c r="I378" s="843"/>
      <c r="J378" s="842"/>
      <c r="K378" s="843"/>
      <c r="L378" s="843"/>
      <c r="M378" s="842"/>
      <c r="N378" s="842"/>
      <c r="O378" s="842"/>
      <c r="P378" s="842"/>
      <c r="Q378" s="853"/>
      <c r="R378" s="853"/>
      <c r="S378" s="853"/>
      <c r="T378" s="853"/>
      <c r="U378" s="853"/>
      <c r="V378" s="853"/>
      <c r="W378" s="853"/>
      <c r="X378" s="853"/>
      <c r="Y378" s="853"/>
      <c r="Z378" s="853"/>
      <c r="AA378" s="837"/>
      <c r="AB378" s="838"/>
      <c r="AC378" s="838"/>
      <c r="AD378" s="841"/>
      <c r="AE378" s="853"/>
      <c r="AF378" s="853"/>
      <c r="AG378" s="842"/>
      <c r="AH378" s="842"/>
      <c r="AI378" s="842"/>
      <c r="AJ378" s="842"/>
      <c r="AK378" s="839"/>
      <c r="AL378" s="839"/>
      <c r="AM378" s="839"/>
      <c r="AN378" s="853"/>
      <c r="AO378" s="853"/>
      <c r="AP378" s="849">
        <f t="shared" si="104"/>
        <v>0</v>
      </c>
      <c r="AQ378" s="849"/>
      <c r="AR378" s="849"/>
      <c r="AS378" s="849"/>
      <c r="AT378" s="855"/>
      <c r="AU378" s="855"/>
      <c r="AV378" s="834"/>
      <c r="AW378" s="834"/>
      <c r="AX378" s="834"/>
      <c r="AY378" s="834"/>
      <c r="AZ378" s="834"/>
      <c r="BA378" s="834"/>
      <c r="BB378" s="834"/>
      <c r="BC378" s="834"/>
      <c r="BD378" s="834"/>
      <c r="BE378" s="834"/>
      <c r="BF378" s="834"/>
      <c r="BG378" s="842"/>
      <c r="BH378" s="843"/>
      <c r="BI378" s="843"/>
      <c r="CR378" s="112"/>
      <c r="CS378" s="112"/>
      <c r="CT378" s="344"/>
      <c r="CU378" s="342"/>
      <c r="CV378" s="342"/>
      <c r="CW378" s="342"/>
      <c r="CX378" s="376"/>
      <c r="CY378" s="376"/>
      <c r="CZ378" s="376"/>
      <c r="DA378" s="376"/>
      <c r="DB378" s="376"/>
      <c r="DC378" s="380"/>
      <c r="DD378" s="380"/>
      <c r="DE378" s="380"/>
      <c r="DF378" s="380"/>
      <c r="DG378" s="380"/>
      <c r="DH378" s="380"/>
      <c r="DI378" s="380"/>
      <c r="DJ378" s="379"/>
      <c r="DK378" s="379"/>
      <c r="DL378" s="379"/>
      <c r="DM378" s="379"/>
      <c r="DN378" s="379"/>
      <c r="DO378" s="379"/>
      <c r="DP378" s="379"/>
      <c r="DQ378" s="379"/>
      <c r="DR378" s="379"/>
      <c r="DS378" s="379"/>
      <c r="DT378" s="379"/>
      <c r="DU378" s="379"/>
      <c r="DV378" s="379"/>
      <c r="DW378" s="379"/>
      <c r="DX378" s="379"/>
      <c r="DY378" s="379"/>
      <c r="DZ378" s="379"/>
      <c r="EA378" s="379"/>
      <c r="EB378" s="379"/>
      <c r="EC378" s="379"/>
      <c r="ED378" s="379"/>
      <c r="EE378" s="379"/>
      <c r="EF378" s="379"/>
      <c r="EG378" s="379"/>
      <c r="EH378" s="379"/>
      <c r="EI378" s="379"/>
      <c r="EJ378" s="379"/>
      <c r="EK378" s="379"/>
      <c r="EL378" s="379"/>
      <c r="EM378" s="379"/>
      <c r="EN378" s="379"/>
      <c r="EO378" s="379"/>
      <c r="EP378" s="379"/>
      <c r="ET378" s="33"/>
      <c r="EU378" s="37">
        <f t="shared" si="91"/>
        <v>0</v>
      </c>
      <c r="EV378" s="37" t="str">
        <f t="shared" si="92"/>
        <v/>
      </c>
      <c r="EX378" s="21">
        <f>IF(AND(OR($M378=PL①!$A$25,$M378=PL①!$A$26,$M378=PL①!$A$27),OR($AG378=PL①!$H$26,$AG378=PL①!$H$27,$AG378=PL①!$H$28)),1,0)</f>
        <v>0</v>
      </c>
      <c r="EY378" s="21">
        <f t="shared" si="93"/>
        <v>0</v>
      </c>
      <c r="EZ378" s="112">
        <f>IF($EY378=0,1,IF($O$73="",0,VLOOKUP($O$73,PL②!$A$58:$P$1517,$EY378))+IF($AD$73="",0,VLOOKUP($AD$73,PL②!$A$58:$P$1517,$EY378))+IF($AS$73="",0,VLOOKUP($AS$73,PL②!$A$58:$P$1517,$EY378)))</f>
        <v>1</v>
      </c>
      <c r="FA378" s="21" t="str">
        <f t="shared" si="94"/>
        <v/>
      </c>
      <c r="FB378" s="112"/>
      <c r="FC378" s="21">
        <f>IF(OR($M378=PL①!$A$25,$M378=PL①!$A$26,$M378=PL①!$A$28,$M378=PL①!$A$29),1,0)</f>
        <v>0</v>
      </c>
      <c r="FF378" s="21">
        <f t="shared" si="95"/>
        <v>0</v>
      </c>
      <c r="FG378" s="21">
        <f t="shared" si="96"/>
        <v>0</v>
      </c>
      <c r="FH378" s="21">
        <f>IF(AND($AG378=PL①!$H$29,OR(入力①申請書項目!$M378=PL①!$A$25,入力①申請書項目!$M378=PL①!$A$26,入力①申請書項目!$M378=PL①!$A$27)),1,0)</f>
        <v>0</v>
      </c>
      <c r="FI378" s="21">
        <f>IF(AND($O$69=PL②!$G$1,入力①申請書項目!$AG378=PL①!$H$26,OR(入力①申請書項目!$M378=PL①!$A$25,入力①申請書項目!$M378=PL①!$A$26,入力①申請書項目!$M378=PL①!$A$28,入力①申請書項目!$M378=PL①!$A$29)),1,0)</f>
        <v>0</v>
      </c>
      <c r="FJ378" s="21">
        <f>IF(AND($AT378=PL①!$D$26,OR(入力①申請書項目!$M378=PL①!$A$25,入力①申請書項目!$M378=PL①!$A$26,入力①申請書項目!$M378=PL①!$A$27)),1,0)</f>
        <v>0</v>
      </c>
      <c r="FL378" s="37" t="str">
        <f t="shared" si="97"/>
        <v/>
      </c>
      <c r="FM378" s="37" t="str">
        <f t="shared" si="98"/>
        <v/>
      </c>
      <c r="FN378" s="37" t="str">
        <f t="shared" si="99"/>
        <v/>
      </c>
      <c r="FO378" s="37" t="str">
        <f t="shared" si="100"/>
        <v/>
      </c>
      <c r="FP378" s="37" t="str">
        <f t="shared" si="101"/>
        <v/>
      </c>
      <c r="FR378" s="54">
        <f t="shared" si="102"/>
        <v>1</v>
      </c>
      <c r="FS378" s="54" t="str">
        <f t="shared" si="103"/>
        <v/>
      </c>
    </row>
    <row r="379" spans="4:175" ht="13.5" customHeight="1">
      <c r="D379" s="410">
        <v>211</v>
      </c>
      <c r="E379" s="842"/>
      <c r="F379" s="843"/>
      <c r="G379" s="842"/>
      <c r="H379" s="843"/>
      <c r="I379" s="843"/>
      <c r="J379" s="842"/>
      <c r="K379" s="843"/>
      <c r="L379" s="843"/>
      <c r="M379" s="842"/>
      <c r="N379" s="842"/>
      <c r="O379" s="842"/>
      <c r="P379" s="842"/>
      <c r="Q379" s="853"/>
      <c r="R379" s="853"/>
      <c r="S379" s="853"/>
      <c r="T379" s="853"/>
      <c r="U379" s="853"/>
      <c r="V379" s="853"/>
      <c r="W379" s="853"/>
      <c r="X379" s="853"/>
      <c r="Y379" s="853"/>
      <c r="Z379" s="853"/>
      <c r="AA379" s="835"/>
      <c r="AB379" s="836"/>
      <c r="AC379" s="836"/>
      <c r="AD379" s="840"/>
      <c r="AE379" s="840"/>
      <c r="AF379" s="841"/>
      <c r="AG379" s="850"/>
      <c r="AH379" s="851"/>
      <c r="AI379" s="851"/>
      <c r="AJ379" s="852"/>
      <c r="AK379" s="839"/>
      <c r="AL379" s="839"/>
      <c r="AM379" s="839"/>
      <c r="AN379" s="854"/>
      <c r="AO379" s="840"/>
      <c r="AP379" s="849">
        <f t="shared" si="104"/>
        <v>0</v>
      </c>
      <c r="AQ379" s="849"/>
      <c r="AR379" s="849"/>
      <c r="AS379" s="849"/>
      <c r="AT379" s="847"/>
      <c r="AU379" s="848"/>
      <c r="AV379" s="834"/>
      <c r="AW379" s="834"/>
      <c r="AX379" s="834"/>
      <c r="AY379" s="834"/>
      <c r="AZ379" s="834"/>
      <c r="BA379" s="834"/>
      <c r="BB379" s="834"/>
      <c r="BC379" s="834"/>
      <c r="BD379" s="844"/>
      <c r="BE379" s="845"/>
      <c r="BF379" s="846"/>
      <c r="BG379" s="842"/>
      <c r="BH379" s="843"/>
      <c r="BI379" s="843"/>
      <c r="CR379" s="112"/>
      <c r="CS379" s="112"/>
      <c r="CT379" s="344"/>
      <c r="CU379" s="342"/>
      <c r="CV379" s="342"/>
      <c r="CW379" s="342"/>
      <c r="CX379" s="376"/>
      <c r="CY379" s="376"/>
      <c r="CZ379" s="376"/>
      <c r="DA379" s="376"/>
      <c r="DB379" s="376"/>
      <c r="DC379" s="380"/>
      <c r="DD379" s="380"/>
      <c r="DE379" s="380"/>
      <c r="DF379" s="380"/>
      <c r="DG379" s="380"/>
      <c r="DH379" s="380"/>
      <c r="DI379" s="380"/>
      <c r="DJ379" s="379"/>
      <c r="DK379" s="379"/>
      <c r="DL379" s="379"/>
      <c r="DM379" s="379"/>
      <c r="DN379" s="379"/>
      <c r="DO379" s="379"/>
      <c r="DP379" s="379"/>
      <c r="DQ379" s="379"/>
      <c r="DR379" s="379"/>
      <c r="DS379" s="379"/>
      <c r="DT379" s="379"/>
      <c r="DU379" s="379"/>
      <c r="DV379" s="379"/>
      <c r="DW379" s="379"/>
      <c r="DX379" s="379"/>
      <c r="DY379" s="379"/>
      <c r="DZ379" s="379"/>
      <c r="EA379" s="379"/>
      <c r="EB379" s="379"/>
      <c r="EC379" s="379"/>
      <c r="ED379" s="379"/>
      <c r="EE379" s="379"/>
      <c r="EF379" s="379"/>
      <c r="EG379" s="379"/>
      <c r="EH379" s="379"/>
      <c r="EI379" s="379"/>
      <c r="EJ379" s="379"/>
      <c r="EK379" s="379"/>
      <c r="EL379" s="379"/>
      <c r="EM379" s="379"/>
      <c r="EN379" s="379"/>
      <c r="EO379" s="379"/>
      <c r="EP379" s="379"/>
      <c r="ET379" s="33"/>
      <c r="EU379" s="37">
        <f t="shared" si="91"/>
        <v>0</v>
      </c>
      <c r="EV379" s="37" t="str">
        <f t="shared" si="92"/>
        <v/>
      </c>
      <c r="EX379" s="21">
        <f>IF(AND(OR($M379=PL①!$A$25,$M379=PL①!$A$26,$M379=PL①!$A$27),OR($AG379=PL①!$H$26,$AG379=PL①!$H$27,$AG379=PL①!$H$28)),1,0)</f>
        <v>0</v>
      </c>
      <c r="EY379" s="21">
        <f t="shared" si="93"/>
        <v>0</v>
      </c>
      <c r="EZ379" s="112">
        <f>IF($EY379=0,1,IF($O$73="",0,VLOOKUP($O$73,PL②!$A$58:$P$1517,$EY379))+IF($AD$73="",0,VLOOKUP($AD$73,PL②!$A$58:$P$1517,$EY379))+IF($AS$73="",0,VLOOKUP($AS$73,PL②!$A$58:$P$1517,$EY379)))</f>
        <v>1</v>
      </c>
      <c r="FA379" s="21" t="str">
        <f t="shared" si="94"/>
        <v/>
      </c>
      <c r="FB379" s="112"/>
      <c r="FC379" s="21">
        <f>IF(OR($M379=PL①!$A$25,$M379=PL①!$A$26,$M379=PL①!$A$28,$M379=PL①!$A$29),1,0)</f>
        <v>0</v>
      </c>
      <c r="FF379" s="21">
        <f t="shared" si="95"/>
        <v>0</v>
      </c>
      <c r="FG379" s="21">
        <f t="shared" si="96"/>
        <v>0</v>
      </c>
      <c r="FH379" s="21">
        <f>IF(AND($AG379=PL①!$H$29,OR(入力①申請書項目!$M379=PL①!$A$25,入力①申請書項目!$M379=PL①!$A$26,入力①申請書項目!$M379=PL①!$A$27)),1,0)</f>
        <v>0</v>
      </c>
      <c r="FI379" s="21">
        <f>IF(AND($O$69=PL②!$G$1,入力①申請書項目!$AG379=PL①!$H$26,OR(入力①申請書項目!$M379=PL①!$A$25,入力①申請書項目!$M379=PL①!$A$26,入力①申請書項目!$M379=PL①!$A$28,入力①申請書項目!$M379=PL①!$A$29)),1,0)</f>
        <v>0</v>
      </c>
      <c r="FJ379" s="21">
        <f>IF(AND($AT379=PL①!$D$26,OR(入力①申請書項目!$M379=PL①!$A$25,入力①申請書項目!$M379=PL①!$A$26,入力①申請書項目!$M379=PL①!$A$27)),1,0)</f>
        <v>0</v>
      </c>
      <c r="FL379" s="37" t="str">
        <f t="shared" si="97"/>
        <v/>
      </c>
      <c r="FM379" s="37" t="str">
        <f t="shared" si="98"/>
        <v/>
      </c>
      <c r="FN379" s="37" t="str">
        <f t="shared" si="99"/>
        <v/>
      </c>
      <c r="FO379" s="37" t="str">
        <f t="shared" si="100"/>
        <v/>
      </c>
      <c r="FP379" s="37" t="str">
        <f t="shared" si="101"/>
        <v/>
      </c>
      <c r="FR379" s="54">
        <f t="shared" si="102"/>
        <v>1</v>
      </c>
      <c r="FS379" s="54" t="str">
        <f t="shared" si="103"/>
        <v/>
      </c>
    </row>
    <row r="380" spans="4:175" ht="13.5" customHeight="1">
      <c r="D380" s="410">
        <v>212</v>
      </c>
      <c r="E380" s="842"/>
      <c r="F380" s="843"/>
      <c r="G380" s="842"/>
      <c r="H380" s="843"/>
      <c r="I380" s="843"/>
      <c r="J380" s="842"/>
      <c r="K380" s="843"/>
      <c r="L380" s="843"/>
      <c r="M380" s="842"/>
      <c r="N380" s="842"/>
      <c r="O380" s="842"/>
      <c r="P380" s="842"/>
      <c r="Q380" s="853"/>
      <c r="R380" s="853"/>
      <c r="S380" s="853"/>
      <c r="T380" s="853"/>
      <c r="U380" s="853"/>
      <c r="V380" s="853"/>
      <c r="W380" s="853"/>
      <c r="X380" s="853"/>
      <c r="Y380" s="853"/>
      <c r="Z380" s="853"/>
      <c r="AA380" s="835"/>
      <c r="AB380" s="836"/>
      <c r="AC380" s="836"/>
      <c r="AD380" s="841"/>
      <c r="AE380" s="853"/>
      <c r="AF380" s="853"/>
      <c r="AG380" s="842"/>
      <c r="AH380" s="842"/>
      <c r="AI380" s="842"/>
      <c r="AJ380" s="842"/>
      <c r="AK380" s="839"/>
      <c r="AL380" s="839"/>
      <c r="AM380" s="839"/>
      <c r="AN380" s="853"/>
      <c r="AO380" s="853"/>
      <c r="AP380" s="849">
        <f t="shared" si="104"/>
        <v>0</v>
      </c>
      <c r="AQ380" s="849"/>
      <c r="AR380" s="849"/>
      <c r="AS380" s="849"/>
      <c r="AT380" s="855"/>
      <c r="AU380" s="855"/>
      <c r="AV380" s="834"/>
      <c r="AW380" s="834"/>
      <c r="AX380" s="834"/>
      <c r="AY380" s="834"/>
      <c r="AZ380" s="834"/>
      <c r="BA380" s="834"/>
      <c r="BB380" s="834"/>
      <c r="BC380" s="834"/>
      <c r="BD380" s="834"/>
      <c r="BE380" s="834"/>
      <c r="BF380" s="834"/>
      <c r="BG380" s="842"/>
      <c r="BH380" s="843"/>
      <c r="BI380" s="843"/>
      <c r="CR380" s="112"/>
      <c r="CS380" s="112"/>
      <c r="CT380" s="344"/>
      <c r="CU380" s="342"/>
      <c r="CV380" s="342"/>
      <c r="CW380" s="342"/>
      <c r="CX380" s="376"/>
      <c r="CY380" s="376"/>
      <c r="CZ380" s="376"/>
      <c r="DA380" s="376"/>
      <c r="DB380" s="376"/>
      <c r="DC380" s="380"/>
      <c r="DD380" s="380"/>
      <c r="DE380" s="380"/>
      <c r="DF380" s="380"/>
      <c r="DG380" s="380"/>
      <c r="DH380" s="380"/>
      <c r="DI380" s="380"/>
      <c r="DJ380" s="379"/>
      <c r="DK380" s="379"/>
      <c r="DL380" s="379"/>
      <c r="DM380" s="379"/>
      <c r="DN380" s="379"/>
      <c r="DO380" s="379"/>
      <c r="DP380" s="379"/>
      <c r="DQ380" s="379"/>
      <c r="DR380" s="379"/>
      <c r="DS380" s="379"/>
      <c r="DT380" s="379"/>
      <c r="DU380" s="379"/>
      <c r="DV380" s="379"/>
      <c r="DW380" s="379"/>
      <c r="DX380" s="379"/>
      <c r="DY380" s="379"/>
      <c r="DZ380" s="379"/>
      <c r="EA380" s="379"/>
      <c r="EB380" s="379"/>
      <c r="EC380" s="379"/>
      <c r="ED380" s="379"/>
      <c r="EE380" s="379"/>
      <c r="EF380" s="379"/>
      <c r="EG380" s="379"/>
      <c r="EH380" s="379"/>
      <c r="EI380" s="379"/>
      <c r="EJ380" s="379"/>
      <c r="EK380" s="379"/>
      <c r="EL380" s="379"/>
      <c r="EM380" s="379"/>
      <c r="EN380" s="379"/>
      <c r="EO380" s="379"/>
      <c r="EP380" s="379"/>
      <c r="ET380" s="33"/>
      <c r="EU380" s="37">
        <f t="shared" si="91"/>
        <v>0</v>
      </c>
      <c r="EV380" s="37" t="str">
        <f t="shared" si="92"/>
        <v/>
      </c>
      <c r="EX380" s="21">
        <f>IF(AND(OR($M380=PL①!$A$25,$M380=PL①!$A$26,$M380=PL①!$A$27),OR($AG380=PL①!$H$26,$AG380=PL①!$H$27,$AG380=PL①!$H$28)),1,0)</f>
        <v>0</v>
      </c>
      <c r="EY380" s="21">
        <f t="shared" si="93"/>
        <v>0</v>
      </c>
      <c r="EZ380" s="112">
        <f>IF($EY380=0,1,IF($O$73="",0,VLOOKUP($O$73,PL②!$A$58:$P$1517,$EY380))+IF($AD$73="",0,VLOOKUP($AD$73,PL②!$A$58:$P$1517,$EY380))+IF($AS$73="",0,VLOOKUP($AS$73,PL②!$A$58:$P$1517,$EY380)))</f>
        <v>1</v>
      </c>
      <c r="FA380" s="21" t="str">
        <f t="shared" si="94"/>
        <v/>
      </c>
      <c r="FB380" s="112"/>
      <c r="FC380" s="21">
        <f>IF(OR($M380=PL①!$A$25,$M380=PL①!$A$26,$M380=PL①!$A$28,$M380=PL①!$A$29),1,0)</f>
        <v>0</v>
      </c>
      <c r="FF380" s="21">
        <f t="shared" si="95"/>
        <v>0</v>
      </c>
      <c r="FG380" s="21">
        <f t="shared" si="96"/>
        <v>0</v>
      </c>
      <c r="FH380" s="21">
        <f>IF(AND($AG380=PL①!$H$29,OR(入力①申請書項目!$M380=PL①!$A$25,入力①申請書項目!$M380=PL①!$A$26,入力①申請書項目!$M380=PL①!$A$27)),1,0)</f>
        <v>0</v>
      </c>
      <c r="FI380" s="21">
        <f>IF(AND($O$69=PL②!$G$1,入力①申請書項目!$AG380=PL①!$H$26,OR(入力①申請書項目!$M380=PL①!$A$25,入力①申請書項目!$M380=PL①!$A$26,入力①申請書項目!$M380=PL①!$A$28,入力①申請書項目!$M380=PL①!$A$29)),1,0)</f>
        <v>0</v>
      </c>
      <c r="FJ380" s="21">
        <f>IF(AND($AT380=PL①!$D$26,OR(入力①申請書項目!$M380=PL①!$A$25,入力①申請書項目!$M380=PL①!$A$26,入力①申請書項目!$M380=PL①!$A$27)),1,0)</f>
        <v>0</v>
      </c>
      <c r="FL380" s="37" t="str">
        <f t="shared" si="97"/>
        <v/>
      </c>
      <c r="FM380" s="37" t="str">
        <f t="shared" si="98"/>
        <v/>
      </c>
      <c r="FN380" s="37" t="str">
        <f t="shared" si="99"/>
        <v/>
      </c>
      <c r="FO380" s="37" t="str">
        <f t="shared" si="100"/>
        <v/>
      </c>
      <c r="FP380" s="37" t="str">
        <f t="shared" si="101"/>
        <v/>
      </c>
      <c r="FR380" s="54">
        <f t="shared" si="102"/>
        <v>1</v>
      </c>
      <c r="FS380" s="54" t="str">
        <f t="shared" si="103"/>
        <v/>
      </c>
    </row>
    <row r="381" spans="4:175" ht="13.5" customHeight="1">
      <c r="D381" s="410">
        <v>213</v>
      </c>
      <c r="E381" s="842"/>
      <c r="F381" s="843"/>
      <c r="G381" s="842"/>
      <c r="H381" s="843"/>
      <c r="I381" s="843"/>
      <c r="J381" s="842"/>
      <c r="K381" s="843"/>
      <c r="L381" s="843"/>
      <c r="M381" s="842"/>
      <c r="N381" s="842"/>
      <c r="O381" s="842"/>
      <c r="P381" s="842"/>
      <c r="Q381" s="853"/>
      <c r="R381" s="853"/>
      <c r="S381" s="853"/>
      <c r="T381" s="853"/>
      <c r="U381" s="853"/>
      <c r="V381" s="853"/>
      <c r="W381" s="853"/>
      <c r="X381" s="853"/>
      <c r="Y381" s="853"/>
      <c r="Z381" s="853"/>
      <c r="AA381" s="837"/>
      <c r="AB381" s="838"/>
      <c r="AC381" s="838"/>
      <c r="AD381" s="841"/>
      <c r="AE381" s="853"/>
      <c r="AF381" s="853"/>
      <c r="AG381" s="842"/>
      <c r="AH381" s="842"/>
      <c r="AI381" s="842"/>
      <c r="AJ381" s="842"/>
      <c r="AK381" s="839"/>
      <c r="AL381" s="839"/>
      <c r="AM381" s="839"/>
      <c r="AN381" s="853"/>
      <c r="AO381" s="853"/>
      <c r="AP381" s="849">
        <f t="shared" si="104"/>
        <v>0</v>
      </c>
      <c r="AQ381" s="849"/>
      <c r="AR381" s="849"/>
      <c r="AS381" s="849"/>
      <c r="AT381" s="855"/>
      <c r="AU381" s="855"/>
      <c r="AV381" s="834"/>
      <c r="AW381" s="834"/>
      <c r="AX381" s="834"/>
      <c r="AY381" s="834"/>
      <c r="AZ381" s="834"/>
      <c r="BA381" s="834"/>
      <c r="BB381" s="834"/>
      <c r="BC381" s="834"/>
      <c r="BD381" s="834"/>
      <c r="BE381" s="834"/>
      <c r="BF381" s="834"/>
      <c r="BG381" s="842"/>
      <c r="BH381" s="843"/>
      <c r="BI381" s="843"/>
      <c r="CR381" s="112"/>
      <c r="CS381" s="112"/>
      <c r="CT381" s="344"/>
      <c r="CU381" s="342"/>
      <c r="CV381" s="342"/>
      <c r="CW381" s="342"/>
      <c r="CX381" s="376"/>
      <c r="CY381" s="376"/>
      <c r="CZ381" s="376"/>
      <c r="DA381" s="376"/>
      <c r="DB381" s="376"/>
      <c r="DC381" s="380"/>
      <c r="DD381" s="380"/>
      <c r="DE381" s="380"/>
      <c r="DF381" s="380"/>
      <c r="DG381" s="380"/>
      <c r="DH381" s="380"/>
      <c r="DI381" s="380"/>
      <c r="DJ381" s="379"/>
      <c r="DK381" s="379"/>
      <c r="DL381" s="379"/>
      <c r="DM381" s="379"/>
      <c r="DN381" s="379"/>
      <c r="DO381" s="379"/>
      <c r="DP381" s="379"/>
      <c r="DQ381" s="379"/>
      <c r="DR381" s="379"/>
      <c r="DS381" s="379"/>
      <c r="DT381" s="379"/>
      <c r="DU381" s="379"/>
      <c r="DV381" s="379"/>
      <c r="DW381" s="379"/>
      <c r="DX381" s="379"/>
      <c r="DY381" s="379"/>
      <c r="DZ381" s="379"/>
      <c r="EA381" s="379"/>
      <c r="EB381" s="379"/>
      <c r="EC381" s="379"/>
      <c r="ED381" s="379"/>
      <c r="EE381" s="379"/>
      <c r="EF381" s="379"/>
      <c r="EG381" s="379"/>
      <c r="EH381" s="379"/>
      <c r="EI381" s="379"/>
      <c r="EJ381" s="379"/>
      <c r="EK381" s="379"/>
      <c r="EL381" s="379"/>
      <c r="EM381" s="379"/>
      <c r="EN381" s="379"/>
      <c r="EO381" s="379"/>
      <c r="EP381" s="379"/>
      <c r="ET381" s="33"/>
      <c r="EU381" s="37">
        <f t="shared" si="91"/>
        <v>0</v>
      </c>
      <c r="EV381" s="37" t="str">
        <f t="shared" si="92"/>
        <v/>
      </c>
      <c r="EX381" s="21">
        <f>IF(AND(OR($M381=PL①!$A$25,$M381=PL①!$A$26,$M381=PL①!$A$27),OR($AG381=PL①!$H$26,$AG381=PL①!$H$27,$AG381=PL①!$H$28)),1,0)</f>
        <v>0</v>
      </c>
      <c r="EY381" s="21">
        <f t="shared" si="93"/>
        <v>0</v>
      </c>
      <c r="EZ381" s="112">
        <f>IF($EY381=0,1,IF($O$73="",0,VLOOKUP($O$73,PL②!$A$58:$P$1517,$EY381))+IF($AD$73="",0,VLOOKUP($AD$73,PL②!$A$58:$P$1517,$EY381))+IF($AS$73="",0,VLOOKUP($AS$73,PL②!$A$58:$P$1517,$EY381)))</f>
        <v>1</v>
      </c>
      <c r="FA381" s="21" t="str">
        <f t="shared" si="94"/>
        <v/>
      </c>
      <c r="FB381" s="112"/>
      <c r="FC381" s="21">
        <f>IF(OR($M381=PL①!$A$25,$M381=PL①!$A$26,$M381=PL①!$A$28,$M381=PL①!$A$29),1,0)</f>
        <v>0</v>
      </c>
      <c r="FF381" s="21">
        <f t="shared" si="95"/>
        <v>0</v>
      </c>
      <c r="FG381" s="21">
        <f t="shared" si="96"/>
        <v>0</v>
      </c>
      <c r="FH381" s="21">
        <f>IF(AND($AG381=PL①!$H$29,OR(入力①申請書項目!$M381=PL①!$A$25,入力①申請書項目!$M381=PL①!$A$26,入力①申請書項目!$M381=PL①!$A$27)),1,0)</f>
        <v>0</v>
      </c>
      <c r="FI381" s="21">
        <f>IF(AND($O$69=PL②!$G$1,入力①申請書項目!$AG381=PL①!$H$26,OR(入力①申請書項目!$M381=PL①!$A$25,入力①申請書項目!$M381=PL①!$A$26,入力①申請書項目!$M381=PL①!$A$28,入力①申請書項目!$M381=PL①!$A$29)),1,0)</f>
        <v>0</v>
      </c>
      <c r="FJ381" s="21">
        <f>IF(AND($AT381=PL①!$D$26,OR(入力①申請書項目!$M381=PL①!$A$25,入力①申請書項目!$M381=PL①!$A$26,入力①申請書項目!$M381=PL①!$A$27)),1,0)</f>
        <v>0</v>
      </c>
      <c r="FL381" s="37" t="str">
        <f t="shared" si="97"/>
        <v/>
      </c>
      <c r="FM381" s="37" t="str">
        <f t="shared" si="98"/>
        <v/>
      </c>
      <c r="FN381" s="37" t="str">
        <f t="shared" si="99"/>
        <v/>
      </c>
      <c r="FO381" s="37" t="str">
        <f t="shared" si="100"/>
        <v/>
      </c>
      <c r="FP381" s="37" t="str">
        <f t="shared" si="101"/>
        <v/>
      </c>
      <c r="FR381" s="54">
        <f t="shared" si="102"/>
        <v>1</v>
      </c>
      <c r="FS381" s="54" t="str">
        <f t="shared" si="103"/>
        <v/>
      </c>
    </row>
    <row r="382" spans="4:175" ht="13.5" customHeight="1">
      <c r="D382" s="410">
        <v>214</v>
      </c>
      <c r="E382" s="842"/>
      <c r="F382" s="843"/>
      <c r="G382" s="842"/>
      <c r="H382" s="843"/>
      <c r="I382" s="843"/>
      <c r="J382" s="842"/>
      <c r="K382" s="843"/>
      <c r="L382" s="843"/>
      <c r="M382" s="842"/>
      <c r="N382" s="842"/>
      <c r="O382" s="842"/>
      <c r="P382" s="842"/>
      <c r="Q382" s="853"/>
      <c r="R382" s="853"/>
      <c r="S382" s="853"/>
      <c r="T382" s="853"/>
      <c r="U382" s="853"/>
      <c r="V382" s="853"/>
      <c r="W382" s="853"/>
      <c r="X382" s="853"/>
      <c r="Y382" s="853"/>
      <c r="Z382" s="853"/>
      <c r="AA382" s="835"/>
      <c r="AB382" s="836"/>
      <c r="AC382" s="836"/>
      <c r="AD382" s="840"/>
      <c r="AE382" s="840"/>
      <c r="AF382" s="841"/>
      <c r="AG382" s="850"/>
      <c r="AH382" s="851"/>
      <c r="AI382" s="851"/>
      <c r="AJ382" s="852"/>
      <c r="AK382" s="839"/>
      <c r="AL382" s="839"/>
      <c r="AM382" s="839"/>
      <c r="AN382" s="854"/>
      <c r="AO382" s="840"/>
      <c r="AP382" s="849">
        <f t="shared" si="104"/>
        <v>0</v>
      </c>
      <c r="AQ382" s="849"/>
      <c r="AR382" s="849"/>
      <c r="AS382" s="849"/>
      <c r="AT382" s="847"/>
      <c r="AU382" s="848"/>
      <c r="AV382" s="834"/>
      <c r="AW382" s="834"/>
      <c r="AX382" s="834"/>
      <c r="AY382" s="834"/>
      <c r="AZ382" s="834"/>
      <c r="BA382" s="834"/>
      <c r="BB382" s="834"/>
      <c r="BC382" s="834"/>
      <c r="BD382" s="844"/>
      <c r="BE382" s="845"/>
      <c r="BF382" s="846"/>
      <c r="BG382" s="842"/>
      <c r="BH382" s="843"/>
      <c r="BI382" s="843"/>
      <c r="CR382" s="112"/>
      <c r="CS382" s="112"/>
      <c r="CT382" s="344"/>
      <c r="CU382" s="342"/>
      <c r="CV382" s="342"/>
      <c r="CW382" s="342"/>
      <c r="CX382" s="376"/>
      <c r="CY382" s="376"/>
      <c r="CZ382" s="376"/>
      <c r="DA382" s="376"/>
      <c r="DB382" s="376"/>
      <c r="DC382" s="380"/>
      <c r="DD382" s="380"/>
      <c r="DE382" s="380"/>
      <c r="DF382" s="380"/>
      <c r="DG382" s="380"/>
      <c r="DH382" s="380"/>
      <c r="DI382" s="380"/>
      <c r="DJ382" s="379"/>
      <c r="DK382" s="379"/>
      <c r="DL382" s="379"/>
      <c r="DM382" s="379"/>
      <c r="DN382" s="379"/>
      <c r="DO382" s="379"/>
      <c r="DP382" s="379"/>
      <c r="DQ382" s="379"/>
      <c r="DR382" s="379"/>
      <c r="DS382" s="379"/>
      <c r="DT382" s="379"/>
      <c r="DU382" s="379"/>
      <c r="DV382" s="379"/>
      <c r="DW382" s="379"/>
      <c r="DX382" s="379"/>
      <c r="DY382" s="379"/>
      <c r="DZ382" s="379"/>
      <c r="EA382" s="379"/>
      <c r="EB382" s="379"/>
      <c r="EC382" s="379"/>
      <c r="ED382" s="379"/>
      <c r="EE382" s="379"/>
      <c r="EF382" s="379"/>
      <c r="EG382" s="379"/>
      <c r="EH382" s="379"/>
      <c r="EI382" s="379"/>
      <c r="EJ382" s="379"/>
      <c r="EK382" s="379"/>
      <c r="EL382" s="379"/>
      <c r="EM382" s="379"/>
      <c r="EN382" s="379"/>
      <c r="EO382" s="379"/>
      <c r="EP382" s="379"/>
      <c r="ET382" s="33"/>
      <c r="EU382" s="37">
        <f t="shared" si="91"/>
        <v>0</v>
      </c>
      <c r="EV382" s="37" t="str">
        <f t="shared" si="92"/>
        <v/>
      </c>
      <c r="EX382" s="21">
        <f>IF(AND(OR($M382=PL①!$A$25,$M382=PL①!$A$26,$M382=PL①!$A$27),OR($AG382=PL①!$H$26,$AG382=PL①!$H$27,$AG382=PL①!$H$28)),1,0)</f>
        <v>0</v>
      </c>
      <c r="EY382" s="21">
        <f t="shared" si="93"/>
        <v>0</v>
      </c>
      <c r="EZ382" s="112">
        <f>IF($EY382=0,1,IF($O$73="",0,VLOOKUP($O$73,PL②!$A$58:$P$1517,$EY382))+IF($AD$73="",0,VLOOKUP($AD$73,PL②!$A$58:$P$1517,$EY382))+IF($AS$73="",0,VLOOKUP($AS$73,PL②!$A$58:$P$1517,$EY382)))</f>
        <v>1</v>
      </c>
      <c r="FA382" s="21" t="str">
        <f t="shared" si="94"/>
        <v/>
      </c>
      <c r="FB382" s="112"/>
      <c r="FC382" s="21">
        <f>IF(OR($M382=PL①!$A$25,$M382=PL①!$A$26,$M382=PL①!$A$28,$M382=PL①!$A$29),1,0)</f>
        <v>0</v>
      </c>
      <c r="FF382" s="21">
        <f t="shared" si="95"/>
        <v>0</v>
      </c>
      <c r="FG382" s="21">
        <f t="shared" si="96"/>
        <v>0</v>
      </c>
      <c r="FH382" s="21">
        <f>IF(AND($AG382=PL①!$H$29,OR(入力①申請書項目!$M382=PL①!$A$25,入力①申請書項目!$M382=PL①!$A$26,入力①申請書項目!$M382=PL①!$A$27)),1,0)</f>
        <v>0</v>
      </c>
      <c r="FI382" s="21">
        <f>IF(AND($O$69=PL②!$G$1,入力①申請書項目!$AG382=PL①!$H$26,OR(入力①申請書項目!$M382=PL①!$A$25,入力①申請書項目!$M382=PL①!$A$26,入力①申請書項目!$M382=PL①!$A$28,入力①申請書項目!$M382=PL①!$A$29)),1,0)</f>
        <v>0</v>
      </c>
      <c r="FJ382" s="21">
        <f>IF(AND($AT382=PL①!$D$26,OR(入力①申請書項目!$M382=PL①!$A$25,入力①申請書項目!$M382=PL①!$A$26,入力①申請書項目!$M382=PL①!$A$27)),1,0)</f>
        <v>0</v>
      </c>
      <c r="FL382" s="37" t="str">
        <f t="shared" si="97"/>
        <v/>
      </c>
      <c r="FM382" s="37" t="str">
        <f t="shared" si="98"/>
        <v/>
      </c>
      <c r="FN382" s="37" t="str">
        <f t="shared" si="99"/>
        <v/>
      </c>
      <c r="FO382" s="37" t="str">
        <f t="shared" si="100"/>
        <v/>
      </c>
      <c r="FP382" s="37" t="str">
        <f t="shared" si="101"/>
        <v/>
      </c>
      <c r="FR382" s="54">
        <f t="shared" si="102"/>
        <v>1</v>
      </c>
      <c r="FS382" s="54" t="str">
        <f t="shared" si="103"/>
        <v/>
      </c>
    </row>
    <row r="383" spans="4:175" ht="13.5" customHeight="1">
      <c r="D383" s="410">
        <v>215</v>
      </c>
      <c r="E383" s="842"/>
      <c r="F383" s="843"/>
      <c r="G383" s="842"/>
      <c r="H383" s="843"/>
      <c r="I383" s="843"/>
      <c r="J383" s="842"/>
      <c r="K383" s="843"/>
      <c r="L383" s="843"/>
      <c r="M383" s="842"/>
      <c r="N383" s="842"/>
      <c r="O383" s="842"/>
      <c r="P383" s="842"/>
      <c r="Q383" s="853"/>
      <c r="R383" s="853"/>
      <c r="S383" s="853"/>
      <c r="T383" s="853"/>
      <c r="U383" s="853"/>
      <c r="V383" s="853"/>
      <c r="W383" s="853"/>
      <c r="X383" s="853"/>
      <c r="Y383" s="853"/>
      <c r="Z383" s="853"/>
      <c r="AA383" s="835"/>
      <c r="AB383" s="836"/>
      <c r="AC383" s="836"/>
      <c r="AD383" s="841"/>
      <c r="AE383" s="853"/>
      <c r="AF383" s="853"/>
      <c r="AG383" s="842"/>
      <c r="AH383" s="842"/>
      <c r="AI383" s="842"/>
      <c r="AJ383" s="842"/>
      <c r="AK383" s="839"/>
      <c r="AL383" s="839"/>
      <c r="AM383" s="839"/>
      <c r="AN383" s="853"/>
      <c r="AO383" s="853"/>
      <c r="AP383" s="849">
        <f t="shared" si="104"/>
        <v>0</v>
      </c>
      <c r="AQ383" s="849"/>
      <c r="AR383" s="849"/>
      <c r="AS383" s="849"/>
      <c r="AT383" s="855"/>
      <c r="AU383" s="855"/>
      <c r="AV383" s="834"/>
      <c r="AW383" s="834"/>
      <c r="AX383" s="834"/>
      <c r="AY383" s="834"/>
      <c r="AZ383" s="834"/>
      <c r="BA383" s="834"/>
      <c r="BB383" s="834"/>
      <c r="BC383" s="834"/>
      <c r="BD383" s="834"/>
      <c r="BE383" s="834"/>
      <c r="BF383" s="834"/>
      <c r="BG383" s="842"/>
      <c r="BH383" s="843"/>
      <c r="BI383" s="843"/>
      <c r="CR383" s="112"/>
      <c r="CS383" s="112"/>
      <c r="CT383" s="344"/>
      <c r="CU383" s="342"/>
      <c r="CV383" s="342"/>
      <c r="CW383" s="342"/>
      <c r="CX383" s="376"/>
      <c r="CY383" s="376"/>
      <c r="CZ383" s="376"/>
      <c r="DA383" s="376"/>
      <c r="DB383" s="376"/>
      <c r="DC383" s="377"/>
      <c r="DD383" s="377"/>
      <c r="DE383" s="377"/>
      <c r="DF383" s="377"/>
      <c r="DG383" s="377"/>
      <c r="DH383" s="377"/>
      <c r="DI383" s="377"/>
      <c r="DJ383" s="379"/>
      <c r="DK383" s="379"/>
      <c r="DL383" s="379"/>
      <c r="DM383" s="379"/>
      <c r="DN383" s="379"/>
      <c r="DO383" s="379"/>
      <c r="DP383" s="379"/>
      <c r="DQ383" s="379"/>
      <c r="DR383" s="379"/>
      <c r="DS383" s="379"/>
      <c r="DT383" s="379"/>
      <c r="DU383" s="379"/>
      <c r="DV383" s="379"/>
      <c r="DW383" s="379"/>
      <c r="DX383" s="379"/>
      <c r="DY383" s="379"/>
      <c r="DZ383" s="379"/>
      <c r="EA383" s="379"/>
      <c r="EB383" s="379"/>
      <c r="EC383" s="379"/>
      <c r="ED383" s="379"/>
      <c r="EE383" s="379"/>
      <c r="EF383" s="379"/>
      <c r="EG383" s="379"/>
      <c r="EH383" s="379"/>
      <c r="EI383" s="379"/>
      <c r="EJ383" s="379"/>
      <c r="EK383" s="379"/>
      <c r="EL383" s="379"/>
      <c r="EM383" s="379"/>
      <c r="EN383" s="379"/>
      <c r="EO383" s="379"/>
      <c r="EP383" s="379"/>
      <c r="ET383" s="33"/>
      <c r="EU383" s="37">
        <f t="shared" si="91"/>
        <v>0</v>
      </c>
      <c r="EV383" s="37" t="str">
        <f t="shared" si="92"/>
        <v/>
      </c>
      <c r="EX383" s="21">
        <f>IF(AND(OR($M383=PL①!$A$25,$M383=PL①!$A$26,$M383=PL①!$A$27),OR($AG383=PL①!$H$26,$AG383=PL①!$H$27,$AG383=PL①!$H$28)),1,0)</f>
        <v>0</v>
      </c>
      <c r="EY383" s="21">
        <f t="shared" si="93"/>
        <v>0</v>
      </c>
      <c r="EZ383" s="112">
        <f>IF($EY383=0,1,IF($O$73="",0,VLOOKUP($O$73,PL②!$A$58:$P$1517,$EY383))+IF($AD$73="",0,VLOOKUP($AD$73,PL②!$A$58:$P$1517,$EY383))+IF($AS$73="",0,VLOOKUP($AS$73,PL②!$A$58:$P$1517,$EY383)))</f>
        <v>1</v>
      </c>
      <c r="FA383" s="21" t="str">
        <f t="shared" si="94"/>
        <v/>
      </c>
      <c r="FB383" s="112"/>
      <c r="FC383" s="21">
        <f>IF(OR($M383=PL①!$A$25,$M383=PL①!$A$26,$M383=PL①!$A$28,$M383=PL①!$A$29),1,0)</f>
        <v>0</v>
      </c>
      <c r="FF383" s="21">
        <f t="shared" si="95"/>
        <v>0</v>
      </c>
      <c r="FG383" s="21">
        <f t="shared" si="96"/>
        <v>0</v>
      </c>
      <c r="FH383" s="21">
        <f>IF(AND($AG383=PL①!$H$29,OR(入力①申請書項目!$M383=PL①!$A$25,入力①申請書項目!$M383=PL①!$A$26,入力①申請書項目!$M383=PL①!$A$27)),1,0)</f>
        <v>0</v>
      </c>
      <c r="FI383" s="21">
        <f>IF(AND($O$69=PL②!$G$1,入力①申請書項目!$AG383=PL①!$H$26,OR(入力①申請書項目!$M383=PL①!$A$25,入力①申請書項目!$M383=PL①!$A$26,入力①申請書項目!$M383=PL①!$A$28,入力①申請書項目!$M383=PL①!$A$29)),1,0)</f>
        <v>0</v>
      </c>
      <c r="FJ383" s="21">
        <f>IF(AND($AT383=PL①!$D$26,OR(入力①申請書項目!$M383=PL①!$A$25,入力①申請書項目!$M383=PL①!$A$26,入力①申請書項目!$M383=PL①!$A$27)),1,0)</f>
        <v>0</v>
      </c>
      <c r="FL383" s="37" t="str">
        <f t="shared" si="97"/>
        <v/>
      </c>
      <c r="FM383" s="37" t="str">
        <f t="shared" si="98"/>
        <v/>
      </c>
      <c r="FN383" s="37" t="str">
        <f t="shared" si="99"/>
        <v/>
      </c>
      <c r="FO383" s="37" t="str">
        <f t="shared" si="100"/>
        <v/>
      </c>
      <c r="FP383" s="37" t="str">
        <f t="shared" si="101"/>
        <v/>
      </c>
      <c r="FR383" s="54">
        <f t="shared" si="102"/>
        <v>1</v>
      </c>
      <c r="FS383" s="54" t="str">
        <f t="shared" si="103"/>
        <v/>
      </c>
    </row>
    <row r="384" spans="4:175" ht="13.5" customHeight="1">
      <c r="D384" s="410">
        <v>216</v>
      </c>
      <c r="E384" s="842"/>
      <c r="F384" s="843"/>
      <c r="G384" s="842"/>
      <c r="H384" s="843"/>
      <c r="I384" s="843"/>
      <c r="J384" s="842"/>
      <c r="K384" s="843"/>
      <c r="L384" s="843"/>
      <c r="M384" s="842"/>
      <c r="N384" s="842"/>
      <c r="O384" s="842"/>
      <c r="P384" s="842"/>
      <c r="Q384" s="853"/>
      <c r="R384" s="853"/>
      <c r="S384" s="853"/>
      <c r="T384" s="853"/>
      <c r="U384" s="853"/>
      <c r="V384" s="853"/>
      <c r="W384" s="853"/>
      <c r="X384" s="853"/>
      <c r="Y384" s="853"/>
      <c r="Z384" s="853"/>
      <c r="AA384" s="837"/>
      <c r="AB384" s="838"/>
      <c r="AC384" s="838"/>
      <c r="AD384" s="841"/>
      <c r="AE384" s="853"/>
      <c r="AF384" s="853"/>
      <c r="AG384" s="842"/>
      <c r="AH384" s="842"/>
      <c r="AI384" s="842"/>
      <c r="AJ384" s="842"/>
      <c r="AK384" s="839"/>
      <c r="AL384" s="839"/>
      <c r="AM384" s="839"/>
      <c r="AN384" s="853"/>
      <c r="AO384" s="853"/>
      <c r="AP384" s="849">
        <f t="shared" si="104"/>
        <v>0</v>
      </c>
      <c r="AQ384" s="849"/>
      <c r="AR384" s="849"/>
      <c r="AS384" s="849"/>
      <c r="AT384" s="855"/>
      <c r="AU384" s="855"/>
      <c r="AV384" s="834"/>
      <c r="AW384" s="834"/>
      <c r="AX384" s="834"/>
      <c r="AY384" s="834"/>
      <c r="AZ384" s="834"/>
      <c r="BA384" s="834"/>
      <c r="BB384" s="834"/>
      <c r="BC384" s="834"/>
      <c r="BD384" s="834"/>
      <c r="BE384" s="834"/>
      <c r="BF384" s="834"/>
      <c r="BG384" s="842"/>
      <c r="BH384" s="843"/>
      <c r="BI384" s="843"/>
      <c r="CR384" s="112"/>
      <c r="CS384" s="112"/>
      <c r="CT384" s="344"/>
      <c r="CU384" s="342"/>
      <c r="CV384" s="342"/>
      <c r="CW384" s="342"/>
      <c r="CX384" s="376"/>
      <c r="CY384" s="376"/>
      <c r="CZ384" s="376"/>
      <c r="DA384" s="376"/>
      <c r="DB384" s="376"/>
      <c r="DC384" s="381"/>
      <c r="DD384" s="381"/>
      <c r="DE384" s="381"/>
      <c r="DF384" s="381"/>
      <c r="DG384" s="381"/>
      <c r="DH384" s="381"/>
      <c r="DI384" s="381"/>
      <c r="DJ384" s="379"/>
      <c r="DK384" s="379"/>
      <c r="DL384" s="379"/>
      <c r="DM384" s="379"/>
      <c r="DN384" s="379"/>
      <c r="DO384" s="379"/>
      <c r="DP384" s="379"/>
      <c r="DQ384" s="379"/>
      <c r="DR384" s="379"/>
      <c r="DS384" s="379"/>
      <c r="DT384" s="379"/>
      <c r="DU384" s="379"/>
      <c r="DV384" s="379"/>
      <c r="DW384" s="379"/>
      <c r="DX384" s="379"/>
      <c r="DY384" s="379"/>
      <c r="DZ384" s="379"/>
      <c r="EA384" s="379"/>
      <c r="EB384" s="379"/>
      <c r="EC384" s="379"/>
      <c r="ED384" s="379"/>
      <c r="EE384" s="379"/>
      <c r="EF384" s="379"/>
      <c r="EG384" s="379"/>
      <c r="EH384" s="379"/>
      <c r="EI384" s="379"/>
      <c r="EJ384" s="379"/>
      <c r="EK384" s="379"/>
      <c r="EL384" s="379"/>
      <c r="EM384" s="379"/>
      <c r="EN384" s="379"/>
      <c r="EO384" s="379"/>
      <c r="EP384" s="379"/>
      <c r="ET384" s="33"/>
      <c r="EU384" s="37">
        <f t="shared" si="91"/>
        <v>0</v>
      </c>
      <c r="EV384" s="37" t="str">
        <f t="shared" si="92"/>
        <v/>
      </c>
      <c r="EX384" s="21">
        <f>IF(AND(OR($M384=PL①!$A$25,$M384=PL①!$A$26,$M384=PL①!$A$27),OR($AG384=PL①!$H$26,$AG384=PL①!$H$27,$AG384=PL①!$H$28)),1,0)</f>
        <v>0</v>
      </c>
      <c r="EY384" s="21">
        <f t="shared" si="93"/>
        <v>0</v>
      </c>
      <c r="EZ384" s="112">
        <f>IF($EY384=0,1,IF($O$73="",0,VLOOKUP($O$73,PL②!$A$58:$P$1517,$EY384))+IF($AD$73="",0,VLOOKUP($AD$73,PL②!$A$58:$P$1517,$EY384))+IF($AS$73="",0,VLOOKUP($AS$73,PL②!$A$58:$P$1517,$EY384)))</f>
        <v>1</v>
      </c>
      <c r="FA384" s="21" t="str">
        <f t="shared" si="94"/>
        <v/>
      </c>
      <c r="FB384" s="112"/>
      <c r="FC384" s="21">
        <f>IF(OR($M384=PL①!$A$25,$M384=PL①!$A$26,$M384=PL①!$A$28,$M384=PL①!$A$29),1,0)</f>
        <v>0</v>
      </c>
      <c r="FF384" s="21">
        <f t="shared" si="95"/>
        <v>0</v>
      </c>
      <c r="FG384" s="21">
        <f t="shared" si="96"/>
        <v>0</v>
      </c>
      <c r="FH384" s="21">
        <f>IF(AND($AG384=PL①!$H$29,OR(入力①申請書項目!$M384=PL①!$A$25,入力①申請書項目!$M384=PL①!$A$26,入力①申請書項目!$M384=PL①!$A$27)),1,0)</f>
        <v>0</v>
      </c>
      <c r="FI384" s="21">
        <f>IF(AND($O$69=PL②!$G$1,入力①申請書項目!$AG384=PL①!$H$26,OR(入力①申請書項目!$M384=PL①!$A$25,入力①申請書項目!$M384=PL①!$A$26,入力①申請書項目!$M384=PL①!$A$28,入力①申請書項目!$M384=PL①!$A$29)),1,0)</f>
        <v>0</v>
      </c>
      <c r="FJ384" s="21">
        <f>IF(AND($AT384=PL①!$D$26,OR(入力①申請書項目!$M384=PL①!$A$25,入力①申請書項目!$M384=PL①!$A$26,入力①申請書項目!$M384=PL①!$A$27)),1,0)</f>
        <v>0</v>
      </c>
      <c r="FL384" s="37" t="str">
        <f t="shared" si="97"/>
        <v/>
      </c>
      <c r="FM384" s="37" t="str">
        <f t="shared" si="98"/>
        <v/>
      </c>
      <c r="FN384" s="37" t="str">
        <f t="shared" si="99"/>
        <v/>
      </c>
      <c r="FO384" s="37" t="str">
        <f t="shared" si="100"/>
        <v/>
      </c>
      <c r="FP384" s="37" t="str">
        <f t="shared" si="101"/>
        <v/>
      </c>
      <c r="FR384" s="54">
        <f t="shared" si="102"/>
        <v>1</v>
      </c>
      <c r="FS384" s="54" t="str">
        <f t="shared" si="103"/>
        <v/>
      </c>
    </row>
    <row r="385" spans="4:175" ht="13.5" customHeight="1">
      <c r="D385" s="410">
        <v>217</v>
      </c>
      <c r="E385" s="842"/>
      <c r="F385" s="843"/>
      <c r="G385" s="842"/>
      <c r="H385" s="843"/>
      <c r="I385" s="843"/>
      <c r="J385" s="842"/>
      <c r="K385" s="843"/>
      <c r="L385" s="843"/>
      <c r="M385" s="842"/>
      <c r="N385" s="842"/>
      <c r="O385" s="842"/>
      <c r="P385" s="842"/>
      <c r="Q385" s="853"/>
      <c r="R385" s="853"/>
      <c r="S385" s="853"/>
      <c r="T385" s="853"/>
      <c r="U385" s="853"/>
      <c r="V385" s="853"/>
      <c r="W385" s="853"/>
      <c r="X385" s="853"/>
      <c r="Y385" s="853"/>
      <c r="Z385" s="853"/>
      <c r="AA385" s="835"/>
      <c r="AB385" s="836"/>
      <c r="AC385" s="836"/>
      <c r="AD385" s="840"/>
      <c r="AE385" s="840"/>
      <c r="AF385" s="841"/>
      <c r="AG385" s="850"/>
      <c r="AH385" s="851"/>
      <c r="AI385" s="851"/>
      <c r="AJ385" s="852"/>
      <c r="AK385" s="839"/>
      <c r="AL385" s="839"/>
      <c r="AM385" s="839"/>
      <c r="AN385" s="854"/>
      <c r="AO385" s="840"/>
      <c r="AP385" s="849">
        <f t="shared" si="104"/>
        <v>0</v>
      </c>
      <c r="AQ385" s="849"/>
      <c r="AR385" s="849"/>
      <c r="AS385" s="849"/>
      <c r="AT385" s="847"/>
      <c r="AU385" s="848"/>
      <c r="AV385" s="834"/>
      <c r="AW385" s="834"/>
      <c r="AX385" s="834"/>
      <c r="AY385" s="834"/>
      <c r="AZ385" s="834"/>
      <c r="BA385" s="834"/>
      <c r="BB385" s="834"/>
      <c r="BC385" s="834"/>
      <c r="BD385" s="844"/>
      <c r="BE385" s="845"/>
      <c r="BF385" s="846"/>
      <c r="BG385" s="842"/>
      <c r="BH385" s="843"/>
      <c r="BI385" s="843"/>
      <c r="CR385" s="112"/>
      <c r="CS385" s="112"/>
      <c r="CT385" s="344"/>
      <c r="CU385" s="342"/>
      <c r="CV385" s="342"/>
      <c r="CW385" s="342"/>
      <c r="CX385" s="376"/>
      <c r="CY385" s="376"/>
      <c r="CZ385" s="376"/>
      <c r="DA385" s="376"/>
      <c r="DB385" s="376"/>
      <c r="DC385" s="377"/>
      <c r="DD385" s="377"/>
      <c r="DE385" s="377"/>
      <c r="DF385" s="377"/>
      <c r="DG385" s="377"/>
      <c r="DH385" s="377"/>
      <c r="DI385" s="377"/>
      <c r="DJ385" s="379"/>
      <c r="DK385" s="379"/>
      <c r="DL385" s="379"/>
      <c r="DM385" s="379"/>
      <c r="DN385" s="379"/>
      <c r="DO385" s="379"/>
      <c r="DP385" s="379"/>
      <c r="DQ385" s="379"/>
      <c r="DR385" s="379"/>
      <c r="DS385" s="379"/>
      <c r="DT385" s="379"/>
      <c r="DU385" s="379"/>
      <c r="DV385" s="379"/>
      <c r="DW385" s="379"/>
      <c r="DX385" s="379"/>
      <c r="DY385" s="379"/>
      <c r="DZ385" s="379"/>
      <c r="EA385" s="379"/>
      <c r="EB385" s="379"/>
      <c r="EC385" s="379"/>
      <c r="ED385" s="379"/>
      <c r="EE385" s="379"/>
      <c r="EF385" s="379"/>
      <c r="EG385" s="379"/>
      <c r="EH385" s="379"/>
      <c r="EI385" s="379"/>
      <c r="EJ385" s="379"/>
      <c r="EK385" s="379"/>
      <c r="EL385" s="379"/>
      <c r="EM385" s="379"/>
      <c r="EN385" s="379"/>
      <c r="EO385" s="379"/>
      <c r="EP385" s="379"/>
      <c r="ET385" s="33"/>
      <c r="EU385" s="37">
        <f t="shared" si="91"/>
        <v>0</v>
      </c>
      <c r="EV385" s="37" t="str">
        <f t="shared" si="92"/>
        <v/>
      </c>
      <c r="EX385" s="21">
        <f>IF(AND(OR($M385=PL①!$A$25,$M385=PL①!$A$26,$M385=PL①!$A$27),OR($AG385=PL①!$H$26,$AG385=PL①!$H$27,$AG385=PL①!$H$28)),1,0)</f>
        <v>0</v>
      </c>
      <c r="EY385" s="21">
        <f t="shared" si="93"/>
        <v>0</v>
      </c>
      <c r="EZ385" s="112">
        <f>IF($EY385=0,1,IF($O$73="",0,VLOOKUP($O$73,PL②!$A$58:$P$1517,$EY385))+IF($AD$73="",0,VLOOKUP($AD$73,PL②!$A$58:$P$1517,$EY385))+IF($AS$73="",0,VLOOKUP($AS$73,PL②!$A$58:$P$1517,$EY385)))</f>
        <v>1</v>
      </c>
      <c r="FA385" s="21" t="str">
        <f t="shared" si="94"/>
        <v/>
      </c>
      <c r="FB385" s="112"/>
      <c r="FC385" s="21">
        <f>IF(OR($M385=PL①!$A$25,$M385=PL①!$A$26,$M385=PL①!$A$28,$M385=PL①!$A$29),1,0)</f>
        <v>0</v>
      </c>
      <c r="FF385" s="21">
        <f t="shared" si="95"/>
        <v>0</v>
      </c>
      <c r="FG385" s="21">
        <f t="shared" si="96"/>
        <v>0</v>
      </c>
      <c r="FH385" s="21">
        <f>IF(AND($AG385=PL①!$H$29,OR(入力①申請書項目!$M385=PL①!$A$25,入力①申請書項目!$M385=PL①!$A$26,入力①申請書項目!$M385=PL①!$A$27)),1,0)</f>
        <v>0</v>
      </c>
      <c r="FI385" s="21">
        <f>IF(AND($O$69=PL②!$G$1,入力①申請書項目!$AG385=PL①!$H$26,OR(入力①申請書項目!$M385=PL①!$A$25,入力①申請書項目!$M385=PL①!$A$26,入力①申請書項目!$M385=PL①!$A$28,入力①申請書項目!$M385=PL①!$A$29)),1,0)</f>
        <v>0</v>
      </c>
      <c r="FJ385" s="21">
        <f>IF(AND($AT385=PL①!$D$26,OR(入力①申請書項目!$M385=PL①!$A$25,入力①申請書項目!$M385=PL①!$A$26,入力①申請書項目!$M385=PL①!$A$27)),1,0)</f>
        <v>0</v>
      </c>
      <c r="FL385" s="37" t="str">
        <f t="shared" si="97"/>
        <v/>
      </c>
      <c r="FM385" s="37" t="str">
        <f t="shared" si="98"/>
        <v/>
      </c>
      <c r="FN385" s="37" t="str">
        <f t="shared" si="99"/>
        <v/>
      </c>
      <c r="FO385" s="37" t="str">
        <f t="shared" si="100"/>
        <v/>
      </c>
      <c r="FP385" s="37" t="str">
        <f t="shared" si="101"/>
        <v/>
      </c>
      <c r="FR385" s="54">
        <f t="shared" si="102"/>
        <v>1</v>
      </c>
      <c r="FS385" s="54" t="str">
        <f t="shared" si="103"/>
        <v/>
      </c>
    </row>
    <row r="386" spans="4:175" ht="13.5" customHeight="1">
      <c r="D386" s="410">
        <v>218</v>
      </c>
      <c r="E386" s="842"/>
      <c r="F386" s="843"/>
      <c r="G386" s="842"/>
      <c r="H386" s="843"/>
      <c r="I386" s="843"/>
      <c r="J386" s="842"/>
      <c r="K386" s="843"/>
      <c r="L386" s="843"/>
      <c r="M386" s="842"/>
      <c r="N386" s="842"/>
      <c r="O386" s="842"/>
      <c r="P386" s="842"/>
      <c r="Q386" s="853"/>
      <c r="R386" s="853"/>
      <c r="S386" s="853"/>
      <c r="T386" s="853"/>
      <c r="U386" s="853"/>
      <c r="V386" s="853"/>
      <c r="W386" s="853"/>
      <c r="X386" s="853"/>
      <c r="Y386" s="853"/>
      <c r="Z386" s="853"/>
      <c r="AA386" s="835"/>
      <c r="AB386" s="836"/>
      <c r="AC386" s="836"/>
      <c r="AD386" s="841"/>
      <c r="AE386" s="853"/>
      <c r="AF386" s="853"/>
      <c r="AG386" s="842"/>
      <c r="AH386" s="842"/>
      <c r="AI386" s="842"/>
      <c r="AJ386" s="842"/>
      <c r="AK386" s="839"/>
      <c r="AL386" s="839"/>
      <c r="AM386" s="839"/>
      <c r="AN386" s="853"/>
      <c r="AO386" s="853"/>
      <c r="AP386" s="849">
        <f t="shared" si="104"/>
        <v>0</v>
      </c>
      <c r="AQ386" s="849"/>
      <c r="AR386" s="849"/>
      <c r="AS386" s="849"/>
      <c r="AT386" s="855"/>
      <c r="AU386" s="855"/>
      <c r="AV386" s="834"/>
      <c r="AW386" s="834"/>
      <c r="AX386" s="834"/>
      <c r="AY386" s="834"/>
      <c r="AZ386" s="834"/>
      <c r="BA386" s="834"/>
      <c r="BB386" s="834"/>
      <c r="BC386" s="834"/>
      <c r="BD386" s="834"/>
      <c r="BE386" s="834"/>
      <c r="BF386" s="834"/>
      <c r="BG386" s="842"/>
      <c r="BH386" s="843"/>
      <c r="BI386" s="843"/>
      <c r="CR386" s="112"/>
      <c r="CS386" s="112"/>
      <c r="CT386" s="344"/>
      <c r="CU386" s="342"/>
      <c r="CV386" s="342"/>
      <c r="CW386" s="342"/>
      <c r="CX386" s="376"/>
      <c r="CY386" s="376"/>
      <c r="CZ386" s="376"/>
      <c r="DA386" s="376"/>
      <c r="DB386" s="376"/>
      <c r="DC386" s="376"/>
      <c r="DD386" s="376"/>
      <c r="DE386" s="376"/>
      <c r="DF386" s="376"/>
      <c r="DG386" s="376"/>
      <c r="DH386" s="376"/>
      <c r="DI386" s="376"/>
      <c r="DJ386" s="379"/>
      <c r="DK386" s="379"/>
      <c r="DL386" s="379"/>
      <c r="DM386" s="379"/>
      <c r="DN386" s="379"/>
      <c r="DO386" s="379"/>
      <c r="DP386" s="379"/>
      <c r="DQ386" s="379"/>
      <c r="DR386" s="379"/>
      <c r="DS386" s="379"/>
      <c r="DT386" s="379"/>
      <c r="DU386" s="379"/>
      <c r="DV386" s="379"/>
      <c r="DW386" s="379"/>
      <c r="DX386" s="379"/>
      <c r="DY386" s="379"/>
      <c r="DZ386" s="379"/>
      <c r="EA386" s="379"/>
      <c r="EB386" s="379"/>
      <c r="EC386" s="379"/>
      <c r="ED386" s="379"/>
      <c r="EE386" s="379"/>
      <c r="EF386" s="379"/>
      <c r="EG386" s="379"/>
      <c r="EH386" s="379"/>
      <c r="EI386" s="379"/>
      <c r="EJ386" s="379"/>
      <c r="EK386" s="379"/>
      <c r="EL386" s="379"/>
      <c r="EM386" s="379"/>
      <c r="EN386" s="379"/>
      <c r="EO386" s="379"/>
      <c r="EP386" s="379"/>
      <c r="ET386" s="33"/>
      <c r="EU386" s="37">
        <f t="shared" si="91"/>
        <v>0</v>
      </c>
      <c r="EV386" s="37" t="str">
        <f t="shared" si="92"/>
        <v/>
      </c>
      <c r="EX386" s="21">
        <f>IF(AND(OR($M386=PL①!$A$25,$M386=PL①!$A$26,$M386=PL①!$A$27),OR($AG386=PL①!$H$26,$AG386=PL①!$H$27,$AG386=PL①!$H$28)),1,0)</f>
        <v>0</v>
      </c>
      <c r="EY386" s="21">
        <f t="shared" si="93"/>
        <v>0</v>
      </c>
      <c r="EZ386" s="112">
        <f>IF($EY386=0,1,IF($O$73="",0,VLOOKUP($O$73,PL②!$A$58:$P$1517,$EY386))+IF($AD$73="",0,VLOOKUP($AD$73,PL②!$A$58:$P$1517,$EY386))+IF($AS$73="",0,VLOOKUP($AS$73,PL②!$A$58:$P$1517,$EY386)))</f>
        <v>1</v>
      </c>
      <c r="FA386" s="21" t="str">
        <f t="shared" si="94"/>
        <v/>
      </c>
      <c r="FB386" s="112"/>
      <c r="FC386" s="21">
        <f>IF(OR($M386=PL①!$A$25,$M386=PL①!$A$26,$M386=PL①!$A$28,$M386=PL①!$A$29),1,0)</f>
        <v>0</v>
      </c>
      <c r="FF386" s="21">
        <f t="shared" si="95"/>
        <v>0</v>
      </c>
      <c r="FG386" s="21">
        <f t="shared" si="96"/>
        <v>0</v>
      </c>
      <c r="FH386" s="21">
        <f>IF(AND($AG386=PL①!$H$29,OR(入力①申請書項目!$M386=PL①!$A$25,入力①申請書項目!$M386=PL①!$A$26,入力①申請書項目!$M386=PL①!$A$27)),1,0)</f>
        <v>0</v>
      </c>
      <c r="FI386" s="21">
        <f>IF(AND($O$69=PL②!$G$1,入力①申請書項目!$AG386=PL①!$H$26,OR(入力①申請書項目!$M386=PL①!$A$25,入力①申請書項目!$M386=PL①!$A$26,入力①申請書項目!$M386=PL①!$A$28,入力①申請書項目!$M386=PL①!$A$29)),1,0)</f>
        <v>0</v>
      </c>
      <c r="FJ386" s="21">
        <f>IF(AND($AT386=PL①!$D$26,OR(入力①申請書項目!$M386=PL①!$A$25,入力①申請書項目!$M386=PL①!$A$26,入力①申請書項目!$M386=PL①!$A$27)),1,0)</f>
        <v>0</v>
      </c>
      <c r="FL386" s="37" t="str">
        <f t="shared" si="97"/>
        <v/>
      </c>
      <c r="FM386" s="37" t="str">
        <f t="shared" si="98"/>
        <v/>
      </c>
      <c r="FN386" s="37" t="str">
        <f t="shared" si="99"/>
        <v/>
      </c>
      <c r="FO386" s="37" t="str">
        <f t="shared" si="100"/>
        <v/>
      </c>
      <c r="FP386" s="37" t="str">
        <f t="shared" si="101"/>
        <v/>
      </c>
      <c r="FR386" s="54">
        <f t="shared" si="102"/>
        <v>1</v>
      </c>
      <c r="FS386" s="54" t="str">
        <f t="shared" si="103"/>
        <v/>
      </c>
    </row>
    <row r="387" spans="4:175" ht="13.5" customHeight="1">
      <c r="D387" s="410">
        <v>219</v>
      </c>
      <c r="E387" s="842"/>
      <c r="F387" s="843"/>
      <c r="G387" s="842"/>
      <c r="H387" s="843"/>
      <c r="I387" s="843"/>
      <c r="J387" s="842"/>
      <c r="K387" s="843"/>
      <c r="L387" s="843"/>
      <c r="M387" s="842"/>
      <c r="N387" s="842"/>
      <c r="O387" s="842"/>
      <c r="P387" s="842"/>
      <c r="Q387" s="853"/>
      <c r="R387" s="853"/>
      <c r="S387" s="853"/>
      <c r="T387" s="853"/>
      <c r="U387" s="853"/>
      <c r="V387" s="853"/>
      <c r="W387" s="853"/>
      <c r="X387" s="853"/>
      <c r="Y387" s="853"/>
      <c r="Z387" s="853"/>
      <c r="AA387" s="837"/>
      <c r="AB387" s="838"/>
      <c r="AC387" s="838"/>
      <c r="AD387" s="841"/>
      <c r="AE387" s="853"/>
      <c r="AF387" s="853"/>
      <c r="AG387" s="842"/>
      <c r="AH387" s="842"/>
      <c r="AI387" s="842"/>
      <c r="AJ387" s="842"/>
      <c r="AK387" s="839"/>
      <c r="AL387" s="839"/>
      <c r="AM387" s="839"/>
      <c r="AN387" s="853"/>
      <c r="AO387" s="853"/>
      <c r="AP387" s="849">
        <f t="shared" si="104"/>
        <v>0</v>
      </c>
      <c r="AQ387" s="849"/>
      <c r="AR387" s="849"/>
      <c r="AS387" s="849"/>
      <c r="AT387" s="855"/>
      <c r="AU387" s="855"/>
      <c r="AV387" s="834"/>
      <c r="AW387" s="834"/>
      <c r="AX387" s="834"/>
      <c r="AY387" s="834"/>
      <c r="AZ387" s="834"/>
      <c r="BA387" s="834"/>
      <c r="BB387" s="834"/>
      <c r="BC387" s="834"/>
      <c r="BD387" s="834"/>
      <c r="BE387" s="834"/>
      <c r="BF387" s="834"/>
      <c r="BG387" s="842"/>
      <c r="BH387" s="843"/>
      <c r="BI387" s="843"/>
      <c r="CR387" s="112"/>
      <c r="CS387" s="112"/>
      <c r="CT387" s="344"/>
      <c r="CU387" s="342"/>
      <c r="CV387" s="342"/>
      <c r="CW387" s="342"/>
      <c r="CX387" s="376"/>
      <c r="CY387" s="376"/>
      <c r="CZ387" s="376"/>
      <c r="DA387" s="376"/>
      <c r="DB387" s="376"/>
      <c r="DC387" s="376"/>
      <c r="DD387" s="376"/>
      <c r="DE387" s="376"/>
      <c r="DF387" s="376"/>
      <c r="DG387" s="376"/>
      <c r="DH387" s="376"/>
      <c r="DI387" s="376"/>
      <c r="DJ387" s="379"/>
      <c r="DK387" s="379"/>
      <c r="DL387" s="379"/>
      <c r="DM387" s="379"/>
      <c r="DN387" s="379"/>
      <c r="DO387" s="379"/>
      <c r="DP387" s="379"/>
      <c r="DQ387" s="379"/>
      <c r="DR387" s="379"/>
      <c r="DS387" s="379"/>
      <c r="DT387" s="379"/>
      <c r="DU387" s="379"/>
      <c r="DV387" s="379"/>
      <c r="DW387" s="379"/>
      <c r="DX387" s="379"/>
      <c r="DY387" s="379"/>
      <c r="DZ387" s="379"/>
      <c r="EA387" s="379"/>
      <c r="EB387" s="379"/>
      <c r="EC387" s="379"/>
      <c r="ED387" s="379"/>
      <c r="EE387" s="379"/>
      <c r="EF387" s="379"/>
      <c r="EG387" s="379"/>
      <c r="EH387" s="379"/>
      <c r="EI387" s="379"/>
      <c r="EJ387" s="379"/>
      <c r="EK387" s="379"/>
      <c r="EL387" s="379"/>
      <c r="EM387" s="379"/>
      <c r="EN387" s="379"/>
      <c r="EO387" s="379"/>
      <c r="EP387" s="379"/>
      <c r="ET387" s="33"/>
      <c r="EU387" s="37">
        <f t="shared" si="91"/>
        <v>0</v>
      </c>
      <c r="EV387" s="37" t="str">
        <f t="shared" si="92"/>
        <v/>
      </c>
      <c r="EX387" s="21">
        <f>IF(AND(OR($M387=PL①!$A$25,$M387=PL①!$A$26,$M387=PL①!$A$27),OR($AG387=PL①!$H$26,$AG387=PL①!$H$27,$AG387=PL①!$H$28)),1,0)</f>
        <v>0</v>
      </c>
      <c r="EY387" s="21">
        <f t="shared" si="93"/>
        <v>0</v>
      </c>
      <c r="EZ387" s="112">
        <f>IF($EY387=0,1,IF($O$73="",0,VLOOKUP($O$73,PL②!$A$58:$P$1517,$EY387))+IF($AD$73="",0,VLOOKUP($AD$73,PL②!$A$58:$P$1517,$EY387))+IF($AS$73="",0,VLOOKUP($AS$73,PL②!$A$58:$P$1517,$EY387)))</f>
        <v>1</v>
      </c>
      <c r="FA387" s="21" t="str">
        <f t="shared" si="94"/>
        <v/>
      </c>
      <c r="FB387" s="112"/>
      <c r="FC387" s="21">
        <f>IF(OR($M387=PL①!$A$25,$M387=PL①!$A$26,$M387=PL①!$A$28,$M387=PL①!$A$29),1,0)</f>
        <v>0</v>
      </c>
      <c r="FF387" s="21">
        <f t="shared" si="95"/>
        <v>0</v>
      </c>
      <c r="FG387" s="21">
        <f t="shared" si="96"/>
        <v>0</v>
      </c>
      <c r="FH387" s="21">
        <f>IF(AND($AG387=PL①!$H$29,OR(入力①申請書項目!$M387=PL①!$A$25,入力①申請書項目!$M387=PL①!$A$26,入力①申請書項目!$M387=PL①!$A$27)),1,0)</f>
        <v>0</v>
      </c>
      <c r="FI387" s="21">
        <f>IF(AND($O$69=PL②!$G$1,入力①申請書項目!$AG387=PL①!$H$26,OR(入力①申請書項目!$M387=PL①!$A$25,入力①申請書項目!$M387=PL①!$A$26,入力①申請書項目!$M387=PL①!$A$28,入力①申請書項目!$M387=PL①!$A$29)),1,0)</f>
        <v>0</v>
      </c>
      <c r="FJ387" s="21">
        <f>IF(AND($AT387=PL①!$D$26,OR(入力①申請書項目!$M387=PL①!$A$25,入力①申請書項目!$M387=PL①!$A$26,入力①申請書項目!$M387=PL①!$A$27)),1,0)</f>
        <v>0</v>
      </c>
      <c r="FL387" s="37" t="str">
        <f t="shared" si="97"/>
        <v/>
      </c>
      <c r="FM387" s="37" t="str">
        <f t="shared" si="98"/>
        <v/>
      </c>
      <c r="FN387" s="37" t="str">
        <f t="shared" si="99"/>
        <v/>
      </c>
      <c r="FO387" s="37" t="str">
        <f t="shared" si="100"/>
        <v/>
      </c>
      <c r="FP387" s="37" t="str">
        <f t="shared" si="101"/>
        <v/>
      </c>
      <c r="FR387" s="54">
        <f t="shared" si="102"/>
        <v>1</v>
      </c>
      <c r="FS387" s="54" t="str">
        <f t="shared" si="103"/>
        <v/>
      </c>
    </row>
    <row r="388" spans="4:175" ht="13.5" customHeight="1">
      <c r="D388" s="410">
        <v>220</v>
      </c>
      <c r="E388" s="842"/>
      <c r="F388" s="843"/>
      <c r="G388" s="842"/>
      <c r="H388" s="843"/>
      <c r="I388" s="843"/>
      <c r="J388" s="842"/>
      <c r="K388" s="843"/>
      <c r="L388" s="843"/>
      <c r="M388" s="842"/>
      <c r="N388" s="842"/>
      <c r="O388" s="842"/>
      <c r="P388" s="842"/>
      <c r="Q388" s="853"/>
      <c r="R388" s="853"/>
      <c r="S388" s="853"/>
      <c r="T388" s="853"/>
      <c r="U388" s="853"/>
      <c r="V388" s="853"/>
      <c r="W388" s="853"/>
      <c r="X388" s="853"/>
      <c r="Y388" s="853"/>
      <c r="Z388" s="853"/>
      <c r="AA388" s="835"/>
      <c r="AB388" s="836"/>
      <c r="AC388" s="836"/>
      <c r="AD388" s="840"/>
      <c r="AE388" s="840"/>
      <c r="AF388" s="841"/>
      <c r="AG388" s="850"/>
      <c r="AH388" s="851"/>
      <c r="AI388" s="851"/>
      <c r="AJ388" s="852"/>
      <c r="AK388" s="839"/>
      <c r="AL388" s="839"/>
      <c r="AM388" s="839"/>
      <c r="AN388" s="854"/>
      <c r="AO388" s="840"/>
      <c r="AP388" s="849">
        <f t="shared" si="104"/>
        <v>0</v>
      </c>
      <c r="AQ388" s="849"/>
      <c r="AR388" s="849"/>
      <c r="AS388" s="849"/>
      <c r="AT388" s="847"/>
      <c r="AU388" s="848"/>
      <c r="AV388" s="834"/>
      <c r="AW388" s="834"/>
      <c r="AX388" s="834"/>
      <c r="AY388" s="834"/>
      <c r="AZ388" s="834"/>
      <c r="BA388" s="834"/>
      <c r="BB388" s="834"/>
      <c r="BC388" s="834"/>
      <c r="BD388" s="844"/>
      <c r="BE388" s="845"/>
      <c r="BF388" s="846"/>
      <c r="BG388" s="842"/>
      <c r="BH388" s="843"/>
      <c r="BI388" s="843"/>
      <c r="CR388" s="112"/>
      <c r="CS388" s="112"/>
      <c r="CT388" s="344"/>
      <c r="CU388" s="344"/>
      <c r="CV388" s="344"/>
      <c r="CW388" s="344"/>
      <c r="CX388" s="376"/>
      <c r="CY388" s="376"/>
      <c r="CZ388" s="376"/>
      <c r="DA388" s="376"/>
      <c r="DB388" s="376"/>
      <c r="DC388" s="376"/>
      <c r="DD388" s="376"/>
      <c r="DE388" s="376"/>
      <c r="DF388" s="376"/>
      <c r="DG388" s="376"/>
      <c r="DH388" s="376"/>
      <c r="DI388" s="376"/>
      <c r="DJ388" s="379"/>
      <c r="DK388" s="379"/>
      <c r="DL388" s="379"/>
      <c r="DM388" s="379"/>
      <c r="DN388" s="379"/>
      <c r="DO388" s="379"/>
      <c r="DP388" s="379"/>
      <c r="DQ388" s="379"/>
      <c r="DR388" s="379"/>
      <c r="DS388" s="379"/>
      <c r="DT388" s="379"/>
      <c r="DU388" s="379"/>
      <c r="DV388" s="379"/>
      <c r="DW388" s="379"/>
      <c r="DX388" s="379"/>
      <c r="DY388" s="379"/>
      <c r="DZ388" s="379"/>
      <c r="EA388" s="379"/>
      <c r="EB388" s="379"/>
      <c r="EC388" s="379"/>
      <c r="ED388" s="379"/>
      <c r="EE388" s="379"/>
      <c r="EF388" s="379"/>
      <c r="EG388" s="379"/>
      <c r="EH388" s="379"/>
      <c r="EI388" s="379"/>
      <c r="EJ388" s="379"/>
      <c r="EK388" s="379"/>
      <c r="EL388" s="379"/>
      <c r="EM388" s="379"/>
      <c r="EN388" s="379"/>
      <c r="EO388" s="379"/>
      <c r="EP388" s="379"/>
      <c r="ET388" s="33"/>
      <c r="EU388" s="37">
        <f t="shared" si="91"/>
        <v>0</v>
      </c>
      <c r="EV388" s="37" t="str">
        <f t="shared" si="92"/>
        <v/>
      </c>
      <c r="EX388" s="21">
        <f>IF(AND(OR($M388=PL①!$A$25,$M388=PL①!$A$26,$M388=PL①!$A$27),OR($AG388=PL①!$H$26,$AG388=PL①!$H$27,$AG388=PL①!$H$28)),1,0)</f>
        <v>0</v>
      </c>
      <c r="EY388" s="21">
        <f t="shared" si="93"/>
        <v>0</v>
      </c>
      <c r="EZ388" s="112">
        <f>IF($EY388=0,1,IF($O$73="",0,VLOOKUP($O$73,PL②!$A$58:$P$1517,$EY388))+IF($AD$73="",0,VLOOKUP($AD$73,PL②!$A$58:$P$1517,$EY388))+IF($AS$73="",0,VLOOKUP($AS$73,PL②!$A$58:$P$1517,$EY388)))</f>
        <v>1</v>
      </c>
      <c r="FA388" s="21" t="str">
        <f t="shared" si="94"/>
        <v/>
      </c>
      <c r="FB388" s="112"/>
      <c r="FC388" s="21">
        <f>IF(OR($M388=PL①!$A$25,$M388=PL①!$A$26,$M388=PL①!$A$28,$M388=PL①!$A$29),1,0)</f>
        <v>0</v>
      </c>
      <c r="FF388" s="21">
        <f t="shared" si="95"/>
        <v>0</v>
      </c>
      <c r="FG388" s="21">
        <f t="shared" si="96"/>
        <v>0</v>
      </c>
      <c r="FH388" s="21">
        <f>IF(AND($AG388=PL①!$H$29,OR(入力①申請書項目!$M388=PL①!$A$25,入力①申請書項目!$M388=PL①!$A$26,入力①申請書項目!$M388=PL①!$A$27)),1,0)</f>
        <v>0</v>
      </c>
      <c r="FI388" s="21">
        <f>IF(AND($O$69=PL②!$G$1,入力①申請書項目!$AG388=PL①!$H$26,OR(入力①申請書項目!$M388=PL①!$A$25,入力①申請書項目!$M388=PL①!$A$26,入力①申請書項目!$M388=PL①!$A$28,入力①申請書項目!$M388=PL①!$A$29)),1,0)</f>
        <v>0</v>
      </c>
      <c r="FJ388" s="21">
        <f>IF(AND($AT388=PL①!$D$26,OR(入力①申請書項目!$M388=PL①!$A$25,入力①申請書項目!$M388=PL①!$A$26,入力①申請書項目!$M388=PL①!$A$27)),1,0)</f>
        <v>0</v>
      </c>
      <c r="FL388" s="37" t="str">
        <f t="shared" si="97"/>
        <v/>
      </c>
      <c r="FM388" s="37" t="str">
        <f t="shared" si="98"/>
        <v/>
      </c>
      <c r="FN388" s="37" t="str">
        <f t="shared" si="99"/>
        <v/>
      </c>
      <c r="FO388" s="37" t="str">
        <f t="shared" si="100"/>
        <v/>
      </c>
      <c r="FP388" s="37" t="str">
        <f t="shared" si="101"/>
        <v/>
      </c>
      <c r="FR388" s="54">
        <f t="shared" si="102"/>
        <v>1</v>
      </c>
      <c r="FS388" s="54" t="str">
        <f t="shared" si="103"/>
        <v/>
      </c>
    </row>
    <row r="389" spans="4:175" ht="13.5" customHeight="1">
      <c r="D389" s="410">
        <v>221</v>
      </c>
      <c r="E389" s="842"/>
      <c r="F389" s="843"/>
      <c r="G389" s="842"/>
      <c r="H389" s="843"/>
      <c r="I389" s="843"/>
      <c r="J389" s="842"/>
      <c r="K389" s="843"/>
      <c r="L389" s="843"/>
      <c r="M389" s="842"/>
      <c r="N389" s="842"/>
      <c r="O389" s="842"/>
      <c r="P389" s="842"/>
      <c r="Q389" s="853"/>
      <c r="R389" s="853"/>
      <c r="S389" s="853"/>
      <c r="T389" s="853"/>
      <c r="U389" s="853"/>
      <c r="V389" s="853"/>
      <c r="W389" s="853"/>
      <c r="X389" s="853"/>
      <c r="Y389" s="853"/>
      <c r="Z389" s="853"/>
      <c r="AA389" s="835"/>
      <c r="AB389" s="836"/>
      <c r="AC389" s="836"/>
      <c r="AD389" s="841"/>
      <c r="AE389" s="853"/>
      <c r="AF389" s="853"/>
      <c r="AG389" s="842"/>
      <c r="AH389" s="842"/>
      <c r="AI389" s="842"/>
      <c r="AJ389" s="842"/>
      <c r="AK389" s="839"/>
      <c r="AL389" s="839"/>
      <c r="AM389" s="839"/>
      <c r="AN389" s="853"/>
      <c r="AO389" s="853"/>
      <c r="AP389" s="849">
        <f t="shared" si="104"/>
        <v>0</v>
      </c>
      <c r="AQ389" s="849"/>
      <c r="AR389" s="849"/>
      <c r="AS389" s="849"/>
      <c r="AT389" s="855"/>
      <c r="AU389" s="855"/>
      <c r="AV389" s="834"/>
      <c r="AW389" s="834"/>
      <c r="AX389" s="834"/>
      <c r="AY389" s="834"/>
      <c r="AZ389" s="834"/>
      <c r="BA389" s="834"/>
      <c r="BB389" s="834"/>
      <c r="BC389" s="834"/>
      <c r="BD389" s="834"/>
      <c r="BE389" s="834"/>
      <c r="BF389" s="834"/>
      <c r="BG389" s="842"/>
      <c r="BH389" s="843"/>
      <c r="BI389" s="843"/>
      <c r="CR389" s="112"/>
      <c r="CS389" s="112"/>
      <c r="CT389" s="344"/>
      <c r="CU389" s="344"/>
      <c r="CV389" s="344"/>
      <c r="CW389" s="344"/>
      <c r="CX389" s="376"/>
      <c r="CY389" s="376"/>
      <c r="CZ389" s="376"/>
      <c r="DA389" s="376"/>
      <c r="DB389" s="376"/>
      <c r="DC389" s="376"/>
      <c r="DD389" s="376"/>
      <c r="DE389" s="376"/>
      <c r="DF389" s="376"/>
      <c r="DG389" s="376"/>
      <c r="DH389" s="376"/>
      <c r="DI389" s="376"/>
      <c r="DJ389" s="379"/>
      <c r="DK389" s="379"/>
      <c r="DL389" s="379"/>
      <c r="DM389" s="379"/>
      <c r="DN389" s="379"/>
      <c r="DO389" s="379"/>
      <c r="DP389" s="379"/>
      <c r="DQ389" s="379"/>
      <c r="DR389" s="379"/>
      <c r="DS389" s="379"/>
      <c r="DT389" s="379"/>
      <c r="DU389" s="379"/>
      <c r="DV389" s="379"/>
      <c r="DW389" s="379"/>
      <c r="DX389" s="379"/>
      <c r="DY389" s="379"/>
      <c r="DZ389" s="379"/>
      <c r="EA389" s="379"/>
      <c r="EB389" s="379"/>
      <c r="EC389" s="379"/>
      <c r="ED389" s="379"/>
      <c r="EE389" s="379"/>
      <c r="EF389" s="379"/>
      <c r="EG389" s="379"/>
      <c r="EH389" s="379"/>
      <c r="EI389" s="379"/>
      <c r="EJ389" s="379"/>
      <c r="EK389" s="379"/>
      <c r="EL389" s="379"/>
      <c r="EM389" s="379"/>
      <c r="EN389" s="379"/>
      <c r="EO389" s="379"/>
      <c r="EP389" s="379"/>
      <c r="ET389" s="33"/>
      <c r="EU389" s="37">
        <f t="shared" si="91"/>
        <v>0</v>
      </c>
      <c r="EV389" s="37" t="str">
        <f t="shared" si="92"/>
        <v/>
      </c>
      <c r="EX389" s="21">
        <f>IF(AND(OR($M389=PL①!$A$25,$M389=PL①!$A$26,$M389=PL①!$A$27),OR($AG389=PL①!$H$26,$AG389=PL①!$H$27,$AG389=PL①!$H$28)),1,0)</f>
        <v>0</v>
      </c>
      <c r="EY389" s="21">
        <f t="shared" si="93"/>
        <v>0</v>
      </c>
      <c r="EZ389" s="112">
        <f>IF($EY389=0,1,IF($O$73="",0,VLOOKUP($O$73,PL②!$A$58:$P$1517,$EY389))+IF($AD$73="",0,VLOOKUP($AD$73,PL②!$A$58:$P$1517,$EY389))+IF($AS$73="",0,VLOOKUP($AS$73,PL②!$A$58:$P$1517,$EY389)))</f>
        <v>1</v>
      </c>
      <c r="FA389" s="21" t="str">
        <f t="shared" si="94"/>
        <v/>
      </c>
      <c r="FB389" s="112"/>
      <c r="FC389" s="21">
        <f>IF(OR($M389=PL①!$A$25,$M389=PL①!$A$26,$M389=PL①!$A$28,$M389=PL①!$A$29),1,0)</f>
        <v>0</v>
      </c>
      <c r="FF389" s="21">
        <f t="shared" si="95"/>
        <v>0</v>
      </c>
      <c r="FG389" s="21">
        <f t="shared" si="96"/>
        <v>0</v>
      </c>
      <c r="FH389" s="21">
        <f>IF(AND($AG389=PL①!$H$29,OR(入力①申請書項目!$M389=PL①!$A$25,入力①申請書項目!$M389=PL①!$A$26,入力①申請書項目!$M389=PL①!$A$27)),1,0)</f>
        <v>0</v>
      </c>
      <c r="FI389" s="21">
        <f>IF(AND($O$69=PL②!$G$1,入力①申請書項目!$AG389=PL①!$H$26,OR(入力①申請書項目!$M389=PL①!$A$25,入力①申請書項目!$M389=PL①!$A$26,入力①申請書項目!$M389=PL①!$A$28,入力①申請書項目!$M389=PL①!$A$29)),1,0)</f>
        <v>0</v>
      </c>
      <c r="FJ389" s="21">
        <f>IF(AND($AT389=PL①!$D$26,OR(入力①申請書項目!$M389=PL①!$A$25,入力①申請書項目!$M389=PL①!$A$26,入力①申請書項目!$M389=PL①!$A$27)),1,0)</f>
        <v>0</v>
      </c>
      <c r="FL389" s="37" t="str">
        <f t="shared" si="97"/>
        <v/>
      </c>
      <c r="FM389" s="37" t="str">
        <f t="shared" si="98"/>
        <v/>
      </c>
      <c r="FN389" s="37" t="str">
        <f t="shared" si="99"/>
        <v/>
      </c>
      <c r="FO389" s="37" t="str">
        <f t="shared" si="100"/>
        <v/>
      </c>
      <c r="FP389" s="37" t="str">
        <f t="shared" si="101"/>
        <v/>
      </c>
      <c r="FR389" s="54">
        <f t="shared" si="102"/>
        <v>1</v>
      </c>
      <c r="FS389" s="54" t="str">
        <f t="shared" si="103"/>
        <v/>
      </c>
    </row>
    <row r="390" spans="4:175" ht="13.5" customHeight="1">
      <c r="D390" s="410">
        <v>222</v>
      </c>
      <c r="E390" s="842"/>
      <c r="F390" s="843"/>
      <c r="G390" s="842"/>
      <c r="H390" s="843"/>
      <c r="I390" s="843"/>
      <c r="J390" s="842"/>
      <c r="K390" s="843"/>
      <c r="L390" s="843"/>
      <c r="M390" s="842"/>
      <c r="N390" s="842"/>
      <c r="O390" s="842"/>
      <c r="P390" s="842"/>
      <c r="Q390" s="853"/>
      <c r="R390" s="853"/>
      <c r="S390" s="853"/>
      <c r="T390" s="853"/>
      <c r="U390" s="853"/>
      <c r="V390" s="853"/>
      <c r="W390" s="853"/>
      <c r="X390" s="853"/>
      <c r="Y390" s="853"/>
      <c r="Z390" s="853"/>
      <c r="AA390" s="837"/>
      <c r="AB390" s="838"/>
      <c r="AC390" s="838"/>
      <c r="AD390" s="841"/>
      <c r="AE390" s="853"/>
      <c r="AF390" s="853"/>
      <c r="AG390" s="842"/>
      <c r="AH390" s="842"/>
      <c r="AI390" s="842"/>
      <c r="AJ390" s="842"/>
      <c r="AK390" s="839"/>
      <c r="AL390" s="839"/>
      <c r="AM390" s="839"/>
      <c r="AN390" s="853"/>
      <c r="AO390" s="853"/>
      <c r="AP390" s="849">
        <f t="shared" si="104"/>
        <v>0</v>
      </c>
      <c r="AQ390" s="849"/>
      <c r="AR390" s="849"/>
      <c r="AS390" s="849"/>
      <c r="AT390" s="855"/>
      <c r="AU390" s="855"/>
      <c r="AV390" s="834"/>
      <c r="AW390" s="834"/>
      <c r="AX390" s="834"/>
      <c r="AY390" s="834"/>
      <c r="AZ390" s="834"/>
      <c r="BA390" s="834"/>
      <c r="BB390" s="834"/>
      <c r="BC390" s="834"/>
      <c r="BD390" s="834"/>
      <c r="BE390" s="834"/>
      <c r="BF390" s="834"/>
      <c r="BG390" s="842"/>
      <c r="BH390" s="843"/>
      <c r="BI390" s="843"/>
      <c r="CR390" s="112"/>
      <c r="CS390" s="112"/>
      <c r="CT390" s="373"/>
      <c r="CU390" s="373"/>
      <c r="CV390" s="373"/>
      <c r="CW390" s="344"/>
      <c r="CX390" s="382"/>
      <c r="CY390" s="382"/>
      <c r="CZ390" s="382"/>
      <c r="DA390" s="382"/>
      <c r="DB390" s="382"/>
      <c r="DC390" s="382"/>
      <c r="DD390" s="382"/>
      <c r="DE390" s="382"/>
      <c r="DF390" s="382"/>
      <c r="DG390" s="382"/>
      <c r="DH390" s="382"/>
      <c r="DI390" s="382"/>
      <c r="DJ390" s="379"/>
      <c r="DK390" s="379"/>
      <c r="DL390" s="379"/>
      <c r="DM390" s="379"/>
      <c r="DN390" s="379"/>
      <c r="DO390" s="379"/>
      <c r="DP390" s="379"/>
      <c r="DQ390" s="379"/>
      <c r="DR390" s="379"/>
      <c r="DS390" s="379"/>
      <c r="DT390" s="379"/>
      <c r="DU390" s="379"/>
      <c r="DV390" s="379"/>
      <c r="DW390" s="379"/>
      <c r="DX390" s="379"/>
      <c r="DY390" s="379"/>
      <c r="DZ390" s="379"/>
      <c r="EA390" s="379"/>
      <c r="EB390" s="379"/>
      <c r="EC390" s="379"/>
      <c r="ED390" s="379"/>
      <c r="EE390" s="379"/>
      <c r="EF390" s="379"/>
      <c r="EG390" s="379"/>
      <c r="EH390" s="379"/>
      <c r="EI390" s="379"/>
      <c r="EJ390" s="379"/>
      <c r="EK390" s="379"/>
      <c r="EL390" s="379"/>
      <c r="EM390" s="379"/>
      <c r="EN390" s="379"/>
      <c r="EO390" s="379"/>
      <c r="EP390" s="379"/>
      <c r="ET390" s="33"/>
      <c r="EU390" s="37">
        <f t="shared" si="91"/>
        <v>0</v>
      </c>
      <c r="EV390" s="37" t="str">
        <f t="shared" si="92"/>
        <v/>
      </c>
      <c r="EX390" s="21">
        <f>IF(AND(OR($M390=PL①!$A$25,$M390=PL①!$A$26,$M390=PL①!$A$27),OR($AG390=PL①!$H$26,$AG390=PL①!$H$27,$AG390=PL①!$H$28)),1,0)</f>
        <v>0</v>
      </c>
      <c r="EY390" s="21">
        <f t="shared" si="93"/>
        <v>0</v>
      </c>
      <c r="EZ390" s="112">
        <f>IF($EY390=0,1,IF($O$73="",0,VLOOKUP($O$73,PL②!$A$58:$P$1517,$EY390))+IF($AD$73="",0,VLOOKUP($AD$73,PL②!$A$58:$P$1517,$EY390))+IF($AS$73="",0,VLOOKUP($AS$73,PL②!$A$58:$P$1517,$EY390)))</f>
        <v>1</v>
      </c>
      <c r="FA390" s="21" t="str">
        <f t="shared" si="94"/>
        <v/>
      </c>
      <c r="FB390" s="112"/>
      <c r="FC390" s="21">
        <f>IF(OR($M390=PL①!$A$25,$M390=PL①!$A$26,$M390=PL①!$A$28,$M390=PL①!$A$29),1,0)</f>
        <v>0</v>
      </c>
      <c r="FF390" s="21">
        <f t="shared" si="95"/>
        <v>0</v>
      </c>
      <c r="FG390" s="21">
        <f t="shared" si="96"/>
        <v>0</v>
      </c>
      <c r="FH390" s="21">
        <f>IF(AND($AG390=PL①!$H$29,OR(入力①申請書項目!$M390=PL①!$A$25,入力①申請書項目!$M390=PL①!$A$26,入力①申請書項目!$M390=PL①!$A$27)),1,0)</f>
        <v>0</v>
      </c>
      <c r="FI390" s="21">
        <f>IF(AND($O$69=PL②!$G$1,入力①申請書項目!$AG390=PL①!$H$26,OR(入力①申請書項目!$M390=PL①!$A$25,入力①申請書項目!$M390=PL①!$A$26,入力①申請書項目!$M390=PL①!$A$28,入力①申請書項目!$M390=PL①!$A$29)),1,0)</f>
        <v>0</v>
      </c>
      <c r="FJ390" s="21">
        <f>IF(AND($AT390=PL①!$D$26,OR(入力①申請書項目!$M390=PL①!$A$25,入力①申請書項目!$M390=PL①!$A$26,入力①申請書項目!$M390=PL①!$A$27)),1,0)</f>
        <v>0</v>
      </c>
      <c r="FL390" s="37" t="str">
        <f t="shared" si="97"/>
        <v/>
      </c>
      <c r="FM390" s="37" t="str">
        <f t="shared" si="98"/>
        <v/>
      </c>
      <c r="FN390" s="37" t="str">
        <f t="shared" si="99"/>
        <v/>
      </c>
      <c r="FO390" s="37" t="str">
        <f t="shared" si="100"/>
        <v/>
      </c>
      <c r="FP390" s="37" t="str">
        <f t="shared" si="101"/>
        <v/>
      </c>
      <c r="FR390" s="54">
        <f t="shared" si="102"/>
        <v>1</v>
      </c>
      <c r="FS390" s="54" t="str">
        <f t="shared" si="103"/>
        <v/>
      </c>
    </row>
    <row r="391" spans="4:175" ht="13.5" customHeight="1">
      <c r="D391" s="410">
        <v>223</v>
      </c>
      <c r="E391" s="842"/>
      <c r="F391" s="843"/>
      <c r="G391" s="842"/>
      <c r="H391" s="843"/>
      <c r="I391" s="843"/>
      <c r="J391" s="842"/>
      <c r="K391" s="843"/>
      <c r="L391" s="843"/>
      <c r="M391" s="842"/>
      <c r="N391" s="842"/>
      <c r="O391" s="842"/>
      <c r="P391" s="842"/>
      <c r="Q391" s="853"/>
      <c r="R391" s="853"/>
      <c r="S391" s="853"/>
      <c r="T391" s="853"/>
      <c r="U391" s="853"/>
      <c r="V391" s="853"/>
      <c r="W391" s="853"/>
      <c r="X391" s="853"/>
      <c r="Y391" s="853"/>
      <c r="Z391" s="853"/>
      <c r="AA391" s="835"/>
      <c r="AB391" s="836"/>
      <c r="AC391" s="836"/>
      <c r="AD391" s="840"/>
      <c r="AE391" s="840"/>
      <c r="AF391" s="841"/>
      <c r="AG391" s="850"/>
      <c r="AH391" s="851"/>
      <c r="AI391" s="851"/>
      <c r="AJ391" s="852"/>
      <c r="AK391" s="839"/>
      <c r="AL391" s="839"/>
      <c r="AM391" s="839"/>
      <c r="AN391" s="854"/>
      <c r="AO391" s="840"/>
      <c r="AP391" s="849">
        <f t="shared" si="104"/>
        <v>0</v>
      </c>
      <c r="AQ391" s="849"/>
      <c r="AR391" s="849"/>
      <c r="AS391" s="849"/>
      <c r="AT391" s="847"/>
      <c r="AU391" s="848"/>
      <c r="AV391" s="834"/>
      <c r="AW391" s="834"/>
      <c r="AX391" s="834"/>
      <c r="AY391" s="834"/>
      <c r="AZ391" s="834"/>
      <c r="BA391" s="834"/>
      <c r="BB391" s="834"/>
      <c r="BC391" s="834"/>
      <c r="BD391" s="844"/>
      <c r="BE391" s="845"/>
      <c r="BF391" s="846"/>
      <c r="BG391" s="842"/>
      <c r="BH391" s="843"/>
      <c r="BI391" s="843"/>
      <c r="CR391" s="112"/>
      <c r="CS391" s="112"/>
      <c r="CT391" s="344"/>
      <c r="CU391" s="344"/>
      <c r="CV391" s="344"/>
      <c r="CW391" s="344"/>
      <c r="CX391" s="344"/>
      <c r="CY391" s="344"/>
      <c r="CZ391" s="344"/>
      <c r="DA391" s="344"/>
      <c r="DB391" s="344"/>
      <c r="DC391" s="344"/>
      <c r="DD391" s="344"/>
      <c r="DE391" s="344"/>
      <c r="DF391" s="344"/>
      <c r="DG391" s="344"/>
      <c r="DH391" s="344"/>
      <c r="DI391" s="344"/>
      <c r="DJ391" s="344"/>
      <c r="DK391" s="344"/>
      <c r="DL391" s="344"/>
      <c r="DM391" s="344"/>
      <c r="DN391" s="344"/>
      <c r="DO391" s="344"/>
      <c r="DP391" s="344"/>
      <c r="DQ391" s="344"/>
      <c r="DR391" s="344"/>
      <c r="DS391" s="344"/>
      <c r="DT391" s="344"/>
      <c r="DU391" s="344"/>
      <c r="DV391" s="344"/>
      <c r="DW391" s="344"/>
      <c r="DX391" s="344"/>
      <c r="DY391" s="344"/>
      <c r="DZ391" s="344"/>
      <c r="EA391" s="344"/>
      <c r="EB391" s="344"/>
      <c r="EC391" s="344"/>
      <c r="ED391" s="344"/>
      <c r="EE391" s="344"/>
      <c r="EF391" s="344"/>
      <c r="EG391" s="344"/>
      <c r="EH391" s="344"/>
      <c r="EI391" s="344"/>
      <c r="EJ391" s="344"/>
      <c r="EK391" s="344"/>
      <c r="EL391" s="344"/>
      <c r="EM391" s="344"/>
      <c r="EN391" s="344"/>
      <c r="EO391" s="344"/>
      <c r="EP391" s="344"/>
      <c r="ET391" s="33"/>
      <c r="EU391" s="37">
        <f t="shared" si="91"/>
        <v>0</v>
      </c>
      <c r="EV391" s="37" t="str">
        <f t="shared" si="92"/>
        <v/>
      </c>
      <c r="EX391" s="21">
        <f>IF(AND(OR($M391=PL①!$A$25,$M391=PL①!$A$26,$M391=PL①!$A$27),OR($AG391=PL①!$H$26,$AG391=PL①!$H$27,$AG391=PL①!$H$28)),1,0)</f>
        <v>0</v>
      </c>
      <c r="EY391" s="21">
        <f t="shared" si="93"/>
        <v>0</v>
      </c>
      <c r="EZ391" s="112">
        <f>IF($EY391=0,1,IF($O$73="",0,VLOOKUP($O$73,PL②!$A$58:$P$1517,$EY391))+IF($AD$73="",0,VLOOKUP($AD$73,PL②!$A$58:$P$1517,$EY391))+IF($AS$73="",0,VLOOKUP($AS$73,PL②!$A$58:$P$1517,$EY391)))</f>
        <v>1</v>
      </c>
      <c r="FA391" s="21" t="str">
        <f t="shared" si="94"/>
        <v/>
      </c>
      <c r="FB391" s="112"/>
      <c r="FC391" s="21">
        <f>IF(OR($M391=PL①!$A$25,$M391=PL①!$A$26,$M391=PL①!$A$28,$M391=PL①!$A$29),1,0)</f>
        <v>0</v>
      </c>
      <c r="FF391" s="21">
        <f t="shared" si="95"/>
        <v>0</v>
      </c>
      <c r="FG391" s="21">
        <f t="shared" si="96"/>
        <v>0</v>
      </c>
      <c r="FH391" s="21">
        <f>IF(AND($AG391=PL①!$H$29,OR(入力①申請書項目!$M391=PL①!$A$25,入力①申請書項目!$M391=PL①!$A$26,入力①申請書項目!$M391=PL①!$A$27)),1,0)</f>
        <v>0</v>
      </c>
      <c r="FI391" s="21">
        <f>IF(AND($O$69=PL②!$G$1,入力①申請書項目!$AG391=PL①!$H$26,OR(入力①申請書項目!$M391=PL①!$A$25,入力①申請書項目!$M391=PL①!$A$26,入力①申請書項目!$M391=PL①!$A$28,入力①申請書項目!$M391=PL①!$A$29)),1,0)</f>
        <v>0</v>
      </c>
      <c r="FJ391" s="21">
        <f>IF(AND($AT391=PL①!$D$26,OR(入力①申請書項目!$M391=PL①!$A$25,入力①申請書項目!$M391=PL①!$A$26,入力①申請書項目!$M391=PL①!$A$27)),1,0)</f>
        <v>0</v>
      </c>
      <c r="FL391" s="37" t="str">
        <f t="shared" si="97"/>
        <v/>
      </c>
      <c r="FM391" s="37" t="str">
        <f t="shared" si="98"/>
        <v/>
      </c>
      <c r="FN391" s="37" t="str">
        <f t="shared" si="99"/>
        <v/>
      </c>
      <c r="FO391" s="37" t="str">
        <f t="shared" si="100"/>
        <v/>
      </c>
      <c r="FP391" s="37" t="str">
        <f t="shared" si="101"/>
        <v/>
      </c>
      <c r="FR391" s="54">
        <f t="shared" si="102"/>
        <v>1</v>
      </c>
      <c r="FS391" s="54" t="str">
        <f t="shared" si="103"/>
        <v/>
      </c>
    </row>
    <row r="392" spans="4:175" ht="13.5" customHeight="1">
      <c r="D392" s="410">
        <v>224</v>
      </c>
      <c r="E392" s="842"/>
      <c r="F392" s="843"/>
      <c r="G392" s="842"/>
      <c r="H392" s="843"/>
      <c r="I392" s="843"/>
      <c r="J392" s="842"/>
      <c r="K392" s="843"/>
      <c r="L392" s="843"/>
      <c r="M392" s="842"/>
      <c r="N392" s="842"/>
      <c r="O392" s="842"/>
      <c r="P392" s="842"/>
      <c r="Q392" s="853"/>
      <c r="R392" s="853"/>
      <c r="S392" s="853"/>
      <c r="T392" s="853"/>
      <c r="U392" s="853"/>
      <c r="V392" s="853"/>
      <c r="W392" s="853"/>
      <c r="X392" s="853"/>
      <c r="Y392" s="853"/>
      <c r="Z392" s="853"/>
      <c r="AA392" s="835"/>
      <c r="AB392" s="836"/>
      <c r="AC392" s="836"/>
      <c r="AD392" s="841"/>
      <c r="AE392" s="853"/>
      <c r="AF392" s="853"/>
      <c r="AG392" s="842"/>
      <c r="AH392" s="842"/>
      <c r="AI392" s="842"/>
      <c r="AJ392" s="842"/>
      <c r="AK392" s="839"/>
      <c r="AL392" s="839"/>
      <c r="AM392" s="839"/>
      <c r="AN392" s="853"/>
      <c r="AO392" s="853"/>
      <c r="AP392" s="849">
        <f t="shared" si="104"/>
        <v>0</v>
      </c>
      <c r="AQ392" s="849"/>
      <c r="AR392" s="849"/>
      <c r="AS392" s="849"/>
      <c r="AT392" s="855"/>
      <c r="AU392" s="855"/>
      <c r="AV392" s="834"/>
      <c r="AW392" s="834"/>
      <c r="AX392" s="834"/>
      <c r="AY392" s="834"/>
      <c r="AZ392" s="834"/>
      <c r="BA392" s="834"/>
      <c r="BB392" s="834"/>
      <c r="BC392" s="834"/>
      <c r="BD392" s="834"/>
      <c r="BE392" s="834"/>
      <c r="BF392" s="834"/>
      <c r="BG392" s="842"/>
      <c r="BH392" s="843"/>
      <c r="BI392" s="843"/>
      <c r="CR392" s="112"/>
      <c r="CS392" s="112"/>
      <c r="CT392" s="344"/>
      <c r="CU392" s="344"/>
      <c r="CV392" s="344"/>
      <c r="CW392" s="344"/>
      <c r="CX392" s="344"/>
      <c r="CY392" s="344"/>
      <c r="CZ392" s="344"/>
      <c r="DA392" s="344"/>
      <c r="DB392" s="344"/>
      <c r="DC392" s="344"/>
      <c r="DD392" s="344"/>
      <c r="DE392" s="344"/>
      <c r="DF392" s="344"/>
      <c r="DG392" s="344"/>
      <c r="DH392" s="344"/>
      <c r="DI392" s="344"/>
      <c r="DJ392" s="344"/>
      <c r="DK392" s="344"/>
      <c r="DL392" s="344"/>
      <c r="DM392" s="344"/>
      <c r="DN392" s="344"/>
      <c r="DO392" s="344"/>
      <c r="DP392" s="344"/>
      <c r="DQ392" s="344"/>
      <c r="DR392" s="344"/>
      <c r="DS392" s="344"/>
      <c r="DT392" s="344"/>
      <c r="DU392" s="344"/>
      <c r="DV392" s="344"/>
      <c r="DW392" s="344"/>
      <c r="DX392" s="344"/>
      <c r="DY392" s="344"/>
      <c r="DZ392" s="344"/>
      <c r="EA392" s="344"/>
      <c r="EB392" s="344"/>
      <c r="EC392" s="344"/>
      <c r="ED392" s="344"/>
      <c r="EE392" s="344"/>
      <c r="EF392" s="344"/>
      <c r="EG392" s="344"/>
      <c r="EH392" s="344"/>
      <c r="EI392" s="344"/>
      <c r="EJ392" s="344"/>
      <c r="EK392" s="344"/>
      <c r="EL392" s="344"/>
      <c r="EM392" s="344"/>
      <c r="EN392" s="344"/>
      <c r="EO392" s="344"/>
      <c r="EP392" s="344"/>
      <c r="ET392" s="33"/>
      <c r="EU392" s="37">
        <f t="shared" si="91"/>
        <v>0</v>
      </c>
      <c r="EV392" s="37" t="str">
        <f t="shared" si="92"/>
        <v/>
      </c>
      <c r="EX392" s="21">
        <f>IF(AND(OR($M392=PL①!$A$25,$M392=PL①!$A$26,$M392=PL①!$A$27),OR($AG392=PL①!$H$26,$AG392=PL①!$H$27,$AG392=PL①!$H$28)),1,0)</f>
        <v>0</v>
      </c>
      <c r="EY392" s="21">
        <f t="shared" si="93"/>
        <v>0</v>
      </c>
      <c r="EZ392" s="112">
        <f>IF($EY392=0,1,IF($O$73="",0,VLOOKUP($O$73,PL②!$A$58:$P$1517,$EY392))+IF($AD$73="",0,VLOOKUP($AD$73,PL②!$A$58:$P$1517,$EY392))+IF($AS$73="",0,VLOOKUP($AS$73,PL②!$A$58:$P$1517,$EY392)))</f>
        <v>1</v>
      </c>
      <c r="FA392" s="21" t="str">
        <f t="shared" si="94"/>
        <v/>
      </c>
      <c r="FB392" s="112"/>
      <c r="FC392" s="21">
        <f>IF(OR($M392=PL①!$A$25,$M392=PL①!$A$26,$M392=PL①!$A$28,$M392=PL①!$A$29),1,0)</f>
        <v>0</v>
      </c>
      <c r="FF392" s="21">
        <f t="shared" si="95"/>
        <v>0</v>
      </c>
      <c r="FG392" s="21">
        <f t="shared" si="96"/>
        <v>0</v>
      </c>
      <c r="FH392" s="21">
        <f>IF(AND($AG392=PL①!$H$29,OR(入力①申請書項目!$M392=PL①!$A$25,入力①申請書項目!$M392=PL①!$A$26,入力①申請書項目!$M392=PL①!$A$27)),1,0)</f>
        <v>0</v>
      </c>
      <c r="FI392" s="21">
        <f>IF(AND($O$69=PL②!$G$1,入力①申請書項目!$AG392=PL①!$H$26,OR(入力①申請書項目!$M392=PL①!$A$25,入力①申請書項目!$M392=PL①!$A$26,入力①申請書項目!$M392=PL①!$A$28,入力①申請書項目!$M392=PL①!$A$29)),1,0)</f>
        <v>0</v>
      </c>
      <c r="FJ392" s="21">
        <f>IF(AND($AT392=PL①!$D$26,OR(入力①申請書項目!$M392=PL①!$A$25,入力①申請書項目!$M392=PL①!$A$26,入力①申請書項目!$M392=PL①!$A$27)),1,0)</f>
        <v>0</v>
      </c>
      <c r="FL392" s="37" t="str">
        <f t="shared" si="97"/>
        <v/>
      </c>
      <c r="FM392" s="37" t="str">
        <f t="shared" si="98"/>
        <v/>
      </c>
      <c r="FN392" s="37" t="str">
        <f t="shared" si="99"/>
        <v/>
      </c>
      <c r="FO392" s="37" t="str">
        <f t="shared" si="100"/>
        <v/>
      </c>
      <c r="FP392" s="37" t="str">
        <f t="shared" si="101"/>
        <v/>
      </c>
      <c r="FR392" s="54">
        <f t="shared" si="102"/>
        <v>1</v>
      </c>
      <c r="FS392" s="54" t="str">
        <f t="shared" si="103"/>
        <v/>
      </c>
    </row>
    <row r="393" spans="4:175" ht="13.5" customHeight="1">
      <c r="D393" s="410">
        <v>225</v>
      </c>
      <c r="E393" s="842"/>
      <c r="F393" s="843"/>
      <c r="G393" s="842"/>
      <c r="H393" s="843"/>
      <c r="I393" s="843"/>
      <c r="J393" s="842"/>
      <c r="K393" s="843"/>
      <c r="L393" s="843"/>
      <c r="M393" s="842"/>
      <c r="N393" s="842"/>
      <c r="O393" s="842"/>
      <c r="P393" s="842"/>
      <c r="Q393" s="853"/>
      <c r="R393" s="853"/>
      <c r="S393" s="853"/>
      <c r="T393" s="853"/>
      <c r="U393" s="853"/>
      <c r="V393" s="853"/>
      <c r="W393" s="853"/>
      <c r="X393" s="853"/>
      <c r="Y393" s="853"/>
      <c r="Z393" s="853"/>
      <c r="AA393" s="837"/>
      <c r="AB393" s="838"/>
      <c r="AC393" s="838"/>
      <c r="AD393" s="841"/>
      <c r="AE393" s="853"/>
      <c r="AF393" s="853"/>
      <c r="AG393" s="842"/>
      <c r="AH393" s="842"/>
      <c r="AI393" s="842"/>
      <c r="AJ393" s="842"/>
      <c r="AK393" s="839"/>
      <c r="AL393" s="839"/>
      <c r="AM393" s="839"/>
      <c r="AN393" s="853"/>
      <c r="AO393" s="853"/>
      <c r="AP393" s="849">
        <f t="shared" si="104"/>
        <v>0</v>
      </c>
      <c r="AQ393" s="849"/>
      <c r="AR393" s="849"/>
      <c r="AS393" s="849"/>
      <c r="AT393" s="855"/>
      <c r="AU393" s="855"/>
      <c r="AV393" s="834"/>
      <c r="AW393" s="834"/>
      <c r="AX393" s="834"/>
      <c r="AY393" s="834"/>
      <c r="AZ393" s="834"/>
      <c r="BA393" s="834"/>
      <c r="BB393" s="834"/>
      <c r="BC393" s="834"/>
      <c r="BD393" s="834"/>
      <c r="BE393" s="834"/>
      <c r="BF393" s="834"/>
      <c r="BG393" s="842"/>
      <c r="BH393" s="843"/>
      <c r="BI393" s="843"/>
      <c r="CR393" s="112"/>
      <c r="CS393" s="112"/>
      <c r="CT393" s="371"/>
      <c r="CU393" s="344"/>
      <c r="CV393" s="344"/>
      <c r="CW393" s="344"/>
      <c r="CX393" s="344"/>
      <c r="CY393" s="344"/>
      <c r="CZ393" s="344"/>
      <c r="DA393" s="344"/>
      <c r="DB393" s="344"/>
      <c r="DC393" s="344"/>
      <c r="DD393" s="344"/>
      <c r="DE393" s="344"/>
      <c r="DF393" s="344"/>
      <c r="DG393" s="344"/>
      <c r="DH393" s="344"/>
      <c r="DI393" s="344"/>
      <c r="DJ393" s="344"/>
      <c r="DK393" s="344"/>
      <c r="DL393" s="344"/>
      <c r="DM393" s="344"/>
      <c r="DN393" s="344"/>
      <c r="DO393" s="344"/>
      <c r="DP393" s="344"/>
      <c r="DQ393" s="344"/>
      <c r="DR393" s="344"/>
      <c r="DS393" s="344"/>
      <c r="DT393" s="344"/>
      <c r="DU393" s="344"/>
      <c r="DV393" s="344"/>
      <c r="DW393" s="344"/>
      <c r="DX393" s="344"/>
      <c r="DY393" s="344"/>
      <c r="DZ393" s="344"/>
      <c r="EA393" s="344"/>
      <c r="EB393" s="344"/>
      <c r="EC393" s="344"/>
      <c r="ED393" s="344"/>
      <c r="EE393" s="344"/>
      <c r="EF393" s="344"/>
      <c r="EG393" s="344"/>
      <c r="EH393" s="344"/>
      <c r="EI393" s="344"/>
      <c r="EJ393" s="344"/>
      <c r="EK393" s="344"/>
      <c r="EL393" s="344"/>
      <c r="EM393" s="344"/>
      <c r="EN393" s="344"/>
      <c r="EO393" s="344"/>
      <c r="EP393" s="344"/>
      <c r="ET393" s="33"/>
      <c r="EU393" s="37">
        <f t="shared" si="91"/>
        <v>0</v>
      </c>
      <c r="EV393" s="37" t="str">
        <f t="shared" si="92"/>
        <v/>
      </c>
      <c r="EX393" s="21">
        <f>IF(AND(OR($M393=PL①!$A$25,$M393=PL①!$A$26,$M393=PL①!$A$27),OR($AG393=PL①!$H$26,$AG393=PL①!$H$27,$AG393=PL①!$H$28)),1,0)</f>
        <v>0</v>
      </c>
      <c r="EY393" s="21">
        <f t="shared" si="93"/>
        <v>0</v>
      </c>
      <c r="EZ393" s="112">
        <f>IF($EY393=0,1,IF($O$73="",0,VLOOKUP($O$73,PL②!$A$58:$P$1517,$EY393))+IF($AD$73="",0,VLOOKUP($AD$73,PL②!$A$58:$P$1517,$EY393))+IF($AS$73="",0,VLOOKUP($AS$73,PL②!$A$58:$P$1517,$EY393)))</f>
        <v>1</v>
      </c>
      <c r="FA393" s="21" t="str">
        <f t="shared" si="94"/>
        <v/>
      </c>
      <c r="FB393" s="112"/>
      <c r="FC393" s="21">
        <f>IF(OR($M393=PL①!$A$25,$M393=PL①!$A$26,$M393=PL①!$A$28,$M393=PL①!$A$29),1,0)</f>
        <v>0</v>
      </c>
      <c r="FF393" s="21">
        <f t="shared" si="95"/>
        <v>0</v>
      </c>
      <c r="FG393" s="21">
        <f t="shared" si="96"/>
        <v>0</v>
      </c>
      <c r="FH393" s="21">
        <f>IF(AND($AG393=PL①!$H$29,OR(入力①申請書項目!$M393=PL①!$A$25,入力①申請書項目!$M393=PL①!$A$26,入力①申請書項目!$M393=PL①!$A$27)),1,0)</f>
        <v>0</v>
      </c>
      <c r="FI393" s="21">
        <f>IF(AND($O$69=PL②!$G$1,入力①申請書項目!$AG393=PL①!$H$26,OR(入力①申請書項目!$M393=PL①!$A$25,入力①申請書項目!$M393=PL①!$A$26,入力①申請書項目!$M393=PL①!$A$28,入力①申請書項目!$M393=PL①!$A$29)),1,0)</f>
        <v>0</v>
      </c>
      <c r="FJ393" s="21">
        <f>IF(AND($AT393=PL①!$D$26,OR(入力①申請書項目!$M393=PL①!$A$25,入力①申請書項目!$M393=PL①!$A$26,入力①申請書項目!$M393=PL①!$A$27)),1,0)</f>
        <v>0</v>
      </c>
      <c r="FL393" s="37" t="str">
        <f t="shared" si="97"/>
        <v/>
      </c>
      <c r="FM393" s="37" t="str">
        <f t="shared" si="98"/>
        <v/>
      </c>
      <c r="FN393" s="37" t="str">
        <f t="shared" si="99"/>
        <v/>
      </c>
      <c r="FO393" s="37" t="str">
        <f t="shared" si="100"/>
        <v/>
      </c>
      <c r="FP393" s="37" t="str">
        <f t="shared" si="101"/>
        <v/>
      </c>
      <c r="FR393" s="54">
        <f t="shared" si="102"/>
        <v>1</v>
      </c>
      <c r="FS393" s="54" t="str">
        <f t="shared" si="103"/>
        <v/>
      </c>
    </row>
    <row r="394" spans="4:175" ht="13.5" customHeight="1">
      <c r="D394" s="410">
        <v>226</v>
      </c>
      <c r="E394" s="842"/>
      <c r="F394" s="843"/>
      <c r="G394" s="842"/>
      <c r="H394" s="843"/>
      <c r="I394" s="843"/>
      <c r="J394" s="842"/>
      <c r="K394" s="843"/>
      <c r="L394" s="843"/>
      <c r="M394" s="842"/>
      <c r="N394" s="842"/>
      <c r="O394" s="842"/>
      <c r="P394" s="842"/>
      <c r="Q394" s="853"/>
      <c r="R394" s="853"/>
      <c r="S394" s="853"/>
      <c r="T394" s="853"/>
      <c r="U394" s="853"/>
      <c r="V394" s="853"/>
      <c r="W394" s="853"/>
      <c r="X394" s="853"/>
      <c r="Y394" s="853"/>
      <c r="Z394" s="853"/>
      <c r="AA394" s="835"/>
      <c r="AB394" s="836"/>
      <c r="AC394" s="836"/>
      <c r="AD394" s="840"/>
      <c r="AE394" s="840"/>
      <c r="AF394" s="841"/>
      <c r="AG394" s="850"/>
      <c r="AH394" s="851"/>
      <c r="AI394" s="851"/>
      <c r="AJ394" s="852"/>
      <c r="AK394" s="839"/>
      <c r="AL394" s="839"/>
      <c r="AM394" s="839"/>
      <c r="AN394" s="854"/>
      <c r="AO394" s="840"/>
      <c r="AP394" s="849">
        <f t="shared" si="104"/>
        <v>0</v>
      </c>
      <c r="AQ394" s="849"/>
      <c r="AR394" s="849"/>
      <c r="AS394" s="849"/>
      <c r="AT394" s="847"/>
      <c r="AU394" s="848"/>
      <c r="AV394" s="834"/>
      <c r="AW394" s="834"/>
      <c r="AX394" s="834"/>
      <c r="AY394" s="834"/>
      <c r="AZ394" s="834"/>
      <c r="BA394" s="834"/>
      <c r="BB394" s="834"/>
      <c r="BC394" s="834"/>
      <c r="BD394" s="844"/>
      <c r="BE394" s="845"/>
      <c r="BF394" s="846"/>
      <c r="BG394" s="842"/>
      <c r="BH394" s="843"/>
      <c r="BI394" s="843"/>
      <c r="CR394" s="112"/>
      <c r="CS394" s="112"/>
      <c r="CT394" s="344"/>
      <c r="CU394" s="344"/>
      <c r="CV394" s="344"/>
      <c r="CW394" s="344"/>
      <c r="CX394" s="344"/>
      <c r="CY394" s="344"/>
      <c r="CZ394" s="344"/>
      <c r="DA394" s="344"/>
      <c r="DB394" s="344"/>
      <c r="DC394" s="344"/>
      <c r="DD394" s="344"/>
      <c r="DE394" s="344"/>
      <c r="DF394" s="344"/>
      <c r="DG394" s="344"/>
      <c r="DH394" s="344"/>
      <c r="DI394" s="344"/>
      <c r="DJ394" s="344"/>
      <c r="DK394" s="344"/>
      <c r="DL394" s="344"/>
      <c r="DM394" s="344"/>
      <c r="DN394" s="344"/>
      <c r="DO394" s="344"/>
      <c r="DP394" s="344"/>
      <c r="DQ394" s="344"/>
      <c r="DR394" s="344"/>
      <c r="DS394" s="344"/>
      <c r="DT394" s="344"/>
      <c r="DU394" s="344"/>
      <c r="DV394" s="344"/>
      <c r="DW394" s="344"/>
      <c r="DX394" s="344"/>
      <c r="DY394" s="344"/>
      <c r="DZ394" s="344"/>
      <c r="EA394" s="344"/>
      <c r="EB394" s="344"/>
      <c r="EC394" s="344"/>
      <c r="ED394" s="344"/>
      <c r="EE394" s="344"/>
      <c r="EF394" s="344"/>
      <c r="EG394" s="344"/>
      <c r="EH394" s="344"/>
      <c r="EI394" s="344"/>
      <c r="EJ394" s="344"/>
      <c r="EK394" s="344"/>
      <c r="EL394" s="344"/>
      <c r="EM394" s="344"/>
      <c r="EN394" s="344"/>
      <c r="EO394" s="344"/>
      <c r="EP394" s="344"/>
      <c r="ET394" s="33"/>
      <c r="EU394" s="37">
        <f t="shared" si="91"/>
        <v>0</v>
      </c>
      <c r="EV394" s="37" t="str">
        <f t="shared" si="92"/>
        <v/>
      </c>
      <c r="EX394" s="21">
        <f>IF(AND(OR($M394=PL①!$A$25,$M394=PL①!$A$26,$M394=PL①!$A$27),OR($AG394=PL①!$H$26,$AG394=PL①!$H$27,$AG394=PL①!$H$28)),1,0)</f>
        <v>0</v>
      </c>
      <c r="EY394" s="21">
        <f t="shared" si="93"/>
        <v>0</v>
      </c>
      <c r="EZ394" s="112">
        <f>IF($EY394=0,1,IF($O$73="",0,VLOOKUP($O$73,PL②!$A$58:$P$1517,$EY394))+IF($AD$73="",0,VLOOKUP($AD$73,PL②!$A$58:$P$1517,$EY394))+IF($AS$73="",0,VLOOKUP($AS$73,PL②!$A$58:$P$1517,$EY394)))</f>
        <v>1</v>
      </c>
      <c r="FA394" s="21" t="str">
        <f t="shared" si="94"/>
        <v/>
      </c>
      <c r="FB394" s="112"/>
      <c r="FC394" s="21">
        <f>IF(OR($M394=PL①!$A$25,$M394=PL①!$A$26,$M394=PL①!$A$28,$M394=PL①!$A$29),1,0)</f>
        <v>0</v>
      </c>
      <c r="FF394" s="21">
        <f t="shared" si="95"/>
        <v>0</v>
      </c>
      <c r="FG394" s="21">
        <f t="shared" si="96"/>
        <v>0</v>
      </c>
      <c r="FH394" s="21">
        <f>IF(AND($AG394=PL①!$H$29,OR(入力①申請書項目!$M394=PL①!$A$25,入力①申請書項目!$M394=PL①!$A$26,入力①申請書項目!$M394=PL①!$A$27)),1,0)</f>
        <v>0</v>
      </c>
      <c r="FI394" s="21">
        <f>IF(AND($O$69=PL②!$G$1,入力①申請書項目!$AG394=PL①!$H$26,OR(入力①申請書項目!$M394=PL①!$A$25,入力①申請書項目!$M394=PL①!$A$26,入力①申請書項目!$M394=PL①!$A$28,入力①申請書項目!$M394=PL①!$A$29)),1,0)</f>
        <v>0</v>
      </c>
      <c r="FJ394" s="21">
        <f>IF(AND($AT394=PL①!$D$26,OR(入力①申請書項目!$M394=PL①!$A$25,入力①申請書項目!$M394=PL①!$A$26,入力①申請書項目!$M394=PL①!$A$27)),1,0)</f>
        <v>0</v>
      </c>
      <c r="FL394" s="37" t="str">
        <f t="shared" si="97"/>
        <v/>
      </c>
      <c r="FM394" s="37" t="str">
        <f t="shared" si="98"/>
        <v/>
      </c>
      <c r="FN394" s="37" t="str">
        <f t="shared" si="99"/>
        <v/>
      </c>
      <c r="FO394" s="37" t="str">
        <f t="shared" si="100"/>
        <v/>
      </c>
      <c r="FP394" s="37" t="str">
        <f t="shared" si="101"/>
        <v/>
      </c>
      <c r="FR394" s="54">
        <f t="shared" si="102"/>
        <v>1</v>
      </c>
      <c r="FS394" s="54" t="str">
        <f t="shared" si="103"/>
        <v/>
      </c>
    </row>
    <row r="395" spans="4:175" ht="13.5" customHeight="1">
      <c r="D395" s="410">
        <v>227</v>
      </c>
      <c r="E395" s="842"/>
      <c r="F395" s="843"/>
      <c r="G395" s="842"/>
      <c r="H395" s="843"/>
      <c r="I395" s="843"/>
      <c r="J395" s="842"/>
      <c r="K395" s="843"/>
      <c r="L395" s="843"/>
      <c r="M395" s="842"/>
      <c r="N395" s="842"/>
      <c r="O395" s="842"/>
      <c r="P395" s="842"/>
      <c r="Q395" s="853"/>
      <c r="R395" s="853"/>
      <c r="S395" s="853"/>
      <c r="T395" s="853"/>
      <c r="U395" s="853"/>
      <c r="V395" s="853"/>
      <c r="W395" s="853"/>
      <c r="X395" s="853"/>
      <c r="Y395" s="853"/>
      <c r="Z395" s="853"/>
      <c r="AA395" s="835"/>
      <c r="AB395" s="836"/>
      <c r="AC395" s="836"/>
      <c r="AD395" s="841"/>
      <c r="AE395" s="853"/>
      <c r="AF395" s="853"/>
      <c r="AG395" s="842"/>
      <c r="AH395" s="842"/>
      <c r="AI395" s="842"/>
      <c r="AJ395" s="842"/>
      <c r="AK395" s="839"/>
      <c r="AL395" s="839"/>
      <c r="AM395" s="839"/>
      <c r="AN395" s="853"/>
      <c r="AO395" s="853"/>
      <c r="AP395" s="849">
        <f t="shared" si="104"/>
        <v>0</v>
      </c>
      <c r="AQ395" s="849"/>
      <c r="AR395" s="849"/>
      <c r="AS395" s="849"/>
      <c r="AT395" s="855"/>
      <c r="AU395" s="855"/>
      <c r="AV395" s="834"/>
      <c r="AW395" s="834"/>
      <c r="AX395" s="834"/>
      <c r="AY395" s="834"/>
      <c r="AZ395" s="834"/>
      <c r="BA395" s="834"/>
      <c r="BB395" s="834"/>
      <c r="BC395" s="834"/>
      <c r="BD395" s="834"/>
      <c r="BE395" s="834"/>
      <c r="BF395" s="834"/>
      <c r="BG395" s="842"/>
      <c r="BH395" s="843"/>
      <c r="BI395" s="843"/>
      <c r="CR395" s="112"/>
      <c r="CS395" s="112"/>
      <c r="CT395" s="344"/>
      <c r="CU395" s="383"/>
      <c r="CV395" s="344"/>
      <c r="CW395" s="344"/>
      <c r="CX395" s="344"/>
      <c r="CY395" s="344"/>
      <c r="CZ395" s="344"/>
      <c r="DA395" s="344"/>
      <c r="DB395" s="344"/>
      <c r="DC395" s="344"/>
      <c r="DD395" s="344"/>
      <c r="DE395" s="344"/>
      <c r="DF395" s="344"/>
      <c r="DG395" s="344"/>
      <c r="DH395" s="344"/>
      <c r="DI395" s="344"/>
      <c r="DJ395" s="344"/>
      <c r="DK395" s="344"/>
      <c r="DL395" s="344"/>
      <c r="DM395" s="344"/>
      <c r="DN395" s="344"/>
      <c r="DO395" s="344"/>
      <c r="DP395" s="344"/>
      <c r="DQ395" s="344"/>
      <c r="DR395" s="344"/>
      <c r="DS395" s="344"/>
      <c r="DT395" s="344"/>
      <c r="DU395" s="344"/>
      <c r="DV395" s="344"/>
      <c r="DW395" s="344"/>
      <c r="DX395" s="344"/>
      <c r="DY395" s="344"/>
      <c r="DZ395" s="344"/>
      <c r="EA395" s="344"/>
      <c r="EB395" s="344"/>
      <c r="EC395" s="344"/>
      <c r="ED395" s="344"/>
      <c r="EE395" s="344"/>
      <c r="EF395" s="344"/>
      <c r="EG395" s="344"/>
      <c r="EH395" s="344"/>
      <c r="EI395" s="344"/>
      <c r="EJ395" s="344"/>
      <c r="EK395" s="344"/>
      <c r="EL395" s="344"/>
      <c r="EM395" s="344"/>
      <c r="EN395" s="344"/>
      <c r="EO395" s="344"/>
      <c r="EP395" s="344"/>
      <c r="ET395" s="33"/>
      <c r="EU395" s="37">
        <f t="shared" si="91"/>
        <v>0</v>
      </c>
      <c r="EV395" s="37" t="str">
        <f t="shared" si="92"/>
        <v/>
      </c>
      <c r="EX395" s="21">
        <f>IF(AND(OR($M395=PL①!$A$25,$M395=PL①!$A$26,$M395=PL①!$A$27),OR($AG395=PL①!$H$26,$AG395=PL①!$H$27,$AG395=PL①!$H$28)),1,0)</f>
        <v>0</v>
      </c>
      <c r="EY395" s="21">
        <f t="shared" si="93"/>
        <v>0</v>
      </c>
      <c r="EZ395" s="112">
        <f>IF($EY395=0,1,IF($O$73="",0,VLOOKUP($O$73,PL②!$A$58:$P$1517,$EY395))+IF($AD$73="",0,VLOOKUP($AD$73,PL②!$A$58:$P$1517,$EY395))+IF($AS$73="",0,VLOOKUP($AS$73,PL②!$A$58:$P$1517,$EY395)))</f>
        <v>1</v>
      </c>
      <c r="FA395" s="21" t="str">
        <f t="shared" si="94"/>
        <v/>
      </c>
      <c r="FB395" s="112"/>
      <c r="FC395" s="21">
        <f>IF(OR($M395=PL①!$A$25,$M395=PL①!$A$26,$M395=PL①!$A$28,$M395=PL①!$A$29),1,0)</f>
        <v>0</v>
      </c>
      <c r="FF395" s="21">
        <f t="shared" si="95"/>
        <v>0</v>
      </c>
      <c r="FG395" s="21">
        <f t="shared" si="96"/>
        <v>0</v>
      </c>
      <c r="FH395" s="21">
        <f>IF(AND($AG395=PL①!$H$29,OR(入力①申請書項目!$M395=PL①!$A$25,入力①申請書項目!$M395=PL①!$A$26,入力①申請書項目!$M395=PL①!$A$27)),1,0)</f>
        <v>0</v>
      </c>
      <c r="FI395" s="21">
        <f>IF(AND($O$69=PL②!$G$1,入力①申請書項目!$AG395=PL①!$H$26,OR(入力①申請書項目!$M395=PL①!$A$25,入力①申請書項目!$M395=PL①!$A$26,入力①申請書項目!$M395=PL①!$A$28,入力①申請書項目!$M395=PL①!$A$29)),1,0)</f>
        <v>0</v>
      </c>
      <c r="FJ395" s="21">
        <f>IF(AND($AT395=PL①!$D$26,OR(入力①申請書項目!$M395=PL①!$A$25,入力①申請書項目!$M395=PL①!$A$26,入力①申請書項目!$M395=PL①!$A$27)),1,0)</f>
        <v>0</v>
      </c>
      <c r="FL395" s="37" t="str">
        <f t="shared" si="97"/>
        <v/>
      </c>
      <c r="FM395" s="37" t="str">
        <f t="shared" si="98"/>
        <v/>
      </c>
      <c r="FN395" s="37" t="str">
        <f t="shared" si="99"/>
        <v/>
      </c>
      <c r="FO395" s="37" t="str">
        <f t="shared" si="100"/>
        <v/>
      </c>
      <c r="FP395" s="37" t="str">
        <f t="shared" si="101"/>
        <v/>
      </c>
      <c r="FR395" s="54">
        <f t="shared" si="102"/>
        <v>1</v>
      </c>
      <c r="FS395" s="54" t="str">
        <f t="shared" si="103"/>
        <v/>
      </c>
    </row>
    <row r="396" spans="4:175" ht="13.5" customHeight="1">
      <c r="D396" s="410">
        <v>228</v>
      </c>
      <c r="E396" s="842"/>
      <c r="F396" s="843"/>
      <c r="G396" s="842"/>
      <c r="H396" s="843"/>
      <c r="I396" s="843"/>
      <c r="J396" s="842"/>
      <c r="K396" s="843"/>
      <c r="L396" s="843"/>
      <c r="M396" s="842"/>
      <c r="N396" s="842"/>
      <c r="O396" s="842"/>
      <c r="P396" s="842"/>
      <c r="Q396" s="853"/>
      <c r="R396" s="853"/>
      <c r="S396" s="853"/>
      <c r="T396" s="853"/>
      <c r="U396" s="853"/>
      <c r="V396" s="853"/>
      <c r="W396" s="853"/>
      <c r="X396" s="853"/>
      <c r="Y396" s="853"/>
      <c r="Z396" s="853"/>
      <c r="AA396" s="837"/>
      <c r="AB396" s="838"/>
      <c r="AC396" s="838"/>
      <c r="AD396" s="841"/>
      <c r="AE396" s="853"/>
      <c r="AF396" s="853"/>
      <c r="AG396" s="842"/>
      <c r="AH396" s="842"/>
      <c r="AI396" s="842"/>
      <c r="AJ396" s="842"/>
      <c r="AK396" s="839"/>
      <c r="AL396" s="839"/>
      <c r="AM396" s="839"/>
      <c r="AN396" s="853"/>
      <c r="AO396" s="853"/>
      <c r="AP396" s="849">
        <f t="shared" si="104"/>
        <v>0</v>
      </c>
      <c r="AQ396" s="849"/>
      <c r="AR396" s="849"/>
      <c r="AS396" s="849"/>
      <c r="AT396" s="855"/>
      <c r="AU396" s="855"/>
      <c r="AV396" s="834"/>
      <c r="AW396" s="834"/>
      <c r="AX396" s="834"/>
      <c r="AY396" s="834"/>
      <c r="AZ396" s="834"/>
      <c r="BA396" s="834"/>
      <c r="BB396" s="834"/>
      <c r="BC396" s="834"/>
      <c r="BD396" s="834"/>
      <c r="BE396" s="834"/>
      <c r="BF396" s="834"/>
      <c r="BG396" s="842"/>
      <c r="BH396" s="843"/>
      <c r="BI396" s="843"/>
      <c r="CR396" s="112"/>
      <c r="CS396" s="112"/>
      <c r="CT396" s="344"/>
      <c r="CU396" s="344"/>
      <c r="CV396" s="384"/>
      <c r="CW396" s="384"/>
      <c r="CX396" s="384"/>
      <c r="CY396" s="384"/>
      <c r="CZ396" s="384"/>
      <c r="DA396" s="372"/>
      <c r="DB396" s="372"/>
      <c r="DC396" s="372"/>
      <c r="DD396" s="372"/>
      <c r="DE396" s="372"/>
      <c r="DF396" s="344"/>
      <c r="DG396" s="344"/>
      <c r="DH396" s="344"/>
      <c r="DI396" s="344"/>
      <c r="DJ396" s="344"/>
      <c r="DK396" s="344"/>
      <c r="DL396" s="344"/>
      <c r="DM396" s="344"/>
      <c r="DN396" s="344"/>
      <c r="DO396" s="344"/>
      <c r="DP396" s="344"/>
      <c r="DQ396" s="344"/>
      <c r="DR396" s="344"/>
      <c r="DS396" s="344"/>
      <c r="DT396" s="344"/>
      <c r="DU396" s="344"/>
      <c r="DV396" s="344"/>
      <c r="DW396" s="344"/>
      <c r="DX396" s="344"/>
      <c r="DY396" s="344"/>
      <c r="DZ396" s="344"/>
      <c r="EA396" s="344"/>
      <c r="EB396" s="344"/>
      <c r="EC396" s="344"/>
      <c r="ED396" s="344"/>
      <c r="EE396" s="344"/>
      <c r="EF396" s="344"/>
      <c r="EG396" s="344"/>
      <c r="EH396" s="344"/>
      <c r="EI396" s="344"/>
      <c r="EJ396" s="344"/>
      <c r="EK396" s="344"/>
      <c r="EL396" s="344"/>
      <c r="EM396" s="344"/>
      <c r="EN396" s="344"/>
      <c r="EO396" s="344"/>
      <c r="EP396" s="344"/>
      <c r="ET396" s="33"/>
      <c r="EU396" s="37">
        <f t="shared" ref="EU396:EU459" si="105">IF($Q396="",0,1)</f>
        <v>0</v>
      </c>
      <c r="EV396" s="37" t="str">
        <f t="shared" ref="EV396:EV459" si="106">IF($Q396="","",$G396*12+$J396)</f>
        <v/>
      </c>
      <c r="EX396" s="21">
        <f>IF(AND(OR($M396=PL①!$A$25,$M396=PL①!$A$26,$M396=PL①!$A$27),OR($AG396=PL①!$H$26,$AG396=PL①!$H$27,$AG396=PL①!$H$28)),1,0)</f>
        <v>0</v>
      </c>
      <c r="EY396" s="21">
        <f t="shared" ref="EY396:EY459" si="107">IF($EX396=1,IF($AA396="埼玉県",10,0)+IF($AA396="千葉県",11,0)+IF($AA396="東京都",12,0)+IF($AA396="神奈川県",13,0)+IF($AA396="愛知県",14,0)+IF($AA396="京都府",15,0)+IF($AA396="大阪府",16,0),0)</f>
        <v>0</v>
      </c>
      <c r="EZ396" s="112">
        <f>IF($EY396=0,1,IF($O$73="",0,VLOOKUP($O$73,PL②!$A$58:$P$1517,$EY396))+IF($AD$73="",0,VLOOKUP($AD$73,PL②!$A$58:$P$1517,$EY396))+IF($AS$73="",0,VLOOKUP($AS$73,PL②!$A$58:$P$1517,$EY396)))</f>
        <v>1</v>
      </c>
      <c r="FA396" s="21" t="str">
        <f t="shared" ref="FA396:FA459" si="108">IF($EZ396=0,"No."&amp;ROW($A255)&amp;" ","")</f>
        <v/>
      </c>
      <c r="FB396" s="112"/>
      <c r="FC396" s="21">
        <f>IF(OR($M396=PL①!$A$25,$M396=PL①!$A$26,$M396=PL①!$A$28,$M396=PL①!$A$29),1,0)</f>
        <v>0</v>
      </c>
      <c r="FF396" s="21">
        <f t="shared" ref="FF396:FF459" si="109">IF(AND($EV396&lt;$EV$176,$FC396=1),1,0)</f>
        <v>0</v>
      </c>
      <c r="FG396" s="21">
        <f t="shared" ref="FG396:FG459" si="110">IF(AND($EV396&lt;$EV$176,$EX396),1,0)</f>
        <v>0</v>
      </c>
      <c r="FH396" s="21">
        <f>IF(AND($AG396=PL①!$H$29,OR(入力①申請書項目!$M396=PL①!$A$25,入力①申請書項目!$M396=PL①!$A$26,入力①申請書項目!$M396=PL①!$A$27)),1,0)</f>
        <v>0</v>
      </c>
      <c r="FI396" s="21">
        <f>IF(AND($O$69=PL②!$G$1,入力①申請書項目!$AG396=PL①!$H$26,OR(入力①申請書項目!$M396=PL①!$A$25,入力①申請書項目!$M396=PL①!$A$26,入力①申請書項目!$M396=PL①!$A$28,入力①申請書項目!$M396=PL①!$A$29)),1,0)</f>
        <v>0</v>
      </c>
      <c r="FJ396" s="21">
        <f>IF(AND($AT396=PL①!$D$26,OR(入力①申請書項目!$M396=PL①!$A$25,入力①申請書項目!$M396=PL①!$A$26,入力①申請書項目!$M396=PL①!$A$27)),1,0)</f>
        <v>0</v>
      </c>
      <c r="FL396" s="37" t="str">
        <f t="shared" ref="FL396:FL459" si="111">IF($FF396=1,"No."&amp;ROW($A255)&amp;" ","")</f>
        <v/>
      </c>
      <c r="FM396" s="37" t="str">
        <f t="shared" ref="FM396:FM459" si="112">IF($FG396=1,"No."&amp;ROW($A255)&amp;" ","")</f>
        <v/>
      </c>
      <c r="FN396" s="37" t="str">
        <f t="shared" ref="FN396:FN459" si="113">IF($FH396=1,"No."&amp;ROW($A255)&amp;" ","")</f>
        <v/>
      </c>
      <c r="FO396" s="37" t="str">
        <f t="shared" ref="FO396:FO459" si="114">IF($FI396=1,"No."&amp;ROW($A255)&amp;" ","")</f>
        <v/>
      </c>
      <c r="FP396" s="37" t="str">
        <f t="shared" ref="FP396:FP459" si="115">IF($FJ396=1,"No."&amp;ROW($A255)&amp;" ","")</f>
        <v/>
      </c>
      <c r="FR396" s="54">
        <f t="shared" ref="FR396:FR459" si="116">IF($Q396="",1,IF($M396="",0,1)*IF($AA396="",0,1)*IF($AG396="",0,1)*IF($AV396="",0,1))</f>
        <v>1</v>
      </c>
      <c r="FS396" s="54" t="str">
        <f t="shared" si="103"/>
        <v/>
      </c>
    </row>
    <row r="397" spans="4:175" ht="13.5" customHeight="1">
      <c r="D397" s="410">
        <v>229</v>
      </c>
      <c r="E397" s="842"/>
      <c r="F397" s="843"/>
      <c r="G397" s="842"/>
      <c r="H397" s="843"/>
      <c r="I397" s="843"/>
      <c r="J397" s="842"/>
      <c r="K397" s="843"/>
      <c r="L397" s="843"/>
      <c r="M397" s="842"/>
      <c r="N397" s="842"/>
      <c r="O397" s="842"/>
      <c r="P397" s="842"/>
      <c r="Q397" s="853"/>
      <c r="R397" s="853"/>
      <c r="S397" s="853"/>
      <c r="T397" s="853"/>
      <c r="U397" s="853"/>
      <c r="V397" s="853"/>
      <c r="W397" s="853"/>
      <c r="X397" s="853"/>
      <c r="Y397" s="853"/>
      <c r="Z397" s="853"/>
      <c r="AA397" s="835"/>
      <c r="AB397" s="836"/>
      <c r="AC397" s="836"/>
      <c r="AD397" s="840"/>
      <c r="AE397" s="840"/>
      <c r="AF397" s="841"/>
      <c r="AG397" s="850"/>
      <c r="AH397" s="851"/>
      <c r="AI397" s="851"/>
      <c r="AJ397" s="852"/>
      <c r="AK397" s="839"/>
      <c r="AL397" s="839"/>
      <c r="AM397" s="839"/>
      <c r="AN397" s="854"/>
      <c r="AO397" s="840"/>
      <c r="AP397" s="849">
        <f t="shared" si="104"/>
        <v>0</v>
      </c>
      <c r="AQ397" s="849"/>
      <c r="AR397" s="849"/>
      <c r="AS397" s="849"/>
      <c r="AT397" s="847"/>
      <c r="AU397" s="848"/>
      <c r="AV397" s="834"/>
      <c r="AW397" s="834"/>
      <c r="AX397" s="834"/>
      <c r="AY397" s="834"/>
      <c r="AZ397" s="834"/>
      <c r="BA397" s="834"/>
      <c r="BB397" s="834"/>
      <c r="BC397" s="834"/>
      <c r="BD397" s="844"/>
      <c r="BE397" s="845"/>
      <c r="BF397" s="846"/>
      <c r="BG397" s="842"/>
      <c r="BH397" s="843"/>
      <c r="BI397" s="843"/>
      <c r="CR397" s="112"/>
      <c r="CS397" s="112"/>
      <c r="CT397" s="344"/>
      <c r="CU397" s="344"/>
      <c r="CV397" s="372"/>
      <c r="CW397" s="372"/>
      <c r="CX397" s="372"/>
      <c r="CY397" s="372"/>
      <c r="CZ397" s="372"/>
      <c r="DA397" s="372"/>
      <c r="DB397" s="372"/>
      <c r="DC397" s="372"/>
      <c r="DD397" s="372"/>
      <c r="DE397" s="372"/>
      <c r="DF397" s="344"/>
      <c r="DG397" s="344"/>
      <c r="DH397" s="344"/>
      <c r="DI397" s="344"/>
      <c r="DJ397" s="344"/>
      <c r="DK397" s="344"/>
      <c r="DL397" s="344"/>
      <c r="DM397" s="344"/>
      <c r="DN397" s="344"/>
      <c r="DO397" s="344"/>
      <c r="DP397" s="344"/>
      <c r="DQ397" s="344"/>
      <c r="DR397" s="344"/>
      <c r="DS397" s="344"/>
      <c r="DT397" s="344"/>
      <c r="DU397" s="344"/>
      <c r="DV397" s="344"/>
      <c r="DW397" s="344"/>
      <c r="DX397" s="344"/>
      <c r="DY397" s="344"/>
      <c r="DZ397" s="344"/>
      <c r="EA397" s="344"/>
      <c r="EB397" s="344"/>
      <c r="EC397" s="344"/>
      <c r="ED397" s="344"/>
      <c r="EE397" s="344"/>
      <c r="EF397" s="344"/>
      <c r="EG397" s="344"/>
      <c r="EH397" s="344"/>
      <c r="EI397" s="344"/>
      <c r="EJ397" s="344"/>
      <c r="EK397" s="344"/>
      <c r="EL397" s="344"/>
      <c r="EM397" s="344"/>
      <c r="EN397" s="344"/>
      <c r="EO397" s="344"/>
      <c r="EP397" s="344"/>
      <c r="ET397" s="33"/>
      <c r="EU397" s="37">
        <f t="shared" si="105"/>
        <v>0</v>
      </c>
      <c r="EV397" s="37" t="str">
        <f t="shared" si="106"/>
        <v/>
      </c>
      <c r="EX397" s="21">
        <f>IF(AND(OR($M397=PL①!$A$25,$M397=PL①!$A$26,$M397=PL①!$A$27),OR($AG397=PL①!$H$26,$AG397=PL①!$H$27,$AG397=PL①!$H$28)),1,0)</f>
        <v>0</v>
      </c>
      <c r="EY397" s="21">
        <f t="shared" si="107"/>
        <v>0</v>
      </c>
      <c r="EZ397" s="112">
        <f>IF($EY397=0,1,IF($O$73="",0,VLOOKUP($O$73,PL②!$A$58:$P$1517,$EY397))+IF($AD$73="",0,VLOOKUP($AD$73,PL②!$A$58:$P$1517,$EY397))+IF($AS$73="",0,VLOOKUP($AS$73,PL②!$A$58:$P$1517,$EY397)))</f>
        <v>1</v>
      </c>
      <c r="FA397" s="21" t="str">
        <f t="shared" si="108"/>
        <v/>
      </c>
      <c r="FB397" s="112"/>
      <c r="FC397" s="21">
        <f>IF(OR($M397=PL①!$A$25,$M397=PL①!$A$26,$M397=PL①!$A$28,$M397=PL①!$A$29),1,0)</f>
        <v>0</v>
      </c>
      <c r="FF397" s="21">
        <f t="shared" si="109"/>
        <v>0</v>
      </c>
      <c r="FG397" s="21">
        <f t="shared" si="110"/>
        <v>0</v>
      </c>
      <c r="FH397" s="21">
        <f>IF(AND($AG397=PL①!$H$29,OR(入力①申請書項目!$M397=PL①!$A$25,入力①申請書項目!$M397=PL①!$A$26,入力①申請書項目!$M397=PL①!$A$27)),1,0)</f>
        <v>0</v>
      </c>
      <c r="FI397" s="21">
        <f>IF(AND($O$69=PL②!$G$1,入力①申請書項目!$AG397=PL①!$H$26,OR(入力①申請書項目!$M397=PL①!$A$25,入力①申請書項目!$M397=PL①!$A$26,入力①申請書項目!$M397=PL①!$A$28,入力①申請書項目!$M397=PL①!$A$29)),1,0)</f>
        <v>0</v>
      </c>
      <c r="FJ397" s="21">
        <f>IF(AND($AT397=PL①!$D$26,OR(入力①申請書項目!$M397=PL①!$A$25,入力①申請書項目!$M397=PL①!$A$26,入力①申請書項目!$M397=PL①!$A$27)),1,0)</f>
        <v>0</v>
      </c>
      <c r="FL397" s="37" t="str">
        <f t="shared" si="111"/>
        <v/>
      </c>
      <c r="FM397" s="37" t="str">
        <f t="shared" si="112"/>
        <v/>
      </c>
      <c r="FN397" s="37" t="str">
        <f t="shared" si="113"/>
        <v/>
      </c>
      <c r="FO397" s="37" t="str">
        <f t="shared" si="114"/>
        <v/>
      </c>
      <c r="FP397" s="37" t="str">
        <f t="shared" si="115"/>
        <v/>
      </c>
      <c r="FR397" s="54">
        <f t="shared" si="116"/>
        <v>1</v>
      </c>
      <c r="FS397" s="54" t="str">
        <f t="shared" si="103"/>
        <v/>
      </c>
    </row>
    <row r="398" spans="4:175" ht="13.5" customHeight="1">
      <c r="D398" s="410">
        <v>230</v>
      </c>
      <c r="E398" s="842"/>
      <c r="F398" s="843"/>
      <c r="G398" s="842"/>
      <c r="H398" s="843"/>
      <c r="I398" s="843"/>
      <c r="J398" s="842"/>
      <c r="K398" s="843"/>
      <c r="L398" s="843"/>
      <c r="M398" s="842"/>
      <c r="N398" s="842"/>
      <c r="O398" s="842"/>
      <c r="P398" s="842"/>
      <c r="Q398" s="853"/>
      <c r="R398" s="853"/>
      <c r="S398" s="853"/>
      <c r="T398" s="853"/>
      <c r="U398" s="853"/>
      <c r="V398" s="853"/>
      <c r="W398" s="853"/>
      <c r="X398" s="853"/>
      <c r="Y398" s="853"/>
      <c r="Z398" s="853"/>
      <c r="AA398" s="835"/>
      <c r="AB398" s="836"/>
      <c r="AC398" s="836"/>
      <c r="AD398" s="841"/>
      <c r="AE398" s="853"/>
      <c r="AF398" s="853"/>
      <c r="AG398" s="842"/>
      <c r="AH398" s="842"/>
      <c r="AI398" s="842"/>
      <c r="AJ398" s="842"/>
      <c r="AK398" s="839"/>
      <c r="AL398" s="839"/>
      <c r="AM398" s="839"/>
      <c r="AN398" s="853"/>
      <c r="AO398" s="853"/>
      <c r="AP398" s="849">
        <f t="shared" si="104"/>
        <v>0</v>
      </c>
      <c r="AQ398" s="849"/>
      <c r="AR398" s="849"/>
      <c r="AS398" s="849"/>
      <c r="AT398" s="855"/>
      <c r="AU398" s="855"/>
      <c r="AV398" s="834"/>
      <c r="AW398" s="834"/>
      <c r="AX398" s="834"/>
      <c r="AY398" s="834"/>
      <c r="AZ398" s="834"/>
      <c r="BA398" s="834"/>
      <c r="BB398" s="834"/>
      <c r="BC398" s="834"/>
      <c r="BD398" s="834"/>
      <c r="BE398" s="834"/>
      <c r="BF398" s="834"/>
      <c r="BG398" s="842"/>
      <c r="BH398" s="843"/>
      <c r="BI398" s="843"/>
      <c r="CR398" s="112"/>
      <c r="CS398" s="112"/>
      <c r="CT398" s="344"/>
      <c r="CU398" s="344"/>
      <c r="CV398" s="344"/>
      <c r="CW398" s="344"/>
      <c r="CX398" s="344"/>
      <c r="CY398" s="344"/>
      <c r="CZ398" s="344"/>
      <c r="DA398" s="344"/>
      <c r="DB398" s="344"/>
      <c r="DC398" s="344"/>
      <c r="DD398" s="344"/>
      <c r="DE398" s="344"/>
      <c r="DF398" s="344"/>
      <c r="DG398" s="344"/>
      <c r="DH398" s="344"/>
      <c r="DI398" s="344"/>
      <c r="DJ398" s="344"/>
      <c r="DK398" s="344"/>
      <c r="DL398" s="344"/>
      <c r="DM398" s="344"/>
      <c r="DN398" s="344"/>
      <c r="DO398" s="344"/>
      <c r="DP398" s="344"/>
      <c r="DQ398" s="344"/>
      <c r="DR398" s="344"/>
      <c r="DS398" s="344"/>
      <c r="DT398" s="344"/>
      <c r="DU398" s="344"/>
      <c r="DV398" s="344"/>
      <c r="DW398" s="344"/>
      <c r="DX398" s="344"/>
      <c r="DY398" s="344"/>
      <c r="DZ398" s="344"/>
      <c r="EA398" s="344"/>
      <c r="EB398" s="344"/>
      <c r="EC398" s="344"/>
      <c r="ED398" s="344"/>
      <c r="EE398" s="344"/>
      <c r="EF398" s="344"/>
      <c r="EG398" s="344"/>
      <c r="EH398" s="344"/>
      <c r="EI398" s="344"/>
      <c r="EJ398" s="344"/>
      <c r="EK398" s="344"/>
      <c r="EL398" s="344"/>
      <c r="EM398" s="344"/>
      <c r="EN398" s="344"/>
      <c r="EO398" s="344"/>
      <c r="EP398" s="344"/>
      <c r="ET398" s="33"/>
      <c r="EU398" s="37">
        <f t="shared" si="105"/>
        <v>0</v>
      </c>
      <c r="EV398" s="37" t="str">
        <f t="shared" si="106"/>
        <v/>
      </c>
      <c r="EX398" s="21">
        <f>IF(AND(OR($M398=PL①!$A$25,$M398=PL①!$A$26,$M398=PL①!$A$27),OR($AG398=PL①!$H$26,$AG398=PL①!$H$27,$AG398=PL①!$H$28)),1,0)</f>
        <v>0</v>
      </c>
      <c r="EY398" s="21">
        <f t="shared" si="107"/>
        <v>0</v>
      </c>
      <c r="EZ398" s="112">
        <f>IF($EY398=0,1,IF($O$73="",0,VLOOKUP($O$73,PL②!$A$58:$P$1517,$EY398))+IF($AD$73="",0,VLOOKUP($AD$73,PL②!$A$58:$P$1517,$EY398))+IF($AS$73="",0,VLOOKUP($AS$73,PL②!$A$58:$P$1517,$EY398)))</f>
        <v>1</v>
      </c>
      <c r="FA398" s="21" t="str">
        <f t="shared" si="108"/>
        <v/>
      </c>
      <c r="FB398" s="112"/>
      <c r="FC398" s="21">
        <f>IF(OR($M398=PL①!$A$25,$M398=PL①!$A$26,$M398=PL①!$A$28,$M398=PL①!$A$29),1,0)</f>
        <v>0</v>
      </c>
      <c r="FF398" s="21">
        <f t="shared" si="109"/>
        <v>0</v>
      </c>
      <c r="FG398" s="21">
        <f t="shared" si="110"/>
        <v>0</v>
      </c>
      <c r="FH398" s="21">
        <f>IF(AND($AG398=PL①!$H$29,OR(入力①申請書項目!$M398=PL①!$A$25,入力①申請書項目!$M398=PL①!$A$26,入力①申請書項目!$M398=PL①!$A$27)),1,0)</f>
        <v>0</v>
      </c>
      <c r="FI398" s="21">
        <f>IF(AND($O$69=PL②!$G$1,入力①申請書項目!$AG398=PL①!$H$26,OR(入力①申請書項目!$M398=PL①!$A$25,入力①申請書項目!$M398=PL①!$A$26,入力①申請書項目!$M398=PL①!$A$28,入力①申請書項目!$M398=PL①!$A$29)),1,0)</f>
        <v>0</v>
      </c>
      <c r="FJ398" s="21">
        <f>IF(AND($AT398=PL①!$D$26,OR(入力①申請書項目!$M398=PL①!$A$25,入力①申請書項目!$M398=PL①!$A$26,入力①申請書項目!$M398=PL①!$A$27)),1,0)</f>
        <v>0</v>
      </c>
      <c r="FL398" s="37" t="str">
        <f t="shared" si="111"/>
        <v/>
      </c>
      <c r="FM398" s="37" t="str">
        <f t="shared" si="112"/>
        <v/>
      </c>
      <c r="FN398" s="37" t="str">
        <f t="shared" si="113"/>
        <v/>
      </c>
      <c r="FO398" s="37" t="str">
        <f t="shared" si="114"/>
        <v/>
      </c>
      <c r="FP398" s="37" t="str">
        <f t="shared" si="115"/>
        <v/>
      </c>
      <c r="FR398" s="54">
        <f t="shared" si="116"/>
        <v>1</v>
      </c>
      <c r="FS398" s="54" t="str">
        <f t="shared" si="103"/>
        <v/>
      </c>
    </row>
    <row r="399" spans="4:175" ht="13.5" customHeight="1">
      <c r="D399" s="410">
        <v>231</v>
      </c>
      <c r="E399" s="842"/>
      <c r="F399" s="843"/>
      <c r="G399" s="842"/>
      <c r="H399" s="843"/>
      <c r="I399" s="843"/>
      <c r="J399" s="842"/>
      <c r="K399" s="843"/>
      <c r="L399" s="843"/>
      <c r="M399" s="842"/>
      <c r="N399" s="842"/>
      <c r="O399" s="842"/>
      <c r="P399" s="842"/>
      <c r="Q399" s="853"/>
      <c r="R399" s="853"/>
      <c r="S399" s="853"/>
      <c r="T399" s="853"/>
      <c r="U399" s="853"/>
      <c r="V399" s="853"/>
      <c r="W399" s="853"/>
      <c r="X399" s="853"/>
      <c r="Y399" s="853"/>
      <c r="Z399" s="853"/>
      <c r="AA399" s="837"/>
      <c r="AB399" s="838"/>
      <c r="AC399" s="838"/>
      <c r="AD399" s="841"/>
      <c r="AE399" s="853"/>
      <c r="AF399" s="853"/>
      <c r="AG399" s="842"/>
      <c r="AH399" s="842"/>
      <c r="AI399" s="842"/>
      <c r="AJ399" s="842"/>
      <c r="AK399" s="839"/>
      <c r="AL399" s="839"/>
      <c r="AM399" s="839"/>
      <c r="AN399" s="853"/>
      <c r="AO399" s="853"/>
      <c r="AP399" s="849">
        <f t="shared" si="104"/>
        <v>0</v>
      </c>
      <c r="AQ399" s="849"/>
      <c r="AR399" s="849"/>
      <c r="AS399" s="849"/>
      <c r="AT399" s="855"/>
      <c r="AU399" s="855"/>
      <c r="AV399" s="834"/>
      <c r="AW399" s="834"/>
      <c r="AX399" s="834"/>
      <c r="AY399" s="834"/>
      <c r="AZ399" s="834"/>
      <c r="BA399" s="834"/>
      <c r="BB399" s="834"/>
      <c r="BC399" s="834"/>
      <c r="BD399" s="834"/>
      <c r="BE399" s="834"/>
      <c r="BF399" s="834"/>
      <c r="BG399" s="842"/>
      <c r="BH399" s="843"/>
      <c r="BI399" s="843"/>
      <c r="CR399" s="112"/>
      <c r="CS399" s="112"/>
      <c r="CT399" s="344"/>
      <c r="CU399" s="383"/>
      <c r="CV399" s="344"/>
      <c r="CW399" s="344"/>
      <c r="CX399" s="344"/>
      <c r="CY399" s="344"/>
      <c r="CZ399" s="344"/>
      <c r="DA399" s="344"/>
      <c r="DB399" s="344"/>
      <c r="DC399" s="344"/>
      <c r="DD399" s="344"/>
      <c r="DE399" s="344"/>
      <c r="DF399" s="344"/>
      <c r="DG399" s="344"/>
      <c r="DH399" s="344"/>
      <c r="DI399" s="344"/>
      <c r="DJ399" s="344"/>
      <c r="DK399" s="344"/>
      <c r="DL399" s="344"/>
      <c r="DM399" s="344"/>
      <c r="DN399" s="344"/>
      <c r="DO399" s="344"/>
      <c r="DP399" s="344"/>
      <c r="DQ399" s="344"/>
      <c r="DR399" s="344"/>
      <c r="DS399" s="344"/>
      <c r="DT399" s="344"/>
      <c r="DU399" s="344"/>
      <c r="DV399" s="344"/>
      <c r="DW399" s="344"/>
      <c r="DX399" s="344"/>
      <c r="DY399" s="344"/>
      <c r="DZ399" s="344"/>
      <c r="EA399" s="344"/>
      <c r="EB399" s="344"/>
      <c r="EC399" s="344"/>
      <c r="ED399" s="344"/>
      <c r="EE399" s="344"/>
      <c r="EF399" s="344"/>
      <c r="EG399" s="344"/>
      <c r="EH399" s="344"/>
      <c r="EI399" s="344"/>
      <c r="EJ399" s="344"/>
      <c r="EK399" s="344"/>
      <c r="EL399" s="344"/>
      <c r="EM399" s="344"/>
      <c r="EN399" s="344"/>
      <c r="EO399" s="344"/>
      <c r="EP399" s="344"/>
      <c r="ET399" s="33"/>
      <c r="EU399" s="37">
        <f t="shared" si="105"/>
        <v>0</v>
      </c>
      <c r="EV399" s="37" t="str">
        <f t="shared" si="106"/>
        <v/>
      </c>
      <c r="EX399" s="21">
        <f>IF(AND(OR($M399=PL①!$A$25,$M399=PL①!$A$26,$M399=PL①!$A$27),OR($AG399=PL①!$H$26,$AG399=PL①!$H$27,$AG399=PL①!$H$28)),1,0)</f>
        <v>0</v>
      </c>
      <c r="EY399" s="21">
        <f t="shared" si="107"/>
        <v>0</v>
      </c>
      <c r="EZ399" s="112">
        <f>IF($EY399=0,1,IF($O$73="",0,VLOOKUP($O$73,PL②!$A$58:$P$1517,$EY399))+IF($AD$73="",0,VLOOKUP($AD$73,PL②!$A$58:$P$1517,$EY399))+IF($AS$73="",0,VLOOKUP($AS$73,PL②!$A$58:$P$1517,$EY399)))</f>
        <v>1</v>
      </c>
      <c r="FA399" s="21" t="str">
        <f t="shared" si="108"/>
        <v/>
      </c>
      <c r="FB399" s="112"/>
      <c r="FC399" s="21">
        <f>IF(OR($M399=PL①!$A$25,$M399=PL①!$A$26,$M399=PL①!$A$28,$M399=PL①!$A$29),1,0)</f>
        <v>0</v>
      </c>
      <c r="FF399" s="21">
        <f t="shared" si="109"/>
        <v>0</v>
      </c>
      <c r="FG399" s="21">
        <f t="shared" si="110"/>
        <v>0</v>
      </c>
      <c r="FH399" s="21">
        <f>IF(AND($AG399=PL①!$H$29,OR(入力①申請書項目!$M399=PL①!$A$25,入力①申請書項目!$M399=PL①!$A$26,入力①申請書項目!$M399=PL①!$A$27)),1,0)</f>
        <v>0</v>
      </c>
      <c r="FI399" s="21">
        <f>IF(AND($O$69=PL②!$G$1,入力①申請書項目!$AG399=PL①!$H$26,OR(入力①申請書項目!$M399=PL①!$A$25,入力①申請書項目!$M399=PL①!$A$26,入力①申請書項目!$M399=PL①!$A$28,入力①申請書項目!$M399=PL①!$A$29)),1,0)</f>
        <v>0</v>
      </c>
      <c r="FJ399" s="21">
        <f>IF(AND($AT399=PL①!$D$26,OR(入力①申請書項目!$M399=PL①!$A$25,入力①申請書項目!$M399=PL①!$A$26,入力①申請書項目!$M399=PL①!$A$27)),1,0)</f>
        <v>0</v>
      </c>
      <c r="FL399" s="37" t="str">
        <f t="shared" si="111"/>
        <v/>
      </c>
      <c r="FM399" s="37" t="str">
        <f t="shared" si="112"/>
        <v/>
      </c>
      <c r="FN399" s="37" t="str">
        <f t="shared" si="113"/>
        <v/>
      </c>
      <c r="FO399" s="37" t="str">
        <f t="shared" si="114"/>
        <v/>
      </c>
      <c r="FP399" s="37" t="str">
        <f t="shared" si="115"/>
        <v/>
      </c>
      <c r="FR399" s="54">
        <f t="shared" si="116"/>
        <v>1</v>
      </c>
      <c r="FS399" s="54" t="str">
        <f t="shared" si="103"/>
        <v/>
      </c>
    </row>
    <row r="400" spans="4:175" ht="13.5" customHeight="1">
      <c r="D400" s="410">
        <v>232</v>
      </c>
      <c r="E400" s="842"/>
      <c r="F400" s="843"/>
      <c r="G400" s="842"/>
      <c r="H400" s="843"/>
      <c r="I400" s="843"/>
      <c r="J400" s="842"/>
      <c r="K400" s="843"/>
      <c r="L400" s="843"/>
      <c r="M400" s="842"/>
      <c r="N400" s="842"/>
      <c r="O400" s="842"/>
      <c r="P400" s="842"/>
      <c r="Q400" s="853"/>
      <c r="R400" s="853"/>
      <c r="S400" s="853"/>
      <c r="T400" s="853"/>
      <c r="U400" s="853"/>
      <c r="V400" s="853"/>
      <c r="W400" s="853"/>
      <c r="X400" s="853"/>
      <c r="Y400" s="853"/>
      <c r="Z400" s="853"/>
      <c r="AA400" s="835"/>
      <c r="AB400" s="836"/>
      <c r="AC400" s="836"/>
      <c r="AD400" s="840"/>
      <c r="AE400" s="840"/>
      <c r="AF400" s="841"/>
      <c r="AG400" s="850"/>
      <c r="AH400" s="851"/>
      <c r="AI400" s="851"/>
      <c r="AJ400" s="852"/>
      <c r="AK400" s="839"/>
      <c r="AL400" s="839"/>
      <c r="AM400" s="839"/>
      <c r="AN400" s="854"/>
      <c r="AO400" s="840"/>
      <c r="AP400" s="849">
        <f t="shared" si="104"/>
        <v>0</v>
      </c>
      <c r="AQ400" s="849"/>
      <c r="AR400" s="849"/>
      <c r="AS400" s="849"/>
      <c r="AT400" s="847"/>
      <c r="AU400" s="848"/>
      <c r="AV400" s="834"/>
      <c r="AW400" s="834"/>
      <c r="AX400" s="834"/>
      <c r="AY400" s="834"/>
      <c r="AZ400" s="834"/>
      <c r="BA400" s="834"/>
      <c r="BB400" s="834"/>
      <c r="BC400" s="834"/>
      <c r="BD400" s="844"/>
      <c r="BE400" s="845"/>
      <c r="BF400" s="846"/>
      <c r="BG400" s="842"/>
      <c r="BH400" s="843"/>
      <c r="BI400" s="843"/>
      <c r="CR400" s="112"/>
      <c r="CS400" s="112"/>
      <c r="CT400" s="344"/>
      <c r="CU400" s="344"/>
      <c r="CV400" s="385"/>
      <c r="CW400" s="385"/>
      <c r="CX400" s="385"/>
      <c r="CY400" s="385"/>
      <c r="CZ400" s="385"/>
      <c r="DA400" s="385"/>
      <c r="DB400" s="385"/>
      <c r="DC400" s="385"/>
      <c r="DD400" s="385"/>
      <c r="DE400" s="385"/>
      <c r="DF400" s="385"/>
      <c r="DG400" s="385"/>
      <c r="DH400" s="385"/>
      <c r="DI400" s="385"/>
      <c r="DJ400" s="385"/>
      <c r="DK400" s="385"/>
      <c r="DL400" s="385"/>
      <c r="DM400" s="385"/>
      <c r="DN400" s="385"/>
      <c r="DO400" s="385"/>
      <c r="DP400" s="385"/>
      <c r="DQ400" s="372"/>
      <c r="DR400" s="372"/>
      <c r="DS400" s="372"/>
      <c r="DT400" s="372"/>
      <c r="DU400" s="372"/>
      <c r="DV400" s="372"/>
      <c r="DW400" s="372"/>
      <c r="DX400" s="372"/>
      <c r="DY400" s="372"/>
      <c r="DZ400" s="372"/>
      <c r="EA400" s="372"/>
      <c r="EB400" s="372"/>
      <c r="EC400" s="372"/>
      <c r="ED400" s="372"/>
      <c r="EE400" s="372"/>
      <c r="EF400" s="372"/>
      <c r="EG400" s="372"/>
      <c r="EH400" s="372"/>
      <c r="EI400" s="372"/>
      <c r="EJ400" s="372"/>
      <c r="EK400" s="372"/>
      <c r="EL400" s="372"/>
      <c r="EM400" s="344"/>
      <c r="EN400" s="344"/>
      <c r="EO400" s="344"/>
      <c r="EP400" s="344"/>
      <c r="ET400" s="33"/>
      <c r="EU400" s="37">
        <f t="shared" si="105"/>
        <v>0</v>
      </c>
      <c r="EV400" s="37" t="str">
        <f t="shared" si="106"/>
        <v/>
      </c>
      <c r="EX400" s="21">
        <f>IF(AND(OR($M400=PL①!$A$25,$M400=PL①!$A$26,$M400=PL①!$A$27),OR($AG400=PL①!$H$26,$AG400=PL①!$H$27,$AG400=PL①!$H$28)),1,0)</f>
        <v>0</v>
      </c>
      <c r="EY400" s="21">
        <f t="shared" si="107"/>
        <v>0</v>
      </c>
      <c r="EZ400" s="112">
        <f>IF($EY400=0,1,IF($O$73="",0,VLOOKUP($O$73,PL②!$A$58:$P$1517,$EY400))+IF($AD$73="",0,VLOOKUP($AD$73,PL②!$A$58:$P$1517,$EY400))+IF($AS$73="",0,VLOOKUP($AS$73,PL②!$A$58:$P$1517,$EY400)))</f>
        <v>1</v>
      </c>
      <c r="FA400" s="21" t="str">
        <f t="shared" si="108"/>
        <v/>
      </c>
      <c r="FB400" s="112"/>
      <c r="FC400" s="21">
        <f>IF(OR($M400=PL①!$A$25,$M400=PL①!$A$26,$M400=PL①!$A$28,$M400=PL①!$A$29),1,0)</f>
        <v>0</v>
      </c>
      <c r="FF400" s="21">
        <f t="shared" si="109"/>
        <v>0</v>
      </c>
      <c r="FG400" s="21">
        <f t="shared" si="110"/>
        <v>0</v>
      </c>
      <c r="FH400" s="21">
        <f>IF(AND($AG400=PL①!$H$29,OR(入力①申請書項目!$M400=PL①!$A$25,入力①申請書項目!$M400=PL①!$A$26,入力①申請書項目!$M400=PL①!$A$27)),1,0)</f>
        <v>0</v>
      </c>
      <c r="FI400" s="21">
        <f>IF(AND($O$69=PL②!$G$1,入力①申請書項目!$AG400=PL①!$H$26,OR(入力①申請書項目!$M400=PL①!$A$25,入力①申請書項目!$M400=PL①!$A$26,入力①申請書項目!$M400=PL①!$A$28,入力①申請書項目!$M400=PL①!$A$29)),1,0)</f>
        <v>0</v>
      </c>
      <c r="FJ400" s="21">
        <f>IF(AND($AT400=PL①!$D$26,OR(入力①申請書項目!$M400=PL①!$A$25,入力①申請書項目!$M400=PL①!$A$26,入力①申請書項目!$M400=PL①!$A$27)),1,0)</f>
        <v>0</v>
      </c>
      <c r="FL400" s="37" t="str">
        <f t="shared" si="111"/>
        <v/>
      </c>
      <c r="FM400" s="37" t="str">
        <f t="shared" si="112"/>
        <v/>
      </c>
      <c r="FN400" s="37" t="str">
        <f t="shared" si="113"/>
        <v/>
      </c>
      <c r="FO400" s="37" t="str">
        <f t="shared" si="114"/>
        <v/>
      </c>
      <c r="FP400" s="37" t="str">
        <f t="shared" si="115"/>
        <v/>
      </c>
      <c r="FR400" s="54">
        <f t="shared" si="116"/>
        <v>1</v>
      </c>
      <c r="FS400" s="54" t="str">
        <f t="shared" ref="FS400:FS463" si="117">IF(FR400=0,"No."&amp;ROW(A232)&amp;" ","")</f>
        <v/>
      </c>
    </row>
    <row r="401" spans="4:175" ht="13.5" customHeight="1">
      <c r="D401" s="410">
        <v>233</v>
      </c>
      <c r="E401" s="842"/>
      <c r="F401" s="843"/>
      <c r="G401" s="842"/>
      <c r="H401" s="843"/>
      <c r="I401" s="843"/>
      <c r="J401" s="842"/>
      <c r="K401" s="843"/>
      <c r="L401" s="843"/>
      <c r="M401" s="842"/>
      <c r="N401" s="842"/>
      <c r="O401" s="842"/>
      <c r="P401" s="842"/>
      <c r="Q401" s="853"/>
      <c r="R401" s="853"/>
      <c r="S401" s="853"/>
      <c r="T401" s="853"/>
      <c r="U401" s="853"/>
      <c r="V401" s="853"/>
      <c r="W401" s="853"/>
      <c r="X401" s="853"/>
      <c r="Y401" s="853"/>
      <c r="Z401" s="853"/>
      <c r="AA401" s="835"/>
      <c r="AB401" s="836"/>
      <c r="AC401" s="836"/>
      <c r="AD401" s="841"/>
      <c r="AE401" s="853"/>
      <c r="AF401" s="853"/>
      <c r="AG401" s="842"/>
      <c r="AH401" s="842"/>
      <c r="AI401" s="842"/>
      <c r="AJ401" s="842"/>
      <c r="AK401" s="839"/>
      <c r="AL401" s="839"/>
      <c r="AM401" s="839"/>
      <c r="AN401" s="853"/>
      <c r="AO401" s="853"/>
      <c r="AP401" s="849">
        <f t="shared" si="104"/>
        <v>0</v>
      </c>
      <c r="AQ401" s="849"/>
      <c r="AR401" s="849"/>
      <c r="AS401" s="849"/>
      <c r="AT401" s="855"/>
      <c r="AU401" s="855"/>
      <c r="AV401" s="834"/>
      <c r="AW401" s="834"/>
      <c r="AX401" s="834"/>
      <c r="AY401" s="834"/>
      <c r="AZ401" s="834"/>
      <c r="BA401" s="834"/>
      <c r="BB401" s="834"/>
      <c r="BC401" s="834"/>
      <c r="BD401" s="834"/>
      <c r="BE401" s="834"/>
      <c r="BF401" s="834"/>
      <c r="BG401" s="842"/>
      <c r="BH401" s="843"/>
      <c r="BI401" s="843"/>
      <c r="CR401" s="112"/>
      <c r="CS401" s="112"/>
      <c r="CT401" s="344"/>
      <c r="CU401" s="344"/>
      <c r="CV401" s="385"/>
      <c r="CW401" s="386"/>
      <c r="CX401" s="386"/>
      <c r="CY401" s="386"/>
      <c r="CZ401" s="386"/>
      <c r="DA401" s="386"/>
      <c r="DB401" s="387"/>
      <c r="DC401" s="387"/>
      <c r="DD401" s="387"/>
      <c r="DE401" s="387"/>
      <c r="DF401" s="387"/>
      <c r="DG401" s="387"/>
      <c r="DH401" s="387"/>
      <c r="DI401" s="387"/>
      <c r="DJ401" s="387"/>
      <c r="DK401" s="387"/>
      <c r="DL401" s="387"/>
      <c r="DM401" s="387"/>
      <c r="DN401" s="387"/>
      <c r="DO401" s="387"/>
      <c r="DP401" s="387"/>
      <c r="DQ401" s="372"/>
      <c r="DR401" s="372"/>
      <c r="DS401" s="388"/>
      <c r="DT401" s="388"/>
      <c r="DU401" s="388"/>
      <c r="DV401" s="388"/>
      <c r="DW401" s="388"/>
      <c r="DX401" s="388"/>
      <c r="DY401" s="388"/>
      <c r="DZ401" s="388"/>
      <c r="EA401" s="388"/>
      <c r="EB401" s="388"/>
      <c r="EC401" s="388"/>
      <c r="ED401" s="388"/>
      <c r="EE401" s="388"/>
      <c r="EF401" s="388"/>
      <c r="EG401" s="388"/>
      <c r="EH401" s="388"/>
      <c r="EI401" s="388"/>
      <c r="EJ401" s="388"/>
      <c r="EK401" s="388"/>
      <c r="EL401" s="388"/>
      <c r="EM401" s="344"/>
      <c r="EN401" s="344"/>
      <c r="EO401" s="344"/>
      <c r="EP401" s="344"/>
      <c r="ET401" s="33"/>
      <c r="EU401" s="37">
        <f t="shared" si="105"/>
        <v>0</v>
      </c>
      <c r="EV401" s="37" t="str">
        <f t="shared" si="106"/>
        <v/>
      </c>
      <c r="EX401" s="21">
        <f>IF(AND(OR($M401=PL①!$A$25,$M401=PL①!$A$26,$M401=PL①!$A$27),OR($AG401=PL①!$H$26,$AG401=PL①!$H$27,$AG401=PL①!$H$28)),1,0)</f>
        <v>0</v>
      </c>
      <c r="EY401" s="21">
        <f t="shared" si="107"/>
        <v>0</v>
      </c>
      <c r="EZ401" s="112">
        <f>IF($EY401=0,1,IF($O$73="",0,VLOOKUP($O$73,PL②!$A$58:$P$1517,$EY401))+IF($AD$73="",0,VLOOKUP($AD$73,PL②!$A$58:$P$1517,$EY401))+IF($AS$73="",0,VLOOKUP($AS$73,PL②!$A$58:$P$1517,$EY401)))</f>
        <v>1</v>
      </c>
      <c r="FA401" s="21" t="str">
        <f t="shared" si="108"/>
        <v/>
      </c>
      <c r="FB401" s="112"/>
      <c r="FC401" s="21">
        <f>IF(OR($M401=PL①!$A$25,$M401=PL①!$A$26,$M401=PL①!$A$28,$M401=PL①!$A$29),1,0)</f>
        <v>0</v>
      </c>
      <c r="FF401" s="21">
        <f t="shared" si="109"/>
        <v>0</v>
      </c>
      <c r="FG401" s="21">
        <f t="shared" si="110"/>
        <v>0</v>
      </c>
      <c r="FH401" s="21">
        <f>IF(AND($AG401=PL①!$H$29,OR(入力①申請書項目!$M401=PL①!$A$25,入力①申請書項目!$M401=PL①!$A$26,入力①申請書項目!$M401=PL①!$A$27)),1,0)</f>
        <v>0</v>
      </c>
      <c r="FI401" s="21">
        <f>IF(AND($O$69=PL②!$G$1,入力①申請書項目!$AG401=PL①!$H$26,OR(入力①申請書項目!$M401=PL①!$A$25,入力①申請書項目!$M401=PL①!$A$26,入力①申請書項目!$M401=PL①!$A$28,入力①申請書項目!$M401=PL①!$A$29)),1,0)</f>
        <v>0</v>
      </c>
      <c r="FJ401" s="21">
        <f>IF(AND($AT401=PL①!$D$26,OR(入力①申請書項目!$M401=PL①!$A$25,入力①申請書項目!$M401=PL①!$A$26,入力①申請書項目!$M401=PL①!$A$27)),1,0)</f>
        <v>0</v>
      </c>
      <c r="FL401" s="37" t="str">
        <f t="shared" si="111"/>
        <v/>
      </c>
      <c r="FM401" s="37" t="str">
        <f t="shared" si="112"/>
        <v/>
      </c>
      <c r="FN401" s="37" t="str">
        <f t="shared" si="113"/>
        <v/>
      </c>
      <c r="FO401" s="37" t="str">
        <f t="shared" si="114"/>
        <v/>
      </c>
      <c r="FP401" s="37" t="str">
        <f t="shared" si="115"/>
        <v/>
      </c>
      <c r="FR401" s="54">
        <f t="shared" si="116"/>
        <v>1</v>
      </c>
      <c r="FS401" s="54" t="str">
        <f t="shared" si="117"/>
        <v/>
      </c>
    </row>
    <row r="402" spans="4:175" ht="13.5" customHeight="1">
      <c r="D402" s="410">
        <v>234</v>
      </c>
      <c r="E402" s="842"/>
      <c r="F402" s="843"/>
      <c r="G402" s="842"/>
      <c r="H402" s="843"/>
      <c r="I402" s="843"/>
      <c r="J402" s="842"/>
      <c r="K402" s="843"/>
      <c r="L402" s="843"/>
      <c r="M402" s="842"/>
      <c r="N402" s="842"/>
      <c r="O402" s="842"/>
      <c r="P402" s="842"/>
      <c r="Q402" s="853"/>
      <c r="R402" s="853"/>
      <c r="S402" s="853"/>
      <c r="T402" s="853"/>
      <c r="U402" s="853"/>
      <c r="V402" s="853"/>
      <c r="W402" s="853"/>
      <c r="X402" s="853"/>
      <c r="Y402" s="853"/>
      <c r="Z402" s="853"/>
      <c r="AA402" s="837"/>
      <c r="AB402" s="838"/>
      <c r="AC402" s="838"/>
      <c r="AD402" s="841"/>
      <c r="AE402" s="853"/>
      <c r="AF402" s="853"/>
      <c r="AG402" s="842"/>
      <c r="AH402" s="842"/>
      <c r="AI402" s="842"/>
      <c r="AJ402" s="842"/>
      <c r="AK402" s="839"/>
      <c r="AL402" s="839"/>
      <c r="AM402" s="839"/>
      <c r="AN402" s="853"/>
      <c r="AO402" s="853"/>
      <c r="AP402" s="849">
        <f t="shared" si="104"/>
        <v>0</v>
      </c>
      <c r="AQ402" s="849"/>
      <c r="AR402" s="849"/>
      <c r="AS402" s="849"/>
      <c r="AT402" s="855"/>
      <c r="AU402" s="855"/>
      <c r="AV402" s="834"/>
      <c r="AW402" s="834"/>
      <c r="AX402" s="834"/>
      <c r="AY402" s="834"/>
      <c r="AZ402" s="834"/>
      <c r="BA402" s="834"/>
      <c r="BB402" s="834"/>
      <c r="BC402" s="834"/>
      <c r="BD402" s="834"/>
      <c r="BE402" s="834"/>
      <c r="BF402" s="834"/>
      <c r="BG402" s="842"/>
      <c r="BH402" s="843"/>
      <c r="BI402" s="843"/>
      <c r="CR402" s="112"/>
      <c r="CS402" s="112"/>
      <c r="CT402" s="344"/>
      <c r="CU402" s="344"/>
      <c r="CV402" s="385"/>
      <c r="CW402" s="386"/>
      <c r="CX402" s="386"/>
      <c r="CY402" s="386"/>
      <c r="CZ402" s="386"/>
      <c r="DA402" s="386"/>
      <c r="DB402" s="387"/>
      <c r="DC402" s="387"/>
      <c r="DD402" s="387"/>
      <c r="DE402" s="387"/>
      <c r="DF402" s="387"/>
      <c r="DG402" s="387"/>
      <c r="DH402" s="387"/>
      <c r="DI402" s="387"/>
      <c r="DJ402" s="387"/>
      <c r="DK402" s="387"/>
      <c r="DL402" s="387"/>
      <c r="DM402" s="387"/>
      <c r="DN402" s="387"/>
      <c r="DO402" s="387"/>
      <c r="DP402" s="387"/>
      <c r="DQ402" s="372"/>
      <c r="DR402" s="372"/>
      <c r="DS402" s="388"/>
      <c r="DT402" s="388"/>
      <c r="DU402" s="388"/>
      <c r="DV402" s="388"/>
      <c r="DW402" s="388"/>
      <c r="DX402" s="388"/>
      <c r="DY402" s="388"/>
      <c r="DZ402" s="388"/>
      <c r="EA402" s="388"/>
      <c r="EB402" s="388"/>
      <c r="EC402" s="388"/>
      <c r="ED402" s="388"/>
      <c r="EE402" s="388"/>
      <c r="EF402" s="388"/>
      <c r="EG402" s="388"/>
      <c r="EH402" s="388"/>
      <c r="EI402" s="388"/>
      <c r="EJ402" s="388"/>
      <c r="EK402" s="388"/>
      <c r="EL402" s="388"/>
      <c r="EM402" s="344"/>
      <c r="EN402" s="344"/>
      <c r="EO402" s="344"/>
      <c r="EP402" s="344"/>
      <c r="ET402" s="33"/>
      <c r="EU402" s="37">
        <f t="shared" si="105"/>
        <v>0</v>
      </c>
      <c r="EV402" s="37" t="str">
        <f t="shared" si="106"/>
        <v/>
      </c>
      <c r="EX402" s="21">
        <f>IF(AND(OR($M402=PL①!$A$25,$M402=PL①!$A$26,$M402=PL①!$A$27),OR($AG402=PL①!$H$26,$AG402=PL①!$H$27,$AG402=PL①!$H$28)),1,0)</f>
        <v>0</v>
      </c>
      <c r="EY402" s="21">
        <f t="shared" si="107"/>
        <v>0</v>
      </c>
      <c r="EZ402" s="112">
        <f>IF($EY402=0,1,IF($O$73="",0,VLOOKUP($O$73,PL②!$A$58:$P$1517,$EY402))+IF($AD$73="",0,VLOOKUP($AD$73,PL②!$A$58:$P$1517,$EY402))+IF($AS$73="",0,VLOOKUP($AS$73,PL②!$A$58:$P$1517,$EY402)))</f>
        <v>1</v>
      </c>
      <c r="FA402" s="21" t="str">
        <f t="shared" si="108"/>
        <v/>
      </c>
      <c r="FB402" s="112"/>
      <c r="FC402" s="21">
        <f>IF(OR($M402=PL①!$A$25,$M402=PL①!$A$26,$M402=PL①!$A$28,$M402=PL①!$A$29),1,0)</f>
        <v>0</v>
      </c>
      <c r="FF402" s="21">
        <f t="shared" si="109"/>
        <v>0</v>
      </c>
      <c r="FG402" s="21">
        <f t="shared" si="110"/>
        <v>0</v>
      </c>
      <c r="FH402" s="21">
        <f>IF(AND($AG402=PL①!$H$29,OR(入力①申請書項目!$M402=PL①!$A$25,入力①申請書項目!$M402=PL①!$A$26,入力①申請書項目!$M402=PL①!$A$27)),1,0)</f>
        <v>0</v>
      </c>
      <c r="FI402" s="21">
        <f>IF(AND($O$69=PL②!$G$1,入力①申請書項目!$AG402=PL①!$H$26,OR(入力①申請書項目!$M402=PL①!$A$25,入力①申請書項目!$M402=PL①!$A$26,入力①申請書項目!$M402=PL①!$A$28,入力①申請書項目!$M402=PL①!$A$29)),1,0)</f>
        <v>0</v>
      </c>
      <c r="FJ402" s="21">
        <f>IF(AND($AT402=PL①!$D$26,OR(入力①申請書項目!$M402=PL①!$A$25,入力①申請書項目!$M402=PL①!$A$26,入力①申請書項目!$M402=PL①!$A$27)),1,0)</f>
        <v>0</v>
      </c>
      <c r="FL402" s="37" t="str">
        <f t="shared" si="111"/>
        <v/>
      </c>
      <c r="FM402" s="37" t="str">
        <f t="shared" si="112"/>
        <v/>
      </c>
      <c r="FN402" s="37" t="str">
        <f t="shared" si="113"/>
        <v/>
      </c>
      <c r="FO402" s="37" t="str">
        <f t="shared" si="114"/>
        <v/>
      </c>
      <c r="FP402" s="37" t="str">
        <f t="shared" si="115"/>
        <v/>
      </c>
      <c r="FR402" s="54">
        <f t="shared" si="116"/>
        <v>1</v>
      </c>
      <c r="FS402" s="54" t="str">
        <f t="shared" si="117"/>
        <v/>
      </c>
    </row>
    <row r="403" spans="4:175" ht="13.5" customHeight="1">
      <c r="D403" s="410">
        <v>235</v>
      </c>
      <c r="E403" s="842"/>
      <c r="F403" s="843"/>
      <c r="G403" s="842"/>
      <c r="H403" s="843"/>
      <c r="I403" s="843"/>
      <c r="J403" s="842"/>
      <c r="K403" s="843"/>
      <c r="L403" s="843"/>
      <c r="M403" s="842"/>
      <c r="N403" s="842"/>
      <c r="O403" s="842"/>
      <c r="P403" s="842"/>
      <c r="Q403" s="853"/>
      <c r="R403" s="853"/>
      <c r="S403" s="853"/>
      <c r="T403" s="853"/>
      <c r="U403" s="853"/>
      <c r="V403" s="853"/>
      <c r="W403" s="853"/>
      <c r="X403" s="853"/>
      <c r="Y403" s="853"/>
      <c r="Z403" s="853"/>
      <c r="AA403" s="835"/>
      <c r="AB403" s="836"/>
      <c r="AC403" s="836"/>
      <c r="AD403" s="840"/>
      <c r="AE403" s="840"/>
      <c r="AF403" s="841"/>
      <c r="AG403" s="850"/>
      <c r="AH403" s="851"/>
      <c r="AI403" s="851"/>
      <c r="AJ403" s="852"/>
      <c r="AK403" s="839"/>
      <c r="AL403" s="839"/>
      <c r="AM403" s="839"/>
      <c r="AN403" s="854"/>
      <c r="AO403" s="840"/>
      <c r="AP403" s="849">
        <f t="shared" si="104"/>
        <v>0</v>
      </c>
      <c r="AQ403" s="849"/>
      <c r="AR403" s="849"/>
      <c r="AS403" s="849"/>
      <c r="AT403" s="847"/>
      <c r="AU403" s="848"/>
      <c r="AV403" s="834"/>
      <c r="AW403" s="834"/>
      <c r="AX403" s="834"/>
      <c r="AY403" s="834"/>
      <c r="AZ403" s="834"/>
      <c r="BA403" s="834"/>
      <c r="BB403" s="834"/>
      <c r="BC403" s="834"/>
      <c r="BD403" s="844"/>
      <c r="BE403" s="845"/>
      <c r="BF403" s="846"/>
      <c r="BG403" s="842"/>
      <c r="BH403" s="843"/>
      <c r="BI403" s="843"/>
      <c r="CR403" s="112"/>
      <c r="CS403" s="112"/>
      <c r="CT403" s="344"/>
      <c r="CU403" s="344"/>
      <c r="CV403" s="385"/>
      <c r="CW403" s="386"/>
      <c r="CX403" s="386"/>
      <c r="CY403" s="386"/>
      <c r="CZ403" s="386"/>
      <c r="DA403" s="386"/>
      <c r="DB403" s="387"/>
      <c r="DC403" s="387"/>
      <c r="DD403" s="387"/>
      <c r="DE403" s="387"/>
      <c r="DF403" s="387"/>
      <c r="DG403" s="387"/>
      <c r="DH403" s="387"/>
      <c r="DI403" s="387"/>
      <c r="DJ403" s="387"/>
      <c r="DK403" s="387"/>
      <c r="DL403" s="387"/>
      <c r="DM403" s="387"/>
      <c r="DN403" s="387"/>
      <c r="DO403" s="387"/>
      <c r="DP403" s="387"/>
      <c r="DQ403" s="372"/>
      <c r="DR403" s="372"/>
      <c r="DS403" s="388"/>
      <c r="DT403" s="388"/>
      <c r="DU403" s="388"/>
      <c r="DV403" s="388"/>
      <c r="DW403" s="388"/>
      <c r="DX403" s="388"/>
      <c r="DY403" s="388"/>
      <c r="DZ403" s="388"/>
      <c r="EA403" s="388"/>
      <c r="EB403" s="388"/>
      <c r="EC403" s="388"/>
      <c r="ED403" s="388"/>
      <c r="EE403" s="388"/>
      <c r="EF403" s="388"/>
      <c r="EG403" s="388"/>
      <c r="EH403" s="388"/>
      <c r="EI403" s="388"/>
      <c r="EJ403" s="388"/>
      <c r="EK403" s="388"/>
      <c r="EL403" s="388"/>
      <c r="EM403" s="344"/>
      <c r="EN403" s="344"/>
      <c r="EO403" s="344"/>
      <c r="EP403" s="344"/>
      <c r="ET403" s="33"/>
      <c r="EU403" s="37">
        <f t="shared" si="105"/>
        <v>0</v>
      </c>
      <c r="EV403" s="37" t="str">
        <f t="shared" si="106"/>
        <v/>
      </c>
      <c r="EX403" s="21">
        <f>IF(AND(OR($M403=PL①!$A$25,$M403=PL①!$A$26,$M403=PL①!$A$27),OR($AG403=PL①!$H$26,$AG403=PL①!$H$27,$AG403=PL①!$H$28)),1,0)</f>
        <v>0</v>
      </c>
      <c r="EY403" s="21">
        <f t="shared" si="107"/>
        <v>0</v>
      </c>
      <c r="EZ403" s="112">
        <f>IF($EY403=0,1,IF($O$73="",0,VLOOKUP($O$73,PL②!$A$58:$P$1517,$EY403))+IF($AD$73="",0,VLOOKUP($AD$73,PL②!$A$58:$P$1517,$EY403))+IF($AS$73="",0,VLOOKUP($AS$73,PL②!$A$58:$P$1517,$EY403)))</f>
        <v>1</v>
      </c>
      <c r="FA403" s="21" t="str">
        <f t="shared" si="108"/>
        <v/>
      </c>
      <c r="FB403" s="112"/>
      <c r="FC403" s="21">
        <f>IF(OR($M403=PL①!$A$25,$M403=PL①!$A$26,$M403=PL①!$A$28,$M403=PL①!$A$29),1,0)</f>
        <v>0</v>
      </c>
      <c r="FF403" s="21">
        <f t="shared" si="109"/>
        <v>0</v>
      </c>
      <c r="FG403" s="21">
        <f t="shared" si="110"/>
        <v>0</v>
      </c>
      <c r="FH403" s="21">
        <f>IF(AND($AG403=PL①!$H$29,OR(入力①申請書項目!$M403=PL①!$A$25,入力①申請書項目!$M403=PL①!$A$26,入力①申請書項目!$M403=PL①!$A$27)),1,0)</f>
        <v>0</v>
      </c>
      <c r="FI403" s="21">
        <f>IF(AND($O$69=PL②!$G$1,入力①申請書項目!$AG403=PL①!$H$26,OR(入力①申請書項目!$M403=PL①!$A$25,入力①申請書項目!$M403=PL①!$A$26,入力①申請書項目!$M403=PL①!$A$28,入力①申請書項目!$M403=PL①!$A$29)),1,0)</f>
        <v>0</v>
      </c>
      <c r="FJ403" s="21">
        <f>IF(AND($AT403=PL①!$D$26,OR(入力①申請書項目!$M403=PL①!$A$25,入力①申請書項目!$M403=PL①!$A$26,入力①申請書項目!$M403=PL①!$A$27)),1,0)</f>
        <v>0</v>
      </c>
      <c r="FL403" s="37" t="str">
        <f t="shared" si="111"/>
        <v/>
      </c>
      <c r="FM403" s="37" t="str">
        <f t="shared" si="112"/>
        <v/>
      </c>
      <c r="FN403" s="37" t="str">
        <f t="shared" si="113"/>
        <v/>
      </c>
      <c r="FO403" s="37" t="str">
        <f t="shared" si="114"/>
        <v/>
      </c>
      <c r="FP403" s="37" t="str">
        <f t="shared" si="115"/>
        <v/>
      </c>
      <c r="FR403" s="54">
        <f t="shared" si="116"/>
        <v>1</v>
      </c>
      <c r="FS403" s="54" t="str">
        <f t="shared" si="117"/>
        <v/>
      </c>
    </row>
    <row r="404" spans="4:175" ht="13.5" customHeight="1">
      <c r="D404" s="410">
        <v>236</v>
      </c>
      <c r="E404" s="842"/>
      <c r="F404" s="843"/>
      <c r="G404" s="842"/>
      <c r="H404" s="843"/>
      <c r="I404" s="843"/>
      <c r="J404" s="842"/>
      <c r="K404" s="843"/>
      <c r="L404" s="843"/>
      <c r="M404" s="842"/>
      <c r="N404" s="842"/>
      <c r="O404" s="842"/>
      <c r="P404" s="842"/>
      <c r="Q404" s="853"/>
      <c r="R404" s="853"/>
      <c r="S404" s="853"/>
      <c r="T404" s="853"/>
      <c r="U404" s="853"/>
      <c r="V404" s="853"/>
      <c r="W404" s="853"/>
      <c r="X404" s="853"/>
      <c r="Y404" s="853"/>
      <c r="Z404" s="853"/>
      <c r="AA404" s="835"/>
      <c r="AB404" s="836"/>
      <c r="AC404" s="836"/>
      <c r="AD404" s="841"/>
      <c r="AE404" s="853"/>
      <c r="AF404" s="853"/>
      <c r="AG404" s="842"/>
      <c r="AH404" s="842"/>
      <c r="AI404" s="842"/>
      <c r="AJ404" s="842"/>
      <c r="AK404" s="839"/>
      <c r="AL404" s="839"/>
      <c r="AM404" s="839"/>
      <c r="AN404" s="853"/>
      <c r="AO404" s="853"/>
      <c r="AP404" s="849">
        <f t="shared" si="104"/>
        <v>0</v>
      </c>
      <c r="AQ404" s="849"/>
      <c r="AR404" s="849"/>
      <c r="AS404" s="849"/>
      <c r="AT404" s="855"/>
      <c r="AU404" s="855"/>
      <c r="AV404" s="834"/>
      <c r="AW404" s="834"/>
      <c r="AX404" s="834"/>
      <c r="AY404" s="834"/>
      <c r="AZ404" s="834"/>
      <c r="BA404" s="834"/>
      <c r="BB404" s="834"/>
      <c r="BC404" s="834"/>
      <c r="BD404" s="834"/>
      <c r="BE404" s="834"/>
      <c r="BF404" s="834"/>
      <c r="BG404" s="842"/>
      <c r="BH404" s="843"/>
      <c r="BI404" s="843"/>
      <c r="CR404" s="112"/>
      <c r="CS404" s="112"/>
      <c r="CT404" s="344"/>
      <c r="CU404" s="344"/>
      <c r="CV404" s="385"/>
      <c r="CW404" s="386"/>
      <c r="CX404" s="386"/>
      <c r="CY404" s="386"/>
      <c r="CZ404" s="386"/>
      <c r="DA404" s="386"/>
      <c r="DB404" s="387"/>
      <c r="DC404" s="387"/>
      <c r="DD404" s="387"/>
      <c r="DE404" s="387"/>
      <c r="DF404" s="387"/>
      <c r="DG404" s="387"/>
      <c r="DH404" s="387"/>
      <c r="DI404" s="387"/>
      <c r="DJ404" s="387"/>
      <c r="DK404" s="387"/>
      <c r="DL404" s="387"/>
      <c r="DM404" s="387"/>
      <c r="DN404" s="387"/>
      <c r="DO404" s="387"/>
      <c r="DP404" s="387"/>
      <c r="DQ404" s="372"/>
      <c r="DR404" s="372"/>
      <c r="DS404" s="388"/>
      <c r="DT404" s="388"/>
      <c r="DU404" s="388"/>
      <c r="DV404" s="388"/>
      <c r="DW404" s="388"/>
      <c r="DX404" s="388"/>
      <c r="DY404" s="388"/>
      <c r="DZ404" s="388"/>
      <c r="EA404" s="388"/>
      <c r="EB404" s="388"/>
      <c r="EC404" s="388"/>
      <c r="ED404" s="388"/>
      <c r="EE404" s="388"/>
      <c r="EF404" s="388"/>
      <c r="EG404" s="388"/>
      <c r="EH404" s="388"/>
      <c r="EI404" s="388"/>
      <c r="EJ404" s="388"/>
      <c r="EK404" s="388"/>
      <c r="EL404" s="388"/>
      <c r="EM404" s="344"/>
      <c r="EN404" s="344"/>
      <c r="EO404" s="344"/>
      <c r="EP404" s="344"/>
      <c r="ET404" s="33"/>
      <c r="EU404" s="37">
        <f t="shared" si="105"/>
        <v>0</v>
      </c>
      <c r="EV404" s="37" t="str">
        <f t="shared" si="106"/>
        <v/>
      </c>
      <c r="EX404" s="21">
        <f>IF(AND(OR($M404=PL①!$A$25,$M404=PL①!$A$26,$M404=PL①!$A$27),OR($AG404=PL①!$H$26,$AG404=PL①!$H$27,$AG404=PL①!$H$28)),1,0)</f>
        <v>0</v>
      </c>
      <c r="EY404" s="21">
        <f t="shared" si="107"/>
        <v>0</v>
      </c>
      <c r="EZ404" s="112">
        <f>IF($EY404=0,1,IF($O$73="",0,VLOOKUP($O$73,PL②!$A$58:$P$1517,$EY404))+IF($AD$73="",0,VLOOKUP($AD$73,PL②!$A$58:$P$1517,$EY404))+IF($AS$73="",0,VLOOKUP($AS$73,PL②!$A$58:$P$1517,$EY404)))</f>
        <v>1</v>
      </c>
      <c r="FA404" s="21" t="str">
        <f t="shared" si="108"/>
        <v/>
      </c>
      <c r="FB404" s="112"/>
      <c r="FC404" s="21">
        <f>IF(OR($M404=PL①!$A$25,$M404=PL①!$A$26,$M404=PL①!$A$28,$M404=PL①!$A$29),1,0)</f>
        <v>0</v>
      </c>
      <c r="FF404" s="21">
        <f t="shared" si="109"/>
        <v>0</v>
      </c>
      <c r="FG404" s="21">
        <f t="shared" si="110"/>
        <v>0</v>
      </c>
      <c r="FH404" s="21">
        <f>IF(AND($AG404=PL①!$H$29,OR(入力①申請書項目!$M404=PL①!$A$25,入力①申請書項目!$M404=PL①!$A$26,入力①申請書項目!$M404=PL①!$A$27)),1,0)</f>
        <v>0</v>
      </c>
      <c r="FI404" s="21">
        <f>IF(AND($O$69=PL②!$G$1,入力①申請書項目!$AG404=PL①!$H$26,OR(入力①申請書項目!$M404=PL①!$A$25,入力①申請書項目!$M404=PL①!$A$26,入力①申請書項目!$M404=PL①!$A$28,入力①申請書項目!$M404=PL①!$A$29)),1,0)</f>
        <v>0</v>
      </c>
      <c r="FJ404" s="21">
        <f>IF(AND($AT404=PL①!$D$26,OR(入力①申請書項目!$M404=PL①!$A$25,入力①申請書項目!$M404=PL①!$A$26,入力①申請書項目!$M404=PL①!$A$27)),1,0)</f>
        <v>0</v>
      </c>
      <c r="FL404" s="37" t="str">
        <f t="shared" si="111"/>
        <v/>
      </c>
      <c r="FM404" s="37" t="str">
        <f t="shared" si="112"/>
        <v/>
      </c>
      <c r="FN404" s="37" t="str">
        <f t="shared" si="113"/>
        <v/>
      </c>
      <c r="FO404" s="37" t="str">
        <f t="shared" si="114"/>
        <v/>
      </c>
      <c r="FP404" s="37" t="str">
        <f t="shared" si="115"/>
        <v/>
      </c>
      <c r="FR404" s="54">
        <f t="shared" si="116"/>
        <v>1</v>
      </c>
      <c r="FS404" s="54" t="str">
        <f t="shared" si="117"/>
        <v/>
      </c>
    </row>
    <row r="405" spans="4:175" ht="13.5" customHeight="1">
      <c r="D405" s="410">
        <v>237</v>
      </c>
      <c r="E405" s="842"/>
      <c r="F405" s="843"/>
      <c r="G405" s="842"/>
      <c r="H405" s="843"/>
      <c r="I405" s="843"/>
      <c r="J405" s="842"/>
      <c r="K405" s="843"/>
      <c r="L405" s="843"/>
      <c r="M405" s="842"/>
      <c r="N405" s="842"/>
      <c r="O405" s="842"/>
      <c r="P405" s="842"/>
      <c r="Q405" s="853"/>
      <c r="R405" s="853"/>
      <c r="S405" s="853"/>
      <c r="T405" s="853"/>
      <c r="U405" s="853"/>
      <c r="V405" s="853"/>
      <c r="W405" s="853"/>
      <c r="X405" s="853"/>
      <c r="Y405" s="853"/>
      <c r="Z405" s="853"/>
      <c r="AA405" s="837"/>
      <c r="AB405" s="838"/>
      <c r="AC405" s="838"/>
      <c r="AD405" s="841"/>
      <c r="AE405" s="853"/>
      <c r="AF405" s="853"/>
      <c r="AG405" s="842"/>
      <c r="AH405" s="842"/>
      <c r="AI405" s="842"/>
      <c r="AJ405" s="842"/>
      <c r="AK405" s="839"/>
      <c r="AL405" s="839"/>
      <c r="AM405" s="839"/>
      <c r="AN405" s="853"/>
      <c r="AO405" s="853"/>
      <c r="AP405" s="849">
        <f t="shared" ref="AP405:AP468" si="118">AK405*AN405</f>
        <v>0</v>
      </c>
      <c r="AQ405" s="849"/>
      <c r="AR405" s="849"/>
      <c r="AS405" s="849"/>
      <c r="AT405" s="855"/>
      <c r="AU405" s="855"/>
      <c r="AV405" s="834"/>
      <c r="AW405" s="834"/>
      <c r="AX405" s="834"/>
      <c r="AY405" s="834"/>
      <c r="AZ405" s="834"/>
      <c r="BA405" s="834"/>
      <c r="BB405" s="834"/>
      <c r="BC405" s="834"/>
      <c r="BD405" s="834"/>
      <c r="BE405" s="834"/>
      <c r="BF405" s="834"/>
      <c r="BG405" s="842"/>
      <c r="BH405" s="843"/>
      <c r="BI405" s="843"/>
      <c r="CR405" s="112"/>
      <c r="CS405" s="112"/>
      <c r="CT405" s="344"/>
      <c r="CU405" s="344"/>
      <c r="CV405" s="385"/>
      <c r="CW405" s="386"/>
      <c r="CX405" s="386"/>
      <c r="CY405" s="386"/>
      <c r="CZ405" s="386"/>
      <c r="DA405" s="386"/>
      <c r="DB405" s="387"/>
      <c r="DC405" s="387"/>
      <c r="DD405" s="387"/>
      <c r="DE405" s="387"/>
      <c r="DF405" s="387"/>
      <c r="DG405" s="387"/>
      <c r="DH405" s="387"/>
      <c r="DI405" s="387"/>
      <c r="DJ405" s="387"/>
      <c r="DK405" s="387"/>
      <c r="DL405" s="387"/>
      <c r="DM405" s="387"/>
      <c r="DN405" s="387"/>
      <c r="DO405" s="387"/>
      <c r="DP405" s="387"/>
      <c r="DQ405" s="372"/>
      <c r="DR405" s="372"/>
      <c r="DS405" s="388"/>
      <c r="DT405" s="388"/>
      <c r="DU405" s="388"/>
      <c r="DV405" s="388"/>
      <c r="DW405" s="388"/>
      <c r="DX405" s="388"/>
      <c r="DY405" s="388"/>
      <c r="DZ405" s="388"/>
      <c r="EA405" s="388"/>
      <c r="EB405" s="388"/>
      <c r="EC405" s="388"/>
      <c r="ED405" s="388"/>
      <c r="EE405" s="388"/>
      <c r="EF405" s="388"/>
      <c r="EG405" s="388"/>
      <c r="EH405" s="388"/>
      <c r="EI405" s="388"/>
      <c r="EJ405" s="388"/>
      <c r="EK405" s="388"/>
      <c r="EL405" s="388"/>
      <c r="EM405" s="344"/>
      <c r="EN405" s="344"/>
      <c r="EO405" s="344"/>
      <c r="EP405" s="344"/>
      <c r="ET405" s="33"/>
      <c r="EU405" s="37">
        <f t="shared" si="105"/>
        <v>0</v>
      </c>
      <c r="EV405" s="37" t="str">
        <f t="shared" si="106"/>
        <v/>
      </c>
      <c r="EX405" s="21">
        <f>IF(AND(OR($M405=PL①!$A$25,$M405=PL①!$A$26,$M405=PL①!$A$27),OR($AG405=PL①!$H$26,$AG405=PL①!$H$27,$AG405=PL①!$H$28)),1,0)</f>
        <v>0</v>
      </c>
      <c r="EY405" s="21">
        <f t="shared" si="107"/>
        <v>0</v>
      </c>
      <c r="EZ405" s="112">
        <f>IF($EY405=0,1,IF($O$73="",0,VLOOKUP($O$73,PL②!$A$58:$P$1517,$EY405))+IF($AD$73="",0,VLOOKUP($AD$73,PL②!$A$58:$P$1517,$EY405))+IF($AS$73="",0,VLOOKUP($AS$73,PL②!$A$58:$P$1517,$EY405)))</f>
        <v>1</v>
      </c>
      <c r="FA405" s="21" t="str">
        <f t="shared" si="108"/>
        <v/>
      </c>
      <c r="FB405" s="112"/>
      <c r="FC405" s="21">
        <f>IF(OR($M405=PL①!$A$25,$M405=PL①!$A$26,$M405=PL①!$A$28,$M405=PL①!$A$29),1,0)</f>
        <v>0</v>
      </c>
      <c r="FF405" s="21">
        <f t="shared" si="109"/>
        <v>0</v>
      </c>
      <c r="FG405" s="21">
        <f t="shared" si="110"/>
        <v>0</v>
      </c>
      <c r="FH405" s="21">
        <f>IF(AND($AG405=PL①!$H$29,OR(入力①申請書項目!$M405=PL①!$A$25,入力①申請書項目!$M405=PL①!$A$26,入力①申請書項目!$M405=PL①!$A$27)),1,0)</f>
        <v>0</v>
      </c>
      <c r="FI405" s="21">
        <f>IF(AND($O$69=PL②!$G$1,入力①申請書項目!$AG405=PL①!$H$26,OR(入力①申請書項目!$M405=PL①!$A$25,入力①申請書項目!$M405=PL①!$A$26,入力①申請書項目!$M405=PL①!$A$28,入力①申請書項目!$M405=PL①!$A$29)),1,0)</f>
        <v>0</v>
      </c>
      <c r="FJ405" s="21">
        <f>IF(AND($AT405=PL①!$D$26,OR(入力①申請書項目!$M405=PL①!$A$25,入力①申請書項目!$M405=PL①!$A$26,入力①申請書項目!$M405=PL①!$A$27)),1,0)</f>
        <v>0</v>
      </c>
      <c r="FL405" s="37" t="str">
        <f t="shared" si="111"/>
        <v/>
      </c>
      <c r="FM405" s="37" t="str">
        <f t="shared" si="112"/>
        <v/>
      </c>
      <c r="FN405" s="37" t="str">
        <f t="shared" si="113"/>
        <v/>
      </c>
      <c r="FO405" s="37" t="str">
        <f t="shared" si="114"/>
        <v/>
      </c>
      <c r="FP405" s="37" t="str">
        <f t="shared" si="115"/>
        <v/>
      </c>
      <c r="FR405" s="54">
        <f t="shared" si="116"/>
        <v>1</v>
      </c>
      <c r="FS405" s="54" t="str">
        <f t="shared" si="117"/>
        <v/>
      </c>
    </row>
    <row r="406" spans="4:175" ht="13.5" customHeight="1">
      <c r="D406" s="410">
        <v>238</v>
      </c>
      <c r="E406" s="842"/>
      <c r="F406" s="843"/>
      <c r="G406" s="842"/>
      <c r="H406" s="843"/>
      <c r="I406" s="843"/>
      <c r="J406" s="842"/>
      <c r="K406" s="843"/>
      <c r="L406" s="843"/>
      <c r="M406" s="842"/>
      <c r="N406" s="842"/>
      <c r="O406" s="842"/>
      <c r="P406" s="842"/>
      <c r="Q406" s="853"/>
      <c r="R406" s="853"/>
      <c r="S406" s="853"/>
      <c r="T406" s="853"/>
      <c r="U406" s="853"/>
      <c r="V406" s="853"/>
      <c r="W406" s="853"/>
      <c r="X406" s="853"/>
      <c r="Y406" s="853"/>
      <c r="Z406" s="853"/>
      <c r="AA406" s="835"/>
      <c r="AB406" s="836"/>
      <c r="AC406" s="836"/>
      <c r="AD406" s="840"/>
      <c r="AE406" s="840"/>
      <c r="AF406" s="841"/>
      <c r="AG406" s="850"/>
      <c r="AH406" s="851"/>
      <c r="AI406" s="851"/>
      <c r="AJ406" s="852"/>
      <c r="AK406" s="839"/>
      <c r="AL406" s="839"/>
      <c r="AM406" s="839"/>
      <c r="AN406" s="854"/>
      <c r="AO406" s="840"/>
      <c r="AP406" s="849">
        <f t="shared" si="118"/>
        <v>0</v>
      </c>
      <c r="AQ406" s="849"/>
      <c r="AR406" s="849"/>
      <c r="AS406" s="849"/>
      <c r="AT406" s="847"/>
      <c r="AU406" s="848"/>
      <c r="AV406" s="834"/>
      <c r="AW406" s="834"/>
      <c r="AX406" s="834"/>
      <c r="AY406" s="834"/>
      <c r="AZ406" s="834"/>
      <c r="BA406" s="834"/>
      <c r="BB406" s="834"/>
      <c r="BC406" s="834"/>
      <c r="BD406" s="844"/>
      <c r="BE406" s="845"/>
      <c r="BF406" s="846"/>
      <c r="BG406" s="842"/>
      <c r="BH406" s="843"/>
      <c r="BI406" s="843"/>
      <c r="CR406" s="112"/>
      <c r="CS406" s="112"/>
      <c r="CT406" s="344"/>
      <c r="CU406" s="344"/>
      <c r="CV406" s="385"/>
      <c r="CW406" s="386"/>
      <c r="CX406" s="386"/>
      <c r="CY406" s="386"/>
      <c r="CZ406" s="386"/>
      <c r="DA406" s="386"/>
      <c r="DB406" s="387"/>
      <c r="DC406" s="387"/>
      <c r="DD406" s="387"/>
      <c r="DE406" s="387"/>
      <c r="DF406" s="387"/>
      <c r="DG406" s="387"/>
      <c r="DH406" s="387"/>
      <c r="DI406" s="387"/>
      <c r="DJ406" s="387"/>
      <c r="DK406" s="387"/>
      <c r="DL406" s="387"/>
      <c r="DM406" s="387"/>
      <c r="DN406" s="387"/>
      <c r="DO406" s="387"/>
      <c r="DP406" s="387"/>
      <c r="DQ406" s="372"/>
      <c r="DR406" s="372"/>
      <c r="DS406" s="388"/>
      <c r="DT406" s="388"/>
      <c r="DU406" s="388"/>
      <c r="DV406" s="388"/>
      <c r="DW406" s="388"/>
      <c r="DX406" s="388"/>
      <c r="DY406" s="388"/>
      <c r="DZ406" s="388"/>
      <c r="EA406" s="388"/>
      <c r="EB406" s="388"/>
      <c r="EC406" s="388"/>
      <c r="ED406" s="388"/>
      <c r="EE406" s="388"/>
      <c r="EF406" s="388"/>
      <c r="EG406" s="388"/>
      <c r="EH406" s="388"/>
      <c r="EI406" s="388"/>
      <c r="EJ406" s="388"/>
      <c r="EK406" s="388"/>
      <c r="EL406" s="388"/>
      <c r="EM406" s="344"/>
      <c r="EN406" s="344"/>
      <c r="EO406" s="344"/>
      <c r="EP406" s="344"/>
      <c r="ET406" s="33"/>
      <c r="EU406" s="37">
        <f t="shared" si="105"/>
        <v>0</v>
      </c>
      <c r="EV406" s="37" t="str">
        <f t="shared" si="106"/>
        <v/>
      </c>
      <c r="EX406" s="21">
        <f>IF(AND(OR($M406=PL①!$A$25,$M406=PL①!$A$26,$M406=PL①!$A$27),OR($AG406=PL①!$H$26,$AG406=PL①!$H$27,$AG406=PL①!$H$28)),1,0)</f>
        <v>0</v>
      </c>
      <c r="EY406" s="21">
        <f t="shared" si="107"/>
        <v>0</v>
      </c>
      <c r="EZ406" s="112">
        <f>IF($EY406=0,1,IF($O$73="",0,VLOOKUP($O$73,PL②!$A$58:$P$1517,$EY406))+IF($AD$73="",0,VLOOKUP($AD$73,PL②!$A$58:$P$1517,$EY406))+IF($AS$73="",0,VLOOKUP($AS$73,PL②!$A$58:$P$1517,$EY406)))</f>
        <v>1</v>
      </c>
      <c r="FA406" s="21" t="str">
        <f t="shared" si="108"/>
        <v/>
      </c>
      <c r="FB406" s="112"/>
      <c r="FC406" s="21">
        <f>IF(OR($M406=PL①!$A$25,$M406=PL①!$A$26,$M406=PL①!$A$28,$M406=PL①!$A$29),1,0)</f>
        <v>0</v>
      </c>
      <c r="FF406" s="21">
        <f t="shared" si="109"/>
        <v>0</v>
      </c>
      <c r="FG406" s="21">
        <f t="shared" si="110"/>
        <v>0</v>
      </c>
      <c r="FH406" s="21">
        <f>IF(AND($AG406=PL①!$H$29,OR(入力①申請書項目!$M406=PL①!$A$25,入力①申請書項目!$M406=PL①!$A$26,入力①申請書項目!$M406=PL①!$A$27)),1,0)</f>
        <v>0</v>
      </c>
      <c r="FI406" s="21">
        <f>IF(AND($O$69=PL②!$G$1,入力①申請書項目!$AG406=PL①!$H$26,OR(入力①申請書項目!$M406=PL①!$A$25,入力①申請書項目!$M406=PL①!$A$26,入力①申請書項目!$M406=PL①!$A$28,入力①申請書項目!$M406=PL①!$A$29)),1,0)</f>
        <v>0</v>
      </c>
      <c r="FJ406" s="21">
        <f>IF(AND($AT406=PL①!$D$26,OR(入力①申請書項目!$M406=PL①!$A$25,入力①申請書項目!$M406=PL①!$A$26,入力①申請書項目!$M406=PL①!$A$27)),1,0)</f>
        <v>0</v>
      </c>
      <c r="FL406" s="37" t="str">
        <f t="shared" si="111"/>
        <v/>
      </c>
      <c r="FM406" s="37" t="str">
        <f t="shared" si="112"/>
        <v/>
      </c>
      <c r="FN406" s="37" t="str">
        <f t="shared" si="113"/>
        <v/>
      </c>
      <c r="FO406" s="37" t="str">
        <f t="shared" si="114"/>
        <v/>
      </c>
      <c r="FP406" s="37" t="str">
        <f t="shared" si="115"/>
        <v/>
      </c>
      <c r="FR406" s="54">
        <f t="shared" si="116"/>
        <v>1</v>
      </c>
      <c r="FS406" s="54" t="str">
        <f t="shared" si="117"/>
        <v/>
      </c>
    </row>
    <row r="407" spans="4:175" ht="13.5" customHeight="1">
      <c r="D407" s="410">
        <v>239</v>
      </c>
      <c r="E407" s="842"/>
      <c r="F407" s="843"/>
      <c r="G407" s="842"/>
      <c r="H407" s="843"/>
      <c r="I407" s="843"/>
      <c r="J407" s="842"/>
      <c r="K407" s="843"/>
      <c r="L407" s="843"/>
      <c r="M407" s="842"/>
      <c r="N407" s="842"/>
      <c r="O407" s="842"/>
      <c r="P407" s="842"/>
      <c r="Q407" s="853"/>
      <c r="R407" s="853"/>
      <c r="S407" s="853"/>
      <c r="T407" s="853"/>
      <c r="U407" s="853"/>
      <c r="V407" s="853"/>
      <c r="W407" s="853"/>
      <c r="X407" s="853"/>
      <c r="Y407" s="853"/>
      <c r="Z407" s="853"/>
      <c r="AA407" s="835"/>
      <c r="AB407" s="836"/>
      <c r="AC407" s="836"/>
      <c r="AD407" s="841"/>
      <c r="AE407" s="853"/>
      <c r="AF407" s="853"/>
      <c r="AG407" s="842"/>
      <c r="AH407" s="842"/>
      <c r="AI407" s="842"/>
      <c r="AJ407" s="842"/>
      <c r="AK407" s="839"/>
      <c r="AL407" s="839"/>
      <c r="AM407" s="839"/>
      <c r="AN407" s="853"/>
      <c r="AO407" s="853"/>
      <c r="AP407" s="849">
        <f t="shared" si="118"/>
        <v>0</v>
      </c>
      <c r="AQ407" s="849"/>
      <c r="AR407" s="849"/>
      <c r="AS407" s="849"/>
      <c r="AT407" s="855"/>
      <c r="AU407" s="855"/>
      <c r="AV407" s="834"/>
      <c r="AW407" s="834"/>
      <c r="AX407" s="834"/>
      <c r="AY407" s="834"/>
      <c r="AZ407" s="834"/>
      <c r="BA407" s="834"/>
      <c r="BB407" s="834"/>
      <c r="BC407" s="834"/>
      <c r="BD407" s="834"/>
      <c r="BE407" s="834"/>
      <c r="BF407" s="834"/>
      <c r="BG407" s="842"/>
      <c r="BH407" s="843"/>
      <c r="BI407" s="843"/>
      <c r="CR407" s="51"/>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T407" s="33"/>
      <c r="EU407" s="37">
        <f t="shared" si="105"/>
        <v>0</v>
      </c>
      <c r="EV407" s="37" t="str">
        <f t="shared" si="106"/>
        <v/>
      </c>
      <c r="EX407" s="21">
        <f>IF(AND(OR($M407=PL①!$A$25,$M407=PL①!$A$26,$M407=PL①!$A$27),OR($AG407=PL①!$H$26,$AG407=PL①!$H$27,$AG407=PL①!$H$28)),1,0)</f>
        <v>0</v>
      </c>
      <c r="EY407" s="21">
        <f t="shared" si="107"/>
        <v>0</v>
      </c>
      <c r="EZ407" s="112">
        <f>IF($EY407=0,1,IF($O$73="",0,VLOOKUP($O$73,PL②!$A$58:$P$1517,$EY407))+IF($AD$73="",0,VLOOKUP($AD$73,PL②!$A$58:$P$1517,$EY407))+IF($AS$73="",0,VLOOKUP($AS$73,PL②!$A$58:$P$1517,$EY407)))</f>
        <v>1</v>
      </c>
      <c r="FA407" s="21" t="str">
        <f t="shared" si="108"/>
        <v/>
      </c>
      <c r="FB407" s="112"/>
      <c r="FC407" s="21">
        <f>IF(OR($M407=PL①!$A$25,$M407=PL①!$A$26,$M407=PL①!$A$28,$M407=PL①!$A$29),1,0)</f>
        <v>0</v>
      </c>
      <c r="FF407" s="21">
        <f t="shared" si="109"/>
        <v>0</v>
      </c>
      <c r="FG407" s="21">
        <f t="shared" si="110"/>
        <v>0</v>
      </c>
      <c r="FH407" s="21">
        <f>IF(AND($AG407=PL①!$H$29,OR(入力①申請書項目!$M407=PL①!$A$25,入力①申請書項目!$M407=PL①!$A$26,入力①申請書項目!$M407=PL①!$A$27)),1,0)</f>
        <v>0</v>
      </c>
      <c r="FI407" s="21">
        <f>IF(AND($O$69=PL②!$G$1,入力①申請書項目!$AG407=PL①!$H$26,OR(入力①申請書項目!$M407=PL①!$A$25,入力①申請書項目!$M407=PL①!$A$26,入力①申請書項目!$M407=PL①!$A$28,入力①申請書項目!$M407=PL①!$A$29)),1,0)</f>
        <v>0</v>
      </c>
      <c r="FJ407" s="21">
        <f>IF(AND($AT407=PL①!$D$26,OR(入力①申請書項目!$M407=PL①!$A$25,入力①申請書項目!$M407=PL①!$A$26,入力①申請書項目!$M407=PL①!$A$27)),1,0)</f>
        <v>0</v>
      </c>
      <c r="FL407" s="37" t="str">
        <f t="shared" si="111"/>
        <v/>
      </c>
      <c r="FM407" s="37" t="str">
        <f t="shared" si="112"/>
        <v/>
      </c>
      <c r="FN407" s="37" t="str">
        <f t="shared" si="113"/>
        <v/>
      </c>
      <c r="FO407" s="37" t="str">
        <f t="shared" si="114"/>
        <v/>
      </c>
      <c r="FP407" s="37" t="str">
        <f t="shared" si="115"/>
        <v/>
      </c>
      <c r="FR407" s="54">
        <f t="shared" si="116"/>
        <v>1</v>
      </c>
      <c r="FS407" s="54" t="str">
        <f t="shared" si="117"/>
        <v/>
      </c>
    </row>
    <row r="408" spans="4:175" ht="13.5" customHeight="1">
      <c r="D408" s="410">
        <v>240</v>
      </c>
      <c r="E408" s="842"/>
      <c r="F408" s="843"/>
      <c r="G408" s="842"/>
      <c r="H408" s="843"/>
      <c r="I408" s="843"/>
      <c r="J408" s="842"/>
      <c r="K408" s="843"/>
      <c r="L408" s="843"/>
      <c r="M408" s="842"/>
      <c r="N408" s="842"/>
      <c r="O408" s="842"/>
      <c r="P408" s="842"/>
      <c r="Q408" s="853"/>
      <c r="R408" s="853"/>
      <c r="S408" s="853"/>
      <c r="T408" s="853"/>
      <c r="U408" s="853"/>
      <c r="V408" s="853"/>
      <c r="W408" s="853"/>
      <c r="X408" s="853"/>
      <c r="Y408" s="853"/>
      <c r="Z408" s="853"/>
      <c r="AA408" s="837"/>
      <c r="AB408" s="838"/>
      <c r="AC408" s="838"/>
      <c r="AD408" s="841"/>
      <c r="AE408" s="853"/>
      <c r="AF408" s="853"/>
      <c r="AG408" s="842"/>
      <c r="AH408" s="842"/>
      <c r="AI408" s="842"/>
      <c r="AJ408" s="842"/>
      <c r="AK408" s="839"/>
      <c r="AL408" s="839"/>
      <c r="AM408" s="839"/>
      <c r="AN408" s="853"/>
      <c r="AO408" s="853"/>
      <c r="AP408" s="849">
        <f t="shared" si="118"/>
        <v>0</v>
      </c>
      <c r="AQ408" s="849"/>
      <c r="AR408" s="849"/>
      <c r="AS408" s="849"/>
      <c r="AT408" s="855"/>
      <c r="AU408" s="855"/>
      <c r="AV408" s="834"/>
      <c r="AW408" s="834"/>
      <c r="AX408" s="834"/>
      <c r="AY408" s="834"/>
      <c r="AZ408" s="834"/>
      <c r="BA408" s="834"/>
      <c r="BB408" s="834"/>
      <c r="BC408" s="834"/>
      <c r="BD408" s="834"/>
      <c r="BE408" s="834"/>
      <c r="BF408" s="834"/>
      <c r="BG408" s="842"/>
      <c r="BH408" s="843"/>
      <c r="BI408" s="843"/>
      <c r="ET408" s="33"/>
      <c r="EU408" s="37">
        <f t="shared" si="105"/>
        <v>0</v>
      </c>
      <c r="EV408" s="37" t="str">
        <f t="shared" si="106"/>
        <v/>
      </c>
      <c r="EX408" s="21">
        <f>IF(AND(OR($M408=PL①!$A$25,$M408=PL①!$A$26,$M408=PL①!$A$27),OR($AG408=PL①!$H$26,$AG408=PL①!$H$27,$AG408=PL①!$H$28)),1,0)</f>
        <v>0</v>
      </c>
      <c r="EY408" s="21">
        <f t="shared" si="107"/>
        <v>0</v>
      </c>
      <c r="EZ408" s="112">
        <f>IF($EY408=0,1,IF($O$73="",0,VLOOKUP($O$73,PL②!$A$58:$P$1517,$EY408))+IF($AD$73="",0,VLOOKUP($AD$73,PL②!$A$58:$P$1517,$EY408))+IF($AS$73="",0,VLOOKUP($AS$73,PL②!$A$58:$P$1517,$EY408)))</f>
        <v>1</v>
      </c>
      <c r="FA408" s="21" t="str">
        <f t="shared" si="108"/>
        <v/>
      </c>
      <c r="FB408" s="112"/>
      <c r="FC408" s="21">
        <f>IF(OR($M408=PL①!$A$25,$M408=PL①!$A$26,$M408=PL①!$A$28,$M408=PL①!$A$29),1,0)</f>
        <v>0</v>
      </c>
      <c r="FF408" s="21">
        <f t="shared" si="109"/>
        <v>0</v>
      </c>
      <c r="FG408" s="21">
        <f t="shared" si="110"/>
        <v>0</v>
      </c>
      <c r="FH408" s="21">
        <f>IF(AND($AG408=PL①!$H$29,OR(入力①申請書項目!$M408=PL①!$A$25,入力①申請書項目!$M408=PL①!$A$26,入力①申請書項目!$M408=PL①!$A$27)),1,0)</f>
        <v>0</v>
      </c>
      <c r="FI408" s="21">
        <f>IF(AND($O$69=PL②!$G$1,入力①申請書項目!$AG408=PL①!$H$26,OR(入力①申請書項目!$M408=PL①!$A$25,入力①申請書項目!$M408=PL①!$A$26,入力①申請書項目!$M408=PL①!$A$28,入力①申請書項目!$M408=PL①!$A$29)),1,0)</f>
        <v>0</v>
      </c>
      <c r="FJ408" s="21">
        <f>IF(AND($AT408=PL①!$D$26,OR(入力①申請書項目!$M408=PL①!$A$25,入力①申請書項目!$M408=PL①!$A$26,入力①申請書項目!$M408=PL①!$A$27)),1,0)</f>
        <v>0</v>
      </c>
      <c r="FL408" s="37" t="str">
        <f t="shared" si="111"/>
        <v/>
      </c>
      <c r="FM408" s="37" t="str">
        <f t="shared" si="112"/>
        <v/>
      </c>
      <c r="FN408" s="37" t="str">
        <f t="shared" si="113"/>
        <v/>
      </c>
      <c r="FO408" s="37" t="str">
        <f t="shared" si="114"/>
        <v/>
      </c>
      <c r="FP408" s="37" t="str">
        <f t="shared" si="115"/>
        <v/>
      </c>
      <c r="FR408" s="54">
        <f t="shared" si="116"/>
        <v>1</v>
      </c>
      <c r="FS408" s="54" t="str">
        <f t="shared" si="117"/>
        <v/>
      </c>
    </row>
    <row r="409" spans="4:175" ht="13.5" customHeight="1">
      <c r="D409" s="410">
        <v>241</v>
      </c>
      <c r="E409" s="842"/>
      <c r="F409" s="843"/>
      <c r="G409" s="842"/>
      <c r="H409" s="843"/>
      <c r="I409" s="843"/>
      <c r="J409" s="842"/>
      <c r="K409" s="843"/>
      <c r="L409" s="843"/>
      <c r="M409" s="842"/>
      <c r="N409" s="842"/>
      <c r="O409" s="842"/>
      <c r="P409" s="842"/>
      <c r="Q409" s="853"/>
      <c r="R409" s="853"/>
      <c r="S409" s="853"/>
      <c r="T409" s="853"/>
      <c r="U409" s="853"/>
      <c r="V409" s="853"/>
      <c r="W409" s="853"/>
      <c r="X409" s="853"/>
      <c r="Y409" s="853"/>
      <c r="Z409" s="853"/>
      <c r="AA409" s="835"/>
      <c r="AB409" s="836"/>
      <c r="AC409" s="836"/>
      <c r="AD409" s="840"/>
      <c r="AE409" s="840"/>
      <c r="AF409" s="841"/>
      <c r="AG409" s="850"/>
      <c r="AH409" s="851"/>
      <c r="AI409" s="851"/>
      <c r="AJ409" s="852"/>
      <c r="AK409" s="839"/>
      <c r="AL409" s="839"/>
      <c r="AM409" s="839"/>
      <c r="AN409" s="854"/>
      <c r="AO409" s="840"/>
      <c r="AP409" s="849">
        <f t="shared" si="118"/>
        <v>0</v>
      </c>
      <c r="AQ409" s="849"/>
      <c r="AR409" s="849"/>
      <c r="AS409" s="849"/>
      <c r="AT409" s="847"/>
      <c r="AU409" s="848"/>
      <c r="AV409" s="834"/>
      <c r="AW409" s="834"/>
      <c r="AX409" s="834"/>
      <c r="AY409" s="834"/>
      <c r="AZ409" s="834"/>
      <c r="BA409" s="834"/>
      <c r="BB409" s="834"/>
      <c r="BC409" s="834"/>
      <c r="BD409" s="844"/>
      <c r="BE409" s="845"/>
      <c r="BF409" s="846"/>
      <c r="BG409" s="842"/>
      <c r="BH409" s="843"/>
      <c r="BI409" s="843"/>
      <c r="ET409" s="33"/>
      <c r="EU409" s="37">
        <f t="shared" si="105"/>
        <v>0</v>
      </c>
      <c r="EV409" s="37" t="str">
        <f t="shared" si="106"/>
        <v/>
      </c>
      <c r="EX409" s="21">
        <f>IF(AND(OR($M409=PL①!$A$25,$M409=PL①!$A$26,$M409=PL①!$A$27),OR($AG409=PL①!$H$26,$AG409=PL①!$H$27,$AG409=PL①!$H$28)),1,0)</f>
        <v>0</v>
      </c>
      <c r="EY409" s="21">
        <f t="shared" si="107"/>
        <v>0</v>
      </c>
      <c r="EZ409" s="112">
        <f>IF($EY409=0,1,IF($O$73="",0,VLOOKUP($O$73,PL②!$A$58:$P$1517,$EY409))+IF($AD$73="",0,VLOOKUP($AD$73,PL②!$A$58:$P$1517,$EY409))+IF($AS$73="",0,VLOOKUP($AS$73,PL②!$A$58:$P$1517,$EY409)))</f>
        <v>1</v>
      </c>
      <c r="FA409" s="21" t="str">
        <f t="shared" si="108"/>
        <v/>
      </c>
      <c r="FB409" s="112"/>
      <c r="FC409" s="21">
        <f>IF(OR($M409=PL①!$A$25,$M409=PL①!$A$26,$M409=PL①!$A$28,$M409=PL①!$A$29),1,0)</f>
        <v>0</v>
      </c>
      <c r="FF409" s="21">
        <f t="shared" si="109"/>
        <v>0</v>
      </c>
      <c r="FG409" s="21">
        <f t="shared" si="110"/>
        <v>0</v>
      </c>
      <c r="FH409" s="21">
        <f>IF(AND($AG409=PL①!$H$29,OR(入力①申請書項目!$M409=PL①!$A$25,入力①申請書項目!$M409=PL①!$A$26,入力①申請書項目!$M409=PL①!$A$27)),1,0)</f>
        <v>0</v>
      </c>
      <c r="FI409" s="21">
        <f>IF(AND($O$69=PL②!$G$1,入力①申請書項目!$AG409=PL①!$H$26,OR(入力①申請書項目!$M409=PL①!$A$25,入力①申請書項目!$M409=PL①!$A$26,入力①申請書項目!$M409=PL①!$A$28,入力①申請書項目!$M409=PL①!$A$29)),1,0)</f>
        <v>0</v>
      </c>
      <c r="FJ409" s="21">
        <f>IF(AND($AT409=PL①!$D$26,OR(入力①申請書項目!$M409=PL①!$A$25,入力①申請書項目!$M409=PL①!$A$26,入力①申請書項目!$M409=PL①!$A$27)),1,0)</f>
        <v>0</v>
      </c>
      <c r="FL409" s="37" t="str">
        <f t="shared" si="111"/>
        <v/>
      </c>
      <c r="FM409" s="37" t="str">
        <f t="shared" si="112"/>
        <v/>
      </c>
      <c r="FN409" s="37" t="str">
        <f t="shared" si="113"/>
        <v/>
      </c>
      <c r="FO409" s="37" t="str">
        <f t="shared" si="114"/>
        <v/>
      </c>
      <c r="FP409" s="37" t="str">
        <f t="shared" si="115"/>
        <v/>
      </c>
      <c r="FR409" s="54">
        <f t="shared" si="116"/>
        <v>1</v>
      </c>
      <c r="FS409" s="54" t="str">
        <f t="shared" si="117"/>
        <v/>
      </c>
    </row>
    <row r="410" spans="4:175" ht="13.5" customHeight="1">
      <c r="D410" s="410">
        <v>242</v>
      </c>
      <c r="E410" s="842"/>
      <c r="F410" s="843"/>
      <c r="G410" s="842"/>
      <c r="H410" s="843"/>
      <c r="I410" s="843"/>
      <c r="J410" s="842"/>
      <c r="K410" s="843"/>
      <c r="L410" s="843"/>
      <c r="M410" s="842"/>
      <c r="N410" s="842"/>
      <c r="O410" s="842"/>
      <c r="P410" s="842"/>
      <c r="Q410" s="853"/>
      <c r="R410" s="853"/>
      <c r="S410" s="853"/>
      <c r="T410" s="853"/>
      <c r="U410" s="853"/>
      <c r="V410" s="853"/>
      <c r="W410" s="853"/>
      <c r="X410" s="853"/>
      <c r="Y410" s="853"/>
      <c r="Z410" s="853"/>
      <c r="AA410" s="835"/>
      <c r="AB410" s="836"/>
      <c r="AC410" s="836"/>
      <c r="AD410" s="841"/>
      <c r="AE410" s="853"/>
      <c r="AF410" s="853"/>
      <c r="AG410" s="842"/>
      <c r="AH410" s="842"/>
      <c r="AI410" s="842"/>
      <c r="AJ410" s="842"/>
      <c r="AK410" s="839"/>
      <c r="AL410" s="839"/>
      <c r="AM410" s="839"/>
      <c r="AN410" s="853"/>
      <c r="AO410" s="853"/>
      <c r="AP410" s="849">
        <f t="shared" si="118"/>
        <v>0</v>
      </c>
      <c r="AQ410" s="849"/>
      <c r="AR410" s="849"/>
      <c r="AS410" s="849"/>
      <c r="AT410" s="855"/>
      <c r="AU410" s="855"/>
      <c r="AV410" s="834"/>
      <c r="AW410" s="834"/>
      <c r="AX410" s="834"/>
      <c r="AY410" s="834"/>
      <c r="AZ410" s="834"/>
      <c r="BA410" s="834"/>
      <c r="BB410" s="834"/>
      <c r="BC410" s="834"/>
      <c r="BD410" s="834"/>
      <c r="BE410" s="834"/>
      <c r="BF410" s="834"/>
      <c r="BG410" s="842"/>
      <c r="BH410" s="843"/>
      <c r="BI410" s="843"/>
      <c r="ET410" s="33"/>
      <c r="EU410" s="37">
        <f t="shared" si="105"/>
        <v>0</v>
      </c>
      <c r="EV410" s="37" t="str">
        <f t="shared" si="106"/>
        <v/>
      </c>
      <c r="EX410" s="21">
        <f>IF(AND(OR($M410=PL①!$A$25,$M410=PL①!$A$26,$M410=PL①!$A$27),OR($AG410=PL①!$H$26,$AG410=PL①!$H$27,$AG410=PL①!$H$28)),1,0)</f>
        <v>0</v>
      </c>
      <c r="EY410" s="21">
        <f t="shared" si="107"/>
        <v>0</v>
      </c>
      <c r="EZ410" s="112">
        <f>IF($EY410=0,1,IF($O$73="",0,VLOOKUP($O$73,PL②!$A$58:$P$1517,$EY410))+IF($AD$73="",0,VLOOKUP($AD$73,PL②!$A$58:$P$1517,$EY410))+IF($AS$73="",0,VLOOKUP($AS$73,PL②!$A$58:$P$1517,$EY410)))</f>
        <v>1</v>
      </c>
      <c r="FA410" s="21" t="str">
        <f t="shared" si="108"/>
        <v/>
      </c>
      <c r="FB410" s="112"/>
      <c r="FC410" s="21">
        <f>IF(OR($M410=PL①!$A$25,$M410=PL①!$A$26,$M410=PL①!$A$28,$M410=PL①!$A$29),1,0)</f>
        <v>0</v>
      </c>
      <c r="FF410" s="21">
        <f t="shared" si="109"/>
        <v>0</v>
      </c>
      <c r="FG410" s="21">
        <f t="shared" si="110"/>
        <v>0</v>
      </c>
      <c r="FH410" s="21">
        <f>IF(AND($AG410=PL①!$H$29,OR(入力①申請書項目!$M410=PL①!$A$25,入力①申請書項目!$M410=PL①!$A$26,入力①申請書項目!$M410=PL①!$A$27)),1,0)</f>
        <v>0</v>
      </c>
      <c r="FI410" s="21">
        <f>IF(AND($O$69=PL②!$G$1,入力①申請書項目!$AG410=PL①!$H$26,OR(入力①申請書項目!$M410=PL①!$A$25,入力①申請書項目!$M410=PL①!$A$26,入力①申請書項目!$M410=PL①!$A$28,入力①申請書項目!$M410=PL①!$A$29)),1,0)</f>
        <v>0</v>
      </c>
      <c r="FJ410" s="21">
        <f>IF(AND($AT410=PL①!$D$26,OR(入力①申請書項目!$M410=PL①!$A$25,入力①申請書項目!$M410=PL①!$A$26,入力①申請書項目!$M410=PL①!$A$27)),1,0)</f>
        <v>0</v>
      </c>
      <c r="FL410" s="37" t="str">
        <f t="shared" si="111"/>
        <v/>
      </c>
      <c r="FM410" s="37" t="str">
        <f t="shared" si="112"/>
        <v/>
      </c>
      <c r="FN410" s="37" t="str">
        <f t="shared" si="113"/>
        <v/>
      </c>
      <c r="FO410" s="37" t="str">
        <f t="shared" si="114"/>
        <v/>
      </c>
      <c r="FP410" s="37" t="str">
        <f t="shared" si="115"/>
        <v/>
      </c>
      <c r="FR410" s="54">
        <f t="shared" si="116"/>
        <v>1</v>
      </c>
      <c r="FS410" s="54" t="str">
        <f t="shared" si="117"/>
        <v/>
      </c>
    </row>
    <row r="411" spans="4:175" ht="13.5" customHeight="1">
      <c r="D411" s="410">
        <v>243</v>
      </c>
      <c r="E411" s="842"/>
      <c r="F411" s="843"/>
      <c r="G411" s="842"/>
      <c r="H411" s="843"/>
      <c r="I411" s="843"/>
      <c r="J411" s="842"/>
      <c r="K411" s="843"/>
      <c r="L411" s="843"/>
      <c r="M411" s="842"/>
      <c r="N411" s="842"/>
      <c r="O411" s="842"/>
      <c r="P411" s="842"/>
      <c r="Q411" s="853"/>
      <c r="R411" s="853"/>
      <c r="S411" s="853"/>
      <c r="T411" s="853"/>
      <c r="U411" s="853"/>
      <c r="V411" s="853"/>
      <c r="W411" s="853"/>
      <c r="X411" s="853"/>
      <c r="Y411" s="853"/>
      <c r="Z411" s="853"/>
      <c r="AA411" s="837"/>
      <c r="AB411" s="838"/>
      <c r="AC411" s="838"/>
      <c r="AD411" s="841"/>
      <c r="AE411" s="853"/>
      <c r="AF411" s="853"/>
      <c r="AG411" s="842"/>
      <c r="AH411" s="842"/>
      <c r="AI411" s="842"/>
      <c r="AJ411" s="842"/>
      <c r="AK411" s="839"/>
      <c r="AL411" s="839"/>
      <c r="AM411" s="839"/>
      <c r="AN411" s="853"/>
      <c r="AO411" s="853"/>
      <c r="AP411" s="849">
        <f t="shared" si="118"/>
        <v>0</v>
      </c>
      <c r="AQ411" s="849"/>
      <c r="AR411" s="849"/>
      <c r="AS411" s="849"/>
      <c r="AT411" s="855"/>
      <c r="AU411" s="855"/>
      <c r="AV411" s="834"/>
      <c r="AW411" s="834"/>
      <c r="AX411" s="834"/>
      <c r="AY411" s="834"/>
      <c r="AZ411" s="834"/>
      <c r="BA411" s="834"/>
      <c r="BB411" s="834"/>
      <c r="BC411" s="834"/>
      <c r="BD411" s="834"/>
      <c r="BE411" s="834"/>
      <c r="BF411" s="834"/>
      <c r="BG411" s="842"/>
      <c r="BH411" s="843"/>
      <c r="BI411" s="843"/>
      <c r="ET411" s="33"/>
      <c r="EU411" s="37">
        <f t="shared" si="105"/>
        <v>0</v>
      </c>
      <c r="EV411" s="37" t="str">
        <f t="shared" si="106"/>
        <v/>
      </c>
      <c r="EX411" s="21">
        <f>IF(AND(OR($M411=PL①!$A$25,$M411=PL①!$A$26,$M411=PL①!$A$27),OR($AG411=PL①!$H$26,$AG411=PL①!$H$27,$AG411=PL①!$H$28)),1,0)</f>
        <v>0</v>
      </c>
      <c r="EY411" s="21">
        <f t="shared" si="107"/>
        <v>0</v>
      </c>
      <c r="EZ411" s="112">
        <f>IF($EY411=0,1,IF($O$73="",0,VLOOKUP($O$73,PL②!$A$58:$P$1517,$EY411))+IF($AD$73="",0,VLOOKUP($AD$73,PL②!$A$58:$P$1517,$EY411))+IF($AS$73="",0,VLOOKUP($AS$73,PL②!$A$58:$P$1517,$EY411)))</f>
        <v>1</v>
      </c>
      <c r="FA411" s="21" t="str">
        <f t="shared" si="108"/>
        <v/>
      </c>
      <c r="FB411" s="112"/>
      <c r="FC411" s="21">
        <f>IF(OR($M411=PL①!$A$25,$M411=PL①!$A$26,$M411=PL①!$A$28,$M411=PL①!$A$29),1,0)</f>
        <v>0</v>
      </c>
      <c r="FF411" s="21">
        <f t="shared" si="109"/>
        <v>0</v>
      </c>
      <c r="FG411" s="21">
        <f t="shared" si="110"/>
        <v>0</v>
      </c>
      <c r="FH411" s="21">
        <f>IF(AND($AG411=PL①!$H$29,OR(入力①申請書項目!$M411=PL①!$A$25,入力①申請書項目!$M411=PL①!$A$26,入力①申請書項目!$M411=PL①!$A$27)),1,0)</f>
        <v>0</v>
      </c>
      <c r="FI411" s="21">
        <f>IF(AND($O$69=PL②!$G$1,入力①申請書項目!$AG411=PL①!$H$26,OR(入力①申請書項目!$M411=PL①!$A$25,入力①申請書項目!$M411=PL①!$A$26,入力①申請書項目!$M411=PL①!$A$28,入力①申請書項目!$M411=PL①!$A$29)),1,0)</f>
        <v>0</v>
      </c>
      <c r="FJ411" s="21">
        <f>IF(AND($AT411=PL①!$D$26,OR(入力①申請書項目!$M411=PL①!$A$25,入力①申請書項目!$M411=PL①!$A$26,入力①申請書項目!$M411=PL①!$A$27)),1,0)</f>
        <v>0</v>
      </c>
      <c r="FL411" s="37" t="str">
        <f t="shared" si="111"/>
        <v/>
      </c>
      <c r="FM411" s="37" t="str">
        <f t="shared" si="112"/>
        <v/>
      </c>
      <c r="FN411" s="37" t="str">
        <f t="shared" si="113"/>
        <v/>
      </c>
      <c r="FO411" s="37" t="str">
        <f t="shared" si="114"/>
        <v/>
      </c>
      <c r="FP411" s="37" t="str">
        <f t="shared" si="115"/>
        <v/>
      </c>
      <c r="FR411" s="54">
        <f t="shared" si="116"/>
        <v>1</v>
      </c>
      <c r="FS411" s="54" t="str">
        <f t="shared" si="117"/>
        <v/>
      </c>
    </row>
    <row r="412" spans="4:175" ht="13.5" customHeight="1">
      <c r="D412" s="410">
        <v>244</v>
      </c>
      <c r="E412" s="842"/>
      <c r="F412" s="843"/>
      <c r="G412" s="842"/>
      <c r="H412" s="843"/>
      <c r="I412" s="843"/>
      <c r="J412" s="842"/>
      <c r="K412" s="843"/>
      <c r="L412" s="843"/>
      <c r="M412" s="842"/>
      <c r="N412" s="842"/>
      <c r="O412" s="842"/>
      <c r="P412" s="842"/>
      <c r="Q412" s="853"/>
      <c r="R412" s="853"/>
      <c r="S412" s="853"/>
      <c r="T412" s="853"/>
      <c r="U412" s="853"/>
      <c r="V412" s="853"/>
      <c r="W412" s="853"/>
      <c r="X412" s="853"/>
      <c r="Y412" s="853"/>
      <c r="Z412" s="853"/>
      <c r="AA412" s="835"/>
      <c r="AB412" s="836"/>
      <c r="AC412" s="836"/>
      <c r="AD412" s="840"/>
      <c r="AE412" s="840"/>
      <c r="AF412" s="841"/>
      <c r="AG412" s="850"/>
      <c r="AH412" s="851"/>
      <c r="AI412" s="851"/>
      <c r="AJ412" s="852"/>
      <c r="AK412" s="839"/>
      <c r="AL412" s="839"/>
      <c r="AM412" s="839"/>
      <c r="AN412" s="854"/>
      <c r="AO412" s="840"/>
      <c r="AP412" s="849">
        <f t="shared" si="118"/>
        <v>0</v>
      </c>
      <c r="AQ412" s="849"/>
      <c r="AR412" s="849"/>
      <c r="AS412" s="849"/>
      <c r="AT412" s="847"/>
      <c r="AU412" s="848"/>
      <c r="AV412" s="834"/>
      <c r="AW412" s="834"/>
      <c r="AX412" s="834"/>
      <c r="AY412" s="834"/>
      <c r="AZ412" s="834"/>
      <c r="BA412" s="834"/>
      <c r="BB412" s="834"/>
      <c r="BC412" s="834"/>
      <c r="BD412" s="844"/>
      <c r="BE412" s="845"/>
      <c r="BF412" s="846"/>
      <c r="BG412" s="842"/>
      <c r="BH412" s="843"/>
      <c r="BI412" s="843"/>
      <c r="ET412" s="33"/>
      <c r="EU412" s="37">
        <f t="shared" si="105"/>
        <v>0</v>
      </c>
      <c r="EV412" s="37" t="str">
        <f t="shared" si="106"/>
        <v/>
      </c>
      <c r="EX412" s="21">
        <f>IF(AND(OR($M412=PL①!$A$25,$M412=PL①!$A$26,$M412=PL①!$A$27),OR($AG412=PL①!$H$26,$AG412=PL①!$H$27,$AG412=PL①!$H$28)),1,0)</f>
        <v>0</v>
      </c>
      <c r="EY412" s="21">
        <f t="shared" si="107"/>
        <v>0</v>
      </c>
      <c r="EZ412" s="112">
        <f>IF($EY412=0,1,IF($O$73="",0,VLOOKUP($O$73,PL②!$A$58:$P$1517,$EY412))+IF($AD$73="",0,VLOOKUP($AD$73,PL②!$A$58:$P$1517,$EY412))+IF($AS$73="",0,VLOOKUP($AS$73,PL②!$A$58:$P$1517,$EY412)))</f>
        <v>1</v>
      </c>
      <c r="FA412" s="21" t="str">
        <f t="shared" si="108"/>
        <v/>
      </c>
      <c r="FB412" s="112"/>
      <c r="FC412" s="21">
        <f>IF(OR($M412=PL①!$A$25,$M412=PL①!$A$26,$M412=PL①!$A$28,$M412=PL①!$A$29),1,0)</f>
        <v>0</v>
      </c>
      <c r="FF412" s="21">
        <f t="shared" si="109"/>
        <v>0</v>
      </c>
      <c r="FG412" s="21">
        <f t="shared" si="110"/>
        <v>0</v>
      </c>
      <c r="FH412" s="21">
        <f>IF(AND($AG412=PL①!$H$29,OR(入力①申請書項目!$M412=PL①!$A$25,入力①申請書項目!$M412=PL①!$A$26,入力①申請書項目!$M412=PL①!$A$27)),1,0)</f>
        <v>0</v>
      </c>
      <c r="FI412" s="21">
        <f>IF(AND($O$69=PL②!$G$1,入力①申請書項目!$AG412=PL①!$H$26,OR(入力①申請書項目!$M412=PL①!$A$25,入力①申請書項目!$M412=PL①!$A$26,入力①申請書項目!$M412=PL①!$A$28,入力①申請書項目!$M412=PL①!$A$29)),1,0)</f>
        <v>0</v>
      </c>
      <c r="FJ412" s="21">
        <f>IF(AND($AT412=PL①!$D$26,OR(入力①申請書項目!$M412=PL①!$A$25,入力①申請書項目!$M412=PL①!$A$26,入力①申請書項目!$M412=PL①!$A$27)),1,0)</f>
        <v>0</v>
      </c>
      <c r="FL412" s="37" t="str">
        <f t="shared" si="111"/>
        <v/>
      </c>
      <c r="FM412" s="37" t="str">
        <f t="shared" si="112"/>
        <v/>
      </c>
      <c r="FN412" s="37" t="str">
        <f t="shared" si="113"/>
        <v/>
      </c>
      <c r="FO412" s="37" t="str">
        <f t="shared" si="114"/>
        <v/>
      </c>
      <c r="FP412" s="37" t="str">
        <f t="shared" si="115"/>
        <v/>
      </c>
      <c r="FR412" s="54">
        <f t="shared" si="116"/>
        <v>1</v>
      </c>
      <c r="FS412" s="54" t="str">
        <f t="shared" si="117"/>
        <v/>
      </c>
    </row>
    <row r="413" spans="4:175" ht="13.5" customHeight="1">
      <c r="D413" s="410">
        <v>245</v>
      </c>
      <c r="E413" s="842"/>
      <c r="F413" s="843"/>
      <c r="G413" s="842"/>
      <c r="H413" s="843"/>
      <c r="I413" s="843"/>
      <c r="J413" s="842"/>
      <c r="K413" s="843"/>
      <c r="L413" s="843"/>
      <c r="M413" s="842"/>
      <c r="N413" s="842"/>
      <c r="O413" s="842"/>
      <c r="P413" s="842"/>
      <c r="Q413" s="853"/>
      <c r="R413" s="853"/>
      <c r="S413" s="853"/>
      <c r="T413" s="853"/>
      <c r="U413" s="853"/>
      <c r="V413" s="853"/>
      <c r="W413" s="853"/>
      <c r="X413" s="853"/>
      <c r="Y413" s="853"/>
      <c r="Z413" s="853"/>
      <c r="AA413" s="835"/>
      <c r="AB413" s="836"/>
      <c r="AC413" s="836"/>
      <c r="AD413" s="841"/>
      <c r="AE413" s="853"/>
      <c r="AF413" s="853"/>
      <c r="AG413" s="842"/>
      <c r="AH413" s="842"/>
      <c r="AI413" s="842"/>
      <c r="AJ413" s="842"/>
      <c r="AK413" s="839"/>
      <c r="AL413" s="839"/>
      <c r="AM413" s="839"/>
      <c r="AN413" s="853"/>
      <c r="AO413" s="853"/>
      <c r="AP413" s="849">
        <f t="shared" si="118"/>
        <v>0</v>
      </c>
      <c r="AQ413" s="849"/>
      <c r="AR413" s="849"/>
      <c r="AS413" s="849"/>
      <c r="AT413" s="855"/>
      <c r="AU413" s="855"/>
      <c r="AV413" s="834"/>
      <c r="AW413" s="834"/>
      <c r="AX413" s="834"/>
      <c r="AY413" s="834"/>
      <c r="AZ413" s="834"/>
      <c r="BA413" s="834"/>
      <c r="BB413" s="834"/>
      <c r="BC413" s="834"/>
      <c r="BD413" s="834"/>
      <c r="BE413" s="834"/>
      <c r="BF413" s="834"/>
      <c r="BG413" s="842"/>
      <c r="BH413" s="843"/>
      <c r="BI413" s="843"/>
      <c r="ET413" s="33"/>
      <c r="EU413" s="37">
        <f t="shared" si="105"/>
        <v>0</v>
      </c>
      <c r="EV413" s="37" t="str">
        <f t="shared" si="106"/>
        <v/>
      </c>
      <c r="EX413" s="21">
        <f>IF(AND(OR($M413=PL①!$A$25,$M413=PL①!$A$26,$M413=PL①!$A$27),OR($AG413=PL①!$H$26,$AG413=PL①!$H$27,$AG413=PL①!$H$28)),1,0)</f>
        <v>0</v>
      </c>
      <c r="EY413" s="21">
        <f t="shared" si="107"/>
        <v>0</v>
      </c>
      <c r="EZ413" s="112">
        <f>IF($EY413=0,1,IF($O$73="",0,VLOOKUP($O$73,PL②!$A$58:$P$1517,$EY413))+IF($AD$73="",0,VLOOKUP($AD$73,PL②!$A$58:$P$1517,$EY413))+IF($AS$73="",0,VLOOKUP($AS$73,PL②!$A$58:$P$1517,$EY413)))</f>
        <v>1</v>
      </c>
      <c r="FA413" s="21" t="str">
        <f t="shared" si="108"/>
        <v/>
      </c>
      <c r="FB413" s="112"/>
      <c r="FC413" s="21">
        <f>IF(OR($M413=PL①!$A$25,$M413=PL①!$A$26,$M413=PL①!$A$28,$M413=PL①!$A$29),1,0)</f>
        <v>0</v>
      </c>
      <c r="FF413" s="21">
        <f t="shared" si="109"/>
        <v>0</v>
      </c>
      <c r="FG413" s="21">
        <f t="shared" si="110"/>
        <v>0</v>
      </c>
      <c r="FH413" s="21">
        <f>IF(AND($AG413=PL①!$H$29,OR(入力①申請書項目!$M413=PL①!$A$25,入力①申請書項目!$M413=PL①!$A$26,入力①申請書項目!$M413=PL①!$A$27)),1,0)</f>
        <v>0</v>
      </c>
      <c r="FI413" s="21">
        <f>IF(AND($O$69=PL②!$G$1,入力①申請書項目!$AG413=PL①!$H$26,OR(入力①申請書項目!$M413=PL①!$A$25,入力①申請書項目!$M413=PL①!$A$26,入力①申請書項目!$M413=PL①!$A$28,入力①申請書項目!$M413=PL①!$A$29)),1,0)</f>
        <v>0</v>
      </c>
      <c r="FJ413" s="21">
        <f>IF(AND($AT413=PL①!$D$26,OR(入力①申請書項目!$M413=PL①!$A$25,入力①申請書項目!$M413=PL①!$A$26,入力①申請書項目!$M413=PL①!$A$27)),1,0)</f>
        <v>0</v>
      </c>
      <c r="FL413" s="37" t="str">
        <f t="shared" si="111"/>
        <v/>
      </c>
      <c r="FM413" s="37" t="str">
        <f t="shared" si="112"/>
        <v/>
      </c>
      <c r="FN413" s="37" t="str">
        <f t="shared" si="113"/>
        <v/>
      </c>
      <c r="FO413" s="37" t="str">
        <f t="shared" si="114"/>
        <v/>
      </c>
      <c r="FP413" s="37" t="str">
        <f t="shared" si="115"/>
        <v/>
      </c>
      <c r="FR413" s="54">
        <f t="shared" si="116"/>
        <v>1</v>
      </c>
      <c r="FS413" s="54" t="str">
        <f t="shared" si="117"/>
        <v/>
      </c>
    </row>
    <row r="414" spans="4:175" ht="13.5" customHeight="1">
      <c r="D414" s="410">
        <v>246</v>
      </c>
      <c r="E414" s="842"/>
      <c r="F414" s="843"/>
      <c r="G414" s="842"/>
      <c r="H414" s="843"/>
      <c r="I414" s="843"/>
      <c r="J414" s="842"/>
      <c r="K414" s="843"/>
      <c r="L414" s="843"/>
      <c r="M414" s="842"/>
      <c r="N414" s="842"/>
      <c r="O414" s="842"/>
      <c r="P414" s="842"/>
      <c r="Q414" s="853"/>
      <c r="R414" s="853"/>
      <c r="S414" s="853"/>
      <c r="T414" s="853"/>
      <c r="U414" s="853"/>
      <c r="V414" s="853"/>
      <c r="W414" s="853"/>
      <c r="X414" s="853"/>
      <c r="Y414" s="853"/>
      <c r="Z414" s="853"/>
      <c r="AA414" s="837"/>
      <c r="AB414" s="838"/>
      <c r="AC414" s="838"/>
      <c r="AD414" s="841"/>
      <c r="AE414" s="853"/>
      <c r="AF414" s="853"/>
      <c r="AG414" s="842"/>
      <c r="AH414" s="842"/>
      <c r="AI414" s="842"/>
      <c r="AJ414" s="842"/>
      <c r="AK414" s="839"/>
      <c r="AL414" s="839"/>
      <c r="AM414" s="839"/>
      <c r="AN414" s="853"/>
      <c r="AO414" s="853"/>
      <c r="AP414" s="849">
        <f t="shared" si="118"/>
        <v>0</v>
      </c>
      <c r="AQ414" s="849"/>
      <c r="AR414" s="849"/>
      <c r="AS414" s="849"/>
      <c r="AT414" s="855"/>
      <c r="AU414" s="855"/>
      <c r="AV414" s="834"/>
      <c r="AW414" s="834"/>
      <c r="AX414" s="834"/>
      <c r="AY414" s="834"/>
      <c r="AZ414" s="834"/>
      <c r="BA414" s="834"/>
      <c r="BB414" s="834"/>
      <c r="BC414" s="834"/>
      <c r="BD414" s="834"/>
      <c r="BE414" s="834"/>
      <c r="BF414" s="834"/>
      <c r="BG414" s="842"/>
      <c r="BH414" s="843"/>
      <c r="BI414" s="843"/>
      <c r="ET414" s="33"/>
      <c r="EU414" s="37">
        <f t="shared" si="105"/>
        <v>0</v>
      </c>
      <c r="EV414" s="37" t="str">
        <f t="shared" si="106"/>
        <v/>
      </c>
      <c r="EX414" s="21">
        <f>IF(AND(OR($M414=PL①!$A$25,$M414=PL①!$A$26,$M414=PL①!$A$27),OR($AG414=PL①!$H$26,$AG414=PL①!$H$27,$AG414=PL①!$H$28)),1,0)</f>
        <v>0</v>
      </c>
      <c r="EY414" s="21">
        <f t="shared" si="107"/>
        <v>0</v>
      </c>
      <c r="EZ414" s="112">
        <f>IF($EY414=0,1,IF($O$73="",0,VLOOKUP($O$73,PL②!$A$58:$P$1517,$EY414))+IF($AD$73="",0,VLOOKUP($AD$73,PL②!$A$58:$P$1517,$EY414))+IF($AS$73="",0,VLOOKUP($AS$73,PL②!$A$58:$P$1517,$EY414)))</f>
        <v>1</v>
      </c>
      <c r="FA414" s="21" t="str">
        <f t="shared" si="108"/>
        <v/>
      </c>
      <c r="FB414" s="112"/>
      <c r="FC414" s="21">
        <f>IF(OR($M414=PL①!$A$25,$M414=PL①!$A$26,$M414=PL①!$A$28,$M414=PL①!$A$29),1,0)</f>
        <v>0</v>
      </c>
      <c r="FF414" s="21">
        <f t="shared" si="109"/>
        <v>0</v>
      </c>
      <c r="FG414" s="21">
        <f t="shared" si="110"/>
        <v>0</v>
      </c>
      <c r="FH414" s="21">
        <f>IF(AND($AG414=PL①!$H$29,OR(入力①申請書項目!$M414=PL①!$A$25,入力①申請書項目!$M414=PL①!$A$26,入力①申請書項目!$M414=PL①!$A$27)),1,0)</f>
        <v>0</v>
      </c>
      <c r="FI414" s="21">
        <f>IF(AND($O$69=PL②!$G$1,入力①申請書項目!$AG414=PL①!$H$26,OR(入力①申請書項目!$M414=PL①!$A$25,入力①申請書項目!$M414=PL①!$A$26,入力①申請書項目!$M414=PL①!$A$28,入力①申請書項目!$M414=PL①!$A$29)),1,0)</f>
        <v>0</v>
      </c>
      <c r="FJ414" s="21">
        <f>IF(AND($AT414=PL①!$D$26,OR(入力①申請書項目!$M414=PL①!$A$25,入力①申請書項目!$M414=PL①!$A$26,入力①申請書項目!$M414=PL①!$A$27)),1,0)</f>
        <v>0</v>
      </c>
      <c r="FL414" s="37" t="str">
        <f t="shared" si="111"/>
        <v/>
      </c>
      <c r="FM414" s="37" t="str">
        <f t="shared" si="112"/>
        <v/>
      </c>
      <c r="FN414" s="37" t="str">
        <f t="shared" si="113"/>
        <v/>
      </c>
      <c r="FO414" s="37" t="str">
        <f t="shared" si="114"/>
        <v/>
      </c>
      <c r="FP414" s="37" t="str">
        <f t="shared" si="115"/>
        <v/>
      </c>
      <c r="FR414" s="54">
        <f t="shared" si="116"/>
        <v>1</v>
      </c>
      <c r="FS414" s="54" t="str">
        <f t="shared" si="117"/>
        <v/>
      </c>
    </row>
    <row r="415" spans="4:175" ht="13.5" customHeight="1">
      <c r="D415" s="410">
        <v>247</v>
      </c>
      <c r="E415" s="842"/>
      <c r="F415" s="843"/>
      <c r="G415" s="842"/>
      <c r="H415" s="843"/>
      <c r="I415" s="843"/>
      <c r="J415" s="842"/>
      <c r="K415" s="843"/>
      <c r="L415" s="843"/>
      <c r="M415" s="842"/>
      <c r="N415" s="842"/>
      <c r="O415" s="842"/>
      <c r="P415" s="842"/>
      <c r="Q415" s="853"/>
      <c r="R415" s="853"/>
      <c r="S415" s="853"/>
      <c r="T415" s="853"/>
      <c r="U415" s="853"/>
      <c r="V415" s="853"/>
      <c r="W415" s="853"/>
      <c r="X415" s="853"/>
      <c r="Y415" s="853"/>
      <c r="Z415" s="853"/>
      <c r="AA415" s="835"/>
      <c r="AB415" s="836"/>
      <c r="AC415" s="836"/>
      <c r="AD415" s="840"/>
      <c r="AE415" s="840"/>
      <c r="AF415" s="841"/>
      <c r="AG415" s="850"/>
      <c r="AH415" s="851"/>
      <c r="AI415" s="851"/>
      <c r="AJ415" s="852"/>
      <c r="AK415" s="839"/>
      <c r="AL415" s="839"/>
      <c r="AM415" s="839"/>
      <c r="AN415" s="854"/>
      <c r="AO415" s="840"/>
      <c r="AP415" s="849">
        <f t="shared" si="118"/>
        <v>0</v>
      </c>
      <c r="AQ415" s="849"/>
      <c r="AR415" s="849"/>
      <c r="AS415" s="849"/>
      <c r="AT415" s="847"/>
      <c r="AU415" s="848"/>
      <c r="AV415" s="834"/>
      <c r="AW415" s="834"/>
      <c r="AX415" s="834"/>
      <c r="AY415" s="834"/>
      <c r="AZ415" s="834"/>
      <c r="BA415" s="834"/>
      <c r="BB415" s="834"/>
      <c r="BC415" s="834"/>
      <c r="BD415" s="844"/>
      <c r="BE415" s="845"/>
      <c r="BF415" s="846"/>
      <c r="BG415" s="842"/>
      <c r="BH415" s="843"/>
      <c r="BI415" s="843"/>
      <c r="ET415" s="33"/>
      <c r="EU415" s="37">
        <f t="shared" si="105"/>
        <v>0</v>
      </c>
      <c r="EV415" s="37" t="str">
        <f t="shared" si="106"/>
        <v/>
      </c>
      <c r="EX415" s="21">
        <f>IF(AND(OR($M415=PL①!$A$25,$M415=PL①!$A$26,$M415=PL①!$A$27),OR($AG415=PL①!$H$26,$AG415=PL①!$H$27,$AG415=PL①!$H$28)),1,0)</f>
        <v>0</v>
      </c>
      <c r="EY415" s="21">
        <f t="shared" si="107"/>
        <v>0</v>
      </c>
      <c r="EZ415" s="112">
        <f>IF($EY415=0,1,IF($O$73="",0,VLOOKUP($O$73,PL②!$A$58:$P$1517,$EY415))+IF($AD$73="",0,VLOOKUP($AD$73,PL②!$A$58:$P$1517,$EY415))+IF($AS$73="",0,VLOOKUP($AS$73,PL②!$A$58:$P$1517,$EY415)))</f>
        <v>1</v>
      </c>
      <c r="FA415" s="21" t="str">
        <f t="shared" si="108"/>
        <v/>
      </c>
      <c r="FB415" s="112"/>
      <c r="FC415" s="21">
        <f>IF(OR($M415=PL①!$A$25,$M415=PL①!$A$26,$M415=PL①!$A$28,$M415=PL①!$A$29),1,0)</f>
        <v>0</v>
      </c>
      <c r="FF415" s="21">
        <f t="shared" si="109"/>
        <v>0</v>
      </c>
      <c r="FG415" s="21">
        <f t="shared" si="110"/>
        <v>0</v>
      </c>
      <c r="FH415" s="21">
        <f>IF(AND($AG415=PL①!$H$29,OR(入力①申請書項目!$M415=PL①!$A$25,入力①申請書項目!$M415=PL①!$A$26,入力①申請書項目!$M415=PL①!$A$27)),1,0)</f>
        <v>0</v>
      </c>
      <c r="FI415" s="21">
        <f>IF(AND($O$69=PL②!$G$1,入力①申請書項目!$AG415=PL①!$H$26,OR(入力①申請書項目!$M415=PL①!$A$25,入力①申請書項目!$M415=PL①!$A$26,入力①申請書項目!$M415=PL①!$A$28,入力①申請書項目!$M415=PL①!$A$29)),1,0)</f>
        <v>0</v>
      </c>
      <c r="FJ415" s="21">
        <f>IF(AND($AT415=PL①!$D$26,OR(入力①申請書項目!$M415=PL①!$A$25,入力①申請書項目!$M415=PL①!$A$26,入力①申請書項目!$M415=PL①!$A$27)),1,0)</f>
        <v>0</v>
      </c>
      <c r="FL415" s="37" t="str">
        <f t="shared" si="111"/>
        <v/>
      </c>
      <c r="FM415" s="37" t="str">
        <f t="shared" si="112"/>
        <v/>
      </c>
      <c r="FN415" s="37" t="str">
        <f t="shared" si="113"/>
        <v/>
      </c>
      <c r="FO415" s="37" t="str">
        <f t="shared" si="114"/>
        <v/>
      </c>
      <c r="FP415" s="37" t="str">
        <f t="shared" si="115"/>
        <v/>
      </c>
      <c r="FR415" s="54">
        <f t="shared" si="116"/>
        <v>1</v>
      </c>
      <c r="FS415" s="54" t="str">
        <f t="shared" si="117"/>
        <v/>
      </c>
    </row>
    <row r="416" spans="4:175" ht="13.5" customHeight="1">
      <c r="D416" s="410">
        <v>248</v>
      </c>
      <c r="E416" s="842"/>
      <c r="F416" s="843"/>
      <c r="G416" s="842"/>
      <c r="H416" s="843"/>
      <c r="I416" s="843"/>
      <c r="J416" s="842"/>
      <c r="K416" s="843"/>
      <c r="L416" s="843"/>
      <c r="M416" s="842"/>
      <c r="N416" s="842"/>
      <c r="O416" s="842"/>
      <c r="P416" s="842"/>
      <c r="Q416" s="853"/>
      <c r="R416" s="853"/>
      <c r="S416" s="853"/>
      <c r="T416" s="853"/>
      <c r="U416" s="853"/>
      <c r="V416" s="853"/>
      <c r="W416" s="853"/>
      <c r="X416" s="853"/>
      <c r="Y416" s="853"/>
      <c r="Z416" s="853"/>
      <c r="AA416" s="835"/>
      <c r="AB416" s="836"/>
      <c r="AC416" s="836"/>
      <c r="AD416" s="841"/>
      <c r="AE416" s="853"/>
      <c r="AF416" s="853"/>
      <c r="AG416" s="842"/>
      <c r="AH416" s="842"/>
      <c r="AI416" s="842"/>
      <c r="AJ416" s="842"/>
      <c r="AK416" s="839"/>
      <c r="AL416" s="839"/>
      <c r="AM416" s="839"/>
      <c r="AN416" s="853"/>
      <c r="AO416" s="853"/>
      <c r="AP416" s="849">
        <f t="shared" si="118"/>
        <v>0</v>
      </c>
      <c r="AQ416" s="849"/>
      <c r="AR416" s="849"/>
      <c r="AS416" s="849"/>
      <c r="AT416" s="855"/>
      <c r="AU416" s="855"/>
      <c r="AV416" s="834"/>
      <c r="AW416" s="834"/>
      <c r="AX416" s="834"/>
      <c r="AY416" s="834"/>
      <c r="AZ416" s="834"/>
      <c r="BA416" s="834"/>
      <c r="BB416" s="834"/>
      <c r="BC416" s="834"/>
      <c r="BD416" s="834"/>
      <c r="BE416" s="834"/>
      <c r="BF416" s="834"/>
      <c r="BG416" s="842"/>
      <c r="BH416" s="843"/>
      <c r="BI416" s="843"/>
      <c r="ET416" s="33"/>
      <c r="EU416" s="37">
        <f t="shared" si="105"/>
        <v>0</v>
      </c>
      <c r="EV416" s="37" t="str">
        <f t="shared" si="106"/>
        <v/>
      </c>
      <c r="EX416" s="21">
        <f>IF(AND(OR($M416=PL①!$A$25,$M416=PL①!$A$26,$M416=PL①!$A$27),OR($AG416=PL①!$H$26,$AG416=PL①!$H$27,$AG416=PL①!$H$28)),1,0)</f>
        <v>0</v>
      </c>
      <c r="EY416" s="21">
        <f t="shared" si="107"/>
        <v>0</v>
      </c>
      <c r="EZ416" s="112">
        <f>IF($EY416=0,1,IF($O$73="",0,VLOOKUP($O$73,PL②!$A$58:$P$1517,$EY416))+IF($AD$73="",0,VLOOKUP($AD$73,PL②!$A$58:$P$1517,$EY416))+IF($AS$73="",0,VLOOKUP($AS$73,PL②!$A$58:$P$1517,$EY416)))</f>
        <v>1</v>
      </c>
      <c r="FA416" s="21" t="str">
        <f t="shared" si="108"/>
        <v/>
      </c>
      <c r="FB416" s="112"/>
      <c r="FC416" s="21">
        <f>IF(OR($M416=PL①!$A$25,$M416=PL①!$A$26,$M416=PL①!$A$28,$M416=PL①!$A$29),1,0)</f>
        <v>0</v>
      </c>
      <c r="FF416" s="21">
        <f t="shared" si="109"/>
        <v>0</v>
      </c>
      <c r="FG416" s="21">
        <f t="shared" si="110"/>
        <v>0</v>
      </c>
      <c r="FH416" s="21">
        <f>IF(AND($AG416=PL①!$H$29,OR(入力①申請書項目!$M416=PL①!$A$25,入力①申請書項目!$M416=PL①!$A$26,入力①申請書項目!$M416=PL①!$A$27)),1,0)</f>
        <v>0</v>
      </c>
      <c r="FI416" s="21">
        <f>IF(AND($O$69=PL②!$G$1,入力①申請書項目!$AG416=PL①!$H$26,OR(入力①申請書項目!$M416=PL①!$A$25,入力①申請書項目!$M416=PL①!$A$26,入力①申請書項目!$M416=PL①!$A$28,入力①申請書項目!$M416=PL①!$A$29)),1,0)</f>
        <v>0</v>
      </c>
      <c r="FJ416" s="21">
        <f>IF(AND($AT416=PL①!$D$26,OR(入力①申請書項目!$M416=PL①!$A$25,入力①申請書項目!$M416=PL①!$A$26,入力①申請書項目!$M416=PL①!$A$27)),1,0)</f>
        <v>0</v>
      </c>
      <c r="FL416" s="37" t="str">
        <f t="shared" si="111"/>
        <v/>
      </c>
      <c r="FM416" s="37" t="str">
        <f t="shared" si="112"/>
        <v/>
      </c>
      <c r="FN416" s="37" t="str">
        <f t="shared" si="113"/>
        <v/>
      </c>
      <c r="FO416" s="37" t="str">
        <f t="shared" si="114"/>
        <v/>
      </c>
      <c r="FP416" s="37" t="str">
        <f t="shared" si="115"/>
        <v/>
      </c>
      <c r="FR416" s="54">
        <f t="shared" si="116"/>
        <v>1</v>
      </c>
      <c r="FS416" s="54" t="str">
        <f t="shared" si="117"/>
        <v/>
      </c>
    </row>
    <row r="417" spans="4:175" ht="13.5" customHeight="1">
      <c r="D417" s="410">
        <v>249</v>
      </c>
      <c r="E417" s="842"/>
      <c r="F417" s="843"/>
      <c r="G417" s="842"/>
      <c r="H417" s="843"/>
      <c r="I417" s="843"/>
      <c r="J417" s="842"/>
      <c r="K417" s="843"/>
      <c r="L417" s="843"/>
      <c r="M417" s="842"/>
      <c r="N417" s="842"/>
      <c r="O417" s="842"/>
      <c r="P417" s="842"/>
      <c r="Q417" s="853"/>
      <c r="R417" s="853"/>
      <c r="S417" s="853"/>
      <c r="T417" s="853"/>
      <c r="U417" s="853"/>
      <c r="V417" s="853"/>
      <c r="W417" s="853"/>
      <c r="X417" s="853"/>
      <c r="Y417" s="853"/>
      <c r="Z417" s="853"/>
      <c r="AA417" s="837"/>
      <c r="AB417" s="838"/>
      <c r="AC417" s="838"/>
      <c r="AD417" s="841"/>
      <c r="AE417" s="853"/>
      <c r="AF417" s="853"/>
      <c r="AG417" s="842"/>
      <c r="AH417" s="842"/>
      <c r="AI417" s="842"/>
      <c r="AJ417" s="842"/>
      <c r="AK417" s="839"/>
      <c r="AL417" s="839"/>
      <c r="AM417" s="839"/>
      <c r="AN417" s="853"/>
      <c r="AO417" s="853"/>
      <c r="AP417" s="849">
        <f t="shared" si="118"/>
        <v>0</v>
      </c>
      <c r="AQ417" s="849"/>
      <c r="AR417" s="849"/>
      <c r="AS417" s="849"/>
      <c r="AT417" s="855"/>
      <c r="AU417" s="855"/>
      <c r="AV417" s="834"/>
      <c r="AW417" s="834"/>
      <c r="AX417" s="834"/>
      <c r="AY417" s="834"/>
      <c r="AZ417" s="834"/>
      <c r="BA417" s="834"/>
      <c r="BB417" s="834"/>
      <c r="BC417" s="834"/>
      <c r="BD417" s="834"/>
      <c r="BE417" s="834"/>
      <c r="BF417" s="834"/>
      <c r="BG417" s="842"/>
      <c r="BH417" s="843"/>
      <c r="BI417" s="843"/>
      <c r="ET417" s="33"/>
      <c r="EU417" s="37">
        <f t="shared" si="105"/>
        <v>0</v>
      </c>
      <c r="EV417" s="37" t="str">
        <f t="shared" si="106"/>
        <v/>
      </c>
      <c r="EX417" s="21">
        <f>IF(AND(OR($M417=PL①!$A$25,$M417=PL①!$A$26,$M417=PL①!$A$27),OR($AG417=PL①!$H$26,$AG417=PL①!$H$27,$AG417=PL①!$H$28)),1,0)</f>
        <v>0</v>
      </c>
      <c r="EY417" s="21">
        <f t="shared" si="107"/>
        <v>0</v>
      </c>
      <c r="EZ417" s="112">
        <f>IF($EY417=0,1,IF($O$73="",0,VLOOKUP($O$73,PL②!$A$58:$P$1517,$EY417))+IF($AD$73="",0,VLOOKUP($AD$73,PL②!$A$58:$P$1517,$EY417))+IF($AS$73="",0,VLOOKUP($AS$73,PL②!$A$58:$P$1517,$EY417)))</f>
        <v>1</v>
      </c>
      <c r="FA417" s="21" t="str">
        <f t="shared" si="108"/>
        <v/>
      </c>
      <c r="FB417" s="112"/>
      <c r="FC417" s="21">
        <f>IF(OR($M417=PL①!$A$25,$M417=PL①!$A$26,$M417=PL①!$A$28,$M417=PL①!$A$29),1,0)</f>
        <v>0</v>
      </c>
      <c r="FF417" s="21">
        <f t="shared" si="109"/>
        <v>0</v>
      </c>
      <c r="FG417" s="21">
        <f t="shared" si="110"/>
        <v>0</v>
      </c>
      <c r="FH417" s="21">
        <f>IF(AND($AG417=PL①!$H$29,OR(入力①申請書項目!$M417=PL①!$A$25,入力①申請書項目!$M417=PL①!$A$26,入力①申請書項目!$M417=PL①!$A$27)),1,0)</f>
        <v>0</v>
      </c>
      <c r="FI417" s="21">
        <f>IF(AND($O$69=PL②!$G$1,入力①申請書項目!$AG417=PL①!$H$26,OR(入力①申請書項目!$M417=PL①!$A$25,入力①申請書項目!$M417=PL①!$A$26,入力①申請書項目!$M417=PL①!$A$28,入力①申請書項目!$M417=PL①!$A$29)),1,0)</f>
        <v>0</v>
      </c>
      <c r="FJ417" s="21">
        <f>IF(AND($AT417=PL①!$D$26,OR(入力①申請書項目!$M417=PL①!$A$25,入力①申請書項目!$M417=PL①!$A$26,入力①申請書項目!$M417=PL①!$A$27)),1,0)</f>
        <v>0</v>
      </c>
      <c r="FL417" s="37" t="str">
        <f t="shared" si="111"/>
        <v/>
      </c>
      <c r="FM417" s="37" t="str">
        <f t="shared" si="112"/>
        <v/>
      </c>
      <c r="FN417" s="37" t="str">
        <f t="shared" si="113"/>
        <v/>
      </c>
      <c r="FO417" s="37" t="str">
        <f t="shared" si="114"/>
        <v/>
      </c>
      <c r="FP417" s="37" t="str">
        <f t="shared" si="115"/>
        <v/>
      </c>
      <c r="FR417" s="54">
        <f t="shared" si="116"/>
        <v>1</v>
      </c>
      <c r="FS417" s="54" t="str">
        <f t="shared" si="117"/>
        <v/>
      </c>
    </row>
    <row r="418" spans="4:175" ht="13.5" customHeight="1">
      <c r="D418" s="410">
        <v>250</v>
      </c>
      <c r="E418" s="842"/>
      <c r="F418" s="843"/>
      <c r="G418" s="842"/>
      <c r="H418" s="843"/>
      <c r="I418" s="843"/>
      <c r="J418" s="842"/>
      <c r="K418" s="843"/>
      <c r="L418" s="843"/>
      <c r="M418" s="842"/>
      <c r="N418" s="842"/>
      <c r="O418" s="842"/>
      <c r="P418" s="842"/>
      <c r="Q418" s="853"/>
      <c r="R418" s="853"/>
      <c r="S418" s="853"/>
      <c r="T418" s="853"/>
      <c r="U418" s="853"/>
      <c r="V418" s="853"/>
      <c r="W418" s="853"/>
      <c r="X418" s="853"/>
      <c r="Y418" s="853"/>
      <c r="Z418" s="853"/>
      <c r="AA418" s="835"/>
      <c r="AB418" s="836"/>
      <c r="AC418" s="836"/>
      <c r="AD418" s="840"/>
      <c r="AE418" s="840"/>
      <c r="AF418" s="841"/>
      <c r="AG418" s="850"/>
      <c r="AH418" s="851"/>
      <c r="AI418" s="851"/>
      <c r="AJ418" s="852"/>
      <c r="AK418" s="839"/>
      <c r="AL418" s="839"/>
      <c r="AM418" s="839"/>
      <c r="AN418" s="854"/>
      <c r="AO418" s="840"/>
      <c r="AP418" s="849">
        <f t="shared" si="118"/>
        <v>0</v>
      </c>
      <c r="AQ418" s="849"/>
      <c r="AR418" s="849"/>
      <c r="AS418" s="849"/>
      <c r="AT418" s="847"/>
      <c r="AU418" s="848"/>
      <c r="AV418" s="834"/>
      <c r="AW418" s="834"/>
      <c r="AX418" s="834"/>
      <c r="AY418" s="834"/>
      <c r="AZ418" s="834"/>
      <c r="BA418" s="834"/>
      <c r="BB418" s="834"/>
      <c r="BC418" s="834"/>
      <c r="BD418" s="844"/>
      <c r="BE418" s="845"/>
      <c r="BF418" s="846"/>
      <c r="BG418" s="842"/>
      <c r="BH418" s="843"/>
      <c r="BI418" s="843"/>
      <c r="ET418" s="33"/>
      <c r="EU418" s="37">
        <f t="shared" si="105"/>
        <v>0</v>
      </c>
      <c r="EV418" s="37" t="str">
        <f t="shared" si="106"/>
        <v/>
      </c>
      <c r="EX418" s="21">
        <f>IF(AND(OR($M418=PL①!$A$25,$M418=PL①!$A$26,$M418=PL①!$A$27),OR($AG418=PL①!$H$26,$AG418=PL①!$H$27,$AG418=PL①!$H$28)),1,0)</f>
        <v>0</v>
      </c>
      <c r="EY418" s="21">
        <f t="shared" si="107"/>
        <v>0</v>
      </c>
      <c r="EZ418" s="112">
        <f>IF($EY418=0,1,IF($O$73="",0,VLOOKUP($O$73,PL②!$A$58:$P$1517,$EY418))+IF($AD$73="",0,VLOOKUP($AD$73,PL②!$A$58:$P$1517,$EY418))+IF($AS$73="",0,VLOOKUP($AS$73,PL②!$A$58:$P$1517,$EY418)))</f>
        <v>1</v>
      </c>
      <c r="FA418" s="21" t="str">
        <f t="shared" si="108"/>
        <v/>
      </c>
      <c r="FB418" s="112"/>
      <c r="FC418" s="21">
        <f>IF(OR($M418=PL①!$A$25,$M418=PL①!$A$26,$M418=PL①!$A$28,$M418=PL①!$A$29),1,0)</f>
        <v>0</v>
      </c>
      <c r="FF418" s="21">
        <f t="shared" si="109"/>
        <v>0</v>
      </c>
      <c r="FG418" s="21">
        <f t="shared" si="110"/>
        <v>0</v>
      </c>
      <c r="FH418" s="21">
        <f>IF(AND($AG418=PL①!$H$29,OR(入力①申請書項目!$M418=PL①!$A$25,入力①申請書項目!$M418=PL①!$A$26,入力①申請書項目!$M418=PL①!$A$27)),1,0)</f>
        <v>0</v>
      </c>
      <c r="FI418" s="21">
        <f>IF(AND($O$69=PL②!$G$1,入力①申請書項目!$AG418=PL①!$H$26,OR(入力①申請書項目!$M418=PL①!$A$25,入力①申請書項目!$M418=PL①!$A$26,入力①申請書項目!$M418=PL①!$A$28,入力①申請書項目!$M418=PL①!$A$29)),1,0)</f>
        <v>0</v>
      </c>
      <c r="FJ418" s="21">
        <f>IF(AND($AT418=PL①!$D$26,OR(入力①申請書項目!$M418=PL①!$A$25,入力①申請書項目!$M418=PL①!$A$26,入力①申請書項目!$M418=PL①!$A$27)),1,0)</f>
        <v>0</v>
      </c>
      <c r="FL418" s="37" t="str">
        <f t="shared" si="111"/>
        <v/>
      </c>
      <c r="FM418" s="37" t="str">
        <f t="shared" si="112"/>
        <v/>
      </c>
      <c r="FN418" s="37" t="str">
        <f t="shared" si="113"/>
        <v/>
      </c>
      <c r="FO418" s="37" t="str">
        <f t="shared" si="114"/>
        <v/>
      </c>
      <c r="FP418" s="37" t="str">
        <f t="shared" si="115"/>
        <v/>
      </c>
      <c r="FR418" s="54">
        <f t="shared" si="116"/>
        <v>1</v>
      </c>
      <c r="FS418" s="54" t="str">
        <f t="shared" si="117"/>
        <v/>
      </c>
    </row>
    <row r="419" spans="4:175" ht="13.5" customHeight="1">
      <c r="D419" s="410">
        <v>251</v>
      </c>
      <c r="E419" s="842"/>
      <c r="F419" s="843"/>
      <c r="G419" s="842"/>
      <c r="H419" s="843"/>
      <c r="I419" s="843"/>
      <c r="J419" s="842"/>
      <c r="K419" s="843"/>
      <c r="L419" s="843"/>
      <c r="M419" s="842"/>
      <c r="N419" s="842"/>
      <c r="O419" s="842"/>
      <c r="P419" s="842"/>
      <c r="Q419" s="853"/>
      <c r="R419" s="853"/>
      <c r="S419" s="853"/>
      <c r="T419" s="853"/>
      <c r="U419" s="853"/>
      <c r="V419" s="853"/>
      <c r="W419" s="853"/>
      <c r="X419" s="853"/>
      <c r="Y419" s="853"/>
      <c r="Z419" s="853"/>
      <c r="AA419" s="835"/>
      <c r="AB419" s="836"/>
      <c r="AC419" s="836"/>
      <c r="AD419" s="841"/>
      <c r="AE419" s="853"/>
      <c r="AF419" s="853"/>
      <c r="AG419" s="842"/>
      <c r="AH419" s="842"/>
      <c r="AI419" s="842"/>
      <c r="AJ419" s="842"/>
      <c r="AK419" s="839"/>
      <c r="AL419" s="839"/>
      <c r="AM419" s="839"/>
      <c r="AN419" s="853"/>
      <c r="AO419" s="853"/>
      <c r="AP419" s="849">
        <f t="shared" si="118"/>
        <v>0</v>
      </c>
      <c r="AQ419" s="849"/>
      <c r="AR419" s="849"/>
      <c r="AS419" s="849"/>
      <c r="AT419" s="855"/>
      <c r="AU419" s="855"/>
      <c r="AV419" s="834"/>
      <c r="AW419" s="834"/>
      <c r="AX419" s="834"/>
      <c r="AY419" s="834"/>
      <c r="AZ419" s="834"/>
      <c r="BA419" s="834"/>
      <c r="BB419" s="834"/>
      <c r="BC419" s="834"/>
      <c r="BD419" s="834"/>
      <c r="BE419" s="834"/>
      <c r="BF419" s="834"/>
      <c r="BG419" s="842"/>
      <c r="BH419" s="843"/>
      <c r="BI419" s="843"/>
      <c r="ET419" s="33"/>
      <c r="EU419" s="37">
        <f t="shared" si="105"/>
        <v>0</v>
      </c>
      <c r="EV419" s="37" t="str">
        <f t="shared" si="106"/>
        <v/>
      </c>
      <c r="EX419" s="21">
        <f>IF(AND(OR($M419=PL①!$A$25,$M419=PL①!$A$26,$M419=PL①!$A$27),OR($AG419=PL①!$H$26,$AG419=PL①!$H$27,$AG419=PL①!$H$28)),1,0)</f>
        <v>0</v>
      </c>
      <c r="EY419" s="21">
        <f t="shared" si="107"/>
        <v>0</v>
      </c>
      <c r="EZ419" s="112">
        <f>IF($EY419=0,1,IF($O$73="",0,VLOOKUP($O$73,PL②!$A$58:$P$1517,$EY419))+IF($AD$73="",0,VLOOKUP($AD$73,PL②!$A$58:$P$1517,$EY419))+IF($AS$73="",0,VLOOKUP($AS$73,PL②!$A$58:$P$1517,$EY419)))</f>
        <v>1</v>
      </c>
      <c r="FA419" s="21" t="str">
        <f t="shared" si="108"/>
        <v/>
      </c>
      <c r="FB419" s="112"/>
      <c r="FC419" s="21">
        <f>IF(OR($M419=PL①!$A$25,$M419=PL①!$A$26,$M419=PL①!$A$28,$M419=PL①!$A$29),1,0)</f>
        <v>0</v>
      </c>
      <c r="FF419" s="21">
        <f t="shared" si="109"/>
        <v>0</v>
      </c>
      <c r="FG419" s="21">
        <f t="shared" si="110"/>
        <v>0</v>
      </c>
      <c r="FH419" s="21">
        <f>IF(AND($AG419=PL①!$H$29,OR(入力①申請書項目!$M419=PL①!$A$25,入力①申請書項目!$M419=PL①!$A$26,入力①申請書項目!$M419=PL①!$A$27)),1,0)</f>
        <v>0</v>
      </c>
      <c r="FI419" s="21">
        <f>IF(AND($O$69=PL②!$G$1,入力①申請書項目!$AG419=PL①!$H$26,OR(入力①申請書項目!$M419=PL①!$A$25,入力①申請書項目!$M419=PL①!$A$26,入力①申請書項目!$M419=PL①!$A$28,入力①申請書項目!$M419=PL①!$A$29)),1,0)</f>
        <v>0</v>
      </c>
      <c r="FJ419" s="21">
        <f>IF(AND($AT419=PL①!$D$26,OR(入力①申請書項目!$M419=PL①!$A$25,入力①申請書項目!$M419=PL①!$A$26,入力①申請書項目!$M419=PL①!$A$27)),1,0)</f>
        <v>0</v>
      </c>
      <c r="FL419" s="37" t="str">
        <f t="shared" si="111"/>
        <v/>
      </c>
      <c r="FM419" s="37" t="str">
        <f t="shared" si="112"/>
        <v/>
      </c>
      <c r="FN419" s="37" t="str">
        <f t="shared" si="113"/>
        <v/>
      </c>
      <c r="FO419" s="37" t="str">
        <f t="shared" si="114"/>
        <v/>
      </c>
      <c r="FP419" s="37" t="str">
        <f t="shared" si="115"/>
        <v/>
      </c>
      <c r="FR419" s="54">
        <f t="shared" si="116"/>
        <v>1</v>
      </c>
      <c r="FS419" s="54" t="str">
        <f t="shared" si="117"/>
        <v/>
      </c>
    </row>
    <row r="420" spans="4:175" ht="13.5" customHeight="1">
      <c r="D420" s="410">
        <v>252</v>
      </c>
      <c r="E420" s="842"/>
      <c r="F420" s="843"/>
      <c r="G420" s="842"/>
      <c r="H420" s="843"/>
      <c r="I420" s="843"/>
      <c r="J420" s="842"/>
      <c r="K420" s="843"/>
      <c r="L420" s="843"/>
      <c r="M420" s="842"/>
      <c r="N420" s="842"/>
      <c r="O420" s="842"/>
      <c r="P420" s="842"/>
      <c r="Q420" s="853"/>
      <c r="R420" s="853"/>
      <c r="S420" s="853"/>
      <c r="T420" s="853"/>
      <c r="U420" s="853"/>
      <c r="V420" s="853"/>
      <c r="W420" s="853"/>
      <c r="X420" s="853"/>
      <c r="Y420" s="853"/>
      <c r="Z420" s="853"/>
      <c r="AA420" s="837"/>
      <c r="AB420" s="838"/>
      <c r="AC420" s="838"/>
      <c r="AD420" s="841"/>
      <c r="AE420" s="853"/>
      <c r="AF420" s="853"/>
      <c r="AG420" s="842"/>
      <c r="AH420" s="842"/>
      <c r="AI420" s="842"/>
      <c r="AJ420" s="842"/>
      <c r="AK420" s="839"/>
      <c r="AL420" s="839"/>
      <c r="AM420" s="839"/>
      <c r="AN420" s="853"/>
      <c r="AO420" s="853"/>
      <c r="AP420" s="849">
        <f t="shared" si="118"/>
        <v>0</v>
      </c>
      <c r="AQ420" s="849"/>
      <c r="AR420" s="849"/>
      <c r="AS420" s="849"/>
      <c r="AT420" s="855"/>
      <c r="AU420" s="855"/>
      <c r="AV420" s="834"/>
      <c r="AW420" s="834"/>
      <c r="AX420" s="834"/>
      <c r="AY420" s="834"/>
      <c r="AZ420" s="834"/>
      <c r="BA420" s="834"/>
      <c r="BB420" s="834"/>
      <c r="BC420" s="834"/>
      <c r="BD420" s="834"/>
      <c r="BE420" s="834"/>
      <c r="BF420" s="834"/>
      <c r="BG420" s="842"/>
      <c r="BH420" s="843"/>
      <c r="BI420" s="843"/>
      <c r="ET420" s="33"/>
      <c r="EU420" s="37">
        <f t="shared" si="105"/>
        <v>0</v>
      </c>
      <c r="EV420" s="37" t="str">
        <f t="shared" si="106"/>
        <v/>
      </c>
      <c r="EX420" s="21">
        <f>IF(AND(OR($M420=PL①!$A$25,$M420=PL①!$A$26,$M420=PL①!$A$27),OR($AG420=PL①!$H$26,$AG420=PL①!$H$27,$AG420=PL①!$H$28)),1,0)</f>
        <v>0</v>
      </c>
      <c r="EY420" s="21">
        <f t="shared" si="107"/>
        <v>0</v>
      </c>
      <c r="EZ420" s="112">
        <f>IF($EY420=0,1,IF($O$73="",0,VLOOKUP($O$73,PL②!$A$58:$P$1517,$EY420))+IF($AD$73="",0,VLOOKUP($AD$73,PL②!$A$58:$P$1517,$EY420))+IF($AS$73="",0,VLOOKUP($AS$73,PL②!$A$58:$P$1517,$EY420)))</f>
        <v>1</v>
      </c>
      <c r="FA420" s="21" t="str">
        <f t="shared" si="108"/>
        <v/>
      </c>
      <c r="FB420" s="112"/>
      <c r="FC420" s="21">
        <f>IF(OR($M420=PL①!$A$25,$M420=PL①!$A$26,$M420=PL①!$A$28,$M420=PL①!$A$29),1,0)</f>
        <v>0</v>
      </c>
      <c r="FF420" s="21">
        <f t="shared" si="109"/>
        <v>0</v>
      </c>
      <c r="FG420" s="21">
        <f t="shared" si="110"/>
        <v>0</v>
      </c>
      <c r="FH420" s="21">
        <f>IF(AND($AG420=PL①!$H$29,OR(入力①申請書項目!$M420=PL①!$A$25,入力①申請書項目!$M420=PL①!$A$26,入力①申請書項目!$M420=PL①!$A$27)),1,0)</f>
        <v>0</v>
      </c>
      <c r="FI420" s="21">
        <f>IF(AND($O$69=PL②!$G$1,入力①申請書項目!$AG420=PL①!$H$26,OR(入力①申請書項目!$M420=PL①!$A$25,入力①申請書項目!$M420=PL①!$A$26,入力①申請書項目!$M420=PL①!$A$28,入力①申請書項目!$M420=PL①!$A$29)),1,0)</f>
        <v>0</v>
      </c>
      <c r="FJ420" s="21">
        <f>IF(AND($AT420=PL①!$D$26,OR(入力①申請書項目!$M420=PL①!$A$25,入力①申請書項目!$M420=PL①!$A$26,入力①申請書項目!$M420=PL①!$A$27)),1,0)</f>
        <v>0</v>
      </c>
      <c r="FL420" s="37" t="str">
        <f t="shared" si="111"/>
        <v/>
      </c>
      <c r="FM420" s="37" t="str">
        <f t="shared" si="112"/>
        <v/>
      </c>
      <c r="FN420" s="37" t="str">
        <f t="shared" si="113"/>
        <v/>
      </c>
      <c r="FO420" s="37" t="str">
        <f t="shared" si="114"/>
        <v/>
      </c>
      <c r="FP420" s="37" t="str">
        <f t="shared" si="115"/>
        <v/>
      </c>
      <c r="FR420" s="54">
        <f t="shared" si="116"/>
        <v>1</v>
      </c>
      <c r="FS420" s="54" t="str">
        <f t="shared" si="117"/>
        <v/>
      </c>
    </row>
    <row r="421" spans="4:175" ht="13.5" customHeight="1">
      <c r="D421" s="410">
        <v>253</v>
      </c>
      <c r="E421" s="842"/>
      <c r="F421" s="843"/>
      <c r="G421" s="842"/>
      <c r="H421" s="843"/>
      <c r="I421" s="843"/>
      <c r="J421" s="842"/>
      <c r="K421" s="843"/>
      <c r="L421" s="843"/>
      <c r="M421" s="842"/>
      <c r="N421" s="842"/>
      <c r="O421" s="842"/>
      <c r="P421" s="842"/>
      <c r="Q421" s="853"/>
      <c r="R421" s="853"/>
      <c r="S421" s="853"/>
      <c r="T421" s="853"/>
      <c r="U421" s="853"/>
      <c r="V421" s="853"/>
      <c r="W421" s="853"/>
      <c r="X421" s="853"/>
      <c r="Y421" s="853"/>
      <c r="Z421" s="853"/>
      <c r="AA421" s="835"/>
      <c r="AB421" s="836"/>
      <c r="AC421" s="836"/>
      <c r="AD421" s="840"/>
      <c r="AE421" s="840"/>
      <c r="AF421" s="841"/>
      <c r="AG421" s="850"/>
      <c r="AH421" s="851"/>
      <c r="AI421" s="851"/>
      <c r="AJ421" s="852"/>
      <c r="AK421" s="839"/>
      <c r="AL421" s="839"/>
      <c r="AM421" s="839"/>
      <c r="AN421" s="854"/>
      <c r="AO421" s="840"/>
      <c r="AP421" s="849">
        <f t="shared" si="118"/>
        <v>0</v>
      </c>
      <c r="AQ421" s="849"/>
      <c r="AR421" s="849"/>
      <c r="AS421" s="849"/>
      <c r="AT421" s="847"/>
      <c r="AU421" s="848"/>
      <c r="AV421" s="834"/>
      <c r="AW421" s="834"/>
      <c r="AX421" s="834"/>
      <c r="AY421" s="834"/>
      <c r="AZ421" s="834"/>
      <c r="BA421" s="834"/>
      <c r="BB421" s="834"/>
      <c r="BC421" s="834"/>
      <c r="BD421" s="844"/>
      <c r="BE421" s="845"/>
      <c r="BF421" s="846"/>
      <c r="BG421" s="842"/>
      <c r="BH421" s="843"/>
      <c r="BI421" s="843"/>
      <c r="ET421" s="33"/>
      <c r="EU421" s="37">
        <f t="shared" si="105"/>
        <v>0</v>
      </c>
      <c r="EV421" s="37" t="str">
        <f t="shared" si="106"/>
        <v/>
      </c>
      <c r="EX421" s="21">
        <f>IF(AND(OR($M421=PL①!$A$25,$M421=PL①!$A$26,$M421=PL①!$A$27),OR($AG421=PL①!$H$26,$AG421=PL①!$H$27,$AG421=PL①!$H$28)),1,0)</f>
        <v>0</v>
      </c>
      <c r="EY421" s="21">
        <f t="shared" si="107"/>
        <v>0</v>
      </c>
      <c r="EZ421" s="112">
        <f>IF($EY421=0,1,IF($O$73="",0,VLOOKUP($O$73,PL②!$A$58:$P$1517,$EY421))+IF($AD$73="",0,VLOOKUP($AD$73,PL②!$A$58:$P$1517,$EY421))+IF($AS$73="",0,VLOOKUP($AS$73,PL②!$A$58:$P$1517,$EY421)))</f>
        <v>1</v>
      </c>
      <c r="FA421" s="21" t="str">
        <f t="shared" si="108"/>
        <v/>
      </c>
      <c r="FB421" s="112"/>
      <c r="FC421" s="21">
        <f>IF(OR($M421=PL①!$A$25,$M421=PL①!$A$26,$M421=PL①!$A$28,$M421=PL①!$A$29),1,0)</f>
        <v>0</v>
      </c>
      <c r="FF421" s="21">
        <f t="shared" si="109"/>
        <v>0</v>
      </c>
      <c r="FG421" s="21">
        <f t="shared" si="110"/>
        <v>0</v>
      </c>
      <c r="FH421" s="21">
        <f>IF(AND($AG421=PL①!$H$29,OR(入力①申請書項目!$M421=PL①!$A$25,入力①申請書項目!$M421=PL①!$A$26,入力①申請書項目!$M421=PL①!$A$27)),1,0)</f>
        <v>0</v>
      </c>
      <c r="FI421" s="21">
        <f>IF(AND($O$69=PL②!$G$1,入力①申請書項目!$AG421=PL①!$H$26,OR(入力①申請書項目!$M421=PL①!$A$25,入力①申請書項目!$M421=PL①!$A$26,入力①申請書項目!$M421=PL①!$A$28,入力①申請書項目!$M421=PL①!$A$29)),1,0)</f>
        <v>0</v>
      </c>
      <c r="FJ421" s="21">
        <f>IF(AND($AT421=PL①!$D$26,OR(入力①申請書項目!$M421=PL①!$A$25,入力①申請書項目!$M421=PL①!$A$26,入力①申請書項目!$M421=PL①!$A$27)),1,0)</f>
        <v>0</v>
      </c>
      <c r="FL421" s="37" t="str">
        <f t="shared" si="111"/>
        <v/>
      </c>
      <c r="FM421" s="37" t="str">
        <f t="shared" si="112"/>
        <v/>
      </c>
      <c r="FN421" s="37" t="str">
        <f t="shared" si="113"/>
        <v/>
      </c>
      <c r="FO421" s="37" t="str">
        <f t="shared" si="114"/>
        <v/>
      </c>
      <c r="FP421" s="37" t="str">
        <f t="shared" si="115"/>
        <v/>
      </c>
      <c r="FR421" s="54">
        <f t="shared" si="116"/>
        <v>1</v>
      </c>
      <c r="FS421" s="54" t="str">
        <f t="shared" si="117"/>
        <v/>
      </c>
    </row>
    <row r="422" spans="4:175" ht="13.5" customHeight="1">
      <c r="D422" s="410">
        <v>254</v>
      </c>
      <c r="E422" s="842"/>
      <c r="F422" s="843"/>
      <c r="G422" s="842"/>
      <c r="H422" s="843"/>
      <c r="I422" s="843"/>
      <c r="J422" s="842"/>
      <c r="K422" s="843"/>
      <c r="L422" s="843"/>
      <c r="M422" s="842"/>
      <c r="N422" s="842"/>
      <c r="O422" s="842"/>
      <c r="P422" s="842"/>
      <c r="Q422" s="853"/>
      <c r="R422" s="853"/>
      <c r="S422" s="853"/>
      <c r="T422" s="853"/>
      <c r="U422" s="853"/>
      <c r="V422" s="853"/>
      <c r="W422" s="853"/>
      <c r="X422" s="853"/>
      <c r="Y422" s="853"/>
      <c r="Z422" s="853"/>
      <c r="AA422" s="835"/>
      <c r="AB422" s="836"/>
      <c r="AC422" s="836"/>
      <c r="AD422" s="841"/>
      <c r="AE422" s="853"/>
      <c r="AF422" s="853"/>
      <c r="AG422" s="842"/>
      <c r="AH422" s="842"/>
      <c r="AI422" s="842"/>
      <c r="AJ422" s="842"/>
      <c r="AK422" s="839"/>
      <c r="AL422" s="839"/>
      <c r="AM422" s="839"/>
      <c r="AN422" s="853"/>
      <c r="AO422" s="853"/>
      <c r="AP422" s="849">
        <f t="shared" si="118"/>
        <v>0</v>
      </c>
      <c r="AQ422" s="849"/>
      <c r="AR422" s="849"/>
      <c r="AS422" s="849"/>
      <c r="AT422" s="855"/>
      <c r="AU422" s="855"/>
      <c r="AV422" s="834"/>
      <c r="AW422" s="834"/>
      <c r="AX422" s="834"/>
      <c r="AY422" s="834"/>
      <c r="AZ422" s="834"/>
      <c r="BA422" s="834"/>
      <c r="BB422" s="834"/>
      <c r="BC422" s="834"/>
      <c r="BD422" s="834"/>
      <c r="BE422" s="834"/>
      <c r="BF422" s="834"/>
      <c r="BG422" s="842"/>
      <c r="BH422" s="843"/>
      <c r="BI422" s="843"/>
      <c r="ET422" s="33"/>
      <c r="EU422" s="37">
        <f t="shared" si="105"/>
        <v>0</v>
      </c>
      <c r="EV422" s="37" t="str">
        <f t="shared" si="106"/>
        <v/>
      </c>
      <c r="EX422" s="21">
        <f>IF(AND(OR($M422=PL①!$A$25,$M422=PL①!$A$26,$M422=PL①!$A$27),OR($AG422=PL①!$H$26,$AG422=PL①!$H$27,$AG422=PL①!$H$28)),1,0)</f>
        <v>0</v>
      </c>
      <c r="EY422" s="21">
        <f t="shared" si="107"/>
        <v>0</v>
      </c>
      <c r="EZ422" s="112">
        <f>IF($EY422=0,1,IF($O$73="",0,VLOOKUP($O$73,PL②!$A$58:$P$1517,$EY422))+IF($AD$73="",0,VLOOKUP($AD$73,PL②!$A$58:$P$1517,$EY422))+IF($AS$73="",0,VLOOKUP($AS$73,PL②!$A$58:$P$1517,$EY422)))</f>
        <v>1</v>
      </c>
      <c r="FA422" s="21" t="str">
        <f t="shared" si="108"/>
        <v/>
      </c>
      <c r="FB422" s="112"/>
      <c r="FC422" s="21">
        <f>IF(OR($M422=PL①!$A$25,$M422=PL①!$A$26,$M422=PL①!$A$28,$M422=PL①!$A$29),1,0)</f>
        <v>0</v>
      </c>
      <c r="FF422" s="21">
        <f t="shared" si="109"/>
        <v>0</v>
      </c>
      <c r="FG422" s="21">
        <f t="shared" si="110"/>
        <v>0</v>
      </c>
      <c r="FH422" s="21">
        <f>IF(AND($AG422=PL①!$H$29,OR(入力①申請書項目!$M422=PL①!$A$25,入力①申請書項目!$M422=PL①!$A$26,入力①申請書項目!$M422=PL①!$A$27)),1,0)</f>
        <v>0</v>
      </c>
      <c r="FI422" s="21">
        <f>IF(AND($O$69=PL②!$G$1,入力①申請書項目!$AG422=PL①!$H$26,OR(入力①申請書項目!$M422=PL①!$A$25,入力①申請書項目!$M422=PL①!$A$26,入力①申請書項目!$M422=PL①!$A$28,入力①申請書項目!$M422=PL①!$A$29)),1,0)</f>
        <v>0</v>
      </c>
      <c r="FJ422" s="21">
        <f>IF(AND($AT422=PL①!$D$26,OR(入力①申請書項目!$M422=PL①!$A$25,入力①申請書項目!$M422=PL①!$A$26,入力①申請書項目!$M422=PL①!$A$27)),1,0)</f>
        <v>0</v>
      </c>
      <c r="FL422" s="37" t="str">
        <f t="shared" si="111"/>
        <v/>
      </c>
      <c r="FM422" s="37" t="str">
        <f t="shared" si="112"/>
        <v/>
      </c>
      <c r="FN422" s="37" t="str">
        <f t="shared" si="113"/>
        <v/>
      </c>
      <c r="FO422" s="37" t="str">
        <f t="shared" si="114"/>
        <v/>
      </c>
      <c r="FP422" s="37" t="str">
        <f t="shared" si="115"/>
        <v/>
      </c>
      <c r="FR422" s="54">
        <f t="shared" si="116"/>
        <v>1</v>
      </c>
      <c r="FS422" s="54" t="str">
        <f t="shared" si="117"/>
        <v/>
      </c>
    </row>
    <row r="423" spans="4:175" ht="13.5" customHeight="1">
      <c r="D423" s="410">
        <v>255</v>
      </c>
      <c r="E423" s="842"/>
      <c r="F423" s="843"/>
      <c r="G423" s="842"/>
      <c r="H423" s="843"/>
      <c r="I423" s="843"/>
      <c r="J423" s="842"/>
      <c r="K423" s="843"/>
      <c r="L423" s="843"/>
      <c r="M423" s="842"/>
      <c r="N423" s="842"/>
      <c r="O423" s="842"/>
      <c r="P423" s="842"/>
      <c r="Q423" s="853"/>
      <c r="R423" s="853"/>
      <c r="S423" s="853"/>
      <c r="T423" s="853"/>
      <c r="U423" s="853"/>
      <c r="V423" s="853"/>
      <c r="W423" s="853"/>
      <c r="X423" s="853"/>
      <c r="Y423" s="853"/>
      <c r="Z423" s="853"/>
      <c r="AA423" s="837"/>
      <c r="AB423" s="838"/>
      <c r="AC423" s="838"/>
      <c r="AD423" s="841"/>
      <c r="AE423" s="853"/>
      <c r="AF423" s="853"/>
      <c r="AG423" s="842"/>
      <c r="AH423" s="842"/>
      <c r="AI423" s="842"/>
      <c r="AJ423" s="842"/>
      <c r="AK423" s="839"/>
      <c r="AL423" s="839"/>
      <c r="AM423" s="839"/>
      <c r="AN423" s="853"/>
      <c r="AO423" s="853"/>
      <c r="AP423" s="849">
        <f t="shared" si="118"/>
        <v>0</v>
      </c>
      <c r="AQ423" s="849"/>
      <c r="AR423" s="849"/>
      <c r="AS423" s="849"/>
      <c r="AT423" s="855"/>
      <c r="AU423" s="855"/>
      <c r="AV423" s="834"/>
      <c r="AW423" s="834"/>
      <c r="AX423" s="834"/>
      <c r="AY423" s="834"/>
      <c r="AZ423" s="834"/>
      <c r="BA423" s="834"/>
      <c r="BB423" s="834"/>
      <c r="BC423" s="834"/>
      <c r="BD423" s="834"/>
      <c r="BE423" s="834"/>
      <c r="BF423" s="834"/>
      <c r="BG423" s="842"/>
      <c r="BH423" s="843"/>
      <c r="BI423" s="843"/>
      <c r="ET423" s="33"/>
      <c r="EU423" s="37">
        <f t="shared" si="105"/>
        <v>0</v>
      </c>
      <c r="EV423" s="37" t="str">
        <f t="shared" si="106"/>
        <v/>
      </c>
      <c r="EX423" s="21">
        <f>IF(AND(OR($M423=PL①!$A$25,$M423=PL①!$A$26,$M423=PL①!$A$27),OR($AG423=PL①!$H$26,$AG423=PL①!$H$27,$AG423=PL①!$H$28)),1,0)</f>
        <v>0</v>
      </c>
      <c r="EY423" s="21">
        <f t="shared" si="107"/>
        <v>0</v>
      </c>
      <c r="EZ423" s="112">
        <f>IF($EY423=0,1,IF($O$73="",0,VLOOKUP($O$73,PL②!$A$58:$P$1517,$EY423))+IF($AD$73="",0,VLOOKUP($AD$73,PL②!$A$58:$P$1517,$EY423))+IF($AS$73="",0,VLOOKUP($AS$73,PL②!$A$58:$P$1517,$EY423)))</f>
        <v>1</v>
      </c>
      <c r="FA423" s="21" t="str">
        <f t="shared" si="108"/>
        <v/>
      </c>
      <c r="FB423" s="112"/>
      <c r="FC423" s="21">
        <f>IF(OR($M423=PL①!$A$25,$M423=PL①!$A$26,$M423=PL①!$A$28,$M423=PL①!$A$29),1,0)</f>
        <v>0</v>
      </c>
      <c r="FF423" s="21">
        <f t="shared" si="109"/>
        <v>0</v>
      </c>
      <c r="FG423" s="21">
        <f t="shared" si="110"/>
        <v>0</v>
      </c>
      <c r="FH423" s="21">
        <f>IF(AND($AG423=PL①!$H$29,OR(入力①申請書項目!$M423=PL①!$A$25,入力①申請書項目!$M423=PL①!$A$26,入力①申請書項目!$M423=PL①!$A$27)),1,0)</f>
        <v>0</v>
      </c>
      <c r="FI423" s="21">
        <f>IF(AND($O$69=PL②!$G$1,入力①申請書項目!$AG423=PL①!$H$26,OR(入力①申請書項目!$M423=PL①!$A$25,入力①申請書項目!$M423=PL①!$A$26,入力①申請書項目!$M423=PL①!$A$28,入力①申請書項目!$M423=PL①!$A$29)),1,0)</f>
        <v>0</v>
      </c>
      <c r="FJ423" s="21">
        <f>IF(AND($AT423=PL①!$D$26,OR(入力①申請書項目!$M423=PL①!$A$25,入力①申請書項目!$M423=PL①!$A$26,入力①申請書項目!$M423=PL①!$A$27)),1,0)</f>
        <v>0</v>
      </c>
      <c r="FL423" s="37" t="str">
        <f t="shared" si="111"/>
        <v/>
      </c>
      <c r="FM423" s="37" t="str">
        <f t="shared" si="112"/>
        <v/>
      </c>
      <c r="FN423" s="37" t="str">
        <f t="shared" si="113"/>
        <v/>
      </c>
      <c r="FO423" s="37" t="str">
        <f t="shared" si="114"/>
        <v/>
      </c>
      <c r="FP423" s="37" t="str">
        <f t="shared" si="115"/>
        <v/>
      </c>
      <c r="FR423" s="54">
        <f t="shared" si="116"/>
        <v>1</v>
      </c>
      <c r="FS423" s="54" t="str">
        <f t="shared" si="117"/>
        <v/>
      </c>
    </row>
    <row r="424" spans="4:175" ht="13.5" customHeight="1">
      <c r="D424" s="410">
        <v>256</v>
      </c>
      <c r="E424" s="842"/>
      <c r="F424" s="843"/>
      <c r="G424" s="842"/>
      <c r="H424" s="843"/>
      <c r="I424" s="843"/>
      <c r="J424" s="842"/>
      <c r="K424" s="843"/>
      <c r="L424" s="843"/>
      <c r="M424" s="842"/>
      <c r="N424" s="842"/>
      <c r="O424" s="842"/>
      <c r="P424" s="842"/>
      <c r="Q424" s="853"/>
      <c r="R424" s="853"/>
      <c r="S424" s="853"/>
      <c r="T424" s="853"/>
      <c r="U424" s="853"/>
      <c r="V424" s="853"/>
      <c r="W424" s="853"/>
      <c r="X424" s="853"/>
      <c r="Y424" s="853"/>
      <c r="Z424" s="853"/>
      <c r="AA424" s="835"/>
      <c r="AB424" s="836"/>
      <c r="AC424" s="836"/>
      <c r="AD424" s="840"/>
      <c r="AE424" s="840"/>
      <c r="AF424" s="841"/>
      <c r="AG424" s="850"/>
      <c r="AH424" s="851"/>
      <c r="AI424" s="851"/>
      <c r="AJ424" s="852"/>
      <c r="AK424" s="839"/>
      <c r="AL424" s="839"/>
      <c r="AM424" s="839"/>
      <c r="AN424" s="854"/>
      <c r="AO424" s="840"/>
      <c r="AP424" s="849">
        <f t="shared" si="118"/>
        <v>0</v>
      </c>
      <c r="AQ424" s="849"/>
      <c r="AR424" s="849"/>
      <c r="AS424" s="849"/>
      <c r="AT424" s="847"/>
      <c r="AU424" s="848"/>
      <c r="AV424" s="834"/>
      <c r="AW424" s="834"/>
      <c r="AX424" s="834"/>
      <c r="AY424" s="834"/>
      <c r="AZ424" s="834"/>
      <c r="BA424" s="834"/>
      <c r="BB424" s="834"/>
      <c r="BC424" s="834"/>
      <c r="BD424" s="844"/>
      <c r="BE424" s="845"/>
      <c r="BF424" s="846"/>
      <c r="BG424" s="842"/>
      <c r="BH424" s="843"/>
      <c r="BI424" s="843"/>
      <c r="ET424" s="33"/>
      <c r="EU424" s="37">
        <f t="shared" si="105"/>
        <v>0</v>
      </c>
      <c r="EV424" s="37" t="str">
        <f t="shared" si="106"/>
        <v/>
      </c>
      <c r="EX424" s="21">
        <f>IF(AND(OR($M424=PL①!$A$25,$M424=PL①!$A$26,$M424=PL①!$A$27),OR($AG424=PL①!$H$26,$AG424=PL①!$H$27,$AG424=PL①!$H$28)),1,0)</f>
        <v>0</v>
      </c>
      <c r="EY424" s="21">
        <f t="shared" si="107"/>
        <v>0</v>
      </c>
      <c r="EZ424" s="112">
        <f>IF($EY424=0,1,IF($O$73="",0,VLOOKUP($O$73,PL②!$A$58:$P$1517,$EY424))+IF($AD$73="",0,VLOOKUP($AD$73,PL②!$A$58:$P$1517,$EY424))+IF($AS$73="",0,VLOOKUP($AS$73,PL②!$A$58:$P$1517,$EY424)))</f>
        <v>1</v>
      </c>
      <c r="FA424" s="21" t="str">
        <f t="shared" si="108"/>
        <v/>
      </c>
      <c r="FB424" s="112"/>
      <c r="FC424" s="21">
        <f>IF(OR($M424=PL①!$A$25,$M424=PL①!$A$26,$M424=PL①!$A$28,$M424=PL①!$A$29),1,0)</f>
        <v>0</v>
      </c>
      <c r="FF424" s="21">
        <f t="shared" si="109"/>
        <v>0</v>
      </c>
      <c r="FG424" s="21">
        <f t="shared" si="110"/>
        <v>0</v>
      </c>
      <c r="FH424" s="21">
        <f>IF(AND($AG424=PL①!$H$29,OR(入力①申請書項目!$M424=PL①!$A$25,入力①申請書項目!$M424=PL①!$A$26,入力①申請書項目!$M424=PL①!$A$27)),1,0)</f>
        <v>0</v>
      </c>
      <c r="FI424" s="21">
        <f>IF(AND($O$69=PL②!$G$1,入力①申請書項目!$AG424=PL①!$H$26,OR(入力①申請書項目!$M424=PL①!$A$25,入力①申請書項目!$M424=PL①!$A$26,入力①申請書項目!$M424=PL①!$A$28,入力①申請書項目!$M424=PL①!$A$29)),1,0)</f>
        <v>0</v>
      </c>
      <c r="FJ424" s="21">
        <f>IF(AND($AT424=PL①!$D$26,OR(入力①申請書項目!$M424=PL①!$A$25,入力①申請書項目!$M424=PL①!$A$26,入力①申請書項目!$M424=PL①!$A$27)),1,0)</f>
        <v>0</v>
      </c>
      <c r="FL424" s="37" t="str">
        <f t="shared" si="111"/>
        <v/>
      </c>
      <c r="FM424" s="37" t="str">
        <f t="shared" si="112"/>
        <v/>
      </c>
      <c r="FN424" s="37" t="str">
        <f t="shared" si="113"/>
        <v/>
      </c>
      <c r="FO424" s="37" t="str">
        <f t="shared" si="114"/>
        <v/>
      </c>
      <c r="FP424" s="37" t="str">
        <f t="shared" si="115"/>
        <v/>
      </c>
      <c r="FR424" s="54">
        <f t="shared" si="116"/>
        <v>1</v>
      </c>
      <c r="FS424" s="54" t="str">
        <f t="shared" si="117"/>
        <v/>
      </c>
    </row>
    <row r="425" spans="4:175" ht="13.5" customHeight="1">
      <c r="D425" s="410">
        <v>257</v>
      </c>
      <c r="E425" s="842"/>
      <c r="F425" s="843"/>
      <c r="G425" s="842"/>
      <c r="H425" s="843"/>
      <c r="I425" s="843"/>
      <c r="J425" s="842"/>
      <c r="K425" s="843"/>
      <c r="L425" s="843"/>
      <c r="M425" s="842"/>
      <c r="N425" s="842"/>
      <c r="O425" s="842"/>
      <c r="P425" s="842"/>
      <c r="Q425" s="853"/>
      <c r="R425" s="853"/>
      <c r="S425" s="853"/>
      <c r="T425" s="853"/>
      <c r="U425" s="853"/>
      <c r="V425" s="853"/>
      <c r="W425" s="853"/>
      <c r="X425" s="853"/>
      <c r="Y425" s="853"/>
      <c r="Z425" s="853"/>
      <c r="AA425" s="835"/>
      <c r="AB425" s="836"/>
      <c r="AC425" s="836"/>
      <c r="AD425" s="841"/>
      <c r="AE425" s="853"/>
      <c r="AF425" s="853"/>
      <c r="AG425" s="842"/>
      <c r="AH425" s="842"/>
      <c r="AI425" s="842"/>
      <c r="AJ425" s="842"/>
      <c r="AK425" s="839"/>
      <c r="AL425" s="839"/>
      <c r="AM425" s="839"/>
      <c r="AN425" s="853"/>
      <c r="AO425" s="853"/>
      <c r="AP425" s="849">
        <f t="shared" si="118"/>
        <v>0</v>
      </c>
      <c r="AQ425" s="849"/>
      <c r="AR425" s="849"/>
      <c r="AS425" s="849"/>
      <c r="AT425" s="855"/>
      <c r="AU425" s="855"/>
      <c r="AV425" s="834"/>
      <c r="AW425" s="834"/>
      <c r="AX425" s="834"/>
      <c r="AY425" s="834"/>
      <c r="AZ425" s="834"/>
      <c r="BA425" s="834"/>
      <c r="BB425" s="834"/>
      <c r="BC425" s="834"/>
      <c r="BD425" s="834"/>
      <c r="BE425" s="834"/>
      <c r="BF425" s="834"/>
      <c r="BG425" s="842"/>
      <c r="BH425" s="843"/>
      <c r="BI425" s="843"/>
      <c r="ET425" s="33"/>
      <c r="EU425" s="37">
        <f t="shared" si="105"/>
        <v>0</v>
      </c>
      <c r="EV425" s="37" t="str">
        <f t="shared" si="106"/>
        <v/>
      </c>
      <c r="EX425" s="21">
        <f>IF(AND(OR($M425=PL①!$A$25,$M425=PL①!$A$26,$M425=PL①!$A$27),OR($AG425=PL①!$H$26,$AG425=PL①!$H$27,$AG425=PL①!$H$28)),1,0)</f>
        <v>0</v>
      </c>
      <c r="EY425" s="21">
        <f t="shared" si="107"/>
        <v>0</v>
      </c>
      <c r="EZ425" s="112">
        <f>IF($EY425=0,1,IF($O$73="",0,VLOOKUP($O$73,PL②!$A$58:$P$1517,$EY425))+IF($AD$73="",0,VLOOKUP($AD$73,PL②!$A$58:$P$1517,$EY425))+IF($AS$73="",0,VLOOKUP($AS$73,PL②!$A$58:$P$1517,$EY425)))</f>
        <v>1</v>
      </c>
      <c r="FA425" s="21" t="str">
        <f t="shared" si="108"/>
        <v/>
      </c>
      <c r="FB425" s="112"/>
      <c r="FC425" s="21">
        <f>IF(OR($M425=PL①!$A$25,$M425=PL①!$A$26,$M425=PL①!$A$28,$M425=PL①!$A$29),1,0)</f>
        <v>0</v>
      </c>
      <c r="FF425" s="21">
        <f t="shared" si="109"/>
        <v>0</v>
      </c>
      <c r="FG425" s="21">
        <f t="shared" si="110"/>
        <v>0</v>
      </c>
      <c r="FH425" s="21">
        <f>IF(AND($AG425=PL①!$H$29,OR(入力①申請書項目!$M425=PL①!$A$25,入力①申請書項目!$M425=PL①!$A$26,入力①申請書項目!$M425=PL①!$A$27)),1,0)</f>
        <v>0</v>
      </c>
      <c r="FI425" s="21">
        <f>IF(AND($O$69=PL②!$G$1,入力①申請書項目!$AG425=PL①!$H$26,OR(入力①申請書項目!$M425=PL①!$A$25,入力①申請書項目!$M425=PL①!$A$26,入力①申請書項目!$M425=PL①!$A$28,入力①申請書項目!$M425=PL①!$A$29)),1,0)</f>
        <v>0</v>
      </c>
      <c r="FJ425" s="21">
        <f>IF(AND($AT425=PL①!$D$26,OR(入力①申請書項目!$M425=PL①!$A$25,入力①申請書項目!$M425=PL①!$A$26,入力①申請書項目!$M425=PL①!$A$27)),1,0)</f>
        <v>0</v>
      </c>
      <c r="FL425" s="37" t="str">
        <f t="shared" si="111"/>
        <v/>
      </c>
      <c r="FM425" s="37" t="str">
        <f t="shared" si="112"/>
        <v/>
      </c>
      <c r="FN425" s="37" t="str">
        <f t="shared" si="113"/>
        <v/>
      </c>
      <c r="FO425" s="37" t="str">
        <f t="shared" si="114"/>
        <v/>
      </c>
      <c r="FP425" s="37" t="str">
        <f t="shared" si="115"/>
        <v/>
      </c>
      <c r="FR425" s="54">
        <f t="shared" si="116"/>
        <v>1</v>
      </c>
      <c r="FS425" s="54" t="str">
        <f t="shared" si="117"/>
        <v/>
      </c>
    </row>
    <row r="426" spans="4:175" ht="13.5" customHeight="1">
      <c r="D426" s="410">
        <v>258</v>
      </c>
      <c r="E426" s="842"/>
      <c r="F426" s="843"/>
      <c r="G426" s="842"/>
      <c r="H426" s="843"/>
      <c r="I426" s="843"/>
      <c r="J426" s="842"/>
      <c r="K426" s="843"/>
      <c r="L426" s="843"/>
      <c r="M426" s="842"/>
      <c r="N426" s="842"/>
      <c r="O426" s="842"/>
      <c r="P426" s="842"/>
      <c r="Q426" s="853"/>
      <c r="R426" s="853"/>
      <c r="S426" s="853"/>
      <c r="T426" s="853"/>
      <c r="U426" s="853"/>
      <c r="V426" s="853"/>
      <c r="W426" s="853"/>
      <c r="X426" s="853"/>
      <c r="Y426" s="853"/>
      <c r="Z426" s="853"/>
      <c r="AA426" s="837"/>
      <c r="AB426" s="838"/>
      <c r="AC426" s="838"/>
      <c r="AD426" s="841"/>
      <c r="AE426" s="853"/>
      <c r="AF426" s="853"/>
      <c r="AG426" s="842"/>
      <c r="AH426" s="842"/>
      <c r="AI426" s="842"/>
      <c r="AJ426" s="842"/>
      <c r="AK426" s="839"/>
      <c r="AL426" s="839"/>
      <c r="AM426" s="839"/>
      <c r="AN426" s="853"/>
      <c r="AO426" s="853"/>
      <c r="AP426" s="849">
        <f t="shared" si="118"/>
        <v>0</v>
      </c>
      <c r="AQ426" s="849"/>
      <c r="AR426" s="849"/>
      <c r="AS426" s="849"/>
      <c r="AT426" s="855"/>
      <c r="AU426" s="855"/>
      <c r="AV426" s="834"/>
      <c r="AW426" s="834"/>
      <c r="AX426" s="834"/>
      <c r="AY426" s="834"/>
      <c r="AZ426" s="834"/>
      <c r="BA426" s="834"/>
      <c r="BB426" s="834"/>
      <c r="BC426" s="834"/>
      <c r="BD426" s="834"/>
      <c r="BE426" s="834"/>
      <c r="BF426" s="834"/>
      <c r="BG426" s="842"/>
      <c r="BH426" s="843"/>
      <c r="BI426" s="843"/>
      <c r="ET426" s="33"/>
      <c r="EU426" s="37">
        <f t="shared" si="105"/>
        <v>0</v>
      </c>
      <c r="EV426" s="37" t="str">
        <f t="shared" si="106"/>
        <v/>
      </c>
      <c r="EX426" s="21">
        <f>IF(AND(OR($M426=PL①!$A$25,$M426=PL①!$A$26,$M426=PL①!$A$27),OR($AG426=PL①!$H$26,$AG426=PL①!$H$27,$AG426=PL①!$H$28)),1,0)</f>
        <v>0</v>
      </c>
      <c r="EY426" s="21">
        <f t="shared" si="107"/>
        <v>0</v>
      </c>
      <c r="EZ426" s="112">
        <f>IF($EY426=0,1,IF($O$73="",0,VLOOKUP($O$73,PL②!$A$58:$P$1517,$EY426))+IF($AD$73="",0,VLOOKUP($AD$73,PL②!$A$58:$P$1517,$EY426))+IF($AS$73="",0,VLOOKUP($AS$73,PL②!$A$58:$P$1517,$EY426)))</f>
        <v>1</v>
      </c>
      <c r="FA426" s="21" t="str">
        <f t="shared" si="108"/>
        <v/>
      </c>
      <c r="FB426" s="112"/>
      <c r="FC426" s="21">
        <f>IF(OR($M426=PL①!$A$25,$M426=PL①!$A$26,$M426=PL①!$A$28,$M426=PL①!$A$29),1,0)</f>
        <v>0</v>
      </c>
      <c r="FF426" s="21">
        <f t="shared" si="109"/>
        <v>0</v>
      </c>
      <c r="FG426" s="21">
        <f t="shared" si="110"/>
        <v>0</v>
      </c>
      <c r="FH426" s="21">
        <f>IF(AND($AG426=PL①!$H$29,OR(入力①申請書項目!$M426=PL①!$A$25,入力①申請書項目!$M426=PL①!$A$26,入力①申請書項目!$M426=PL①!$A$27)),1,0)</f>
        <v>0</v>
      </c>
      <c r="FI426" s="21">
        <f>IF(AND($O$69=PL②!$G$1,入力①申請書項目!$AG426=PL①!$H$26,OR(入力①申請書項目!$M426=PL①!$A$25,入力①申請書項目!$M426=PL①!$A$26,入力①申請書項目!$M426=PL①!$A$28,入力①申請書項目!$M426=PL①!$A$29)),1,0)</f>
        <v>0</v>
      </c>
      <c r="FJ426" s="21">
        <f>IF(AND($AT426=PL①!$D$26,OR(入力①申請書項目!$M426=PL①!$A$25,入力①申請書項目!$M426=PL①!$A$26,入力①申請書項目!$M426=PL①!$A$27)),1,0)</f>
        <v>0</v>
      </c>
      <c r="FL426" s="37" t="str">
        <f t="shared" si="111"/>
        <v/>
      </c>
      <c r="FM426" s="37" t="str">
        <f t="shared" si="112"/>
        <v/>
      </c>
      <c r="FN426" s="37" t="str">
        <f t="shared" si="113"/>
        <v/>
      </c>
      <c r="FO426" s="37" t="str">
        <f t="shared" si="114"/>
        <v/>
      </c>
      <c r="FP426" s="37" t="str">
        <f t="shared" si="115"/>
        <v/>
      </c>
      <c r="FR426" s="54">
        <f t="shared" si="116"/>
        <v>1</v>
      </c>
      <c r="FS426" s="54" t="str">
        <f t="shared" si="117"/>
        <v/>
      </c>
    </row>
    <row r="427" spans="4:175" ht="13.5" customHeight="1">
      <c r="D427" s="410">
        <v>259</v>
      </c>
      <c r="E427" s="842"/>
      <c r="F427" s="843"/>
      <c r="G427" s="842"/>
      <c r="H427" s="843"/>
      <c r="I427" s="843"/>
      <c r="J427" s="842"/>
      <c r="K427" s="843"/>
      <c r="L427" s="843"/>
      <c r="M427" s="842"/>
      <c r="N427" s="842"/>
      <c r="O427" s="842"/>
      <c r="P427" s="842"/>
      <c r="Q427" s="853"/>
      <c r="R427" s="853"/>
      <c r="S427" s="853"/>
      <c r="T427" s="853"/>
      <c r="U427" s="853"/>
      <c r="V427" s="853"/>
      <c r="W427" s="853"/>
      <c r="X427" s="853"/>
      <c r="Y427" s="853"/>
      <c r="Z427" s="853"/>
      <c r="AA427" s="835"/>
      <c r="AB427" s="836"/>
      <c r="AC427" s="836"/>
      <c r="AD427" s="840"/>
      <c r="AE427" s="840"/>
      <c r="AF427" s="841"/>
      <c r="AG427" s="850"/>
      <c r="AH427" s="851"/>
      <c r="AI427" s="851"/>
      <c r="AJ427" s="852"/>
      <c r="AK427" s="839"/>
      <c r="AL427" s="839"/>
      <c r="AM427" s="839"/>
      <c r="AN427" s="854"/>
      <c r="AO427" s="840"/>
      <c r="AP427" s="849">
        <f t="shared" si="118"/>
        <v>0</v>
      </c>
      <c r="AQ427" s="849"/>
      <c r="AR427" s="849"/>
      <c r="AS427" s="849"/>
      <c r="AT427" s="847"/>
      <c r="AU427" s="848"/>
      <c r="AV427" s="834"/>
      <c r="AW427" s="834"/>
      <c r="AX427" s="834"/>
      <c r="AY427" s="834"/>
      <c r="AZ427" s="834"/>
      <c r="BA427" s="834"/>
      <c r="BB427" s="834"/>
      <c r="BC427" s="834"/>
      <c r="BD427" s="844"/>
      <c r="BE427" s="845"/>
      <c r="BF427" s="846"/>
      <c r="BG427" s="842"/>
      <c r="BH427" s="843"/>
      <c r="BI427" s="843"/>
      <c r="ET427" s="33"/>
      <c r="EU427" s="37">
        <f t="shared" si="105"/>
        <v>0</v>
      </c>
      <c r="EV427" s="37" t="str">
        <f t="shared" si="106"/>
        <v/>
      </c>
      <c r="EX427" s="21">
        <f>IF(AND(OR($M427=PL①!$A$25,$M427=PL①!$A$26,$M427=PL①!$A$27),OR($AG427=PL①!$H$26,$AG427=PL①!$H$27,$AG427=PL①!$H$28)),1,0)</f>
        <v>0</v>
      </c>
      <c r="EY427" s="21">
        <f t="shared" si="107"/>
        <v>0</v>
      </c>
      <c r="EZ427" s="112">
        <f>IF($EY427=0,1,IF($O$73="",0,VLOOKUP($O$73,PL②!$A$58:$P$1517,$EY427))+IF($AD$73="",0,VLOOKUP($AD$73,PL②!$A$58:$P$1517,$EY427))+IF($AS$73="",0,VLOOKUP($AS$73,PL②!$A$58:$P$1517,$EY427)))</f>
        <v>1</v>
      </c>
      <c r="FA427" s="21" t="str">
        <f t="shared" si="108"/>
        <v/>
      </c>
      <c r="FB427" s="112"/>
      <c r="FC427" s="21">
        <f>IF(OR($M427=PL①!$A$25,$M427=PL①!$A$26,$M427=PL①!$A$28,$M427=PL①!$A$29),1,0)</f>
        <v>0</v>
      </c>
      <c r="FF427" s="21">
        <f t="shared" si="109"/>
        <v>0</v>
      </c>
      <c r="FG427" s="21">
        <f t="shared" si="110"/>
        <v>0</v>
      </c>
      <c r="FH427" s="21">
        <f>IF(AND($AG427=PL①!$H$29,OR(入力①申請書項目!$M427=PL①!$A$25,入力①申請書項目!$M427=PL①!$A$26,入力①申請書項目!$M427=PL①!$A$27)),1,0)</f>
        <v>0</v>
      </c>
      <c r="FI427" s="21">
        <f>IF(AND($O$69=PL②!$G$1,入力①申請書項目!$AG427=PL①!$H$26,OR(入力①申請書項目!$M427=PL①!$A$25,入力①申請書項目!$M427=PL①!$A$26,入力①申請書項目!$M427=PL①!$A$28,入力①申請書項目!$M427=PL①!$A$29)),1,0)</f>
        <v>0</v>
      </c>
      <c r="FJ427" s="21">
        <f>IF(AND($AT427=PL①!$D$26,OR(入力①申請書項目!$M427=PL①!$A$25,入力①申請書項目!$M427=PL①!$A$26,入力①申請書項目!$M427=PL①!$A$27)),1,0)</f>
        <v>0</v>
      </c>
      <c r="FL427" s="37" t="str">
        <f t="shared" si="111"/>
        <v/>
      </c>
      <c r="FM427" s="37" t="str">
        <f t="shared" si="112"/>
        <v/>
      </c>
      <c r="FN427" s="37" t="str">
        <f t="shared" si="113"/>
        <v/>
      </c>
      <c r="FO427" s="37" t="str">
        <f t="shared" si="114"/>
        <v/>
      </c>
      <c r="FP427" s="37" t="str">
        <f t="shared" si="115"/>
        <v/>
      </c>
      <c r="FR427" s="54">
        <f t="shared" si="116"/>
        <v>1</v>
      </c>
      <c r="FS427" s="54" t="str">
        <f t="shared" si="117"/>
        <v/>
      </c>
    </row>
    <row r="428" spans="4:175" ht="13.5" customHeight="1">
      <c r="D428" s="410">
        <v>260</v>
      </c>
      <c r="E428" s="842"/>
      <c r="F428" s="843"/>
      <c r="G428" s="842"/>
      <c r="H428" s="843"/>
      <c r="I428" s="843"/>
      <c r="J428" s="842"/>
      <c r="K428" s="843"/>
      <c r="L428" s="843"/>
      <c r="M428" s="842"/>
      <c r="N428" s="842"/>
      <c r="O428" s="842"/>
      <c r="P428" s="842"/>
      <c r="Q428" s="853"/>
      <c r="R428" s="853"/>
      <c r="S428" s="853"/>
      <c r="T428" s="853"/>
      <c r="U428" s="853"/>
      <c r="V428" s="853"/>
      <c r="W428" s="853"/>
      <c r="X428" s="853"/>
      <c r="Y428" s="853"/>
      <c r="Z428" s="853"/>
      <c r="AA428" s="835"/>
      <c r="AB428" s="836"/>
      <c r="AC428" s="836"/>
      <c r="AD428" s="841"/>
      <c r="AE428" s="853"/>
      <c r="AF428" s="853"/>
      <c r="AG428" s="842"/>
      <c r="AH428" s="842"/>
      <c r="AI428" s="842"/>
      <c r="AJ428" s="842"/>
      <c r="AK428" s="839"/>
      <c r="AL428" s="839"/>
      <c r="AM428" s="839"/>
      <c r="AN428" s="853"/>
      <c r="AO428" s="853"/>
      <c r="AP428" s="849">
        <f t="shared" si="118"/>
        <v>0</v>
      </c>
      <c r="AQ428" s="849"/>
      <c r="AR428" s="849"/>
      <c r="AS428" s="849"/>
      <c r="AT428" s="855"/>
      <c r="AU428" s="855"/>
      <c r="AV428" s="834"/>
      <c r="AW428" s="834"/>
      <c r="AX428" s="834"/>
      <c r="AY428" s="834"/>
      <c r="AZ428" s="834"/>
      <c r="BA428" s="834"/>
      <c r="BB428" s="834"/>
      <c r="BC428" s="834"/>
      <c r="BD428" s="834"/>
      <c r="BE428" s="834"/>
      <c r="BF428" s="834"/>
      <c r="BG428" s="842"/>
      <c r="BH428" s="843"/>
      <c r="BI428" s="843"/>
      <c r="ET428" s="33"/>
      <c r="EU428" s="37">
        <f t="shared" si="105"/>
        <v>0</v>
      </c>
      <c r="EV428" s="37" t="str">
        <f t="shared" si="106"/>
        <v/>
      </c>
      <c r="EX428" s="21">
        <f>IF(AND(OR($M428=PL①!$A$25,$M428=PL①!$A$26,$M428=PL①!$A$27),OR($AG428=PL①!$H$26,$AG428=PL①!$H$27,$AG428=PL①!$H$28)),1,0)</f>
        <v>0</v>
      </c>
      <c r="EY428" s="21">
        <f t="shared" si="107"/>
        <v>0</v>
      </c>
      <c r="EZ428" s="112">
        <f>IF($EY428=0,1,IF($O$73="",0,VLOOKUP($O$73,PL②!$A$58:$P$1517,$EY428))+IF($AD$73="",0,VLOOKUP($AD$73,PL②!$A$58:$P$1517,$EY428))+IF($AS$73="",0,VLOOKUP($AS$73,PL②!$A$58:$P$1517,$EY428)))</f>
        <v>1</v>
      </c>
      <c r="FA428" s="21" t="str">
        <f t="shared" si="108"/>
        <v/>
      </c>
      <c r="FB428" s="112"/>
      <c r="FC428" s="21">
        <f>IF(OR($M428=PL①!$A$25,$M428=PL①!$A$26,$M428=PL①!$A$28,$M428=PL①!$A$29),1,0)</f>
        <v>0</v>
      </c>
      <c r="FF428" s="21">
        <f t="shared" si="109"/>
        <v>0</v>
      </c>
      <c r="FG428" s="21">
        <f t="shared" si="110"/>
        <v>0</v>
      </c>
      <c r="FH428" s="21">
        <f>IF(AND($AG428=PL①!$H$29,OR(入力①申請書項目!$M428=PL①!$A$25,入力①申請書項目!$M428=PL①!$A$26,入力①申請書項目!$M428=PL①!$A$27)),1,0)</f>
        <v>0</v>
      </c>
      <c r="FI428" s="21">
        <f>IF(AND($O$69=PL②!$G$1,入力①申請書項目!$AG428=PL①!$H$26,OR(入力①申請書項目!$M428=PL①!$A$25,入力①申請書項目!$M428=PL①!$A$26,入力①申請書項目!$M428=PL①!$A$28,入力①申請書項目!$M428=PL①!$A$29)),1,0)</f>
        <v>0</v>
      </c>
      <c r="FJ428" s="21">
        <f>IF(AND($AT428=PL①!$D$26,OR(入力①申請書項目!$M428=PL①!$A$25,入力①申請書項目!$M428=PL①!$A$26,入力①申請書項目!$M428=PL①!$A$27)),1,0)</f>
        <v>0</v>
      </c>
      <c r="FL428" s="37" t="str">
        <f t="shared" si="111"/>
        <v/>
      </c>
      <c r="FM428" s="37" t="str">
        <f t="shared" si="112"/>
        <v/>
      </c>
      <c r="FN428" s="37" t="str">
        <f t="shared" si="113"/>
        <v/>
      </c>
      <c r="FO428" s="37" t="str">
        <f t="shared" si="114"/>
        <v/>
      </c>
      <c r="FP428" s="37" t="str">
        <f t="shared" si="115"/>
        <v/>
      </c>
      <c r="FR428" s="54">
        <f t="shared" si="116"/>
        <v>1</v>
      </c>
      <c r="FS428" s="54" t="str">
        <f t="shared" si="117"/>
        <v/>
      </c>
    </row>
    <row r="429" spans="4:175" ht="13.5" customHeight="1">
      <c r="D429" s="410">
        <v>261</v>
      </c>
      <c r="E429" s="842"/>
      <c r="F429" s="843"/>
      <c r="G429" s="842"/>
      <c r="H429" s="843"/>
      <c r="I429" s="843"/>
      <c r="J429" s="842"/>
      <c r="K429" s="843"/>
      <c r="L429" s="843"/>
      <c r="M429" s="842"/>
      <c r="N429" s="842"/>
      <c r="O429" s="842"/>
      <c r="P429" s="842"/>
      <c r="Q429" s="853"/>
      <c r="R429" s="853"/>
      <c r="S429" s="853"/>
      <c r="T429" s="853"/>
      <c r="U429" s="853"/>
      <c r="V429" s="853"/>
      <c r="W429" s="853"/>
      <c r="X429" s="853"/>
      <c r="Y429" s="853"/>
      <c r="Z429" s="853"/>
      <c r="AA429" s="837"/>
      <c r="AB429" s="838"/>
      <c r="AC429" s="838"/>
      <c r="AD429" s="841"/>
      <c r="AE429" s="853"/>
      <c r="AF429" s="853"/>
      <c r="AG429" s="842"/>
      <c r="AH429" s="842"/>
      <c r="AI429" s="842"/>
      <c r="AJ429" s="842"/>
      <c r="AK429" s="839"/>
      <c r="AL429" s="839"/>
      <c r="AM429" s="839"/>
      <c r="AN429" s="853"/>
      <c r="AO429" s="853"/>
      <c r="AP429" s="849">
        <f t="shared" si="118"/>
        <v>0</v>
      </c>
      <c r="AQ429" s="849"/>
      <c r="AR429" s="849"/>
      <c r="AS429" s="849"/>
      <c r="AT429" s="855"/>
      <c r="AU429" s="855"/>
      <c r="AV429" s="834"/>
      <c r="AW429" s="834"/>
      <c r="AX429" s="834"/>
      <c r="AY429" s="834"/>
      <c r="AZ429" s="834"/>
      <c r="BA429" s="834"/>
      <c r="BB429" s="834"/>
      <c r="BC429" s="834"/>
      <c r="BD429" s="834"/>
      <c r="BE429" s="834"/>
      <c r="BF429" s="834"/>
      <c r="BG429" s="842"/>
      <c r="BH429" s="843"/>
      <c r="BI429" s="843"/>
      <c r="ET429" s="33"/>
      <c r="EU429" s="37">
        <f t="shared" si="105"/>
        <v>0</v>
      </c>
      <c r="EV429" s="37" t="str">
        <f t="shared" si="106"/>
        <v/>
      </c>
      <c r="EX429" s="21">
        <f>IF(AND(OR($M429=PL①!$A$25,$M429=PL①!$A$26,$M429=PL①!$A$27),OR($AG429=PL①!$H$26,$AG429=PL①!$H$27,$AG429=PL①!$H$28)),1,0)</f>
        <v>0</v>
      </c>
      <c r="EY429" s="21">
        <f t="shared" si="107"/>
        <v>0</v>
      </c>
      <c r="EZ429" s="112">
        <f>IF($EY429=0,1,IF($O$73="",0,VLOOKUP($O$73,PL②!$A$58:$P$1517,$EY429))+IF($AD$73="",0,VLOOKUP($AD$73,PL②!$A$58:$P$1517,$EY429))+IF($AS$73="",0,VLOOKUP($AS$73,PL②!$A$58:$P$1517,$EY429)))</f>
        <v>1</v>
      </c>
      <c r="FA429" s="21" t="str">
        <f t="shared" si="108"/>
        <v/>
      </c>
      <c r="FB429" s="112"/>
      <c r="FC429" s="21">
        <f>IF(OR($M429=PL①!$A$25,$M429=PL①!$A$26,$M429=PL①!$A$28,$M429=PL①!$A$29),1,0)</f>
        <v>0</v>
      </c>
      <c r="FF429" s="21">
        <f t="shared" si="109"/>
        <v>0</v>
      </c>
      <c r="FG429" s="21">
        <f t="shared" si="110"/>
        <v>0</v>
      </c>
      <c r="FH429" s="21">
        <f>IF(AND($AG429=PL①!$H$29,OR(入力①申請書項目!$M429=PL①!$A$25,入力①申請書項目!$M429=PL①!$A$26,入力①申請書項目!$M429=PL①!$A$27)),1,0)</f>
        <v>0</v>
      </c>
      <c r="FI429" s="21">
        <f>IF(AND($O$69=PL②!$G$1,入力①申請書項目!$AG429=PL①!$H$26,OR(入力①申請書項目!$M429=PL①!$A$25,入力①申請書項目!$M429=PL①!$A$26,入力①申請書項目!$M429=PL①!$A$28,入力①申請書項目!$M429=PL①!$A$29)),1,0)</f>
        <v>0</v>
      </c>
      <c r="FJ429" s="21">
        <f>IF(AND($AT429=PL①!$D$26,OR(入力①申請書項目!$M429=PL①!$A$25,入力①申請書項目!$M429=PL①!$A$26,入力①申請書項目!$M429=PL①!$A$27)),1,0)</f>
        <v>0</v>
      </c>
      <c r="FL429" s="37" t="str">
        <f t="shared" si="111"/>
        <v/>
      </c>
      <c r="FM429" s="37" t="str">
        <f t="shared" si="112"/>
        <v/>
      </c>
      <c r="FN429" s="37" t="str">
        <f t="shared" si="113"/>
        <v/>
      </c>
      <c r="FO429" s="37" t="str">
        <f t="shared" si="114"/>
        <v/>
      </c>
      <c r="FP429" s="37" t="str">
        <f t="shared" si="115"/>
        <v/>
      </c>
      <c r="FR429" s="54">
        <f t="shared" si="116"/>
        <v>1</v>
      </c>
      <c r="FS429" s="54" t="str">
        <f t="shared" si="117"/>
        <v/>
      </c>
    </row>
    <row r="430" spans="4:175" ht="13.5" customHeight="1">
      <c r="D430" s="410">
        <v>262</v>
      </c>
      <c r="E430" s="842"/>
      <c r="F430" s="843"/>
      <c r="G430" s="842"/>
      <c r="H430" s="843"/>
      <c r="I430" s="843"/>
      <c r="J430" s="842"/>
      <c r="K430" s="843"/>
      <c r="L430" s="843"/>
      <c r="M430" s="842"/>
      <c r="N430" s="842"/>
      <c r="O430" s="842"/>
      <c r="P430" s="842"/>
      <c r="Q430" s="853"/>
      <c r="R430" s="853"/>
      <c r="S430" s="853"/>
      <c r="T430" s="853"/>
      <c r="U430" s="853"/>
      <c r="V430" s="853"/>
      <c r="W430" s="853"/>
      <c r="X430" s="853"/>
      <c r="Y430" s="853"/>
      <c r="Z430" s="853"/>
      <c r="AA430" s="835"/>
      <c r="AB430" s="836"/>
      <c r="AC430" s="836"/>
      <c r="AD430" s="840"/>
      <c r="AE430" s="840"/>
      <c r="AF430" s="841"/>
      <c r="AG430" s="850"/>
      <c r="AH430" s="851"/>
      <c r="AI430" s="851"/>
      <c r="AJ430" s="852"/>
      <c r="AK430" s="839"/>
      <c r="AL430" s="839"/>
      <c r="AM430" s="839"/>
      <c r="AN430" s="854"/>
      <c r="AO430" s="840"/>
      <c r="AP430" s="849">
        <f t="shared" si="118"/>
        <v>0</v>
      </c>
      <c r="AQ430" s="849"/>
      <c r="AR430" s="849"/>
      <c r="AS430" s="849"/>
      <c r="AT430" s="847"/>
      <c r="AU430" s="848"/>
      <c r="AV430" s="834"/>
      <c r="AW430" s="834"/>
      <c r="AX430" s="834"/>
      <c r="AY430" s="834"/>
      <c r="AZ430" s="834"/>
      <c r="BA430" s="834"/>
      <c r="BB430" s="834"/>
      <c r="BC430" s="834"/>
      <c r="BD430" s="844"/>
      <c r="BE430" s="845"/>
      <c r="BF430" s="846"/>
      <c r="BG430" s="842"/>
      <c r="BH430" s="843"/>
      <c r="BI430" s="843"/>
      <c r="ET430" s="33"/>
      <c r="EU430" s="37">
        <f t="shared" si="105"/>
        <v>0</v>
      </c>
      <c r="EV430" s="37" t="str">
        <f t="shared" si="106"/>
        <v/>
      </c>
      <c r="EX430" s="21">
        <f>IF(AND(OR($M430=PL①!$A$25,$M430=PL①!$A$26,$M430=PL①!$A$27),OR($AG430=PL①!$H$26,$AG430=PL①!$H$27,$AG430=PL①!$H$28)),1,0)</f>
        <v>0</v>
      </c>
      <c r="EY430" s="21">
        <f t="shared" si="107"/>
        <v>0</v>
      </c>
      <c r="EZ430" s="112">
        <f>IF($EY430=0,1,IF($O$73="",0,VLOOKUP($O$73,PL②!$A$58:$P$1517,$EY430))+IF($AD$73="",0,VLOOKUP($AD$73,PL②!$A$58:$P$1517,$EY430))+IF($AS$73="",0,VLOOKUP($AS$73,PL②!$A$58:$P$1517,$EY430)))</f>
        <v>1</v>
      </c>
      <c r="FA430" s="21" t="str">
        <f t="shared" si="108"/>
        <v/>
      </c>
      <c r="FB430" s="112"/>
      <c r="FC430" s="21">
        <f>IF(OR($M430=PL①!$A$25,$M430=PL①!$A$26,$M430=PL①!$A$28,$M430=PL①!$A$29),1,0)</f>
        <v>0</v>
      </c>
      <c r="FF430" s="21">
        <f t="shared" si="109"/>
        <v>0</v>
      </c>
      <c r="FG430" s="21">
        <f t="shared" si="110"/>
        <v>0</v>
      </c>
      <c r="FH430" s="21">
        <f>IF(AND($AG430=PL①!$H$29,OR(入力①申請書項目!$M430=PL①!$A$25,入力①申請書項目!$M430=PL①!$A$26,入力①申請書項目!$M430=PL①!$A$27)),1,0)</f>
        <v>0</v>
      </c>
      <c r="FI430" s="21">
        <f>IF(AND($O$69=PL②!$G$1,入力①申請書項目!$AG430=PL①!$H$26,OR(入力①申請書項目!$M430=PL①!$A$25,入力①申請書項目!$M430=PL①!$A$26,入力①申請書項目!$M430=PL①!$A$28,入力①申請書項目!$M430=PL①!$A$29)),1,0)</f>
        <v>0</v>
      </c>
      <c r="FJ430" s="21">
        <f>IF(AND($AT430=PL①!$D$26,OR(入力①申請書項目!$M430=PL①!$A$25,入力①申請書項目!$M430=PL①!$A$26,入力①申請書項目!$M430=PL①!$A$27)),1,0)</f>
        <v>0</v>
      </c>
      <c r="FL430" s="37" t="str">
        <f t="shared" si="111"/>
        <v/>
      </c>
      <c r="FM430" s="37" t="str">
        <f t="shared" si="112"/>
        <v/>
      </c>
      <c r="FN430" s="37" t="str">
        <f t="shared" si="113"/>
        <v/>
      </c>
      <c r="FO430" s="37" t="str">
        <f t="shared" si="114"/>
        <v/>
      </c>
      <c r="FP430" s="37" t="str">
        <f t="shared" si="115"/>
        <v/>
      </c>
      <c r="FR430" s="54">
        <f t="shared" si="116"/>
        <v>1</v>
      </c>
      <c r="FS430" s="54" t="str">
        <f t="shared" si="117"/>
        <v/>
      </c>
    </row>
    <row r="431" spans="4:175" ht="13.5" customHeight="1">
      <c r="D431" s="410">
        <v>263</v>
      </c>
      <c r="E431" s="842"/>
      <c r="F431" s="843"/>
      <c r="G431" s="842"/>
      <c r="H431" s="843"/>
      <c r="I431" s="843"/>
      <c r="J431" s="842"/>
      <c r="K431" s="843"/>
      <c r="L431" s="843"/>
      <c r="M431" s="842"/>
      <c r="N431" s="842"/>
      <c r="O431" s="842"/>
      <c r="P431" s="842"/>
      <c r="Q431" s="853"/>
      <c r="R431" s="853"/>
      <c r="S431" s="853"/>
      <c r="T431" s="853"/>
      <c r="U431" s="853"/>
      <c r="V431" s="853"/>
      <c r="W431" s="853"/>
      <c r="X431" s="853"/>
      <c r="Y431" s="853"/>
      <c r="Z431" s="853"/>
      <c r="AA431" s="835"/>
      <c r="AB431" s="836"/>
      <c r="AC431" s="836"/>
      <c r="AD431" s="841"/>
      <c r="AE431" s="853"/>
      <c r="AF431" s="853"/>
      <c r="AG431" s="842"/>
      <c r="AH431" s="842"/>
      <c r="AI431" s="842"/>
      <c r="AJ431" s="842"/>
      <c r="AK431" s="839"/>
      <c r="AL431" s="839"/>
      <c r="AM431" s="839"/>
      <c r="AN431" s="853"/>
      <c r="AO431" s="853"/>
      <c r="AP431" s="849">
        <f t="shared" si="118"/>
        <v>0</v>
      </c>
      <c r="AQ431" s="849"/>
      <c r="AR431" s="849"/>
      <c r="AS431" s="849"/>
      <c r="AT431" s="855"/>
      <c r="AU431" s="855"/>
      <c r="AV431" s="834"/>
      <c r="AW431" s="834"/>
      <c r="AX431" s="834"/>
      <c r="AY431" s="834"/>
      <c r="AZ431" s="834"/>
      <c r="BA431" s="834"/>
      <c r="BB431" s="834"/>
      <c r="BC431" s="834"/>
      <c r="BD431" s="834"/>
      <c r="BE431" s="834"/>
      <c r="BF431" s="834"/>
      <c r="BG431" s="842"/>
      <c r="BH431" s="843"/>
      <c r="BI431" s="843"/>
      <c r="ET431" s="33"/>
      <c r="EU431" s="37">
        <f t="shared" si="105"/>
        <v>0</v>
      </c>
      <c r="EV431" s="37" t="str">
        <f t="shared" si="106"/>
        <v/>
      </c>
      <c r="EX431" s="21">
        <f>IF(AND(OR($M431=PL①!$A$25,$M431=PL①!$A$26,$M431=PL①!$A$27),OR($AG431=PL①!$H$26,$AG431=PL①!$H$27,$AG431=PL①!$H$28)),1,0)</f>
        <v>0</v>
      </c>
      <c r="EY431" s="21">
        <f t="shared" si="107"/>
        <v>0</v>
      </c>
      <c r="EZ431" s="112">
        <f>IF($EY431=0,1,IF($O$73="",0,VLOOKUP($O$73,PL②!$A$58:$P$1517,$EY431))+IF($AD$73="",0,VLOOKUP($AD$73,PL②!$A$58:$P$1517,$EY431))+IF($AS$73="",0,VLOOKUP($AS$73,PL②!$A$58:$P$1517,$EY431)))</f>
        <v>1</v>
      </c>
      <c r="FA431" s="21" t="str">
        <f t="shared" si="108"/>
        <v/>
      </c>
      <c r="FB431" s="112"/>
      <c r="FC431" s="21">
        <f>IF(OR($M431=PL①!$A$25,$M431=PL①!$A$26,$M431=PL①!$A$28,$M431=PL①!$A$29),1,0)</f>
        <v>0</v>
      </c>
      <c r="FF431" s="21">
        <f t="shared" si="109"/>
        <v>0</v>
      </c>
      <c r="FG431" s="21">
        <f t="shared" si="110"/>
        <v>0</v>
      </c>
      <c r="FH431" s="21">
        <f>IF(AND($AG431=PL①!$H$29,OR(入力①申請書項目!$M431=PL①!$A$25,入力①申請書項目!$M431=PL①!$A$26,入力①申請書項目!$M431=PL①!$A$27)),1,0)</f>
        <v>0</v>
      </c>
      <c r="FI431" s="21">
        <f>IF(AND($O$69=PL②!$G$1,入力①申請書項目!$AG431=PL①!$H$26,OR(入力①申請書項目!$M431=PL①!$A$25,入力①申請書項目!$M431=PL①!$A$26,入力①申請書項目!$M431=PL①!$A$28,入力①申請書項目!$M431=PL①!$A$29)),1,0)</f>
        <v>0</v>
      </c>
      <c r="FJ431" s="21">
        <f>IF(AND($AT431=PL①!$D$26,OR(入力①申請書項目!$M431=PL①!$A$25,入力①申請書項目!$M431=PL①!$A$26,入力①申請書項目!$M431=PL①!$A$27)),1,0)</f>
        <v>0</v>
      </c>
      <c r="FL431" s="37" t="str">
        <f t="shared" si="111"/>
        <v/>
      </c>
      <c r="FM431" s="37" t="str">
        <f t="shared" si="112"/>
        <v/>
      </c>
      <c r="FN431" s="37" t="str">
        <f t="shared" si="113"/>
        <v/>
      </c>
      <c r="FO431" s="37" t="str">
        <f t="shared" si="114"/>
        <v/>
      </c>
      <c r="FP431" s="37" t="str">
        <f t="shared" si="115"/>
        <v/>
      </c>
      <c r="FR431" s="54">
        <f t="shared" si="116"/>
        <v>1</v>
      </c>
      <c r="FS431" s="54" t="str">
        <f t="shared" si="117"/>
        <v/>
      </c>
    </row>
    <row r="432" spans="4:175" ht="13.5" customHeight="1">
      <c r="D432" s="410">
        <v>264</v>
      </c>
      <c r="E432" s="842"/>
      <c r="F432" s="843"/>
      <c r="G432" s="842"/>
      <c r="H432" s="843"/>
      <c r="I432" s="843"/>
      <c r="J432" s="842"/>
      <c r="K432" s="843"/>
      <c r="L432" s="843"/>
      <c r="M432" s="842"/>
      <c r="N432" s="842"/>
      <c r="O432" s="842"/>
      <c r="P432" s="842"/>
      <c r="Q432" s="853"/>
      <c r="R432" s="853"/>
      <c r="S432" s="853"/>
      <c r="T432" s="853"/>
      <c r="U432" s="853"/>
      <c r="V432" s="853"/>
      <c r="W432" s="853"/>
      <c r="X432" s="853"/>
      <c r="Y432" s="853"/>
      <c r="Z432" s="853"/>
      <c r="AA432" s="837"/>
      <c r="AB432" s="838"/>
      <c r="AC432" s="838"/>
      <c r="AD432" s="841"/>
      <c r="AE432" s="853"/>
      <c r="AF432" s="853"/>
      <c r="AG432" s="842"/>
      <c r="AH432" s="842"/>
      <c r="AI432" s="842"/>
      <c r="AJ432" s="842"/>
      <c r="AK432" s="839"/>
      <c r="AL432" s="839"/>
      <c r="AM432" s="839"/>
      <c r="AN432" s="853"/>
      <c r="AO432" s="853"/>
      <c r="AP432" s="849">
        <f t="shared" si="118"/>
        <v>0</v>
      </c>
      <c r="AQ432" s="849"/>
      <c r="AR432" s="849"/>
      <c r="AS432" s="849"/>
      <c r="AT432" s="855"/>
      <c r="AU432" s="855"/>
      <c r="AV432" s="834"/>
      <c r="AW432" s="834"/>
      <c r="AX432" s="834"/>
      <c r="AY432" s="834"/>
      <c r="AZ432" s="834"/>
      <c r="BA432" s="834"/>
      <c r="BB432" s="834"/>
      <c r="BC432" s="834"/>
      <c r="BD432" s="834"/>
      <c r="BE432" s="834"/>
      <c r="BF432" s="834"/>
      <c r="BG432" s="842"/>
      <c r="BH432" s="843"/>
      <c r="BI432" s="843"/>
      <c r="ET432" s="33"/>
      <c r="EU432" s="37">
        <f t="shared" si="105"/>
        <v>0</v>
      </c>
      <c r="EV432" s="37" t="str">
        <f t="shared" si="106"/>
        <v/>
      </c>
      <c r="EX432" s="21">
        <f>IF(AND(OR($M432=PL①!$A$25,$M432=PL①!$A$26,$M432=PL①!$A$27),OR($AG432=PL①!$H$26,$AG432=PL①!$H$27,$AG432=PL①!$H$28)),1,0)</f>
        <v>0</v>
      </c>
      <c r="EY432" s="21">
        <f t="shared" si="107"/>
        <v>0</v>
      </c>
      <c r="EZ432" s="112">
        <f>IF($EY432=0,1,IF($O$73="",0,VLOOKUP($O$73,PL②!$A$58:$P$1517,$EY432))+IF($AD$73="",0,VLOOKUP($AD$73,PL②!$A$58:$P$1517,$EY432))+IF($AS$73="",0,VLOOKUP($AS$73,PL②!$A$58:$P$1517,$EY432)))</f>
        <v>1</v>
      </c>
      <c r="FA432" s="21" t="str">
        <f t="shared" si="108"/>
        <v/>
      </c>
      <c r="FB432" s="112"/>
      <c r="FC432" s="21">
        <f>IF(OR($M432=PL①!$A$25,$M432=PL①!$A$26,$M432=PL①!$A$28,$M432=PL①!$A$29),1,0)</f>
        <v>0</v>
      </c>
      <c r="FF432" s="21">
        <f t="shared" si="109"/>
        <v>0</v>
      </c>
      <c r="FG432" s="21">
        <f t="shared" si="110"/>
        <v>0</v>
      </c>
      <c r="FH432" s="21">
        <f>IF(AND($AG432=PL①!$H$29,OR(入力①申請書項目!$M432=PL①!$A$25,入力①申請書項目!$M432=PL①!$A$26,入力①申請書項目!$M432=PL①!$A$27)),1,0)</f>
        <v>0</v>
      </c>
      <c r="FI432" s="21">
        <f>IF(AND($O$69=PL②!$G$1,入力①申請書項目!$AG432=PL①!$H$26,OR(入力①申請書項目!$M432=PL①!$A$25,入力①申請書項目!$M432=PL①!$A$26,入力①申請書項目!$M432=PL①!$A$28,入力①申請書項目!$M432=PL①!$A$29)),1,0)</f>
        <v>0</v>
      </c>
      <c r="FJ432" s="21">
        <f>IF(AND($AT432=PL①!$D$26,OR(入力①申請書項目!$M432=PL①!$A$25,入力①申請書項目!$M432=PL①!$A$26,入力①申請書項目!$M432=PL①!$A$27)),1,0)</f>
        <v>0</v>
      </c>
      <c r="FL432" s="37" t="str">
        <f t="shared" si="111"/>
        <v/>
      </c>
      <c r="FM432" s="37" t="str">
        <f t="shared" si="112"/>
        <v/>
      </c>
      <c r="FN432" s="37" t="str">
        <f t="shared" si="113"/>
        <v/>
      </c>
      <c r="FO432" s="37" t="str">
        <f t="shared" si="114"/>
        <v/>
      </c>
      <c r="FP432" s="37" t="str">
        <f t="shared" si="115"/>
        <v/>
      </c>
      <c r="FR432" s="54">
        <f t="shared" si="116"/>
        <v>1</v>
      </c>
      <c r="FS432" s="54" t="str">
        <f t="shared" si="117"/>
        <v/>
      </c>
    </row>
    <row r="433" spans="4:175" ht="13.5" customHeight="1">
      <c r="D433" s="410">
        <v>265</v>
      </c>
      <c r="E433" s="842"/>
      <c r="F433" s="843"/>
      <c r="G433" s="842"/>
      <c r="H433" s="843"/>
      <c r="I433" s="843"/>
      <c r="J433" s="842"/>
      <c r="K433" s="843"/>
      <c r="L433" s="843"/>
      <c r="M433" s="842"/>
      <c r="N433" s="842"/>
      <c r="O433" s="842"/>
      <c r="P433" s="842"/>
      <c r="Q433" s="853"/>
      <c r="R433" s="853"/>
      <c r="S433" s="853"/>
      <c r="T433" s="853"/>
      <c r="U433" s="853"/>
      <c r="V433" s="853"/>
      <c r="W433" s="853"/>
      <c r="X433" s="853"/>
      <c r="Y433" s="853"/>
      <c r="Z433" s="853"/>
      <c r="AA433" s="835"/>
      <c r="AB433" s="836"/>
      <c r="AC433" s="836"/>
      <c r="AD433" s="840"/>
      <c r="AE433" s="840"/>
      <c r="AF433" s="841"/>
      <c r="AG433" s="850"/>
      <c r="AH433" s="851"/>
      <c r="AI433" s="851"/>
      <c r="AJ433" s="852"/>
      <c r="AK433" s="839"/>
      <c r="AL433" s="839"/>
      <c r="AM433" s="839"/>
      <c r="AN433" s="854"/>
      <c r="AO433" s="840"/>
      <c r="AP433" s="849">
        <f t="shared" si="118"/>
        <v>0</v>
      </c>
      <c r="AQ433" s="849"/>
      <c r="AR433" s="849"/>
      <c r="AS433" s="849"/>
      <c r="AT433" s="847"/>
      <c r="AU433" s="848"/>
      <c r="AV433" s="834"/>
      <c r="AW433" s="834"/>
      <c r="AX433" s="834"/>
      <c r="AY433" s="834"/>
      <c r="AZ433" s="834"/>
      <c r="BA433" s="834"/>
      <c r="BB433" s="834"/>
      <c r="BC433" s="834"/>
      <c r="BD433" s="844"/>
      <c r="BE433" s="845"/>
      <c r="BF433" s="846"/>
      <c r="BG433" s="842"/>
      <c r="BH433" s="843"/>
      <c r="BI433" s="843"/>
      <c r="ET433" s="33"/>
      <c r="EU433" s="37">
        <f t="shared" si="105"/>
        <v>0</v>
      </c>
      <c r="EV433" s="37" t="str">
        <f t="shared" si="106"/>
        <v/>
      </c>
      <c r="EX433" s="21">
        <f>IF(AND(OR($M433=PL①!$A$25,$M433=PL①!$A$26,$M433=PL①!$A$27),OR($AG433=PL①!$H$26,$AG433=PL①!$H$27,$AG433=PL①!$H$28)),1,0)</f>
        <v>0</v>
      </c>
      <c r="EY433" s="21">
        <f t="shared" si="107"/>
        <v>0</v>
      </c>
      <c r="EZ433" s="112">
        <f>IF($EY433=0,1,IF($O$73="",0,VLOOKUP($O$73,PL②!$A$58:$P$1517,$EY433))+IF($AD$73="",0,VLOOKUP($AD$73,PL②!$A$58:$P$1517,$EY433))+IF($AS$73="",0,VLOOKUP($AS$73,PL②!$A$58:$P$1517,$EY433)))</f>
        <v>1</v>
      </c>
      <c r="FA433" s="21" t="str">
        <f t="shared" si="108"/>
        <v/>
      </c>
      <c r="FB433" s="112"/>
      <c r="FC433" s="21">
        <f>IF(OR($M433=PL①!$A$25,$M433=PL①!$A$26,$M433=PL①!$A$28,$M433=PL①!$A$29),1,0)</f>
        <v>0</v>
      </c>
      <c r="FF433" s="21">
        <f t="shared" si="109"/>
        <v>0</v>
      </c>
      <c r="FG433" s="21">
        <f t="shared" si="110"/>
        <v>0</v>
      </c>
      <c r="FH433" s="21">
        <f>IF(AND($AG433=PL①!$H$29,OR(入力①申請書項目!$M433=PL①!$A$25,入力①申請書項目!$M433=PL①!$A$26,入力①申請書項目!$M433=PL①!$A$27)),1,0)</f>
        <v>0</v>
      </c>
      <c r="FI433" s="21">
        <f>IF(AND($O$69=PL②!$G$1,入力①申請書項目!$AG433=PL①!$H$26,OR(入力①申請書項目!$M433=PL①!$A$25,入力①申請書項目!$M433=PL①!$A$26,入力①申請書項目!$M433=PL①!$A$28,入力①申請書項目!$M433=PL①!$A$29)),1,0)</f>
        <v>0</v>
      </c>
      <c r="FJ433" s="21">
        <f>IF(AND($AT433=PL①!$D$26,OR(入力①申請書項目!$M433=PL①!$A$25,入力①申請書項目!$M433=PL①!$A$26,入力①申請書項目!$M433=PL①!$A$27)),1,0)</f>
        <v>0</v>
      </c>
      <c r="FL433" s="37" t="str">
        <f t="shared" si="111"/>
        <v/>
      </c>
      <c r="FM433" s="37" t="str">
        <f t="shared" si="112"/>
        <v/>
      </c>
      <c r="FN433" s="37" t="str">
        <f t="shared" si="113"/>
        <v/>
      </c>
      <c r="FO433" s="37" t="str">
        <f t="shared" si="114"/>
        <v/>
      </c>
      <c r="FP433" s="37" t="str">
        <f t="shared" si="115"/>
        <v/>
      </c>
      <c r="FR433" s="54">
        <f t="shared" si="116"/>
        <v>1</v>
      </c>
      <c r="FS433" s="54" t="str">
        <f t="shared" si="117"/>
        <v/>
      </c>
    </row>
    <row r="434" spans="4:175" ht="13.5" customHeight="1">
      <c r="D434" s="410">
        <v>266</v>
      </c>
      <c r="E434" s="842"/>
      <c r="F434" s="843"/>
      <c r="G434" s="842"/>
      <c r="H434" s="843"/>
      <c r="I434" s="843"/>
      <c r="J434" s="842"/>
      <c r="K434" s="843"/>
      <c r="L434" s="843"/>
      <c r="M434" s="842"/>
      <c r="N434" s="842"/>
      <c r="O434" s="842"/>
      <c r="P434" s="842"/>
      <c r="Q434" s="853"/>
      <c r="R434" s="853"/>
      <c r="S434" s="853"/>
      <c r="T434" s="853"/>
      <c r="U434" s="853"/>
      <c r="V434" s="853"/>
      <c r="W434" s="853"/>
      <c r="X434" s="853"/>
      <c r="Y434" s="853"/>
      <c r="Z434" s="853"/>
      <c r="AA434" s="835"/>
      <c r="AB434" s="836"/>
      <c r="AC434" s="836"/>
      <c r="AD434" s="841"/>
      <c r="AE434" s="853"/>
      <c r="AF434" s="853"/>
      <c r="AG434" s="842"/>
      <c r="AH434" s="842"/>
      <c r="AI434" s="842"/>
      <c r="AJ434" s="842"/>
      <c r="AK434" s="839"/>
      <c r="AL434" s="839"/>
      <c r="AM434" s="839"/>
      <c r="AN434" s="853"/>
      <c r="AO434" s="853"/>
      <c r="AP434" s="849">
        <f t="shared" si="118"/>
        <v>0</v>
      </c>
      <c r="AQ434" s="849"/>
      <c r="AR434" s="849"/>
      <c r="AS434" s="849"/>
      <c r="AT434" s="855"/>
      <c r="AU434" s="855"/>
      <c r="AV434" s="834"/>
      <c r="AW434" s="834"/>
      <c r="AX434" s="834"/>
      <c r="AY434" s="834"/>
      <c r="AZ434" s="834"/>
      <c r="BA434" s="834"/>
      <c r="BB434" s="834"/>
      <c r="BC434" s="834"/>
      <c r="BD434" s="834"/>
      <c r="BE434" s="834"/>
      <c r="BF434" s="834"/>
      <c r="BG434" s="842"/>
      <c r="BH434" s="843"/>
      <c r="BI434" s="843"/>
      <c r="ET434" s="33"/>
      <c r="EU434" s="37">
        <f t="shared" si="105"/>
        <v>0</v>
      </c>
      <c r="EV434" s="37" t="str">
        <f t="shared" si="106"/>
        <v/>
      </c>
      <c r="EX434" s="21">
        <f>IF(AND(OR($M434=PL①!$A$25,$M434=PL①!$A$26,$M434=PL①!$A$27),OR($AG434=PL①!$H$26,$AG434=PL①!$H$27,$AG434=PL①!$H$28)),1,0)</f>
        <v>0</v>
      </c>
      <c r="EY434" s="21">
        <f t="shared" si="107"/>
        <v>0</v>
      </c>
      <c r="EZ434" s="112">
        <f>IF($EY434=0,1,IF($O$73="",0,VLOOKUP($O$73,PL②!$A$58:$P$1517,$EY434))+IF($AD$73="",0,VLOOKUP($AD$73,PL②!$A$58:$P$1517,$EY434))+IF($AS$73="",0,VLOOKUP($AS$73,PL②!$A$58:$P$1517,$EY434)))</f>
        <v>1</v>
      </c>
      <c r="FA434" s="21" t="str">
        <f t="shared" si="108"/>
        <v/>
      </c>
      <c r="FB434" s="112"/>
      <c r="FC434" s="21">
        <f>IF(OR($M434=PL①!$A$25,$M434=PL①!$A$26,$M434=PL①!$A$28,$M434=PL①!$A$29),1,0)</f>
        <v>0</v>
      </c>
      <c r="FF434" s="21">
        <f t="shared" si="109"/>
        <v>0</v>
      </c>
      <c r="FG434" s="21">
        <f t="shared" si="110"/>
        <v>0</v>
      </c>
      <c r="FH434" s="21">
        <f>IF(AND($AG434=PL①!$H$29,OR(入力①申請書項目!$M434=PL①!$A$25,入力①申請書項目!$M434=PL①!$A$26,入力①申請書項目!$M434=PL①!$A$27)),1,0)</f>
        <v>0</v>
      </c>
      <c r="FI434" s="21">
        <f>IF(AND($O$69=PL②!$G$1,入力①申請書項目!$AG434=PL①!$H$26,OR(入力①申請書項目!$M434=PL①!$A$25,入力①申請書項目!$M434=PL①!$A$26,入力①申請書項目!$M434=PL①!$A$28,入力①申請書項目!$M434=PL①!$A$29)),1,0)</f>
        <v>0</v>
      </c>
      <c r="FJ434" s="21">
        <f>IF(AND($AT434=PL①!$D$26,OR(入力①申請書項目!$M434=PL①!$A$25,入力①申請書項目!$M434=PL①!$A$26,入力①申請書項目!$M434=PL①!$A$27)),1,0)</f>
        <v>0</v>
      </c>
      <c r="FL434" s="37" t="str">
        <f t="shared" si="111"/>
        <v/>
      </c>
      <c r="FM434" s="37" t="str">
        <f t="shared" si="112"/>
        <v/>
      </c>
      <c r="FN434" s="37" t="str">
        <f t="shared" si="113"/>
        <v/>
      </c>
      <c r="FO434" s="37" t="str">
        <f t="shared" si="114"/>
        <v/>
      </c>
      <c r="FP434" s="37" t="str">
        <f t="shared" si="115"/>
        <v/>
      </c>
      <c r="FR434" s="54">
        <f t="shared" si="116"/>
        <v>1</v>
      </c>
      <c r="FS434" s="54" t="str">
        <f t="shared" si="117"/>
        <v/>
      </c>
    </row>
    <row r="435" spans="4:175" ht="13.5" customHeight="1">
      <c r="D435" s="410">
        <v>267</v>
      </c>
      <c r="E435" s="842"/>
      <c r="F435" s="843"/>
      <c r="G435" s="842"/>
      <c r="H435" s="843"/>
      <c r="I435" s="843"/>
      <c r="J435" s="842"/>
      <c r="K435" s="843"/>
      <c r="L435" s="843"/>
      <c r="M435" s="842"/>
      <c r="N435" s="842"/>
      <c r="O435" s="842"/>
      <c r="P435" s="842"/>
      <c r="Q435" s="853"/>
      <c r="R435" s="853"/>
      <c r="S435" s="853"/>
      <c r="T435" s="853"/>
      <c r="U435" s="853"/>
      <c r="V435" s="853"/>
      <c r="W435" s="853"/>
      <c r="X435" s="853"/>
      <c r="Y435" s="853"/>
      <c r="Z435" s="853"/>
      <c r="AA435" s="837"/>
      <c r="AB435" s="838"/>
      <c r="AC435" s="838"/>
      <c r="AD435" s="841"/>
      <c r="AE435" s="853"/>
      <c r="AF435" s="853"/>
      <c r="AG435" s="842"/>
      <c r="AH435" s="842"/>
      <c r="AI435" s="842"/>
      <c r="AJ435" s="842"/>
      <c r="AK435" s="839"/>
      <c r="AL435" s="839"/>
      <c r="AM435" s="839"/>
      <c r="AN435" s="853"/>
      <c r="AO435" s="853"/>
      <c r="AP435" s="849">
        <f t="shared" si="118"/>
        <v>0</v>
      </c>
      <c r="AQ435" s="849"/>
      <c r="AR435" s="849"/>
      <c r="AS435" s="849"/>
      <c r="AT435" s="855"/>
      <c r="AU435" s="855"/>
      <c r="AV435" s="834"/>
      <c r="AW435" s="834"/>
      <c r="AX435" s="834"/>
      <c r="AY435" s="834"/>
      <c r="AZ435" s="834"/>
      <c r="BA435" s="834"/>
      <c r="BB435" s="834"/>
      <c r="BC435" s="834"/>
      <c r="BD435" s="834"/>
      <c r="BE435" s="834"/>
      <c r="BF435" s="834"/>
      <c r="BG435" s="842"/>
      <c r="BH435" s="843"/>
      <c r="BI435" s="843"/>
      <c r="ET435" s="33"/>
      <c r="EU435" s="37">
        <f t="shared" si="105"/>
        <v>0</v>
      </c>
      <c r="EV435" s="37" t="str">
        <f t="shared" si="106"/>
        <v/>
      </c>
      <c r="EX435" s="21">
        <f>IF(AND(OR($M435=PL①!$A$25,$M435=PL①!$A$26,$M435=PL①!$A$27),OR($AG435=PL①!$H$26,$AG435=PL①!$H$27,$AG435=PL①!$H$28)),1,0)</f>
        <v>0</v>
      </c>
      <c r="EY435" s="21">
        <f t="shared" si="107"/>
        <v>0</v>
      </c>
      <c r="EZ435" s="112">
        <f>IF($EY435=0,1,IF($O$73="",0,VLOOKUP($O$73,PL②!$A$58:$P$1517,$EY435))+IF($AD$73="",0,VLOOKUP($AD$73,PL②!$A$58:$P$1517,$EY435))+IF($AS$73="",0,VLOOKUP($AS$73,PL②!$A$58:$P$1517,$EY435)))</f>
        <v>1</v>
      </c>
      <c r="FA435" s="21" t="str">
        <f t="shared" si="108"/>
        <v/>
      </c>
      <c r="FB435" s="112"/>
      <c r="FC435" s="21">
        <f>IF(OR($M435=PL①!$A$25,$M435=PL①!$A$26,$M435=PL①!$A$28,$M435=PL①!$A$29),1,0)</f>
        <v>0</v>
      </c>
      <c r="FF435" s="21">
        <f t="shared" si="109"/>
        <v>0</v>
      </c>
      <c r="FG435" s="21">
        <f t="shared" si="110"/>
        <v>0</v>
      </c>
      <c r="FH435" s="21">
        <f>IF(AND($AG435=PL①!$H$29,OR(入力①申請書項目!$M435=PL①!$A$25,入力①申請書項目!$M435=PL①!$A$26,入力①申請書項目!$M435=PL①!$A$27)),1,0)</f>
        <v>0</v>
      </c>
      <c r="FI435" s="21">
        <f>IF(AND($O$69=PL②!$G$1,入力①申請書項目!$AG435=PL①!$H$26,OR(入力①申請書項目!$M435=PL①!$A$25,入力①申請書項目!$M435=PL①!$A$26,入力①申請書項目!$M435=PL①!$A$28,入力①申請書項目!$M435=PL①!$A$29)),1,0)</f>
        <v>0</v>
      </c>
      <c r="FJ435" s="21">
        <f>IF(AND($AT435=PL①!$D$26,OR(入力①申請書項目!$M435=PL①!$A$25,入力①申請書項目!$M435=PL①!$A$26,入力①申請書項目!$M435=PL①!$A$27)),1,0)</f>
        <v>0</v>
      </c>
      <c r="FL435" s="37" t="str">
        <f t="shared" si="111"/>
        <v/>
      </c>
      <c r="FM435" s="37" t="str">
        <f t="shared" si="112"/>
        <v/>
      </c>
      <c r="FN435" s="37" t="str">
        <f t="shared" si="113"/>
        <v/>
      </c>
      <c r="FO435" s="37" t="str">
        <f t="shared" si="114"/>
        <v/>
      </c>
      <c r="FP435" s="37" t="str">
        <f t="shared" si="115"/>
        <v/>
      </c>
      <c r="FR435" s="54">
        <f t="shared" si="116"/>
        <v>1</v>
      </c>
      <c r="FS435" s="54" t="str">
        <f t="shared" si="117"/>
        <v/>
      </c>
    </row>
    <row r="436" spans="4:175" ht="13.5" customHeight="1">
      <c r="D436" s="410">
        <v>268</v>
      </c>
      <c r="E436" s="842"/>
      <c r="F436" s="843"/>
      <c r="G436" s="842"/>
      <c r="H436" s="843"/>
      <c r="I436" s="843"/>
      <c r="J436" s="842"/>
      <c r="K436" s="843"/>
      <c r="L436" s="843"/>
      <c r="M436" s="842"/>
      <c r="N436" s="842"/>
      <c r="O436" s="842"/>
      <c r="P436" s="842"/>
      <c r="Q436" s="853"/>
      <c r="R436" s="853"/>
      <c r="S436" s="853"/>
      <c r="T436" s="853"/>
      <c r="U436" s="853"/>
      <c r="V436" s="853"/>
      <c r="W436" s="853"/>
      <c r="X436" s="853"/>
      <c r="Y436" s="853"/>
      <c r="Z436" s="853"/>
      <c r="AA436" s="835"/>
      <c r="AB436" s="836"/>
      <c r="AC436" s="836"/>
      <c r="AD436" s="840"/>
      <c r="AE436" s="840"/>
      <c r="AF436" s="841"/>
      <c r="AG436" s="850"/>
      <c r="AH436" s="851"/>
      <c r="AI436" s="851"/>
      <c r="AJ436" s="852"/>
      <c r="AK436" s="839"/>
      <c r="AL436" s="839"/>
      <c r="AM436" s="839"/>
      <c r="AN436" s="854"/>
      <c r="AO436" s="840"/>
      <c r="AP436" s="849">
        <f t="shared" si="118"/>
        <v>0</v>
      </c>
      <c r="AQ436" s="849"/>
      <c r="AR436" s="849"/>
      <c r="AS436" s="849"/>
      <c r="AT436" s="847"/>
      <c r="AU436" s="848"/>
      <c r="AV436" s="834"/>
      <c r="AW436" s="834"/>
      <c r="AX436" s="834"/>
      <c r="AY436" s="834"/>
      <c r="AZ436" s="834"/>
      <c r="BA436" s="834"/>
      <c r="BB436" s="834"/>
      <c r="BC436" s="834"/>
      <c r="BD436" s="844"/>
      <c r="BE436" s="845"/>
      <c r="BF436" s="846"/>
      <c r="BG436" s="842"/>
      <c r="BH436" s="843"/>
      <c r="BI436" s="843"/>
      <c r="ET436" s="33"/>
      <c r="EU436" s="37">
        <f t="shared" si="105"/>
        <v>0</v>
      </c>
      <c r="EV436" s="37" t="str">
        <f t="shared" si="106"/>
        <v/>
      </c>
      <c r="EX436" s="21">
        <f>IF(AND(OR($M436=PL①!$A$25,$M436=PL①!$A$26,$M436=PL①!$A$27),OR($AG436=PL①!$H$26,$AG436=PL①!$H$27,$AG436=PL①!$H$28)),1,0)</f>
        <v>0</v>
      </c>
      <c r="EY436" s="21">
        <f t="shared" si="107"/>
        <v>0</v>
      </c>
      <c r="EZ436" s="112">
        <f>IF($EY436=0,1,IF($O$73="",0,VLOOKUP($O$73,PL②!$A$58:$P$1517,$EY436))+IF($AD$73="",0,VLOOKUP($AD$73,PL②!$A$58:$P$1517,$EY436))+IF($AS$73="",0,VLOOKUP($AS$73,PL②!$A$58:$P$1517,$EY436)))</f>
        <v>1</v>
      </c>
      <c r="FA436" s="21" t="str">
        <f t="shared" si="108"/>
        <v/>
      </c>
      <c r="FB436" s="112"/>
      <c r="FC436" s="21">
        <f>IF(OR($M436=PL①!$A$25,$M436=PL①!$A$26,$M436=PL①!$A$28,$M436=PL①!$A$29),1,0)</f>
        <v>0</v>
      </c>
      <c r="FF436" s="21">
        <f t="shared" si="109"/>
        <v>0</v>
      </c>
      <c r="FG436" s="21">
        <f t="shared" si="110"/>
        <v>0</v>
      </c>
      <c r="FH436" s="21">
        <f>IF(AND($AG436=PL①!$H$29,OR(入力①申請書項目!$M436=PL①!$A$25,入力①申請書項目!$M436=PL①!$A$26,入力①申請書項目!$M436=PL①!$A$27)),1,0)</f>
        <v>0</v>
      </c>
      <c r="FI436" s="21">
        <f>IF(AND($O$69=PL②!$G$1,入力①申請書項目!$AG436=PL①!$H$26,OR(入力①申請書項目!$M436=PL①!$A$25,入力①申請書項目!$M436=PL①!$A$26,入力①申請書項目!$M436=PL①!$A$28,入力①申請書項目!$M436=PL①!$A$29)),1,0)</f>
        <v>0</v>
      </c>
      <c r="FJ436" s="21">
        <f>IF(AND($AT436=PL①!$D$26,OR(入力①申請書項目!$M436=PL①!$A$25,入力①申請書項目!$M436=PL①!$A$26,入力①申請書項目!$M436=PL①!$A$27)),1,0)</f>
        <v>0</v>
      </c>
      <c r="FL436" s="37" t="str">
        <f t="shared" si="111"/>
        <v/>
      </c>
      <c r="FM436" s="37" t="str">
        <f t="shared" si="112"/>
        <v/>
      </c>
      <c r="FN436" s="37" t="str">
        <f t="shared" si="113"/>
        <v/>
      </c>
      <c r="FO436" s="37" t="str">
        <f t="shared" si="114"/>
        <v/>
      </c>
      <c r="FP436" s="37" t="str">
        <f t="shared" si="115"/>
        <v/>
      </c>
      <c r="FR436" s="54">
        <f t="shared" si="116"/>
        <v>1</v>
      </c>
      <c r="FS436" s="54" t="str">
        <f t="shared" si="117"/>
        <v/>
      </c>
    </row>
    <row r="437" spans="4:175" ht="13.5" customHeight="1">
      <c r="D437" s="410">
        <v>269</v>
      </c>
      <c r="E437" s="842"/>
      <c r="F437" s="843"/>
      <c r="G437" s="842"/>
      <c r="H437" s="843"/>
      <c r="I437" s="843"/>
      <c r="J437" s="842"/>
      <c r="K437" s="843"/>
      <c r="L437" s="843"/>
      <c r="M437" s="842"/>
      <c r="N437" s="842"/>
      <c r="O437" s="842"/>
      <c r="P437" s="842"/>
      <c r="Q437" s="853"/>
      <c r="R437" s="853"/>
      <c r="S437" s="853"/>
      <c r="T437" s="853"/>
      <c r="U437" s="853"/>
      <c r="V437" s="853"/>
      <c r="W437" s="853"/>
      <c r="X437" s="853"/>
      <c r="Y437" s="853"/>
      <c r="Z437" s="853"/>
      <c r="AA437" s="835"/>
      <c r="AB437" s="836"/>
      <c r="AC437" s="836"/>
      <c r="AD437" s="841"/>
      <c r="AE437" s="853"/>
      <c r="AF437" s="853"/>
      <c r="AG437" s="842"/>
      <c r="AH437" s="842"/>
      <c r="AI437" s="842"/>
      <c r="AJ437" s="842"/>
      <c r="AK437" s="839"/>
      <c r="AL437" s="839"/>
      <c r="AM437" s="839"/>
      <c r="AN437" s="853"/>
      <c r="AO437" s="853"/>
      <c r="AP437" s="849">
        <f t="shared" si="118"/>
        <v>0</v>
      </c>
      <c r="AQ437" s="849"/>
      <c r="AR437" s="849"/>
      <c r="AS437" s="849"/>
      <c r="AT437" s="855"/>
      <c r="AU437" s="855"/>
      <c r="AV437" s="834"/>
      <c r="AW437" s="834"/>
      <c r="AX437" s="834"/>
      <c r="AY437" s="834"/>
      <c r="AZ437" s="834"/>
      <c r="BA437" s="834"/>
      <c r="BB437" s="834"/>
      <c r="BC437" s="834"/>
      <c r="BD437" s="834"/>
      <c r="BE437" s="834"/>
      <c r="BF437" s="834"/>
      <c r="BG437" s="842"/>
      <c r="BH437" s="843"/>
      <c r="BI437" s="843"/>
      <c r="ET437" s="33"/>
      <c r="EU437" s="37">
        <f t="shared" si="105"/>
        <v>0</v>
      </c>
      <c r="EV437" s="37" t="str">
        <f t="shared" si="106"/>
        <v/>
      </c>
      <c r="EX437" s="21">
        <f>IF(AND(OR($M437=PL①!$A$25,$M437=PL①!$A$26,$M437=PL①!$A$27),OR($AG437=PL①!$H$26,$AG437=PL①!$H$27,$AG437=PL①!$H$28)),1,0)</f>
        <v>0</v>
      </c>
      <c r="EY437" s="21">
        <f t="shared" si="107"/>
        <v>0</v>
      </c>
      <c r="EZ437" s="112">
        <f>IF($EY437=0,1,IF($O$73="",0,VLOOKUP($O$73,PL②!$A$58:$P$1517,$EY437))+IF($AD$73="",0,VLOOKUP($AD$73,PL②!$A$58:$P$1517,$EY437))+IF($AS$73="",0,VLOOKUP($AS$73,PL②!$A$58:$P$1517,$EY437)))</f>
        <v>1</v>
      </c>
      <c r="FA437" s="21" t="str">
        <f t="shared" si="108"/>
        <v/>
      </c>
      <c r="FB437" s="112"/>
      <c r="FC437" s="21">
        <f>IF(OR($M437=PL①!$A$25,$M437=PL①!$A$26,$M437=PL①!$A$28,$M437=PL①!$A$29),1,0)</f>
        <v>0</v>
      </c>
      <c r="FF437" s="21">
        <f t="shared" si="109"/>
        <v>0</v>
      </c>
      <c r="FG437" s="21">
        <f t="shared" si="110"/>
        <v>0</v>
      </c>
      <c r="FH437" s="21">
        <f>IF(AND($AG437=PL①!$H$29,OR(入力①申請書項目!$M437=PL①!$A$25,入力①申請書項目!$M437=PL①!$A$26,入力①申請書項目!$M437=PL①!$A$27)),1,0)</f>
        <v>0</v>
      </c>
      <c r="FI437" s="21">
        <f>IF(AND($O$69=PL②!$G$1,入力①申請書項目!$AG437=PL①!$H$26,OR(入力①申請書項目!$M437=PL①!$A$25,入力①申請書項目!$M437=PL①!$A$26,入力①申請書項目!$M437=PL①!$A$28,入力①申請書項目!$M437=PL①!$A$29)),1,0)</f>
        <v>0</v>
      </c>
      <c r="FJ437" s="21">
        <f>IF(AND($AT437=PL①!$D$26,OR(入力①申請書項目!$M437=PL①!$A$25,入力①申請書項目!$M437=PL①!$A$26,入力①申請書項目!$M437=PL①!$A$27)),1,0)</f>
        <v>0</v>
      </c>
      <c r="FL437" s="37" t="str">
        <f t="shared" si="111"/>
        <v/>
      </c>
      <c r="FM437" s="37" t="str">
        <f t="shared" si="112"/>
        <v/>
      </c>
      <c r="FN437" s="37" t="str">
        <f t="shared" si="113"/>
        <v/>
      </c>
      <c r="FO437" s="37" t="str">
        <f t="shared" si="114"/>
        <v/>
      </c>
      <c r="FP437" s="37" t="str">
        <f t="shared" si="115"/>
        <v/>
      </c>
      <c r="FR437" s="54">
        <f t="shared" si="116"/>
        <v>1</v>
      </c>
      <c r="FS437" s="54" t="str">
        <f t="shared" si="117"/>
        <v/>
      </c>
    </row>
    <row r="438" spans="4:175" ht="13.5" customHeight="1">
      <c r="D438" s="410">
        <v>270</v>
      </c>
      <c r="E438" s="842"/>
      <c r="F438" s="843"/>
      <c r="G438" s="842"/>
      <c r="H438" s="843"/>
      <c r="I438" s="843"/>
      <c r="J438" s="842"/>
      <c r="K438" s="843"/>
      <c r="L438" s="843"/>
      <c r="M438" s="842"/>
      <c r="N438" s="842"/>
      <c r="O438" s="842"/>
      <c r="P438" s="842"/>
      <c r="Q438" s="853"/>
      <c r="R438" s="853"/>
      <c r="S438" s="853"/>
      <c r="T438" s="853"/>
      <c r="U438" s="853"/>
      <c r="V438" s="853"/>
      <c r="W438" s="853"/>
      <c r="X438" s="853"/>
      <c r="Y438" s="853"/>
      <c r="Z438" s="853"/>
      <c r="AA438" s="837"/>
      <c r="AB438" s="838"/>
      <c r="AC438" s="838"/>
      <c r="AD438" s="841"/>
      <c r="AE438" s="853"/>
      <c r="AF438" s="853"/>
      <c r="AG438" s="842"/>
      <c r="AH438" s="842"/>
      <c r="AI438" s="842"/>
      <c r="AJ438" s="842"/>
      <c r="AK438" s="839"/>
      <c r="AL438" s="839"/>
      <c r="AM438" s="839"/>
      <c r="AN438" s="853"/>
      <c r="AO438" s="853"/>
      <c r="AP438" s="849">
        <f t="shared" si="118"/>
        <v>0</v>
      </c>
      <c r="AQ438" s="849"/>
      <c r="AR438" s="849"/>
      <c r="AS438" s="849"/>
      <c r="AT438" s="855"/>
      <c r="AU438" s="855"/>
      <c r="AV438" s="834"/>
      <c r="AW438" s="834"/>
      <c r="AX438" s="834"/>
      <c r="AY438" s="834"/>
      <c r="AZ438" s="834"/>
      <c r="BA438" s="834"/>
      <c r="BB438" s="834"/>
      <c r="BC438" s="834"/>
      <c r="BD438" s="834"/>
      <c r="BE438" s="834"/>
      <c r="BF438" s="834"/>
      <c r="BG438" s="842"/>
      <c r="BH438" s="843"/>
      <c r="BI438" s="843"/>
      <c r="ET438" s="33"/>
      <c r="EU438" s="37">
        <f t="shared" si="105"/>
        <v>0</v>
      </c>
      <c r="EV438" s="37" t="str">
        <f t="shared" si="106"/>
        <v/>
      </c>
      <c r="EX438" s="21">
        <f>IF(AND(OR($M438=PL①!$A$25,$M438=PL①!$A$26,$M438=PL①!$A$27),OR($AG438=PL①!$H$26,$AG438=PL①!$H$27,$AG438=PL①!$H$28)),1,0)</f>
        <v>0</v>
      </c>
      <c r="EY438" s="21">
        <f t="shared" si="107"/>
        <v>0</v>
      </c>
      <c r="EZ438" s="112">
        <f>IF($EY438=0,1,IF($O$73="",0,VLOOKUP($O$73,PL②!$A$58:$P$1517,$EY438))+IF($AD$73="",0,VLOOKUP($AD$73,PL②!$A$58:$P$1517,$EY438))+IF($AS$73="",0,VLOOKUP($AS$73,PL②!$A$58:$P$1517,$EY438)))</f>
        <v>1</v>
      </c>
      <c r="FA438" s="21" t="str">
        <f t="shared" si="108"/>
        <v/>
      </c>
      <c r="FB438" s="112"/>
      <c r="FC438" s="21">
        <f>IF(OR($M438=PL①!$A$25,$M438=PL①!$A$26,$M438=PL①!$A$28,$M438=PL①!$A$29),1,0)</f>
        <v>0</v>
      </c>
      <c r="FF438" s="21">
        <f t="shared" si="109"/>
        <v>0</v>
      </c>
      <c r="FG438" s="21">
        <f t="shared" si="110"/>
        <v>0</v>
      </c>
      <c r="FH438" s="21">
        <f>IF(AND($AG438=PL①!$H$29,OR(入力①申請書項目!$M438=PL①!$A$25,入力①申請書項目!$M438=PL①!$A$26,入力①申請書項目!$M438=PL①!$A$27)),1,0)</f>
        <v>0</v>
      </c>
      <c r="FI438" s="21">
        <f>IF(AND($O$69=PL②!$G$1,入力①申請書項目!$AG438=PL①!$H$26,OR(入力①申請書項目!$M438=PL①!$A$25,入力①申請書項目!$M438=PL①!$A$26,入力①申請書項目!$M438=PL①!$A$28,入力①申請書項目!$M438=PL①!$A$29)),1,0)</f>
        <v>0</v>
      </c>
      <c r="FJ438" s="21">
        <f>IF(AND($AT438=PL①!$D$26,OR(入力①申請書項目!$M438=PL①!$A$25,入力①申請書項目!$M438=PL①!$A$26,入力①申請書項目!$M438=PL①!$A$27)),1,0)</f>
        <v>0</v>
      </c>
      <c r="FL438" s="37" t="str">
        <f t="shared" si="111"/>
        <v/>
      </c>
      <c r="FM438" s="37" t="str">
        <f t="shared" si="112"/>
        <v/>
      </c>
      <c r="FN438" s="37" t="str">
        <f t="shared" si="113"/>
        <v/>
      </c>
      <c r="FO438" s="37" t="str">
        <f t="shared" si="114"/>
        <v/>
      </c>
      <c r="FP438" s="37" t="str">
        <f t="shared" si="115"/>
        <v/>
      </c>
      <c r="FR438" s="54">
        <f t="shared" si="116"/>
        <v>1</v>
      </c>
      <c r="FS438" s="54" t="str">
        <f t="shared" si="117"/>
        <v/>
      </c>
    </row>
    <row r="439" spans="4:175" ht="13.5" customHeight="1">
      <c r="D439" s="410">
        <v>271</v>
      </c>
      <c r="E439" s="842"/>
      <c r="F439" s="843"/>
      <c r="G439" s="842"/>
      <c r="H439" s="843"/>
      <c r="I439" s="843"/>
      <c r="J439" s="842"/>
      <c r="K439" s="843"/>
      <c r="L439" s="843"/>
      <c r="M439" s="842"/>
      <c r="N439" s="842"/>
      <c r="O439" s="842"/>
      <c r="P439" s="842"/>
      <c r="Q439" s="853"/>
      <c r="R439" s="853"/>
      <c r="S439" s="853"/>
      <c r="T439" s="853"/>
      <c r="U439" s="853"/>
      <c r="V439" s="853"/>
      <c r="W439" s="853"/>
      <c r="X439" s="853"/>
      <c r="Y439" s="853"/>
      <c r="Z439" s="853"/>
      <c r="AA439" s="835"/>
      <c r="AB439" s="836"/>
      <c r="AC439" s="836"/>
      <c r="AD439" s="840"/>
      <c r="AE439" s="840"/>
      <c r="AF439" s="841"/>
      <c r="AG439" s="850"/>
      <c r="AH439" s="851"/>
      <c r="AI439" s="851"/>
      <c r="AJ439" s="852"/>
      <c r="AK439" s="839"/>
      <c r="AL439" s="839"/>
      <c r="AM439" s="839"/>
      <c r="AN439" s="854"/>
      <c r="AO439" s="840"/>
      <c r="AP439" s="849">
        <f t="shared" si="118"/>
        <v>0</v>
      </c>
      <c r="AQ439" s="849"/>
      <c r="AR439" s="849"/>
      <c r="AS439" s="849"/>
      <c r="AT439" s="847"/>
      <c r="AU439" s="848"/>
      <c r="AV439" s="834"/>
      <c r="AW439" s="834"/>
      <c r="AX439" s="834"/>
      <c r="AY439" s="834"/>
      <c r="AZ439" s="834"/>
      <c r="BA439" s="834"/>
      <c r="BB439" s="834"/>
      <c r="BC439" s="834"/>
      <c r="BD439" s="844"/>
      <c r="BE439" s="845"/>
      <c r="BF439" s="846"/>
      <c r="BG439" s="842"/>
      <c r="BH439" s="843"/>
      <c r="BI439" s="843"/>
      <c r="ET439" s="33"/>
      <c r="EU439" s="37">
        <f t="shared" si="105"/>
        <v>0</v>
      </c>
      <c r="EV439" s="37" t="str">
        <f t="shared" si="106"/>
        <v/>
      </c>
      <c r="EX439" s="21">
        <f>IF(AND(OR($M439=PL①!$A$25,$M439=PL①!$A$26,$M439=PL①!$A$27),OR($AG439=PL①!$H$26,$AG439=PL①!$H$27,$AG439=PL①!$H$28)),1,0)</f>
        <v>0</v>
      </c>
      <c r="EY439" s="21">
        <f t="shared" si="107"/>
        <v>0</v>
      </c>
      <c r="EZ439" s="112">
        <f>IF($EY439=0,1,IF($O$73="",0,VLOOKUP($O$73,PL②!$A$58:$P$1517,$EY439))+IF($AD$73="",0,VLOOKUP($AD$73,PL②!$A$58:$P$1517,$EY439))+IF($AS$73="",0,VLOOKUP($AS$73,PL②!$A$58:$P$1517,$EY439)))</f>
        <v>1</v>
      </c>
      <c r="FA439" s="21" t="str">
        <f t="shared" si="108"/>
        <v/>
      </c>
      <c r="FB439" s="112"/>
      <c r="FC439" s="21">
        <f>IF(OR($M439=PL①!$A$25,$M439=PL①!$A$26,$M439=PL①!$A$28,$M439=PL①!$A$29),1,0)</f>
        <v>0</v>
      </c>
      <c r="FF439" s="21">
        <f t="shared" si="109"/>
        <v>0</v>
      </c>
      <c r="FG439" s="21">
        <f t="shared" si="110"/>
        <v>0</v>
      </c>
      <c r="FH439" s="21">
        <f>IF(AND($AG439=PL①!$H$29,OR(入力①申請書項目!$M439=PL①!$A$25,入力①申請書項目!$M439=PL①!$A$26,入力①申請書項目!$M439=PL①!$A$27)),1,0)</f>
        <v>0</v>
      </c>
      <c r="FI439" s="21">
        <f>IF(AND($O$69=PL②!$G$1,入力①申請書項目!$AG439=PL①!$H$26,OR(入力①申請書項目!$M439=PL①!$A$25,入力①申請書項目!$M439=PL①!$A$26,入力①申請書項目!$M439=PL①!$A$28,入力①申請書項目!$M439=PL①!$A$29)),1,0)</f>
        <v>0</v>
      </c>
      <c r="FJ439" s="21">
        <f>IF(AND($AT439=PL①!$D$26,OR(入力①申請書項目!$M439=PL①!$A$25,入力①申請書項目!$M439=PL①!$A$26,入力①申請書項目!$M439=PL①!$A$27)),1,0)</f>
        <v>0</v>
      </c>
      <c r="FL439" s="37" t="str">
        <f t="shared" si="111"/>
        <v/>
      </c>
      <c r="FM439" s="37" t="str">
        <f t="shared" si="112"/>
        <v/>
      </c>
      <c r="FN439" s="37" t="str">
        <f t="shared" si="113"/>
        <v/>
      </c>
      <c r="FO439" s="37" t="str">
        <f t="shared" si="114"/>
        <v/>
      </c>
      <c r="FP439" s="37" t="str">
        <f t="shared" si="115"/>
        <v/>
      </c>
      <c r="FR439" s="54">
        <f t="shared" si="116"/>
        <v>1</v>
      </c>
      <c r="FS439" s="54" t="str">
        <f t="shared" si="117"/>
        <v/>
      </c>
    </row>
    <row r="440" spans="4:175" ht="13.5" customHeight="1">
      <c r="D440" s="410">
        <v>272</v>
      </c>
      <c r="E440" s="842"/>
      <c r="F440" s="843"/>
      <c r="G440" s="842"/>
      <c r="H440" s="843"/>
      <c r="I440" s="843"/>
      <c r="J440" s="842"/>
      <c r="K440" s="843"/>
      <c r="L440" s="843"/>
      <c r="M440" s="842"/>
      <c r="N440" s="842"/>
      <c r="O440" s="842"/>
      <c r="P440" s="842"/>
      <c r="Q440" s="853"/>
      <c r="R440" s="853"/>
      <c r="S440" s="853"/>
      <c r="T440" s="853"/>
      <c r="U440" s="853"/>
      <c r="V440" s="853"/>
      <c r="W440" s="853"/>
      <c r="X440" s="853"/>
      <c r="Y440" s="853"/>
      <c r="Z440" s="853"/>
      <c r="AA440" s="835"/>
      <c r="AB440" s="836"/>
      <c r="AC440" s="836"/>
      <c r="AD440" s="841"/>
      <c r="AE440" s="853"/>
      <c r="AF440" s="853"/>
      <c r="AG440" s="842"/>
      <c r="AH440" s="842"/>
      <c r="AI440" s="842"/>
      <c r="AJ440" s="842"/>
      <c r="AK440" s="839"/>
      <c r="AL440" s="839"/>
      <c r="AM440" s="839"/>
      <c r="AN440" s="853"/>
      <c r="AO440" s="853"/>
      <c r="AP440" s="849">
        <f t="shared" si="118"/>
        <v>0</v>
      </c>
      <c r="AQ440" s="849"/>
      <c r="AR440" s="849"/>
      <c r="AS440" s="849"/>
      <c r="AT440" s="855"/>
      <c r="AU440" s="855"/>
      <c r="AV440" s="834"/>
      <c r="AW440" s="834"/>
      <c r="AX440" s="834"/>
      <c r="AY440" s="834"/>
      <c r="AZ440" s="834"/>
      <c r="BA440" s="834"/>
      <c r="BB440" s="834"/>
      <c r="BC440" s="834"/>
      <c r="BD440" s="834"/>
      <c r="BE440" s="834"/>
      <c r="BF440" s="834"/>
      <c r="BG440" s="842"/>
      <c r="BH440" s="843"/>
      <c r="BI440" s="843"/>
      <c r="ET440" s="33"/>
      <c r="EU440" s="37">
        <f t="shared" si="105"/>
        <v>0</v>
      </c>
      <c r="EV440" s="37" t="str">
        <f t="shared" si="106"/>
        <v/>
      </c>
      <c r="EX440" s="21">
        <f>IF(AND(OR($M440=PL①!$A$25,$M440=PL①!$A$26,$M440=PL①!$A$27),OR($AG440=PL①!$H$26,$AG440=PL①!$H$27,$AG440=PL①!$H$28)),1,0)</f>
        <v>0</v>
      </c>
      <c r="EY440" s="21">
        <f t="shared" si="107"/>
        <v>0</v>
      </c>
      <c r="EZ440" s="112">
        <f>IF($EY440=0,1,IF($O$73="",0,VLOOKUP($O$73,PL②!$A$58:$P$1517,$EY440))+IF($AD$73="",0,VLOOKUP($AD$73,PL②!$A$58:$P$1517,$EY440))+IF($AS$73="",0,VLOOKUP($AS$73,PL②!$A$58:$P$1517,$EY440)))</f>
        <v>1</v>
      </c>
      <c r="FA440" s="21" t="str">
        <f t="shared" si="108"/>
        <v/>
      </c>
      <c r="FB440" s="112"/>
      <c r="FC440" s="21">
        <f>IF(OR($M440=PL①!$A$25,$M440=PL①!$A$26,$M440=PL①!$A$28,$M440=PL①!$A$29),1,0)</f>
        <v>0</v>
      </c>
      <c r="FF440" s="21">
        <f t="shared" si="109"/>
        <v>0</v>
      </c>
      <c r="FG440" s="21">
        <f t="shared" si="110"/>
        <v>0</v>
      </c>
      <c r="FH440" s="21">
        <f>IF(AND($AG440=PL①!$H$29,OR(入力①申請書項目!$M440=PL①!$A$25,入力①申請書項目!$M440=PL①!$A$26,入力①申請書項目!$M440=PL①!$A$27)),1,0)</f>
        <v>0</v>
      </c>
      <c r="FI440" s="21">
        <f>IF(AND($O$69=PL②!$G$1,入力①申請書項目!$AG440=PL①!$H$26,OR(入力①申請書項目!$M440=PL①!$A$25,入力①申請書項目!$M440=PL①!$A$26,入力①申請書項目!$M440=PL①!$A$28,入力①申請書項目!$M440=PL①!$A$29)),1,0)</f>
        <v>0</v>
      </c>
      <c r="FJ440" s="21">
        <f>IF(AND($AT440=PL①!$D$26,OR(入力①申請書項目!$M440=PL①!$A$25,入力①申請書項目!$M440=PL①!$A$26,入力①申請書項目!$M440=PL①!$A$27)),1,0)</f>
        <v>0</v>
      </c>
      <c r="FL440" s="37" t="str">
        <f t="shared" si="111"/>
        <v/>
      </c>
      <c r="FM440" s="37" t="str">
        <f t="shared" si="112"/>
        <v/>
      </c>
      <c r="FN440" s="37" t="str">
        <f t="shared" si="113"/>
        <v/>
      </c>
      <c r="FO440" s="37" t="str">
        <f t="shared" si="114"/>
        <v/>
      </c>
      <c r="FP440" s="37" t="str">
        <f t="shared" si="115"/>
        <v/>
      </c>
      <c r="FR440" s="54">
        <f t="shared" si="116"/>
        <v>1</v>
      </c>
      <c r="FS440" s="54" t="str">
        <f t="shared" si="117"/>
        <v/>
      </c>
    </row>
    <row r="441" spans="4:175" ht="13.5" customHeight="1">
      <c r="D441" s="410">
        <v>273</v>
      </c>
      <c r="E441" s="842"/>
      <c r="F441" s="843"/>
      <c r="G441" s="842"/>
      <c r="H441" s="843"/>
      <c r="I441" s="843"/>
      <c r="J441" s="842"/>
      <c r="K441" s="843"/>
      <c r="L441" s="843"/>
      <c r="M441" s="842"/>
      <c r="N441" s="842"/>
      <c r="O441" s="842"/>
      <c r="P441" s="842"/>
      <c r="Q441" s="853"/>
      <c r="R441" s="853"/>
      <c r="S441" s="853"/>
      <c r="T441" s="853"/>
      <c r="U441" s="853"/>
      <c r="V441" s="853"/>
      <c r="W441" s="853"/>
      <c r="X441" s="853"/>
      <c r="Y441" s="853"/>
      <c r="Z441" s="853"/>
      <c r="AA441" s="837"/>
      <c r="AB441" s="838"/>
      <c r="AC441" s="838"/>
      <c r="AD441" s="841"/>
      <c r="AE441" s="853"/>
      <c r="AF441" s="853"/>
      <c r="AG441" s="842"/>
      <c r="AH441" s="842"/>
      <c r="AI441" s="842"/>
      <c r="AJ441" s="842"/>
      <c r="AK441" s="839"/>
      <c r="AL441" s="839"/>
      <c r="AM441" s="839"/>
      <c r="AN441" s="853"/>
      <c r="AO441" s="853"/>
      <c r="AP441" s="849">
        <f t="shared" si="118"/>
        <v>0</v>
      </c>
      <c r="AQ441" s="849"/>
      <c r="AR441" s="849"/>
      <c r="AS441" s="849"/>
      <c r="AT441" s="855"/>
      <c r="AU441" s="855"/>
      <c r="AV441" s="834"/>
      <c r="AW441" s="834"/>
      <c r="AX441" s="834"/>
      <c r="AY441" s="834"/>
      <c r="AZ441" s="834"/>
      <c r="BA441" s="834"/>
      <c r="BB441" s="834"/>
      <c r="BC441" s="834"/>
      <c r="BD441" s="834"/>
      <c r="BE441" s="834"/>
      <c r="BF441" s="834"/>
      <c r="BG441" s="842"/>
      <c r="BH441" s="843"/>
      <c r="BI441" s="843"/>
      <c r="ET441" s="33"/>
      <c r="EU441" s="37">
        <f t="shared" si="105"/>
        <v>0</v>
      </c>
      <c r="EV441" s="37" t="str">
        <f t="shared" si="106"/>
        <v/>
      </c>
      <c r="EX441" s="21">
        <f>IF(AND(OR($M441=PL①!$A$25,$M441=PL①!$A$26,$M441=PL①!$A$27),OR($AG441=PL①!$H$26,$AG441=PL①!$H$27,$AG441=PL①!$H$28)),1,0)</f>
        <v>0</v>
      </c>
      <c r="EY441" s="21">
        <f t="shared" si="107"/>
        <v>0</v>
      </c>
      <c r="EZ441" s="112">
        <f>IF($EY441=0,1,IF($O$73="",0,VLOOKUP($O$73,PL②!$A$58:$P$1517,$EY441))+IF($AD$73="",0,VLOOKUP($AD$73,PL②!$A$58:$P$1517,$EY441))+IF($AS$73="",0,VLOOKUP($AS$73,PL②!$A$58:$P$1517,$EY441)))</f>
        <v>1</v>
      </c>
      <c r="FA441" s="21" t="str">
        <f t="shared" si="108"/>
        <v/>
      </c>
      <c r="FB441" s="112"/>
      <c r="FC441" s="21">
        <f>IF(OR($M441=PL①!$A$25,$M441=PL①!$A$26,$M441=PL①!$A$28,$M441=PL①!$A$29),1,0)</f>
        <v>0</v>
      </c>
      <c r="FF441" s="21">
        <f t="shared" si="109"/>
        <v>0</v>
      </c>
      <c r="FG441" s="21">
        <f t="shared" si="110"/>
        <v>0</v>
      </c>
      <c r="FH441" s="21">
        <f>IF(AND($AG441=PL①!$H$29,OR(入力①申請書項目!$M441=PL①!$A$25,入力①申請書項目!$M441=PL①!$A$26,入力①申請書項目!$M441=PL①!$A$27)),1,0)</f>
        <v>0</v>
      </c>
      <c r="FI441" s="21">
        <f>IF(AND($O$69=PL②!$G$1,入力①申請書項目!$AG441=PL①!$H$26,OR(入力①申請書項目!$M441=PL①!$A$25,入力①申請書項目!$M441=PL①!$A$26,入力①申請書項目!$M441=PL①!$A$28,入力①申請書項目!$M441=PL①!$A$29)),1,0)</f>
        <v>0</v>
      </c>
      <c r="FJ441" s="21">
        <f>IF(AND($AT441=PL①!$D$26,OR(入力①申請書項目!$M441=PL①!$A$25,入力①申請書項目!$M441=PL①!$A$26,入力①申請書項目!$M441=PL①!$A$27)),1,0)</f>
        <v>0</v>
      </c>
      <c r="FL441" s="37" t="str">
        <f t="shared" si="111"/>
        <v/>
      </c>
      <c r="FM441" s="37" t="str">
        <f t="shared" si="112"/>
        <v/>
      </c>
      <c r="FN441" s="37" t="str">
        <f t="shared" si="113"/>
        <v/>
      </c>
      <c r="FO441" s="37" t="str">
        <f t="shared" si="114"/>
        <v/>
      </c>
      <c r="FP441" s="37" t="str">
        <f t="shared" si="115"/>
        <v/>
      </c>
      <c r="FR441" s="54">
        <f t="shared" si="116"/>
        <v>1</v>
      </c>
      <c r="FS441" s="54" t="str">
        <f t="shared" si="117"/>
        <v/>
      </c>
    </row>
    <row r="442" spans="4:175" ht="13.5" customHeight="1">
      <c r="D442" s="410">
        <v>274</v>
      </c>
      <c r="E442" s="842"/>
      <c r="F442" s="843"/>
      <c r="G442" s="842"/>
      <c r="H442" s="843"/>
      <c r="I442" s="843"/>
      <c r="J442" s="842"/>
      <c r="K442" s="843"/>
      <c r="L442" s="843"/>
      <c r="M442" s="842"/>
      <c r="N442" s="842"/>
      <c r="O442" s="842"/>
      <c r="P442" s="842"/>
      <c r="Q442" s="853"/>
      <c r="R442" s="853"/>
      <c r="S442" s="853"/>
      <c r="T442" s="853"/>
      <c r="U442" s="853"/>
      <c r="V442" s="853"/>
      <c r="W442" s="853"/>
      <c r="X442" s="853"/>
      <c r="Y442" s="853"/>
      <c r="Z442" s="853"/>
      <c r="AA442" s="835"/>
      <c r="AB442" s="836"/>
      <c r="AC442" s="836"/>
      <c r="AD442" s="840"/>
      <c r="AE442" s="840"/>
      <c r="AF442" s="841"/>
      <c r="AG442" s="850"/>
      <c r="AH442" s="851"/>
      <c r="AI442" s="851"/>
      <c r="AJ442" s="852"/>
      <c r="AK442" s="839"/>
      <c r="AL442" s="839"/>
      <c r="AM442" s="839"/>
      <c r="AN442" s="854"/>
      <c r="AO442" s="840"/>
      <c r="AP442" s="849">
        <f t="shared" si="118"/>
        <v>0</v>
      </c>
      <c r="AQ442" s="849"/>
      <c r="AR442" s="849"/>
      <c r="AS442" s="849"/>
      <c r="AT442" s="847"/>
      <c r="AU442" s="848"/>
      <c r="AV442" s="834"/>
      <c r="AW442" s="834"/>
      <c r="AX442" s="834"/>
      <c r="AY442" s="834"/>
      <c r="AZ442" s="834"/>
      <c r="BA442" s="834"/>
      <c r="BB442" s="834"/>
      <c r="BC442" s="834"/>
      <c r="BD442" s="844"/>
      <c r="BE442" s="845"/>
      <c r="BF442" s="846"/>
      <c r="BG442" s="842"/>
      <c r="BH442" s="843"/>
      <c r="BI442" s="843"/>
      <c r="ET442" s="33"/>
      <c r="EU442" s="37">
        <f t="shared" si="105"/>
        <v>0</v>
      </c>
      <c r="EV442" s="37" t="str">
        <f t="shared" si="106"/>
        <v/>
      </c>
      <c r="EX442" s="21">
        <f>IF(AND(OR($M442=PL①!$A$25,$M442=PL①!$A$26,$M442=PL①!$A$27),OR($AG442=PL①!$H$26,$AG442=PL①!$H$27,$AG442=PL①!$H$28)),1,0)</f>
        <v>0</v>
      </c>
      <c r="EY442" s="21">
        <f t="shared" si="107"/>
        <v>0</v>
      </c>
      <c r="EZ442" s="112">
        <f>IF($EY442=0,1,IF($O$73="",0,VLOOKUP($O$73,PL②!$A$58:$P$1517,$EY442))+IF($AD$73="",0,VLOOKUP($AD$73,PL②!$A$58:$P$1517,$EY442))+IF($AS$73="",0,VLOOKUP($AS$73,PL②!$A$58:$P$1517,$EY442)))</f>
        <v>1</v>
      </c>
      <c r="FA442" s="21" t="str">
        <f t="shared" si="108"/>
        <v/>
      </c>
      <c r="FB442" s="112"/>
      <c r="FC442" s="21">
        <f>IF(OR($M442=PL①!$A$25,$M442=PL①!$A$26,$M442=PL①!$A$28,$M442=PL①!$A$29),1,0)</f>
        <v>0</v>
      </c>
      <c r="FF442" s="21">
        <f t="shared" si="109"/>
        <v>0</v>
      </c>
      <c r="FG442" s="21">
        <f t="shared" si="110"/>
        <v>0</v>
      </c>
      <c r="FH442" s="21">
        <f>IF(AND($AG442=PL①!$H$29,OR(入力①申請書項目!$M442=PL①!$A$25,入力①申請書項目!$M442=PL①!$A$26,入力①申請書項目!$M442=PL①!$A$27)),1,0)</f>
        <v>0</v>
      </c>
      <c r="FI442" s="21">
        <f>IF(AND($O$69=PL②!$G$1,入力①申請書項目!$AG442=PL①!$H$26,OR(入力①申請書項目!$M442=PL①!$A$25,入力①申請書項目!$M442=PL①!$A$26,入力①申請書項目!$M442=PL①!$A$28,入力①申請書項目!$M442=PL①!$A$29)),1,0)</f>
        <v>0</v>
      </c>
      <c r="FJ442" s="21">
        <f>IF(AND($AT442=PL①!$D$26,OR(入力①申請書項目!$M442=PL①!$A$25,入力①申請書項目!$M442=PL①!$A$26,入力①申請書項目!$M442=PL①!$A$27)),1,0)</f>
        <v>0</v>
      </c>
      <c r="FL442" s="37" t="str">
        <f t="shared" si="111"/>
        <v/>
      </c>
      <c r="FM442" s="37" t="str">
        <f t="shared" si="112"/>
        <v/>
      </c>
      <c r="FN442" s="37" t="str">
        <f t="shared" si="113"/>
        <v/>
      </c>
      <c r="FO442" s="37" t="str">
        <f t="shared" si="114"/>
        <v/>
      </c>
      <c r="FP442" s="37" t="str">
        <f t="shared" si="115"/>
        <v/>
      </c>
      <c r="FR442" s="54">
        <f t="shared" si="116"/>
        <v>1</v>
      </c>
      <c r="FS442" s="54" t="str">
        <f t="shared" si="117"/>
        <v/>
      </c>
    </row>
    <row r="443" spans="4:175" ht="13.5" customHeight="1">
      <c r="D443" s="410">
        <v>275</v>
      </c>
      <c r="E443" s="842"/>
      <c r="F443" s="843"/>
      <c r="G443" s="842"/>
      <c r="H443" s="843"/>
      <c r="I443" s="843"/>
      <c r="J443" s="842"/>
      <c r="K443" s="843"/>
      <c r="L443" s="843"/>
      <c r="M443" s="842"/>
      <c r="N443" s="842"/>
      <c r="O443" s="842"/>
      <c r="P443" s="842"/>
      <c r="Q443" s="853"/>
      <c r="R443" s="853"/>
      <c r="S443" s="853"/>
      <c r="T443" s="853"/>
      <c r="U443" s="853"/>
      <c r="V443" s="853"/>
      <c r="W443" s="853"/>
      <c r="X443" s="853"/>
      <c r="Y443" s="853"/>
      <c r="Z443" s="853"/>
      <c r="AA443" s="835"/>
      <c r="AB443" s="836"/>
      <c r="AC443" s="836"/>
      <c r="AD443" s="841"/>
      <c r="AE443" s="853"/>
      <c r="AF443" s="853"/>
      <c r="AG443" s="842"/>
      <c r="AH443" s="842"/>
      <c r="AI443" s="842"/>
      <c r="AJ443" s="842"/>
      <c r="AK443" s="839"/>
      <c r="AL443" s="839"/>
      <c r="AM443" s="839"/>
      <c r="AN443" s="853"/>
      <c r="AO443" s="853"/>
      <c r="AP443" s="849">
        <f t="shared" si="118"/>
        <v>0</v>
      </c>
      <c r="AQ443" s="849"/>
      <c r="AR443" s="849"/>
      <c r="AS443" s="849"/>
      <c r="AT443" s="855"/>
      <c r="AU443" s="855"/>
      <c r="AV443" s="834"/>
      <c r="AW443" s="834"/>
      <c r="AX443" s="834"/>
      <c r="AY443" s="834"/>
      <c r="AZ443" s="834"/>
      <c r="BA443" s="834"/>
      <c r="BB443" s="834"/>
      <c r="BC443" s="834"/>
      <c r="BD443" s="834"/>
      <c r="BE443" s="834"/>
      <c r="BF443" s="834"/>
      <c r="BG443" s="842"/>
      <c r="BH443" s="843"/>
      <c r="BI443" s="843"/>
      <c r="ET443" s="33"/>
      <c r="EU443" s="37">
        <f t="shared" si="105"/>
        <v>0</v>
      </c>
      <c r="EV443" s="37" t="str">
        <f t="shared" si="106"/>
        <v/>
      </c>
      <c r="EX443" s="21">
        <f>IF(AND(OR($M443=PL①!$A$25,$M443=PL①!$A$26,$M443=PL①!$A$27),OR($AG443=PL①!$H$26,$AG443=PL①!$H$27,$AG443=PL①!$H$28)),1,0)</f>
        <v>0</v>
      </c>
      <c r="EY443" s="21">
        <f t="shared" si="107"/>
        <v>0</v>
      </c>
      <c r="EZ443" s="112">
        <f>IF($EY443=0,1,IF($O$73="",0,VLOOKUP($O$73,PL②!$A$58:$P$1517,$EY443))+IF($AD$73="",0,VLOOKUP($AD$73,PL②!$A$58:$P$1517,$EY443))+IF($AS$73="",0,VLOOKUP($AS$73,PL②!$A$58:$P$1517,$EY443)))</f>
        <v>1</v>
      </c>
      <c r="FA443" s="21" t="str">
        <f t="shared" si="108"/>
        <v/>
      </c>
      <c r="FB443" s="112"/>
      <c r="FC443" s="21">
        <f>IF(OR($M443=PL①!$A$25,$M443=PL①!$A$26,$M443=PL①!$A$28,$M443=PL①!$A$29),1,0)</f>
        <v>0</v>
      </c>
      <c r="FF443" s="21">
        <f t="shared" si="109"/>
        <v>0</v>
      </c>
      <c r="FG443" s="21">
        <f t="shared" si="110"/>
        <v>0</v>
      </c>
      <c r="FH443" s="21">
        <f>IF(AND($AG443=PL①!$H$29,OR(入力①申請書項目!$M443=PL①!$A$25,入力①申請書項目!$M443=PL①!$A$26,入力①申請書項目!$M443=PL①!$A$27)),1,0)</f>
        <v>0</v>
      </c>
      <c r="FI443" s="21">
        <f>IF(AND($O$69=PL②!$G$1,入力①申請書項目!$AG443=PL①!$H$26,OR(入力①申請書項目!$M443=PL①!$A$25,入力①申請書項目!$M443=PL①!$A$26,入力①申請書項目!$M443=PL①!$A$28,入力①申請書項目!$M443=PL①!$A$29)),1,0)</f>
        <v>0</v>
      </c>
      <c r="FJ443" s="21">
        <f>IF(AND($AT443=PL①!$D$26,OR(入力①申請書項目!$M443=PL①!$A$25,入力①申請書項目!$M443=PL①!$A$26,入力①申請書項目!$M443=PL①!$A$27)),1,0)</f>
        <v>0</v>
      </c>
      <c r="FL443" s="37" t="str">
        <f t="shared" si="111"/>
        <v/>
      </c>
      <c r="FM443" s="37" t="str">
        <f t="shared" si="112"/>
        <v/>
      </c>
      <c r="FN443" s="37" t="str">
        <f t="shared" si="113"/>
        <v/>
      </c>
      <c r="FO443" s="37" t="str">
        <f t="shared" si="114"/>
        <v/>
      </c>
      <c r="FP443" s="37" t="str">
        <f t="shared" si="115"/>
        <v/>
      </c>
      <c r="FR443" s="54">
        <f t="shared" si="116"/>
        <v>1</v>
      </c>
      <c r="FS443" s="54" t="str">
        <f t="shared" si="117"/>
        <v/>
      </c>
    </row>
    <row r="444" spans="4:175" ht="13.5" customHeight="1">
      <c r="D444" s="410">
        <v>276</v>
      </c>
      <c r="E444" s="842"/>
      <c r="F444" s="843"/>
      <c r="G444" s="842"/>
      <c r="H444" s="843"/>
      <c r="I444" s="843"/>
      <c r="J444" s="842"/>
      <c r="K444" s="843"/>
      <c r="L444" s="843"/>
      <c r="M444" s="842"/>
      <c r="N444" s="842"/>
      <c r="O444" s="842"/>
      <c r="P444" s="842"/>
      <c r="Q444" s="853"/>
      <c r="R444" s="853"/>
      <c r="S444" s="853"/>
      <c r="T444" s="853"/>
      <c r="U444" s="853"/>
      <c r="V444" s="853"/>
      <c r="W444" s="853"/>
      <c r="X444" s="853"/>
      <c r="Y444" s="853"/>
      <c r="Z444" s="853"/>
      <c r="AA444" s="837"/>
      <c r="AB444" s="838"/>
      <c r="AC444" s="838"/>
      <c r="AD444" s="841"/>
      <c r="AE444" s="853"/>
      <c r="AF444" s="853"/>
      <c r="AG444" s="842"/>
      <c r="AH444" s="842"/>
      <c r="AI444" s="842"/>
      <c r="AJ444" s="842"/>
      <c r="AK444" s="839"/>
      <c r="AL444" s="839"/>
      <c r="AM444" s="839"/>
      <c r="AN444" s="853"/>
      <c r="AO444" s="853"/>
      <c r="AP444" s="849">
        <f t="shared" si="118"/>
        <v>0</v>
      </c>
      <c r="AQ444" s="849"/>
      <c r="AR444" s="849"/>
      <c r="AS444" s="849"/>
      <c r="AT444" s="855"/>
      <c r="AU444" s="855"/>
      <c r="AV444" s="834"/>
      <c r="AW444" s="834"/>
      <c r="AX444" s="834"/>
      <c r="AY444" s="834"/>
      <c r="AZ444" s="834"/>
      <c r="BA444" s="834"/>
      <c r="BB444" s="834"/>
      <c r="BC444" s="834"/>
      <c r="BD444" s="834"/>
      <c r="BE444" s="834"/>
      <c r="BF444" s="834"/>
      <c r="BG444" s="842"/>
      <c r="BH444" s="843"/>
      <c r="BI444" s="843"/>
      <c r="ET444" s="33"/>
      <c r="EU444" s="37">
        <f t="shared" si="105"/>
        <v>0</v>
      </c>
      <c r="EV444" s="37" t="str">
        <f t="shared" si="106"/>
        <v/>
      </c>
      <c r="EX444" s="21">
        <f>IF(AND(OR($M444=PL①!$A$25,$M444=PL①!$A$26,$M444=PL①!$A$27),OR($AG444=PL①!$H$26,$AG444=PL①!$H$27,$AG444=PL①!$H$28)),1,0)</f>
        <v>0</v>
      </c>
      <c r="EY444" s="21">
        <f t="shared" si="107"/>
        <v>0</v>
      </c>
      <c r="EZ444" s="112">
        <f>IF($EY444=0,1,IF($O$73="",0,VLOOKUP($O$73,PL②!$A$58:$P$1517,$EY444))+IF($AD$73="",0,VLOOKUP($AD$73,PL②!$A$58:$P$1517,$EY444))+IF($AS$73="",0,VLOOKUP($AS$73,PL②!$A$58:$P$1517,$EY444)))</f>
        <v>1</v>
      </c>
      <c r="FA444" s="21" t="str">
        <f t="shared" si="108"/>
        <v/>
      </c>
      <c r="FB444" s="112"/>
      <c r="FC444" s="21">
        <f>IF(OR($M444=PL①!$A$25,$M444=PL①!$A$26,$M444=PL①!$A$28,$M444=PL①!$A$29),1,0)</f>
        <v>0</v>
      </c>
      <c r="FF444" s="21">
        <f t="shared" si="109"/>
        <v>0</v>
      </c>
      <c r="FG444" s="21">
        <f t="shared" si="110"/>
        <v>0</v>
      </c>
      <c r="FH444" s="21">
        <f>IF(AND($AG444=PL①!$H$29,OR(入力①申請書項目!$M444=PL①!$A$25,入力①申請書項目!$M444=PL①!$A$26,入力①申請書項目!$M444=PL①!$A$27)),1,0)</f>
        <v>0</v>
      </c>
      <c r="FI444" s="21">
        <f>IF(AND($O$69=PL②!$G$1,入力①申請書項目!$AG444=PL①!$H$26,OR(入力①申請書項目!$M444=PL①!$A$25,入力①申請書項目!$M444=PL①!$A$26,入力①申請書項目!$M444=PL①!$A$28,入力①申請書項目!$M444=PL①!$A$29)),1,0)</f>
        <v>0</v>
      </c>
      <c r="FJ444" s="21">
        <f>IF(AND($AT444=PL①!$D$26,OR(入力①申請書項目!$M444=PL①!$A$25,入力①申請書項目!$M444=PL①!$A$26,入力①申請書項目!$M444=PL①!$A$27)),1,0)</f>
        <v>0</v>
      </c>
      <c r="FL444" s="37" t="str">
        <f t="shared" si="111"/>
        <v/>
      </c>
      <c r="FM444" s="37" t="str">
        <f t="shared" si="112"/>
        <v/>
      </c>
      <c r="FN444" s="37" t="str">
        <f t="shared" si="113"/>
        <v/>
      </c>
      <c r="FO444" s="37" t="str">
        <f t="shared" si="114"/>
        <v/>
      </c>
      <c r="FP444" s="37" t="str">
        <f t="shared" si="115"/>
        <v/>
      </c>
      <c r="FR444" s="54">
        <f t="shared" si="116"/>
        <v>1</v>
      </c>
      <c r="FS444" s="54" t="str">
        <f t="shared" si="117"/>
        <v/>
      </c>
    </row>
    <row r="445" spans="4:175" ht="13.5" customHeight="1">
      <c r="D445" s="410">
        <v>277</v>
      </c>
      <c r="E445" s="842"/>
      <c r="F445" s="843"/>
      <c r="G445" s="842"/>
      <c r="H445" s="843"/>
      <c r="I445" s="843"/>
      <c r="J445" s="842"/>
      <c r="K445" s="843"/>
      <c r="L445" s="843"/>
      <c r="M445" s="842"/>
      <c r="N445" s="842"/>
      <c r="O445" s="842"/>
      <c r="P445" s="842"/>
      <c r="Q445" s="853"/>
      <c r="R445" s="853"/>
      <c r="S445" s="853"/>
      <c r="T445" s="853"/>
      <c r="U445" s="853"/>
      <c r="V445" s="853"/>
      <c r="W445" s="853"/>
      <c r="X445" s="853"/>
      <c r="Y445" s="853"/>
      <c r="Z445" s="853"/>
      <c r="AA445" s="835"/>
      <c r="AB445" s="836"/>
      <c r="AC445" s="836"/>
      <c r="AD445" s="840"/>
      <c r="AE445" s="840"/>
      <c r="AF445" s="841"/>
      <c r="AG445" s="850"/>
      <c r="AH445" s="851"/>
      <c r="AI445" s="851"/>
      <c r="AJ445" s="852"/>
      <c r="AK445" s="839"/>
      <c r="AL445" s="839"/>
      <c r="AM445" s="839"/>
      <c r="AN445" s="854"/>
      <c r="AO445" s="840"/>
      <c r="AP445" s="849">
        <f t="shared" si="118"/>
        <v>0</v>
      </c>
      <c r="AQ445" s="849"/>
      <c r="AR445" s="849"/>
      <c r="AS445" s="849"/>
      <c r="AT445" s="847"/>
      <c r="AU445" s="848"/>
      <c r="AV445" s="834"/>
      <c r="AW445" s="834"/>
      <c r="AX445" s="834"/>
      <c r="AY445" s="834"/>
      <c r="AZ445" s="834"/>
      <c r="BA445" s="834"/>
      <c r="BB445" s="834"/>
      <c r="BC445" s="834"/>
      <c r="BD445" s="844"/>
      <c r="BE445" s="845"/>
      <c r="BF445" s="846"/>
      <c r="BG445" s="842"/>
      <c r="BH445" s="843"/>
      <c r="BI445" s="843"/>
      <c r="ET445" s="33"/>
      <c r="EU445" s="37">
        <f t="shared" si="105"/>
        <v>0</v>
      </c>
      <c r="EV445" s="37" t="str">
        <f t="shared" si="106"/>
        <v/>
      </c>
      <c r="EX445" s="21">
        <f>IF(AND(OR($M445=PL①!$A$25,$M445=PL①!$A$26,$M445=PL①!$A$27),OR($AG445=PL①!$H$26,$AG445=PL①!$H$27,$AG445=PL①!$H$28)),1,0)</f>
        <v>0</v>
      </c>
      <c r="EY445" s="21">
        <f t="shared" si="107"/>
        <v>0</v>
      </c>
      <c r="EZ445" s="112">
        <f>IF($EY445=0,1,IF($O$73="",0,VLOOKUP($O$73,PL②!$A$58:$P$1517,$EY445))+IF($AD$73="",0,VLOOKUP($AD$73,PL②!$A$58:$P$1517,$EY445))+IF($AS$73="",0,VLOOKUP($AS$73,PL②!$A$58:$P$1517,$EY445)))</f>
        <v>1</v>
      </c>
      <c r="FA445" s="21" t="str">
        <f t="shared" si="108"/>
        <v/>
      </c>
      <c r="FB445" s="112"/>
      <c r="FC445" s="21">
        <f>IF(OR($M445=PL①!$A$25,$M445=PL①!$A$26,$M445=PL①!$A$28,$M445=PL①!$A$29),1,0)</f>
        <v>0</v>
      </c>
      <c r="FF445" s="21">
        <f t="shared" si="109"/>
        <v>0</v>
      </c>
      <c r="FG445" s="21">
        <f t="shared" si="110"/>
        <v>0</v>
      </c>
      <c r="FH445" s="21">
        <f>IF(AND($AG445=PL①!$H$29,OR(入力①申請書項目!$M445=PL①!$A$25,入力①申請書項目!$M445=PL①!$A$26,入力①申請書項目!$M445=PL①!$A$27)),1,0)</f>
        <v>0</v>
      </c>
      <c r="FI445" s="21">
        <f>IF(AND($O$69=PL②!$G$1,入力①申請書項目!$AG445=PL①!$H$26,OR(入力①申請書項目!$M445=PL①!$A$25,入力①申請書項目!$M445=PL①!$A$26,入力①申請書項目!$M445=PL①!$A$28,入力①申請書項目!$M445=PL①!$A$29)),1,0)</f>
        <v>0</v>
      </c>
      <c r="FJ445" s="21">
        <f>IF(AND($AT445=PL①!$D$26,OR(入力①申請書項目!$M445=PL①!$A$25,入力①申請書項目!$M445=PL①!$A$26,入力①申請書項目!$M445=PL①!$A$27)),1,0)</f>
        <v>0</v>
      </c>
      <c r="FL445" s="37" t="str">
        <f t="shared" si="111"/>
        <v/>
      </c>
      <c r="FM445" s="37" t="str">
        <f t="shared" si="112"/>
        <v/>
      </c>
      <c r="FN445" s="37" t="str">
        <f t="shared" si="113"/>
        <v/>
      </c>
      <c r="FO445" s="37" t="str">
        <f t="shared" si="114"/>
        <v/>
      </c>
      <c r="FP445" s="37" t="str">
        <f t="shared" si="115"/>
        <v/>
      </c>
      <c r="FR445" s="54">
        <f t="shared" si="116"/>
        <v>1</v>
      </c>
      <c r="FS445" s="54" t="str">
        <f t="shared" si="117"/>
        <v/>
      </c>
    </row>
    <row r="446" spans="4:175" ht="13.5" customHeight="1">
      <c r="D446" s="410">
        <v>278</v>
      </c>
      <c r="E446" s="842"/>
      <c r="F446" s="843"/>
      <c r="G446" s="842"/>
      <c r="H446" s="843"/>
      <c r="I446" s="843"/>
      <c r="J446" s="842"/>
      <c r="K446" s="843"/>
      <c r="L446" s="843"/>
      <c r="M446" s="842"/>
      <c r="N446" s="842"/>
      <c r="O446" s="842"/>
      <c r="P446" s="842"/>
      <c r="Q446" s="853"/>
      <c r="R446" s="853"/>
      <c r="S446" s="853"/>
      <c r="T446" s="853"/>
      <c r="U446" s="853"/>
      <c r="V446" s="853"/>
      <c r="W446" s="853"/>
      <c r="X446" s="853"/>
      <c r="Y446" s="853"/>
      <c r="Z446" s="853"/>
      <c r="AA446" s="835"/>
      <c r="AB446" s="836"/>
      <c r="AC446" s="836"/>
      <c r="AD446" s="841"/>
      <c r="AE446" s="853"/>
      <c r="AF446" s="853"/>
      <c r="AG446" s="842"/>
      <c r="AH446" s="842"/>
      <c r="AI446" s="842"/>
      <c r="AJ446" s="842"/>
      <c r="AK446" s="839"/>
      <c r="AL446" s="839"/>
      <c r="AM446" s="839"/>
      <c r="AN446" s="853"/>
      <c r="AO446" s="853"/>
      <c r="AP446" s="849">
        <f t="shared" si="118"/>
        <v>0</v>
      </c>
      <c r="AQ446" s="849"/>
      <c r="AR446" s="849"/>
      <c r="AS446" s="849"/>
      <c r="AT446" s="855"/>
      <c r="AU446" s="855"/>
      <c r="AV446" s="834"/>
      <c r="AW446" s="834"/>
      <c r="AX446" s="834"/>
      <c r="AY446" s="834"/>
      <c r="AZ446" s="834"/>
      <c r="BA446" s="834"/>
      <c r="BB446" s="834"/>
      <c r="BC446" s="834"/>
      <c r="BD446" s="834"/>
      <c r="BE446" s="834"/>
      <c r="BF446" s="834"/>
      <c r="BG446" s="842"/>
      <c r="BH446" s="843"/>
      <c r="BI446" s="843"/>
      <c r="ET446" s="33"/>
      <c r="EU446" s="37">
        <f t="shared" si="105"/>
        <v>0</v>
      </c>
      <c r="EV446" s="37" t="str">
        <f t="shared" si="106"/>
        <v/>
      </c>
      <c r="EX446" s="21">
        <f>IF(AND(OR($M446=PL①!$A$25,$M446=PL①!$A$26,$M446=PL①!$A$27),OR($AG446=PL①!$H$26,$AG446=PL①!$H$27,$AG446=PL①!$H$28)),1,0)</f>
        <v>0</v>
      </c>
      <c r="EY446" s="21">
        <f t="shared" si="107"/>
        <v>0</v>
      </c>
      <c r="EZ446" s="112">
        <f>IF($EY446=0,1,IF($O$73="",0,VLOOKUP($O$73,PL②!$A$58:$P$1517,$EY446))+IF($AD$73="",0,VLOOKUP($AD$73,PL②!$A$58:$P$1517,$EY446))+IF($AS$73="",0,VLOOKUP($AS$73,PL②!$A$58:$P$1517,$EY446)))</f>
        <v>1</v>
      </c>
      <c r="FA446" s="21" t="str">
        <f t="shared" si="108"/>
        <v/>
      </c>
      <c r="FB446" s="112"/>
      <c r="FC446" s="21">
        <f>IF(OR($M446=PL①!$A$25,$M446=PL①!$A$26,$M446=PL①!$A$28,$M446=PL①!$A$29),1,0)</f>
        <v>0</v>
      </c>
      <c r="FF446" s="21">
        <f t="shared" si="109"/>
        <v>0</v>
      </c>
      <c r="FG446" s="21">
        <f t="shared" si="110"/>
        <v>0</v>
      </c>
      <c r="FH446" s="21">
        <f>IF(AND($AG446=PL①!$H$29,OR(入力①申請書項目!$M446=PL①!$A$25,入力①申請書項目!$M446=PL①!$A$26,入力①申請書項目!$M446=PL①!$A$27)),1,0)</f>
        <v>0</v>
      </c>
      <c r="FI446" s="21">
        <f>IF(AND($O$69=PL②!$G$1,入力①申請書項目!$AG446=PL①!$H$26,OR(入力①申請書項目!$M446=PL①!$A$25,入力①申請書項目!$M446=PL①!$A$26,入力①申請書項目!$M446=PL①!$A$28,入力①申請書項目!$M446=PL①!$A$29)),1,0)</f>
        <v>0</v>
      </c>
      <c r="FJ446" s="21">
        <f>IF(AND($AT446=PL①!$D$26,OR(入力①申請書項目!$M446=PL①!$A$25,入力①申請書項目!$M446=PL①!$A$26,入力①申請書項目!$M446=PL①!$A$27)),1,0)</f>
        <v>0</v>
      </c>
      <c r="FL446" s="37" t="str">
        <f t="shared" si="111"/>
        <v/>
      </c>
      <c r="FM446" s="37" t="str">
        <f t="shared" si="112"/>
        <v/>
      </c>
      <c r="FN446" s="37" t="str">
        <f t="shared" si="113"/>
        <v/>
      </c>
      <c r="FO446" s="37" t="str">
        <f t="shared" si="114"/>
        <v/>
      </c>
      <c r="FP446" s="37" t="str">
        <f t="shared" si="115"/>
        <v/>
      </c>
      <c r="FR446" s="54">
        <f t="shared" si="116"/>
        <v>1</v>
      </c>
      <c r="FS446" s="54" t="str">
        <f t="shared" si="117"/>
        <v/>
      </c>
    </row>
    <row r="447" spans="4:175" ht="13.5" customHeight="1">
      <c r="D447" s="410">
        <v>279</v>
      </c>
      <c r="E447" s="842"/>
      <c r="F447" s="843"/>
      <c r="G447" s="842"/>
      <c r="H447" s="843"/>
      <c r="I447" s="843"/>
      <c r="J447" s="842"/>
      <c r="K447" s="843"/>
      <c r="L447" s="843"/>
      <c r="M447" s="842"/>
      <c r="N447" s="842"/>
      <c r="O447" s="842"/>
      <c r="P447" s="842"/>
      <c r="Q447" s="853"/>
      <c r="R447" s="853"/>
      <c r="S447" s="853"/>
      <c r="T447" s="853"/>
      <c r="U447" s="853"/>
      <c r="V447" s="853"/>
      <c r="W447" s="853"/>
      <c r="X447" s="853"/>
      <c r="Y447" s="853"/>
      <c r="Z447" s="853"/>
      <c r="AA447" s="837"/>
      <c r="AB447" s="838"/>
      <c r="AC447" s="838"/>
      <c r="AD447" s="841"/>
      <c r="AE447" s="853"/>
      <c r="AF447" s="853"/>
      <c r="AG447" s="842"/>
      <c r="AH447" s="842"/>
      <c r="AI447" s="842"/>
      <c r="AJ447" s="842"/>
      <c r="AK447" s="839"/>
      <c r="AL447" s="839"/>
      <c r="AM447" s="839"/>
      <c r="AN447" s="853"/>
      <c r="AO447" s="853"/>
      <c r="AP447" s="849">
        <f t="shared" si="118"/>
        <v>0</v>
      </c>
      <c r="AQ447" s="849"/>
      <c r="AR447" s="849"/>
      <c r="AS447" s="849"/>
      <c r="AT447" s="855"/>
      <c r="AU447" s="855"/>
      <c r="AV447" s="834"/>
      <c r="AW447" s="834"/>
      <c r="AX447" s="834"/>
      <c r="AY447" s="834"/>
      <c r="AZ447" s="834"/>
      <c r="BA447" s="834"/>
      <c r="BB447" s="834"/>
      <c r="BC447" s="834"/>
      <c r="BD447" s="834"/>
      <c r="BE447" s="834"/>
      <c r="BF447" s="834"/>
      <c r="BG447" s="842"/>
      <c r="BH447" s="843"/>
      <c r="BI447" s="843"/>
      <c r="ET447" s="33"/>
      <c r="EU447" s="37">
        <f t="shared" si="105"/>
        <v>0</v>
      </c>
      <c r="EV447" s="37" t="str">
        <f t="shared" si="106"/>
        <v/>
      </c>
      <c r="EX447" s="21">
        <f>IF(AND(OR($M447=PL①!$A$25,$M447=PL①!$A$26,$M447=PL①!$A$27),OR($AG447=PL①!$H$26,$AG447=PL①!$H$27,$AG447=PL①!$H$28)),1,0)</f>
        <v>0</v>
      </c>
      <c r="EY447" s="21">
        <f t="shared" si="107"/>
        <v>0</v>
      </c>
      <c r="EZ447" s="112">
        <f>IF($EY447=0,1,IF($O$73="",0,VLOOKUP($O$73,PL②!$A$58:$P$1517,$EY447))+IF($AD$73="",0,VLOOKUP($AD$73,PL②!$A$58:$P$1517,$EY447))+IF($AS$73="",0,VLOOKUP($AS$73,PL②!$A$58:$P$1517,$EY447)))</f>
        <v>1</v>
      </c>
      <c r="FA447" s="21" t="str">
        <f t="shared" si="108"/>
        <v/>
      </c>
      <c r="FB447" s="112"/>
      <c r="FC447" s="21">
        <f>IF(OR($M447=PL①!$A$25,$M447=PL①!$A$26,$M447=PL①!$A$28,$M447=PL①!$A$29),1,0)</f>
        <v>0</v>
      </c>
      <c r="FF447" s="21">
        <f t="shared" si="109"/>
        <v>0</v>
      </c>
      <c r="FG447" s="21">
        <f t="shared" si="110"/>
        <v>0</v>
      </c>
      <c r="FH447" s="21">
        <f>IF(AND($AG447=PL①!$H$29,OR(入力①申請書項目!$M447=PL①!$A$25,入力①申請書項目!$M447=PL①!$A$26,入力①申請書項目!$M447=PL①!$A$27)),1,0)</f>
        <v>0</v>
      </c>
      <c r="FI447" s="21">
        <f>IF(AND($O$69=PL②!$G$1,入力①申請書項目!$AG447=PL①!$H$26,OR(入力①申請書項目!$M447=PL①!$A$25,入力①申請書項目!$M447=PL①!$A$26,入力①申請書項目!$M447=PL①!$A$28,入力①申請書項目!$M447=PL①!$A$29)),1,0)</f>
        <v>0</v>
      </c>
      <c r="FJ447" s="21">
        <f>IF(AND($AT447=PL①!$D$26,OR(入力①申請書項目!$M447=PL①!$A$25,入力①申請書項目!$M447=PL①!$A$26,入力①申請書項目!$M447=PL①!$A$27)),1,0)</f>
        <v>0</v>
      </c>
      <c r="FL447" s="37" t="str">
        <f t="shared" si="111"/>
        <v/>
      </c>
      <c r="FM447" s="37" t="str">
        <f t="shared" si="112"/>
        <v/>
      </c>
      <c r="FN447" s="37" t="str">
        <f t="shared" si="113"/>
        <v/>
      </c>
      <c r="FO447" s="37" t="str">
        <f t="shared" si="114"/>
        <v/>
      </c>
      <c r="FP447" s="37" t="str">
        <f t="shared" si="115"/>
        <v/>
      </c>
      <c r="FR447" s="54">
        <f t="shared" si="116"/>
        <v>1</v>
      </c>
      <c r="FS447" s="54" t="str">
        <f t="shared" si="117"/>
        <v/>
      </c>
    </row>
    <row r="448" spans="4:175">
      <c r="D448" s="410">
        <v>280</v>
      </c>
      <c r="E448" s="842"/>
      <c r="F448" s="843"/>
      <c r="G448" s="842"/>
      <c r="H448" s="843"/>
      <c r="I448" s="843"/>
      <c r="J448" s="842"/>
      <c r="K448" s="843"/>
      <c r="L448" s="843"/>
      <c r="M448" s="842"/>
      <c r="N448" s="842"/>
      <c r="O448" s="842"/>
      <c r="P448" s="842"/>
      <c r="Q448" s="853"/>
      <c r="R448" s="853"/>
      <c r="S448" s="853"/>
      <c r="T448" s="853"/>
      <c r="U448" s="853"/>
      <c r="V448" s="853"/>
      <c r="W448" s="853"/>
      <c r="X448" s="853"/>
      <c r="Y448" s="853"/>
      <c r="Z448" s="853"/>
      <c r="AA448" s="835"/>
      <c r="AB448" s="836"/>
      <c r="AC448" s="836"/>
      <c r="AD448" s="840"/>
      <c r="AE448" s="840"/>
      <c r="AF448" s="841"/>
      <c r="AG448" s="850"/>
      <c r="AH448" s="851"/>
      <c r="AI448" s="851"/>
      <c r="AJ448" s="852"/>
      <c r="AK448" s="839"/>
      <c r="AL448" s="839"/>
      <c r="AM448" s="839"/>
      <c r="AN448" s="854"/>
      <c r="AO448" s="840"/>
      <c r="AP448" s="849">
        <f t="shared" si="118"/>
        <v>0</v>
      </c>
      <c r="AQ448" s="849"/>
      <c r="AR448" s="849"/>
      <c r="AS448" s="849"/>
      <c r="AT448" s="847"/>
      <c r="AU448" s="848"/>
      <c r="AV448" s="834"/>
      <c r="AW448" s="834"/>
      <c r="AX448" s="834"/>
      <c r="AY448" s="834"/>
      <c r="AZ448" s="834"/>
      <c r="BA448" s="834"/>
      <c r="BB448" s="834"/>
      <c r="BC448" s="834"/>
      <c r="BD448" s="844"/>
      <c r="BE448" s="845"/>
      <c r="BF448" s="846"/>
      <c r="BG448" s="842"/>
      <c r="BH448" s="843"/>
      <c r="BI448" s="843"/>
      <c r="ET448" s="33"/>
      <c r="EU448" s="37">
        <f t="shared" si="105"/>
        <v>0</v>
      </c>
      <c r="EV448" s="37" t="str">
        <f t="shared" si="106"/>
        <v/>
      </c>
      <c r="EX448" s="21">
        <f>IF(AND(OR($M448=PL①!$A$25,$M448=PL①!$A$26,$M448=PL①!$A$27),OR($AG448=PL①!$H$26,$AG448=PL①!$H$27,$AG448=PL①!$H$28)),1,0)</f>
        <v>0</v>
      </c>
      <c r="EY448" s="21">
        <f t="shared" si="107"/>
        <v>0</v>
      </c>
      <c r="EZ448" s="112">
        <f>IF($EY448=0,1,IF($O$73="",0,VLOOKUP($O$73,PL②!$A$58:$P$1517,$EY448))+IF($AD$73="",0,VLOOKUP($AD$73,PL②!$A$58:$P$1517,$EY448))+IF($AS$73="",0,VLOOKUP($AS$73,PL②!$A$58:$P$1517,$EY448)))</f>
        <v>1</v>
      </c>
      <c r="FA448" s="21" t="str">
        <f t="shared" si="108"/>
        <v/>
      </c>
      <c r="FB448" s="112"/>
      <c r="FC448" s="21">
        <f>IF(OR($M448=PL①!$A$25,$M448=PL①!$A$26,$M448=PL①!$A$28,$M448=PL①!$A$29),1,0)</f>
        <v>0</v>
      </c>
      <c r="FF448" s="21">
        <f t="shared" si="109"/>
        <v>0</v>
      </c>
      <c r="FG448" s="21">
        <f t="shared" si="110"/>
        <v>0</v>
      </c>
      <c r="FH448" s="21">
        <f>IF(AND($AG448=PL①!$H$29,OR(入力①申請書項目!$M448=PL①!$A$25,入力①申請書項目!$M448=PL①!$A$26,入力①申請書項目!$M448=PL①!$A$27)),1,0)</f>
        <v>0</v>
      </c>
      <c r="FI448" s="21">
        <f>IF(AND($O$69=PL②!$G$1,入力①申請書項目!$AG448=PL①!$H$26,OR(入力①申請書項目!$M448=PL①!$A$25,入力①申請書項目!$M448=PL①!$A$26,入力①申請書項目!$M448=PL①!$A$28,入力①申請書項目!$M448=PL①!$A$29)),1,0)</f>
        <v>0</v>
      </c>
      <c r="FJ448" s="21">
        <f>IF(AND($AT448=PL①!$D$26,OR(入力①申請書項目!$M448=PL①!$A$25,入力①申請書項目!$M448=PL①!$A$26,入力①申請書項目!$M448=PL①!$A$27)),1,0)</f>
        <v>0</v>
      </c>
      <c r="FL448" s="37" t="str">
        <f t="shared" si="111"/>
        <v/>
      </c>
      <c r="FM448" s="37" t="str">
        <f t="shared" si="112"/>
        <v/>
      </c>
      <c r="FN448" s="37" t="str">
        <f t="shared" si="113"/>
        <v/>
      </c>
      <c r="FO448" s="37" t="str">
        <f t="shared" si="114"/>
        <v/>
      </c>
      <c r="FP448" s="37" t="str">
        <f t="shared" si="115"/>
        <v/>
      </c>
      <c r="FR448" s="54">
        <f t="shared" si="116"/>
        <v>1</v>
      </c>
      <c r="FS448" s="54" t="str">
        <f t="shared" si="117"/>
        <v/>
      </c>
    </row>
    <row r="449" spans="4:175">
      <c r="D449" s="410">
        <v>281</v>
      </c>
      <c r="E449" s="842"/>
      <c r="F449" s="843"/>
      <c r="G449" s="842"/>
      <c r="H449" s="843"/>
      <c r="I449" s="843"/>
      <c r="J449" s="842"/>
      <c r="K449" s="843"/>
      <c r="L449" s="843"/>
      <c r="M449" s="842"/>
      <c r="N449" s="842"/>
      <c r="O449" s="842"/>
      <c r="P449" s="842"/>
      <c r="Q449" s="853"/>
      <c r="R449" s="853"/>
      <c r="S449" s="853"/>
      <c r="T449" s="853"/>
      <c r="U449" s="853"/>
      <c r="V449" s="853"/>
      <c r="W449" s="853"/>
      <c r="X449" s="853"/>
      <c r="Y449" s="853"/>
      <c r="Z449" s="853"/>
      <c r="AA449" s="835"/>
      <c r="AB449" s="836"/>
      <c r="AC449" s="836"/>
      <c r="AD449" s="841"/>
      <c r="AE449" s="853"/>
      <c r="AF449" s="853"/>
      <c r="AG449" s="842"/>
      <c r="AH449" s="842"/>
      <c r="AI449" s="842"/>
      <c r="AJ449" s="842"/>
      <c r="AK449" s="839"/>
      <c r="AL449" s="839"/>
      <c r="AM449" s="839"/>
      <c r="AN449" s="853"/>
      <c r="AO449" s="853"/>
      <c r="AP449" s="849">
        <f t="shared" si="118"/>
        <v>0</v>
      </c>
      <c r="AQ449" s="849"/>
      <c r="AR449" s="849"/>
      <c r="AS449" s="849"/>
      <c r="AT449" s="855"/>
      <c r="AU449" s="855"/>
      <c r="AV449" s="834"/>
      <c r="AW449" s="834"/>
      <c r="AX449" s="834"/>
      <c r="AY449" s="834"/>
      <c r="AZ449" s="834"/>
      <c r="BA449" s="834"/>
      <c r="BB449" s="834"/>
      <c r="BC449" s="834"/>
      <c r="BD449" s="834"/>
      <c r="BE449" s="834"/>
      <c r="BF449" s="834"/>
      <c r="BG449" s="842"/>
      <c r="BH449" s="843"/>
      <c r="BI449" s="843"/>
      <c r="ET449" s="33"/>
      <c r="EU449" s="37">
        <f t="shared" si="105"/>
        <v>0</v>
      </c>
      <c r="EV449" s="37" t="str">
        <f t="shared" si="106"/>
        <v/>
      </c>
      <c r="EX449" s="21">
        <f>IF(AND(OR($M449=PL①!$A$25,$M449=PL①!$A$26,$M449=PL①!$A$27),OR($AG449=PL①!$H$26,$AG449=PL①!$H$27,$AG449=PL①!$H$28)),1,0)</f>
        <v>0</v>
      </c>
      <c r="EY449" s="21">
        <f t="shared" si="107"/>
        <v>0</v>
      </c>
      <c r="EZ449" s="112">
        <f>IF($EY449=0,1,IF($O$73="",0,VLOOKUP($O$73,PL②!$A$58:$P$1517,$EY449))+IF($AD$73="",0,VLOOKUP($AD$73,PL②!$A$58:$P$1517,$EY449))+IF($AS$73="",0,VLOOKUP($AS$73,PL②!$A$58:$P$1517,$EY449)))</f>
        <v>1</v>
      </c>
      <c r="FA449" s="21" t="str">
        <f t="shared" si="108"/>
        <v/>
      </c>
      <c r="FB449" s="112"/>
      <c r="FC449" s="21">
        <f>IF(OR($M449=PL①!$A$25,$M449=PL①!$A$26,$M449=PL①!$A$28,$M449=PL①!$A$29),1,0)</f>
        <v>0</v>
      </c>
      <c r="FF449" s="21">
        <f t="shared" si="109"/>
        <v>0</v>
      </c>
      <c r="FG449" s="21">
        <f t="shared" si="110"/>
        <v>0</v>
      </c>
      <c r="FH449" s="21">
        <f>IF(AND($AG449=PL①!$H$29,OR(入力①申請書項目!$M449=PL①!$A$25,入力①申請書項目!$M449=PL①!$A$26,入力①申請書項目!$M449=PL①!$A$27)),1,0)</f>
        <v>0</v>
      </c>
      <c r="FI449" s="21">
        <f>IF(AND($O$69=PL②!$G$1,入力①申請書項目!$AG449=PL①!$H$26,OR(入力①申請書項目!$M449=PL①!$A$25,入力①申請書項目!$M449=PL①!$A$26,入力①申請書項目!$M449=PL①!$A$28,入力①申請書項目!$M449=PL①!$A$29)),1,0)</f>
        <v>0</v>
      </c>
      <c r="FJ449" s="21">
        <f>IF(AND($AT449=PL①!$D$26,OR(入力①申請書項目!$M449=PL①!$A$25,入力①申請書項目!$M449=PL①!$A$26,入力①申請書項目!$M449=PL①!$A$27)),1,0)</f>
        <v>0</v>
      </c>
      <c r="FL449" s="37" t="str">
        <f t="shared" si="111"/>
        <v/>
      </c>
      <c r="FM449" s="37" t="str">
        <f t="shared" si="112"/>
        <v/>
      </c>
      <c r="FN449" s="37" t="str">
        <f t="shared" si="113"/>
        <v/>
      </c>
      <c r="FO449" s="37" t="str">
        <f t="shared" si="114"/>
        <v/>
      </c>
      <c r="FP449" s="37" t="str">
        <f t="shared" si="115"/>
        <v/>
      </c>
      <c r="FR449" s="54">
        <f t="shared" si="116"/>
        <v>1</v>
      </c>
      <c r="FS449" s="54" t="str">
        <f t="shared" si="117"/>
        <v/>
      </c>
    </row>
    <row r="450" spans="4:175">
      <c r="D450" s="410">
        <v>282</v>
      </c>
      <c r="E450" s="842"/>
      <c r="F450" s="843"/>
      <c r="G450" s="842"/>
      <c r="H450" s="843"/>
      <c r="I450" s="843"/>
      <c r="J450" s="842"/>
      <c r="K450" s="843"/>
      <c r="L450" s="843"/>
      <c r="M450" s="842"/>
      <c r="N450" s="842"/>
      <c r="O450" s="842"/>
      <c r="P450" s="842"/>
      <c r="Q450" s="853"/>
      <c r="R450" s="853"/>
      <c r="S450" s="853"/>
      <c r="T450" s="853"/>
      <c r="U450" s="853"/>
      <c r="V450" s="853"/>
      <c r="W450" s="853"/>
      <c r="X450" s="853"/>
      <c r="Y450" s="853"/>
      <c r="Z450" s="853"/>
      <c r="AA450" s="837"/>
      <c r="AB450" s="838"/>
      <c r="AC450" s="838"/>
      <c r="AD450" s="841"/>
      <c r="AE450" s="853"/>
      <c r="AF450" s="853"/>
      <c r="AG450" s="842"/>
      <c r="AH450" s="842"/>
      <c r="AI450" s="842"/>
      <c r="AJ450" s="842"/>
      <c r="AK450" s="839"/>
      <c r="AL450" s="839"/>
      <c r="AM450" s="839"/>
      <c r="AN450" s="853"/>
      <c r="AO450" s="853"/>
      <c r="AP450" s="849">
        <f t="shared" si="118"/>
        <v>0</v>
      </c>
      <c r="AQ450" s="849"/>
      <c r="AR450" s="849"/>
      <c r="AS450" s="849"/>
      <c r="AT450" s="855"/>
      <c r="AU450" s="855"/>
      <c r="AV450" s="834"/>
      <c r="AW450" s="834"/>
      <c r="AX450" s="834"/>
      <c r="AY450" s="834"/>
      <c r="AZ450" s="834"/>
      <c r="BA450" s="834"/>
      <c r="BB450" s="834"/>
      <c r="BC450" s="834"/>
      <c r="BD450" s="834"/>
      <c r="BE450" s="834"/>
      <c r="BF450" s="834"/>
      <c r="BG450" s="842"/>
      <c r="BH450" s="843"/>
      <c r="BI450" s="843"/>
      <c r="ET450" s="33"/>
      <c r="EU450" s="37">
        <f t="shared" si="105"/>
        <v>0</v>
      </c>
      <c r="EV450" s="37" t="str">
        <f t="shared" si="106"/>
        <v/>
      </c>
      <c r="EX450" s="21">
        <f>IF(AND(OR($M450=PL①!$A$25,$M450=PL①!$A$26,$M450=PL①!$A$27),OR($AG450=PL①!$H$26,$AG450=PL①!$H$27,$AG450=PL①!$H$28)),1,0)</f>
        <v>0</v>
      </c>
      <c r="EY450" s="21">
        <f t="shared" si="107"/>
        <v>0</v>
      </c>
      <c r="EZ450" s="112">
        <f>IF($EY450=0,1,IF($O$73="",0,VLOOKUP($O$73,PL②!$A$58:$P$1517,$EY450))+IF($AD$73="",0,VLOOKUP($AD$73,PL②!$A$58:$P$1517,$EY450))+IF($AS$73="",0,VLOOKUP($AS$73,PL②!$A$58:$P$1517,$EY450)))</f>
        <v>1</v>
      </c>
      <c r="FA450" s="21" t="str">
        <f t="shared" si="108"/>
        <v/>
      </c>
      <c r="FB450" s="112"/>
      <c r="FC450" s="21">
        <f>IF(OR($M450=PL①!$A$25,$M450=PL①!$A$26,$M450=PL①!$A$28,$M450=PL①!$A$29),1,0)</f>
        <v>0</v>
      </c>
      <c r="FF450" s="21">
        <f t="shared" si="109"/>
        <v>0</v>
      </c>
      <c r="FG450" s="21">
        <f t="shared" si="110"/>
        <v>0</v>
      </c>
      <c r="FH450" s="21">
        <f>IF(AND($AG450=PL①!$H$29,OR(入力①申請書項目!$M450=PL①!$A$25,入力①申請書項目!$M450=PL①!$A$26,入力①申請書項目!$M450=PL①!$A$27)),1,0)</f>
        <v>0</v>
      </c>
      <c r="FI450" s="21">
        <f>IF(AND($O$69=PL②!$G$1,入力①申請書項目!$AG450=PL①!$H$26,OR(入力①申請書項目!$M450=PL①!$A$25,入力①申請書項目!$M450=PL①!$A$26,入力①申請書項目!$M450=PL①!$A$28,入力①申請書項目!$M450=PL①!$A$29)),1,0)</f>
        <v>0</v>
      </c>
      <c r="FJ450" s="21">
        <f>IF(AND($AT450=PL①!$D$26,OR(入力①申請書項目!$M450=PL①!$A$25,入力①申請書項目!$M450=PL①!$A$26,入力①申請書項目!$M450=PL①!$A$27)),1,0)</f>
        <v>0</v>
      </c>
      <c r="FL450" s="37" t="str">
        <f t="shared" si="111"/>
        <v/>
      </c>
      <c r="FM450" s="37" t="str">
        <f t="shared" si="112"/>
        <v/>
      </c>
      <c r="FN450" s="37" t="str">
        <f t="shared" si="113"/>
        <v/>
      </c>
      <c r="FO450" s="37" t="str">
        <f t="shared" si="114"/>
        <v/>
      </c>
      <c r="FP450" s="37" t="str">
        <f t="shared" si="115"/>
        <v/>
      </c>
      <c r="FR450" s="54">
        <f t="shared" si="116"/>
        <v>1</v>
      </c>
      <c r="FS450" s="54" t="str">
        <f t="shared" si="117"/>
        <v/>
      </c>
    </row>
    <row r="451" spans="4:175">
      <c r="D451" s="410">
        <v>283</v>
      </c>
      <c r="E451" s="842"/>
      <c r="F451" s="843"/>
      <c r="G451" s="842"/>
      <c r="H451" s="843"/>
      <c r="I451" s="843"/>
      <c r="J451" s="842"/>
      <c r="K451" s="843"/>
      <c r="L451" s="843"/>
      <c r="M451" s="842"/>
      <c r="N451" s="842"/>
      <c r="O451" s="842"/>
      <c r="P451" s="842"/>
      <c r="Q451" s="853"/>
      <c r="R451" s="853"/>
      <c r="S451" s="853"/>
      <c r="T451" s="853"/>
      <c r="U451" s="853"/>
      <c r="V451" s="853"/>
      <c r="W451" s="853"/>
      <c r="X451" s="853"/>
      <c r="Y451" s="853"/>
      <c r="Z451" s="853"/>
      <c r="AA451" s="835"/>
      <c r="AB451" s="836"/>
      <c r="AC451" s="836"/>
      <c r="AD451" s="840"/>
      <c r="AE451" s="840"/>
      <c r="AF451" s="841"/>
      <c r="AG451" s="850"/>
      <c r="AH451" s="851"/>
      <c r="AI451" s="851"/>
      <c r="AJ451" s="852"/>
      <c r="AK451" s="839"/>
      <c r="AL451" s="839"/>
      <c r="AM451" s="839"/>
      <c r="AN451" s="854"/>
      <c r="AO451" s="840"/>
      <c r="AP451" s="849">
        <f t="shared" si="118"/>
        <v>0</v>
      </c>
      <c r="AQ451" s="849"/>
      <c r="AR451" s="849"/>
      <c r="AS451" s="849"/>
      <c r="AT451" s="847"/>
      <c r="AU451" s="848"/>
      <c r="AV451" s="834"/>
      <c r="AW451" s="834"/>
      <c r="AX451" s="834"/>
      <c r="AY451" s="834"/>
      <c r="AZ451" s="834"/>
      <c r="BA451" s="834"/>
      <c r="BB451" s="834"/>
      <c r="BC451" s="834"/>
      <c r="BD451" s="844"/>
      <c r="BE451" s="845"/>
      <c r="BF451" s="846"/>
      <c r="BG451" s="842"/>
      <c r="BH451" s="843"/>
      <c r="BI451" s="843"/>
      <c r="ET451" s="33"/>
      <c r="EU451" s="37">
        <f t="shared" si="105"/>
        <v>0</v>
      </c>
      <c r="EV451" s="37" t="str">
        <f t="shared" si="106"/>
        <v/>
      </c>
      <c r="EX451" s="21">
        <f>IF(AND(OR($M451=PL①!$A$25,$M451=PL①!$A$26,$M451=PL①!$A$27),OR($AG451=PL①!$H$26,$AG451=PL①!$H$27,$AG451=PL①!$H$28)),1,0)</f>
        <v>0</v>
      </c>
      <c r="EY451" s="21">
        <f t="shared" si="107"/>
        <v>0</v>
      </c>
      <c r="EZ451" s="112">
        <f>IF($EY451=0,1,IF($O$73="",0,VLOOKUP($O$73,PL②!$A$58:$P$1517,$EY451))+IF($AD$73="",0,VLOOKUP($AD$73,PL②!$A$58:$P$1517,$EY451))+IF($AS$73="",0,VLOOKUP($AS$73,PL②!$A$58:$P$1517,$EY451)))</f>
        <v>1</v>
      </c>
      <c r="FA451" s="21" t="str">
        <f t="shared" si="108"/>
        <v/>
      </c>
      <c r="FB451" s="112"/>
      <c r="FC451" s="21">
        <f>IF(OR($M451=PL①!$A$25,$M451=PL①!$A$26,$M451=PL①!$A$28,$M451=PL①!$A$29),1,0)</f>
        <v>0</v>
      </c>
      <c r="FF451" s="21">
        <f t="shared" si="109"/>
        <v>0</v>
      </c>
      <c r="FG451" s="21">
        <f t="shared" si="110"/>
        <v>0</v>
      </c>
      <c r="FH451" s="21">
        <f>IF(AND($AG451=PL①!$H$29,OR(入力①申請書項目!$M451=PL①!$A$25,入力①申請書項目!$M451=PL①!$A$26,入力①申請書項目!$M451=PL①!$A$27)),1,0)</f>
        <v>0</v>
      </c>
      <c r="FI451" s="21">
        <f>IF(AND($O$69=PL②!$G$1,入力①申請書項目!$AG451=PL①!$H$26,OR(入力①申請書項目!$M451=PL①!$A$25,入力①申請書項目!$M451=PL①!$A$26,入力①申請書項目!$M451=PL①!$A$28,入力①申請書項目!$M451=PL①!$A$29)),1,0)</f>
        <v>0</v>
      </c>
      <c r="FJ451" s="21">
        <f>IF(AND($AT451=PL①!$D$26,OR(入力①申請書項目!$M451=PL①!$A$25,入力①申請書項目!$M451=PL①!$A$26,入力①申請書項目!$M451=PL①!$A$27)),1,0)</f>
        <v>0</v>
      </c>
      <c r="FL451" s="37" t="str">
        <f t="shared" si="111"/>
        <v/>
      </c>
      <c r="FM451" s="37" t="str">
        <f t="shared" si="112"/>
        <v/>
      </c>
      <c r="FN451" s="37" t="str">
        <f t="shared" si="113"/>
        <v/>
      </c>
      <c r="FO451" s="37" t="str">
        <f t="shared" si="114"/>
        <v/>
      </c>
      <c r="FP451" s="37" t="str">
        <f t="shared" si="115"/>
        <v/>
      </c>
      <c r="FR451" s="54">
        <f t="shared" si="116"/>
        <v>1</v>
      </c>
      <c r="FS451" s="54" t="str">
        <f t="shared" si="117"/>
        <v/>
      </c>
    </row>
    <row r="452" spans="4:175">
      <c r="D452" s="410">
        <v>284</v>
      </c>
      <c r="E452" s="842"/>
      <c r="F452" s="843"/>
      <c r="G452" s="842"/>
      <c r="H452" s="843"/>
      <c r="I452" s="843"/>
      <c r="J452" s="842"/>
      <c r="K452" s="843"/>
      <c r="L452" s="843"/>
      <c r="M452" s="842"/>
      <c r="N452" s="842"/>
      <c r="O452" s="842"/>
      <c r="P452" s="842"/>
      <c r="Q452" s="853"/>
      <c r="R452" s="853"/>
      <c r="S452" s="853"/>
      <c r="T452" s="853"/>
      <c r="U452" s="853"/>
      <c r="V452" s="853"/>
      <c r="W452" s="853"/>
      <c r="X452" s="853"/>
      <c r="Y452" s="853"/>
      <c r="Z452" s="853"/>
      <c r="AA452" s="835"/>
      <c r="AB452" s="836"/>
      <c r="AC452" s="836"/>
      <c r="AD452" s="841"/>
      <c r="AE452" s="853"/>
      <c r="AF452" s="853"/>
      <c r="AG452" s="842"/>
      <c r="AH452" s="842"/>
      <c r="AI452" s="842"/>
      <c r="AJ452" s="842"/>
      <c r="AK452" s="839"/>
      <c r="AL452" s="839"/>
      <c r="AM452" s="839"/>
      <c r="AN452" s="853"/>
      <c r="AO452" s="853"/>
      <c r="AP452" s="849">
        <f t="shared" si="118"/>
        <v>0</v>
      </c>
      <c r="AQ452" s="849"/>
      <c r="AR452" s="849"/>
      <c r="AS452" s="849"/>
      <c r="AT452" s="855"/>
      <c r="AU452" s="855"/>
      <c r="AV452" s="834"/>
      <c r="AW452" s="834"/>
      <c r="AX452" s="834"/>
      <c r="AY452" s="834"/>
      <c r="AZ452" s="834"/>
      <c r="BA452" s="834"/>
      <c r="BB452" s="834"/>
      <c r="BC452" s="834"/>
      <c r="BD452" s="834"/>
      <c r="BE452" s="834"/>
      <c r="BF452" s="834"/>
      <c r="BG452" s="842"/>
      <c r="BH452" s="843"/>
      <c r="BI452" s="843"/>
      <c r="ET452" s="33"/>
      <c r="EU452" s="37">
        <f t="shared" si="105"/>
        <v>0</v>
      </c>
      <c r="EV452" s="37" t="str">
        <f t="shared" si="106"/>
        <v/>
      </c>
      <c r="EX452" s="21">
        <f>IF(AND(OR($M452=PL①!$A$25,$M452=PL①!$A$26,$M452=PL①!$A$27),OR($AG452=PL①!$H$26,$AG452=PL①!$H$27,$AG452=PL①!$H$28)),1,0)</f>
        <v>0</v>
      </c>
      <c r="EY452" s="21">
        <f t="shared" si="107"/>
        <v>0</v>
      </c>
      <c r="EZ452" s="112">
        <f>IF($EY452=0,1,IF($O$73="",0,VLOOKUP($O$73,PL②!$A$58:$P$1517,$EY452))+IF($AD$73="",0,VLOOKUP($AD$73,PL②!$A$58:$P$1517,$EY452))+IF($AS$73="",0,VLOOKUP($AS$73,PL②!$A$58:$P$1517,$EY452)))</f>
        <v>1</v>
      </c>
      <c r="FA452" s="21" t="str">
        <f t="shared" si="108"/>
        <v/>
      </c>
      <c r="FB452" s="112"/>
      <c r="FC452" s="21">
        <f>IF(OR($M452=PL①!$A$25,$M452=PL①!$A$26,$M452=PL①!$A$28,$M452=PL①!$A$29),1,0)</f>
        <v>0</v>
      </c>
      <c r="FF452" s="21">
        <f t="shared" si="109"/>
        <v>0</v>
      </c>
      <c r="FG452" s="21">
        <f t="shared" si="110"/>
        <v>0</v>
      </c>
      <c r="FH452" s="21">
        <f>IF(AND($AG452=PL①!$H$29,OR(入力①申請書項目!$M452=PL①!$A$25,入力①申請書項目!$M452=PL①!$A$26,入力①申請書項目!$M452=PL①!$A$27)),1,0)</f>
        <v>0</v>
      </c>
      <c r="FI452" s="21">
        <f>IF(AND($O$69=PL②!$G$1,入力①申請書項目!$AG452=PL①!$H$26,OR(入力①申請書項目!$M452=PL①!$A$25,入力①申請書項目!$M452=PL①!$A$26,入力①申請書項目!$M452=PL①!$A$28,入力①申請書項目!$M452=PL①!$A$29)),1,0)</f>
        <v>0</v>
      </c>
      <c r="FJ452" s="21">
        <f>IF(AND($AT452=PL①!$D$26,OR(入力①申請書項目!$M452=PL①!$A$25,入力①申請書項目!$M452=PL①!$A$26,入力①申請書項目!$M452=PL①!$A$27)),1,0)</f>
        <v>0</v>
      </c>
      <c r="FL452" s="37" t="str">
        <f t="shared" si="111"/>
        <v/>
      </c>
      <c r="FM452" s="37" t="str">
        <f t="shared" si="112"/>
        <v/>
      </c>
      <c r="FN452" s="37" t="str">
        <f t="shared" si="113"/>
        <v/>
      </c>
      <c r="FO452" s="37" t="str">
        <f t="shared" si="114"/>
        <v/>
      </c>
      <c r="FP452" s="37" t="str">
        <f t="shared" si="115"/>
        <v/>
      </c>
      <c r="FR452" s="54">
        <f t="shared" si="116"/>
        <v>1</v>
      </c>
      <c r="FS452" s="54" t="str">
        <f t="shared" si="117"/>
        <v/>
      </c>
    </row>
    <row r="453" spans="4:175">
      <c r="D453" s="410">
        <v>285</v>
      </c>
      <c r="E453" s="842"/>
      <c r="F453" s="843"/>
      <c r="G453" s="842"/>
      <c r="H453" s="843"/>
      <c r="I453" s="843"/>
      <c r="J453" s="842"/>
      <c r="K453" s="843"/>
      <c r="L453" s="843"/>
      <c r="M453" s="842"/>
      <c r="N453" s="842"/>
      <c r="O453" s="842"/>
      <c r="P453" s="842"/>
      <c r="Q453" s="853"/>
      <c r="R453" s="853"/>
      <c r="S453" s="853"/>
      <c r="T453" s="853"/>
      <c r="U453" s="853"/>
      <c r="V453" s="853"/>
      <c r="W453" s="853"/>
      <c r="X453" s="853"/>
      <c r="Y453" s="853"/>
      <c r="Z453" s="853"/>
      <c r="AA453" s="837"/>
      <c r="AB453" s="838"/>
      <c r="AC453" s="838"/>
      <c r="AD453" s="841"/>
      <c r="AE453" s="853"/>
      <c r="AF453" s="853"/>
      <c r="AG453" s="842"/>
      <c r="AH453" s="842"/>
      <c r="AI453" s="842"/>
      <c r="AJ453" s="842"/>
      <c r="AK453" s="839"/>
      <c r="AL453" s="839"/>
      <c r="AM453" s="839"/>
      <c r="AN453" s="853"/>
      <c r="AO453" s="853"/>
      <c r="AP453" s="849">
        <f t="shared" si="118"/>
        <v>0</v>
      </c>
      <c r="AQ453" s="849"/>
      <c r="AR453" s="849"/>
      <c r="AS453" s="849"/>
      <c r="AT453" s="855"/>
      <c r="AU453" s="855"/>
      <c r="AV453" s="834"/>
      <c r="AW453" s="834"/>
      <c r="AX453" s="834"/>
      <c r="AY453" s="834"/>
      <c r="AZ453" s="834"/>
      <c r="BA453" s="834"/>
      <c r="BB453" s="834"/>
      <c r="BC453" s="834"/>
      <c r="BD453" s="834"/>
      <c r="BE453" s="834"/>
      <c r="BF453" s="834"/>
      <c r="BG453" s="842"/>
      <c r="BH453" s="843"/>
      <c r="BI453" s="843"/>
      <c r="ET453" s="33"/>
      <c r="EU453" s="37">
        <f t="shared" si="105"/>
        <v>0</v>
      </c>
      <c r="EV453" s="37" t="str">
        <f t="shared" si="106"/>
        <v/>
      </c>
      <c r="EX453" s="21">
        <f>IF(AND(OR($M453=PL①!$A$25,$M453=PL①!$A$26,$M453=PL①!$A$27),OR($AG453=PL①!$H$26,$AG453=PL①!$H$27,$AG453=PL①!$H$28)),1,0)</f>
        <v>0</v>
      </c>
      <c r="EY453" s="21">
        <f t="shared" si="107"/>
        <v>0</v>
      </c>
      <c r="EZ453" s="112">
        <f>IF($EY453=0,1,IF($O$73="",0,VLOOKUP($O$73,PL②!$A$58:$P$1517,$EY453))+IF($AD$73="",0,VLOOKUP($AD$73,PL②!$A$58:$P$1517,$EY453))+IF($AS$73="",0,VLOOKUP($AS$73,PL②!$A$58:$P$1517,$EY453)))</f>
        <v>1</v>
      </c>
      <c r="FA453" s="21" t="str">
        <f t="shared" si="108"/>
        <v/>
      </c>
      <c r="FB453" s="112"/>
      <c r="FC453" s="21">
        <f>IF(OR($M453=PL①!$A$25,$M453=PL①!$A$26,$M453=PL①!$A$28,$M453=PL①!$A$29),1,0)</f>
        <v>0</v>
      </c>
      <c r="FF453" s="21">
        <f t="shared" si="109"/>
        <v>0</v>
      </c>
      <c r="FG453" s="21">
        <f t="shared" si="110"/>
        <v>0</v>
      </c>
      <c r="FH453" s="21">
        <f>IF(AND($AG453=PL①!$H$29,OR(入力①申請書項目!$M453=PL①!$A$25,入力①申請書項目!$M453=PL①!$A$26,入力①申請書項目!$M453=PL①!$A$27)),1,0)</f>
        <v>0</v>
      </c>
      <c r="FI453" s="21">
        <f>IF(AND($O$69=PL②!$G$1,入力①申請書項目!$AG453=PL①!$H$26,OR(入力①申請書項目!$M453=PL①!$A$25,入力①申請書項目!$M453=PL①!$A$26,入力①申請書項目!$M453=PL①!$A$28,入力①申請書項目!$M453=PL①!$A$29)),1,0)</f>
        <v>0</v>
      </c>
      <c r="FJ453" s="21">
        <f>IF(AND($AT453=PL①!$D$26,OR(入力①申請書項目!$M453=PL①!$A$25,入力①申請書項目!$M453=PL①!$A$26,入力①申請書項目!$M453=PL①!$A$27)),1,0)</f>
        <v>0</v>
      </c>
      <c r="FL453" s="37" t="str">
        <f t="shared" si="111"/>
        <v/>
      </c>
      <c r="FM453" s="37" t="str">
        <f t="shared" si="112"/>
        <v/>
      </c>
      <c r="FN453" s="37" t="str">
        <f t="shared" si="113"/>
        <v/>
      </c>
      <c r="FO453" s="37" t="str">
        <f t="shared" si="114"/>
        <v/>
      </c>
      <c r="FP453" s="37" t="str">
        <f t="shared" si="115"/>
        <v/>
      </c>
      <c r="FR453" s="54">
        <f t="shared" si="116"/>
        <v>1</v>
      </c>
      <c r="FS453" s="54" t="str">
        <f t="shared" si="117"/>
        <v/>
      </c>
    </row>
    <row r="454" spans="4:175">
      <c r="D454" s="410">
        <v>286</v>
      </c>
      <c r="E454" s="842"/>
      <c r="F454" s="843"/>
      <c r="G454" s="842"/>
      <c r="H454" s="843"/>
      <c r="I454" s="843"/>
      <c r="J454" s="842"/>
      <c r="K454" s="843"/>
      <c r="L454" s="843"/>
      <c r="M454" s="842"/>
      <c r="N454" s="842"/>
      <c r="O454" s="842"/>
      <c r="P454" s="842"/>
      <c r="Q454" s="853"/>
      <c r="R454" s="853"/>
      <c r="S454" s="853"/>
      <c r="T454" s="853"/>
      <c r="U454" s="853"/>
      <c r="V454" s="853"/>
      <c r="W454" s="853"/>
      <c r="X454" s="853"/>
      <c r="Y454" s="853"/>
      <c r="Z454" s="853"/>
      <c r="AA454" s="835"/>
      <c r="AB454" s="836"/>
      <c r="AC454" s="836"/>
      <c r="AD454" s="840"/>
      <c r="AE454" s="840"/>
      <c r="AF454" s="841"/>
      <c r="AG454" s="850"/>
      <c r="AH454" s="851"/>
      <c r="AI454" s="851"/>
      <c r="AJ454" s="852"/>
      <c r="AK454" s="839"/>
      <c r="AL454" s="839"/>
      <c r="AM454" s="839"/>
      <c r="AN454" s="854"/>
      <c r="AO454" s="840"/>
      <c r="AP454" s="849">
        <f t="shared" si="118"/>
        <v>0</v>
      </c>
      <c r="AQ454" s="849"/>
      <c r="AR454" s="849"/>
      <c r="AS454" s="849"/>
      <c r="AT454" s="847"/>
      <c r="AU454" s="848"/>
      <c r="AV454" s="834"/>
      <c r="AW454" s="834"/>
      <c r="AX454" s="834"/>
      <c r="AY454" s="834"/>
      <c r="AZ454" s="834"/>
      <c r="BA454" s="834"/>
      <c r="BB454" s="834"/>
      <c r="BC454" s="834"/>
      <c r="BD454" s="844"/>
      <c r="BE454" s="845"/>
      <c r="BF454" s="846"/>
      <c r="BG454" s="842"/>
      <c r="BH454" s="843"/>
      <c r="BI454" s="843"/>
      <c r="ET454" s="33"/>
      <c r="EU454" s="37">
        <f t="shared" si="105"/>
        <v>0</v>
      </c>
      <c r="EV454" s="37" t="str">
        <f t="shared" si="106"/>
        <v/>
      </c>
      <c r="EX454" s="21">
        <f>IF(AND(OR($M454=PL①!$A$25,$M454=PL①!$A$26,$M454=PL①!$A$27),OR($AG454=PL①!$H$26,$AG454=PL①!$H$27,$AG454=PL①!$H$28)),1,0)</f>
        <v>0</v>
      </c>
      <c r="EY454" s="21">
        <f t="shared" si="107"/>
        <v>0</v>
      </c>
      <c r="EZ454" s="112">
        <f>IF($EY454=0,1,IF($O$73="",0,VLOOKUP($O$73,PL②!$A$58:$P$1517,$EY454))+IF($AD$73="",0,VLOOKUP($AD$73,PL②!$A$58:$P$1517,$EY454))+IF($AS$73="",0,VLOOKUP($AS$73,PL②!$A$58:$P$1517,$EY454)))</f>
        <v>1</v>
      </c>
      <c r="FA454" s="21" t="str">
        <f t="shared" si="108"/>
        <v/>
      </c>
      <c r="FB454" s="112"/>
      <c r="FC454" s="21">
        <f>IF(OR($M454=PL①!$A$25,$M454=PL①!$A$26,$M454=PL①!$A$28,$M454=PL①!$A$29),1,0)</f>
        <v>0</v>
      </c>
      <c r="FF454" s="21">
        <f t="shared" si="109"/>
        <v>0</v>
      </c>
      <c r="FG454" s="21">
        <f t="shared" si="110"/>
        <v>0</v>
      </c>
      <c r="FH454" s="21">
        <f>IF(AND($AG454=PL①!$H$29,OR(入力①申請書項目!$M454=PL①!$A$25,入力①申請書項目!$M454=PL①!$A$26,入力①申請書項目!$M454=PL①!$A$27)),1,0)</f>
        <v>0</v>
      </c>
      <c r="FI454" s="21">
        <f>IF(AND($O$69=PL②!$G$1,入力①申請書項目!$AG454=PL①!$H$26,OR(入力①申請書項目!$M454=PL①!$A$25,入力①申請書項目!$M454=PL①!$A$26,入力①申請書項目!$M454=PL①!$A$28,入力①申請書項目!$M454=PL①!$A$29)),1,0)</f>
        <v>0</v>
      </c>
      <c r="FJ454" s="21">
        <f>IF(AND($AT454=PL①!$D$26,OR(入力①申請書項目!$M454=PL①!$A$25,入力①申請書項目!$M454=PL①!$A$26,入力①申請書項目!$M454=PL①!$A$27)),1,0)</f>
        <v>0</v>
      </c>
      <c r="FL454" s="37" t="str">
        <f t="shared" si="111"/>
        <v/>
      </c>
      <c r="FM454" s="37" t="str">
        <f t="shared" si="112"/>
        <v/>
      </c>
      <c r="FN454" s="37" t="str">
        <f t="shared" si="113"/>
        <v/>
      </c>
      <c r="FO454" s="37" t="str">
        <f t="shared" si="114"/>
        <v/>
      </c>
      <c r="FP454" s="37" t="str">
        <f t="shared" si="115"/>
        <v/>
      </c>
      <c r="FR454" s="54">
        <f t="shared" si="116"/>
        <v>1</v>
      </c>
      <c r="FS454" s="54" t="str">
        <f t="shared" si="117"/>
        <v/>
      </c>
    </row>
    <row r="455" spans="4:175">
      <c r="D455" s="410">
        <v>287</v>
      </c>
      <c r="E455" s="842"/>
      <c r="F455" s="843"/>
      <c r="G455" s="842"/>
      <c r="H455" s="843"/>
      <c r="I455" s="843"/>
      <c r="J455" s="842"/>
      <c r="K455" s="843"/>
      <c r="L455" s="843"/>
      <c r="M455" s="842"/>
      <c r="N455" s="842"/>
      <c r="O455" s="842"/>
      <c r="P455" s="842"/>
      <c r="Q455" s="853"/>
      <c r="R455" s="853"/>
      <c r="S455" s="853"/>
      <c r="T455" s="853"/>
      <c r="U455" s="853"/>
      <c r="V455" s="853"/>
      <c r="W455" s="853"/>
      <c r="X455" s="853"/>
      <c r="Y455" s="853"/>
      <c r="Z455" s="853"/>
      <c r="AA455" s="835"/>
      <c r="AB455" s="836"/>
      <c r="AC455" s="836"/>
      <c r="AD455" s="841"/>
      <c r="AE455" s="853"/>
      <c r="AF455" s="853"/>
      <c r="AG455" s="842"/>
      <c r="AH455" s="842"/>
      <c r="AI455" s="842"/>
      <c r="AJ455" s="842"/>
      <c r="AK455" s="839"/>
      <c r="AL455" s="839"/>
      <c r="AM455" s="839"/>
      <c r="AN455" s="853"/>
      <c r="AO455" s="853"/>
      <c r="AP455" s="849">
        <f t="shared" si="118"/>
        <v>0</v>
      </c>
      <c r="AQ455" s="849"/>
      <c r="AR455" s="849"/>
      <c r="AS455" s="849"/>
      <c r="AT455" s="855"/>
      <c r="AU455" s="855"/>
      <c r="AV455" s="834"/>
      <c r="AW455" s="834"/>
      <c r="AX455" s="834"/>
      <c r="AY455" s="834"/>
      <c r="AZ455" s="834"/>
      <c r="BA455" s="834"/>
      <c r="BB455" s="834"/>
      <c r="BC455" s="834"/>
      <c r="BD455" s="834"/>
      <c r="BE455" s="834"/>
      <c r="BF455" s="834"/>
      <c r="BG455" s="842"/>
      <c r="BH455" s="843"/>
      <c r="BI455" s="843"/>
      <c r="ET455" s="33"/>
      <c r="EU455" s="37">
        <f t="shared" si="105"/>
        <v>0</v>
      </c>
      <c r="EV455" s="37" t="str">
        <f t="shared" si="106"/>
        <v/>
      </c>
      <c r="EX455" s="21">
        <f>IF(AND(OR($M455=PL①!$A$25,$M455=PL①!$A$26,$M455=PL①!$A$27),OR($AG455=PL①!$H$26,$AG455=PL①!$H$27,$AG455=PL①!$H$28)),1,0)</f>
        <v>0</v>
      </c>
      <c r="EY455" s="21">
        <f t="shared" si="107"/>
        <v>0</v>
      </c>
      <c r="EZ455" s="112">
        <f>IF($EY455=0,1,IF($O$73="",0,VLOOKUP($O$73,PL②!$A$58:$P$1517,$EY455))+IF($AD$73="",0,VLOOKUP($AD$73,PL②!$A$58:$P$1517,$EY455))+IF($AS$73="",0,VLOOKUP($AS$73,PL②!$A$58:$P$1517,$EY455)))</f>
        <v>1</v>
      </c>
      <c r="FA455" s="21" t="str">
        <f t="shared" si="108"/>
        <v/>
      </c>
      <c r="FB455" s="112"/>
      <c r="FC455" s="21">
        <f>IF(OR($M455=PL①!$A$25,$M455=PL①!$A$26,$M455=PL①!$A$28,$M455=PL①!$A$29),1,0)</f>
        <v>0</v>
      </c>
      <c r="FF455" s="21">
        <f t="shared" si="109"/>
        <v>0</v>
      </c>
      <c r="FG455" s="21">
        <f t="shared" si="110"/>
        <v>0</v>
      </c>
      <c r="FH455" s="21">
        <f>IF(AND($AG455=PL①!$H$29,OR(入力①申請書項目!$M455=PL①!$A$25,入力①申請書項目!$M455=PL①!$A$26,入力①申請書項目!$M455=PL①!$A$27)),1,0)</f>
        <v>0</v>
      </c>
      <c r="FI455" s="21">
        <f>IF(AND($O$69=PL②!$G$1,入力①申請書項目!$AG455=PL①!$H$26,OR(入力①申請書項目!$M455=PL①!$A$25,入力①申請書項目!$M455=PL①!$A$26,入力①申請書項目!$M455=PL①!$A$28,入力①申請書項目!$M455=PL①!$A$29)),1,0)</f>
        <v>0</v>
      </c>
      <c r="FJ455" s="21">
        <f>IF(AND($AT455=PL①!$D$26,OR(入力①申請書項目!$M455=PL①!$A$25,入力①申請書項目!$M455=PL①!$A$26,入力①申請書項目!$M455=PL①!$A$27)),1,0)</f>
        <v>0</v>
      </c>
      <c r="FL455" s="37" t="str">
        <f t="shared" si="111"/>
        <v/>
      </c>
      <c r="FM455" s="37" t="str">
        <f t="shared" si="112"/>
        <v/>
      </c>
      <c r="FN455" s="37" t="str">
        <f t="shared" si="113"/>
        <v/>
      </c>
      <c r="FO455" s="37" t="str">
        <f t="shared" si="114"/>
        <v/>
      </c>
      <c r="FP455" s="37" t="str">
        <f t="shared" si="115"/>
        <v/>
      </c>
      <c r="FR455" s="54">
        <f t="shared" si="116"/>
        <v>1</v>
      </c>
      <c r="FS455" s="54" t="str">
        <f t="shared" si="117"/>
        <v/>
      </c>
    </row>
    <row r="456" spans="4:175">
      <c r="D456" s="410">
        <v>288</v>
      </c>
      <c r="E456" s="842"/>
      <c r="F456" s="843"/>
      <c r="G456" s="842"/>
      <c r="H456" s="843"/>
      <c r="I456" s="843"/>
      <c r="J456" s="842"/>
      <c r="K456" s="843"/>
      <c r="L456" s="843"/>
      <c r="M456" s="842"/>
      <c r="N456" s="842"/>
      <c r="O456" s="842"/>
      <c r="P456" s="842"/>
      <c r="Q456" s="853"/>
      <c r="R456" s="853"/>
      <c r="S456" s="853"/>
      <c r="T456" s="853"/>
      <c r="U456" s="853"/>
      <c r="V456" s="853"/>
      <c r="W456" s="853"/>
      <c r="X456" s="853"/>
      <c r="Y456" s="853"/>
      <c r="Z456" s="853"/>
      <c r="AA456" s="837"/>
      <c r="AB456" s="838"/>
      <c r="AC456" s="838"/>
      <c r="AD456" s="841"/>
      <c r="AE456" s="853"/>
      <c r="AF456" s="853"/>
      <c r="AG456" s="842"/>
      <c r="AH456" s="842"/>
      <c r="AI456" s="842"/>
      <c r="AJ456" s="842"/>
      <c r="AK456" s="839"/>
      <c r="AL456" s="839"/>
      <c r="AM456" s="839"/>
      <c r="AN456" s="853"/>
      <c r="AO456" s="853"/>
      <c r="AP456" s="849">
        <f t="shared" si="118"/>
        <v>0</v>
      </c>
      <c r="AQ456" s="849"/>
      <c r="AR456" s="849"/>
      <c r="AS456" s="849"/>
      <c r="AT456" s="855"/>
      <c r="AU456" s="855"/>
      <c r="AV456" s="834"/>
      <c r="AW456" s="834"/>
      <c r="AX456" s="834"/>
      <c r="AY456" s="834"/>
      <c r="AZ456" s="834"/>
      <c r="BA456" s="834"/>
      <c r="BB456" s="834"/>
      <c r="BC456" s="834"/>
      <c r="BD456" s="834"/>
      <c r="BE456" s="834"/>
      <c r="BF456" s="834"/>
      <c r="BG456" s="842"/>
      <c r="BH456" s="843"/>
      <c r="BI456" s="843"/>
      <c r="ET456" s="33"/>
      <c r="EU456" s="37">
        <f t="shared" si="105"/>
        <v>0</v>
      </c>
      <c r="EV456" s="37" t="str">
        <f t="shared" si="106"/>
        <v/>
      </c>
      <c r="EX456" s="21">
        <f>IF(AND(OR($M456=PL①!$A$25,$M456=PL①!$A$26,$M456=PL①!$A$27),OR($AG456=PL①!$H$26,$AG456=PL①!$H$27,$AG456=PL①!$H$28)),1,0)</f>
        <v>0</v>
      </c>
      <c r="EY456" s="21">
        <f t="shared" si="107"/>
        <v>0</v>
      </c>
      <c r="EZ456" s="112">
        <f>IF($EY456=0,1,IF($O$73="",0,VLOOKUP($O$73,PL②!$A$58:$P$1517,$EY456))+IF($AD$73="",0,VLOOKUP($AD$73,PL②!$A$58:$P$1517,$EY456))+IF($AS$73="",0,VLOOKUP($AS$73,PL②!$A$58:$P$1517,$EY456)))</f>
        <v>1</v>
      </c>
      <c r="FA456" s="21" t="str">
        <f t="shared" si="108"/>
        <v/>
      </c>
      <c r="FB456" s="112"/>
      <c r="FC456" s="21">
        <f>IF(OR($M456=PL①!$A$25,$M456=PL①!$A$26,$M456=PL①!$A$28,$M456=PL①!$A$29),1,0)</f>
        <v>0</v>
      </c>
      <c r="FF456" s="21">
        <f t="shared" si="109"/>
        <v>0</v>
      </c>
      <c r="FG456" s="21">
        <f t="shared" si="110"/>
        <v>0</v>
      </c>
      <c r="FH456" s="21">
        <f>IF(AND($AG456=PL①!$H$29,OR(入力①申請書項目!$M456=PL①!$A$25,入力①申請書項目!$M456=PL①!$A$26,入力①申請書項目!$M456=PL①!$A$27)),1,0)</f>
        <v>0</v>
      </c>
      <c r="FI456" s="21">
        <f>IF(AND($O$69=PL②!$G$1,入力①申請書項目!$AG456=PL①!$H$26,OR(入力①申請書項目!$M456=PL①!$A$25,入力①申請書項目!$M456=PL①!$A$26,入力①申請書項目!$M456=PL①!$A$28,入力①申請書項目!$M456=PL①!$A$29)),1,0)</f>
        <v>0</v>
      </c>
      <c r="FJ456" s="21">
        <f>IF(AND($AT456=PL①!$D$26,OR(入力①申請書項目!$M456=PL①!$A$25,入力①申請書項目!$M456=PL①!$A$26,入力①申請書項目!$M456=PL①!$A$27)),1,0)</f>
        <v>0</v>
      </c>
      <c r="FL456" s="37" t="str">
        <f t="shared" si="111"/>
        <v/>
      </c>
      <c r="FM456" s="37" t="str">
        <f t="shared" si="112"/>
        <v/>
      </c>
      <c r="FN456" s="37" t="str">
        <f t="shared" si="113"/>
        <v/>
      </c>
      <c r="FO456" s="37" t="str">
        <f t="shared" si="114"/>
        <v/>
      </c>
      <c r="FP456" s="37" t="str">
        <f t="shared" si="115"/>
        <v/>
      </c>
      <c r="FR456" s="54">
        <f t="shared" si="116"/>
        <v>1</v>
      </c>
      <c r="FS456" s="54" t="str">
        <f t="shared" si="117"/>
        <v/>
      </c>
    </row>
    <row r="457" spans="4:175">
      <c r="D457" s="410">
        <v>289</v>
      </c>
      <c r="E457" s="842"/>
      <c r="F457" s="843"/>
      <c r="G457" s="842"/>
      <c r="H457" s="843"/>
      <c r="I457" s="843"/>
      <c r="J457" s="842"/>
      <c r="K457" s="843"/>
      <c r="L457" s="843"/>
      <c r="M457" s="842"/>
      <c r="N457" s="842"/>
      <c r="O457" s="842"/>
      <c r="P457" s="842"/>
      <c r="Q457" s="853"/>
      <c r="R457" s="853"/>
      <c r="S457" s="853"/>
      <c r="T457" s="853"/>
      <c r="U457" s="853"/>
      <c r="V457" s="853"/>
      <c r="W457" s="853"/>
      <c r="X457" s="853"/>
      <c r="Y457" s="853"/>
      <c r="Z457" s="853"/>
      <c r="AA457" s="835"/>
      <c r="AB457" s="836"/>
      <c r="AC457" s="836"/>
      <c r="AD457" s="840"/>
      <c r="AE457" s="840"/>
      <c r="AF457" s="841"/>
      <c r="AG457" s="850"/>
      <c r="AH457" s="851"/>
      <c r="AI457" s="851"/>
      <c r="AJ457" s="852"/>
      <c r="AK457" s="839"/>
      <c r="AL457" s="839"/>
      <c r="AM457" s="839"/>
      <c r="AN457" s="854"/>
      <c r="AO457" s="840"/>
      <c r="AP457" s="849">
        <f t="shared" si="118"/>
        <v>0</v>
      </c>
      <c r="AQ457" s="849"/>
      <c r="AR457" s="849"/>
      <c r="AS457" s="849"/>
      <c r="AT457" s="847"/>
      <c r="AU457" s="848"/>
      <c r="AV457" s="834"/>
      <c r="AW457" s="834"/>
      <c r="AX457" s="834"/>
      <c r="AY457" s="834"/>
      <c r="AZ457" s="834"/>
      <c r="BA457" s="834"/>
      <c r="BB457" s="834"/>
      <c r="BC457" s="834"/>
      <c r="BD457" s="844"/>
      <c r="BE457" s="845"/>
      <c r="BF457" s="846"/>
      <c r="BG457" s="842"/>
      <c r="BH457" s="843"/>
      <c r="BI457" s="843"/>
      <c r="ET457" s="33"/>
      <c r="EU457" s="37">
        <f t="shared" si="105"/>
        <v>0</v>
      </c>
      <c r="EV457" s="37" t="str">
        <f t="shared" si="106"/>
        <v/>
      </c>
      <c r="EX457" s="21">
        <f>IF(AND(OR($M457=PL①!$A$25,$M457=PL①!$A$26,$M457=PL①!$A$27),OR($AG457=PL①!$H$26,$AG457=PL①!$H$27,$AG457=PL①!$H$28)),1,0)</f>
        <v>0</v>
      </c>
      <c r="EY457" s="21">
        <f t="shared" si="107"/>
        <v>0</v>
      </c>
      <c r="EZ457" s="112">
        <f>IF($EY457=0,1,IF($O$73="",0,VLOOKUP($O$73,PL②!$A$58:$P$1517,$EY457))+IF($AD$73="",0,VLOOKUP($AD$73,PL②!$A$58:$P$1517,$EY457))+IF($AS$73="",0,VLOOKUP($AS$73,PL②!$A$58:$P$1517,$EY457)))</f>
        <v>1</v>
      </c>
      <c r="FA457" s="21" t="str">
        <f t="shared" si="108"/>
        <v/>
      </c>
      <c r="FB457" s="112"/>
      <c r="FC457" s="21">
        <f>IF(OR($M457=PL①!$A$25,$M457=PL①!$A$26,$M457=PL①!$A$28,$M457=PL①!$A$29),1,0)</f>
        <v>0</v>
      </c>
      <c r="FF457" s="21">
        <f t="shared" si="109"/>
        <v>0</v>
      </c>
      <c r="FG457" s="21">
        <f t="shared" si="110"/>
        <v>0</v>
      </c>
      <c r="FH457" s="21">
        <f>IF(AND($AG457=PL①!$H$29,OR(入力①申請書項目!$M457=PL①!$A$25,入力①申請書項目!$M457=PL①!$A$26,入力①申請書項目!$M457=PL①!$A$27)),1,0)</f>
        <v>0</v>
      </c>
      <c r="FI457" s="21">
        <f>IF(AND($O$69=PL②!$G$1,入力①申請書項目!$AG457=PL①!$H$26,OR(入力①申請書項目!$M457=PL①!$A$25,入力①申請書項目!$M457=PL①!$A$26,入力①申請書項目!$M457=PL①!$A$28,入力①申請書項目!$M457=PL①!$A$29)),1,0)</f>
        <v>0</v>
      </c>
      <c r="FJ457" s="21">
        <f>IF(AND($AT457=PL①!$D$26,OR(入力①申請書項目!$M457=PL①!$A$25,入力①申請書項目!$M457=PL①!$A$26,入力①申請書項目!$M457=PL①!$A$27)),1,0)</f>
        <v>0</v>
      </c>
      <c r="FL457" s="37" t="str">
        <f t="shared" si="111"/>
        <v/>
      </c>
      <c r="FM457" s="37" t="str">
        <f t="shared" si="112"/>
        <v/>
      </c>
      <c r="FN457" s="37" t="str">
        <f t="shared" si="113"/>
        <v/>
      </c>
      <c r="FO457" s="37" t="str">
        <f t="shared" si="114"/>
        <v/>
      </c>
      <c r="FP457" s="37" t="str">
        <f t="shared" si="115"/>
        <v/>
      </c>
      <c r="FR457" s="54">
        <f t="shared" si="116"/>
        <v>1</v>
      </c>
      <c r="FS457" s="54" t="str">
        <f t="shared" si="117"/>
        <v/>
      </c>
    </row>
    <row r="458" spans="4:175">
      <c r="D458" s="410">
        <v>290</v>
      </c>
      <c r="E458" s="842"/>
      <c r="F458" s="843"/>
      <c r="G458" s="842"/>
      <c r="H458" s="843"/>
      <c r="I458" s="843"/>
      <c r="J458" s="842"/>
      <c r="K458" s="843"/>
      <c r="L458" s="843"/>
      <c r="M458" s="842"/>
      <c r="N458" s="842"/>
      <c r="O458" s="842"/>
      <c r="P458" s="842"/>
      <c r="Q458" s="853"/>
      <c r="R458" s="853"/>
      <c r="S458" s="853"/>
      <c r="T458" s="853"/>
      <c r="U458" s="853"/>
      <c r="V458" s="853"/>
      <c r="W458" s="853"/>
      <c r="X458" s="853"/>
      <c r="Y458" s="853"/>
      <c r="Z458" s="853"/>
      <c r="AA458" s="835"/>
      <c r="AB458" s="836"/>
      <c r="AC458" s="836"/>
      <c r="AD458" s="841"/>
      <c r="AE458" s="853"/>
      <c r="AF458" s="853"/>
      <c r="AG458" s="842"/>
      <c r="AH458" s="842"/>
      <c r="AI458" s="842"/>
      <c r="AJ458" s="842"/>
      <c r="AK458" s="839"/>
      <c r="AL458" s="839"/>
      <c r="AM458" s="839"/>
      <c r="AN458" s="853"/>
      <c r="AO458" s="853"/>
      <c r="AP458" s="849">
        <f t="shared" si="118"/>
        <v>0</v>
      </c>
      <c r="AQ458" s="849"/>
      <c r="AR458" s="849"/>
      <c r="AS458" s="849"/>
      <c r="AT458" s="855"/>
      <c r="AU458" s="855"/>
      <c r="AV458" s="834"/>
      <c r="AW458" s="834"/>
      <c r="AX458" s="834"/>
      <c r="AY458" s="834"/>
      <c r="AZ458" s="834"/>
      <c r="BA458" s="834"/>
      <c r="BB458" s="834"/>
      <c r="BC458" s="834"/>
      <c r="BD458" s="834"/>
      <c r="BE458" s="834"/>
      <c r="BF458" s="834"/>
      <c r="BG458" s="842"/>
      <c r="BH458" s="843"/>
      <c r="BI458" s="843"/>
      <c r="ET458" s="33"/>
      <c r="EU458" s="37">
        <f t="shared" si="105"/>
        <v>0</v>
      </c>
      <c r="EV458" s="37" t="str">
        <f t="shared" si="106"/>
        <v/>
      </c>
      <c r="EX458" s="21">
        <f>IF(AND(OR($M458=PL①!$A$25,$M458=PL①!$A$26,$M458=PL①!$A$27),OR($AG458=PL①!$H$26,$AG458=PL①!$H$27,$AG458=PL①!$H$28)),1,0)</f>
        <v>0</v>
      </c>
      <c r="EY458" s="21">
        <f t="shared" si="107"/>
        <v>0</v>
      </c>
      <c r="EZ458" s="112">
        <f>IF($EY458=0,1,IF($O$73="",0,VLOOKUP($O$73,PL②!$A$58:$P$1517,$EY458))+IF($AD$73="",0,VLOOKUP($AD$73,PL②!$A$58:$P$1517,$EY458))+IF($AS$73="",0,VLOOKUP($AS$73,PL②!$A$58:$P$1517,$EY458)))</f>
        <v>1</v>
      </c>
      <c r="FA458" s="21" t="str">
        <f t="shared" si="108"/>
        <v/>
      </c>
      <c r="FB458" s="112"/>
      <c r="FC458" s="21">
        <f>IF(OR($M458=PL①!$A$25,$M458=PL①!$A$26,$M458=PL①!$A$28,$M458=PL①!$A$29),1,0)</f>
        <v>0</v>
      </c>
      <c r="FF458" s="21">
        <f t="shared" si="109"/>
        <v>0</v>
      </c>
      <c r="FG458" s="21">
        <f t="shared" si="110"/>
        <v>0</v>
      </c>
      <c r="FH458" s="21">
        <f>IF(AND($AG458=PL①!$H$29,OR(入力①申請書項目!$M458=PL①!$A$25,入力①申請書項目!$M458=PL①!$A$26,入力①申請書項目!$M458=PL①!$A$27)),1,0)</f>
        <v>0</v>
      </c>
      <c r="FI458" s="21">
        <f>IF(AND($O$69=PL②!$G$1,入力①申請書項目!$AG458=PL①!$H$26,OR(入力①申請書項目!$M458=PL①!$A$25,入力①申請書項目!$M458=PL①!$A$26,入力①申請書項目!$M458=PL①!$A$28,入力①申請書項目!$M458=PL①!$A$29)),1,0)</f>
        <v>0</v>
      </c>
      <c r="FJ458" s="21">
        <f>IF(AND($AT458=PL①!$D$26,OR(入力①申請書項目!$M458=PL①!$A$25,入力①申請書項目!$M458=PL①!$A$26,入力①申請書項目!$M458=PL①!$A$27)),1,0)</f>
        <v>0</v>
      </c>
      <c r="FL458" s="37" t="str">
        <f t="shared" si="111"/>
        <v/>
      </c>
      <c r="FM458" s="37" t="str">
        <f t="shared" si="112"/>
        <v/>
      </c>
      <c r="FN458" s="37" t="str">
        <f t="shared" si="113"/>
        <v/>
      </c>
      <c r="FO458" s="37" t="str">
        <f t="shared" si="114"/>
        <v/>
      </c>
      <c r="FP458" s="37" t="str">
        <f t="shared" si="115"/>
        <v/>
      </c>
      <c r="FR458" s="54">
        <f t="shared" si="116"/>
        <v>1</v>
      </c>
      <c r="FS458" s="54" t="str">
        <f t="shared" si="117"/>
        <v/>
      </c>
    </row>
    <row r="459" spans="4:175">
      <c r="D459" s="410">
        <v>291</v>
      </c>
      <c r="E459" s="842"/>
      <c r="F459" s="843"/>
      <c r="G459" s="842"/>
      <c r="H459" s="843"/>
      <c r="I459" s="843"/>
      <c r="J459" s="842"/>
      <c r="K459" s="843"/>
      <c r="L459" s="843"/>
      <c r="M459" s="842"/>
      <c r="N459" s="842"/>
      <c r="O459" s="842"/>
      <c r="P459" s="842"/>
      <c r="Q459" s="853"/>
      <c r="R459" s="853"/>
      <c r="S459" s="853"/>
      <c r="T459" s="853"/>
      <c r="U459" s="853"/>
      <c r="V459" s="853"/>
      <c r="W459" s="853"/>
      <c r="X459" s="853"/>
      <c r="Y459" s="853"/>
      <c r="Z459" s="853"/>
      <c r="AA459" s="837"/>
      <c r="AB459" s="838"/>
      <c r="AC459" s="838"/>
      <c r="AD459" s="841"/>
      <c r="AE459" s="853"/>
      <c r="AF459" s="853"/>
      <c r="AG459" s="842"/>
      <c r="AH459" s="842"/>
      <c r="AI459" s="842"/>
      <c r="AJ459" s="842"/>
      <c r="AK459" s="839"/>
      <c r="AL459" s="839"/>
      <c r="AM459" s="839"/>
      <c r="AN459" s="853"/>
      <c r="AO459" s="853"/>
      <c r="AP459" s="849">
        <f t="shared" si="118"/>
        <v>0</v>
      </c>
      <c r="AQ459" s="849"/>
      <c r="AR459" s="849"/>
      <c r="AS459" s="849"/>
      <c r="AT459" s="855"/>
      <c r="AU459" s="855"/>
      <c r="AV459" s="834"/>
      <c r="AW459" s="834"/>
      <c r="AX459" s="834"/>
      <c r="AY459" s="834"/>
      <c r="AZ459" s="834"/>
      <c r="BA459" s="834"/>
      <c r="BB459" s="834"/>
      <c r="BC459" s="834"/>
      <c r="BD459" s="834"/>
      <c r="BE459" s="834"/>
      <c r="BF459" s="834"/>
      <c r="BG459" s="842"/>
      <c r="BH459" s="843"/>
      <c r="BI459" s="843"/>
      <c r="ET459" s="33"/>
      <c r="EU459" s="37">
        <f t="shared" si="105"/>
        <v>0</v>
      </c>
      <c r="EV459" s="37" t="str">
        <f t="shared" si="106"/>
        <v/>
      </c>
      <c r="EX459" s="21">
        <f>IF(AND(OR($M459=PL①!$A$25,$M459=PL①!$A$26,$M459=PL①!$A$27),OR($AG459=PL①!$H$26,$AG459=PL①!$H$27,$AG459=PL①!$H$28)),1,0)</f>
        <v>0</v>
      </c>
      <c r="EY459" s="21">
        <f t="shared" si="107"/>
        <v>0</v>
      </c>
      <c r="EZ459" s="112">
        <f>IF($EY459=0,1,IF($O$73="",0,VLOOKUP($O$73,PL②!$A$58:$P$1517,$EY459))+IF($AD$73="",0,VLOOKUP($AD$73,PL②!$A$58:$P$1517,$EY459))+IF($AS$73="",0,VLOOKUP($AS$73,PL②!$A$58:$P$1517,$EY459)))</f>
        <v>1</v>
      </c>
      <c r="FA459" s="21" t="str">
        <f t="shared" si="108"/>
        <v/>
      </c>
      <c r="FB459" s="112"/>
      <c r="FC459" s="21">
        <f>IF(OR($M459=PL①!$A$25,$M459=PL①!$A$26,$M459=PL①!$A$28,$M459=PL①!$A$29),1,0)</f>
        <v>0</v>
      </c>
      <c r="FF459" s="21">
        <f t="shared" si="109"/>
        <v>0</v>
      </c>
      <c r="FG459" s="21">
        <f t="shared" si="110"/>
        <v>0</v>
      </c>
      <c r="FH459" s="21">
        <f>IF(AND($AG459=PL①!$H$29,OR(入力①申請書項目!$M459=PL①!$A$25,入力①申請書項目!$M459=PL①!$A$26,入力①申請書項目!$M459=PL①!$A$27)),1,0)</f>
        <v>0</v>
      </c>
      <c r="FI459" s="21">
        <f>IF(AND($O$69=PL②!$G$1,入力①申請書項目!$AG459=PL①!$H$26,OR(入力①申請書項目!$M459=PL①!$A$25,入力①申請書項目!$M459=PL①!$A$26,入力①申請書項目!$M459=PL①!$A$28,入力①申請書項目!$M459=PL①!$A$29)),1,0)</f>
        <v>0</v>
      </c>
      <c r="FJ459" s="21">
        <f>IF(AND($AT459=PL①!$D$26,OR(入力①申請書項目!$M459=PL①!$A$25,入力①申請書項目!$M459=PL①!$A$26,入力①申請書項目!$M459=PL①!$A$27)),1,0)</f>
        <v>0</v>
      </c>
      <c r="FL459" s="37" t="str">
        <f t="shared" si="111"/>
        <v/>
      </c>
      <c r="FM459" s="37" t="str">
        <f t="shared" si="112"/>
        <v/>
      </c>
      <c r="FN459" s="37" t="str">
        <f t="shared" si="113"/>
        <v/>
      </c>
      <c r="FO459" s="37" t="str">
        <f t="shared" si="114"/>
        <v/>
      </c>
      <c r="FP459" s="37" t="str">
        <f t="shared" si="115"/>
        <v/>
      </c>
      <c r="FR459" s="54">
        <f t="shared" si="116"/>
        <v>1</v>
      </c>
      <c r="FS459" s="54" t="str">
        <f t="shared" si="117"/>
        <v/>
      </c>
    </row>
    <row r="460" spans="4:175">
      <c r="D460" s="410">
        <v>292</v>
      </c>
      <c r="E460" s="842"/>
      <c r="F460" s="843"/>
      <c r="G460" s="842"/>
      <c r="H460" s="843"/>
      <c r="I460" s="843"/>
      <c r="J460" s="842"/>
      <c r="K460" s="843"/>
      <c r="L460" s="843"/>
      <c r="M460" s="842"/>
      <c r="N460" s="842"/>
      <c r="O460" s="842"/>
      <c r="P460" s="842"/>
      <c r="Q460" s="853"/>
      <c r="R460" s="853"/>
      <c r="S460" s="853"/>
      <c r="T460" s="853"/>
      <c r="U460" s="853"/>
      <c r="V460" s="853"/>
      <c r="W460" s="853"/>
      <c r="X460" s="853"/>
      <c r="Y460" s="853"/>
      <c r="Z460" s="853"/>
      <c r="AA460" s="835"/>
      <c r="AB460" s="836"/>
      <c r="AC460" s="836"/>
      <c r="AD460" s="840"/>
      <c r="AE460" s="840"/>
      <c r="AF460" s="841"/>
      <c r="AG460" s="850"/>
      <c r="AH460" s="851"/>
      <c r="AI460" s="851"/>
      <c r="AJ460" s="852"/>
      <c r="AK460" s="839"/>
      <c r="AL460" s="839"/>
      <c r="AM460" s="839"/>
      <c r="AN460" s="854"/>
      <c r="AO460" s="840"/>
      <c r="AP460" s="849">
        <f t="shared" si="118"/>
        <v>0</v>
      </c>
      <c r="AQ460" s="849"/>
      <c r="AR460" s="849"/>
      <c r="AS460" s="849"/>
      <c r="AT460" s="847"/>
      <c r="AU460" s="848"/>
      <c r="AV460" s="834"/>
      <c r="AW460" s="834"/>
      <c r="AX460" s="834"/>
      <c r="AY460" s="834"/>
      <c r="AZ460" s="834"/>
      <c r="BA460" s="834"/>
      <c r="BB460" s="834"/>
      <c r="BC460" s="834"/>
      <c r="BD460" s="844"/>
      <c r="BE460" s="845"/>
      <c r="BF460" s="846"/>
      <c r="BG460" s="842"/>
      <c r="BH460" s="843"/>
      <c r="BI460" s="843"/>
      <c r="ET460" s="33"/>
      <c r="EU460" s="37">
        <f t="shared" ref="EU460:EU523" si="119">IF($Q460="",0,1)</f>
        <v>0</v>
      </c>
      <c r="EV460" s="37" t="str">
        <f t="shared" ref="EV460:EV523" si="120">IF($Q460="","",$G460*12+$J460)</f>
        <v/>
      </c>
      <c r="EX460" s="21">
        <f>IF(AND(OR($M460=PL①!$A$25,$M460=PL①!$A$26,$M460=PL①!$A$27),OR($AG460=PL①!$H$26,$AG460=PL①!$H$27,$AG460=PL①!$H$28)),1,0)</f>
        <v>0</v>
      </c>
      <c r="EY460" s="21">
        <f t="shared" ref="EY460:EY523" si="121">IF($EX460=1,IF($AA460="埼玉県",10,0)+IF($AA460="千葉県",11,0)+IF($AA460="東京都",12,0)+IF($AA460="神奈川県",13,0)+IF($AA460="愛知県",14,0)+IF($AA460="京都府",15,0)+IF($AA460="大阪府",16,0),0)</f>
        <v>0</v>
      </c>
      <c r="EZ460" s="112">
        <f>IF($EY460=0,1,IF($O$73="",0,VLOOKUP($O$73,PL②!$A$58:$P$1517,$EY460))+IF($AD$73="",0,VLOOKUP($AD$73,PL②!$A$58:$P$1517,$EY460))+IF($AS$73="",0,VLOOKUP($AS$73,PL②!$A$58:$P$1517,$EY460)))</f>
        <v>1</v>
      </c>
      <c r="FA460" s="21" t="str">
        <f t="shared" ref="FA460:FA523" si="122">IF($EZ460=0,"No."&amp;ROW($A319)&amp;" ","")</f>
        <v/>
      </c>
      <c r="FB460" s="112"/>
      <c r="FC460" s="21">
        <f>IF(OR($M460=PL①!$A$25,$M460=PL①!$A$26,$M460=PL①!$A$28,$M460=PL①!$A$29),1,0)</f>
        <v>0</v>
      </c>
      <c r="FF460" s="21">
        <f t="shared" ref="FF460:FF523" si="123">IF(AND($EV460&lt;$EV$176,$FC460=1),1,0)</f>
        <v>0</v>
      </c>
      <c r="FG460" s="21">
        <f t="shared" ref="FG460:FG523" si="124">IF(AND($EV460&lt;$EV$176,$EX460),1,0)</f>
        <v>0</v>
      </c>
      <c r="FH460" s="21">
        <f>IF(AND($AG460=PL①!$H$29,OR(入力①申請書項目!$M460=PL①!$A$25,入力①申請書項目!$M460=PL①!$A$26,入力①申請書項目!$M460=PL①!$A$27)),1,0)</f>
        <v>0</v>
      </c>
      <c r="FI460" s="21">
        <f>IF(AND($O$69=PL②!$G$1,入力①申請書項目!$AG460=PL①!$H$26,OR(入力①申請書項目!$M460=PL①!$A$25,入力①申請書項目!$M460=PL①!$A$26,入力①申請書項目!$M460=PL①!$A$28,入力①申請書項目!$M460=PL①!$A$29)),1,0)</f>
        <v>0</v>
      </c>
      <c r="FJ460" s="21">
        <f>IF(AND($AT460=PL①!$D$26,OR(入力①申請書項目!$M460=PL①!$A$25,入力①申請書項目!$M460=PL①!$A$26,入力①申請書項目!$M460=PL①!$A$27)),1,0)</f>
        <v>0</v>
      </c>
      <c r="FL460" s="37" t="str">
        <f t="shared" ref="FL460:FL523" si="125">IF($FF460=1,"No."&amp;ROW($A319)&amp;" ","")</f>
        <v/>
      </c>
      <c r="FM460" s="37" t="str">
        <f t="shared" ref="FM460:FM523" si="126">IF($FG460=1,"No."&amp;ROW($A319)&amp;" ","")</f>
        <v/>
      </c>
      <c r="FN460" s="37" t="str">
        <f t="shared" ref="FN460:FN523" si="127">IF($FH460=1,"No."&amp;ROW($A319)&amp;" ","")</f>
        <v/>
      </c>
      <c r="FO460" s="37" t="str">
        <f t="shared" ref="FO460:FO523" si="128">IF($FI460=1,"No."&amp;ROW($A319)&amp;" ","")</f>
        <v/>
      </c>
      <c r="FP460" s="37" t="str">
        <f t="shared" ref="FP460:FP523" si="129">IF($FJ460=1,"No."&amp;ROW($A319)&amp;" ","")</f>
        <v/>
      </c>
      <c r="FR460" s="54">
        <f t="shared" ref="FR460:FR523" si="130">IF($Q460="",1,IF($M460="",0,1)*IF($AA460="",0,1)*IF($AG460="",0,1)*IF($AV460="",0,1))</f>
        <v>1</v>
      </c>
      <c r="FS460" s="54" t="str">
        <f t="shared" si="117"/>
        <v/>
      </c>
    </row>
    <row r="461" spans="4:175">
      <c r="D461" s="410">
        <v>293</v>
      </c>
      <c r="E461" s="842"/>
      <c r="F461" s="843"/>
      <c r="G461" s="842"/>
      <c r="H461" s="843"/>
      <c r="I461" s="843"/>
      <c r="J461" s="842"/>
      <c r="K461" s="843"/>
      <c r="L461" s="843"/>
      <c r="M461" s="842"/>
      <c r="N461" s="842"/>
      <c r="O461" s="842"/>
      <c r="P461" s="842"/>
      <c r="Q461" s="853"/>
      <c r="R461" s="853"/>
      <c r="S461" s="853"/>
      <c r="T461" s="853"/>
      <c r="U461" s="853"/>
      <c r="V461" s="853"/>
      <c r="W461" s="853"/>
      <c r="X461" s="853"/>
      <c r="Y461" s="853"/>
      <c r="Z461" s="853"/>
      <c r="AA461" s="835"/>
      <c r="AB461" s="836"/>
      <c r="AC461" s="836"/>
      <c r="AD461" s="841"/>
      <c r="AE461" s="853"/>
      <c r="AF461" s="853"/>
      <c r="AG461" s="842"/>
      <c r="AH461" s="842"/>
      <c r="AI461" s="842"/>
      <c r="AJ461" s="842"/>
      <c r="AK461" s="839"/>
      <c r="AL461" s="839"/>
      <c r="AM461" s="839"/>
      <c r="AN461" s="853"/>
      <c r="AO461" s="853"/>
      <c r="AP461" s="849">
        <f t="shared" si="118"/>
        <v>0</v>
      </c>
      <c r="AQ461" s="849"/>
      <c r="AR461" s="849"/>
      <c r="AS461" s="849"/>
      <c r="AT461" s="855"/>
      <c r="AU461" s="855"/>
      <c r="AV461" s="834"/>
      <c r="AW461" s="834"/>
      <c r="AX461" s="834"/>
      <c r="AY461" s="834"/>
      <c r="AZ461" s="834"/>
      <c r="BA461" s="834"/>
      <c r="BB461" s="834"/>
      <c r="BC461" s="834"/>
      <c r="BD461" s="834"/>
      <c r="BE461" s="834"/>
      <c r="BF461" s="834"/>
      <c r="BG461" s="842"/>
      <c r="BH461" s="843"/>
      <c r="BI461" s="843"/>
      <c r="ET461" s="33"/>
      <c r="EU461" s="37">
        <f t="shared" si="119"/>
        <v>0</v>
      </c>
      <c r="EV461" s="37" t="str">
        <f t="shared" si="120"/>
        <v/>
      </c>
      <c r="EX461" s="21">
        <f>IF(AND(OR($M461=PL①!$A$25,$M461=PL①!$A$26,$M461=PL①!$A$27),OR($AG461=PL①!$H$26,$AG461=PL①!$H$27,$AG461=PL①!$H$28)),1,0)</f>
        <v>0</v>
      </c>
      <c r="EY461" s="21">
        <f t="shared" si="121"/>
        <v>0</v>
      </c>
      <c r="EZ461" s="112">
        <f>IF($EY461=0,1,IF($O$73="",0,VLOOKUP($O$73,PL②!$A$58:$P$1517,$EY461))+IF($AD$73="",0,VLOOKUP($AD$73,PL②!$A$58:$P$1517,$EY461))+IF($AS$73="",0,VLOOKUP($AS$73,PL②!$A$58:$P$1517,$EY461)))</f>
        <v>1</v>
      </c>
      <c r="FA461" s="21" t="str">
        <f t="shared" si="122"/>
        <v/>
      </c>
      <c r="FB461" s="112"/>
      <c r="FC461" s="21">
        <f>IF(OR($M461=PL①!$A$25,$M461=PL①!$A$26,$M461=PL①!$A$28,$M461=PL①!$A$29),1,0)</f>
        <v>0</v>
      </c>
      <c r="FF461" s="21">
        <f t="shared" si="123"/>
        <v>0</v>
      </c>
      <c r="FG461" s="21">
        <f t="shared" si="124"/>
        <v>0</v>
      </c>
      <c r="FH461" s="21">
        <f>IF(AND($AG461=PL①!$H$29,OR(入力①申請書項目!$M461=PL①!$A$25,入力①申請書項目!$M461=PL①!$A$26,入力①申請書項目!$M461=PL①!$A$27)),1,0)</f>
        <v>0</v>
      </c>
      <c r="FI461" s="21">
        <f>IF(AND($O$69=PL②!$G$1,入力①申請書項目!$AG461=PL①!$H$26,OR(入力①申請書項目!$M461=PL①!$A$25,入力①申請書項目!$M461=PL①!$A$26,入力①申請書項目!$M461=PL①!$A$28,入力①申請書項目!$M461=PL①!$A$29)),1,0)</f>
        <v>0</v>
      </c>
      <c r="FJ461" s="21">
        <f>IF(AND($AT461=PL①!$D$26,OR(入力①申請書項目!$M461=PL①!$A$25,入力①申請書項目!$M461=PL①!$A$26,入力①申請書項目!$M461=PL①!$A$27)),1,0)</f>
        <v>0</v>
      </c>
      <c r="FL461" s="37" t="str">
        <f t="shared" si="125"/>
        <v/>
      </c>
      <c r="FM461" s="37" t="str">
        <f t="shared" si="126"/>
        <v/>
      </c>
      <c r="FN461" s="37" t="str">
        <f t="shared" si="127"/>
        <v/>
      </c>
      <c r="FO461" s="37" t="str">
        <f t="shared" si="128"/>
        <v/>
      </c>
      <c r="FP461" s="37" t="str">
        <f t="shared" si="129"/>
        <v/>
      </c>
      <c r="FR461" s="54">
        <f t="shared" si="130"/>
        <v>1</v>
      </c>
      <c r="FS461" s="54" t="str">
        <f t="shared" si="117"/>
        <v/>
      </c>
    </row>
    <row r="462" spans="4:175">
      <c r="D462" s="410">
        <v>294</v>
      </c>
      <c r="E462" s="842"/>
      <c r="F462" s="843"/>
      <c r="G462" s="842"/>
      <c r="H462" s="843"/>
      <c r="I462" s="843"/>
      <c r="J462" s="842"/>
      <c r="K462" s="843"/>
      <c r="L462" s="843"/>
      <c r="M462" s="842"/>
      <c r="N462" s="842"/>
      <c r="O462" s="842"/>
      <c r="P462" s="842"/>
      <c r="Q462" s="853"/>
      <c r="R462" s="853"/>
      <c r="S462" s="853"/>
      <c r="T462" s="853"/>
      <c r="U462" s="853"/>
      <c r="V462" s="853"/>
      <c r="W462" s="853"/>
      <c r="X462" s="853"/>
      <c r="Y462" s="853"/>
      <c r="Z462" s="853"/>
      <c r="AA462" s="837"/>
      <c r="AB462" s="838"/>
      <c r="AC462" s="838"/>
      <c r="AD462" s="841"/>
      <c r="AE462" s="853"/>
      <c r="AF462" s="853"/>
      <c r="AG462" s="842"/>
      <c r="AH462" s="842"/>
      <c r="AI462" s="842"/>
      <c r="AJ462" s="842"/>
      <c r="AK462" s="839"/>
      <c r="AL462" s="839"/>
      <c r="AM462" s="839"/>
      <c r="AN462" s="853"/>
      <c r="AO462" s="853"/>
      <c r="AP462" s="849">
        <f t="shared" si="118"/>
        <v>0</v>
      </c>
      <c r="AQ462" s="849"/>
      <c r="AR462" s="849"/>
      <c r="AS462" s="849"/>
      <c r="AT462" s="855"/>
      <c r="AU462" s="855"/>
      <c r="AV462" s="834"/>
      <c r="AW462" s="834"/>
      <c r="AX462" s="834"/>
      <c r="AY462" s="834"/>
      <c r="AZ462" s="834"/>
      <c r="BA462" s="834"/>
      <c r="BB462" s="834"/>
      <c r="BC462" s="834"/>
      <c r="BD462" s="834"/>
      <c r="BE462" s="834"/>
      <c r="BF462" s="834"/>
      <c r="BG462" s="842"/>
      <c r="BH462" s="843"/>
      <c r="BI462" s="843"/>
      <c r="ET462" s="33"/>
      <c r="EU462" s="37">
        <f t="shared" si="119"/>
        <v>0</v>
      </c>
      <c r="EV462" s="37" t="str">
        <f t="shared" si="120"/>
        <v/>
      </c>
      <c r="EX462" s="21">
        <f>IF(AND(OR($M462=PL①!$A$25,$M462=PL①!$A$26,$M462=PL①!$A$27),OR($AG462=PL①!$H$26,$AG462=PL①!$H$27,$AG462=PL①!$H$28)),1,0)</f>
        <v>0</v>
      </c>
      <c r="EY462" s="21">
        <f t="shared" si="121"/>
        <v>0</v>
      </c>
      <c r="EZ462" s="112">
        <f>IF($EY462=0,1,IF($O$73="",0,VLOOKUP($O$73,PL②!$A$58:$P$1517,$EY462))+IF($AD$73="",0,VLOOKUP($AD$73,PL②!$A$58:$P$1517,$EY462))+IF($AS$73="",0,VLOOKUP($AS$73,PL②!$A$58:$P$1517,$EY462)))</f>
        <v>1</v>
      </c>
      <c r="FA462" s="21" t="str">
        <f t="shared" si="122"/>
        <v/>
      </c>
      <c r="FB462" s="112"/>
      <c r="FC462" s="21">
        <f>IF(OR($M462=PL①!$A$25,$M462=PL①!$A$26,$M462=PL①!$A$28,$M462=PL①!$A$29),1,0)</f>
        <v>0</v>
      </c>
      <c r="FF462" s="21">
        <f t="shared" si="123"/>
        <v>0</v>
      </c>
      <c r="FG462" s="21">
        <f t="shared" si="124"/>
        <v>0</v>
      </c>
      <c r="FH462" s="21">
        <f>IF(AND($AG462=PL①!$H$29,OR(入力①申請書項目!$M462=PL①!$A$25,入力①申請書項目!$M462=PL①!$A$26,入力①申請書項目!$M462=PL①!$A$27)),1,0)</f>
        <v>0</v>
      </c>
      <c r="FI462" s="21">
        <f>IF(AND($O$69=PL②!$G$1,入力①申請書項目!$AG462=PL①!$H$26,OR(入力①申請書項目!$M462=PL①!$A$25,入力①申請書項目!$M462=PL①!$A$26,入力①申請書項目!$M462=PL①!$A$28,入力①申請書項目!$M462=PL①!$A$29)),1,0)</f>
        <v>0</v>
      </c>
      <c r="FJ462" s="21">
        <f>IF(AND($AT462=PL①!$D$26,OR(入力①申請書項目!$M462=PL①!$A$25,入力①申請書項目!$M462=PL①!$A$26,入力①申請書項目!$M462=PL①!$A$27)),1,0)</f>
        <v>0</v>
      </c>
      <c r="FL462" s="37" t="str">
        <f t="shared" si="125"/>
        <v/>
      </c>
      <c r="FM462" s="37" t="str">
        <f t="shared" si="126"/>
        <v/>
      </c>
      <c r="FN462" s="37" t="str">
        <f t="shared" si="127"/>
        <v/>
      </c>
      <c r="FO462" s="37" t="str">
        <f t="shared" si="128"/>
        <v/>
      </c>
      <c r="FP462" s="37" t="str">
        <f t="shared" si="129"/>
        <v/>
      </c>
      <c r="FR462" s="54">
        <f t="shared" si="130"/>
        <v>1</v>
      </c>
      <c r="FS462" s="54" t="str">
        <f t="shared" si="117"/>
        <v/>
      </c>
    </row>
    <row r="463" spans="4:175">
      <c r="D463" s="410">
        <v>295</v>
      </c>
      <c r="E463" s="842"/>
      <c r="F463" s="843"/>
      <c r="G463" s="842"/>
      <c r="H463" s="843"/>
      <c r="I463" s="843"/>
      <c r="J463" s="842"/>
      <c r="K463" s="843"/>
      <c r="L463" s="843"/>
      <c r="M463" s="842"/>
      <c r="N463" s="842"/>
      <c r="O463" s="842"/>
      <c r="P463" s="842"/>
      <c r="Q463" s="853"/>
      <c r="R463" s="853"/>
      <c r="S463" s="853"/>
      <c r="T463" s="853"/>
      <c r="U463" s="853"/>
      <c r="V463" s="853"/>
      <c r="W463" s="853"/>
      <c r="X463" s="853"/>
      <c r="Y463" s="853"/>
      <c r="Z463" s="853"/>
      <c r="AA463" s="835"/>
      <c r="AB463" s="836"/>
      <c r="AC463" s="836"/>
      <c r="AD463" s="840"/>
      <c r="AE463" s="840"/>
      <c r="AF463" s="841"/>
      <c r="AG463" s="850"/>
      <c r="AH463" s="851"/>
      <c r="AI463" s="851"/>
      <c r="AJ463" s="852"/>
      <c r="AK463" s="839"/>
      <c r="AL463" s="839"/>
      <c r="AM463" s="839"/>
      <c r="AN463" s="854"/>
      <c r="AO463" s="840"/>
      <c r="AP463" s="849">
        <f t="shared" si="118"/>
        <v>0</v>
      </c>
      <c r="AQ463" s="849"/>
      <c r="AR463" s="849"/>
      <c r="AS463" s="849"/>
      <c r="AT463" s="847"/>
      <c r="AU463" s="848"/>
      <c r="AV463" s="834"/>
      <c r="AW463" s="834"/>
      <c r="AX463" s="834"/>
      <c r="AY463" s="834"/>
      <c r="AZ463" s="834"/>
      <c r="BA463" s="834"/>
      <c r="BB463" s="834"/>
      <c r="BC463" s="834"/>
      <c r="BD463" s="844"/>
      <c r="BE463" s="845"/>
      <c r="BF463" s="846"/>
      <c r="BG463" s="842"/>
      <c r="BH463" s="843"/>
      <c r="BI463" s="843"/>
      <c r="ET463" s="33"/>
      <c r="EU463" s="37">
        <f t="shared" si="119"/>
        <v>0</v>
      </c>
      <c r="EV463" s="37" t="str">
        <f t="shared" si="120"/>
        <v/>
      </c>
      <c r="EX463" s="21">
        <f>IF(AND(OR($M463=PL①!$A$25,$M463=PL①!$A$26,$M463=PL①!$A$27),OR($AG463=PL①!$H$26,$AG463=PL①!$H$27,$AG463=PL①!$H$28)),1,0)</f>
        <v>0</v>
      </c>
      <c r="EY463" s="21">
        <f t="shared" si="121"/>
        <v>0</v>
      </c>
      <c r="EZ463" s="112">
        <f>IF($EY463=0,1,IF($O$73="",0,VLOOKUP($O$73,PL②!$A$58:$P$1517,$EY463))+IF($AD$73="",0,VLOOKUP($AD$73,PL②!$A$58:$P$1517,$EY463))+IF($AS$73="",0,VLOOKUP($AS$73,PL②!$A$58:$P$1517,$EY463)))</f>
        <v>1</v>
      </c>
      <c r="FA463" s="21" t="str">
        <f t="shared" si="122"/>
        <v/>
      </c>
      <c r="FB463" s="112"/>
      <c r="FC463" s="21">
        <f>IF(OR($M463=PL①!$A$25,$M463=PL①!$A$26,$M463=PL①!$A$28,$M463=PL①!$A$29),1,0)</f>
        <v>0</v>
      </c>
      <c r="FF463" s="21">
        <f t="shared" si="123"/>
        <v>0</v>
      </c>
      <c r="FG463" s="21">
        <f t="shared" si="124"/>
        <v>0</v>
      </c>
      <c r="FH463" s="21">
        <f>IF(AND($AG463=PL①!$H$29,OR(入力①申請書項目!$M463=PL①!$A$25,入力①申請書項目!$M463=PL①!$A$26,入力①申請書項目!$M463=PL①!$A$27)),1,0)</f>
        <v>0</v>
      </c>
      <c r="FI463" s="21">
        <f>IF(AND($O$69=PL②!$G$1,入力①申請書項目!$AG463=PL①!$H$26,OR(入力①申請書項目!$M463=PL①!$A$25,入力①申請書項目!$M463=PL①!$A$26,入力①申請書項目!$M463=PL①!$A$28,入力①申請書項目!$M463=PL①!$A$29)),1,0)</f>
        <v>0</v>
      </c>
      <c r="FJ463" s="21">
        <f>IF(AND($AT463=PL①!$D$26,OR(入力①申請書項目!$M463=PL①!$A$25,入力①申請書項目!$M463=PL①!$A$26,入力①申請書項目!$M463=PL①!$A$27)),1,0)</f>
        <v>0</v>
      </c>
      <c r="FL463" s="37" t="str">
        <f t="shared" si="125"/>
        <v/>
      </c>
      <c r="FM463" s="37" t="str">
        <f t="shared" si="126"/>
        <v/>
      </c>
      <c r="FN463" s="37" t="str">
        <f t="shared" si="127"/>
        <v/>
      </c>
      <c r="FO463" s="37" t="str">
        <f t="shared" si="128"/>
        <v/>
      </c>
      <c r="FP463" s="37" t="str">
        <f t="shared" si="129"/>
        <v/>
      </c>
      <c r="FR463" s="54">
        <f t="shared" si="130"/>
        <v>1</v>
      </c>
      <c r="FS463" s="54" t="str">
        <f t="shared" si="117"/>
        <v/>
      </c>
    </row>
    <row r="464" spans="4:175">
      <c r="D464" s="410">
        <v>296</v>
      </c>
      <c r="E464" s="842"/>
      <c r="F464" s="843"/>
      <c r="G464" s="842"/>
      <c r="H464" s="843"/>
      <c r="I464" s="843"/>
      <c r="J464" s="842"/>
      <c r="K464" s="843"/>
      <c r="L464" s="843"/>
      <c r="M464" s="842"/>
      <c r="N464" s="842"/>
      <c r="O464" s="842"/>
      <c r="P464" s="842"/>
      <c r="Q464" s="853"/>
      <c r="R464" s="853"/>
      <c r="S464" s="853"/>
      <c r="T464" s="853"/>
      <c r="U464" s="853"/>
      <c r="V464" s="853"/>
      <c r="W464" s="853"/>
      <c r="X464" s="853"/>
      <c r="Y464" s="853"/>
      <c r="Z464" s="853"/>
      <c r="AA464" s="835"/>
      <c r="AB464" s="836"/>
      <c r="AC464" s="836"/>
      <c r="AD464" s="841"/>
      <c r="AE464" s="853"/>
      <c r="AF464" s="853"/>
      <c r="AG464" s="842"/>
      <c r="AH464" s="842"/>
      <c r="AI464" s="842"/>
      <c r="AJ464" s="842"/>
      <c r="AK464" s="839"/>
      <c r="AL464" s="839"/>
      <c r="AM464" s="839"/>
      <c r="AN464" s="853"/>
      <c r="AO464" s="853"/>
      <c r="AP464" s="849">
        <f t="shared" si="118"/>
        <v>0</v>
      </c>
      <c r="AQ464" s="849"/>
      <c r="AR464" s="849"/>
      <c r="AS464" s="849"/>
      <c r="AT464" s="855"/>
      <c r="AU464" s="855"/>
      <c r="AV464" s="834"/>
      <c r="AW464" s="834"/>
      <c r="AX464" s="834"/>
      <c r="AY464" s="834"/>
      <c r="AZ464" s="834"/>
      <c r="BA464" s="834"/>
      <c r="BB464" s="834"/>
      <c r="BC464" s="834"/>
      <c r="BD464" s="834"/>
      <c r="BE464" s="834"/>
      <c r="BF464" s="834"/>
      <c r="BG464" s="842"/>
      <c r="BH464" s="843"/>
      <c r="BI464" s="843"/>
      <c r="ET464" s="33"/>
      <c r="EU464" s="37">
        <f t="shared" si="119"/>
        <v>0</v>
      </c>
      <c r="EV464" s="37" t="str">
        <f t="shared" si="120"/>
        <v/>
      </c>
      <c r="EX464" s="21">
        <f>IF(AND(OR($M464=PL①!$A$25,$M464=PL①!$A$26,$M464=PL①!$A$27),OR($AG464=PL①!$H$26,$AG464=PL①!$H$27,$AG464=PL①!$H$28)),1,0)</f>
        <v>0</v>
      </c>
      <c r="EY464" s="21">
        <f t="shared" si="121"/>
        <v>0</v>
      </c>
      <c r="EZ464" s="112">
        <f>IF($EY464=0,1,IF($O$73="",0,VLOOKUP($O$73,PL②!$A$58:$P$1517,$EY464))+IF($AD$73="",0,VLOOKUP($AD$73,PL②!$A$58:$P$1517,$EY464))+IF($AS$73="",0,VLOOKUP($AS$73,PL②!$A$58:$P$1517,$EY464)))</f>
        <v>1</v>
      </c>
      <c r="FA464" s="21" t="str">
        <f t="shared" si="122"/>
        <v/>
      </c>
      <c r="FB464" s="112"/>
      <c r="FC464" s="21">
        <f>IF(OR($M464=PL①!$A$25,$M464=PL①!$A$26,$M464=PL①!$A$28,$M464=PL①!$A$29),1,0)</f>
        <v>0</v>
      </c>
      <c r="FF464" s="21">
        <f t="shared" si="123"/>
        <v>0</v>
      </c>
      <c r="FG464" s="21">
        <f t="shared" si="124"/>
        <v>0</v>
      </c>
      <c r="FH464" s="21">
        <f>IF(AND($AG464=PL①!$H$29,OR(入力①申請書項目!$M464=PL①!$A$25,入力①申請書項目!$M464=PL①!$A$26,入力①申請書項目!$M464=PL①!$A$27)),1,0)</f>
        <v>0</v>
      </c>
      <c r="FI464" s="21">
        <f>IF(AND($O$69=PL②!$G$1,入力①申請書項目!$AG464=PL①!$H$26,OR(入力①申請書項目!$M464=PL①!$A$25,入力①申請書項目!$M464=PL①!$A$26,入力①申請書項目!$M464=PL①!$A$28,入力①申請書項目!$M464=PL①!$A$29)),1,0)</f>
        <v>0</v>
      </c>
      <c r="FJ464" s="21">
        <f>IF(AND($AT464=PL①!$D$26,OR(入力①申請書項目!$M464=PL①!$A$25,入力①申請書項目!$M464=PL①!$A$26,入力①申請書項目!$M464=PL①!$A$27)),1,0)</f>
        <v>0</v>
      </c>
      <c r="FL464" s="37" t="str">
        <f t="shared" si="125"/>
        <v/>
      </c>
      <c r="FM464" s="37" t="str">
        <f t="shared" si="126"/>
        <v/>
      </c>
      <c r="FN464" s="37" t="str">
        <f t="shared" si="127"/>
        <v/>
      </c>
      <c r="FO464" s="37" t="str">
        <f t="shared" si="128"/>
        <v/>
      </c>
      <c r="FP464" s="37" t="str">
        <f t="shared" si="129"/>
        <v/>
      </c>
      <c r="FR464" s="54">
        <f t="shared" si="130"/>
        <v>1</v>
      </c>
      <c r="FS464" s="54" t="str">
        <f t="shared" ref="FS464:FS527" si="131">IF(FR464=0,"No."&amp;ROW(A296)&amp;" ","")</f>
        <v/>
      </c>
    </row>
    <row r="465" spans="4:175">
      <c r="D465" s="410">
        <v>297</v>
      </c>
      <c r="E465" s="842"/>
      <c r="F465" s="843"/>
      <c r="G465" s="842"/>
      <c r="H465" s="843"/>
      <c r="I465" s="843"/>
      <c r="J465" s="842"/>
      <c r="K465" s="843"/>
      <c r="L465" s="843"/>
      <c r="M465" s="842"/>
      <c r="N465" s="842"/>
      <c r="O465" s="842"/>
      <c r="P465" s="842"/>
      <c r="Q465" s="853"/>
      <c r="R465" s="853"/>
      <c r="S465" s="853"/>
      <c r="T465" s="853"/>
      <c r="U465" s="853"/>
      <c r="V465" s="853"/>
      <c r="W465" s="853"/>
      <c r="X465" s="853"/>
      <c r="Y465" s="853"/>
      <c r="Z465" s="853"/>
      <c r="AA465" s="837"/>
      <c r="AB465" s="838"/>
      <c r="AC465" s="838"/>
      <c r="AD465" s="841"/>
      <c r="AE465" s="853"/>
      <c r="AF465" s="853"/>
      <c r="AG465" s="842"/>
      <c r="AH465" s="842"/>
      <c r="AI465" s="842"/>
      <c r="AJ465" s="842"/>
      <c r="AK465" s="839"/>
      <c r="AL465" s="839"/>
      <c r="AM465" s="839"/>
      <c r="AN465" s="853"/>
      <c r="AO465" s="853"/>
      <c r="AP465" s="849">
        <f t="shared" si="118"/>
        <v>0</v>
      </c>
      <c r="AQ465" s="849"/>
      <c r="AR465" s="849"/>
      <c r="AS465" s="849"/>
      <c r="AT465" s="855"/>
      <c r="AU465" s="855"/>
      <c r="AV465" s="834"/>
      <c r="AW465" s="834"/>
      <c r="AX465" s="834"/>
      <c r="AY465" s="834"/>
      <c r="AZ465" s="834"/>
      <c r="BA465" s="834"/>
      <c r="BB465" s="834"/>
      <c r="BC465" s="834"/>
      <c r="BD465" s="834"/>
      <c r="BE465" s="834"/>
      <c r="BF465" s="834"/>
      <c r="BG465" s="842"/>
      <c r="BH465" s="843"/>
      <c r="BI465" s="843"/>
      <c r="ET465" s="33"/>
      <c r="EU465" s="37">
        <f t="shared" si="119"/>
        <v>0</v>
      </c>
      <c r="EV465" s="37" t="str">
        <f t="shared" si="120"/>
        <v/>
      </c>
      <c r="EX465" s="21">
        <f>IF(AND(OR($M465=PL①!$A$25,$M465=PL①!$A$26,$M465=PL①!$A$27),OR($AG465=PL①!$H$26,$AG465=PL①!$H$27,$AG465=PL①!$H$28)),1,0)</f>
        <v>0</v>
      </c>
      <c r="EY465" s="21">
        <f t="shared" si="121"/>
        <v>0</v>
      </c>
      <c r="EZ465" s="112">
        <f>IF($EY465=0,1,IF($O$73="",0,VLOOKUP($O$73,PL②!$A$58:$P$1517,$EY465))+IF($AD$73="",0,VLOOKUP($AD$73,PL②!$A$58:$P$1517,$EY465))+IF($AS$73="",0,VLOOKUP($AS$73,PL②!$A$58:$P$1517,$EY465)))</f>
        <v>1</v>
      </c>
      <c r="FA465" s="21" t="str">
        <f t="shared" si="122"/>
        <v/>
      </c>
      <c r="FB465" s="112"/>
      <c r="FC465" s="21">
        <f>IF(OR($M465=PL①!$A$25,$M465=PL①!$A$26,$M465=PL①!$A$28,$M465=PL①!$A$29),1,0)</f>
        <v>0</v>
      </c>
      <c r="FF465" s="21">
        <f t="shared" si="123"/>
        <v>0</v>
      </c>
      <c r="FG465" s="21">
        <f t="shared" si="124"/>
        <v>0</v>
      </c>
      <c r="FH465" s="21">
        <f>IF(AND($AG465=PL①!$H$29,OR(入力①申請書項目!$M465=PL①!$A$25,入力①申請書項目!$M465=PL①!$A$26,入力①申請書項目!$M465=PL①!$A$27)),1,0)</f>
        <v>0</v>
      </c>
      <c r="FI465" s="21">
        <f>IF(AND($O$69=PL②!$G$1,入力①申請書項目!$AG465=PL①!$H$26,OR(入力①申請書項目!$M465=PL①!$A$25,入力①申請書項目!$M465=PL①!$A$26,入力①申請書項目!$M465=PL①!$A$28,入力①申請書項目!$M465=PL①!$A$29)),1,0)</f>
        <v>0</v>
      </c>
      <c r="FJ465" s="21">
        <f>IF(AND($AT465=PL①!$D$26,OR(入力①申請書項目!$M465=PL①!$A$25,入力①申請書項目!$M465=PL①!$A$26,入力①申請書項目!$M465=PL①!$A$27)),1,0)</f>
        <v>0</v>
      </c>
      <c r="FL465" s="37" t="str">
        <f t="shared" si="125"/>
        <v/>
      </c>
      <c r="FM465" s="37" t="str">
        <f t="shared" si="126"/>
        <v/>
      </c>
      <c r="FN465" s="37" t="str">
        <f t="shared" si="127"/>
        <v/>
      </c>
      <c r="FO465" s="37" t="str">
        <f t="shared" si="128"/>
        <v/>
      </c>
      <c r="FP465" s="37" t="str">
        <f t="shared" si="129"/>
        <v/>
      </c>
      <c r="FR465" s="54">
        <f t="shared" si="130"/>
        <v>1</v>
      </c>
      <c r="FS465" s="54" t="str">
        <f t="shared" si="131"/>
        <v/>
      </c>
    </row>
    <row r="466" spans="4:175">
      <c r="D466" s="410">
        <v>298</v>
      </c>
      <c r="E466" s="842"/>
      <c r="F466" s="843"/>
      <c r="G466" s="842"/>
      <c r="H466" s="843"/>
      <c r="I466" s="843"/>
      <c r="J466" s="842"/>
      <c r="K466" s="843"/>
      <c r="L466" s="843"/>
      <c r="M466" s="842"/>
      <c r="N466" s="842"/>
      <c r="O466" s="842"/>
      <c r="P466" s="842"/>
      <c r="Q466" s="853"/>
      <c r="R466" s="853"/>
      <c r="S466" s="853"/>
      <c r="T466" s="853"/>
      <c r="U466" s="853"/>
      <c r="V466" s="853"/>
      <c r="W466" s="853"/>
      <c r="X466" s="853"/>
      <c r="Y466" s="853"/>
      <c r="Z466" s="853"/>
      <c r="AA466" s="835"/>
      <c r="AB466" s="836"/>
      <c r="AC466" s="836"/>
      <c r="AD466" s="840"/>
      <c r="AE466" s="840"/>
      <c r="AF466" s="841"/>
      <c r="AG466" s="850"/>
      <c r="AH466" s="851"/>
      <c r="AI466" s="851"/>
      <c r="AJ466" s="852"/>
      <c r="AK466" s="839"/>
      <c r="AL466" s="839"/>
      <c r="AM466" s="839"/>
      <c r="AN466" s="854"/>
      <c r="AO466" s="840"/>
      <c r="AP466" s="849">
        <f t="shared" si="118"/>
        <v>0</v>
      </c>
      <c r="AQ466" s="849"/>
      <c r="AR466" s="849"/>
      <c r="AS466" s="849"/>
      <c r="AT466" s="847"/>
      <c r="AU466" s="848"/>
      <c r="AV466" s="834"/>
      <c r="AW466" s="834"/>
      <c r="AX466" s="834"/>
      <c r="AY466" s="834"/>
      <c r="AZ466" s="834"/>
      <c r="BA466" s="834"/>
      <c r="BB466" s="834"/>
      <c r="BC466" s="834"/>
      <c r="BD466" s="844"/>
      <c r="BE466" s="845"/>
      <c r="BF466" s="846"/>
      <c r="BG466" s="842"/>
      <c r="BH466" s="843"/>
      <c r="BI466" s="843"/>
      <c r="ET466" s="33"/>
      <c r="EU466" s="37">
        <f t="shared" si="119"/>
        <v>0</v>
      </c>
      <c r="EV466" s="37" t="str">
        <f t="shared" si="120"/>
        <v/>
      </c>
      <c r="EX466" s="21">
        <f>IF(AND(OR($M466=PL①!$A$25,$M466=PL①!$A$26,$M466=PL①!$A$27),OR($AG466=PL①!$H$26,$AG466=PL①!$H$27,$AG466=PL①!$H$28)),1,0)</f>
        <v>0</v>
      </c>
      <c r="EY466" s="21">
        <f t="shared" si="121"/>
        <v>0</v>
      </c>
      <c r="EZ466" s="112">
        <f>IF($EY466=0,1,IF($O$73="",0,VLOOKUP($O$73,PL②!$A$58:$P$1517,$EY466))+IF($AD$73="",0,VLOOKUP($AD$73,PL②!$A$58:$P$1517,$EY466))+IF($AS$73="",0,VLOOKUP($AS$73,PL②!$A$58:$P$1517,$EY466)))</f>
        <v>1</v>
      </c>
      <c r="FA466" s="21" t="str">
        <f t="shared" si="122"/>
        <v/>
      </c>
      <c r="FB466" s="112"/>
      <c r="FC466" s="21">
        <f>IF(OR($M466=PL①!$A$25,$M466=PL①!$A$26,$M466=PL①!$A$28,$M466=PL①!$A$29),1,0)</f>
        <v>0</v>
      </c>
      <c r="FF466" s="21">
        <f t="shared" si="123"/>
        <v>0</v>
      </c>
      <c r="FG466" s="21">
        <f t="shared" si="124"/>
        <v>0</v>
      </c>
      <c r="FH466" s="21">
        <f>IF(AND($AG466=PL①!$H$29,OR(入力①申請書項目!$M466=PL①!$A$25,入力①申請書項目!$M466=PL①!$A$26,入力①申請書項目!$M466=PL①!$A$27)),1,0)</f>
        <v>0</v>
      </c>
      <c r="FI466" s="21">
        <f>IF(AND($O$69=PL②!$G$1,入力①申請書項目!$AG466=PL①!$H$26,OR(入力①申請書項目!$M466=PL①!$A$25,入力①申請書項目!$M466=PL①!$A$26,入力①申請書項目!$M466=PL①!$A$28,入力①申請書項目!$M466=PL①!$A$29)),1,0)</f>
        <v>0</v>
      </c>
      <c r="FJ466" s="21">
        <f>IF(AND($AT466=PL①!$D$26,OR(入力①申請書項目!$M466=PL①!$A$25,入力①申請書項目!$M466=PL①!$A$26,入力①申請書項目!$M466=PL①!$A$27)),1,0)</f>
        <v>0</v>
      </c>
      <c r="FL466" s="37" t="str">
        <f t="shared" si="125"/>
        <v/>
      </c>
      <c r="FM466" s="37" t="str">
        <f t="shared" si="126"/>
        <v/>
      </c>
      <c r="FN466" s="37" t="str">
        <f t="shared" si="127"/>
        <v/>
      </c>
      <c r="FO466" s="37" t="str">
        <f t="shared" si="128"/>
        <v/>
      </c>
      <c r="FP466" s="37" t="str">
        <f t="shared" si="129"/>
        <v/>
      </c>
      <c r="FR466" s="54">
        <f t="shared" si="130"/>
        <v>1</v>
      </c>
      <c r="FS466" s="54" t="str">
        <f t="shared" si="131"/>
        <v/>
      </c>
    </row>
    <row r="467" spans="4:175">
      <c r="D467" s="410">
        <v>299</v>
      </c>
      <c r="E467" s="842"/>
      <c r="F467" s="843"/>
      <c r="G467" s="842"/>
      <c r="H467" s="843"/>
      <c r="I467" s="843"/>
      <c r="J467" s="842"/>
      <c r="K467" s="843"/>
      <c r="L467" s="843"/>
      <c r="M467" s="842"/>
      <c r="N467" s="842"/>
      <c r="O467" s="842"/>
      <c r="P467" s="842"/>
      <c r="Q467" s="853"/>
      <c r="R467" s="853"/>
      <c r="S467" s="853"/>
      <c r="T467" s="853"/>
      <c r="U467" s="853"/>
      <c r="V467" s="853"/>
      <c r="W467" s="853"/>
      <c r="X467" s="853"/>
      <c r="Y467" s="853"/>
      <c r="Z467" s="853"/>
      <c r="AA467" s="835"/>
      <c r="AB467" s="836"/>
      <c r="AC467" s="836"/>
      <c r="AD467" s="841"/>
      <c r="AE467" s="853"/>
      <c r="AF467" s="853"/>
      <c r="AG467" s="842"/>
      <c r="AH467" s="842"/>
      <c r="AI467" s="842"/>
      <c r="AJ467" s="842"/>
      <c r="AK467" s="839"/>
      <c r="AL467" s="839"/>
      <c r="AM467" s="839"/>
      <c r="AN467" s="853"/>
      <c r="AO467" s="853"/>
      <c r="AP467" s="849">
        <f t="shared" si="118"/>
        <v>0</v>
      </c>
      <c r="AQ467" s="849"/>
      <c r="AR467" s="849"/>
      <c r="AS467" s="849"/>
      <c r="AT467" s="855"/>
      <c r="AU467" s="855"/>
      <c r="AV467" s="834"/>
      <c r="AW467" s="834"/>
      <c r="AX467" s="834"/>
      <c r="AY467" s="834"/>
      <c r="AZ467" s="834"/>
      <c r="BA467" s="834"/>
      <c r="BB467" s="834"/>
      <c r="BC467" s="834"/>
      <c r="BD467" s="834"/>
      <c r="BE467" s="834"/>
      <c r="BF467" s="834"/>
      <c r="BG467" s="842"/>
      <c r="BH467" s="843"/>
      <c r="BI467" s="843"/>
      <c r="ET467" s="33"/>
      <c r="EU467" s="37">
        <f t="shared" si="119"/>
        <v>0</v>
      </c>
      <c r="EV467" s="37" t="str">
        <f t="shared" si="120"/>
        <v/>
      </c>
      <c r="EX467" s="21">
        <f>IF(AND(OR($M467=PL①!$A$25,$M467=PL①!$A$26,$M467=PL①!$A$27),OR($AG467=PL①!$H$26,$AG467=PL①!$H$27,$AG467=PL①!$H$28)),1,0)</f>
        <v>0</v>
      </c>
      <c r="EY467" s="21">
        <f t="shared" si="121"/>
        <v>0</v>
      </c>
      <c r="EZ467" s="112">
        <f>IF($EY467=0,1,IF($O$73="",0,VLOOKUP($O$73,PL②!$A$58:$P$1517,$EY467))+IF($AD$73="",0,VLOOKUP($AD$73,PL②!$A$58:$P$1517,$EY467))+IF($AS$73="",0,VLOOKUP($AS$73,PL②!$A$58:$P$1517,$EY467)))</f>
        <v>1</v>
      </c>
      <c r="FA467" s="21" t="str">
        <f t="shared" si="122"/>
        <v/>
      </c>
      <c r="FB467" s="112"/>
      <c r="FC467" s="21">
        <f>IF(OR($M467=PL①!$A$25,$M467=PL①!$A$26,$M467=PL①!$A$28,$M467=PL①!$A$29),1,0)</f>
        <v>0</v>
      </c>
      <c r="FF467" s="21">
        <f t="shared" si="123"/>
        <v>0</v>
      </c>
      <c r="FG467" s="21">
        <f t="shared" si="124"/>
        <v>0</v>
      </c>
      <c r="FH467" s="21">
        <f>IF(AND($AG467=PL①!$H$29,OR(入力①申請書項目!$M467=PL①!$A$25,入力①申請書項目!$M467=PL①!$A$26,入力①申請書項目!$M467=PL①!$A$27)),1,0)</f>
        <v>0</v>
      </c>
      <c r="FI467" s="21">
        <f>IF(AND($O$69=PL②!$G$1,入力①申請書項目!$AG467=PL①!$H$26,OR(入力①申請書項目!$M467=PL①!$A$25,入力①申請書項目!$M467=PL①!$A$26,入力①申請書項目!$M467=PL①!$A$28,入力①申請書項目!$M467=PL①!$A$29)),1,0)</f>
        <v>0</v>
      </c>
      <c r="FJ467" s="21">
        <f>IF(AND($AT467=PL①!$D$26,OR(入力①申請書項目!$M467=PL①!$A$25,入力①申請書項目!$M467=PL①!$A$26,入力①申請書項目!$M467=PL①!$A$27)),1,0)</f>
        <v>0</v>
      </c>
      <c r="FL467" s="37" t="str">
        <f t="shared" si="125"/>
        <v/>
      </c>
      <c r="FM467" s="37" t="str">
        <f t="shared" si="126"/>
        <v/>
      </c>
      <c r="FN467" s="37" t="str">
        <f t="shared" si="127"/>
        <v/>
      </c>
      <c r="FO467" s="37" t="str">
        <f t="shared" si="128"/>
        <v/>
      </c>
      <c r="FP467" s="37" t="str">
        <f t="shared" si="129"/>
        <v/>
      </c>
      <c r="FR467" s="54">
        <f t="shared" si="130"/>
        <v>1</v>
      </c>
      <c r="FS467" s="54" t="str">
        <f t="shared" si="131"/>
        <v/>
      </c>
    </row>
    <row r="468" spans="4:175">
      <c r="D468" s="410">
        <v>300</v>
      </c>
      <c r="E468" s="842"/>
      <c r="F468" s="843"/>
      <c r="G468" s="842"/>
      <c r="H468" s="843"/>
      <c r="I468" s="843"/>
      <c r="J468" s="842"/>
      <c r="K468" s="843"/>
      <c r="L468" s="843"/>
      <c r="M468" s="842"/>
      <c r="N468" s="842"/>
      <c r="O468" s="842"/>
      <c r="P468" s="842"/>
      <c r="Q468" s="853"/>
      <c r="R468" s="853"/>
      <c r="S468" s="853"/>
      <c r="T468" s="853"/>
      <c r="U468" s="853"/>
      <c r="V468" s="853"/>
      <c r="W468" s="853"/>
      <c r="X468" s="853"/>
      <c r="Y468" s="853"/>
      <c r="Z468" s="853"/>
      <c r="AA468" s="837"/>
      <c r="AB468" s="838"/>
      <c r="AC468" s="838"/>
      <c r="AD468" s="841"/>
      <c r="AE468" s="853"/>
      <c r="AF468" s="853"/>
      <c r="AG468" s="842"/>
      <c r="AH468" s="842"/>
      <c r="AI468" s="842"/>
      <c r="AJ468" s="842"/>
      <c r="AK468" s="839"/>
      <c r="AL468" s="839"/>
      <c r="AM468" s="839"/>
      <c r="AN468" s="853"/>
      <c r="AO468" s="853"/>
      <c r="AP468" s="849">
        <f t="shared" si="118"/>
        <v>0</v>
      </c>
      <c r="AQ468" s="849"/>
      <c r="AR468" s="849"/>
      <c r="AS468" s="849"/>
      <c r="AT468" s="855"/>
      <c r="AU468" s="855"/>
      <c r="AV468" s="834"/>
      <c r="AW468" s="834"/>
      <c r="AX468" s="834"/>
      <c r="AY468" s="834"/>
      <c r="AZ468" s="834"/>
      <c r="BA468" s="834"/>
      <c r="BB468" s="834"/>
      <c r="BC468" s="834"/>
      <c r="BD468" s="834"/>
      <c r="BE468" s="834"/>
      <c r="BF468" s="834"/>
      <c r="BG468" s="842"/>
      <c r="BH468" s="843"/>
      <c r="BI468" s="843"/>
      <c r="ET468" s="33"/>
      <c r="EU468" s="37">
        <f t="shared" si="119"/>
        <v>0</v>
      </c>
      <c r="EV468" s="37" t="str">
        <f t="shared" si="120"/>
        <v/>
      </c>
      <c r="EX468" s="21">
        <f>IF(AND(OR($M468=PL①!$A$25,$M468=PL①!$A$26,$M468=PL①!$A$27),OR($AG468=PL①!$H$26,$AG468=PL①!$H$27,$AG468=PL①!$H$28)),1,0)</f>
        <v>0</v>
      </c>
      <c r="EY468" s="21">
        <f t="shared" si="121"/>
        <v>0</v>
      </c>
      <c r="EZ468" s="112">
        <f>IF($EY468=0,1,IF($O$73="",0,VLOOKUP($O$73,PL②!$A$58:$P$1517,$EY468))+IF($AD$73="",0,VLOOKUP($AD$73,PL②!$A$58:$P$1517,$EY468))+IF($AS$73="",0,VLOOKUP($AS$73,PL②!$A$58:$P$1517,$EY468)))</f>
        <v>1</v>
      </c>
      <c r="FA468" s="21" t="str">
        <f t="shared" si="122"/>
        <v/>
      </c>
      <c r="FB468" s="112"/>
      <c r="FC468" s="21">
        <f>IF(OR($M468=PL①!$A$25,$M468=PL①!$A$26,$M468=PL①!$A$28,$M468=PL①!$A$29),1,0)</f>
        <v>0</v>
      </c>
      <c r="FF468" s="21">
        <f t="shared" si="123"/>
        <v>0</v>
      </c>
      <c r="FG468" s="21">
        <f t="shared" si="124"/>
        <v>0</v>
      </c>
      <c r="FH468" s="21">
        <f>IF(AND($AG468=PL①!$H$29,OR(入力①申請書項目!$M468=PL①!$A$25,入力①申請書項目!$M468=PL①!$A$26,入力①申請書項目!$M468=PL①!$A$27)),1,0)</f>
        <v>0</v>
      </c>
      <c r="FI468" s="21">
        <f>IF(AND($O$69=PL②!$G$1,入力①申請書項目!$AG468=PL①!$H$26,OR(入力①申請書項目!$M468=PL①!$A$25,入力①申請書項目!$M468=PL①!$A$26,入力①申請書項目!$M468=PL①!$A$28,入力①申請書項目!$M468=PL①!$A$29)),1,0)</f>
        <v>0</v>
      </c>
      <c r="FJ468" s="21">
        <f>IF(AND($AT468=PL①!$D$26,OR(入力①申請書項目!$M468=PL①!$A$25,入力①申請書項目!$M468=PL①!$A$26,入力①申請書項目!$M468=PL①!$A$27)),1,0)</f>
        <v>0</v>
      </c>
      <c r="FL468" s="37" t="str">
        <f t="shared" si="125"/>
        <v/>
      </c>
      <c r="FM468" s="37" t="str">
        <f t="shared" si="126"/>
        <v/>
      </c>
      <c r="FN468" s="37" t="str">
        <f t="shared" si="127"/>
        <v/>
      </c>
      <c r="FO468" s="37" t="str">
        <f t="shared" si="128"/>
        <v/>
      </c>
      <c r="FP468" s="37" t="str">
        <f t="shared" si="129"/>
        <v/>
      </c>
      <c r="FR468" s="54">
        <f t="shared" si="130"/>
        <v>1</v>
      </c>
      <c r="FS468" s="54" t="str">
        <f t="shared" si="131"/>
        <v/>
      </c>
    </row>
    <row r="469" spans="4:175">
      <c r="D469" s="410">
        <v>301</v>
      </c>
      <c r="E469" s="842"/>
      <c r="F469" s="843"/>
      <c r="G469" s="842"/>
      <c r="H469" s="843"/>
      <c r="I469" s="843"/>
      <c r="J469" s="842"/>
      <c r="K469" s="843"/>
      <c r="L469" s="843"/>
      <c r="M469" s="842"/>
      <c r="N469" s="842"/>
      <c r="O469" s="842"/>
      <c r="P469" s="842"/>
      <c r="Q469" s="853"/>
      <c r="R469" s="853"/>
      <c r="S469" s="853"/>
      <c r="T469" s="853"/>
      <c r="U469" s="853"/>
      <c r="V469" s="853"/>
      <c r="W469" s="853"/>
      <c r="X469" s="853"/>
      <c r="Y469" s="853"/>
      <c r="Z469" s="853"/>
      <c r="AA469" s="835"/>
      <c r="AB469" s="836"/>
      <c r="AC469" s="836"/>
      <c r="AD469" s="840"/>
      <c r="AE469" s="840"/>
      <c r="AF469" s="841"/>
      <c r="AG469" s="850"/>
      <c r="AH469" s="851"/>
      <c r="AI469" s="851"/>
      <c r="AJ469" s="852"/>
      <c r="AK469" s="839"/>
      <c r="AL469" s="839"/>
      <c r="AM469" s="839"/>
      <c r="AN469" s="854"/>
      <c r="AO469" s="840"/>
      <c r="AP469" s="849">
        <f t="shared" ref="AP469:AP532" si="132">AK469*AN469</f>
        <v>0</v>
      </c>
      <c r="AQ469" s="849"/>
      <c r="AR469" s="849"/>
      <c r="AS469" s="849"/>
      <c r="AT469" s="847"/>
      <c r="AU469" s="848"/>
      <c r="AV469" s="834"/>
      <c r="AW469" s="834"/>
      <c r="AX469" s="834"/>
      <c r="AY469" s="834"/>
      <c r="AZ469" s="834"/>
      <c r="BA469" s="834"/>
      <c r="BB469" s="834"/>
      <c r="BC469" s="834"/>
      <c r="BD469" s="844"/>
      <c r="BE469" s="845"/>
      <c r="BF469" s="846"/>
      <c r="BG469" s="842"/>
      <c r="BH469" s="843"/>
      <c r="BI469" s="843"/>
      <c r="ET469" s="33"/>
      <c r="EU469" s="37">
        <f t="shared" si="119"/>
        <v>0</v>
      </c>
      <c r="EV469" s="37" t="str">
        <f t="shared" si="120"/>
        <v/>
      </c>
      <c r="EX469" s="21">
        <f>IF(AND(OR($M469=PL①!$A$25,$M469=PL①!$A$26,$M469=PL①!$A$27),OR($AG469=PL①!$H$26,$AG469=PL①!$H$27,$AG469=PL①!$H$28)),1,0)</f>
        <v>0</v>
      </c>
      <c r="EY469" s="21">
        <f t="shared" si="121"/>
        <v>0</v>
      </c>
      <c r="EZ469" s="112">
        <f>IF($EY469=0,1,IF($O$73="",0,VLOOKUP($O$73,PL②!$A$58:$P$1517,$EY469))+IF($AD$73="",0,VLOOKUP($AD$73,PL②!$A$58:$P$1517,$EY469))+IF($AS$73="",0,VLOOKUP($AS$73,PL②!$A$58:$P$1517,$EY469)))</f>
        <v>1</v>
      </c>
      <c r="FA469" s="21" t="str">
        <f t="shared" si="122"/>
        <v/>
      </c>
      <c r="FB469" s="112"/>
      <c r="FC469" s="21">
        <f>IF(OR($M469=PL①!$A$25,$M469=PL①!$A$26,$M469=PL①!$A$28,$M469=PL①!$A$29),1,0)</f>
        <v>0</v>
      </c>
      <c r="FF469" s="21">
        <f t="shared" si="123"/>
        <v>0</v>
      </c>
      <c r="FG469" s="21">
        <f t="shared" si="124"/>
        <v>0</v>
      </c>
      <c r="FH469" s="21">
        <f>IF(AND($AG469=PL①!$H$29,OR(入力①申請書項目!$M469=PL①!$A$25,入力①申請書項目!$M469=PL①!$A$26,入力①申請書項目!$M469=PL①!$A$27)),1,0)</f>
        <v>0</v>
      </c>
      <c r="FI469" s="21">
        <f>IF(AND($O$69=PL②!$G$1,入力①申請書項目!$AG469=PL①!$H$26,OR(入力①申請書項目!$M469=PL①!$A$25,入力①申請書項目!$M469=PL①!$A$26,入力①申請書項目!$M469=PL①!$A$28,入力①申請書項目!$M469=PL①!$A$29)),1,0)</f>
        <v>0</v>
      </c>
      <c r="FJ469" s="21">
        <f>IF(AND($AT469=PL①!$D$26,OR(入力①申請書項目!$M469=PL①!$A$25,入力①申請書項目!$M469=PL①!$A$26,入力①申請書項目!$M469=PL①!$A$27)),1,0)</f>
        <v>0</v>
      </c>
      <c r="FL469" s="37" t="str">
        <f t="shared" si="125"/>
        <v/>
      </c>
      <c r="FM469" s="37" t="str">
        <f t="shared" si="126"/>
        <v/>
      </c>
      <c r="FN469" s="37" t="str">
        <f t="shared" si="127"/>
        <v/>
      </c>
      <c r="FO469" s="37" t="str">
        <f t="shared" si="128"/>
        <v/>
      </c>
      <c r="FP469" s="37" t="str">
        <f t="shared" si="129"/>
        <v/>
      </c>
      <c r="FR469" s="54">
        <f t="shared" si="130"/>
        <v>1</v>
      </c>
      <c r="FS469" s="54" t="str">
        <f t="shared" si="131"/>
        <v/>
      </c>
    </row>
    <row r="470" spans="4:175">
      <c r="D470" s="410">
        <v>302</v>
      </c>
      <c r="E470" s="842"/>
      <c r="F470" s="843"/>
      <c r="G470" s="842"/>
      <c r="H470" s="843"/>
      <c r="I470" s="843"/>
      <c r="J470" s="842"/>
      <c r="K470" s="843"/>
      <c r="L470" s="843"/>
      <c r="M470" s="842"/>
      <c r="N470" s="842"/>
      <c r="O470" s="842"/>
      <c r="P470" s="842"/>
      <c r="Q470" s="853"/>
      <c r="R470" s="853"/>
      <c r="S470" s="853"/>
      <c r="T470" s="853"/>
      <c r="U470" s="853"/>
      <c r="V470" s="853"/>
      <c r="W470" s="853"/>
      <c r="X470" s="853"/>
      <c r="Y470" s="853"/>
      <c r="Z470" s="853"/>
      <c r="AA470" s="835"/>
      <c r="AB470" s="836"/>
      <c r="AC470" s="836"/>
      <c r="AD470" s="841"/>
      <c r="AE470" s="853"/>
      <c r="AF470" s="853"/>
      <c r="AG470" s="842"/>
      <c r="AH470" s="842"/>
      <c r="AI470" s="842"/>
      <c r="AJ470" s="842"/>
      <c r="AK470" s="839"/>
      <c r="AL470" s="839"/>
      <c r="AM470" s="839"/>
      <c r="AN470" s="853"/>
      <c r="AO470" s="853"/>
      <c r="AP470" s="849">
        <f t="shared" si="132"/>
        <v>0</v>
      </c>
      <c r="AQ470" s="849"/>
      <c r="AR470" s="849"/>
      <c r="AS470" s="849"/>
      <c r="AT470" s="855"/>
      <c r="AU470" s="855"/>
      <c r="AV470" s="834"/>
      <c r="AW470" s="834"/>
      <c r="AX470" s="834"/>
      <c r="AY470" s="834"/>
      <c r="AZ470" s="834"/>
      <c r="BA470" s="834"/>
      <c r="BB470" s="834"/>
      <c r="BC470" s="834"/>
      <c r="BD470" s="834"/>
      <c r="BE470" s="834"/>
      <c r="BF470" s="834"/>
      <c r="BG470" s="842"/>
      <c r="BH470" s="843"/>
      <c r="BI470" s="843"/>
      <c r="ET470" s="33"/>
      <c r="EU470" s="37">
        <f t="shared" si="119"/>
        <v>0</v>
      </c>
      <c r="EV470" s="37" t="str">
        <f t="shared" si="120"/>
        <v/>
      </c>
      <c r="EX470" s="21">
        <f>IF(AND(OR($M470=PL①!$A$25,$M470=PL①!$A$26,$M470=PL①!$A$27),OR($AG470=PL①!$H$26,$AG470=PL①!$H$27,$AG470=PL①!$H$28)),1,0)</f>
        <v>0</v>
      </c>
      <c r="EY470" s="21">
        <f t="shared" si="121"/>
        <v>0</v>
      </c>
      <c r="EZ470" s="112">
        <f>IF($EY470=0,1,IF($O$73="",0,VLOOKUP($O$73,PL②!$A$58:$P$1517,$EY470))+IF($AD$73="",0,VLOOKUP($AD$73,PL②!$A$58:$P$1517,$EY470))+IF($AS$73="",0,VLOOKUP($AS$73,PL②!$A$58:$P$1517,$EY470)))</f>
        <v>1</v>
      </c>
      <c r="FA470" s="21" t="str">
        <f t="shared" si="122"/>
        <v/>
      </c>
      <c r="FB470" s="112"/>
      <c r="FC470" s="21">
        <f>IF(OR($M470=PL①!$A$25,$M470=PL①!$A$26,$M470=PL①!$A$28,$M470=PL①!$A$29),1,0)</f>
        <v>0</v>
      </c>
      <c r="FF470" s="21">
        <f t="shared" si="123"/>
        <v>0</v>
      </c>
      <c r="FG470" s="21">
        <f t="shared" si="124"/>
        <v>0</v>
      </c>
      <c r="FH470" s="21">
        <f>IF(AND($AG470=PL①!$H$29,OR(入力①申請書項目!$M470=PL①!$A$25,入力①申請書項目!$M470=PL①!$A$26,入力①申請書項目!$M470=PL①!$A$27)),1,0)</f>
        <v>0</v>
      </c>
      <c r="FI470" s="21">
        <f>IF(AND($O$69=PL②!$G$1,入力①申請書項目!$AG470=PL①!$H$26,OR(入力①申請書項目!$M470=PL①!$A$25,入力①申請書項目!$M470=PL①!$A$26,入力①申請書項目!$M470=PL①!$A$28,入力①申請書項目!$M470=PL①!$A$29)),1,0)</f>
        <v>0</v>
      </c>
      <c r="FJ470" s="21">
        <f>IF(AND($AT470=PL①!$D$26,OR(入力①申請書項目!$M470=PL①!$A$25,入力①申請書項目!$M470=PL①!$A$26,入力①申請書項目!$M470=PL①!$A$27)),1,0)</f>
        <v>0</v>
      </c>
      <c r="FL470" s="37" t="str">
        <f t="shared" si="125"/>
        <v/>
      </c>
      <c r="FM470" s="37" t="str">
        <f t="shared" si="126"/>
        <v/>
      </c>
      <c r="FN470" s="37" t="str">
        <f t="shared" si="127"/>
        <v/>
      </c>
      <c r="FO470" s="37" t="str">
        <f t="shared" si="128"/>
        <v/>
      </c>
      <c r="FP470" s="37" t="str">
        <f t="shared" si="129"/>
        <v/>
      </c>
      <c r="FR470" s="54">
        <f t="shared" si="130"/>
        <v>1</v>
      </c>
      <c r="FS470" s="54" t="str">
        <f t="shared" si="131"/>
        <v/>
      </c>
    </row>
    <row r="471" spans="4:175">
      <c r="D471" s="410">
        <v>303</v>
      </c>
      <c r="E471" s="842"/>
      <c r="F471" s="843"/>
      <c r="G471" s="842"/>
      <c r="H471" s="843"/>
      <c r="I471" s="843"/>
      <c r="J471" s="842"/>
      <c r="K471" s="843"/>
      <c r="L471" s="843"/>
      <c r="M471" s="842"/>
      <c r="N471" s="842"/>
      <c r="O471" s="842"/>
      <c r="P471" s="842"/>
      <c r="Q471" s="853"/>
      <c r="R471" s="853"/>
      <c r="S471" s="853"/>
      <c r="T471" s="853"/>
      <c r="U471" s="853"/>
      <c r="V471" s="853"/>
      <c r="W471" s="853"/>
      <c r="X471" s="853"/>
      <c r="Y471" s="853"/>
      <c r="Z471" s="853"/>
      <c r="AA471" s="837"/>
      <c r="AB471" s="838"/>
      <c r="AC471" s="838"/>
      <c r="AD471" s="841"/>
      <c r="AE471" s="853"/>
      <c r="AF471" s="853"/>
      <c r="AG471" s="842"/>
      <c r="AH471" s="842"/>
      <c r="AI471" s="842"/>
      <c r="AJ471" s="842"/>
      <c r="AK471" s="839"/>
      <c r="AL471" s="839"/>
      <c r="AM471" s="839"/>
      <c r="AN471" s="853"/>
      <c r="AO471" s="853"/>
      <c r="AP471" s="849">
        <f t="shared" si="132"/>
        <v>0</v>
      </c>
      <c r="AQ471" s="849"/>
      <c r="AR471" s="849"/>
      <c r="AS471" s="849"/>
      <c r="AT471" s="855"/>
      <c r="AU471" s="855"/>
      <c r="AV471" s="834"/>
      <c r="AW471" s="834"/>
      <c r="AX471" s="834"/>
      <c r="AY471" s="834"/>
      <c r="AZ471" s="834"/>
      <c r="BA471" s="834"/>
      <c r="BB471" s="834"/>
      <c r="BC471" s="834"/>
      <c r="BD471" s="834"/>
      <c r="BE471" s="834"/>
      <c r="BF471" s="834"/>
      <c r="BG471" s="842"/>
      <c r="BH471" s="843"/>
      <c r="BI471" s="843"/>
      <c r="ET471" s="33"/>
      <c r="EU471" s="37">
        <f t="shared" si="119"/>
        <v>0</v>
      </c>
      <c r="EV471" s="37" t="str">
        <f t="shared" si="120"/>
        <v/>
      </c>
      <c r="EX471" s="21">
        <f>IF(AND(OR($M471=PL①!$A$25,$M471=PL①!$A$26,$M471=PL①!$A$27),OR($AG471=PL①!$H$26,$AG471=PL①!$H$27,$AG471=PL①!$H$28)),1,0)</f>
        <v>0</v>
      </c>
      <c r="EY471" s="21">
        <f t="shared" si="121"/>
        <v>0</v>
      </c>
      <c r="EZ471" s="112">
        <f>IF($EY471=0,1,IF($O$73="",0,VLOOKUP($O$73,PL②!$A$58:$P$1517,$EY471))+IF($AD$73="",0,VLOOKUP($AD$73,PL②!$A$58:$P$1517,$EY471))+IF($AS$73="",0,VLOOKUP($AS$73,PL②!$A$58:$P$1517,$EY471)))</f>
        <v>1</v>
      </c>
      <c r="FA471" s="21" t="str">
        <f t="shared" si="122"/>
        <v/>
      </c>
      <c r="FB471" s="112"/>
      <c r="FC471" s="21">
        <f>IF(OR($M471=PL①!$A$25,$M471=PL①!$A$26,$M471=PL①!$A$28,$M471=PL①!$A$29),1,0)</f>
        <v>0</v>
      </c>
      <c r="FF471" s="21">
        <f t="shared" si="123"/>
        <v>0</v>
      </c>
      <c r="FG471" s="21">
        <f t="shared" si="124"/>
        <v>0</v>
      </c>
      <c r="FH471" s="21">
        <f>IF(AND($AG471=PL①!$H$29,OR(入力①申請書項目!$M471=PL①!$A$25,入力①申請書項目!$M471=PL①!$A$26,入力①申請書項目!$M471=PL①!$A$27)),1,0)</f>
        <v>0</v>
      </c>
      <c r="FI471" s="21">
        <f>IF(AND($O$69=PL②!$G$1,入力①申請書項目!$AG471=PL①!$H$26,OR(入力①申請書項目!$M471=PL①!$A$25,入力①申請書項目!$M471=PL①!$A$26,入力①申請書項目!$M471=PL①!$A$28,入力①申請書項目!$M471=PL①!$A$29)),1,0)</f>
        <v>0</v>
      </c>
      <c r="FJ471" s="21">
        <f>IF(AND($AT471=PL①!$D$26,OR(入力①申請書項目!$M471=PL①!$A$25,入力①申請書項目!$M471=PL①!$A$26,入力①申請書項目!$M471=PL①!$A$27)),1,0)</f>
        <v>0</v>
      </c>
      <c r="FL471" s="37" t="str">
        <f t="shared" si="125"/>
        <v/>
      </c>
      <c r="FM471" s="37" t="str">
        <f t="shared" si="126"/>
        <v/>
      </c>
      <c r="FN471" s="37" t="str">
        <f t="shared" si="127"/>
        <v/>
      </c>
      <c r="FO471" s="37" t="str">
        <f t="shared" si="128"/>
        <v/>
      </c>
      <c r="FP471" s="37" t="str">
        <f t="shared" si="129"/>
        <v/>
      </c>
      <c r="FR471" s="54">
        <f t="shared" si="130"/>
        <v>1</v>
      </c>
      <c r="FS471" s="54" t="str">
        <f t="shared" si="131"/>
        <v/>
      </c>
    </row>
    <row r="472" spans="4:175">
      <c r="D472" s="410">
        <v>304</v>
      </c>
      <c r="E472" s="842"/>
      <c r="F472" s="843"/>
      <c r="G472" s="842"/>
      <c r="H472" s="843"/>
      <c r="I472" s="843"/>
      <c r="J472" s="842"/>
      <c r="K472" s="843"/>
      <c r="L472" s="843"/>
      <c r="M472" s="842"/>
      <c r="N472" s="842"/>
      <c r="O472" s="842"/>
      <c r="P472" s="842"/>
      <c r="Q472" s="853"/>
      <c r="R472" s="853"/>
      <c r="S472" s="853"/>
      <c r="T472" s="853"/>
      <c r="U472" s="853"/>
      <c r="V472" s="853"/>
      <c r="W472" s="853"/>
      <c r="X472" s="853"/>
      <c r="Y472" s="853"/>
      <c r="Z472" s="853"/>
      <c r="AA472" s="835"/>
      <c r="AB472" s="836"/>
      <c r="AC472" s="836"/>
      <c r="AD472" s="840"/>
      <c r="AE472" s="840"/>
      <c r="AF472" s="841"/>
      <c r="AG472" s="850"/>
      <c r="AH472" s="851"/>
      <c r="AI472" s="851"/>
      <c r="AJ472" s="852"/>
      <c r="AK472" s="839"/>
      <c r="AL472" s="839"/>
      <c r="AM472" s="839"/>
      <c r="AN472" s="854"/>
      <c r="AO472" s="840"/>
      <c r="AP472" s="849">
        <f t="shared" si="132"/>
        <v>0</v>
      </c>
      <c r="AQ472" s="849"/>
      <c r="AR472" s="849"/>
      <c r="AS472" s="849"/>
      <c r="AT472" s="847"/>
      <c r="AU472" s="848"/>
      <c r="AV472" s="834"/>
      <c r="AW472" s="834"/>
      <c r="AX472" s="834"/>
      <c r="AY472" s="834"/>
      <c r="AZ472" s="834"/>
      <c r="BA472" s="834"/>
      <c r="BB472" s="834"/>
      <c r="BC472" s="834"/>
      <c r="BD472" s="844"/>
      <c r="BE472" s="845"/>
      <c r="BF472" s="846"/>
      <c r="BG472" s="842"/>
      <c r="BH472" s="843"/>
      <c r="BI472" s="843"/>
      <c r="ET472" s="33"/>
      <c r="EU472" s="37">
        <f t="shared" si="119"/>
        <v>0</v>
      </c>
      <c r="EV472" s="37" t="str">
        <f t="shared" si="120"/>
        <v/>
      </c>
      <c r="EX472" s="21">
        <f>IF(AND(OR($M472=PL①!$A$25,$M472=PL①!$A$26,$M472=PL①!$A$27),OR($AG472=PL①!$H$26,$AG472=PL①!$H$27,$AG472=PL①!$H$28)),1,0)</f>
        <v>0</v>
      </c>
      <c r="EY472" s="21">
        <f t="shared" si="121"/>
        <v>0</v>
      </c>
      <c r="EZ472" s="112">
        <f>IF($EY472=0,1,IF($O$73="",0,VLOOKUP($O$73,PL②!$A$58:$P$1517,$EY472))+IF($AD$73="",0,VLOOKUP($AD$73,PL②!$A$58:$P$1517,$EY472))+IF($AS$73="",0,VLOOKUP($AS$73,PL②!$A$58:$P$1517,$EY472)))</f>
        <v>1</v>
      </c>
      <c r="FA472" s="21" t="str">
        <f t="shared" si="122"/>
        <v/>
      </c>
      <c r="FB472" s="112"/>
      <c r="FC472" s="21">
        <f>IF(OR($M472=PL①!$A$25,$M472=PL①!$A$26,$M472=PL①!$A$28,$M472=PL①!$A$29),1,0)</f>
        <v>0</v>
      </c>
      <c r="FF472" s="21">
        <f t="shared" si="123"/>
        <v>0</v>
      </c>
      <c r="FG472" s="21">
        <f t="shared" si="124"/>
        <v>0</v>
      </c>
      <c r="FH472" s="21">
        <f>IF(AND($AG472=PL①!$H$29,OR(入力①申請書項目!$M472=PL①!$A$25,入力①申請書項目!$M472=PL①!$A$26,入力①申請書項目!$M472=PL①!$A$27)),1,0)</f>
        <v>0</v>
      </c>
      <c r="FI472" s="21">
        <f>IF(AND($O$69=PL②!$G$1,入力①申請書項目!$AG472=PL①!$H$26,OR(入力①申請書項目!$M472=PL①!$A$25,入力①申請書項目!$M472=PL①!$A$26,入力①申請書項目!$M472=PL①!$A$28,入力①申請書項目!$M472=PL①!$A$29)),1,0)</f>
        <v>0</v>
      </c>
      <c r="FJ472" s="21">
        <f>IF(AND($AT472=PL①!$D$26,OR(入力①申請書項目!$M472=PL①!$A$25,入力①申請書項目!$M472=PL①!$A$26,入力①申請書項目!$M472=PL①!$A$27)),1,0)</f>
        <v>0</v>
      </c>
      <c r="FL472" s="37" t="str">
        <f t="shared" si="125"/>
        <v/>
      </c>
      <c r="FM472" s="37" t="str">
        <f t="shared" si="126"/>
        <v/>
      </c>
      <c r="FN472" s="37" t="str">
        <f t="shared" si="127"/>
        <v/>
      </c>
      <c r="FO472" s="37" t="str">
        <f t="shared" si="128"/>
        <v/>
      </c>
      <c r="FP472" s="37" t="str">
        <f t="shared" si="129"/>
        <v/>
      </c>
      <c r="FR472" s="54">
        <f t="shared" si="130"/>
        <v>1</v>
      </c>
      <c r="FS472" s="54" t="str">
        <f t="shared" si="131"/>
        <v/>
      </c>
    </row>
    <row r="473" spans="4:175">
      <c r="D473" s="410">
        <v>305</v>
      </c>
      <c r="E473" s="842"/>
      <c r="F473" s="843"/>
      <c r="G473" s="842"/>
      <c r="H473" s="843"/>
      <c r="I473" s="843"/>
      <c r="J473" s="842"/>
      <c r="K473" s="843"/>
      <c r="L473" s="843"/>
      <c r="M473" s="842"/>
      <c r="N473" s="842"/>
      <c r="O473" s="842"/>
      <c r="P473" s="842"/>
      <c r="Q473" s="853"/>
      <c r="R473" s="853"/>
      <c r="S473" s="853"/>
      <c r="T473" s="853"/>
      <c r="U473" s="853"/>
      <c r="V473" s="853"/>
      <c r="W473" s="853"/>
      <c r="X473" s="853"/>
      <c r="Y473" s="853"/>
      <c r="Z473" s="853"/>
      <c r="AA473" s="835"/>
      <c r="AB473" s="836"/>
      <c r="AC473" s="836"/>
      <c r="AD473" s="841"/>
      <c r="AE473" s="853"/>
      <c r="AF473" s="853"/>
      <c r="AG473" s="842"/>
      <c r="AH473" s="842"/>
      <c r="AI473" s="842"/>
      <c r="AJ473" s="842"/>
      <c r="AK473" s="839"/>
      <c r="AL473" s="839"/>
      <c r="AM473" s="839"/>
      <c r="AN473" s="853"/>
      <c r="AO473" s="853"/>
      <c r="AP473" s="849">
        <f t="shared" si="132"/>
        <v>0</v>
      </c>
      <c r="AQ473" s="849"/>
      <c r="AR473" s="849"/>
      <c r="AS473" s="849"/>
      <c r="AT473" s="855"/>
      <c r="AU473" s="855"/>
      <c r="AV473" s="834"/>
      <c r="AW473" s="834"/>
      <c r="AX473" s="834"/>
      <c r="AY473" s="834"/>
      <c r="AZ473" s="834"/>
      <c r="BA473" s="834"/>
      <c r="BB473" s="834"/>
      <c r="BC473" s="834"/>
      <c r="BD473" s="834"/>
      <c r="BE473" s="834"/>
      <c r="BF473" s="834"/>
      <c r="BG473" s="842"/>
      <c r="BH473" s="843"/>
      <c r="BI473" s="843"/>
      <c r="ET473" s="33"/>
      <c r="EU473" s="37">
        <f t="shared" si="119"/>
        <v>0</v>
      </c>
      <c r="EV473" s="37" t="str">
        <f t="shared" si="120"/>
        <v/>
      </c>
      <c r="EX473" s="21">
        <f>IF(AND(OR($M473=PL①!$A$25,$M473=PL①!$A$26,$M473=PL①!$A$27),OR($AG473=PL①!$H$26,$AG473=PL①!$H$27,$AG473=PL①!$H$28)),1,0)</f>
        <v>0</v>
      </c>
      <c r="EY473" s="21">
        <f t="shared" si="121"/>
        <v>0</v>
      </c>
      <c r="EZ473" s="112">
        <f>IF($EY473=0,1,IF($O$73="",0,VLOOKUP($O$73,PL②!$A$58:$P$1517,$EY473))+IF($AD$73="",0,VLOOKUP($AD$73,PL②!$A$58:$P$1517,$EY473))+IF($AS$73="",0,VLOOKUP($AS$73,PL②!$A$58:$P$1517,$EY473)))</f>
        <v>1</v>
      </c>
      <c r="FA473" s="21" t="str">
        <f t="shared" si="122"/>
        <v/>
      </c>
      <c r="FB473" s="112"/>
      <c r="FC473" s="21">
        <f>IF(OR($M473=PL①!$A$25,$M473=PL①!$A$26,$M473=PL①!$A$28,$M473=PL①!$A$29),1,0)</f>
        <v>0</v>
      </c>
      <c r="FF473" s="21">
        <f t="shared" si="123"/>
        <v>0</v>
      </c>
      <c r="FG473" s="21">
        <f t="shared" si="124"/>
        <v>0</v>
      </c>
      <c r="FH473" s="21">
        <f>IF(AND($AG473=PL①!$H$29,OR(入力①申請書項目!$M473=PL①!$A$25,入力①申請書項目!$M473=PL①!$A$26,入力①申請書項目!$M473=PL①!$A$27)),1,0)</f>
        <v>0</v>
      </c>
      <c r="FI473" s="21">
        <f>IF(AND($O$69=PL②!$G$1,入力①申請書項目!$AG473=PL①!$H$26,OR(入力①申請書項目!$M473=PL①!$A$25,入力①申請書項目!$M473=PL①!$A$26,入力①申請書項目!$M473=PL①!$A$28,入力①申請書項目!$M473=PL①!$A$29)),1,0)</f>
        <v>0</v>
      </c>
      <c r="FJ473" s="21">
        <f>IF(AND($AT473=PL①!$D$26,OR(入力①申請書項目!$M473=PL①!$A$25,入力①申請書項目!$M473=PL①!$A$26,入力①申請書項目!$M473=PL①!$A$27)),1,0)</f>
        <v>0</v>
      </c>
      <c r="FL473" s="37" t="str">
        <f t="shared" si="125"/>
        <v/>
      </c>
      <c r="FM473" s="37" t="str">
        <f t="shared" si="126"/>
        <v/>
      </c>
      <c r="FN473" s="37" t="str">
        <f t="shared" si="127"/>
        <v/>
      </c>
      <c r="FO473" s="37" t="str">
        <f t="shared" si="128"/>
        <v/>
      </c>
      <c r="FP473" s="37" t="str">
        <f t="shared" si="129"/>
        <v/>
      </c>
      <c r="FR473" s="54">
        <f t="shared" si="130"/>
        <v>1</v>
      </c>
      <c r="FS473" s="54" t="str">
        <f t="shared" si="131"/>
        <v/>
      </c>
    </row>
    <row r="474" spans="4:175">
      <c r="D474" s="410">
        <v>306</v>
      </c>
      <c r="E474" s="842"/>
      <c r="F474" s="843"/>
      <c r="G474" s="842"/>
      <c r="H474" s="843"/>
      <c r="I474" s="843"/>
      <c r="J474" s="842"/>
      <c r="K474" s="843"/>
      <c r="L474" s="843"/>
      <c r="M474" s="842"/>
      <c r="N474" s="842"/>
      <c r="O474" s="842"/>
      <c r="P474" s="842"/>
      <c r="Q474" s="853"/>
      <c r="R474" s="853"/>
      <c r="S474" s="853"/>
      <c r="T474" s="853"/>
      <c r="U474" s="853"/>
      <c r="V474" s="853"/>
      <c r="W474" s="853"/>
      <c r="X474" s="853"/>
      <c r="Y474" s="853"/>
      <c r="Z474" s="853"/>
      <c r="AA474" s="837"/>
      <c r="AB474" s="838"/>
      <c r="AC474" s="838"/>
      <c r="AD474" s="841"/>
      <c r="AE474" s="853"/>
      <c r="AF474" s="853"/>
      <c r="AG474" s="842"/>
      <c r="AH474" s="842"/>
      <c r="AI474" s="842"/>
      <c r="AJ474" s="842"/>
      <c r="AK474" s="839"/>
      <c r="AL474" s="839"/>
      <c r="AM474" s="839"/>
      <c r="AN474" s="853"/>
      <c r="AO474" s="853"/>
      <c r="AP474" s="849">
        <f t="shared" si="132"/>
        <v>0</v>
      </c>
      <c r="AQ474" s="849"/>
      <c r="AR474" s="849"/>
      <c r="AS474" s="849"/>
      <c r="AT474" s="855"/>
      <c r="AU474" s="855"/>
      <c r="AV474" s="834"/>
      <c r="AW474" s="834"/>
      <c r="AX474" s="834"/>
      <c r="AY474" s="834"/>
      <c r="AZ474" s="834"/>
      <c r="BA474" s="834"/>
      <c r="BB474" s="834"/>
      <c r="BC474" s="834"/>
      <c r="BD474" s="834"/>
      <c r="BE474" s="834"/>
      <c r="BF474" s="834"/>
      <c r="BG474" s="842"/>
      <c r="BH474" s="843"/>
      <c r="BI474" s="843"/>
      <c r="ET474" s="33"/>
      <c r="EU474" s="37">
        <f t="shared" si="119"/>
        <v>0</v>
      </c>
      <c r="EV474" s="37" t="str">
        <f t="shared" si="120"/>
        <v/>
      </c>
      <c r="EX474" s="21">
        <f>IF(AND(OR($M474=PL①!$A$25,$M474=PL①!$A$26,$M474=PL①!$A$27),OR($AG474=PL①!$H$26,$AG474=PL①!$H$27,$AG474=PL①!$H$28)),1,0)</f>
        <v>0</v>
      </c>
      <c r="EY474" s="21">
        <f t="shared" si="121"/>
        <v>0</v>
      </c>
      <c r="EZ474" s="112">
        <f>IF($EY474=0,1,IF($O$73="",0,VLOOKUP($O$73,PL②!$A$58:$P$1517,$EY474))+IF($AD$73="",0,VLOOKUP($AD$73,PL②!$A$58:$P$1517,$EY474))+IF($AS$73="",0,VLOOKUP($AS$73,PL②!$A$58:$P$1517,$EY474)))</f>
        <v>1</v>
      </c>
      <c r="FA474" s="21" t="str">
        <f t="shared" si="122"/>
        <v/>
      </c>
      <c r="FB474" s="112"/>
      <c r="FC474" s="21">
        <f>IF(OR($M474=PL①!$A$25,$M474=PL①!$A$26,$M474=PL①!$A$28,$M474=PL①!$A$29),1,0)</f>
        <v>0</v>
      </c>
      <c r="FF474" s="21">
        <f t="shared" si="123"/>
        <v>0</v>
      </c>
      <c r="FG474" s="21">
        <f t="shared" si="124"/>
        <v>0</v>
      </c>
      <c r="FH474" s="21">
        <f>IF(AND($AG474=PL①!$H$29,OR(入力①申請書項目!$M474=PL①!$A$25,入力①申請書項目!$M474=PL①!$A$26,入力①申請書項目!$M474=PL①!$A$27)),1,0)</f>
        <v>0</v>
      </c>
      <c r="FI474" s="21">
        <f>IF(AND($O$69=PL②!$G$1,入力①申請書項目!$AG474=PL①!$H$26,OR(入力①申請書項目!$M474=PL①!$A$25,入力①申請書項目!$M474=PL①!$A$26,入力①申請書項目!$M474=PL①!$A$28,入力①申請書項目!$M474=PL①!$A$29)),1,0)</f>
        <v>0</v>
      </c>
      <c r="FJ474" s="21">
        <f>IF(AND($AT474=PL①!$D$26,OR(入力①申請書項目!$M474=PL①!$A$25,入力①申請書項目!$M474=PL①!$A$26,入力①申請書項目!$M474=PL①!$A$27)),1,0)</f>
        <v>0</v>
      </c>
      <c r="FL474" s="37" t="str">
        <f t="shared" si="125"/>
        <v/>
      </c>
      <c r="FM474" s="37" t="str">
        <f t="shared" si="126"/>
        <v/>
      </c>
      <c r="FN474" s="37" t="str">
        <f t="shared" si="127"/>
        <v/>
      </c>
      <c r="FO474" s="37" t="str">
        <f t="shared" si="128"/>
        <v/>
      </c>
      <c r="FP474" s="37" t="str">
        <f t="shared" si="129"/>
        <v/>
      </c>
      <c r="FR474" s="54">
        <f t="shared" si="130"/>
        <v>1</v>
      </c>
      <c r="FS474" s="54" t="str">
        <f t="shared" si="131"/>
        <v/>
      </c>
    </row>
    <row r="475" spans="4:175">
      <c r="D475" s="410">
        <v>307</v>
      </c>
      <c r="E475" s="842"/>
      <c r="F475" s="843"/>
      <c r="G475" s="842"/>
      <c r="H475" s="843"/>
      <c r="I475" s="843"/>
      <c r="J475" s="842"/>
      <c r="K475" s="843"/>
      <c r="L475" s="843"/>
      <c r="M475" s="842"/>
      <c r="N475" s="842"/>
      <c r="O475" s="842"/>
      <c r="P475" s="842"/>
      <c r="Q475" s="853"/>
      <c r="R475" s="853"/>
      <c r="S475" s="853"/>
      <c r="T475" s="853"/>
      <c r="U475" s="853"/>
      <c r="V475" s="853"/>
      <c r="W475" s="853"/>
      <c r="X475" s="853"/>
      <c r="Y475" s="853"/>
      <c r="Z475" s="853"/>
      <c r="AA475" s="835"/>
      <c r="AB475" s="836"/>
      <c r="AC475" s="836"/>
      <c r="AD475" s="840"/>
      <c r="AE475" s="840"/>
      <c r="AF475" s="841"/>
      <c r="AG475" s="850"/>
      <c r="AH475" s="851"/>
      <c r="AI475" s="851"/>
      <c r="AJ475" s="852"/>
      <c r="AK475" s="839"/>
      <c r="AL475" s="839"/>
      <c r="AM475" s="839"/>
      <c r="AN475" s="854"/>
      <c r="AO475" s="840"/>
      <c r="AP475" s="849">
        <f t="shared" si="132"/>
        <v>0</v>
      </c>
      <c r="AQ475" s="849"/>
      <c r="AR475" s="849"/>
      <c r="AS475" s="849"/>
      <c r="AT475" s="847"/>
      <c r="AU475" s="848"/>
      <c r="AV475" s="834"/>
      <c r="AW475" s="834"/>
      <c r="AX475" s="834"/>
      <c r="AY475" s="834"/>
      <c r="AZ475" s="834"/>
      <c r="BA475" s="834"/>
      <c r="BB475" s="834"/>
      <c r="BC475" s="834"/>
      <c r="BD475" s="844"/>
      <c r="BE475" s="845"/>
      <c r="BF475" s="846"/>
      <c r="BG475" s="842"/>
      <c r="BH475" s="843"/>
      <c r="BI475" s="843"/>
      <c r="ET475" s="33"/>
      <c r="EU475" s="37">
        <f t="shared" si="119"/>
        <v>0</v>
      </c>
      <c r="EV475" s="37" t="str">
        <f t="shared" si="120"/>
        <v/>
      </c>
      <c r="EX475" s="21">
        <f>IF(AND(OR($M475=PL①!$A$25,$M475=PL①!$A$26,$M475=PL①!$A$27),OR($AG475=PL①!$H$26,$AG475=PL①!$H$27,$AG475=PL①!$H$28)),1,0)</f>
        <v>0</v>
      </c>
      <c r="EY475" s="21">
        <f t="shared" si="121"/>
        <v>0</v>
      </c>
      <c r="EZ475" s="112">
        <f>IF($EY475=0,1,IF($O$73="",0,VLOOKUP($O$73,PL②!$A$58:$P$1517,$EY475))+IF($AD$73="",0,VLOOKUP($AD$73,PL②!$A$58:$P$1517,$EY475))+IF($AS$73="",0,VLOOKUP($AS$73,PL②!$A$58:$P$1517,$EY475)))</f>
        <v>1</v>
      </c>
      <c r="FA475" s="21" t="str">
        <f t="shared" si="122"/>
        <v/>
      </c>
      <c r="FB475" s="112"/>
      <c r="FC475" s="21">
        <f>IF(OR($M475=PL①!$A$25,$M475=PL①!$A$26,$M475=PL①!$A$28,$M475=PL①!$A$29),1,0)</f>
        <v>0</v>
      </c>
      <c r="FF475" s="21">
        <f t="shared" si="123"/>
        <v>0</v>
      </c>
      <c r="FG475" s="21">
        <f t="shared" si="124"/>
        <v>0</v>
      </c>
      <c r="FH475" s="21">
        <f>IF(AND($AG475=PL①!$H$29,OR(入力①申請書項目!$M475=PL①!$A$25,入力①申請書項目!$M475=PL①!$A$26,入力①申請書項目!$M475=PL①!$A$27)),1,0)</f>
        <v>0</v>
      </c>
      <c r="FI475" s="21">
        <f>IF(AND($O$69=PL②!$G$1,入力①申請書項目!$AG475=PL①!$H$26,OR(入力①申請書項目!$M475=PL①!$A$25,入力①申請書項目!$M475=PL①!$A$26,入力①申請書項目!$M475=PL①!$A$28,入力①申請書項目!$M475=PL①!$A$29)),1,0)</f>
        <v>0</v>
      </c>
      <c r="FJ475" s="21">
        <f>IF(AND($AT475=PL①!$D$26,OR(入力①申請書項目!$M475=PL①!$A$25,入力①申請書項目!$M475=PL①!$A$26,入力①申請書項目!$M475=PL①!$A$27)),1,0)</f>
        <v>0</v>
      </c>
      <c r="FL475" s="37" t="str">
        <f t="shared" si="125"/>
        <v/>
      </c>
      <c r="FM475" s="37" t="str">
        <f t="shared" si="126"/>
        <v/>
      </c>
      <c r="FN475" s="37" t="str">
        <f t="shared" si="127"/>
        <v/>
      </c>
      <c r="FO475" s="37" t="str">
        <f t="shared" si="128"/>
        <v/>
      </c>
      <c r="FP475" s="37" t="str">
        <f t="shared" si="129"/>
        <v/>
      </c>
      <c r="FR475" s="54">
        <f t="shared" si="130"/>
        <v>1</v>
      </c>
      <c r="FS475" s="54" t="str">
        <f t="shared" si="131"/>
        <v/>
      </c>
    </row>
    <row r="476" spans="4:175">
      <c r="D476" s="410">
        <v>308</v>
      </c>
      <c r="E476" s="842"/>
      <c r="F476" s="843"/>
      <c r="G476" s="842"/>
      <c r="H476" s="843"/>
      <c r="I476" s="843"/>
      <c r="J476" s="842"/>
      <c r="K476" s="843"/>
      <c r="L476" s="843"/>
      <c r="M476" s="842"/>
      <c r="N476" s="842"/>
      <c r="O476" s="842"/>
      <c r="P476" s="842"/>
      <c r="Q476" s="853"/>
      <c r="R476" s="853"/>
      <c r="S476" s="853"/>
      <c r="T476" s="853"/>
      <c r="U476" s="853"/>
      <c r="V476" s="853"/>
      <c r="W476" s="853"/>
      <c r="X476" s="853"/>
      <c r="Y476" s="853"/>
      <c r="Z476" s="853"/>
      <c r="AA476" s="835"/>
      <c r="AB476" s="836"/>
      <c r="AC476" s="836"/>
      <c r="AD476" s="841"/>
      <c r="AE476" s="853"/>
      <c r="AF476" s="853"/>
      <c r="AG476" s="842"/>
      <c r="AH476" s="842"/>
      <c r="AI476" s="842"/>
      <c r="AJ476" s="842"/>
      <c r="AK476" s="839"/>
      <c r="AL476" s="839"/>
      <c r="AM476" s="839"/>
      <c r="AN476" s="853"/>
      <c r="AO476" s="853"/>
      <c r="AP476" s="849">
        <f t="shared" si="132"/>
        <v>0</v>
      </c>
      <c r="AQ476" s="849"/>
      <c r="AR476" s="849"/>
      <c r="AS476" s="849"/>
      <c r="AT476" s="855"/>
      <c r="AU476" s="855"/>
      <c r="AV476" s="834"/>
      <c r="AW476" s="834"/>
      <c r="AX476" s="834"/>
      <c r="AY476" s="834"/>
      <c r="AZ476" s="834"/>
      <c r="BA476" s="834"/>
      <c r="BB476" s="834"/>
      <c r="BC476" s="834"/>
      <c r="BD476" s="834"/>
      <c r="BE476" s="834"/>
      <c r="BF476" s="834"/>
      <c r="BG476" s="842"/>
      <c r="BH476" s="843"/>
      <c r="BI476" s="843"/>
      <c r="ET476" s="33"/>
      <c r="EU476" s="37">
        <f t="shared" si="119"/>
        <v>0</v>
      </c>
      <c r="EV476" s="37" t="str">
        <f t="shared" si="120"/>
        <v/>
      </c>
      <c r="EX476" s="21">
        <f>IF(AND(OR($M476=PL①!$A$25,$M476=PL①!$A$26,$M476=PL①!$A$27),OR($AG476=PL①!$H$26,$AG476=PL①!$H$27,$AG476=PL①!$H$28)),1,0)</f>
        <v>0</v>
      </c>
      <c r="EY476" s="21">
        <f t="shared" si="121"/>
        <v>0</v>
      </c>
      <c r="EZ476" s="112">
        <f>IF($EY476=0,1,IF($O$73="",0,VLOOKUP($O$73,PL②!$A$58:$P$1517,$EY476))+IF($AD$73="",0,VLOOKUP($AD$73,PL②!$A$58:$P$1517,$EY476))+IF($AS$73="",0,VLOOKUP($AS$73,PL②!$A$58:$P$1517,$EY476)))</f>
        <v>1</v>
      </c>
      <c r="FA476" s="21" t="str">
        <f t="shared" si="122"/>
        <v/>
      </c>
      <c r="FB476" s="112"/>
      <c r="FC476" s="21">
        <f>IF(OR($M476=PL①!$A$25,$M476=PL①!$A$26,$M476=PL①!$A$28,$M476=PL①!$A$29),1,0)</f>
        <v>0</v>
      </c>
      <c r="FF476" s="21">
        <f t="shared" si="123"/>
        <v>0</v>
      </c>
      <c r="FG476" s="21">
        <f t="shared" si="124"/>
        <v>0</v>
      </c>
      <c r="FH476" s="21">
        <f>IF(AND($AG476=PL①!$H$29,OR(入力①申請書項目!$M476=PL①!$A$25,入力①申請書項目!$M476=PL①!$A$26,入力①申請書項目!$M476=PL①!$A$27)),1,0)</f>
        <v>0</v>
      </c>
      <c r="FI476" s="21">
        <f>IF(AND($O$69=PL②!$G$1,入力①申請書項目!$AG476=PL①!$H$26,OR(入力①申請書項目!$M476=PL①!$A$25,入力①申請書項目!$M476=PL①!$A$26,入力①申請書項目!$M476=PL①!$A$28,入力①申請書項目!$M476=PL①!$A$29)),1,0)</f>
        <v>0</v>
      </c>
      <c r="FJ476" s="21">
        <f>IF(AND($AT476=PL①!$D$26,OR(入力①申請書項目!$M476=PL①!$A$25,入力①申請書項目!$M476=PL①!$A$26,入力①申請書項目!$M476=PL①!$A$27)),1,0)</f>
        <v>0</v>
      </c>
      <c r="FL476" s="37" t="str">
        <f t="shared" si="125"/>
        <v/>
      </c>
      <c r="FM476" s="37" t="str">
        <f t="shared" si="126"/>
        <v/>
      </c>
      <c r="FN476" s="37" t="str">
        <f t="shared" si="127"/>
        <v/>
      </c>
      <c r="FO476" s="37" t="str">
        <f t="shared" si="128"/>
        <v/>
      </c>
      <c r="FP476" s="37" t="str">
        <f t="shared" si="129"/>
        <v/>
      </c>
      <c r="FR476" s="54">
        <f t="shared" si="130"/>
        <v>1</v>
      </c>
      <c r="FS476" s="54" t="str">
        <f t="shared" si="131"/>
        <v/>
      </c>
    </row>
    <row r="477" spans="4:175">
      <c r="D477" s="410">
        <v>309</v>
      </c>
      <c r="E477" s="842"/>
      <c r="F477" s="843"/>
      <c r="G477" s="842"/>
      <c r="H477" s="843"/>
      <c r="I477" s="843"/>
      <c r="J477" s="842"/>
      <c r="K477" s="843"/>
      <c r="L477" s="843"/>
      <c r="M477" s="842"/>
      <c r="N477" s="842"/>
      <c r="O477" s="842"/>
      <c r="P477" s="842"/>
      <c r="Q477" s="853"/>
      <c r="R477" s="853"/>
      <c r="S477" s="853"/>
      <c r="T477" s="853"/>
      <c r="U477" s="853"/>
      <c r="V477" s="853"/>
      <c r="W477" s="853"/>
      <c r="X477" s="853"/>
      <c r="Y477" s="853"/>
      <c r="Z477" s="853"/>
      <c r="AA477" s="837"/>
      <c r="AB477" s="838"/>
      <c r="AC477" s="838"/>
      <c r="AD477" s="841"/>
      <c r="AE477" s="853"/>
      <c r="AF477" s="853"/>
      <c r="AG477" s="842"/>
      <c r="AH477" s="842"/>
      <c r="AI477" s="842"/>
      <c r="AJ477" s="842"/>
      <c r="AK477" s="839"/>
      <c r="AL477" s="839"/>
      <c r="AM477" s="839"/>
      <c r="AN477" s="853"/>
      <c r="AO477" s="853"/>
      <c r="AP477" s="849">
        <f t="shared" si="132"/>
        <v>0</v>
      </c>
      <c r="AQ477" s="849"/>
      <c r="AR477" s="849"/>
      <c r="AS477" s="849"/>
      <c r="AT477" s="855"/>
      <c r="AU477" s="855"/>
      <c r="AV477" s="834"/>
      <c r="AW477" s="834"/>
      <c r="AX477" s="834"/>
      <c r="AY477" s="834"/>
      <c r="AZ477" s="834"/>
      <c r="BA477" s="834"/>
      <c r="BB477" s="834"/>
      <c r="BC477" s="834"/>
      <c r="BD477" s="834"/>
      <c r="BE477" s="834"/>
      <c r="BF477" s="834"/>
      <c r="BG477" s="842"/>
      <c r="BH477" s="843"/>
      <c r="BI477" s="843"/>
      <c r="ET477" s="33"/>
      <c r="EU477" s="37">
        <f t="shared" si="119"/>
        <v>0</v>
      </c>
      <c r="EV477" s="37" t="str">
        <f t="shared" si="120"/>
        <v/>
      </c>
      <c r="EX477" s="21">
        <f>IF(AND(OR($M477=PL①!$A$25,$M477=PL①!$A$26,$M477=PL①!$A$27),OR($AG477=PL①!$H$26,$AG477=PL①!$H$27,$AG477=PL①!$H$28)),1,0)</f>
        <v>0</v>
      </c>
      <c r="EY477" s="21">
        <f t="shared" si="121"/>
        <v>0</v>
      </c>
      <c r="EZ477" s="112">
        <f>IF($EY477=0,1,IF($O$73="",0,VLOOKUP($O$73,PL②!$A$58:$P$1517,$EY477))+IF($AD$73="",0,VLOOKUP($AD$73,PL②!$A$58:$P$1517,$EY477))+IF($AS$73="",0,VLOOKUP($AS$73,PL②!$A$58:$P$1517,$EY477)))</f>
        <v>1</v>
      </c>
      <c r="FA477" s="21" t="str">
        <f t="shared" si="122"/>
        <v/>
      </c>
      <c r="FB477" s="112"/>
      <c r="FC477" s="21">
        <f>IF(OR($M477=PL①!$A$25,$M477=PL①!$A$26,$M477=PL①!$A$28,$M477=PL①!$A$29),1,0)</f>
        <v>0</v>
      </c>
      <c r="FF477" s="21">
        <f t="shared" si="123"/>
        <v>0</v>
      </c>
      <c r="FG477" s="21">
        <f t="shared" si="124"/>
        <v>0</v>
      </c>
      <c r="FH477" s="21">
        <f>IF(AND($AG477=PL①!$H$29,OR(入力①申請書項目!$M477=PL①!$A$25,入力①申請書項目!$M477=PL①!$A$26,入力①申請書項目!$M477=PL①!$A$27)),1,0)</f>
        <v>0</v>
      </c>
      <c r="FI477" s="21">
        <f>IF(AND($O$69=PL②!$G$1,入力①申請書項目!$AG477=PL①!$H$26,OR(入力①申請書項目!$M477=PL①!$A$25,入力①申請書項目!$M477=PL①!$A$26,入力①申請書項目!$M477=PL①!$A$28,入力①申請書項目!$M477=PL①!$A$29)),1,0)</f>
        <v>0</v>
      </c>
      <c r="FJ477" s="21">
        <f>IF(AND($AT477=PL①!$D$26,OR(入力①申請書項目!$M477=PL①!$A$25,入力①申請書項目!$M477=PL①!$A$26,入力①申請書項目!$M477=PL①!$A$27)),1,0)</f>
        <v>0</v>
      </c>
      <c r="FL477" s="37" t="str">
        <f t="shared" si="125"/>
        <v/>
      </c>
      <c r="FM477" s="37" t="str">
        <f t="shared" si="126"/>
        <v/>
      </c>
      <c r="FN477" s="37" t="str">
        <f t="shared" si="127"/>
        <v/>
      </c>
      <c r="FO477" s="37" t="str">
        <f t="shared" si="128"/>
        <v/>
      </c>
      <c r="FP477" s="37" t="str">
        <f t="shared" si="129"/>
        <v/>
      </c>
      <c r="FR477" s="54">
        <f t="shared" si="130"/>
        <v>1</v>
      </c>
      <c r="FS477" s="54" t="str">
        <f t="shared" si="131"/>
        <v/>
      </c>
    </row>
    <row r="478" spans="4:175">
      <c r="D478" s="410">
        <v>310</v>
      </c>
      <c r="E478" s="842"/>
      <c r="F478" s="843"/>
      <c r="G478" s="842"/>
      <c r="H478" s="843"/>
      <c r="I478" s="843"/>
      <c r="J478" s="842"/>
      <c r="K478" s="843"/>
      <c r="L478" s="843"/>
      <c r="M478" s="842"/>
      <c r="N478" s="842"/>
      <c r="O478" s="842"/>
      <c r="P478" s="842"/>
      <c r="Q478" s="853"/>
      <c r="R478" s="853"/>
      <c r="S478" s="853"/>
      <c r="T478" s="853"/>
      <c r="U478" s="853"/>
      <c r="V478" s="853"/>
      <c r="W478" s="853"/>
      <c r="X478" s="853"/>
      <c r="Y478" s="853"/>
      <c r="Z478" s="853"/>
      <c r="AA478" s="835"/>
      <c r="AB478" s="836"/>
      <c r="AC478" s="836"/>
      <c r="AD478" s="840"/>
      <c r="AE478" s="840"/>
      <c r="AF478" s="841"/>
      <c r="AG478" s="850"/>
      <c r="AH478" s="851"/>
      <c r="AI478" s="851"/>
      <c r="AJ478" s="852"/>
      <c r="AK478" s="839"/>
      <c r="AL478" s="839"/>
      <c r="AM478" s="839"/>
      <c r="AN478" s="854"/>
      <c r="AO478" s="840"/>
      <c r="AP478" s="849">
        <f t="shared" si="132"/>
        <v>0</v>
      </c>
      <c r="AQ478" s="849"/>
      <c r="AR478" s="849"/>
      <c r="AS478" s="849"/>
      <c r="AT478" s="847"/>
      <c r="AU478" s="848"/>
      <c r="AV478" s="834"/>
      <c r="AW478" s="834"/>
      <c r="AX478" s="834"/>
      <c r="AY478" s="834"/>
      <c r="AZ478" s="834"/>
      <c r="BA478" s="834"/>
      <c r="BB478" s="834"/>
      <c r="BC478" s="834"/>
      <c r="BD478" s="844"/>
      <c r="BE478" s="845"/>
      <c r="BF478" s="846"/>
      <c r="BG478" s="842"/>
      <c r="BH478" s="843"/>
      <c r="BI478" s="843"/>
      <c r="ET478" s="33"/>
      <c r="EU478" s="37">
        <f t="shared" si="119"/>
        <v>0</v>
      </c>
      <c r="EV478" s="37" t="str">
        <f t="shared" si="120"/>
        <v/>
      </c>
      <c r="EX478" s="21">
        <f>IF(AND(OR($M478=PL①!$A$25,$M478=PL①!$A$26,$M478=PL①!$A$27),OR($AG478=PL①!$H$26,$AG478=PL①!$H$27,$AG478=PL①!$H$28)),1,0)</f>
        <v>0</v>
      </c>
      <c r="EY478" s="21">
        <f t="shared" si="121"/>
        <v>0</v>
      </c>
      <c r="EZ478" s="112">
        <f>IF($EY478=0,1,IF($O$73="",0,VLOOKUP($O$73,PL②!$A$58:$P$1517,$EY478))+IF($AD$73="",0,VLOOKUP($AD$73,PL②!$A$58:$P$1517,$EY478))+IF($AS$73="",0,VLOOKUP($AS$73,PL②!$A$58:$P$1517,$EY478)))</f>
        <v>1</v>
      </c>
      <c r="FA478" s="21" t="str">
        <f t="shared" si="122"/>
        <v/>
      </c>
      <c r="FB478" s="112"/>
      <c r="FC478" s="21">
        <f>IF(OR($M478=PL①!$A$25,$M478=PL①!$A$26,$M478=PL①!$A$28,$M478=PL①!$A$29),1,0)</f>
        <v>0</v>
      </c>
      <c r="FF478" s="21">
        <f t="shared" si="123"/>
        <v>0</v>
      </c>
      <c r="FG478" s="21">
        <f t="shared" si="124"/>
        <v>0</v>
      </c>
      <c r="FH478" s="21">
        <f>IF(AND($AG478=PL①!$H$29,OR(入力①申請書項目!$M478=PL①!$A$25,入力①申請書項目!$M478=PL①!$A$26,入力①申請書項目!$M478=PL①!$A$27)),1,0)</f>
        <v>0</v>
      </c>
      <c r="FI478" s="21">
        <f>IF(AND($O$69=PL②!$G$1,入力①申請書項目!$AG478=PL①!$H$26,OR(入力①申請書項目!$M478=PL①!$A$25,入力①申請書項目!$M478=PL①!$A$26,入力①申請書項目!$M478=PL①!$A$28,入力①申請書項目!$M478=PL①!$A$29)),1,0)</f>
        <v>0</v>
      </c>
      <c r="FJ478" s="21">
        <f>IF(AND($AT478=PL①!$D$26,OR(入力①申請書項目!$M478=PL①!$A$25,入力①申請書項目!$M478=PL①!$A$26,入力①申請書項目!$M478=PL①!$A$27)),1,0)</f>
        <v>0</v>
      </c>
      <c r="FL478" s="37" t="str">
        <f t="shared" si="125"/>
        <v/>
      </c>
      <c r="FM478" s="37" t="str">
        <f t="shared" si="126"/>
        <v/>
      </c>
      <c r="FN478" s="37" t="str">
        <f t="shared" si="127"/>
        <v/>
      </c>
      <c r="FO478" s="37" t="str">
        <f t="shared" si="128"/>
        <v/>
      </c>
      <c r="FP478" s="37" t="str">
        <f t="shared" si="129"/>
        <v/>
      </c>
      <c r="FR478" s="54">
        <f t="shared" si="130"/>
        <v>1</v>
      </c>
      <c r="FS478" s="54" t="str">
        <f t="shared" si="131"/>
        <v/>
      </c>
    </row>
    <row r="479" spans="4:175">
      <c r="D479" s="410">
        <v>311</v>
      </c>
      <c r="E479" s="842"/>
      <c r="F479" s="843"/>
      <c r="G479" s="842"/>
      <c r="H479" s="843"/>
      <c r="I479" s="843"/>
      <c r="J479" s="842"/>
      <c r="K479" s="843"/>
      <c r="L479" s="843"/>
      <c r="M479" s="842"/>
      <c r="N479" s="842"/>
      <c r="O479" s="842"/>
      <c r="P479" s="842"/>
      <c r="Q479" s="853"/>
      <c r="R479" s="853"/>
      <c r="S479" s="853"/>
      <c r="T479" s="853"/>
      <c r="U479" s="853"/>
      <c r="V479" s="853"/>
      <c r="W479" s="853"/>
      <c r="X479" s="853"/>
      <c r="Y479" s="853"/>
      <c r="Z479" s="853"/>
      <c r="AA479" s="835"/>
      <c r="AB479" s="836"/>
      <c r="AC479" s="836"/>
      <c r="AD479" s="841"/>
      <c r="AE479" s="853"/>
      <c r="AF479" s="853"/>
      <c r="AG479" s="842"/>
      <c r="AH479" s="842"/>
      <c r="AI479" s="842"/>
      <c r="AJ479" s="842"/>
      <c r="AK479" s="839"/>
      <c r="AL479" s="839"/>
      <c r="AM479" s="839"/>
      <c r="AN479" s="853"/>
      <c r="AO479" s="853"/>
      <c r="AP479" s="849">
        <f t="shared" si="132"/>
        <v>0</v>
      </c>
      <c r="AQ479" s="849"/>
      <c r="AR479" s="849"/>
      <c r="AS479" s="849"/>
      <c r="AT479" s="855"/>
      <c r="AU479" s="855"/>
      <c r="AV479" s="834"/>
      <c r="AW479" s="834"/>
      <c r="AX479" s="834"/>
      <c r="AY479" s="834"/>
      <c r="AZ479" s="834"/>
      <c r="BA479" s="834"/>
      <c r="BB479" s="834"/>
      <c r="BC479" s="834"/>
      <c r="BD479" s="834"/>
      <c r="BE479" s="834"/>
      <c r="BF479" s="834"/>
      <c r="BG479" s="842"/>
      <c r="BH479" s="843"/>
      <c r="BI479" s="843"/>
      <c r="ET479" s="33"/>
      <c r="EU479" s="37">
        <f t="shared" si="119"/>
        <v>0</v>
      </c>
      <c r="EV479" s="37" t="str">
        <f t="shared" si="120"/>
        <v/>
      </c>
      <c r="EX479" s="21">
        <f>IF(AND(OR($M479=PL①!$A$25,$M479=PL①!$A$26,$M479=PL①!$A$27),OR($AG479=PL①!$H$26,$AG479=PL①!$H$27,$AG479=PL①!$H$28)),1,0)</f>
        <v>0</v>
      </c>
      <c r="EY479" s="21">
        <f t="shared" si="121"/>
        <v>0</v>
      </c>
      <c r="EZ479" s="112">
        <f>IF($EY479=0,1,IF($O$73="",0,VLOOKUP($O$73,PL②!$A$58:$P$1517,$EY479))+IF($AD$73="",0,VLOOKUP($AD$73,PL②!$A$58:$P$1517,$EY479))+IF($AS$73="",0,VLOOKUP($AS$73,PL②!$A$58:$P$1517,$EY479)))</f>
        <v>1</v>
      </c>
      <c r="FA479" s="21" t="str">
        <f t="shared" si="122"/>
        <v/>
      </c>
      <c r="FB479" s="112"/>
      <c r="FC479" s="21">
        <f>IF(OR($M479=PL①!$A$25,$M479=PL①!$A$26,$M479=PL①!$A$28,$M479=PL①!$A$29),1,0)</f>
        <v>0</v>
      </c>
      <c r="FF479" s="21">
        <f t="shared" si="123"/>
        <v>0</v>
      </c>
      <c r="FG479" s="21">
        <f t="shared" si="124"/>
        <v>0</v>
      </c>
      <c r="FH479" s="21">
        <f>IF(AND($AG479=PL①!$H$29,OR(入力①申請書項目!$M479=PL①!$A$25,入力①申請書項目!$M479=PL①!$A$26,入力①申請書項目!$M479=PL①!$A$27)),1,0)</f>
        <v>0</v>
      </c>
      <c r="FI479" s="21">
        <f>IF(AND($O$69=PL②!$G$1,入力①申請書項目!$AG479=PL①!$H$26,OR(入力①申請書項目!$M479=PL①!$A$25,入力①申請書項目!$M479=PL①!$A$26,入力①申請書項目!$M479=PL①!$A$28,入力①申請書項目!$M479=PL①!$A$29)),1,0)</f>
        <v>0</v>
      </c>
      <c r="FJ479" s="21">
        <f>IF(AND($AT479=PL①!$D$26,OR(入力①申請書項目!$M479=PL①!$A$25,入力①申請書項目!$M479=PL①!$A$26,入力①申請書項目!$M479=PL①!$A$27)),1,0)</f>
        <v>0</v>
      </c>
      <c r="FL479" s="37" t="str">
        <f t="shared" si="125"/>
        <v/>
      </c>
      <c r="FM479" s="37" t="str">
        <f t="shared" si="126"/>
        <v/>
      </c>
      <c r="FN479" s="37" t="str">
        <f t="shared" si="127"/>
        <v/>
      </c>
      <c r="FO479" s="37" t="str">
        <f t="shared" si="128"/>
        <v/>
      </c>
      <c r="FP479" s="37" t="str">
        <f t="shared" si="129"/>
        <v/>
      </c>
      <c r="FR479" s="54">
        <f t="shared" si="130"/>
        <v>1</v>
      </c>
      <c r="FS479" s="54" t="str">
        <f t="shared" si="131"/>
        <v/>
      </c>
    </row>
    <row r="480" spans="4:175">
      <c r="D480" s="410">
        <v>312</v>
      </c>
      <c r="E480" s="842"/>
      <c r="F480" s="843"/>
      <c r="G480" s="842"/>
      <c r="H480" s="843"/>
      <c r="I480" s="843"/>
      <c r="J480" s="842"/>
      <c r="K480" s="843"/>
      <c r="L480" s="843"/>
      <c r="M480" s="842"/>
      <c r="N480" s="842"/>
      <c r="O480" s="842"/>
      <c r="P480" s="842"/>
      <c r="Q480" s="853"/>
      <c r="R480" s="853"/>
      <c r="S480" s="853"/>
      <c r="T480" s="853"/>
      <c r="U480" s="853"/>
      <c r="V480" s="853"/>
      <c r="W480" s="853"/>
      <c r="X480" s="853"/>
      <c r="Y480" s="853"/>
      <c r="Z480" s="853"/>
      <c r="AA480" s="837"/>
      <c r="AB480" s="838"/>
      <c r="AC480" s="838"/>
      <c r="AD480" s="841"/>
      <c r="AE480" s="853"/>
      <c r="AF480" s="853"/>
      <c r="AG480" s="842"/>
      <c r="AH480" s="842"/>
      <c r="AI480" s="842"/>
      <c r="AJ480" s="842"/>
      <c r="AK480" s="839"/>
      <c r="AL480" s="839"/>
      <c r="AM480" s="839"/>
      <c r="AN480" s="853"/>
      <c r="AO480" s="853"/>
      <c r="AP480" s="849">
        <f t="shared" si="132"/>
        <v>0</v>
      </c>
      <c r="AQ480" s="849"/>
      <c r="AR480" s="849"/>
      <c r="AS480" s="849"/>
      <c r="AT480" s="855"/>
      <c r="AU480" s="855"/>
      <c r="AV480" s="834"/>
      <c r="AW480" s="834"/>
      <c r="AX480" s="834"/>
      <c r="AY480" s="834"/>
      <c r="AZ480" s="834"/>
      <c r="BA480" s="834"/>
      <c r="BB480" s="834"/>
      <c r="BC480" s="834"/>
      <c r="BD480" s="834"/>
      <c r="BE480" s="834"/>
      <c r="BF480" s="834"/>
      <c r="BG480" s="842"/>
      <c r="BH480" s="843"/>
      <c r="BI480" s="843"/>
      <c r="ET480" s="33"/>
      <c r="EU480" s="37">
        <f t="shared" si="119"/>
        <v>0</v>
      </c>
      <c r="EV480" s="37" t="str">
        <f t="shared" si="120"/>
        <v/>
      </c>
      <c r="EX480" s="21">
        <f>IF(AND(OR($M480=PL①!$A$25,$M480=PL①!$A$26,$M480=PL①!$A$27),OR($AG480=PL①!$H$26,$AG480=PL①!$H$27,$AG480=PL①!$H$28)),1,0)</f>
        <v>0</v>
      </c>
      <c r="EY480" s="21">
        <f t="shared" si="121"/>
        <v>0</v>
      </c>
      <c r="EZ480" s="112">
        <f>IF($EY480=0,1,IF($O$73="",0,VLOOKUP($O$73,PL②!$A$58:$P$1517,$EY480))+IF($AD$73="",0,VLOOKUP($AD$73,PL②!$A$58:$P$1517,$EY480))+IF($AS$73="",0,VLOOKUP($AS$73,PL②!$A$58:$P$1517,$EY480)))</f>
        <v>1</v>
      </c>
      <c r="FA480" s="21" t="str">
        <f t="shared" si="122"/>
        <v/>
      </c>
      <c r="FB480" s="112"/>
      <c r="FC480" s="21">
        <f>IF(OR($M480=PL①!$A$25,$M480=PL①!$A$26,$M480=PL①!$A$28,$M480=PL①!$A$29),1,0)</f>
        <v>0</v>
      </c>
      <c r="FF480" s="21">
        <f t="shared" si="123"/>
        <v>0</v>
      </c>
      <c r="FG480" s="21">
        <f t="shared" si="124"/>
        <v>0</v>
      </c>
      <c r="FH480" s="21">
        <f>IF(AND($AG480=PL①!$H$29,OR(入力①申請書項目!$M480=PL①!$A$25,入力①申請書項目!$M480=PL①!$A$26,入力①申請書項目!$M480=PL①!$A$27)),1,0)</f>
        <v>0</v>
      </c>
      <c r="FI480" s="21">
        <f>IF(AND($O$69=PL②!$G$1,入力①申請書項目!$AG480=PL①!$H$26,OR(入力①申請書項目!$M480=PL①!$A$25,入力①申請書項目!$M480=PL①!$A$26,入力①申請書項目!$M480=PL①!$A$28,入力①申請書項目!$M480=PL①!$A$29)),1,0)</f>
        <v>0</v>
      </c>
      <c r="FJ480" s="21">
        <f>IF(AND($AT480=PL①!$D$26,OR(入力①申請書項目!$M480=PL①!$A$25,入力①申請書項目!$M480=PL①!$A$26,入力①申請書項目!$M480=PL①!$A$27)),1,0)</f>
        <v>0</v>
      </c>
      <c r="FL480" s="37" t="str">
        <f t="shared" si="125"/>
        <v/>
      </c>
      <c r="FM480" s="37" t="str">
        <f t="shared" si="126"/>
        <v/>
      </c>
      <c r="FN480" s="37" t="str">
        <f t="shared" si="127"/>
        <v/>
      </c>
      <c r="FO480" s="37" t="str">
        <f t="shared" si="128"/>
        <v/>
      </c>
      <c r="FP480" s="37" t="str">
        <f t="shared" si="129"/>
        <v/>
      </c>
      <c r="FR480" s="54">
        <f t="shared" si="130"/>
        <v>1</v>
      </c>
      <c r="FS480" s="54" t="str">
        <f t="shared" si="131"/>
        <v/>
      </c>
    </row>
    <row r="481" spans="4:175">
      <c r="D481" s="410">
        <v>313</v>
      </c>
      <c r="E481" s="842"/>
      <c r="F481" s="843"/>
      <c r="G481" s="842"/>
      <c r="H481" s="843"/>
      <c r="I481" s="843"/>
      <c r="J481" s="842"/>
      <c r="K481" s="843"/>
      <c r="L481" s="843"/>
      <c r="M481" s="842"/>
      <c r="N481" s="842"/>
      <c r="O481" s="842"/>
      <c r="P481" s="842"/>
      <c r="Q481" s="853"/>
      <c r="R481" s="853"/>
      <c r="S481" s="853"/>
      <c r="T481" s="853"/>
      <c r="U481" s="853"/>
      <c r="V481" s="853"/>
      <c r="W481" s="853"/>
      <c r="X481" s="853"/>
      <c r="Y481" s="853"/>
      <c r="Z481" s="853"/>
      <c r="AA481" s="835"/>
      <c r="AB481" s="836"/>
      <c r="AC481" s="836"/>
      <c r="AD481" s="840"/>
      <c r="AE481" s="840"/>
      <c r="AF481" s="841"/>
      <c r="AG481" s="850"/>
      <c r="AH481" s="851"/>
      <c r="AI481" s="851"/>
      <c r="AJ481" s="852"/>
      <c r="AK481" s="839"/>
      <c r="AL481" s="839"/>
      <c r="AM481" s="839"/>
      <c r="AN481" s="854"/>
      <c r="AO481" s="840"/>
      <c r="AP481" s="849">
        <f t="shared" si="132"/>
        <v>0</v>
      </c>
      <c r="AQ481" s="849"/>
      <c r="AR481" s="849"/>
      <c r="AS481" s="849"/>
      <c r="AT481" s="847"/>
      <c r="AU481" s="848"/>
      <c r="AV481" s="834"/>
      <c r="AW481" s="834"/>
      <c r="AX481" s="834"/>
      <c r="AY481" s="834"/>
      <c r="AZ481" s="834"/>
      <c r="BA481" s="834"/>
      <c r="BB481" s="834"/>
      <c r="BC481" s="834"/>
      <c r="BD481" s="844"/>
      <c r="BE481" s="845"/>
      <c r="BF481" s="846"/>
      <c r="BG481" s="842"/>
      <c r="BH481" s="843"/>
      <c r="BI481" s="843"/>
      <c r="ET481" s="33"/>
      <c r="EU481" s="37">
        <f t="shared" si="119"/>
        <v>0</v>
      </c>
      <c r="EV481" s="37" t="str">
        <f t="shared" si="120"/>
        <v/>
      </c>
      <c r="EX481" s="21">
        <f>IF(AND(OR($M481=PL①!$A$25,$M481=PL①!$A$26,$M481=PL①!$A$27),OR($AG481=PL①!$H$26,$AG481=PL①!$H$27,$AG481=PL①!$H$28)),1,0)</f>
        <v>0</v>
      </c>
      <c r="EY481" s="21">
        <f t="shared" si="121"/>
        <v>0</v>
      </c>
      <c r="EZ481" s="112">
        <f>IF($EY481=0,1,IF($O$73="",0,VLOOKUP($O$73,PL②!$A$58:$P$1517,$EY481))+IF($AD$73="",0,VLOOKUP($AD$73,PL②!$A$58:$P$1517,$EY481))+IF($AS$73="",0,VLOOKUP($AS$73,PL②!$A$58:$P$1517,$EY481)))</f>
        <v>1</v>
      </c>
      <c r="FA481" s="21" t="str">
        <f t="shared" si="122"/>
        <v/>
      </c>
      <c r="FB481" s="112"/>
      <c r="FC481" s="21">
        <f>IF(OR($M481=PL①!$A$25,$M481=PL①!$A$26,$M481=PL①!$A$28,$M481=PL①!$A$29),1,0)</f>
        <v>0</v>
      </c>
      <c r="FF481" s="21">
        <f t="shared" si="123"/>
        <v>0</v>
      </c>
      <c r="FG481" s="21">
        <f t="shared" si="124"/>
        <v>0</v>
      </c>
      <c r="FH481" s="21">
        <f>IF(AND($AG481=PL①!$H$29,OR(入力①申請書項目!$M481=PL①!$A$25,入力①申請書項目!$M481=PL①!$A$26,入力①申請書項目!$M481=PL①!$A$27)),1,0)</f>
        <v>0</v>
      </c>
      <c r="FI481" s="21">
        <f>IF(AND($O$69=PL②!$G$1,入力①申請書項目!$AG481=PL①!$H$26,OR(入力①申請書項目!$M481=PL①!$A$25,入力①申請書項目!$M481=PL①!$A$26,入力①申請書項目!$M481=PL①!$A$28,入力①申請書項目!$M481=PL①!$A$29)),1,0)</f>
        <v>0</v>
      </c>
      <c r="FJ481" s="21">
        <f>IF(AND($AT481=PL①!$D$26,OR(入力①申請書項目!$M481=PL①!$A$25,入力①申請書項目!$M481=PL①!$A$26,入力①申請書項目!$M481=PL①!$A$27)),1,0)</f>
        <v>0</v>
      </c>
      <c r="FL481" s="37" t="str">
        <f t="shared" si="125"/>
        <v/>
      </c>
      <c r="FM481" s="37" t="str">
        <f t="shared" si="126"/>
        <v/>
      </c>
      <c r="FN481" s="37" t="str">
        <f t="shared" si="127"/>
        <v/>
      </c>
      <c r="FO481" s="37" t="str">
        <f t="shared" si="128"/>
        <v/>
      </c>
      <c r="FP481" s="37" t="str">
        <f t="shared" si="129"/>
        <v/>
      </c>
      <c r="FR481" s="54">
        <f t="shared" si="130"/>
        <v>1</v>
      </c>
      <c r="FS481" s="54" t="str">
        <f t="shared" si="131"/>
        <v/>
      </c>
    </row>
    <row r="482" spans="4:175">
      <c r="D482" s="410">
        <v>314</v>
      </c>
      <c r="E482" s="842"/>
      <c r="F482" s="843"/>
      <c r="G482" s="842"/>
      <c r="H482" s="843"/>
      <c r="I482" s="843"/>
      <c r="J482" s="842"/>
      <c r="K482" s="843"/>
      <c r="L482" s="843"/>
      <c r="M482" s="842"/>
      <c r="N482" s="842"/>
      <c r="O482" s="842"/>
      <c r="P482" s="842"/>
      <c r="Q482" s="853"/>
      <c r="R482" s="853"/>
      <c r="S482" s="853"/>
      <c r="T482" s="853"/>
      <c r="U482" s="853"/>
      <c r="V482" s="853"/>
      <c r="W482" s="853"/>
      <c r="X482" s="853"/>
      <c r="Y482" s="853"/>
      <c r="Z482" s="853"/>
      <c r="AA482" s="835"/>
      <c r="AB482" s="836"/>
      <c r="AC482" s="836"/>
      <c r="AD482" s="841"/>
      <c r="AE482" s="853"/>
      <c r="AF482" s="853"/>
      <c r="AG482" s="842"/>
      <c r="AH482" s="842"/>
      <c r="AI482" s="842"/>
      <c r="AJ482" s="842"/>
      <c r="AK482" s="839"/>
      <c r="AL482" s="839"/>
      <c r="AM482" s="839"/>
      <c r="AN482" s="853"/>
      <c r="AO482" s="853"/>
      <c r="AP482" s="849">
        <f t="shared" si="132"/>
        <v>0</v>
      </c>
      <c r="AQ482" s="849"/>
      <c r="AR482" s="849"/>
      <c r="AS482" s="849"/>
      <c r="AT482" s="855"/>
      <c r="AU482" s="855"/>
      <c r="AV482" s="834"/>
      <c r="AW482" s="834"/>
      <c r="AX482" s="834"/>
      <c r="AY482" s="834"/>
      <c r="AZ482" s="834"/>
      <c r="BA482" s="834"/>
      <c r="BB482" s="834"/>
      <c r="BC482" s="834"/>
      <c r="BD482" s="834"/>
      <c r="BE482" s="834"/>
      <c r="BF482" s="834"/>
      <c r="BG482" s="842"/>
      <c r="BH482" s="843"/>
      <c r="BI482" s="843"/>
      <c r="ET482" s="33"/>
      <c r="EU482" s="37">
        <f t="shared" si="119"/>
        <v>0</v>
      </c>
      <c r="EV482" s="37" t="str">
        <f t="shared" si="120"/>
        <v/>
      </c>
      <c r="EX482" s="21">
        <f>IF(AND(OR($M482=PL①!$A$25,$M482=PL①!$A$26,$M482=PL①!$A$27),OR($AG482=PL①!$H$26,$AG482=PL①!$H$27,$AG482=PL①!$H$28)),1,0)</f>
        <v>0</v>
      </c>
      <c r="EY482" s="21">
        <f t="shared" si="121"/>
        <v>0</v>
      </c>
      <c r="EZ482" s="112">
        <f>IF($EY482=0,1,IF($O$73="",0,VLOOKUP($O$73,PL②!$A$58:$P$1517,$EY482))+IF($AD$73="",0,VLOOKUP($AD$73,PL②!$A$58:$P$1517,$EY482))+IF($AS$73="",0,VLOOKUP($AS$73,PL②!$A$58:$P$1517,$EY482)))</f>
        <v>1</v>
      </c>
      <c r="FA482" s="21" t="str">
        <f t="shared" si="122"/>
        <v/>
      </c>
      <c r="FB482" s="112"/>
      <c r="FC482" s="21">
        <f>IF(OR($M482=PL①!$A$25,$M482=PL①!$A$26,$M482=PL①!$A$28,$M482=PL①!$A$29),1,0)</f>
        <v>0</v>
      </c>
      <c r="FF482" s="21">
        <f t="shared" si="123"/>
        <v>0</v>
      </c>
      <c r="FG482" s="21">
        <f t="shared" si="124"/>
        <v>0</v>
      </c>
      <c r="FH482" s="21">
        <f>IF(AND($AG482=PL①!$H$29,OR(入力①申請書項目!$M482=PL①!$A$25,入力①申請書項目!$M482=PL①!$A$26,入力①申請書項目!$M482=PL①!$A$27)),1,0)</f>
        <v>0</v>
      </c>
      <c r="FI482" s="21">
        <f>IF(AND($O$69=PL②!$G$1,入力①申請書項目!$AG482=PL①!$H$26,OR(入力①申請書項目!$M482=PL①!$A$25,入力①申請書項目!$M482=PL①!$A$26,入力①申請書項目!$M482=PL①!$A$28,入力①申請書項目!$M482=PL①!$A$29)),1,0)</f>
        <v>0</v>
      </c>
      <c r="FJ482" s="21">
        <f>IF(AND($AT482=PL①!$D$26,OR(入力①申請書項目!$M482=PL①!$A$25,入力①申請書項目!$M482=PL①!$A$26,入力①申請書項目!$M482=PL①!$A$27)),1,0)</f>
        <v>0</v>
      </c>
      <c r="FL482" s="37" t="str">
        <f t="shared" si="125"/>
        <v/>
      </c>
      <c r="FM482" s="37" t="str">
        <f t="shared" si="126"/>
        <v/>
      </c>
      <c r="FN482" s="37" t="str">
        <f t="shared" si="127"/>
        <v/>
      </c>
      <c r="FO482" s="37" t="str">
        <f t="shared" si="128"/>
        <v/>
      </c>
      <c r="FP482" s="37" t="str">
        <f t="shared" si="129"/>
        <v/>
      </c>
      <c r="FR482" s="54">
        <f t="shared" si="130"/>
        <v>1</v>
      </c>
      <c r="FS482" s="54" t="str">
        <f t="shared" si="131"/>
        <v/>
      </c>
    </row>
    <row r="483" spans="4:175">
      <c r="D483" s="410">
        <v>315</v>
      </c>
      <c r="E483" s="842"/>
      <c r="F483" s="843"/>
      <c r="G483" s="842"/>
      <c r="H483" s="843"/>
      <c r="I483" s="843"/>
      <c r="J483" s="842"/>
      <c r="K483" s="843"/>
      <c r="L483" s="843"/>
      <c r="M483" s="842"/>
      <c r="N483" s="842"/>
      <c r="O483" s="842"/>
      <c r="P483" s="842"/>
      <c r="Q483" s="853"/>
      <c r="R483" s="853"/>
      <c r="S483" s="853"/>
      <c r="T483" s="853"/>
      <c r="U483" s="853"/>
      <c r="V483" s="853"/>
      <c r="W483" s="853"/>
      <c r="X483" s="853"/>
      <c r="Y483" s="853"/>
      <c r="Z483" s="853"/>
      <c r="AA483" s="837"/>
      <c r="AB483" s="838"/>
      <c r="AC483" s="838"/>
      <c r="AD483" s="841"/>
      <c r="AE483" s="853"/>
      <c r="AF483" s="853"/>
      <c r="AG483" s="842"/>
      <c r="AH483" s="842"/>
      <c r="AI483" s="842"/>
      <c r="AJ483" s="842"/>
      <c r="AK483" s="839"/>
      <c r="AL483" s="839"/>
      <c r="AM483" s="839"/>
      <c r="AN483" s="853"/>
      <c r="AO483" s="853"/>
      <c r="AP483" s="849">
        <f t="shared" si="132"/>
        <v>0</v>
      </c>
      <c r="AQ483" s="849"/>
      <c r="AR483" s="849"/>
      <c r="AS483" s="849"/>
      <c r="AT483" s="855"/>
      <c r="AU483" s="855"/>
      <c r="AV483" s="834"/>
      <c r="AW483" s="834"/>
      <c r="AX483" s="834"/>
      <c r="AY483" s="834"/>
      <c r="AZ483" s="834"/>
      <c r="BA483" s="834"/>
      <c r="BB483" s="834"/>
      <c r="BC483" s="834"/>
      <c r="BD483" s="834"/>
      <c r="BE483" s="834"/>
      <c r="BF483" s="834"/>
      <c r="BG483" s="842"/>
      <c r="BH483" s="843"/>
      <c r="BI483" s="843"/>
      <c r="ET483" s="33"/>
      <c r="EU483" s="37">
        <f t="shared" si="119"/>
        <v>0</v>
      </c>
      <c r="EV483" s="37" t="str">
        <f t="shared" si="120"/>
        <v/>
      </c>
      <c r="EX483" s="21">
        <f>IF(AND(OR($M483=PL①!$A$25,$M483=PL①!$A$26,$M483=PL①!$A$27),OR($AG483=PL①!$H$26,$AG483=PL①!$H$27,$AG483=PL①!$H$28)),1,0)</f>
        <v>0</v>
      </c>
      <c r="EY483" s="21">
        <f t="shared" si="121"/>
        <v>0</v>
      </c>
      <c r="EZ483" s="112">
        <f>IF($EY483=0,1,IF($O$73="",0,VLOOKUP($O$73,PL②!$A$58:$P$1517,$EY483))+IF($AD$73="",0,VLOOKUP($AD$73,PL②!$A$58:$P$1517,$EY483))+IF($AS$73="",0,VLOOKUP($AS$73,PL②!$A$58:$P$1517,$EY483)))</f>
        <v>1</v>
      </c>
      <c r="FA483" s="21" t="str">
        <f t="shared" si="122"/>
        <v/>
      </c>
      <c r="FB483" s="112"/>
      <c r="FC483" s="21">
        <f>IF(OR($M483=PL①!$A$25,$M483=PL①!$A$26,$M483=PL①!$A$28,$M483=PL①!$A$29),1,0)</f>
        <v>0</v>
      </c>
      <c r="FF483" s="21">
        <f t="shared" si="123"/>
        <v>0</v>
      </c>
      <c r="FG483" s="21">
        <f t="shared" si="124"/>
        <v>0</v>
      </c>
      <c r="FH483" s="21">
        <f>IF(AND($AG483=PL①!$H$29,OR(入力①申請書項目!$M483=PL①!$A$25,入力①申請書項目!$M483=PL①!$A$26,入力①申請書項目!$M483=PL①!$A$27)),1,0)</f>
        <v>0</v>
      </c>
      <c r="FI483" s="21">
        <f>IF(AND($O$69=PL②!$G$1,入力①申請書項目!$AG483=PL①!$H$26,OR(入力①申請書項目!$M483=PL①!$A$25,入力①申請書項目!$M483=PL①!$A$26,入力①申請書項目!$M483=PL①!$A$28,入力①申請書項目!$M483=PL①!$A$29)),1,0)</f>
        <v>0</v>
      </c>
      <c r="FJ483" s="21">
        <f>IF(AND($AT483=PL①!$D$26,OR(入力①申請書項目!$M483=PL①!$A$25,入力①申請書項目!$M483=PL①!$A$26,入力①申請書項目!$M483=PL①!$A$27)),1,0)</f>
        <v>0</v>
      </c>
      <c r="FL483" s="37" t="str">
        <f t="shared" si="125"/>
        <v/>
      </c>
      <c r="FM483" s="37" t="str">
        <f t="shared" si="126"/>
        <v/>
      </c>
      <c r="FN483" s="37" t="str">
        <f t="shared" si="127"/>
        <v/>
      </c>
      <c r="FO483" s="37" t="str">
        <f t="shared" si="128"/>
        <v/>
      </c>
      <c r="FP483" s="37" t="str">
        <f t="shared" si="129"/>
        <v/>
      </c>
      <c r="FR483" s="54">
        <f t="shared" si="130"/>
        <v>1</v>
      </c>
      <c r="FS483" s="54" t="str">
        <f t="shared" si="131"/>
        <v/>
      </c>
    </row>
    <row r="484" spans="4:175">
      <c r="D484" s="410">
        <v>316</v>
      </c>
      <c r="E484" s="842"/>
      <c r="F484" s="843"/>
      <c r="G484" s="842"/>
      <c r="H484" s="843"/>
      <c r="I484" s="843"/>
      <c r="J484" s="842"/>
      <c r="K484" s="843"/>
      <c r="L484" s="843"/>
      <c r="M484" s="842"/>
      <c r="N484" s="842"/>
      <c r="O484" s="842"/>
      <c r="P484" s="842"/>
      <c r="Q484" s="853"/>
      <c r="R484" s="853"/>
      <c r="S484" s="853"/>
      <c r="T484" s="853"/>
      <c r="U484" s="853"/>
      <c r="V484" s="853"/>
      <c r="W484" s="853"/>
      <c r="X484" s="853"/>
      <c r="Y484" s="853"/>
      <c r="Z484" s="853"/>
      <c r="AA484" s="835"/>
      <c r="AB484" s="836"/>
      <c r="AC484" s="836"/>
      <c r="AD484" s="840"/>
      <c r="AE484" s="840"/>
      <c r="AF484" s="841"/>
      <c r="AG484" s="850"/>
      <c r="AH484" s="851"/>
      <c r="AI484" s="851"/>
      <c r="AJ484" s="852"/>
      <c r="AK484" s="839"/>
      <c r="AL484" s="839"/>
      <c r="AM484" s="839"/>
      <c r="AN484" s="854"/>
      <c r="AO484" s="840"/>
      <c r="AP484" s="849">
        <f t="shared" si="132"/>
        <v>0</v>
      </c>
      <c r="AQ484" s="849"/>
      <c r="AR484" s="849"/>
      <c r="AS484" s="849"/>
      <c r="AT484" s="847"/>
      <c r="AU484" s="848"/>
      <c r="AV484" s="834"/>
      <c r="AW484" s="834"/>
      <c r="AX484" s="834"/>
      <c r="AY484" s="834"/>
      <c r="AZ484" s="834"/>
      <c r="BA484" s="834"/>
      <c r="BB484" s="834"/>
      <c r="BC484" s="834"/>
      <c r="BD484" s="844"/>
      <c r="BE484" s="845"/>
      <c r="BF484" s="846"/>
      <c r="BG484" s="842"/>
      <c r="BH484" s="843"/>
      <c r="BI484" s="843"/>
      <c r="ET484" s="33"/>
      <c r="EU484" s="37">
        <f t="shared" si="119"/>
        <v>0</v>
      </c>
      <c r="EV484" s="37" t="str">
        <f t="shared" si="120"/>
        <v/>
      </c>
      <c r="EX484" s="21">
        <f>IF(AND(OR($M484=PL①!$A$25,$M484=PL①!$A$26,$M484=PL①!$A$27),OR($AG484=PL①!$H$26,$AG484=PL①!$H$27,$AG484=PL①!$H$28)),1,0)</f>
        <v>0</v>
      </c>
      <c r="EY484" s="21">
        <f t="shared" si="121"/>
        <v>0</v>
      </c>
      <c r="EZ484" s="112">
        <f>IF($EY484=0,1,IF($O$73="",0,VLOOKUP($O$73,PL②!$A$58:$P$1517,$EY484))+IF($AD$73="",0,VLOOKUP($AD$73,PL②!$A$58:$P$1517,$EY484))+IF($AS$73="",0,VLOOKUP($AS$73,PL②!$A$58:$P$1517,$EY484)))</f>
        <v>1</v>
      </c>
      <c r="FA484" s="21" t="str">
        <f t="shared" si="122"/>
        <v/>
      </c>
      <c r="FB484" s="112"/>
      <c r="FC484" s="21">
        <f>IF(OR($M484=PL①!$A$25,$M484=PL①!$A$26,$M484=PL①!$A$28,$M484=PL①!$A$29),1,0)</f>
        <v>0</v>
      </c>
      <c r="FF484" s="21">
        <f t="shared" si="123"/>
        <v>0</v>
      </c>
      <c r="FG484" s="21">
        <f t="shared" si="124"/>
        <v>0</v>
      </c>
      <c r="FH484" s="21">
        <f>IF(AND($AG484=PL①!$H$29,OR(入力①申請書項目!$M484=PL①!$A$25,入力①申請書項目!$M484=PL①!$A$26,入力①申請書項目!$M484=PL①!$A$27)),1,0)</f>
        <v>0</v>
      </c>
      <c r="FI484" s="21">
        <f>IF(AND($O$69=PL②!$G$1,入力①申請書項目!$AG484=PL①!$H$26,OR(入力①申請書項目!$M484=PL①!$A$25,入力①申請書項目!$M484=PL①!$A$26,入力①申請書項目!$M484=PL①!$A$28,入力①申請書項目!$M484=PL①!$A$29)),1,0)</f>
        <v>0</v>
      </c>
      <c r="FJ484" s="21">
        <f>IF(AND($AT484=PL①!$D$26,OR(入力①申請書項目!$M484=PL①!$A$25,入力①申請書項目!$M484=PL①!$A$26,入力①申請書項目!$M484=PL①!$A$27)),1,0)</f>
        <v>0</v>
      </c>
      <c r="FL484" s="37" t="str">
        <f t="shared" si="125"/>
        <v/>
      </c>
      <c r="FM484" s="37" t="str">
        <f t="shared" si="126"/>
        <v/>
      </c>
      <c r="FN484" s="37" t="str">
        <f t="shared" si="127"/>
        <v/>
      </c>
      <c r="FO484" s="37" t="str">
        <f t="shared" si="128"/>
        <v/>
      </c>
      <c r="FP484" s="37" t="str">
        <f t="shared" si="129"/>
        <v/>
      </c>
      <c r="FR484" s="54">
        <f t="shared" si="130"/>
        <v>1</v>
      </c>
      <c r="FS484" s="54" t="str">
        <f t="shared" si="131"/>
        <v/>
      </c>
    </row>
    <row r="485" spans="4:175">
      <c r="D485" s="410">
        <v>317</v>
      </c>
      <c r="E485" s="842"/>
      <c r="F485" s="843"/>
      <c r="G485" s="842"/>
      <c r="H485" s="843"/>
      <c r="I485" s="843"/>
      <c r="J485" s="842"/>
      <c r="K485" s="843"/>
      <c r="L485" s="843"/>
      <c r="M485" s="842"/>
      <c r="N485" s="842"/>
      <c r="O485" s="842"/>
      <c r="P485" s="842"/>
      <c r="Q485" s="853"/>
      <c r="R485" s="853"/>
      <c r="S485" s="853"/>
      <c r="T485" s="853"/>
      <c r="U485" s="853"/>
      <c r="V485" s="853"/>
      <c r="W485" s="853"/>
      <c r="X485" s="853"/>
      <c r="Y485" s="853"/>
      <c r="Z485" s="853"/>
      <c r="AA485" s="835"/>
      <c r="AB485" s="836"/>
      <c r="AC485" s="836"/>
      <c r="AD485" s="841"/>
      <c r="AE485" s="853"/>
      <c r="AF485" s="853"/>
      <c r="AG485" s="842"/>
      <c r="AH485" s="842"/>
      <c r="AI485" s="842"/>
      <c r="AJ485" s="842"/>
      <c r="AK485" s="839"/>
      <c r="AL485" s="839"/>
      <c r="AM485" s="839"/>
      <c r="AN485" s="853"/>
      <c r="AO485" s="853"/>
      <c r="AP485" s="849">
        <f t="shared" si="132"/>
        <v>0</v>
      </c>
      <c r="AQ485" s="849"/>
      <c r="AR485" s="849"/>
      <c r="AS485" s="849"/>
      <c r="AT485" s="855"/>
      <c r="AU485" s="855"/>
      <c r="AV485" s="834"/>
      <c r="AW485" s="834"/>
      <c r="AX485" s="834"/>
      <c r="AY485" s="834"/>
      <c r="AZ485" s="834"/>
      <c r="BA485" s="834"/>
      <c r="BB485" s="834"/>
      <c r="BC485" s="834"/>
      <c r="BD485" s="834"/>
      <c r="BE485" s="834"/>
      <c r="BF485" s="834"/>
      <c r="BG485" s="842"/>
      <c r="BH485" s="843"/>
      <c r="BI485" s="843"/>
      <c r="ET485" s="33"/>
      <c r="EU485" s="37">
        <f t="shared" si="119"/>
        <v>0</v>
      </c>
      <c r="EV485" s="37" t="str">
        <f t="shared" si="120"/>
        <v/>
      </c>
      <c r="EX485" s="21">
        <f>IF(AND(OR($M485=PL①!$A$25,$M485=PL①!$A$26,$M485=PL①!$A$27),OR($AG485=PL①!$H$26,$AG485=PL①!$H$27,$AG485=PL①!$H$28)),1,0)</f>
        <v>0</v>
      </c>
      <c r="EY485" s="21">
        <f t="shared" si="121"/>
        <v>0</v>
      </c>
      <c r="EZ485" s="112">
        <f>IF($EY485=0,1,IF($O$73="",0,VLOOKUP($O$73,PL②!$A$58:$P$1517,$EY485))+IF($AD$73="",0,VLOOKUP($AD$73,PL②!$A$58:$P$1517,$EY485))+IF($AS$73="",0,VLOOKUP($AS$73,PL②!$A$58:$P$1517,$EY485)))</f>
        <v>1</v>
      </c>
      <c r="FA485" s="21" t="str">
        <f t="shared" si="122"/>
        <v/>
      </c>
      <c r="FB485" s="112"/>
      <c r="FC485" s="21">
        <f>IF(OR($M485=PL①!$A$25,$M485=PL①!$A$26,$M485=PL①!$A$28,$M485=PL①!$A$29),1,0)</f>
        <v>0</v>
      </c>
      <c r="FF485" s="21">
        <f t="shared" si="123"/>
        <v>0</v>
      </c>
      <c r="FG485" s="21">
        <f t="shared" si="124"/>
        <v>0</v>
      </c>
      <c r="FH485" s="21">
        <f>IF(AND($AG485=PL①!$H$29,OR(入力①申請書項目!$M485=PL①!$A$25,入力①申請書項目!$M485=PL①!$A$26,入力①申請書項目!$M485=PL①!$A$27)),1,0)</f>
        <v>0</v>
      </c>
      <c r="FI485" s="21">
        <f>IF(AND($O$69=PL②!$G$1,入力①申請書項目!$AG485=PL①!$H$26,OR(入力①申請書項目!$M485=PL①!$A$25,入力①申請書項目!$M485=PL①!$A$26,入力①申請書項目!$M485=PL①!$A$28,入力①申請書項目!$M485=PL①!$A$29)),1,0)</f>
        <v>0</v>
      </c>
      <c r="FJ485" s="21">
        <f>IF(AND($AT485=PL①!$D$26,OR(入力①申請書項目!$M485=PL①!$A$25,入力①申請書項目!$M485=PL①!$A$26,入力①申請書項目!$M485=PL①!$A$27)),1,0)</f>
        <v>0</v>
      </c>
      <c r="FL485" s="37" t="str">
        <f t="shared" si="125"/>
        <v/>
      </c>
      <c r="FM485" s="37" t="str">
        <f t="shared" si="126"/>
        <v/>
      </c>
      <c r="FN485" s="37" t="str">
        <f t="shared" si="127"/>
        <v/>
      </c>
      <c r="FO485" s="37" t="str">
        <f t="shared" si="128"/>
        <v/>
      </c>
      <c r="FP485" s="37" t="str">
        <f t="shared" si="129"/>
        <v/>
      </c>
      <c r="FR485" s="54">
        <f t="shared" si="130"/>
        <v>1</v>
      </c>
      <c r="FS485" s="54" t="str">
        <f t="shared" si="131"/>
        <v/>
      </c>
    </row>
    <row r="486" spans="4:175">
      <c r="D486" s="410">
        <v>318</v>
      </c>
      <c r="E486" s="842"/>
      <c r="F486" s="843"/>
      <c r="G486" s="842"/>
      <c r="H486" s="843"/>
      <c r="I486" s="843"/>
      <c r="J486" s="842"/>
      <c r="K486" s="843"/>
      <c r="L486" s="843"/>
      <c r="M486" s="842"/>
      <c r="N486" s="842"/>
      <c r="O486" s="842"/>
      <c r="P486" s="842"/>
      <c r="Q486" s="853"/>
      <c r="R486" s="853"/>
      <c r="S486" s="853"/>
      <c r="T486" s="853"/>
      <c r="U486" s="853"/>
      <c r="V486" s="853"/>
      <c r="W486" s="853"/>
      <c r="X486" s="853"/>
      <c r="Y486" s="853"/>
      <c r="Z486" s="853"/>
      <c r="AA486" s="837"/>
      <c r="AB486" s="838"/>
      <c r="AC486" s="838"/>
      <c r="AD486" s="841"/>
      <c r="AE486" s="853"/>
      <c r="AF486" s="853"/>
      <c r="AG486" s="842"/>
      <c r="AH486" s="842"/>
      <c r="AI486" s="842"/>
      <c r="AJ486" s="842"/>
      <c r="AK486" s="839"/>
      <c r="AL486" s="839"/>
      <c r="AM486" s="839"/>
      <c r="AN486" s="853"/>
      <c r="AO486" s="853"/>
      <c r="AP486" s="849">
        <f t="shared" si="132"/>
        <v>0</v>
      </c>
      <c r="AQ486" s="849"/>
      <c r="AR486" s="849"/>
      <c r="AS486" s="849"/>
      <c r="AT486" s="855"/>
      <c r="AU486" s="855"/>
      <c r="AV486" s="834"/>
      <c r="AW486" s="834"/>
      <c r="AX486" s="834"/>
      <c r="AY486" s="834"/>
      <c r="AZ486" s="834"/>
      <c r="BA486" s="834"/>
      <c r="BB486" s="834"/>
      <c r="BC486" s="834"/>
      <c r="BD486" s="834"/>
      <c r="BE486" s="834"/>
      <c r="BF486" s="834"/>
      <c r="BG486" s="842"/>
      <c r="BH486" s="843"/>
      <c r="BI486" s="843"/>
      <c r="ET486" s="33"/>
      <c r="EU486" s="37">
        <f t="shared" si="119"/>
        <v>0</v>
      </c>
      <c r="EV486" s="37" t="str">
        <f t="shared" si="120"/>
        <v/>
      </c>
      <c r="EX486" s="21">
        <f>IF(AND(OR($M486=PL①!$A$25,$M486=PL①!$A$26,$M486=PL①!$A$27),OR($AG486=PL①!$H$26,$AG486=PL①!$H$27,$AG486=PL①!$H$28)),1,0)</f>
        <v>0</v>
      </c>
      <c r="EY486" s="21">
        <f t="shared" si="121"/>
        <v>0</v>
      </c>
      <c r="EZ486" s="112">
        <f>IF($EY486=0,1,IF($O$73="",0,VLOOKUP($O$73,PL②!$A$58:$P$1517,$EY486))+IF($AD$73="",0,VLOOKUP($AD$73,PL②!$A$58:$P$1517,$EY486))+IF($AS$73="",0,VLOOKUP($AS$73,PL②!$A$58:$P$1517,$EY486)))</f>
        <v>1</v>
      </c>
      <c r="FA486" s="21" t="str">
        <f t="shared" si="122"/>
        <v/>
      </c>
      <c r="FB486" s="112"/>
      <c r="FC486" s="21">
        <f>IF(OR($M486=PL①!$A$25,$M486=PL①!$A$26,$M486=PL①!$A$28,$M486=PL①!$A$29),1,0)</f>
        <v>0</v>
      </c>
      <c r="FF486" s="21">
        <f t="shared" si="123"/>
        <v>0</v>
      </c>
      <c r="FG486" s="21">
        <f t="shared" si="124"/>
        <v>0</v>
      </c>
      <c r="FH486" s="21">
        <f>IF(AND($AG486=PL①!$H$29,OR(入力①申請書項目!$M486=PL①!$A$25,入力①申請書項目!$M486=PL①!$A$26,入力①申請書項目!$M486=PL①!$A$27)),1,0)</f>
        <v>0</v>
      </c>
      <c r="FI486" s="21">
        <f>IF(AND($O$69=PL②!$G$1,入力①申請書項目!$AG486=PL①!$H$26,OR(入力①申請書項目!$M486=PL①!$A$25,入力①申請書項目!$M486=PL①!$A$26,入力①申請書項目!$M486=PL①!$A$28,入力①申請書項目!$M486=PL①!$A$29)),1,0)</f>
        <v>0</v>
      </c>
      <c r="FJ486" s="21">
        <f>IF(AND($AT486=PL①!$D$26,OR(入力①申請書項目!$M486=PL①!$A$25,入力①申請書項目!$M486=PL①!$A$26,入力①申請書項目!$M486=PL①!$A$27)),1,0)</f>
        <v>0</v>
      </c>
      <c r="FL486" s="37" t="str">
        <f t="shared" si="125"/>
        <v/>
      </c>
      <c r="FM486" s="37" t="str">
        <f t="shared" si="126"/>
        <v/>
      </c>
      <c r="FN486" s="37" t="str">
        <f t="shared" si="127"/>
        <v/>
      </c>
      <c r="FO486" s="37" t="str">
        <f t="shared" si="128"/>
        <v/>
      </c>
      <c r="FP486" s="37" t="str">
        <f t="shared" si="129"/>
        <v/>
      </c>
      <c r="FR486" s="54">
        <f t="shared" si="130"/>
        <v>1</v>
      </c>
      <c r="FS486" s="54" t="str">
        <f t="shared" si="131"/>
        <v/>
      </c>
    </row>
    <row r="487" spans="4:175">
      <c r="D487" s="410">
        <v>319</v>
      </c>
      <c r="E487" s="842"/>
      <c r="F487" s="843"/>
      <c r="G487" s="842"/>
      <c r="H487" s="843"/>
      <c r="I487" s="843"/>
      <c r="J487" s="842"/>
      <c r="K487" s="843"/>
      <c r="L487" s="843"/>
      <c r="M487" s="842"/>
      <c r="N487" s="842"/>
      <c r="O487" s="842"/>
      <c r="P487" s="842"/>
      <c r="Q487" s="853"/>
      <c r="R487" s="853"/>
      <c r="S487" s="853"/>
      <c r="T487" s="853"/>
      <c r="U487" s="853"/>
      <c r="V487" s="853"/>
      <c r="W487" s="853"/>
      <c r="X487" s="853"/>
      <c r="Y487" s="853"/>
      <c r="Z487" s="853"/>
      <c r="AA487" s="835"/>
      <c r="AB487" s="836"/>
      <c r="AC487" s="836"/>
      <c r="AD487" s="840"/>
      <c r="AE487" s="840"/>
      <c r="AF487" s="841"/>
      <c r="AG487" s="850"/>
      <c r="AH487" s="851"/>
      <c r="AI487" s="851"/>
      <c r="AJ487" s="852"/>
      <c r="AK487" s="839"/>
      <c r="AL487" s="839"/>
      <c r="AM487" s="839"/>
      <c r="AN487" s="854"/>
      <c r="AO487" s="840"/>
      <c r="AP487" s="849">
        <f t="shared" si="132"/>
        <v>0</v>
      </c>
      <c r="AQ487" s="849"/>
      <c r="AR487" s="849"/>
      <c r="AS487" s="849"/>
      <c r="AT487" s="847"/>
      <c r="AU487" s="848"/>
      <c r="AV487" s="834"/>
      <c r="AW487" s="834"/>
      <c r="AX487" s="834"/>
      <c r="AY487" s="834"/>
      <c r="AZ487" s="834"/>
      <c r="BA487" s="834"/>
      <c r="BB487" s="834"/>
      <c r="BC487" s="834"/>
      <c r="BD487" s="844"/>
      <c r="BE487" s="845"/>
      <c r="BF487" s="846"/>
      <c r="BG487" s="842"/>
      <c r="BH487" s="843"/>
      <c r="BI487" s="843"/>
      <c r="ET487" s="33"/>
      <c r="EU487" s="37">
        <f t="shared" si="119"/>
        <v>0</v>
      </c>
      <c r="EV487" s="37" t="str">
        <f t="shared" si="120"/>
        <v/>
      </c>
      <c r="EX487" s="21">
        <f>IF(AND(OR($M487=PL①!$A$25,$M487=PL①!$A$26,$M487=PL①!$A$27),OR($AG487=PL①!$H$26,$AG487=PL①!$H$27,$AG487=PL①!$H$28)),1,0)</f>
        <v>0</v>
      </c>
      <c r="EY487" s="21">
        <f t="shared" si="121"/>
        <v>0</v>
      </c>
      <c r="EZ487" s="112">
        <f>IF($EY487=0,1,IF($O$73="",0,VLOOKUP($O$73,PL②!$A$58:$P$1517,$EY487))+IF($AD$73="",0,VLOOKUP($AD$73,PL②!$A$58:$P$1517,$EY487))+IF($AS$73="",0,VLOOKUP($AS$73,PL②!$A$58:$P$1517,$EY487)))</f>
        <v>1</v>
      </c>
      <c r="FA487" s="21" t="str">
        <f t="shared" si="122"/>
        <v/>
      </c>
      <c r="FB487" s="112"/>
      <c r="FC487" s="21">
        <f>IF(OR($M487=PL①!$A$25,$M487=PL①!$A$26,$M487=PL①!$A$28,$M487=PL①!$A$29),1,0)</f>
        <v>0</v>
      </c>
      <c r="FF487" s="21">
        <f t="shared" si="123"/>
        <v>0</v>
      </c>
      <c r="FG487" s="21">
        <f t="shared" si="124"/>
        <v>0</v>
      </c>
      <c r="FH487" s="21">
        <f>IF(AND($AG487=PL①!$H$29,OR(入力①申請書項目!$M487=PL①!$A$25,入力①申請書項目!$M487=PL①!$A$26,入力①申請書項目!$M487=PL①!$A$27)),1,0)</f>
        <v>0</v>
      </c>
      <c r="FI487" s="21">
        <f>IF(AND($O$69=PL②!$G$1,入力①申請書項目!$AG487=PL①!$H$26,OR(入力①申請書項目!$M487=PL①!$A$25,入力①申請書項目!$M487=PL①!$A$26,入力①申請書項目!$M487=PL①!$A$28,入力①申請書項目!$M487=PL①!$A$29)),1,0)</f>
        <v>0</v>
      </c>
      <c r="FJ487" s="21">
        <f>IF(AND($AT487=PL①!$D$26,OR(入力①申請書項目!$M487=PL①!$A$25,入力①申請書項目!$M487=PL①!$A$26,入力①申請書項目!$M487=PL①!$A$27)),1,0)</f>
        <v>0</v>
      </c>
      <c r="FL487" s="37" t="str">
        <f t="shared" si="125"/>
        <v/>
      </c>
      <c r="FM487" s="37" t="str">
        <f t="shared" si="126"/>
        <v/>
      </c>
      <c r="FN487" s="37" t="str">
        <f t="shared" si="127"/>
        <v/>
      </c>
      <c r="FO487" s="37" t="str">
        <f t="shared" si="128"/>
        <v/>
      </c>
      <c r="FP487" s="37" t="str">
        <f t="shared" si="129"/>
        <v/>
      </c>
      <c r="FR487" s="54">
        <f t="shared" si="130"/>
        <v>1</v>
      </c>
      <c r="FS487" s="54" t="str">
        <f t="shared" si="131"/>
        <v/>
      </c>
    </row>
    <row r="488" spans="4:175">
      <c r="D488" s="410">
        <v>320</v>
      </c>
      <c r="E488" s="842"/>
      <c r="F488" s="843"/>
      <c r="G488" s="842"/>
      <c r="H488" s="843"/>
      <c r="I488" s="843"/>
      <c r="J488" s="842"/>
      <c r="K488" s="843"/>
      <c r="L488" s="843"/>
      <c r="M488" s="842"/>
      <c r="N488" s="842"/>
      <c r="O488" s="842"/>
      <c r="P488" s="842"/>
      <c r="Q488" s="853"/>
      <c r="R488" s="853"/>
      <c r="S488" s="853"/>
      <c r="T488" s="853"/>
      <c r="U488" s="853"/>
      <c r="V488" s="853"/>
      <c r="W488" s="853"/>
      <c r="X488" s="853"/>
      <c r="Y488" s="853"/>
      <c r="Z488" s="853"/>
      <c r="AA488" s="835"/>
      <c r="AB488" s="836"/>
      <c r="AC488" s="836"/>
      <c r="AD488" s="841"/>
      <c r="AE488" s="853"/>
      <c r="AF488" s="853"/>
      <c r="AG488" s="842"/>
      <c r="AH488" s="842"/>
      <c r="AI488" s="842"/>
      <c r="AJ488" s="842"/>
      <c r="AK488" s="839"/>
      <c r="AL488" s="839"/>
      <c r="AM488" s="839"/>
      <c r="AN488" s="853"/>
      <c r="AO488" s="853"/>
      <c r="AP488" s="849">
        <f t="shared" si="132"/>
        <v>0</v>
      </c>
      <c r="AQ488" s="849"/>
      <c r="AR488" s="849"/>
      <c r="AS488" s="849"/>
      <c r="AT488" s="855"/>
      <c r="AU488" s="855"/>
      <c r="AV488" s="834"/>
      <c r="AW488" s="834"/>
      <c r="AX488" s="834"/>
      <c r="AY488" s="834"/>
      <c r="AZ488" s="834"/>
      <c r="BA488" s="834"/>
      <c r="BB488" s="834"/>
      <c r="BC488" s="834"/>
      <c r="BD488" s="834"/>
      <c r="BE488" s="834"/>
      <c r="BF488" s="834"/>
      <c r="BG488" s="842"/>
      <c r="BH488" s="843"/>
      <c r="BI488" s="843"/>
      <c r="ET488" s="33"/>
      <c r="EU488" s="37">
        <f t="shared" si="119"/>
        <v>0</v>
      </c>
      <c r="EV488" s="37" t="str">
        <f t="shared" si="120"/>
        <v/>
      </c>
      <c r="EX488" s="21">
        <f>IF(AND(OR($M488=PL①!$A$25,$M488=PL①!$A$26,$M488=PL①!$A$27),OR($AG488=PL①!$H$26,$AG488=PL①!$H$27,$AG488=PL①!$H$28)),1,0)</f>
        <v>0</v>
      </c>
      <c r="EY488" s="21">
        <f t="shared" si="121"/>
        <v>0</v>
      </c>
      <c r="EZ488" s="112">
        <f>IF($EY488=0,1,IF($O$73="",0,VLOOKUP($O$73,PL②!$A$58:$P$1517,$EY488))+IF($AD$73="",0,VLOOKUP($AD$73,PL②!$A$58:$P$1517,$EY488))+IF($AS$73="",0,VLOOKUP($AS$73,PL②!$A$58:$P$1517,$EY488)))</f>
        <v>1</v>
      </c>
      <c r="FA488" s="21" t="str">
        <f t="shared" si="122"/>
        <v/>
      </c>
      <c r="FB488" s="112"/>
      <c r="FC488" s="21">
        <f>IF(OR($M488=PL①!$A$25,$M488=PL①!$A$26,$M488=PL①!$A$28,$M488=PL①!$A$29),1,0)</f>
        <v>0</v>
      </c>
      <c r="FF488" s="21">
        <f t="shared" si="123"/>
        <v>0</v>
      </c>
      <c r="FG488" s="21">
        <f t="shared" si="124"/>
        <v>0</v>
      </c>
      <c r="FH488" s="21">
        <f>IF(AND($AG488=PL①!$H$29,OR(入力①申請書項目!$M488=PL①!$A$25,入力①申請書項目!$M488=PL①!$A$26,入力①申請書項目!$M488=PL①!$A$27)),1,0)</f>
        <v>0</v>
      </c>
      <c r="FI488" s="21">
        <f>IF(AND($O$69=PL②!$G$1,入力①申請書項目!$AG488=PL①!$H$26,OR(入力①申請書項目!$M488=PL①!$A$25,入力①申請書項目!$M488=PL①!$A$26,入力①申請書項目!$M488=PL①!$A$28,入力①申請書項目!$M488=PL①!$A$29)),1,0)</f>
        <v>0</v>
      </c>
      <c r="FJ488" s="21">
        <f>IF(AND($AT488=PL①!$D$26,OR(入力①申請書項目!$M488=PL①!$A$25,入力①申請書項目!$M488=PL①!$A$26,入力①申請書項目!$M488=PL①!$A$27)),1,0)</f>
        <v>0</v>
      </c>
      <c r="FL488" s="37" t="str">
        <f t="shared" si="125"/>
        <v/>
      </c>
      <c r="FM488" s="37" t="str">
        <f t="shared" si="126"/>
        <v/>
      </c>
      <c r="FN488" s="37" t="str">
        <f t="shared" si="127"/>
        <v/>
      </c>
      <c r="FO488" s="37" t="str">
        <f t="shared" si="128"/>
        <v/>
      </c>
      <c r="FP488" s="37" t="str">
        <f t="shared" si="129"/>
        <v/>
      </c>
      <c r="FR488" s="54">
        <f t="shared" si="130"/>
        <v>1</v>
      </c>
      <c r="FS488" s="54" t="str">
        <f t="shared" si="131"/>
        <v/>
      </c>
    </row>
    <row r="489" spans="4:175">
      <c r="D489" s="410">
        <v>321</v>
      </c>
      <c r="E489" s="842"/>
      <c r="F489" s="843"/>
      <c r="G489" s="842"/>
      <c r="H489" s="843"/>
      <c r="I489" s="843"/>
      <c r="J489" s="842"/>
      <c r="K489" s="843"/>
      <c r="L489" s="843"/>
      <c r="M489" s="842"/>
      <c r="N489" s="842"/>
      <c r="O489" s="842"/>
      <c r="P489" s="842"/>
      <c r="Q489" s="853"/>
      <c r="R489" s="853"/>
      <c r="S489" s="853"/>
      <c r="T489" s="853"/>
      <c r="U489" s="853"/>
      <c r="V489" s="853"/>
      <c r="W489" s="853"/>
      <c r="X489" s="853"/>
      <c r="Y489" s="853"/>
      <c r="Z489" s="853"/>
      <c r="AA489" s="837"/>
      <c r="AB489" s="838"/>
      <c r="AC489" s="838"/>
      <c r="AD489" s="841"/>
      <c r="AE489" s="853"/>
      <c r="AF489" s="853"/>
      <c r="AG489" s="842"/>
      <c r="AH489" s="842"/>
      <c r="AI489" s="842"/>
      <c r="AJ489" s="842"/>
      <c r="AK489" s="839"/>
      <c r="AL489" s="839"/>
      <c r="AM489" s="839"/>
      <c r="AN489" s="853"/>
      <c r="AO489" s="853"/>
      <c r="AP489" s="849">
        <f t="shared" si="132"/>
        <v>0</v>
      </c>
      <c r="AQ489" s="849"/>
      <c r="AR489" s="849"/>
      <c r="AS489" s="849"/>
      <c r="AT489" s="855"/>
      <c r="AU489" s="855"/>
      <c r="AV489" s="834"/>
      <c r="AW489" s="834"/>
      <c r="AX489" s="834"/>
      <c r="AY489" s="834"/>
      <c r="AZ489" s="834"/>
      <c r="BA489" s="834"/>
      <c r="BB489" s="834"/>
      <c r="BC489" s="834"/>
      <c r="BD489" s="834"/>
      <c r="BE489" s="834"/>
      <c r="BF489" s="834"/>
      <c r="BG489" s="842"/>
      <c r="BH489" s="843"/>
      <c r="BI489" s="843"/>
      <c r="ET489" s="33"/>
      <c r="EU489" s="37">
        <f t="shared" si="119"/>
        <v>0</v>
      </c>
      <c r="EV489" s="37" t="str">
        <f t="shared" si="120"/>
        <v/>
      </c>
      <c r="EX489" s="21">
        <f>IF(AND(OR($M489=PL①!$A$25,$M489=PL①!$A$26,$M489=PL①!$A$27),OR($AG489=PL①!$H$26,$AG489=PL①!$H$27,$AG489=PL①!$H$28)),1,0)</f>
        <v>0</v>
      </c>
      <c r="EY489" s="21">
        <f t="shared" si="121"/>
        <v>0</v>
      </c>
      <c r="EZ489" s="112">
        <f>IF($EY489=0,1,IF($O$73="",0,VLOOKUP($O$73,PL②!$A$58:$P$1517,$EY489))+IF($AD$73="",0,VLOOKUP($AD$73,PL②!$A$58:$P$1517,$EY489))+IF($AS$73="",0,VLOOKUP($AS$73,PL②!$A$58:$P$1517,$EY489)))</f>
        <v>1</v>
      </c>
      <c r="FA489" s="21" t="str">
        <f t="shared" si="122"/>
        <v/>
      </c>
      <c r="FB489" s="112"/>
      <c r="FC489" s="21">
        <f>IF(OR($M489=PL①!$A$25,$M489=PL①!$A$26,$M489=PL①!$A$28,$M489=PL①!$A$29),1,0)</f>
        <v>0</v>
      </c>
      <c r="FF489" s="21">
        <f t="shared" si="123"/>
        <v>0</v>
      </c>
      <c r="FG489" s="21">
        <f t="shared" si="124"/>
        <v>0</v>
      </c>
      <c r="FH489" s="21">
        <f>IF(AND($AG489=PL①!$H$29,OR(入力①申請書項目!$M489=PL①!$A$25,入力①申請書項目!$M489=PL①!$A$26,入力①申請書項目!$M489=PL①!$A$27)),1,0)</f>
        <v>0</v>
      </c>
      <c r="FI489" s="21">
        <f>IF(AND($O$69=PL②!$G$1,入力①申請書項目!$AG489=PL①!$H$26,OR(入力①申請書項目!$M489=PL①!$A$25,入力①申請書項目!$M489=PL①!$A$26,入力①申請書項目!$M489=PL①!$A$28,入力①申請書項目!$M489=PL①!$A$29)),1,0)</f>
        <v>0</v>
      </c>
      <c r="FJ489" s="21">
        <f>IF(AND($AT489=PL①!$D$26,OR(入力①申請書項目!$M489=PL①!$A$25,入力①申請書項目!$M489=PL①!$A$26,入力①申請書項目!$M489=PL①!$A$27)),1,0)</f>
        <v>0</v>
      </c>
      <c r="FL489" s="37" t="str">
        <f t="shared" si="125"/>
        <v/>
      </c>
      <c r="FM489" s="37" t="str">
        <f t="shared" si="126"/>
        <v/>
      </c>
      <c r="FN489" s="37" t="str">
        <f t="shared" si="127"/>
        <v/>
      </c>
      <c r="FO489" s="37" t="str">
        <f t="shared" si="128"/>
        <v/>
      </c>
      <c r="FP489" s="37" t="str">
        <f t="shared" si="129"/>
        <v/>
      </c>
      <c r="FR489" s="54">
        <f t="shared" si="130"/>
        <v>1</v>
      </c>
      <c r="FS489" s="54" t="str">
        <f t="shared" si="131"/>
        <v/>
      </c>
    </row>
    <row r="490" spans="4:175">
      <c r="D490" s="410">
        <v>322</v>
      </c>
      <c r="E490" s="842"/>
      <c r="F490" s="843"/>
      <c r="G490" s="842"/>
      <c r="H490" s="843"/>
      <c r="I490" s="843"/>
      <c r="J490" s="842"/>
      <c r="K490" s="843"/>
      <c r="L490" s="843"/>
      <c r="M490" s="842"/>
      <c r="N490" s="842"/>
      <c r="O490" s="842"/>
      <c r="P490" s="842"/>
      <c r="Q490" s="853"/>
      <c r="R490" s="853"/>
      <c r="S490" s="853"/>
      <c r="T490" s="853"/>
      <c r="U490" s="853"/>
      <c r="V490" s="853"/>
      <c r="W490" s="853"/>
      <c r="X490" s="853"/>
      <c r="Y490" s="853"/>
      <c r="Z490" s="853"/>
      <c r="AA490" s="835"/>
      <c r="AB490" s="836"/>
      <c r="AC490" s="836"/>
      <c r="AD490" s="840"/>
      <c r="AE490" s="840"/>
      <c r="AF490" s="841"/>
      <c r="AG490" s="850"/>
      <c r="AH490" s="851"/>
      <c r="AI490" s="851"/>
      <c r="AJ490" s="852"/>
      <c r="AK490" s="839"/>
      <c r="AL490" s="839"/>
      <c r="AM490" s="839"/>
      <c r="AN490" s="854"/>
      <c r="AO490" s="840"/>
      <c r="AP490" s="849">
        <f t="shared" si="132"/>
        <v>0</v>
      </c>
      <c r="AQ490" s="849"/>
      <c r="AR490" s="849"/>
      <c r="AS490" s="849"/>
      <c r="AT490" s="847"/>
      <c r="AU490" s="848"/>
      <c r="AV490" s="834"/>
      <c r="AW490" s="834"/>
      <c r="AX490" s="834"/>
      <c r="AY490" s="834"/>
      <c r="AZ490" s="834"/>
      <c r="BA490" s="834"/>
      <c r="BB490" s="834"/>
      <c r="BC490" s="834"/>
      <c r="BD490" s="844"/>
      <c r="BE490" s="845"/>
      <c r="BF490" s="846"/>
      <c r="BG490" s="842"/>
      <c r="BH490" s="843"/>
      <c r="BI490" s="843"/>
      <c r="ET490" s="33"/>
      <c r="EU490" s="37">
        <f t="shared" si="119"/>
        <v>0</v>
      </c>
      <c r="EV490" s="37" t="str">
        <f t="shared" si="120"/>
        <v/>
      </c>
      <c r="EX490" s="21">
        <f>IF(AND(OR($M490=PL①!$A$25,$M490=PL①!$A$26,$M490=PL①!$A$27),OR($AG490=PL①!$H$26,$AG490=PL①!$H$27,$AG490=PL①!$H$28)),1,0)</f>
        <v>0</v>
      </c>
      <c r="EY490" s="21">
        <f t="shared" si="121"/>
        <v>0</v>
      </c>
      <c r="EZ490" s="112">
        <f>IF($EY490=0,1,IF($O$73="",0,VLOOKUP($O$73,PL②!$A$58:$P$1517,$EY490))+IF($AD$73="",0,VLOOKUP($AD$73,PL②!$A$58:$P$1517,$EY490))+IF($AS$73="",0,VLOOKUP($AS$73,PL②!$A$58:$P$1517,$EY490)))</f>
        <v>1</v>
      </c>
      <c r="FA490" s="21" t="str">
        <f t="shared" si="122"/>
        <v/>
      </c>
      <c r="FB490" s="112"/>
      <c r="FC490" s="21">
        <f>IF(OR($M490=PL①!$A$25,$M490=PL①!$A$26,$M490=PL①!$A$28,$M490=PL①!$A$29),1,0)</f>
        <v>0</v>
      </c>
      <c r="FF490" s="21">
        <f t="shared" si="123"/>
        <v>0</v>
      </c>
      <c r="FG490" s="21">
        <f t="shared" si="124"/>
        <v>0</v>
      </c>
      <c r="FH490" s="21">
        <f>IF(AND($AG490=PL①!$H$29,OR(入力①申請書項目!$M490=PL①!$A$25,入力①申請書項目!$M490=PL①!$A$26,入力①申請書項目!$M490=PL①!$A$27)),1,0)</f>
        <v>0</v>
      </c>
      <c r="FI490" s="21">
        <f>IF(AND($O$69=PL②!$G$1,入力①申請書項目!$AG490=PL①!$H$26,OR(入力①申請書項目!$M490=PL①!$A$25,入力①申請書項目!$M490=PL①!$A$26,入力①申請書項目!$M490=PL①!$A$28,入力①申請書項目!$M490=PL①!$A$29)),1,0)</f>
        <v>0</v>
      </c>
      <c r="FJ490" s="21">
        <f>IF(AND($AT490=PL①!$D$26,OR(入力①申請書項目!$M490=PL①!$A$25,入力①申請書項目!$M490=PL①!$A$26,入力①申請書項目!$M490=PL①!$A$27)),1,0)</f>
        <v>0</v>
      </c>
      <c r="FL490" s="37" t="str">
        <f t="shared" si="125"/>
        <v/>
      </c>
      <c r="FM490" s="37" t="str">
        <f t="shared" si="126"/>
        <v/>
      </c>
      <c r="FN490" s="37" t="str">
        <f t="shared" si="127"/>
        <v/>
      </c>
      <c r="FO490" s="37" t="str">
        <f t="shared" si="128"/>
        <v/>
      </c>
      <c r="FP490" s="37" t="str">
        <f t="shared" si="129"/>
        <v/>
      </c>
      <c r="FR490" s="54">
        <f t="shared" si="130"/>
        <v>1</v>
      </c>
      <c r="FS490" s="54" t="str">
        <f t="shared" si="131"/>
        <v/>
      </c>
    </row>
    <row r="491" spans="4:175">
      <c r="D491" s="410">
        <v>323</v>
      </c>
      <c r="E491" s="842"/>
      <c r="F491" s="843"/>
      <c r="G491" s="842"/>
      <c r="H491" s="843"/>
      <c r="I491" s="843"/>
      <c r="J491" s="842"/>
      <c r="K491" s="843"/>
      <c r="L491" s="843"/>
      <c r="M491" s="842"/>
      <c r="N491" s="842"/>
      <c r="O491" s="842"/>
      <c r="P491" s="842"/>
      <c r="Q491" s="853"/>
      <c r="R491" s="853"/>
      <c r="S491" s="853"/>
      <c r="T491" s="853"/>
      <c r="U491" s="853"/>
      <c r="V491" s="853"/>
      <c r="W491" s="853"/>
      <c r="X491" s="853"/>
      <c r="Y491" s="853"/>
      <c r="Z491" s="853"/>
      <c r="AA491" s="835"/>
      <c r="AB491" s="836"/>
      <c r="AC491" s="836"/>
      <c r="AD491" s="841"/>
      <c r="AE491" s="853"/>
      <c r="AF491" s="853"/>
      <c r="AG491" s="842"/>
      <c r="AH491" s="842"/>
      <c r="AI491" s="842"/>
      <c r="AJ491" s="842"/>
      <c r="AK491" s="839"/>
      <c r="AL491" s="839"/>
      <c r="AM491" s="839"/>
      <c r="AN491" s="853"/>
      <c r="AO491" s="853"/>
      <c r="AP491" s="849">
        <f t="shared" si="132"/>
        <v>0</v>
      </c>
      <c r="AQ491" s="849"/>
      <c r="AR491" s="849"/>
      <c r="AS491" s="849"/>
      <c r="AT491" s="855"/>
      <c r="AU491" s="855"/>
      <c r="AV491" s="834"/>
      <c r="AW491" s="834"/>
      <c r="AX491" s="834"/>
      <c r="AY491" s="834"/>
      <c r="AZ491" s="834"/>
      <c r="BA491" s="834"/>
      <c r="BB491" s="834"/>
      <c r="BC491" s="834"/>
      <c r="BD491" s="834"/>
      <c r="BE491" s="834"/>
      <c r="BF491" s="834"/>
      <c r="BG491" s="842"/>
      <c r="BH491" s="843"/>
      <c r="BI491" s="843"/>
      <c r="ET491" s="33"/>
      <c r="EU491" s="37">
        <f t="shared" si="119"/>
        <v>0</v>
      </c>
      <c r="EV491" s="37" t="str">
        <f t="shared" si="120"/>
        <v/>
      </c>
      <c r="EX491" s="21">
        <f>IF(AND(OR($M491=PL①!$A$25,$M491=PL①!$A$26,$M491=PL①!$A$27),OR($AG491=PL①!$H$26,$AG491=PL①!$H$27,$AG491=PL①!$H$28)),1,0)</f>
        <v>0</v>
      </c>
      <c r="EY491" s="21">
        <f t="shared" si="121"/>
        <v>0</v>
      </c>
      <c r="EZ491" s="112">
        <f>IF($EY491=0,1,IF($O$73="",0,VLOOKUP($O$73,PL②!$A$58:$P$1517,$EY491))+IF($AD$73="",0,VLOOKUP($AD$73,PL②!$A$58:$P$1517,$EY491))+IF($AS$73="",0,VLOOKUP($AS$73,PL②!$A$58:$P$1517,$EY491)))</f>
        <v>1</v>
      </c>
      <c r="FA491" s="21" t="str">
        <f t="shared" si="122"/>
        <v/>
      </c>
      <c r="FB491" s="112"/>
      <c r="FC491" s="21">
        <f>IF(OR($M491=PL①!$A$25,$M491=PL①!$A$26,$M491=PL①!$A$28,$M491=PL①!$A$29),1,0)</f>
        <v>0</v>
      </c>
      <c r="FF491" s="21">
        <f t="shared" si="123"/>
        <v>0</v>
      </c>
      <c r="FG491" s="21">
        <f t="shared" si="124"/>
        <v>0</v>
      </c>
      <c r="FH491" s="21">
        <f>IF(AND($AG491=PL①!$H$29,OR(入力①申請書項目!$M491=PL①!$A$25,入力①申請書項目!$M491=PL①!$A$26,入力①申請書項目!$M491=PL①!$A$27)),1,0)</f>
        <v>0</v>
      </c>
      <c r="FI491" s="21">
        <f>IF(AND($O$69=PL②!$G$1,入力①申請書項目!$AG491=PL①!$H$26,OR(入力①申請書項目!$M491=PL①!$A$25,入力①申請書項目!$M491=PL①!$A$26,入力①申請書項目!$M491=PL①!$A$28,入力①申請書項目!$M491=PL①!$A$29)),1,0)</f>
        <v>0</v>
      </c>
      <c r="FJ491" s="21">
        <f>IF(AND($AT491=PL①!$D$26,OR(入力①申請書項目!$M491=PL①!$A$25,入力①申請書項目!$M491=PL①!$A$26,入力①申請書項目!$M491=PL①!$A$27)),1,0)</f>
        <v>0</v>
      </c>
      <c r="FL491" s="37" t="str">
        <f t="shared" si="125"/>
        <v/>
      </c>
      <c r="FM491" s="37" t="str">
        <f t="shared" si="126"/>
        <v/>
      </c>
      <c r="FN491" s="37" t="str">
        <f t="shared" si="127"/>
        <v/>
      </c>
      <c r="FO491" s="37" t="str">
        <f t="shared" si="128"/>
        <v/>
      </c>
      <c r="FP491" s="37" t="str">
        <f t="shared" si="129"/>
        <v/>
      </c>
      <c r="FR491" s="54">
        <f t="shared" si="130"/>
        <v>1</v>
      </c>
      <c r="FS491" s="54" t="str">
        <f t="shared" si="131"/>
        <v/>
      </c>
    </row>
    <row r="492" spans="4:175">
      <c r="D492" s="410">
        <v>324</v>
      </c>
      <c r="E492" s="842"/>
      <c r="F492" s="843"/>
      <c r="G492" s="842"/>
      <c r="H492" s="843"/>
      <c r="I492" s="843"/>
      <c r="J492" s="842"/>
      <c r="K492" s="843"/>
      <c r="L492" s="843"/>
      <c r="M492" s="842"/>
      <c r="N492" s="842"/>
      <c r="O492" s="842"/>
      <c r="P492" s="842"/>
      <c r="Q492" s="853"/>
      <c r="R492" s="853"/>
      <c r="S492" s="853"/>
      <c r="T492" s="853"/>
      <c r="U492" s="853"/>
      <c r="V492" s="853"/>
      <c r="W492" s="853"/>
      <c r="X492" s="853"/>
      <c r="Y492" s="853"/>
      <c r="Z492" s="853"/>
      <c r="AA492" s="837"/>
      <c r="AB492" s="838"/>
      <c r="AC492" s="838"/>
      <c r="AD492" s="841"/>
      <c r="AE492" s="853"/>
      <c r="AF492" s="853"/>
      <c r="AG492" s="842"/>
      <c r="AH492" s="842"/>
      <c r="AI492" s="842"/>
      <c r="AJ492" s="842"/>
      <c r="AK492" s="839"/>
      <c r="AL492" s="839"/>
      <c r="AM492" s="839"/>
      <c r="AN492" s="853"/>
      <c r="AO492" s="853"/>
      <c r="AP492" s="849">
        <f t="shared" si="132"/>
        <v>0</v>
      </c>
      <c r="AQ492" s="849"/>
      <c r="AR492" s="849"/>
      <c r="AS492" s="849"/>
      <c r="AT492" s="855"/>
      <c r="AU492" s="855"/>
      <c r="AV492" s="834"/>
      <c r="AW492" s="834"/>
      <c r="AX492" s="834"/>
      <c r="AY492" s="834"/>
      <c r="AZ492" s="834"/>
      <c r="BA492" s="834"/>
      <c r="BB492" s="834"/>
      <c r="BC492" s="834"/>
      <c r="BD492" s="834"/>
      <c r="BE492" s="834"/>
      <c r="BF492" s="834"/>
      <c r="BG492" s="842"/>
      <c r="BH492" s="843"/>
      <c r="BI492" s="843"/>
      <c r="ET492" s="33"/>
      <c r="EU492" s="37">
        <f t="shared" si="119"/>
        <v>0</v>
      </c>
      <c r="EV492" s="37" t="str">
        <f t="shared" si="120"/>
        <v/>
      </c>
      <c r="EX492" s="21">
        <f>IF(AND(OR($M492=PL①!$A$25,$M492=PL①!$A$26,$M492=PL①!$A$27),OR($AG492=PL①!$H$26,$AG492=PL①!$H$27,$AG492=PL①!$H$28)),1,0)</f>
        <v>0</v>
      </c>
      <c r="EY492" s="21">
        <f t="shared" si="121"/>
        <v>0</v>
      </c>
      <c r="EZ492" s="112">
        <f>IF($EY492=0,1,IF($O$73="",0,VLOOKUP($O$73,PL②!$A$58:$P$1517,$EY492))+IF($AD$73="",0,VLOOKUP($AD$73,PL②!$A$58:$P$1517,$EY492))+IF($AS$73="",0,VLOOKUP($AS$73,PL②!$A$58:$P$1517,$EY492)))</f>
        <v>1</v>
      </c>
      <c r="FA492" s="21" t="str">
        <f t="shared" si="122"/>
        <v/>
      </c>
      <c r="FB492" s="112"/>
      <c r="FC492" s="21">
        <f>IF(OR($M492=PL①!$A$25,$M492=PL①!$A$26,$M492=PL①!$A$28,$M492=PL①!$A$29),1,0)</f>
        <v>0</v>
      </c>
      <c r="FF492" s="21">
        <f t="shared" si="123"/>
        <v>0</v>
      </c>
      <c r="FG492" s="21">
        <f t="shared" si="124"/>
        <v>0</v>
      </c>
      <c r="FH492" s="21">
        <f>IF(AND($AG492=PL①!$H$29,OR(入力①申請書項目!$M492=PL①!$A$25,入力①申請書項目!$M492=PL①!$A$26,入力①申請書項目!$M492=PL①!$A$27)),1,0)</f>
        <v>0</v>
      </c>
      <c r="FI492" s="21">
        <f>IF(AND($O$69=PL②!$G$1,入力①申請書項目!$AG492=PL①!$H$26,OR(入力①申請書項目!$M492=PL①!$A$25,入力①申請書項目!$M492=PL①!$A$26,入力①申請書項目!$M492=PL①!$A$28,入力①申請書項目!$M492=PL①!$A$29)),1,0)</f>
        <v>0</v>
      </c>
      <c r="FJ492" s="21">
        <f>IF(AND($AT492=PL①!$D$26,OR(入力①申請書項目!$M492=PL①!$A$25,入力①申請書項目!$M492=PL①!$A$26,入力①申請書項目!$M492=PL①!$A$27)),1,0)</f>
        <v>0</v>
      </c>
      <c r="FL492" s="37" t="str">
        <f t="shared" si="125"/>
        <v/>
      </c>
      <c r="FM492" s="37" t="str">
        <f t="shared" si="126"/>
        <v/>
      </c>
      <c r="FN492" s="37" t="str">
        <f t="shared" si="127"/>
        <v/>
      </c>
      <c r="FO492" s="37" t="str">
        <f t="shared" si="128"/>
        <v/>
      </c>
      <c r="FP492" s="37" t="str">
        <f t="shared" si="129"/>
        <v/>
      </c>
      <c r="FR492" s="54">
        <f t="shared" si="130"/>
        <v>1</v>
      </c>
      <c r="FS492" s="54" t="str">
        <f t="shared" si="131"/>
        <v/>
      </c>
    </row>
    <row r="493" spans="4:175">
      <c r="D493" s="410">
        <v>325</v>
      </c>
      <c r="E493" s="842"/>
      <c r="F493" s="843"/>
      <c r="G493" s="842"/>
      <c r="H493" s="843"/>
      <c r="I493" s="843"/>
      <c r="J493" s="842"/>
      <c r="K493" s="843"/>
      <c r="L493" s="843"/>
      <c r="M493" s="842"/>
      <c r="N493" s="842"/>
      <c r="O493" s="842"/>
      <c r="P493" s="842"/>
      <c r="Q493" s="853"/>
      <c r="R493" s="853"/>
      <c r="S493" s="853"/>
      <c r="T493" s="853"/>
      <c r="U493" s="853"/>
      <c r="V493" s="853"/>
      <c r="W493" s="853"/>
      <c r="X493" s="853"/>
      <c r="Y493" s="853"/>
      <c r="Z493" s="853"/>
      <c r="AA493" s="835"/>
      <c r="AB493" s="836"/>
      <c r="AC493" s="836"/>
      <c r="AD493" s="840"/>
      <c r="AE493" s="840"/>
      <c r="AF493" s="841"/>
      <c r="AG493" s="850"/>
      <c r="AH493" s="851"/>
      <c r="AI493" s="851"/>
      <c r="AJ493" s="852"/>
      <c r="AK493" s="839"/>
      <c r="AL493" s="839"/>
      <c r="AM493" s="839"/>
      <c r="AN493" s="854"/>
      <c r="AO493" s="840"/>
      <c r="AP493" s="849">
        <f t="shared" si="132"/>
        <v>0</v>
      </c>
      <c r="AQ493" s="849"/>
      <c r="AR493" s="849"/>
      <c r="AS493" s="849"/>
      <c r="AT493" s="847"/>
      <c r="AU493" s="848"/>
      <c r="AV493" s="834"/>
      <c r="AW493" s="834"/>
      <c r="AX493" s="834"/>
      <c r="AY493" s="834"/>
      <c r="AZ493" s="834"/>
      <c r="BA493" s="834"/>
      <c r="BB493" s="834"/>
      <c r="BC493" s="834"/>
      <c r="BD493" s="844"/>
      <c r="BE493" s="845"/>
      <c r="BF493" s="846"/>
      <c r="BG493" s="842"/>
      <c r="BH493" s="843"/>
      <c r="BI493" s="843"/>
      <c r="ET493" s="33"/>
      <c r="EU493" s="37">
        <f t="shared" si="119"/>
        <v>0</v>
      </c>
      <c r="EV493" s="37" t="str">
        <f t="shared" si="120"/>
        <v/>
      </c>
      <c r="EX493" s="21">
        <f>IF(AND(OR($M493=PL①!$A$25,$M493=PL①!$A$26,$M493=PL①!$A$27),OR($AG493=PL①!$H$26,$AG493=PL①!$H$27,$AG493=PL①!$H$28)),1,0)</f>
        <v>0</v>
      </c>
      <c r="EY493" s="21">
        <f t="shared" si="121"/>
        <v>0</v>
      </c>
      <c r="EZ493" s="112">
        <f>IF($EY493=0,1,IF($O$73="",0,VLOOKUP($O$73,PL②!$A$58:$P$1517,$EY493))+IF($AD$73="",0,VLOOKUP($AD$73,PL②!$A$58:$P$1517,$EY493))+IF($AS$73="",0,VLOOKUP($AS$73,PL②!$A$58:$P$1517,$EY493)))</f>
        <v>1</v>
      </c>
      <c r="FA493" s="21" t="str">
        <f t="shared" si="122"/>
        <v/>
      </c>
      <c r="FB493" s="112"/>
      <c r="FC493" s="21">
        <f>IF(OR($M493=PL①!$A$25,$M493=PL①!$A$26,$M493=PL①!$A$28,$M493=PL①!$A$29),1,0)</f>
        <v>0</v>
      </c>
      <c r="FF493" s="21">
        <f t="shared" si="123"/>
        <v>0</v>
      </c>
      <c r="FG493" s="21">
        <f t="shared" si="124"/>
        <v>0</v>
      </c>
      <c r="FH493" s="21">
        <f>IF(AND($AG493=PL①!$H$29,OR(入力①申請書項目!$M493=PL①!$A$25,入力①申請書項目!$M493=PL①!$A$26,入力①申請書項目!$M493=PL①!$A$27)),1,0)</f>
        <v>0</v>
      </c>
      <c r="FI493" s="21">
        <f>IF(AND($O$69=PL②!$G$1,入力①申請書項目!$AG493=PL①!$H$26,OR(入力①申請書項目!$M493=PL①!$A$25,入力①申請書項目!$M493=PL①!$A$26,入力①申請書項目!$M493=PL①!$A$28,入力①申請書項目!$M493=PL①!$A$29)),1,0)</f>
        <v>0</v>
      </c>
      <c r="FJ493" s="21">
        <f>IF(AND($AT493=PL①!$D$26,OR(入力①申請書項目!$M493=PL①!$A$25,入力①申請書項目!$M493=PL①!$A$26,入力①申請書項目!$M493=PL①!$A$27)),1,0)</f>
        <v>0</v>
      </c>
      <c r="FL493" s="37" t="str">
        <f t="shared" si="125"/>
        <v/>
      </c>
      <c r="FM493" s="37" t="str">
        <f t="shared" si="126"/>
        <v/>
      </c>
      <c r="FN493" s="37" t="str">
        <f t="shared" si="127"/>
        <v/>
      </c>
      <c r="FO493" s="37" t="str">
        <f t="shared" si="128"/>
        <v/>
      </c>
      <c r="FP493" s="37" t="str">
        <f t="shared" si="129"/>
        <v/>
      </c>
      <c r="FR493" s="54">
        <f t="shared" si="130"/>
        <v>1</v>
      </c>
      <c r="FS493" s="54" t="str">
        <f t="shared" si="131"/>
        <v/>
      </c>
    </row>
    <row r="494" spans="4:175">
      <c r="D494" s="410">
        <v>326</v>
      </c>
      <c r="E494" s="842"/>
      <c r="F494" s="843"/>
      <c r="G494" s="842"/>
      <c r="H494" s="843"/>
      <c r="I494" s="843"/>
      <c r="J494" s="842"/>
      <c r="K494" s="843"/>
      <c r="L494" s="843"/>
      <c r="M494" s="842"/>
      <c r="N494" s="842"/>
      <c r="O494" s="842"/>
      <c r="P494" s="842"/>
      <c r="Q494" s="853"/>
      <c r="R494" s="853"/>
      <c r="S494" s="853"/>
      <c r="T494" s="853"/>
      <c r="U494" s="853"/>
      <c r="V494" s="853"/>
      <c r="W494" s="853"/>
      <c r="X494" s="853"/>
      <c r="Y494" s="853"/>
      <c r="Z494" s="853"/>
      <c r="AA494" s="835"/>
      <c r="AB494" s="836"/>
      <c r="AC494" s="836"/>
      <c r="AD494" s="841"/>
      <c r="AE494" s="853"/>
      <c r="AF494" s="853"/>
      <c r="AG494" s="842"/>
      <c r="AH494" s="842"/>
      <c r="AI494" s="842"/>
      <c r="AJ494" s="842"/>
      <c r="AK494" s="839"/>
      <c r="AL494" s="839"/>
      <c r="AM494" s="839"/>
      <c r="AN494" s="853"/>
      <c r="AO494" s="853"/>
      <c r="AP494" s="849">
        <f t="shared" si="132"/>
        <v>0</v>
      </c>
      <c r="AQ494" s="849"/>
      <c r="AR494" s="849"/>
      <c r="AS494" s="849"/>
      <c r="AT494" s="855"/>
      <c r="AU494" s="855"/>
      <c r="AV494" s="834"/>
      <c r="AW494" s="834"/>
      <c r="AX494" s="834"/>
      <c r="AY494" s="834"/>
      <c r="AZ494" s="834"/>
      <c r="BA494" s="834"/>
      <c r="BB494" s="834"/>
      <c r="BC494" s="834"/>
      <c r="BD494" s="834"/>
      <c r="BE494" s="834"/>
      <c r="BF494" s="834"/>
      <c r="BG494" s="842"/>
      <c r="BH494" s="843"/>
      <c r="BI494" s="843"/>
      <c r="ET494" s="33"/>
      <c r="EU494" s="37">
        <f t="shared" si="119"/>
        <v>0</v>
      </c>
      <c r="EV494" s="37" t="str">
        <f t="shared" si="120"/>
        <v/>
      </c>
      <c r="EX494" s="21">
        <f>IF(AND(OR($M494=PL①!$A$25,$M494=PL①!$A$26,$M494=PL①!$A$27),OR($AG494=PL①!$H$26,$AG494=PL①!$H$27,$AG494=PL①!$H$28)),1,0)</f>
        <v>0</v>
      </c>
      <c r="EY494" s="21">
        <f t="shared" si="121"/>
        <v>0</v>
      </c>
      <c r="EZ494" s="112">
        <f>IF($EY494=0,1,IF($O$73="",0,VLOOKUP($O$73,PL②!$A$58:$P$1517,$EY494))+IF($AD$73="",0,VLOOKUP($AD$73,PL②!$A$58:$P$1517,$EY494))+IF($AS$73="",0,VLOOKUP($AS$73,PL②!$A$58:$P$1517,$EY494)))</f>
        <v>1</v>
      </c>
      <c r="FA494" s="21" t="str">
        <f t="shared" si="122"/>
        <v/>
      </c>
      <c r="FB494" s="112"/>
      <c r="FC494" s="21">
        <f>IF(OR($M494=PL①!$A$25,$M494=PL①!$A$26,$M494=PL①!$A$28,$M494=PL①!$A$29),1,0)</f>
        <v>0</v>
      </c>
      <c r="FF494" s="21">
        <f t="shared" si="123"/>
        <v>0</v>
      </c>
      <c r="FG494" s="21">
        <f t="shared" si="124"/>
        <v>0</v>
      </c>
      <c r="FH494" s="21">
        <f>IF(AND($AG494=PL①!$H$29,OR(入力①申請書項目!$M494=PL①!$A$25,入力①申請書項目!$M494=PL①!$A$26,入力①申請書項目!$M494=PL①!$A$27)),1,0)</f>
        <v>0</v>
      </c>
      <c r="FI494" s="21">
        <f>IF(AND($O$69=PL②!$G$1,入力①申請書項目!$AG494=PL①!$H$26,OR(入力①申請書項目!$M494=PL①!$A$25,入力①申請書項目!$M494=PL①!$A$26,入力①申請書項目!$M494=PL①!$A$28,入力①申請書項目!$M494=PL①!$A$29)),1,0)</f>
        <v>0</v>
      </c>
      <c r="FJ494" s="21">
        <f>IF(AND($AT494=PL①!$D$26,OR(入力①申請書項目!$M494=PL①!$A$25,入力①申請書項目!$M494=PL①!$A$26,入力①申請書項目!$M494=PL①!$A$27)),1,0)</f>
        <v>0</v>
      </c>
      <c r="FL494" s="37" t="str">
        <f t="shared" si="125"/>
        <v/>
      </c>
      <c r="FM494" s="37" t="str">
        <f t="shared" si="126"/>
        <v/>
      </c>
      <c r="FN494" s="37" t="str">
        <f t="shared" si="127"/>
        <v/>
      </c>
      <c r="FO494" s="37" t="str">
        <f t="shared" si="128"/>
        <v/>
      </c>
      <c r="FP494" s="37" t="str">
        <f t="shared" si="129"/>
        <v/>
      </c>
      <c r="FR494" s="54">
        <f t="shared" si="130"/>
        <v>1</v>
      </c>
      <c r="FS494" s="54" t="str">
        <f t="shared" si="131"/>
        <v/>
      </c>
    </row>
    <row r="495" spans="4:175">
      <c r="D495" s="410">
        <v>327</v>
      </c>
      <c r="E495" s="842"/>
      <c r="F495" s="843"/>
      <c r="G495" s="842"/>
      <c r="H495" s="843"/>
      <c r="I495" s="843"/>
      <c r="J495" s="842"/>
      <c r="K495" s="843"/>
      <c r="L495" s="843"/>
      <c r="M495" s="842"/>
      <c r="N495" s="842"/>
      <c r="O495" s="842"/>
      <c r="P495" s="842"/>
      <c r="Q495" s="853"/>
      <c r="R495" s="853"/>
      <c r="S495" s="853"/>
      <c r="T495" s="853"/>
      <c r="U495" s="853"/>
      <c r="V495" s="853"/>
      <c r="W495" s="853"/>
      <c r="X495" s="853"/>
      <c r="Y495" s="853"/>
      <c r="Z495" s="853"/>
      <c r="AA495" s="837"/>
      <c r="AB495" s="838"/>
      <c r="AC495" s="838"/>
      <c r="AD495" s="841"/>
      <c r="AE495" s="853"/>
      <c r="AF495" s="853"/>
      <c r="AG495" s="842"/>
      <c r="AH495" s="842"/>
      <c r="AI495" s="842"/>
      <c r="AJ495" s="842"/>
      <c r="AK495" s="839"/>
      <c r="AL495" s="839"/>
      <c r="AM495" s="839"/>
      <c r="AN495" s="853"/>
      <c r="AO495" s="853"/>
      <c r="AP495" s="849">
        <f t="shared" si="132"/>
        <v>0</v>
      </c>
      <c r="AQ495" s="849"/>
      <c r="AR495" s="849"/>
      <c r="AS495" s="849"/>
      <c r="AT495" s="855"/>
      <c r="AU495" s="855"/>
      <c r="AV495" s="834"/>
      <c r="AW495" s="834"/>
      <c r="AX495" s="834"/>
      <c r="AY495" s="834"/>
      <c r="AZ495" s="834"/>
      <c r="BA495" s="834"/>
      <c r="BB495" s="834"/>
      <c r="BC495" s="834"/>
      <c r="BD495" s="834"/>
      <c r="BE495" s="834"/>
      <c r="BF495" s="834"/>
      <c r="BG495" s="842"/>
      <c r="BH495" s="843"/>
      <c r="BI495" s="843"/>
      <c r="ET495" s="33"/>
      <c r="EU495" s="37">
        <f t="shared" si="119"/>
        <v>0</v>
      </c>
      <c r="EV495" s="37" t="str">
        <f t="shared" si="120"/>
        <v/>
      </c>
      <c r="EX495" s="21">
        <f>IF(AND(OR($M495=PL①!$A$25,$M495=PL①!$A$26,$M495=PL①!$A$27),OR($AG495=PL①!$H$26,$AG495=PL①!$H$27,$AG495=PL①!$H$28)),1,0)</f>
        <v>0</v>
      </c>
      <c r="EY495" s="21">
        <f t="shared" si="121"/>
        <v>0</v>
      </c>
      <c r="EZ495" s="112">
        <f>IF($EY495=0,1,IF($O$73="",0,VLOOKUP($O$73,PL②!$A$58:$P$1517,$EY495))+IF($AD$73="",0,VLOOKUP($AD$73,PL②!$A$58:$P$1517,$EY495))+IF($AS$73="",0,VLOOKUP($AS$73,PL②!$A$58:$P$1517,$EY495)))</f>
        <v>1</v>
      </c>
      <c r="FA495" s="21" t="str">
        <f t="shared" si="122"/>
        <v/>
      </c>
      <c r="FB495" s="112"/>
      <c r="FC495" s="21">
        <f>IF(OR($M495=PL①!$A$25,$M495=PL①!$A$26,$M495=PL①!$A$28,$M495=PL①!$A$29),1,0)</f>
        <v>0</v>
      </c>
      <c r="FF495" s="21">
        <f t="shared" si="123"/>
        <v>0</v>
      </c>
      <c r="FG495" s="21">
        <f t="shared" si="124"/>
        <v>0</v>
      </c>
      <c r="FH495" s="21">
        <f>IF(AND($AG495=PL①!$H$29,OR(入力①申請書項目!$M495=PL①!$A$25,入力①申請書項目!$M495=PL①!$A$26,入力①申請書項目!$M495=PL①!$A$27)),1,0)</f>
        <v>0</v>
      </c>
      <c r="FI495" s="21">
        <f>IF(AND($O$69=PL②!$G$1,入力①申請書項目!$AG495=PL①!$H$26,OR(入力①申請書項目!$M495=PL①!$A$25,入力①申請書項目!$M495=PL①!$A$26,入力①申請書項目!$M495=PL①!$A$28,入力①申請書項目!$M495=PL①!$A$29)),1,0)</f>
        <v>0</v>
      </c>
      <c r="FJ495" s="21">
        <f>IF(AND($AT495=PL①!$D$26,OR(入力①申請書項目!$M495=PL①!$A$25,入力①申請書項目!$M495=PL①!$A$26,入力①申請書項目!$M495=PL①!$A$27)),1,0)</f>
        <v>0</v>
      </c>
      <c r="FL495" s="37" t="str">
        <f t="shared" si="125"/>
        <v/>
      </c>
      <c r="FM495" s="37" t="str">
        <f t="shared" si="126"/>
        <v/>
      </c>
      <c r="FN495" s="37" t="str">
        <f t="shared" si="127"/>
        <v/>
      </c>
      <c r="FO495" s="37" t="str">
        <f t="shared" si="128"/>
        <v/>
      </c>
      <c r="FP495" s="37" t="str">
        <f t="shared" si="129"/>
        <v/>
      </c>
      <c r="FR495" s="54">
        <f t="shared" si="130"/>
        <v>1</v>
      </c>
      <c r="FS495" s="54" t="str">
        <f t="shared" si="131"/>
        <v/>
      </c>
    </row>
    <row r="496" spans="4:175">
      <c r="D496" s="410">
        <v>328</v>
      </c>
      <c r="E496" s="842"/>
      <c r="F496" s="843"/>
      <c r="G496" s="842"/>
      <c r="H496" s="843"/>
      <c r="I496" s="843"/>
      <c r="J496" s="842"/>
      <c r="K496" s="843"/>
      <c r="L496" s="843"/>
      <c r="M496" s="842"/>
      <c r="N496" s="842"/>
      <c r="O496" s="842"/>
      <c r="P496" s="842"/>
      <c r="Q496" s="853"/>
      <c r="R496" s="853"/>
      <c r="S496" s="853"/>
      <c r="T496" s="853"/>
      <c r="U496" s="853"/>
      <c r="V496" s="853"/>
      <c r="W496" s="853"/>
      <c r="X496" s="853"/>
      <c r="Y496" s="853"/>
      <c r="Z496" s="853"/>
      <c r="AA496" s="835"/>
      <c r="AB496" s="836"/>
      <c r="AC496" s="836"/>
      <c r="AD496" s="840"/>
      <c r="AE496" s="840"/>
      <c r="AF496" s="841"/>
      <c r="AG496" s="850"/>
      <c r="AH496" s="851"/>
      <c r="AI496" s="851"/>
      <c r="AJ496" s="852"/>
      <c r="AK496" s="839"/>
      <c r="AL496" s="839"/>
      <c r="AM496" s="839"/>
      <c r="AN496" s="854"/>
      <c r="AO496" s="840"/>
      <c r="AP496" s="849">
        <f t="shared" si="132"/>
        <v>0</v>
      </c>
      <c r="AQ496" s="849"/>
      <c r="AR496" s="849"/>
      <c r="AS496" s="849"/>
      <c r="AT496" s="847"/>
      <c r="AU496" s="848"/>
      <c r="AV496" s="834"/>
      <c r="AW496" s="834"/>
      <c r="AX496" s="834"/>
      <c r="AY496" s="834"/>
      <c r="AZ496" s="834"/>
      <c r="BA496" s="834"/>
      <c r="BB496" s="834"/>
      <c r="BC496" s="834"/>
      <c r="BD496" s="844"/>
      <c r="BE496" s="845"/>
      <c r="BF496" s="846"/>
      <c r="BG496" s="842"/>
      <c r="BH496" s="843"/>
      <c r="BI496" s="843"/>
      <c r="ET496" s="33"/>
      <c r="EU496" s="37">
        <f t="shared" si="119"/>
        <v>0</v>
      </c>
      <c r="EV496" s="37" t="str">
        <f t="shared" si="120"/>
        <v/>
      </c>
      <c r="EX496" s="21">
        <f>IF(AND(OR($M496=PL①!$A$25,$M496=PL①!$A$26,$M496=PL①!$A$27),OR($AG496=PL①!$H$26,$AG496=PL①!$H$27,$AG496=PL①!$H$28)),1,0)</f>
        <v>0</v>
      </c>
      <c r="EY496" s="21">
        <f t="shared" si="121"/>
        <v>0</v>
      </c>
      <c r="EZ496" s="112">
        <f>IF($EY496=0,1,IF($O$73="",0,VLOOKUP($O$73,PL②!$A$58:$P$1517,$EY496))+IF($AD$73="",0,VLOOKUP($AD$73,PL②!$A$58:$P$1517,$EY496))+IF($AS$73="",0,VLOOKUP($AS$73,PL②!$A$58:$P$1517,$EY496)))</f>
        <v>1</v>
      </c>
      <c r="FA496" s="21" t="str">
        <f t="shared" si="122"/>
        <v/>
      </c>
      <c r="FB496" s="112"/>
      <c r="FC496" s="21">
        <f>IF(OR($M496=PL①!$A$25,$M496=PL①!$A$26,$M496=PL①!$A$28,$M496=PL①!$A$29),1,0)</f>
        <v>0</v>
      </c>
      <c r="FF496" s="21">
        <f t="shared" si="123"/>
        <v>0</v>
      </c>
      <c r="FG496" s="21">
        <f t="shared" si="124"/>
        <v>0</v>
      </c>
      <c r="FH496" s="21">
        <f>IF(AND($AG496=PL①!$H$29,OR(入力①申請書項目!$M496=PL①!$A$25,入力①申請書項目!$M496=PL①!$A$26,入力①申請書項目!$M496=PL①!$A$27)),1,0)</f>
        <v>0</v>
      </c>
      <c r="FI496" s="21">
        <f>IF(AND($O$69=PL②!$G$1,入力①申請書項目!$AG496=PL①!$H$26,OR(入力①申請書項目!$M496=PL①!$A$25,入力①申請書項目!$M496=PL①!$A$26,入力①申請書項目!$M496=PL①!$A$28,入力①申請書項目!$M496=PL①!$A$29)),1,0)</f>
        <v>0</v>
      </c>
      <c r="FJ496" s="21">
        <f>IF(AND($AT496=PL①!$D$26,OR(入力①申請書項目!$M496=PL①!$A$25,入力①申請書項目!$M496=PL①!$A$26,入力①申請書項目!$M496=PL①!$A$27)),1,0)</f>
        <v>0</v>
      </c>
      <c r="FL496" s="37" t="str">
        <f t="shared" si="125"/>
        <v/>
      </c>
      <c r="FM496" s="37" t="str">
        <f t="shared" si="126"/>
        <v/>
      </c>
      <c r="FN496" s="37" t="str">
        <f t="shared" si="127"/>
        <v/>
      </c>
      <c r="FO496" s="37" t="str">
        <f t="shared" si="128"/>
        <v/>
      </c>
      <c r="FP496" s="37" t="str">
        <f t="shared" si="129"/>
        <v/>
      </c>
      <c r="FR496" s="54">
        <f t="shared" si="130"/>
        <v>1</v>
      </c>
      <c r="FS496" s="54" t="str">
        <f t="shared" si="131"/>
        <v/>
      </c>
    </row>
    <row r="497" spans="4:175">
      <c r="D497" s="410">
        <v>329</v>
      </c>
      <c r="E497" s="842"/>
      <c r="F497" s="843"/>
      <c r="G497" s="842"/>
      <c r="H497" s="843"/>
      <c r="I497" s="843"/>
      <c r="J497" s="842"/>
      <c r="K497" s="843"/>
      <c r="L497" s="843"/>
      <c r="M497" s="842"/>
      <c r="N497" s="842"/>
      <c r="O497" s="842"/>
      <c r="P497" s="842"/>
      <c r="Q497" s="853"/>
      <c r="R497" s="853"/>
      <c r="S497" s="853"/>
      <c r="T497" s="853"/>
      <c r="U497" s="853"/>
      <c r="V497" s="853"/>
      <c r="W497" s="853"/>
      <c r="X497" s="853"/>
      <c r="Y497" s="853"/>
      <c r="Z497" s="853"/>
      <c r="AA497" s="835"/>
      <c r="AB497" s="836"/>
      <c r="AC497" s="836"/>
      <c r="AD497" s="841"/>
      <c r="AE497" s="853"/>
      <c r="AF497" s="853"/>
      <c r="AG497" s="842"/>
      <c r="AH497" s="842"/>
      <c r="AI497" s="842"/>
      <c r="AJ497" s="842"/>
      <c r="AK497" s="839"/>
      <c r="AL497" s="839"/>
      <c r="AM497" s="839"/>
      <c r="AN497" s="853"/>
      <c r="AO497" s="853"/>
      <c r="AP497" s="849">
        <f t="shared" si="132"/>
        <v>0</v>
      </c>
      <c r="AQ497" s="849"/>
      <c r="AR497" s="849"/>
      <c r="AS497" s="849"/>
      <c r="AT497" s="855"/>
      <c r="AU497" s="855"/>
      <c r="AV497" s="834"/>
      <c r="AW497" s="834"/>
      <c r="AX497" s="834"/>
      <c r="AY497" s="834"/>
      <c r="AZ497" s="834"/>
      <c r="BA497" s="834"/>
      <c r="BB497" s="834"/>
      <c r="BC497" s="834"/>
      <c r="BD497" s="834"/>
      <c r="BE497" s="834"/>
      <c r="BF497" s="834"/>
      <c r="BG497" s="842"/>
      <c r="BH497" s="843"/>
      <c r="BI497" s="843"/>
      <c r="ET497" s="33"/>
      <c r="EU497" s="37">
        <f t="shared" si="119"/>
        <v>0</v>
      </c>
      <c r="EV497" s="37" t="str">
        <f t="shared" si="120"/>
        <v/>
      </c>
      <c r="EX497" s="21">
        <f>IF(AND(OR($M497=PL①!$A$25,$M497=PL①!$A$26,$M497=PL①!$A$27),OR($AG497=PL①!$H$26,$AG497=PL①!$H$27,$AG497=PL①!$H$28)),1,0)</f>
        <v>0</v>
      </c>
      <c r="EY497" s="21">
        <f t="shared" si="121"/>
        <v>0</v>
      </c>
      <c r="EZ497" s="112">
        <f>IF($EY497=0,1,IF($O$73="",0,VLOOKUP($O$73,PL②!$A$58:$P$1517,$EY497))+IF($AD$73="",0,VLOOKUP($AD$73,PL②!$A$58:$P$1517,$EY497))+IF($AS$73="",0,VLOOKUP($AS$73,PL②!$A$58:$P$1517,$EY497)))</f>
        <v>1</v>
      </c>
      <c r="FA497" s="21" t="str">
        <f t="shared" si="122"/>
        <v/>
      </c>
      <c r="FB497" s="112"/>
      <c r="FC497" s="21">
        <f>IF(OR($M497=PL①!$A$25,$M497=PL①!$A$26,$M497=PL①!$A$28,$M497=PL①!$A$29),1,0)</f>
        <v>0</v>
      </c>
      <c r="FF497" s="21">
        <f t="shared" si="123"/>
        <v>0</v>
      </c>
      <c r="FG497" s="21">
        <f t="shared" si="124"/>
        <v>0</v>
      </c>
      <c r="FH497" s="21">
        <f>IF(AND($AG497=PL①!$H$29,OR(入力①申請書項目!$M497=PL①!$A$25,入力①申請書項目!$M497=PL①!$A$26,入力①申請書項目!$M497=PL①!$A$27)),1,0)</f>
        <v>0</v>
      </c>
      <c r="FI497" s="21">
        <f>IF(AND($O$69=PL②!$G$1,入力①申請書項目!$AG497=PL①!$H$26,OR(入力①申請書項目!$M497=PL①!$A$25,入力①申請書項目!$M497=PL①!$A$26,入力①申請書項目!$M497=PL①!$A$28,入力①申請書項目!$M497=PL①!$A$29)),1,0)</f>
        <v>0</v>
      </c>
      <c r="FJ497" s="21">
        <f>IF(AND($AT497=PL①!$D$26,OR(入力①申請書項目!$M497=PL①!$A$25,入力①申請書項目!$M497=PL①!$A$26,入力①申請書項目!$M497=PL①!$A$27)),1,0)</f>
        <v>0</v>
      </c>
      <c r="FL497" s="37" t="str">
        <f t="shared" si="125"/>
        <v/>
      </c>
      <c r="FM497" s="37" t="str">
        <f t="shared" si="126"/>
        <v/>
      </c>
      <c r="FN497" s="37" t="str">
        <f t="shared" si="127"/>
        <v/>
      </c>
      <c r="FO497" s="37" t="str">
        <f t="shared" si="128"/>
        <v/>
      </c>
      <c r="FP497" s="37" t="str">
        <f t="shared" si="129"/>
        <v/>
      </c>
      <c r="FR497" s="54">
        <f t="shared" si="130"/>
        <v>1</v>
      </c>
      <c r="FS497" s="54" t="str">
        <f t="shared" si="131"/>
        <v/>
      </c>
    </row>
    <row r="498" spans="4:175">
      <c r="D498" s="410">
        <v>330</v>
      </c>
      <c r="E498" s="842"/>
      <c r="F498" s="843"/>
      <c r="G498" s="842"/>
      <c r="H498" s="843"/>
      <c r="I498" s="843"/>
      <c r="J498" s="842"/>
      <c r="K498" s="843"/>
      <c r="L498" s="843"/>
      <c r="M498" s="842"/>
      <c r="N498" s="842"/>
      <c r="O498" s="842"/>
      <c r="P498" s="842"/>
      <c r="Q498" s="853"/>
      <c r="R498" s="853"/>
      <c r="S498" s="853"/>
      <c r="T498" s="853"/>
      <c r="U498" s="853"/>
      <c r="V498" s="853"/>
      <c r="W498" s="853"/>
      <c r="X498" s="853"/>
      <c r="Y498" s="853"/>
      <c r="Z498" s="853"/>
      <c r="AA498" s="837"/>
      <c r="AB498" s="838"/>
      <c r="AC498" s="838"/>
      <c r="AD498" s="841"/>
      <c r="AE498" s="853"/>
      <c r="AF498" s="853"/>
      <c r="AG498" s="842"/>
      <c r="AH498" s="842"/>
      <c r="AI498" s="842"/>
      <c r="AJ498" s="842"/>
      <c r="AK498" s="839"/>
      <c r="AL498" s="839"/>
      <c r="AM498" s="839"/>
      <c r="AN498" s="853"/>
      <c r="AO498" s="853"/>
      <c r="AP498" s="849">
        <f t="shared" si="132"/>
        <v>0</v>
      </c>
      <c r="AQ498" s="849"/>
      <c r="AR498" s="849"/>
      <c r="AS498" s="849"/>
      <c r="AT498" s="855"/>
      <c r="AU498" s="855"/>
      <c r="AV498" s="834"/>
      <c r="AW498" s="834"/>
      <c r="AX498" s="834"/>
      <c r="AY498" s="834"/>
      <c r="AZ498" s="834"/>
      <c r="BA498" s="834"/>
      <c r="BB498" s="834"/>
      <c r="BC498" s="834"/>
      <c r="BD498" s="834"/>
      <c r="BE498" s="834"/>
      <c r="BF498" s="834"/>
      <c r="BG498" s="842"/>
      <c r="BH498" s="843"/>
      <c r="BI498" s="843"/>
      <c r="ET498" s="33"/>
      <c r="EU498" s="37">
        <f t="shared" si="119"/>
        <v>0</v>
      </c>
      <c r="EV498" s="37" t="str">
        <f t="shared" si="120"/>
        <v/>
      </c>
      <c r="EX498" s="21">
        <f>IF(AND(OR($M498=PL①!$A$25,$M498=PL①!$A$26,$M498=PL①!$A$27),OR($AG498=PL①!$H$26,$AG498=PL①!$H$27,$AG498=PL①!$H$28)),1,0)</f>
        <v>0</v>
      </c>
      <c r="EY498" s="21">
        <f t="shared" si="121"/>
        <v>0</v>
      </c>
      <c r="EZ498" s="112">
        <f>IF($EY498=0,1,IF($O$73="",0,VLOOKUP($O$73,PL②!$A$58:$P$1517,$EY498))+IF($AD$73="",0,VLOOKUP($AD$73,PL②!$A$58:$P$1517,$EY498))+IF($AS$73="",0,VLOOKUP($AS$73,PL②!$A$58:$P$1517,$EY498)))</f>
        <v>1</v>
      </c>
      <c r="FA498" s="21" t="str">
        <f t="shared" si="122"/>
        <v/>
      </c>
      <c r="FB498" s="112"/>
      <c r="FC498" s="21">
        <f>IF(OR($M498=PL①!$A$25,$M498=PL①!$A$26,$M498=PL①!$A$28,$M498=PL①!$A$29),1,0)</f>
        <v>0</v>
      </c>
      <c r="FF498" s="21">
        <f t="shared" si="123"/>
        <v>0</v>
      </c>
      <c r="FG498" s="21">
        <f t="shared" si="124"/>
        <v>0</v>
      </c>
      <c r="FH498" s="21">
        <f>IF(AND($AG498=PL①!$H$29,OR(入力①申請書項目!$M498=PL①!$A$25,入力①申請書項目!$M498=PL①!$A$26,入力①申請書項目!$M498=PL①!$A$27)),1,0)</f>
        <v>0</v>
      </c>
      <c r="FI498" s="21">
        <f>IF(AND($O$69=PL②!$G$1,入力①申請書項目!$AG498=PL①!$H$26,OR(入力①申請書項目!$M498=PL①!$A$25,入力①申請書項目!$M498=PL①!$A$26,入力①申請書項目!$M498=PL①!$A$28,入力①申請書項目!$M498=PL①!$A$29)),1,0)</f>
        <v>0</v>
      </c>
      <c r="FJ498" s="21">
        <f>IF(AND($AT498=PL①!$D$26,OR(入力①申請書項目!$M498=PL①!$A$25,入力①申請書項目!$M498=PL①!$A$26,入力①申請書項目!$M498=PL①!$A$27)),1,0)</f>
        <v>0</v>
      </c>
      <c r="FL498" s="37" t="str">
        <f t="shared" si="125"/>
        <v/>
      </c>
      <c r="FM498" s="37" t="str">
        <f t="shared" si="126"/>
        <v/>
      </c>
      <c r="FN498" s="37" t="str">
        <f t="shared" si="127"/>
        <v/>
      </c>
      <c r="FO498" s="37" t="str">
        <f t="shared" si="128"/>
        <v/>
      </c>
      <c r="FP498" s="37" t="str">
        <f t="shared" si="129"/>
        <v/>
      </c>
      <c r="FR498" s="54">
        <f t="shared" si="130"/>
        <v>1</v>
      </c>
      <c r="FS498" s="54" t="str">
        <f t="shared" si="131"/>
        <v/>
      </c>
    </row>
    <row r="499" spans="4:175">
      <c r="D499" s="410">
        <v>331</v>
      </c>
      <c r="E499" s="842"/>
      <c r="F499" s="843"/>
      <c r="G499" s="842"/>
      <c r="H499" s="843"/>
      <c r="I499" s="843"/>
      <c r="J499" s="842"/>
      <c r="K499" s="843"/>
      <c r="L499" s="843"/>
      <c r="M499" s="842"/>
      <c r="N499" s="842"/>
      <c r="O499" s="842"/>
      <c r="P499" s="842"/>
      <c r="Q499" s="853"/>
      <c r="R499" s="853"/>
      <c r="S499" s="853"/>
      <c r="T499" s="853"/>
      <c r="U499" s="853"/>
      <c r="V499" s="853"/>
      <c r="W499" s="853"/>
      <c r="X499" s="853"/>
      <c r="Y499" s="853"/>
      <c r="Z499" s="853"/>
      <c r="AA499" s="835"/>
      <c r="AB499" s="836"/>
      <c r="AC499" s="836"/>
      <c r="AD499" s="840"/>
      <c r="AE499" s="840"/>
      <c r="AF499" s="841"/>
      <c r="AG499" s="850"/>
      <c r="AH499" s="851"/>
      <c r="AI499" s="851"/>
      <c r="AJ499" s="852"/>
      <c r="AK499" s="839"/>
      <c r="AL499" s="839"/>
      <c r="AM499" s="839"/>
      <c r="AN499" s="854"/>
      <c r="AO499" s="840"/>
      <c r="AP499" s="849">
        <f t="shared" si="132"/>
        <v>0</v>
      </c>
      <c r="AQ499" s="849"/>
      <c r="AR499" s="849"/>
      <c r="AS499" s="849"/>
      <c r="AT499" s="847"/>
      <c r="AU499" s="848"/>
      <c r="AV499" s="834"/>
      <c r="AW499" s="834"/>
      <c r="AX499" s="834"/>
      <c r="AY499" s="834"/>
      <c r="AZ499" s="834"/>
      <c r="BA499" s="834"/>
      <c r="BB499" s="834"/>
      <c r="BC499" s="834"/>
      <c r="BD499" s="844"/>
      <c r="BE499" s="845"/>
      <c r="BF499" s="846"/>
      <c r="BG499" s="842"/>
      <c r="BH499" s="843"/>
      <c r="BI499" s="843"/>
      <c r="ET499" s="33"/>
      <c r="EU499" s="37">
        <f t="shared" si="119"/>
        <v>0</v>
      </c>
      <c r="EV499" s="37" t="str">
        <f t="shared" si="120"/>
        <v/>
      </c>
      <c r="EX499" s="21">
        <f>IF(AND(OR($M499=PL①!$A$25,$M499=PL①!$A$26,$M499=PL①!$A$27),OR($AG499=PL①!$H$26,$AG499=PL①!$H$27,$AG499=PL①!$H$28)),1,0)</f>
        <v>0</v>
      </c>
      <c r="EY499" s="21">
        <f t="shared" si="121"/>
        <v>0</v>
      </c>
      <c r="EZ499" s="112">
        <f>IF($EY499=0,1,IF($O$73="",0,VLOOKUP($O$73,PL②!$A$58:$P$1517,$EY499))+IF($AD$73="",0,VLOOKUP($AD$73,PL②!$A$58:$P$1517,$EY499))+IF($AS$73="",0,VLOOKUP($AS$73,PL②!$A$58:$P$1517,$EY499)))</f>
        <v>1</v>
      </c>
      <c r="FA499" s="21" t="str">
        <f t="shared" si="122"/>
        <v/>
      </c>
      <c r="FB499" s="112"/>
      <c r="FC499" s="21">
        <f>IF(OR($M499=PL①!$A$25,$M499=PL①!$A$26,$M499=PL①!$A$28,$M499=PL①!$A$29),1,0)</f>
        <v>0</v>
      </c>
      <c r="FF499" s="21">
        <f t="shared" si="123"/>
        <v>0</v>
      </c>
      <c r="FG499" s="21">
        <f t="shared" si="124"/>
        <v>0</v>
      </c>
      <c r="FH499" s="21">
        <f>IF(AND($AG499=PL①!$H$29,OR(入力①申請書項目!$M499=PL①!$A$25,入力①申請書項目!$M499=PL①!$A$26,入力①申請書項目!$M499=PL①!$A$27)),1,0)</f>
        <v>0</v>
      </c>
      <c r="FI499" s="21">
        <f>IF(AND($O$69=PL②!$G$1,入力①申請書項目!$AG499=PL①!$H$26,OR(入力①申請書項目!$M499=PL①!$A$25,入力①申請書項目!$M499=PL①!$A$26,入力①申請書項目!$M499=PL①!$A$28,入力①申請書項目!$M499=PL①!$A$29)),1,0)</f>
        <v>0</v>
      </c>
      <c r="FJ499" s="21">
        <f>IF(AND($AT499=PL①!$D$26,OR(入力①申請書項目!$M499=PL①!$A$25,入力①申請書項目!$M499=PL①!$A$26,入力①申請書項目!$M499=PL①!$A$27)),1,0)</f>
        <v>0</v>
      </c>
      <c r="FL499" s="37" t="str">
        <f t="shared" si="125"/>
        <v/>
      </c>
      <c r="FM499" s="37" t="str">
        <f t="shared" si="126"/>
        <v/>
      </c>
      <c r="FN499" s="37" t="str">
        <f t="shared" si="127"/>
        <v/>
      </c>
      <c r="FO499" s="37" t="str">
        <f t="shared" si="128"/>
        <v/>
      </c>
      <c r="FP499" s="37" t="str">
        <f t="shared" si="129"/>
        <v/>
      </c>
      <c r="FR499" s="54">
        <f t="shared" si="130"/>
        <v>1</v>
      </c>
      <c r="FS499" s="54" t="str">
        <f t="shared" si="131"/>
        <v/>
      </c>
    </row>
    <row r="500" spans="4:175">
      <c r="D500" s="410">
        <v>332</v>
      </c>
      <c r="E500" s="842"/>
      <c r="F500" s="843"/>
      <c r="G500" s="842"/>
      <c r="H500" s="843"/>
      <c r="I500" s="843"/>
      <c r="J500" s="842"/>
      <c r="K500" s="843"/>
      <c r="L500" s="843"/>
      <c r="M500" s="842"/>
      <c r="N500" s="842"/>
      <c r="O500" s="842"/>
      <c r="P500" s="842"/>
      <c r="Q500" s="853"/>
      <c r="R500" s="853"/>
      <c r="S500" s="853"/>
      <c r="T500" s="853"/>
      <c r="U500" s="853"/>
      <c r="V500" s="853"/>
      <c r="W500" s="853"/>
      <c r="X500" s="853"/>
      <c r="Y500" s="853"/>
      <c r="Z500" s="853"/>
      <c r="AA500" s="835"/>
      <c r="AB500" s="836"/>
      <c r="AC500" s="836"/>
      <c r="AD500" s="841"/>
      <c r="AE500" s="853"/>
      <c r="AF500" s="853"/>
      <c r="AG500" s="842"/>
      <c r="AH500" s="842"/>
      <c r="AI500" s="842"/>
      <c r="AJ500" s="842"/>
      <c r="AK500" s="839"/>
      <c r="AL500" s="839"/>
      <c r="AM500" s="839"/>
      <c r="AN500" s="853"/>
      <c r="AO500" s="853"/>
      <c r="AP500" s="849">
        <f t="shared" si="132"/>
        <v>0</v>
      </c>
      <c r="AQ500" s="849"/>
      <c r="AR500" s="849"/>
      <c r="AS500" s="849"/>
      <c r="AT500" s="855"/>
      <c r="AU500" s="855"/>
      <c r="AV500" s="834"/>
      <c r="AW500" s="834"/>
      <c r="AX500" s="834"/>
      <c r="AY500" s="834"/>
      <c r="AZ500" s="834"/>
      <c r="BA500" s="834"/>
      <c r="BB500" s="834"/>
      <c r="BC500" s="834"/>
      <c r="BD500" s="834"/>
      <c r="BE500" s="834"/>
      <c r="BF500" s="834"/>
      <c r="BG500" s="842"/>
      <c r="BH500" s="843"/>
      <c r="BI500" s="843"/>
      <c r="ET500" s="33"/>
      <c r="EU500" s="37">
        <f t="shared" si="119"/>
        <v>0</v>
      </c>
      <c r="EV500" s="37" t="str">
        <f t="shared" si="120"/>
        <v/>
      </c>
      <c r="EX500" s="21">
        <f>IF(AND(OR($M500=PL①!$A$25,$M500=PL①!$A$26,$M500=PL①!$A$27),OR($AG500=PL①!$H$26,$AG500=PL①!$H$27,$AG500=PL①!$H$28)),1,0)</f>
        <v>0</v>
      </c>
      <c r="EY500" s="21">
        <f t="shared" si="121"/>
        <v>0</v>
      </c>
      <c r="EZ500" s="112">
        <f>IF($EY500=0,1,IF($O$73="",0,VLOOKUP($O$73,PL②!$A$58:$P$1517,$EY500))+IF($AD$73="",0,VLOOKUP($AD$73,PL②!$A$58:$P$1517,$EY500))+IF($AS$73="",0,VLOOKUP($AS$73,PL②!$A$58:$P$1517,$EY500)))</f>
        <v>1</v>
      </c>
      <c r="FA500" s="21" t="str">
        <f t="shared" si="122"/>
        <v/>
      </c>
      <c r="FB500" s="112"/>
      <c r="FC500" s="21">
        <f>IF(OR($M500=PL①!$A$25,$M500=PL①!$A$26,$M500=PL①!$A$28,$M500=PL①!$A$29),1,0)</f>
        <v>0</v>
      </c>
      <c r="FF500" s="21">
        <f t="shared" si="123"/>
        <v>0</v>
      </c>
      <c r="FG500" s="21">
        <f t="shared" si="124"/>
        <v>0</v>
      </c>
      <c r="FH500" s="21">
        <f>IF(AND($AG500=PL①!$H$29,OR(入力①申請書項目!$M500=PL①!$A$25,入力①申請書項目!$M500=PL①!$A$26,入力①申請書項目!$M500=PL①!$A$27)),1,0)</f>
        <v>0</v>
      </c>
      <c r="FI500" s="21">
        <f>IF(AND($O$69=PL②!$G$1,入力①申請書項目!$AG500=PL①!$H$26,OR(入力①申請書項目!$M500=PL①!$A$25,入力①申請書項目!$M500=PL①!$A$26,入力①申請書項目!$M500=PL①!$A$28,入力①申請書項目!$M500=PL①!$A$29)),1,0)</f>
        <v>0</v>
      </c>
      <c r="FJ500" s="21">
        <f>IF(AND($AT500=PL①!$D$26,OR(入力①申請書項目!$M500=PL①!$A$25,入力①申請書項目!$M500=PL①!$A$26,入力①申請書項目!$M500=PL①!$A$27)),1,0)</f>
        <v>0</v>
      </c>
      <c r="FL500" s="37" t="str">
        <f t="shared" si="125"/>
        <v/>
      </c>
      <c r="FM500" s="37" t="str">
        <f t="shared" si="126"/>
        <v/>
      </c>
      <c r="FN500" s="37" t="str">
        <f t="shared" si="127"/>
        <v/>
      </c>
      <c r="FO500" s="37" t="str">
        <f t="shared" si="128"/>
        <v/>
      </c>
      <c r="FP500" s="37" t="str">
        <f t="shared" si="129"/>
        <v/>
      </c>
      <c r="FR500" s="54">
        <f t="shared" si="130"/>
        <v>1</v>
      </c>
      <c r="FS500" s="54" t="str">
        <f t="shared" si="131"/>
        <v/>
      </c>
    </row>
    <row r="501" spans="4:175">
      <c r="D501" s="410">
        <v>333</v>
      </c>
      <c r="E501" s="842"/>
      <c r="F501" s="843"/>
      <c r="G501" s="842"/>
      <c r="H501" s="843"/>
      <c r="I501" s="843"/>
      <c r="J501" s="842"/>
      <c r="K501" s="843"/>
      <c r="L501" s="843"/>
      <c r="M501" s="842"/>
      <c r="N501" s="842"/>
      <c r="O501" s="842"/>
      <c r="P501" s="842"/>
      <c r="Q501" s="853"/>
      <c r="R501" s="853"/>
      <c r="S501" s="853"/>
      <c r="T501" s="853"/>
      <c r="U501" s="853"/>
      <c r="V501" s="853"/>
      <c r="W501" s="853"/>
      <c r="X501" s="853"/>
      <c r="Y501" s="853"/>
      <c r="Z501" s="853"/>
      <c r="AA501" s="837"/>
      <c r="AB501" s="838"/>
      <c r="AC501" s="838"/>
      <c r="AD501" s="841"/>
      <c r="AE501" s="853"/>
      <c r="AF501" s="853"/>
      <c r="AG501" s="842"/>
      <c r="AH501" s="842"/>
      <c r="AI501" s="842"/>
      <c r="AJ501" s="842"/>
      <c r="AK501" s="839"/>
      <c r="AL501" s="839"/>
      <c r="AM501" s="839"/>
      <c r="AN501" s="853"/>
      <c r="AO501" s="853"/>
      <c r="AP501" s="849">
        <f t="shared" si="132"/>
        <v>0</v>
      </c>
      <c r="AQ501" s="849"/>
      <c r="AR501" s="849"/>
      <c r="AS501" s="849"/>
      <c r="AT501" s="855"/>
      <c r="AU501" s="855"/>
      <c r="AV501" s="834"/>
      <c r="AW501" s="834"/>
      <c r="AX501" s="834"/>
      <c r="AY501" s="834"/>
      <c r="AZ501" s="834"/>
      <c r="BA501" s="834"/>
      <c r="BB501" s="834"/>
      <c r="BC501" s="834"/>
      <c r="BD501" s="834"/>
      <c r="BE501" s="834"/>
      <c r="BF501" s="834"/>
      <c r="BG501" s="842"/>
      <c r="BH501" s="843"/>
      <c r="BI501" s="843"/>
      <c r="ET501" s="33"/>
      <c r="EU501" s="37">
        <f t="shared" si="119"/>
        <v>0</v>
      </c>
      <c r="EV501" s="37" t="str">
        <f t="shared" si="120"/>
        <v/>
      </c>
      <c r="EX501" s="21">
        <f>IF(AND(OR($M501=PL①!$A$25,$M501=PL①!$A$26,$M501=PL①!$A$27),OR($AG501=PL①!$H$26,$AG501=PL①!$H$27,$AG501=PL①!$H$28)),1,0)</f>
        <v>0</v>
      </c>
      <c r="EY501" s="21">
        <f t="shared" si="121"/>
        <v>0</v>
      </c>
      <c r="EZ501" s="112">
        <f>IF($EY501=0,1,IF($O$73="",0,VLOOKUP($O$73,PL②!$A$58:$P$1517,$EY501))+IF($AD$73="",0,VLOOKUP($AD$73,PL②!$A$58:$P$1517,$EY501))+IF($AS$73="",0,VLOOKUP($AS$73,PL②!$A$58:$P$1517,$EY501)))</f>
        <v>1</v>
      </c>
      <c r="FA501" s="21" t="str">
        <f t="shared" si="122"/>
        <v/>
      </c>
      <c r="FB501" s="112"/>
      <c r="FC501" s="21">
        <f>IF(OR($M501=PL①!$A$25,$M501=PL①!$A$26,$M501=PL①!$A$28,$M501=PL①!$A$29),1,0)</f>
        <v>0</v>
      </c>
      <c r="FF501" s="21">
        <f t="shared" si="123"/>
        <v>0</v>
      </c>
      <c r="FG501" s="21">
        <f t="shared" si="124"/>
        <v>0</v>
      </c>
      <c r="FH501" s="21">
        <f>IF(AND($AG501=PL①!$H$29,OR(入力①申請書項目!$M501=PL①!$A$25,入力①申請書項目!$M501=PL①!$A$26,入力①申請書項目!$M501=PL①!$A$27)),1,0)</f>
        <v>0</v>
      </c>
      <c r="FI501" s="21">
        <f>IF(AND($O$69=PL②!$G$1,入力①申請書項目!$AG501=PL①!$H$26,OR(入力①申請書項目!$M501=PL①!$A$25,入力①申請書項目!$M501=PL①!$A$26,入力①申請書項目!$M501=PL①!$A$28,入力①申請書項目!$M501=PL①!$A$29)),1,0)</f>
        <v>0</v>
      </c>
      <c r="FJ501" s="21">
        <f>IF(AND($AT501=PL①!$D$26,OR(入力①申請書項目!$M501=PL①!$A$25,入力①申請書項目!$M501=PL①!$A$26,入力①申請書項目!$M501=PL①!$A$27)),1,0)</f>
        <v>0</v>
      </c>
      <c r="FL501" s="37" t="str">
        <f t="shared" si="125"/>
        <v/>
      </c>
      <c r="FM501" s="37" t="str">
        <f t="shared" si="126"/>
        <v/>
      </c>
      <c r="FN501" s="37" t="str">
        <f t="shared" si="127"/>
        <v/>
      </c>
      <c r="FO501" s="37" t="str">
        <f t="shared" si="128"/>
        <v/>
      </c>
      <c r="FP501" s="37" t="str">
        <f t="shared" si="129"/>
        <v/>
      </c>
      <c r="FR501" s="54">
        <f t="shared" si="130"/>
        <v>1</v>
      </c>
      <c r="FS501" s="54" t="str">
        <f t="shared" si="131"/>
        <v/>
      </c>
    </row>
    <row r="502" spans="4:175">
      <c r="D502" s="410">
        <v>334</v>
      </c>
      <c r="E502" s="842"/>
      <c r="F502" s="843"/>
      <c r="G502" s="842"/>
      <c r="H502" s="843"/>
      <c r="I502" s="843"/>
      <c r="J502" s="842"/>
      <c r="K502" s="843"/>
      <c r="L502" s="843"/>
      <c r="M502" s="842"/>
      <c r="N502" s="842"/>
      <c r="O502" s="842"/>
      <c r="P502" s="842"/>
      <c r="Q502" s="853"/>
      <c r="R502" s="853"/>
      <c r="S502" s="853"/>
      <c r="T502" s="853"/>
      <c r="U502" s="853"/>
      <c r="V502" s="853"/>
      <c r="W502" s="853"/>
      <c r="X502" s="853"/>
      <c r="Y502" s="853"/>
      <c r="Z502" s="853"/>
      <c r="AA502" s="835"/>
      <c r="AB502" s="836"/>
      <c r="AC502" s="836"/>
      <c r="AD502" s="840"/>
      <c r="AE502" s="840"/>
      <c r="AF502" s="841"/>
      <c r="AG502" s="850"/>
      <c r="AH502" s="851"/>
      <c r="AI502" s="851"/>
      <c r="AJ502" s="852"/>
      <c r="AK502" s="839"/>
      <c r="AL502" s="839"/>
      <c r="AM502" s="839"/>
      <c r="AN502" s="854"/>
      <c r="AO502" s="840"/>
      <c r="AP502" s="849">
        <f t="shared" si="132"/>
        <v>0</v>
      </c>
      <c r="AQ502" s="849"/>
      <c r="AR502" s="849"/>
      <c r="AS502" s="849"/>
      <c r="AT502" s="847"/>
      <c r="AU502" s="848"/>
      <c r="AV502" s="834"/>
      <c r="AW502" s="834"/>
      <c r="AX502" s="834"/>
      <c r="AY502" s="834"/>
      <c r="AZ502" s="834"/>
      <c r="BA502" s="834"/>
      <c r="BB502" s="834"/>
      <c r="BC502" s="834"/>
      <c r="BD502" s="844"/>
      <c r="BE502" s="845"/>
      <c r="BF502" s="846"/>
      <c r="BG502" s="842"/>
      <c r="BH502" s="843"/>
      <c r="BI502" s="843"/>
      <c r="ET502" s="33"/>
      <c r="EU502" s="37">
        <f t="shared" si="119"/>
        <v>0</v>
      </c>
      <c r="EV502" s="37" t="str">
        <f t="shared" si="120"/>
        <v/>
      </c>
      <c r="EX502" s="21">
        <f>IF(AND(OR($M502=PL①!$A$25,$M502=PL①!$A$26,$M502=PL①!$A$27),OR($AG502=PL①!$H$26,$AG502=PL①!$H$27,$AG502=PL①!$H$28)),1,0)</f>
        <v>0</v>
      </c>
      <c r="EY502" s="21">
        <f t="shared" si="121"/>
        <v>0</v>
      </c>
      <c r="EZ502" s="112">
        <f>IF($EY502=0,1,IF($O$73="",0,VLOOKUP($O$73,PL②!$A$58:$P$1517,$EY502))+IF($AD$73="",0,VLOOKUP($AD$73,PL②!$A$58:$P$1517,$EY502))+IF($AS$73="",0,VLOOKUP($AS$73,PL②!$A$58:$P$1517,$EY502)))</f>
        <v>1</v>
      </c>
      <c r="FA502" s="21" t="str">
        <f t="shared" si="122"/>
        <v/>
      </c>
      <c r="FB502" s="112"/>
      <c r="FC502" s="21">
        <f>IF(OR($M502=PL①!$A$25,$M502=PL①!$A$26,$M502=PL①!$A$28,$M502=PL①!$A$29),1,0)</f>
        <v>0</v>
      </c>
      <c r="FF502" s="21">
        <f t="shared" si="123"/>
        <v>0</v>
      </c>
      <c r="FG502" s="21">
        <f t="shared" si="124"/>
        <v>0</v>
      </c>
      <c r="FH502" s="21">
        <f>IF(AND($AG502=PL①!$H$29,OR(入力①申請書項目!$M502=PL①!$A$25,入力①申請書項目!$M502=PL①!$A$26,入力①申請書項目!$M502=PL①!$A$27)),1,0)</f>
        <v>0</v>
      </c>
      <c r="FI502" s="21">
        <f>IF(AND($O$69=PL②!$G$1,入力①申請書項目!$AG502=PL①!$H$26,OR(入力①申請書項目!$M502=PL①!$A$25,入力①申請書項目!$M502=PL①!$A$26,入力①申請書項目!$M502=PL①!$A$28,入力①申請書項目!$M502=PL①!$A$29)),1,0)</f>
        <v>0</v>
      </c>
      <c r="FJ502" s="21">
        <f>IF(AND($AT502=PL①!$D$26,OR(入力①申請書項目!$M502=PL①!$A$25,入力①申請書項目!$M502=PL①!$A$26,入力①申請書項目!$M502=PL①!$A$27)),1,0)</f>
        <v>0</v>
      </c>
      <c r="FL502" s="37" t="str">
        <f t="shared" si="125"/>
        <v/>
      </c>
      <c r="FM502" s="37" t="str">
        <f t="shared" si="126"/>
        <v/>
      </c>
      <c r="FN502" s="37" t="str">
        <f t="shared" si="127"/>
        <v/>
      </c>
      <c r="FO502" s="37" t="str">
        <f t="shared" si="128"/>
        <v/>
      </c>
      <c r="FP502" s="37" t="str">
        <f t="shared" si="129"/>
        <v/>
      </c>
      <c r="FR502" s="54">
        <f t="shared" si="130"/>
        <v>1</v>
      </c>
      <c r="FS502" s="54" t="str">
        <f t="shared" si="131"/>
        <v/>
      </c>
    </row>
    <row r="503" spans="4:175">
      <c r="D503" s="410">
        <v>335</v>
      </c>
      <c r="E503" s="842"/>
      <c r="F503" s="843"/>
      <c r="G503" s="842"/>
      <c r="H503" s="843"/>
      <c r="I503" s="843"/>
      <c r="J503" s="842"/>
      <c r="K503" s="843"/>
      <c r="L503" s="843"/>
      <c r="M503" s="842"/>
      <c r="N503" s="842"/>
      <c r="O503" s="842"/>
      <c r="P503" s="842"/>
      <c r="Q503" s="853"/>
      <c r="R503" s="853"/>
      <c r="S503" s="853"/>
      <c r="T503" s="853"/>
      <c r="U503" s="853"/>
      <c r="V503" s="853"/>
      <c r="W503" s="853"/>
      <c r="X503" s="853"/>
      <c r="Y503" s="853"/>
      <c r="Z503" s="853"/>
      <c r="AA503" s="835"/>
      <c r="AB503" s="836"/>
      <c r="AC503" s="836"/>
      <c r="AD503" s="841"/>
      <c r="AE503" s="853"/>
      <c r="AF503" s="853"/>
      <c r="AG503" s="842"/>
      <c r="AH503" s="842"/>
      <c r="AI503" s="842"/>
      <c r="AJ503" s="842"/>
      <c r="AK503" s="839"/>
      <c r="AL503" s="839"/>
      <c r="AM503" s="839"/>
      <c r="AN503" s="853"/>
      <c r="AO503" s="853"/>
      <c r="AP503" s="849">
        <f t="shared" si="132"/>
        <v>0</v>
      </c>
      <c r="AQ503" s="849"/>
      <c r="AR503" s="849"/>
      <c r="AS503" s="849"/>
      <c r="AT503" s="855"/>
      <c r="AU503" s="855"/>
      <c r="AV503" s="834"/>
      <c r="AW503" s="834"/>
      <c r="AX503" s="834"/>
      <c r="AY503" s="834"/>
      <c r="AZ503" s="834"/>
      <c r="BA503" s="834"/>
      <c r="BB503" s="834"/>
      <c r="BC503" s="834"/>
      <c r="BD503" s="834"/>
      <c r="BE503" s="834"/>
      <c r="BF503" s="834"/>
      <c r="BG503" s="842"/>
      <c r="BH503" s="843"/>
      <c r="BI503" s="843"/>
      <c r="ET503" s="33"/>
      <c r="EU503" s="37">
        <f t="shared" si="119"/>
        <v>0</v>
      </c>
      <c r="EV503" s="37" t="str">
        <f t="shared" si="120"/>
        <v/>
      </c>
      <c r="EX503" s="21">
        <f>IF(AND(OR($M503=PL①!$A$25,$M503=PL①!$A$26,$M503=PL①!$A$27),OR($AG503=PL①!$H$26,$AG503=PL①!$H$27,$AG503=PL①!$H$28)),1,0)</f>
        <v>0</v>
      </c>
      <c r="EY503" s="21">
        <f t="shared" si="121"/>
        <v>0</v>
      </c>
      <c r="EZ503" s="112">
        <f>IF($EY503=0,1,IF($O$73="",0,VLOOKUP($O$73,PL②!$A$58:$P$1517,$EY503))+IF($AD$73="",0,VLOOKUP($AD$73,PL②!$A$58:$P$1517,$EY503))+IF($AS$73="",0,VLOOKUP($AS$73,PL②!$A$58:$P$1517,$EY503)))</f>
        <v>1</v>
      </c>
      <c r="FA503" s="21" t="str">
        <f t="shared" si="122"/>
        <v/>
      </c>
      <c r="FB503" s="112"/>
      <c r="FC503" s="21">
        <f>IF(OR($M503=PL①!$A$25,$M503=PL①!$A$26,$M503=PL①!$A$28,$M503=PL①!$A$29),1,0)</f>
        <v>0</v>
      </c>
      <c r="FF503" s="21">
        <f t="shared" si="123"/>
        <v>0</v>
      </c>
      <c r="FG503" s="21">
        <f t="shared" si="124"/>
        <v>0</v>
      </c>
      <c r="FH503" s="21">
        <f>IF(AND($AG503=PL①!$H$29,OR(入力①申請書項目!$M503=PL①!$A$25,入力①申請書項目!$M503=PL①!$A$26,入力①申請書項目!$M503=PL①!$A$27)),1,0)</f>
        <v>0</v>
      </c>
      <c r="FI503" s="21">
        <f>IF(AND($O$69=PL②!$G$1,入力①申請書項目!$AG503=PL①!$H$26,OR(入力①申請書項目!$M503=PL①!$A$25,入力①申請書項目!$M503=PL①!$A$26,入力①申請書項目!$M503=PL①!$A$28,入力①申請書項目!$M503=PL①!$A$29)),1,0)</f>
        <v>0</v>
      </c>
      <c r="FJ503" s="21">
        <f>IF(AND($AT503=PL①!$D$26,OR(入力①申請書項目!$M503=PL①!$A$25,入力①申請書項目!$M503=PL①!$A$26,入力①申請書項目!$M503=PL①!$A$27)),1,0)</f>
        <v>0</v>
      </c>
      <c r="FL503" s="37" t="str">
        <f t="shared" si="125"/>
        <v/>
      </c>
      <c r="FM503" s="37" t="str">
        <f t="shared" si="126"/>
        <v/>
      </c>
      <c r="FN503" s="37" t="str">
        <f t="shared" si="127"/>
        <v/>
      </c>
      <c r="FO503" s="37" t="str">
        <f t="shared" si="128"/>
        <v/>
      </c>
      <c r="FP503" s="37" t="str">
        <f t="shared" si="129"/>
        <v/>
      </c>
      <c r="FR503" s="54">
        <f t="shared" si="130"/>
        <v>1</v>
      </c>
      <c r="FS503" s="54" t="str">
        <f t="shared" si="131"/>
        <v/>
      </c>
    </row>
    <row r="504" spans="4:175">
      <c r="D504" s="410">
        <v>336</v>
      </c>
      <c r="E504" s="842"/>
      <c r="F504" s="843"/>
      <c r="G504" s="842"/>
      <c r="H504" s="843"/>
      <c r="I504" s="843"/>
      <c r="J504" s="842"/>
      <c r="K504" s="843"/>
      <c r="L504" s="843"/>
      <c r="M504" s="842"/>
      <c r="N504" s="842"/>
      <c r="O504" s="842"/>
      <c r="P504" s="842"/>
      <c r="Q504" s="853"/>
      <c r="R504" s="853"/>
      <c r="S504" s="853"/>
      <c r="T504" s="853"/>
      <c r="U504" s="853"/>
      <c r="V504" s="853"/>
      <c r="W504" s="853"/>
      <c r="X504" s="853"/>
      <c r="Y504" s="853"/>
      <c r="Z504" s="853"/>
      <c r="AA504" s="837"/>
      <c r="AB504" s="838"/>
      <c r="AC504" s="838"/>
      <c r="AD504" s="841"/>
      <c r="AE504" s="853"/>
      <c r="AF504" s="853"/>
      <c r="AG504" s="842"/>
      <c r="AH504" s="842"/>
      <c r="AI504" s="842"/>
      <c r="AJ504" s="842"/>
      <c r="AK504" s="839"/>
      <c r="AL504" s="839"/>
      <c r="AM504" s="839"/>
      <c r="AN504" s="853"/>
      <c r="AO504" s="853"/>
      <c r="AP504" s="849">
        <f t="shared" si="132"/>
        <v>0</v>
      </c>
      <c r="AQ504" s="849"/>
      <c r="AR504" s="849"/>
      <c r="AS504" s="849"/>
      <c r="AT504" s="855"/>
      <c r="AU504" s="855"/>
      <c r="AV504" s="834"/>
      <c r="AW504" s="834"/>
      <c r="AX504" s="834"/>
      <c r="AY504" s="834"/>
      <c r="AZ504" s="834"/>
      <c r="BA504" s="834"/>
      <c r="BB504" s="834"/>
      <c r="BC504" s="834"/>
      <c r="BD504" s="834"/>
      <c r="BE504" s="834"/>
      <c r="BF504" s="834"/>
      <c r="BG504" s="842"/>
      <c r="BH504" s="843"/>
      <c r="BI504" s="843"/>
      <c r="ET504" s="33"/>
      <c r="EU504" s="37">
        <f t="shared" si="119"/>
        <v>0</v>
      </c>
      <c r="EV504" s="37" t="str">
        <f t="shared" si="120"/>
        <v/>
      </c>
      <c r="EX504" s="21">
        <f>IF(AND(OR($M504=PL①!$A$25,$M504=PL①!$A$26,$M504=PL①!$A$27),OR($AG504=PL①!$H$26,$AG504=PL①!$H$27,$AG504=PL①!$H$28)),1,0)</f>
        <v>0</v>
      </c>
      <c r="EY504" s="21">
        <f t="shared" si="121"/>
        <v>0</v>
      </c>
      <c r="EZ504" s="112">
        <f>IF($EY504=0,1,IF($O$73="",0,VLOOKUP($O$73,PL②!$A$58:$P$1517,$EY504))+IF($AD$73="",0,VLOOKUP($AD$73,PL②!$A$58:$P$1517,$EY504))+IF($AS$73="",0,VLOOKUP($AS$73,PL②!$A$58:$P$1517,$EY504)))</f>
        <v>1</v>
      </c>
      <c r="FA504" s="21" t="str">
        <f t="shared" si="122"/>
        <v/>
      </c>
      <c r="FB504" s="112"/>
      <c r="FC504" s="21">
        <f>IF(OR($M504=PL①!$A$25,$M504=PL①!$A$26,$M504=PL①!$A$28,$M504=PL①!$A$29),1,0)</f>
        <v>0</v>
      </c>
      <c r="FF504" s="21">
        <f t="shared" si="123"/>
        <v>0</v>
      </c>
      <c r="FG504" s="21">
        <f t="shared" si="124"/>
        <v>0</v>
      </c>
      <c r="FH504" s="21">
        <f>IF(AND($AG504=PL①!$H$29,OR(入力①申請書項目!$M504=PL①!$A$25,入力①申請書項目!$M504=PL①!$A$26,入力①申請書項目!$M504=PL①!$A$27)),1,0)</f>
        <v>0</v>
      </c>
      <c r="FI504" s="21">
        <f>IF(AND($O$69=PL②!$G$1,入力①申請書項目!$AG504=PL①!$H$26,OR(入力①申請書項目!$M504=PL①!$A$25,入力①申請書項目!$M504=PL①!$A$26,入力①申請書項目!$M504=PL①!$A$28,入力①申請書項目!$M504=PL①!$A$29)),1,0)</f>
        <v>0</v>
      </c>
      <c r="FJ504" s="21">
        <f>IF(AND($AT504=PL①!$D$26,OR(入力①申請書項目!$M504=PL①!$A$25,入力①申請書項目!$M504=PL①!$A$26,入力①申請書項目!$M504=PL①!$A$27)),1,0)</f>
        <v>0</v>
      </c>
      <c r="FL504" s="37" t="str">
        <f t="shared" si="125"/>
        <v/>
      </c>
      <c r="FM504" s="37" t="str">
        <f t="shared" si="126"/>
        <v/>
      </c>
      <c r="FN504" s="37" t="str">
        <f t="shared" si="127"/>
        <v/>
      </c>
      <c r="FO504" s="37" t="str">
        <f t="shared" si="128"/>
        <v/>
      </c>
      <c r="FP504" s="37" t="str">
        <f t="shared" si="129"/>
        <v/>
      </c>
      <c r="FR504" s="54">
        <f t="shared" si="130"/>
        <v>1</v>
      </c>
      <c r="FS504" s="54" t="str">
        <f t="shared" si="131"/>
        <v/>
      </c>
    </row>
    <row r="505" spans="4:175">
      <c r="D505" s="410">
        <v>337</v>
      </c>
      <c r="E505" s="842"/>
      <c r="F505" s="843"/>
      <c r="G505" s="842"/>
      <c r="H505" s="843"/>
      <c r="I505" s="843"/>
      <c r="J505" s="842"/>
      <c r="K505" s="843"/>
      <c r="L505" s="843"/>
      <c r="M505" s="842"/>
      <c r="N505" s="842"/>
      <c r="O505" s="842"/>
      <c r="P505" s="842"/>
      <c r="Q505" s="853"/>
      <c r="R505" s="853"/>
      <c r="S505" s="853"/>
      <c r="T505" s="853"/>
      <c r="U505" s="853"/>
      <c r="V505" s="853"/>
      <c r="W505" s="853"/>
      <c r="X505" s="853"/>
      <c r="Y505" s="853"/>
      <c r="Z505" s="853"/>
      <c r="AA505" s="835"/>
      <c r="AB505" s="836"/>
      <c r="AC505" s="836"/>
      <c r="AD505" s="840"/>
      <c r="AE505" s="840"/>
      <c r="AF505" s="841"/>
      <c r="AG505" s="850"/>
      <c r="AH505" s="851"/>
      <c r="AI505" s="851"/>
      <c r="AJ505" s="852"/>
      <c r="AK505" s="839"/>
      <c r="AL505" s="839"/>
      <c r="AM505" s="839"/>
      <c r="AN505" s="854"/>
      <c r="AO505" s="840"/>
      <c r="AP505" s="849">
        <f t="shared" si="132"/>
        <v>0</v>
      </c>
      <c r="AQ505" s="849"/>
      <c r="AR505" s="849"/>
      <c r="AS505" s="849"/>
      <c r="AT505" s="847"/>
      <c r="AU505" s="848"/>
      <c r="AV505" s="834"/>
      <c r="AW505" s="834"/>
      <c r="AX505" s="834"/>
      <c r="AY505" s="834"/>
      <c r="AZ505" s="834"/>
      <c r="BA505" s="834"/>
      <c r="BB505" s="834"/>
      <c r="BC505" s="834"/>
      <c r="BD505" s="844"/>
      <c r="BE505" s="845"/>
      <c r="BF505" s="846"/>
      <c r="BG505" s="842"/>
      <c r="BH505" s="843"/>
      <c r="BI505" s="843"/>
      <c r="ET505" s="33"/>
      <c r="EU505" s="37">
        <f t="shared" si="119"/>
        <v>0</v>
      </c>
      <c r="EV505" s="37" t="str">
        <f t="shared" si="120"/>
        <v/>
      </c>
      <c r="EX505" s="21">
        <f>IF(AND(OR($M505=PL①!$A$25,$M505=PL①!$A$26,$M505=PL①!$A$27),OR($AG505=PL①!$H$26,$AG505=PL①!$H$27,$AG505=PL①!$H$28)),1,0)</f>
        <v>0</v>
      </c>
      <c r="EY505" s="21">
        <f t="shared" si="121"/>
        <v>0</v>
      </c>
      <c r="EZ505" s="112">
        <f>IF($EY505=0,1,IF($O$73="",0,VLOOKUP($O$73,PL②!$A$58:$P$1517,$EY505))+IF($AD$73="",0,VLOOKUP($AD$73,PL②!$A$58:$P$1517,$EY505))+IF($AS$73="",0,VLOOKUP($AS$73,PL②!$A$58:$P$1517,$EY505)))</f>
        <v>1</v>
      </c>
      <c r="FA505" s="21" t="str">
        <f t="shared" si="122"/>
        <v/>
      </c>
      <c r="FB505" s="112"/>
      <c r="FC505" s="21">
        <f>IF(OR($M505=PL①!$A$25,$M505=PL①!$A$26,$M505=PL①!$A$28,$M505=PL①!$A$29),1,0)</f>
        <v>0</v>
      </c>
      <c r="FF505" s="21">
        <f t="shared" si="123"/>
        <v>0</v>
      </c>
      <c r="FG505" s="21">
        <f t="shared" si="124"/>
        <v>0</v>
      </c>
      <c r="FH505" s="21">
        <f>IF(AND($AG505=PL①!$H$29,OR(入力①申請書項目!$M505=PL①!$A$25,入力①申請書項目!$M505=PL①!$A$26,入力①申請書項目!$M505=PL①!$A$27)),1,0)</f>
        <v>0</v>
      </c>
      <c r="FI505" s="21">
        <f>IF(AND($O$69=PL②!$G$1,入力①申請書項目!$AG505=PL①!$H$26,OR(入力①申請書項目!$M505=PL①!$A$25,入力①申請書項目!$M505=PL①!$A$26,入力①申請書項目!$M505=PL①!$A$28,入力①申請書項目!$M505=PL①!$A$29)),1,0)</f>
        <v>0</v>
      </c>
      <c r="FJ505" s="21">
        <f>IF(AND($AT505=PL①!$D$26,OR(入力①申請書項目!$M505=PL①!$A$25,入力①申請書項目!$M505=PL①!$A$26,入力①申請書項目!$M505=PL①!$A$27)),1,0)</f>
        <v>0</v>
      </c>
      <c r="FL505" s="37" t="str">
        <f t="shared" si="125"/>
        <v/>
      </c>
      <c r="FM505" s="37" t="str">
        <f t="shared" si="126"/>
        <v/>
      </c>
      <c r="FN505" s="37" t="str">
        <f t="shared" si="127"/>
        <v/>
      </c>
      <c r="FO505" s="37" t="str">
        <f t="shared" si="128"/>
        <v/>
      </c>
      <c r="FP505" s="37" t="str">
        <f t="shared" si="129"/>
        <v/>
      </c>
      <c r="FR505" s="54">
        <f t="shared" si="130"/>
        <v>1</v>
      </c>
      <c r="FS505" s="54" t="str">
        <f t="shared" si="131"/>
        <v/>
      </c>
    </row>
    <row r="506" spans="4:175">
      <c r="D506" s="410">
        <v>338</v>
      </c>
      <c r="E506" s="842"/>
      <c r="F506" s="843"/>
      <c r="G506" s="842"/>
      <c r="H506" s="843"/>
      <c r="I506" s="843"/>
      <c r="J506" s="842"/>
      <c r="K506" s="843"/>
      <c r="L506" s="843"/>
      <c r="M506" s="842"/>
      <c r="N506" s="842"/>
      <c r="O506" s="842"/>
      <c r="P506" s="842"/>
      <c r="Q506" s="853"/>
      <c r="R506" s="853"/>
      <c r="S506" s="853"/>
      <c r="T506" s="853"/>
      <c r="U506" s="853"/>
      <c r="V506" s="853"/>
      <c r="W506" s="853"/>
      <c r="X506" s="853"/>
      <c r="Y506" s="853"/>
      <c r="Z506" s="853"/>
      <c r="AA506" s="835"/>
      <c r="AB506" s="836"/>
      <c r="AC506" s="836"/>
      <c r="AD506" s="841"/>
      <c r="AE506" s="853"/>
      <c r="AF506" s="853"/>
      <c r="AG506" s="842"/>
      <c r="AH506" s="842"/>
      <c r="AI506" s="842"/>
      <c r="AJ506" s="842"/>
      <c r="AK506" s="839"/>
      <c r="AL506" s="839"/>
      <c r="AM506" s="839"/>
      <c r="AN506" s="853"/>
      <c r="AO506" s="853"/>
      <c r="AP506" s="849">
        <f t="shared" si="132"/>
        <v>0</v>
      </c>
      <c r="AQ506" s="849"/>
      <c r="AR506" s="849"/>
      <c r="AS506" s="849"/>
      <c r="AT506" s="855"/>
      <c r="AU506" s="855"/>
      <c r="AV506" s="834"/>
      <c r="AW506" s="834"/>
      <c r="AX506" s="834"/>
      <c r="AY506" s="834"/>
      <c r="AZ506" s="834"/>
      <c r="BA506" s="834"/>
      <c r="BB506" s="834"/>
      <c r="BC506" s="834"/>
      <c r="BD506" s="834"/>
      <c r="BE506" s="834"/>
      <c r="BF506" s="834"/>
      <c r="BG506" s="842"/>
      <c r="BH506" s="843"/>
      <c r="BI506" s="843"/>
      <c r="ET506" s="33"/>
      <c r="EU506" s="37">
        <f t="shared" si="119"/>
        <v>0</v>
      </c>
      <c r="EV506" s="37" t="str">
        <f t="shared" si="120"/>
        <v/>
      </c>
      <c r="EX506" s="21">
        <f>IF(AND(OR($M506=PL①!$A$25,$M506=PL①!$A$26,$M506=PL①!$A$27),OR($AG506=PL①!$H$26,$AG506=PL①!$H$27,$AG506=PL①!$H$28)),1,0)</f>
        <v>0</v>
      </c>
      <c r="EY506" s="21">
        <f t="shared" si="121"/>
        <v>0</v>
      </c>
      <c r="EZ506" s="112">
        <f>IF($EY506=0,1,IF($O$73="",0,VLOOKUP($O$73,PL②!$A$58:$P$1517,$EY506))+IF($AD$73="",0,VLOOKUP($AD$73,PL②!$A$58:$P$1517,$EY506))+IF($AS$73="",0,VLOOKUP($AS$73,PL②!$A$58:$P$1517,$EY506)))</f>
        <v>1</v>
      </c>
      <c r="FA506" s="21" t="str">
        <f t="shared" si="122"/>
        <v/>
      </c>
      <c r="FB506" s="112"/>
      <c r="FC506" s="21">
        <f>IF(OR($M506=PL①!$A$25,$M506=PL①!$A$26,$M506=PL①!$A$28,$M506=PL①!$A$29),1,0)</f>
        <v>0</v>
      </c>
      <c r="FF506" s="21">
        <f t="shared" si="123"/>
        <v>0</v>
      </c>
      <c r="FG506" s="21">
        <f t="shared" si="124"/>
        <v>0</v>
      </c>
      <c r="FH506" s="21">
        <f>IF(AND($AG506=PL①!$H$29,OR(入力①申請書項目!$M506=PL①!$A$25,入力①申請書項目!$M506=PL①!$A$26,入力①申請書項目!$M506=PL①!$A$27)),1,0)</f>
        <v>0</v>
      </c>
      <c r="FI506" s="21">
        <f>IF(AND($O$69=PL②!$G$1,入力①申請書項目!$AG506=PL①!$H$26,OR(入力①申請書項目!$M506=PL①!$A$25,入力①申請書項目!$M506=PL①!$A$26,入力①申請書項目!$M506=PL①!$A$28,入力①申請書項目!$M506=PL①!$A$29)),1,0)</f>
        <v>0</v>
      </c>
      <c r="FJ506" s="21">
        <f>IF(AND($AT506=PL①!$D$26,OR(入力①申請書項目!$M506=PL①!$A$25,入力①申請書項目!$M506=PL①!$A$26,入力①申請書項目!$M506=PL①!$A$27)),1,0)</f>
        <v>0</v>
      </c>
      <c r="FL506" s="37" t="str">
        <f t="shared" si="125"/>
        <v/>
      </c>
      <c r="FM506" s="37" t="str">
        <f t="shared" si="126"/>
        <v/>
      </c>
      <c r="FN506" s="37" t="str">
        <f t="shared" si="127"/>
        <v/>
      </c>
      <c r="FO506" s="37" t="str">
        <f t="shared" si="128"/>
        <v/>
      </c>
      <c r="FP506" s="37" t="str">
        <f t="shared" si="129"/>
        <v/>
      </c>
      <c r="FR506" s="54">
        <f t="shared" si="130"/>
        <v>1</v>
      </c>
      <c r="FS506" s="54" t="str">
        <f t="shared" si="131"/>
        <v/>
      </c>
    </row>
    <row r="507" spans="4:175">
      <c r="D507" s="410">
        <v>339</v>
      </c>
      <c r="E507" s="842"/>
      <c r="F507" s="843"/>
      <c r="G507" s="842"/>
      <c r="H507" s="843"/>
      <c r="I507" s="843"/>
      <c r="J507" s="842"/>
      <c r="K507" s="843"/>
      <c r="L507" s="843"/>
      <c r="M507" s="842"/>
      <c r="N507" s="842"/>
      <c r="O507" s="842"/>
      <c r="P507" s="842"/>
      <c r="Q507" s="853"/>
      <c r="R507" s="853"/>
      <c r="S507" s="853"/>
      <c r="T507" s="853"/>
      <c r="U507" s="853"/>
      <c r="V507" s="853"/>
      <c r="W507" s="853"/>
      <c r="X507" s="853"/>
      <c r="Y507" s="853"/>
      <c r="Z507" s="853"/>
      <c r="AA507" s="837"/>
      <c r="AB507" s="838"/>
      <c r="AC507" s="838"/>
      <c r="AD507" s="841"/>
      <c r="AE507" s="853"/>
      <c r="AF507" s="853"/>
      <c r="AG507" s="842"/>
      <c r="AH507" s="842"/>
      <c r="AI507" s="842"/>
      <c r="AJ507" s="842"/>
      <c r="AK507" s="839"/>
      <c r="AL507" s="839"/>
      <c r="AM507" s="839"/>
      <c r="AN507" s="853"/>
      <c r="AO507" s="853"/>
      <c r="AP507" s="849">
        <f t="shared" si="132"/>
        <v>0</v>
      </c>
      <c r="AQ507" s="849"/>
      <c r="AR507" s="849"/>
      <c r="AS507" s="849"/>
      <c r="AT507" s="855"/>
      <c r="AU507" s="855"/>
      <c r="AV507" s="834"/>
      <c r="AW507" s="834"/>
      <c r="AX507" s="834"/>
      <c r="AY507" s="834"/>
      <c r="AZ507" s="834"/>
      <c r="BA507" s="834"/>
      <c r="BB507" s="834"/>
      <c r="BC507" s="834"/>
      <c r="BD507" s="834"/>
      <c r="BE507" s="834"/>
      <c r="BF507" s="834"/>
      <c r="BG507" s="842"/>
      <c r="BH507" s="843"/>
      <c r="BI507" s="843"/>
      <c r="ET507" s="33"/>
      <c r="EU507" s="37">
        <f t="shared" si="119"/>
        <v>0</v>
      </c>
      <c r="EV507" s="37" t="str">
        <f t="shared" si="120"/>
        <v/>
      </c>
      <c r="EX507" s="21">
        <f>IF(AND(OR($M507=PL①!$A$25,$M507=PL①!$A$26,$M507=PL①!$A$27),OR($AG507=PL①!$H$26,$AG507=PL①!$H$27,$AG507=PL①!$H$28)),1,0)</f>
        <v>0</v>
      </c>
      <c r="EY507" s="21">
        <f t="shared" si="121"/>
        <v>0</v>
      </c>
      <c r="EZ507" s="112">
        <f>IF($EY507=0,1,IF($O$73="",0,VLOOKUP($O$73,PL②!$A$58:$P$1517,$EY507))+IF($AD$73="",0,VLOOKUP($AD$73,PL②!$A$58:$P$1517,$EY507))+IF($AS$73="",0,VLOOKUP($AS$73,PL②!$A$58:$P$1517,$EY507)))</f>
        <v>1</v>
      </c>
      <c r="FA507" s="21" t="str">
        <f t="shared" si="122"/>
        <v/>
      </c>
      <c r="FB507" s="112"/>
      <c r="FC507" s="21">
        <f>IF(OR($M507=PL①!$A$25,$M507=PL①!$A$26,$M507=PL①!$A$28,$M507=PL①!$A$29),1,0)</f>
        <v>0</v>
      </c>
      <c r="FF507" s="21">
        <f t="shared" si="123"/>
        <v>0</v>
      </c>
      <c r="FG507" s="21">
        <f t="shared" si="124"/>
        <v>0</v>
      </c>
      <c r="FH507" s="21">
        <f>IF(AND($AG507=PL①!$H$29,OR(入力①申請書項目!$M507=PL①!$A$25,入力①申請書項目!$M507=PL①!$A$26,入力①申請書項目!$M507=PL①!$A$27)),1,0)</f>
        <v>0</v>
      </c>
      <c r="FI507" s="21">
        <f>IF(AND($O$69=PL②!$G$1,入力①申請書項目!$AG507=PL①!$H$26,OR(入力①申請書項目!$M507=PL①!$A$25,入力①申請書項目!$M507=PL①!$A$26,入力①申請書項目!$M507=PL①!$A$28,入力①申請書項目!$M507=PL①!$A$29)),1,0)</f>
        <v>0</v>
      </c>
      <c r="FJ507" s="21">
        <f>IF(AND($AT507=PL①!$D$26,OR(入力①申請書項目!$M507=PL①!$A$25,入力①申請書項目!$M507=PL①!$A$26,入力①申請書項目!$M507=PL①!$A$27)),1,0)</f>
        <v>0</v>
      </c>
      <c r="FL507" s="37" t="str">
        <f t="shared" si="125"/>
        <v/>
      </c>
      <c r="FM507" s="37" t="str">
        <f t="shared" si="126"/>
        <v/>
      </c>
      <c r="FN507" s="37" t="str">
        <f t="shared" si="127"/>
        <v/>
      </c>
      <c r="FO507" s="37" t="str">
        <f t="shared" si="128"/>
        <v/>
      </c>
      <c r="FP507" s="37" t="str">
        <f t="shared" si="129"/>
        <v/>
      </c>
      <c r="FR507" s="54">
        <f t="shared" si="130"/>
        <v>1</v>
      </c>
      <c r="FS507" s="54" t="str">
        <f t="shared" si="131"/>
        <v/>
      </c>
    </row>
    <row r="508" spans="4:175">
      <c r="D508" s="410">
        <v>340</v>
      </c>
      <c r="E508" s="842"/>
      <c r="F508" s="843"/>
      <c r="G508" s="842"/>
      <c r="H508" s="843"/>
      <c r="I508" s="843"/>
      <c r="J508" s="842"/>
      <c r="K508" s="843"/>
      <c r="L508" s="843"/>
      <c r="M508" s="842"/>
      <c r="N508" s="842"/>
      <c r="O508" s="842"/>
      <c r="P508" s="842"/>
      <c r="Q508" s="853"/>
      <c r="R508" s="853"/>
      <c r="S508" s="853"/>
      <c r="T508" s="853"/>
      <c r="U508" s="853"/>
      <c r="V508" s="853"/>
      <c r="W508" s="853"/>
      <c r="X508" s="853"/>
      <c r="Y508" s="853"/>
      <c r="Z508" s="853"/>
      <c r="AA508" s="835"/>
      <c r="AB508" s="836"/>
      <c r="AC508" s="836"/>
      <c r="AD508" s="840"/>
      <c r="AE508" s="840"/>
      <c r="AF508" s="841"/>
      <c r="AG508" s="850"/>
      <c r="AH508" s="851"/>
      <c r="AI508" s="851"/>
      <c r="AJ508" s="852"/>
      <c r="AK508" s="839"/>
      <c r="AL508" s="839"/>
      <c r="AM508" s="839"/>
      <c r="AN508" s="854"/>
      <c r="AO508" s="840"/>
      <c r="AP508" s="849">
        <f t="shared" si="132"/>
        <v>0</v>
      </c>
      <c r="AQ508" s="849"/>
      <c r="AR508" s="849"/>
      <c r="AS508" s="849"/>
      <c r="AT508" s="847"/>
      <c r="AU508" s="848"/>
      <c r="AV508" s="834"/>
      <c r="AW508" s="834"/>
      <c r="AX508" s="834"/>
      <c r="AY508" s="834"/>
      <c r="AZ508" s="834"/>
      <c r="BA508" s="834"/>
      <c r="BB508" s="834"/>
      <c r="BC508" s="834"/>
      <c r="BD508" s="844"/>
      <c r="BE508" s="845"/>
      <c r="BF508" s="846"/>
      <c r="BG508" s="842"/>
      <c r="BH508" s="843"/>
      <c r="BI508" s="843"/>
      <c r="ET508" s="33"/>
      <c r="EU508" s="37">
        <f t="shared" si="119"/>
        <v>0</v>
      </c>
      <c r="EV508" s="37" t="str">
        <f t="shared" si="120"/>
        <v/>
      </c>
      <c r="EX508" s="21">
        <f>IF(AND(OR($M508=PL①!$A$25,$M508=PL①!$A$26,$M508=PL①!$A$27),OR($AG508=PL①!$H$26,$AG508=PL①!$H$27,$AG508=PL①!$H$28)),1,0)</f>
        <v>0</v>
      </c>
      <c r="EY508" s="21">
        <f t="shared" si="121"/>
        <v>0</v>
      </c>
      <c r="EZ508" s="112">
        <f>IF($EY508=0,1,IF($O$73="",0,VLOOKUP($O$73,PL②!$A$58:$P$1517,$EY508))+IF($AD$73="",0,VLOOKUP($AD$73,PL②!$A$58:$P$1517,$EY508))+IF($AS$73="",0,VLOOKUP($AS$73,PL②!$A$58:$P$1517,$EY508)))</f>
        <v>1</v>
      </c>
      <c r="FA508" s="21" t="str">
        <f t="shared" si="122"/>
        <v/>
      </c>
      <c r="FB508" s="112"/>
      <c r="FC508" s="21">
        <f>IF(OR($M508=PL①!$A$25,$M508=PL①!$A$26,$M508=PL①!$A$28,$M508=PL①!$A$29),1,0)</f>
        <v>0</v>
      </c>
      <c r="FF508" s="21">
        <f t="shared" si="123"/>
        <v>0</v>
      </c>
      <c r="FG508" s="21">
        <f t="shared" si="124"/>
        <v>0</v>
      </c>
      <c r="FH508" s="21">
        <f>IF(AND($AG508=PL①!$H$29,OR(入力①申請書項目!$M508=PL①!$A$25,入力①申請書項目!$M508=PL①!$A$26,入力①申請書項目!$M508=PL①!$A$27)),1,0)</f>
        <v>0</v>
      </c>
      <c r="FI508" s="21">
        <f>IF(AND($O$69=PL②!$G$1,入力①申請書項目!$AG508=PL①!$H$26,OR(入力①申請書項目!$M508=PL①!$A$25,入力①申請書項目!$M508=PL①!$A$26,入力①申請書項目!$M508=PL①!$A$28,入力①申請書項目!$M508=PL①!$A$29)),1,0)</f>
        <v>0</v>
      </c>
      <c r="FJ508" s="21">
        <f>IF(AND($AT508=PL①!$D$26,OR(入力①申請書項目!$M508=PL①!$A$25,入力①申請書項目!$M508=PL①!$A$26,入力①申請書項目!$M508=PL①!$A$27)),1,0)</f>
        <v>0</v>
      </c>
      <c r="FL508" s="37" t="str">
        <f t="shared" si="125"/>
        <v/>
      </c>
      <c r="FM508" s="37" t="str">
        <f t="shared" si="126"/>
        <v/>
      </c>
      <c r="FN508" s="37" t="str">
        <f t="shared" si="127"/>
        <v/>
      </c>
      <c r="FO508" s="37" t="str">
        <f t="shared" si="128"/>
        <v/>
      </c>
      <c r="FP508" s="37" t="str">
        <f t="shared" si="129"/>
        <v/>
      </c>
      <c r="FR508" s="54">
        <f t="shared" si="130"/>
        <v>1</v>
      </c>
      <c r="FS508" s="54" t="str">
        <f t="shared" si="131"/>
        <v/>
      </c>
    </row>
    <row r="509" spans="4:175">
      <c r="D509" s="410">
        <v>341</v>
      </c>
      <c r="E509" s="842"/>
      <c r="F509" s="843"/>
      <c r="G509" s="842"/>
      <c r="H509" s="843"/>
      <c r="I509" s="843"/>
      <c r="J509" s="842"/>
      <c r="K509" s="843"/>
      <c r="L509" s="843"/>
      <c r="M509" s="842"/>
      <c r="N509" s="842"/>
      <c r="O509" s="842"/>
      <c r="P509" s="842"/>
      <c r="Q509" s="853"/>
      <c r="R509" s="853"/>
      <c r="S509" s="853"/>
      <c r="T509" s="853"/>
      <c r="U509" s="853"/>
      <c r="V509" s="853"/>
      <c r="W509" s="853"/>
      <c r="X509" s="853"/>
      <c r="Y509" s="853"/>
      <c r="Z509" s="853"/>
      <c r="AA509" s="835"/>
      <c r="AB509" s="836"/>
      <c r="AC509" s="836"/>
      <c r="AD509" s="841"/>
      <c r="AE509" s="853"/>
      <c r="AF509" s="853"/>
      <c r="AG509" s="842"/>
      <c r="AH509" s="842"/>
      <c r="AI509" s="842"/>
      <c r="AJ509" s="842"/>
      <c r="AK509" s="839"/>
      <c r="AL509" s="839"/>
      <c r="AM509" s="839"/>
      <c r="AN509" s="853"/>
      <c r="AO509" s="853"/>
      <c r="AP509" s="849">
        <f t="shared" si="132"/>
        <v>0</v>
      </c>
      <c r="AQ509" s="849"/>
      <c r="AR509" s="849"/>
      <c r="AS509" s="849"/>
      <c r="AT509" s="855"/>
      <c r="AU509" s="855"/>
      <c r="AV509" s="834"/>
      <c r="AW509" s="834"/>
      <c r="AX509" s="834"/>
      <c r="AY509" s="834"/>
      <c r="AZ509" s="834"/>
      <c r="BA509" s="834"/>
      <c r="BB509" s="834"/>
      <c r="BC509" s="834"/>
      <c r="BD509" s="834"/>
      <c r="BE509" s="834"/>
      <c r="BF509" s="834"/>
      <c r="BG509" s="842"/>
      <c r="BH509" s="843"/>
      <c r="BI509" s="843"/>
      <c r="ET509" s="33"/>
      <c r="EU509" s="37">
        <f t="shared" si="119"/>
        <v>0</v>
      </c>
      <c r="EV509" s="37" t="str">
        <f t="shared" si="120"/>
        <v/>
      </c>
      <c r="EX509" s="21">
        <f>IF(AND(OR($M509=PL①!$A$25,$M509=PL①!$A$26,$M509=PL①!$A$27),OR($AG509=PL①!$H$26,$AG509=PL①!$H$27,$AG509=PL①!$H$28)),1,0)</f>
        <v>0</v>
      </c>
      <c r="EY509" s="21">
        <f t="shared" si="121"/>
        <v>0</v>
      </c>
      <c r="EZ509" s="112">
        <f>IF($EY509=0,1,IF($O$73="",0,VLOOKUP($O$73,PL②!$A$58:$P$1517,$EY509))+IF($AD$73="",0,VLOOKUP($AD$73,PL②!$A$58:$P$1517,$EY509))+IF($AS$73="",0,VLOOKUP($AS$73,PL②!$A$58:$P$1517,$EY509)))</f>
        <v>1</v>
      </c>
      <c r="FA509" s="21" t="str">
        <f t="shared" si="122"/>
        <v/>
      </c>
      <c r="FB509" s="112"/>
      <c r="FC509" s="21">
        <f>IF(OR($M509=PL①!$A$25,$M509=PL①!$A$26,$M509=PL①!$A$28,$M509=PL①!$A$29),1,0)</f>
        <v>0</v>
      </c>
      <c r="FF509" s="21">
        <f t="shared" si="123"/>
        <v>0</v>
      </c>
      <c r="FG509" s="21">
        <f t="shared" si="124"/>
        <v>0</v>
      </c>
      <c r="FH509" s="21">
        <f>IF(AND($AG509=PL①!$H$29,OR(入力①申請書項目!$M509=PL①!$A$25,入力①申請書項目!$M509=PL①!$A$26,入力①申請書項目!$M509=PL①!$A$27)),1,0)</f>
        <v>0</v>
      </c>
      <c r="FI509" s="21">
        <f>IF(AND($O$69=PL②!$G$1,入力①申請書項目!$AG509=PL①!$H$26,OR(入力①申請書項目!$M509=PL①!$A$25,入力①申請書項目!$M509=PL①!$A$26,入力①申請書項目!$M509=PL①!$A$28,入力①申請書項目!$M509=PL①!$A$29)),1,0)</f>
        <v>0</v>
      </c>
      <c r="FJ509" s="21">
        <f>IF(AND($AT509=PL①!$D$26,OR(入力①申請書項目!$M509=PL①!$A$25,入力①申請書項目!$M509=PL①!$A$26,入力①申請書項目!$M509=PL①!$A$27)),1,0)</f>
        <v>0</v>
      </c>
      <c r="FL509" s="37" t="str">
        <f t="shared" si="125"/>
        <v/>
      </c>
      <c r="FM509" s="37" t="str">
        <f t="shared" si="126"/>
        <v/>
      </c>
      <c r="FN509" s="37" t="str">
        <f t="shared" si="127"/>
        <v/>
      </c>
      <c r="FO509" s="37" t="str">
        <f t="shared" si="128"/>
        <v/>
      </c>
      <c r="FP509" s="37" t="str">
        <f t="shared" si="129"/>
        <v/>
      </c>
      <c r="FR509" s="54">
        <f t="shared" si="130"/>
        <v>1</v>
      </c>
      <c r="FS509" s="54" t="str">
        <f t="shared" si="131"/>
        <v/>
      </c>
    </row>
    <row r="510" spans="4:175">
      <c r="D510" s="410">
        <v>342</v>
      </c>
      <c r="E510" s="842"/>
      <c r="F510" s="843"/>
      <c r="G510" s="842"/>
      <c r="H510" s="843"/>
      <c r="I510" s="843"/>
      <c r="J510" s="842"/>
      <c r="K510" s="843"/>
      <c r="L510" s="843"/>
      <c r="M510" s="842"/>
      <c r="N510" s="842"/>
      <c r="O510" s="842"/>
      <c r="P510" s="842"/>
      <c r="Q510" s="853"/>
      <c r="R510" s="853"/>
      <c r="S510" s="853"/>
      <c r="T510" s="853"/>
      <c r="U510" s="853"/>
      <c r="V510" s="853"/>
      <c r="W510" s="853"/>
      <c r="X510" s="853"/>
      <c r="Y510" s="853"/>
      <c r="Z510" s="853"/>
      <c r="AA510" s="837"/>
      <c r="AB510" s="838"/>
      <c r="AC510" s="838"/>
      <c r="AD510" s="841"/>
      <c r="AE510" s="853"/>
      <c r="AF510" s="853"/>
      <c r="AG510" s="842"/>
      <c r="AH510" s="842"/>
      <c r="AI510" s="842"/>
      <c r="AJ510" s="842"/>
      <c r="AK510" s="839"/>
      <c r="AL510" s="839"/>
      <c r="AM510" s="839"/>
      <c r="AN510" s="853"/>
      <c r="AO510" s="853"/>
      <c r="AP510" s="849">
        <f t="shared" si="132"/>
        <v>0</v>
      </c>
      <c r="AQ510" s="849"/>
      <c r="AR510" s="849"/>
      <c r="AS510" s="849"/>
      <c r="AT510" s="855"/>
      <c r="AU510" s="855"/>
      <c r="AV510" s="834"/>
      <c r="AW510" s="834"/>
      <c r="AX510" s="834"/>
      <c r="AY510" s="834"/>
      <c r="AZ510" s="834"/>
      <c r="BA510" s="834"/>
      <c r="BB510" s="834"/>
      <c r="BC510" s="834"/>
      <c r="BD510" s="834"/>
      <c r="BE510" s="834"/>
      <c r="BF510" s="834"/>
      <c r="BG510" s="842"/>
      <c r="BH510" s="843"/>
      <c r="BI510" s="843"/>
      <c r="ET510" s="33"/>
      <c r="EU510" s="37">
        <f t="shared" si="119"/>
        <v>0</v>
      </c>
      <c r="EV510" s="37" t="str">
        <f t="shared" si="120"/>
        <v/>
      </c>
      <c r="EX510" s="21">
        <f>IF(AND(OR($M510=PL①!$A$25,$M510=PL①!$A$26,$M510=PL①!$A$27),OR($AG510=PL①!$H$26,$AG510=PL①!$H$27,$AG510=PL①!$H$28)),1,0)</f>
        <v>0</v>
      </c>
      <c r="EY510" s="21">
        <f t="shared" si="121"/>
        <v>0</v>
      </c>
      <c r="EZ510" s="112">
        <f>IF($EY510=0,1,IF($O$73="",0,VLOOKUP($O$73,PL②!$A$58:$P$1517,$EY510))+IF($AD$73="",0,VLOOKUP($AD$73,PL②!$A$58:$P$1517,$EY510))+IF($AS$73="",0,VLOOKUP($AS$73,PL②!$A$58:$P$1517,$EY510)))</f>
        <v>1</v>
      </c>
      <c r="FA510" s="21" t="str">
        <f t="shared" si="122"/>
        <v/>
      </c>
      <c r="FB510" s="112"/>
      <c r="FC510" s="21">
        <f>IF(OR($M510=PL①!$A$25,$M510=PL①!$A$26,$M510=PL①!$A$28,$M510=PL①!$A$29),1,0)</f>
        <v>0</v>
      </c>
      <c r="FF510" s="21">
        <f t="shared" si="123"/>
        <v>0</v>
      </c>
      <c r="FG510" s="21">
        <f t="shared" si="124"/>
        <v>0</v>
      </c>
      <c r="FH510" s="21">
        <f>IF(AND($AG510=PL①!$H$29,OR(入力①申請書項目!$M510=PL①!$A$25,入力①申請書項目!$M510=PL①!$A$26,入力①申請書項目!$M510=PL①!$A$27)),1,0)</f>
        <v>0</v>
      </c>
      <c r="FI510" s="21">
        <f>IF(AND($O$69=PL②!$G$1,入力①申請書項目!$AG510=PL①!$H$26,OR(入力①申請書項目!$M510=PL①!$A$25,入力①申請書項目!$M510=PL①!$A$26,入力①申請書項目!$M510=PL①!$A$28,入力①申請書項目!$M510=PL①!$A$29)),1,0)</f>
        <v>0</v>
      </c>
      <c r="FJ510" s="21">
        <f>IF(AND($AT510=PL①!$D$26,OR(入力①申請書項目!$M510=PL①!$A$25,入力①申請書項目!$M510=PL①!$A$26,入力①申請書項目!$M510=PL①!$A$27)),1,0)</f>
        <v>0</v>
      </c>
      <c r="FL510" s="37" t="str">
        <f t="shared" si="125"/>
        <v/>
      </c>
      <c r="FM510" s="37" t="str">
        <f t="shared" si="126"/>
        <v/>
      </c>
      <c r="FN510" s="37" t="str">
        <f t="shared" si="127"/>
        <v/>
      </c>
      <c r="FO510" s="37" t="str">
        <f t="shared" si="128"/>
        <v/>
      </c>
      <c r="FP510" s="37" t="str">
        <f t="shared" si="129"/>
        <v/>
      </c>
      <c r="FR510" s="54">
        <f t="shared" si="130"/>
        <v>1</v>
      </c>
      <c r="FS510" s="54" t="str">
        <f t="shared" si="131"/>
        <v/>
      </c>
    </row>
    <row r="511" spans="4:175">
      <c r="D511" s="410">
        <v>343</v>
      </c>
      <c r="E511" s="842"/>
      <c r="F511" s="843"/>
      <c r="G511" s="842"/>
      <c r="H511" s="843"/>
      <c r="I511" s="843"/>
      <c r="J511" s="842"/>
      <c r="K511" s="843"/>
      <c r="L511" s="843"/>
      <c r="M511" s="842"/>
      <c r="N511" s="842"/>
      <c r="O511" s="842"/>
      <c r="P511" s="842"/>
      <c r="Q511" s="853"/>
      <c r="R511" s="853"/>
      <c r="S511" s="853"/>
      <c r="T511" s="853"/>
      <c r="U511" s="853"/>
      <c r="V511" s="853"/>
      <c r="W511" s="853"/>
      <c r="X511" s="853"/>
      <c r="Y511" s="853"/>
      <c r="Z511" s="853"/>
      <c r="AA511" s="835"/>
      <c r="AB511" s="836"/>
      <c r="AC511" s="836"/>
      <c r="AD511" s="840"/>
      <c r="AE511" s="840"/>
      <c r="AF511" s="841"/>
      <c r="AG511" s="850"/>
      <c r="AH511" s="851"/>
      <c r="AI511" s="851"/>
      <c r="AJ511" s="852"/>
      <c r="AK511" s="839"/>
      <c r="AL511" s="839"/>
      <c r="AM511" s="839"/>
      <c r="AN511" s="854"/>
      <c r="AO511" s="840"/>
      <c r="AP511" s="849">
        <f t="shared" si="132"/>
        <v>0</v>
      </c>
      <c r="AQ511" s="849"/>
      <c r="AR511" s="849"/>
      <c r="AS511" s="849"/>
      <c r="AT511" s="847"/>
      <c r="AU511" s="848"/>
      <c r="AV511" s="834"/>
      <c r="AW511" s="834"/>
      <c r="AX511" s="834"/>
      <c r="AY511" s="834"/>
      <c r="AZ511" s="834"/>
      <c r="BA511" s="834"/>
      <c r="BB511" s="834"/>
      <c r="BC511" s="834"/>
      <c r="BD511" s="844"/>
      <c r="BE511" s="845"/>
      <c r="BF511" s="846"/>
      <c r="BG511" s="842"/>
      <c r="BH511" s="843"/>
      <c r="BI511" s="843"/>
      <c r="ET511" s="33"/>
      <c r="EU511" s="37">
        <f t="shared" si="119"/>
        <v>0</v>
      </c>
      <c r="EV511" s="37" t="str">
        <f t="shared" si="120"/>
        <v/>
      </c>
      <c r="EX511" s="21">
        <f>IF(AND(OR($M511=PL①!$A$25,$M511=PL①!$A$26,$M511=PL①!$A$27),OR($AG511=PL①!$H$26,$AG511=PL①!$H$27,$AG511=PL①!$H$28)),1,0)</f>
        <v>0</v>
      </c>
      <c r="EY511" s="21">
        <f t="shared" si="121"/>
        <v>0</v>
      </c>
      <c r="EZ511" s="112">
        <f>IF($EY511=0,1,IF($O$73="",0,VLOOKUP($O$73,PL②!$A$58:$P$1517,$EY511))+IF($AD$73="",0,VLOOKUP($AD$73,PL②!$A$58:$P$1517,$EY511))+IF($AS$73="",0,VLOOKUP($AS$73,PL②!$A$58:$P$1517,$EY511)))</f>
        <v>1</v>
      </c>
      <c r="FA511" s="21" t="str">
        <f t="shared" si="122"/>
        <v/>
      </c>
      <c r="FB511" s="112"/>
      <c r="FC511" s="21">
        <f>IF(OR($M511=PL①!$A$25,$M511=PL①!$A$26,$M511=PL①!$A$28,$M511=PL①!$A$29),1,0)</f>
        <v>0</v>
      </c>
      <c r="FF511" s="21">
        <f t="shared" si="123"/>
        <v>0</v>
      </c>
      <c r="FG511" s="21">
        <f t="shared" si="124"/>
        <v>0</v>
      </c>
      <c r="FH511" s="21">
        <f>IF(AND($AG511=PL①!$H$29,OR(入力①申請書項目!$M511=PL①!$A$25,入力①申請書項目!$M511=PL①!$A$26,入力①申請書項目!$M511=PL①!$A$27)),1,0)</f>
        <v>0</v>
      </c>
      <c r="FI511" s="21">
        <f>IF(AND($O$69=PL②!$G$1,入力①申請書項目!$AG511=PL①!$H$26,OR(入力①申請書項目!$M511=PL①!$A$25,入力①申請書項目!$M511=PL①!$A$26,入力①申請書項目!$M511=PL①!$A$28,入力①申請書項目!$M511=PL①!$A$29)),1,0)</f>
        <v>0</v>
      </c>
      <c r="FJ511" s="21">
        <f>IF(AND($AT511=PL①!$D$26,OR(入力①申請書項目!$M511=PL①!$A$25,入力①申請書項目!$M511=PL①!$A$26,入力①申請書項目!$M511=PL①!$A$27)),1,0)</f>
        <v>0</v>
      </c>
      <c r="FL511" s="37" t="str">
        <f t="shared" si="125"/>
        <v/>
      </c>
      <c r="FM511" s="37" t="str">
        <f t="shared" si="126"/>
        <v/>
      </c>
      <c r="FN511" s="37" t="str">
        <f t="shared" si="127"/>
        <v/>
      </c>
      <c r="FO511" s="37" t="str">
        <f t="shared" si="128"/>
        <v/>
      </c>
      <c r="FP511" s="37" t="str">
        <f t="shared" si="129"/>
        <v/>
      </c>
      <c r="FR511" s="54">
        <f t="shared" si="130"/>
        <v>1</v>
      </c>
      <c r="FS511" s="54" t="str">
        <f t="shared" si="131"/>
        <v/>
      </c>
    </row>
    <row r="512" spans="4:175">
      <c r="D512" s="410">
        <v>344</v>
      </c>
      <c r="E512" s="842"/>
      <c r="F512" s="843"/>
      <c r="G512" s="842"/>
      <c r="H512" s="843"/>
      <c r="I512" s="843"/>
      <c r="J512" s="842"/>
      <c r="K512" s="843"/>
      <c r="L512" s="843"/>
      <c r="M512" s="842"/>
      <c r="N512" s="842"/>
      <c r="O512" s="842"/>
      <c r="P512" s="842"/>
      <c r="Q512" s="853"/>
      <c r="R512" s="853"/>
      <c r="S512" s="853"/>
      <c r="T512" s="853"/>
      <c r="U512" s="853"/>
      <c r="V512" s="853"/>
      <c r="W512" s="853"/>
      <c r="X512" s="853"/>
      <c r="Y512" s="853"/>
      <c r="Z512" s="853"/>
      <c r="AA512" s="835"/>
      <c r="AB512" s="836"/>
      <c r="AC512" s="836"/>
      <c r="AD512" s="841"/>
      <c r="AE512" s="853"/>
      <c r="AF512" s="853"/>
      <c r="AG512" s="842"/>
      <c r="AH512" s="842"/>
      <c r="AI512" s="842"/>
      <c r="AJ512" s="842"/>
      <c r="AK512" s="839"/>
      <c r="AL512" s="839"/>
      <c r="AM512" s="839"/>
      <c r="AN512" s="853"/>
      <c r="AO512" s="853"/>
      <c r="AP512" s="849">
        <f t="shared" si="132"/>
        <v>0</v>
      </c>
      <c r="AQ512" s="849"/>
      <c r="AR512" s="849"/>
      <c r="AS512" s="849"/>
      <c r="AT512" s="855"/>
      <c r="AU512" s="855"/>
      <c r="AV512" s="834"/>
      <c r="AW512" s="834"/>
      <c r="AX512" s="834"/>
      <c r="AY512" s="834"/>
      <c r="AZ512" s="834"/>
      <c r="BA512" s="834"/>
      <c r="BB512" s="834"/>
      <c r="BC512" s="834"/>
      <c r="BD512" s="834"/>
      <c r="BE512" s="834"/>
      <c r="BF512" s="834"/>
      <c r="BG512" s="842"/>
      <c r="BH512" s="843"/>
      <c r="BI512" s="843"/>
      <c r="ET512" s="33"/>
      <c r="EU512" s="37">
        <f t="shared" si="119"/>
        <v>0</v>
      </c>
      <c r="EV512" s="37" t="str">
        <f t="shared" si="120"/>
        <v/>
      </c>
      <c r="EX512" s="21">
        <f>IF(AND(OR($M512=PL①!$A$25,$M512=PL①!$A$26,$M512=PL①!$A$27),OR($AG512=PL①!$H$26,$AG512=PL①!$H$27,$AG512=PL①!$H$28)),1,0)</f>
        <v>0</v>
      </c>
      <c r="EY512" s="21">
        <f t="shared" si="121"/>
        <v>0</v>
      </c>
      <c r="EZ512" s="112">
        <f>IF($EY512=0,1,IF($O$73="",0,VLOOKUP($O$73,PL②!$A$58:$P$1517,$EY512))+IF($AD$73="",0,VLOOKUP($AD$73,PL②!$A$58:$P$1517,$EY512))+IF($AS$73="",0,VLOOKUP($AS$73,PL②!$A$58:$P$1517,$EY512)))</f>
        <v>1</v>
      </c>
      <c r="FA512" s="21" t="str">
        <f t="shared" si="122"/>
        <v/>
      </c>
      <c r="FB512" s="112"/>
      <c r="FC512" s="21">
        <f>IF(OR($M512=PL①!$A$25,$M512=PL①!$A$26,$M512=PL①!$A$28,$M512=PL①!$A$29),1,0)</f>
        <v>0</v>
      </c>
      <c r="FF512" s="21">
        <f t="shared" si="123"/>
        <v>0</v>
      </c>
      <c r="FG512" s="21">
        <f t="shared" si="124"/>
        <v>0</v>
      </c>
      <c r="FH512" s="21">
        <f>IF(AND($AG512=PL①!$H$29,OR(入力①申請書項目!$M512=PL①!$A$25,入力①申請書項目!$M512=PL①!$A$26,入力①申請書項目!$M512=PL①!$A$27)),1,0)</f>
        <v>0</v>
      </c>
      <c r="FI512" s="21">
        <f>IF(AND($O$69=PL②!$G$1,入力①申請書項目!$AG512=PL①!$H$26,OR(入力①申請書項目!$M512=PL①!$A$25,入力①申請書項目!$M512=PL①!$A$26,入力①申請書項目!$M512=PL①!$A$28,入力①申請書項目!$M512=PL①!$A$29)),1,0)</f>
        <v>0</v>
      </c>
      <c r="FJ512" s="21">
        <f>IF(AND($AT512=PL①!$D$26,OR(入力①申請書項目!$M512=PL①!$A$25,入力①申請書項目!$M512=PL①!$A$26,入力①申請書項目!$M512=PL①!$A$27)),1,0)</f>
        <v>0</v>
      </c>
      <c r="FL512" s="37" t="str">
        <f t="shared" si="125"/>
        <v/>
      </c>
      <c r="FM512" s="37" t="str">
        <f t="shared" si="126"/>
        <v/>
      </c>
      <c r="FN512" s="37" t="str">
        <f t="shared" si="127"/>
        <v/>
      </c>
      <c r="FO512" s="37" t="str">
        <f t="shared" si="128"/>
        <v/>
      </c>
      <c r="FP512" s="37" t="str">
        <f t="shared" si="129"/>
        <v/>
      </c>
      <c r="FR512" s="54">
        <f t="shared" si="130"/>
        <v>1</v>
      </c>
      <c r="FS512" s="54" t="str">
        <f t="shared" si="131"/>
        <v/>
      </c>
    </row>
    <row r="513" spans="4:175">
      <c r="D513" s="410">
        <v>345</v>
      </c>
      <c r="E513" s="842"/>
      <c r="F513" s="843"/>
      <c r="G513" s="842"/>
      <c r="H513" s="843"/>
      <c r="I513" s="843"/>
      <c r="J513" s="842"/>
      <c r="K513" s="843"/>
      <c r="L513" s="843"/>
      <c r="M513" s="842"/>
      <c r="N513" s="842"/>
      <c r="O513" s="842"/>
      <c r="P513" s="842"/>
      <c r="Q513" s="853"/>
      <c r="R513" s="853"/>
      <c r="S513" s="853"/>
      <c r="T513" s="853"/>
      <c r="U513" s="853"/>
      <c r="V513" s="853"/>
      <c r="W513" s="853"/>
      <c r="X513" s="853"/>
      <c r="Y513" s="853"/>
      <c r="Z513" s="853"/>
      <c r="AA513" s="837"/>
      <c r="AB513" s="838"/>
      <c r="AC513" s="838"/>
      <c r="AD513" s="841"/>
      <c r="AE513" s="853"/>
      <c r="AF513" s="853"/>
      <c r="AG513" s="842"/>
      <c r="AH513" s="842"/>
      <c r="AI513" s="842"/>
      <c r="AJ513" s="842"/>
      <c r="AK513" s="839"/>
      <c r="AL513" s="839"/>
      <c r="AM513" s="839"/>
      <c r="AN513" s="853"/>
      <c r="AO513" s="853"/>
      <c r="AP513" s="849">
        <f t="shared" si="132"/>
        <v>0</v>
      </c>
      <c r="AQ513" s="849"/>
      <c r="AR513" s="849"/>
      <c r="AS513" s="849"/>
      <c r="AT513" s="855"/>
      <c r="AU513" s="855"/>
      <c r="AV513" s="834"/>
      <c r="AW513" s="834"/>
      <c r="AX513" s="834"/>
      <c r="AY513" s="834"/>
      <c r="AZ513" s="834"/>
      <c r="BA513" s="834"/>
      <c r="BB513" s="834"/>
      <c r="BC513" s="834"/>
      <c r="BD513" s="834"/>
      <c r="BE513" s="834"/>
      <c r="BF513" s="834"/>
      <c r="BG513" s="842"/>
      <c r="BH513" s="843"/>
      <c r="BI513" s="843"/>
      <c r="ET513" s="33"/>
      <c r="EU513" s="37">
        <f t="shared" si="119"/>
        <v>0</v>
      </c>
      <c r="EV513" s="37" t="str">
        <f t="shared" si="120"/>
        <v/>
      </c>
      <c r="EX513" s="21">
        <f>IF(AND(OR($M513=PL①!$A$25,$M513=PL①!$A$26,$M513=PL①!$A$27),OR($AG513=PL①!$H$26,$AG513=PL①!$H$27,$AG513=PL①!$H$28)),1,0)</f>
        <v>0</v>
      </c>
      <c r="EY513" s="21">
        <f t="shared" si="121"/>
        <v>0</v>
      </c>
      <c r="EZ513" s="112">
        <f>IF($EY513=0,1,IF($O$73="",0,VLOOKUP($O$73,PL②!$A$58:$P$1517,$EY513))+IF($AD$73="",0,VLOOKUP($AD$73,PL②!$A$58:$P$1517,$EY513))+IF($AS$73="",0,VLOOKUP($AS$73,PL②!$A$58:$P$1517,$EY513)))</f>
        <v>1</v>
      </c>
      <c r="FA513" s="21" t="str">
        <f t="shared" si="122"/>
        <v/>
      </c>
      <c r="FB513" s="112"/>
      <c r="FC513" s="21">
        <f>IF(OR($M513=PL①!$A$25,$M513=PL①!$A$26,$M513=PL①!$A$28,$M513=PL①!$A$29),1,0)</f>
        <v>0</v>
      </c>
      <c r="FF513" s="21">
        <f t="shared" si="123"/>
        <v>0</v>
      </c>
      <c r="FG513" s="21">
        <f t="shared" si="124"/>
        <v>0</v>
      </c>
      <c r="FH513" s="21">
        <f>IF(AND($AG513=PL①!$H$29,OR(入力①申請書項目!$M513=PL①!$A$25,入力①申請書項目!$M513=PL①!$A$26,入力①申請書項目!$M513=PL①!$A$27)),1,0)</f>
        <v>0</v>
      </c>
      <c r="FI513" s="21">
        <f>IF(AND($O$69=PL②!$G$1,入力①申請書項目!$AG513=PL①!$H$26,OR(入力①申請書項目!$M513=PL①!$A$25,入力①申請書項目!$M513=PL①!$A$26,入力①申請書項目!$M513=PL①!$A$28,入力①申請書項目!$M513=PL①!$A$29)),1,0)</f>
        <v>0</v>
      </c>
      <c r="FJ513" s="21">
        <f>IF(AND($AT513=PL①!$D$26,OR(入力①申請書項目!$M513=PL①!$A$25,入力①申請書項目!$M513=PL①!$A$26,入力①申請書項目!$M513=PL①!$A$27)),1,0)</f>
        <v>0</v>
      </c>
      <c r="FL513" s="37" t="str">
        <f t="shared" si="125"/>
        <v/>
      </c>
      <c r="FM513" s="37" t="str">
        <f t="shared" si="126"/>
        <v/>
      </c>
      <c r="FN513" s="37" t="str">
        <f t="shared" si="127"/>
        <v/>
      </c>
      <c r="FO513" s="37" t="str">
        <f t="shared" si="128"/>
        <v/>
      </c>
      <c r="FP513" s="37" t="str">
        <f t="shared" si="129"/>
        <v/>
      </c>
      <c r="FR513" s="54">
        <f t="shared" si="130"/>
        <v>1</v>
      </c>
      <c r="FS513" s="54" t="str">
        <f t="shared" si="131"/>
        <v/>
      </c>
    </row>
    <row r="514" spans="4:175">
      <c r="D514" s="410">
        <v>346</v>
      </c>
      <c r="E514" s="842"/>
      <c r="F514" s="843"/>
      <c r="G514" s="842"/>
      <c r="H514" s="843"/>
      <c r="I514" s="843"/>
      <c r="J514" s="842"/>
      <c r="K514" s="843"/>
      <c r="L514" s="843"/>
      <c r="M514" s="842"/>
      <c r="N514" s="842"/>
      <c r="O514" s="842"/>
      <c r="P514" s="842"/>
      <c r="Q514" s="853"/>
      <c r="R514" s="853"/>
      <c r="S514" s="853"/>
      <c r="T514" s="853"/>
      <c r="U514" s="853"/>
      <c r="V514" s="853"/>
      <c r="W514" s="853"/>
      <c r="X514" s="853"/>
      <c r="Y514" s="853"/>
      <c r="Z514" s="853"/>
      <c r="AA514" s="835"/>
      <c r="AB514" s="836"/>
      <c r="AC514" s="836"/>
      <c r="AD514" s="840"/>
      <c r="AE514" s="840"/>
      <c r="AF514" s="841"/>
      <c r="AG514" s="850"/>
      <c r="AH514" s="851"/>
      <c r="AI514" s="851"/>
      <c r="AJ514" s="852"/>
      <c r="AK514" s="839"/>
      <c r="AL514" s="839"/>
      <c r="AM514" s="839"/>
      <c r="AN514" s="854"/>
      <c r="AO514" s="840"/>
      <c r="AP514" s="849">
        <f t="shared" si="132"/>
        <v>0</v>
      </c>
      <c r="AQ514" s="849"/>
      <c r="AR514" s="849"/>
      <c r="AS514" s="849"/>
      <c r="AT514" s="847"/>
      <c r="AU514" s="848"/>
      <c r="AV514" s="834"/>
      <c r="AW514" s="834"/>
      <c r="AX514" s="834"/>
      <c r="AY514" s="834"/>
      <c r="AZ514" s="834"/>
      <c r="BA514" s="834"/>
      <c r="BB514" s="834"/>
      <c r="BC514" s="834"/>
      <c r="BD514" s="844"/>
      <c r="BE514" s="845"/>
      <c r="BF514" s="846"/>
      <c r="BG514" s="842"/>
      <c r="BH514" s="843"/>
      <c r="BI514" s="843"/>
      <c r="ET514" s="33"/>
      <c r="EU514" s="37">
        <f t="shared" si="119"/>
        <v>0</v>
      </c>
      <c r="EV514" s="37" t="str">
        <f t="shared" si="120"/>
        <v/>
      </c>
      <c r="EX514" s="21">
        <f>IF(AND(OR($M514=PL①!$A$25,$M514=PL①!$A$26,$M514=PL①!$A$27),OR($AG514=PL①!$H$26,$AG514=PL①!$H$27,$AG514=PL①!$H$28)),1,0)</f>
        <v>0</v>
      </c>
      <c r="EY514" s="21">
        <f t="shared" si="121"/>
        <v>0</v>
      </c>
      <c r="EZ514" s="112">
        <f>IF($EY514=0,1,IF($O$73="",0,VLOOKUP($O$73,PL②!$A$58:$P$1517,$EY514))+IF($AD$73="",0,VLOOKUP($AD$73,PL②!$A$58:$P$1517,$EY514))+IF($AS$73="",0,VLOOKUP($AS$73,PL②!$A$58:$P$1517,$EY514)))</f>
        <v>1</v>
      </c>
      <c r="FA514" s="21" t="str">
        <f t="shared" si="122"/>
        <v/>
      </c>
      <c r="FB514" s="112"/>
      <c r="FC514" s="21">
        <f>IF(OR($M514=PL①!$A$25,$M514=PL①!$A$26,$M514=PL①!$A$28,$M514=PL①!$A$29),1,0)</f>
        <v>0</v>
      </c>
      <c r="FF514" s="21">
        <f t="shared" si="123"/>
        <v>0</v>
      </c>
      <c r="FG514" s="21">
        <f t="shared" si="124"/>
        <v>0</v>
      </c>
      <c r="FH514" s="21">
        <f>IF(AND($AG514=PL①!$H$29,OR(入力①申請書項目!$M514=PL①!$A$25,入力①申請書項目!$M514=PL①!$A$26,入力①申請書項目!$M514=PL①!$A$27)),1,0)</f>
        <v>0</v>
      </c>
      <c r="FI514" s="21">
        <f>IF(AND($O$69=PL②!$G$1,入力①申請書項目!$AG514=PL①!$H$26,OR(入力①申請書項目!$M514=PL①!$A$25,入力①申請書項目!$M514=PL①!$A$26,入力①申請書項目!$M514=PL①!$A$28,入力①申請書項目!$M514=PL①!$A$29)),1,0)</f>
        <v>0</v>
      </c>
      <c r="FJ514" s="21">
        <f>IF(AND($AT514=PL①!$D$26,OR(入力①申請書項目!$M514=PL①!$A$25,入力①申請書項目!$M514=PL①!$A$26,入力①申請書項目!$M514=PL①!$A$27)),1,0)</f>
        <v>0</v>
      </c>
      <c r="FL514" s="37" t="str">
        <f t="shared" si="125"/>
        <v/>
      </c>
      <c r="FM514" s="37" t="str">
        <f t="shared" si="126"/>
        <v/>
      </c>
      <c r="FN514" s="37" t="str">
        <f t="shared" si="127"/>
        <v/>
      </c>
      <c r="FO514" s="37" t="str">
        <f t="shared" si="128"/>
        <v/>
      </c>
      <c r="FP514" s="37" t="str">
        <f t="shared" si="129"/>
        <v/>
      </c>
      <c r="FR514" s="54">
        <f t="shared" si="130"/>
        <v>1</v>
      </c>
      <c r="FS514" s="54" t="str">
        <f t="shared" si="131"/>
        <v/>
      </c>
    </row>
    <row r="515" spans="4:175">
      <c r="D515" s="410">
        <v>347</v>
      </c>
      <c r="E515" s="842"/>
      <c r="F515" s="843"/>
      <c r="G515" s="842"/>
      <c r="H515" s="843"/>
      <c r="I515" s="843"/>
      <c r="J515" s="842"/>
      <c r="K515" s="843"/>
      <c r="L515" s="843"/>
      <c r="M515" s="842"/>
      <c r="N515" s="842"/>
      <c r="O515" s="842"/>
      <c r="P515" s="842"/>
      <c r="Q515" s="853"/>
      <c r="R515" s="853"/>
      <c r="S515" s="853"/>
      <c r="T515" s="853"/>
      <c r="U515" s="853"/>
      <c r="V515" s="853"/>
      <c r="W515" s="853"/>
      <c r="X515" s="853"/>
      <c r="Y515" s="853"/>
      <c r="Z515" s="853"/>
      <c r="AA515" s="835"/>
      <c r="AB515" s="836"/>
      <c r="AC515" s="836"/>
      <c r="AD515" s="841"/>
      <c r="AE515" s="853"/>
      <c r="AF515" s="853"/>
      <c r="AG515" s="842"/>
      <c r="AH515" s="842"/>
      <c r="AI515" s="842"/>
      <c r="AJ515" s="842"/>
      <c r="AK515" s="839"/>
      <c r="AL515" s="839"/>
      <c r="AM515" s="839"/>
      <c r="AN515" s="853"/>
      <c r="AO515" s="853"/>
      <c r="AP515" s="849">
        <f t="shared" si="132"/>
        <v>0</v>
      </c>
      <c r="AQ515" s="849"/>
      <c r="AR515" s="849"/>
      <c r="AS515" s="849"/>
      <c r="AT515" s="855"/>
      <c r="AU515" s="855"/>
      <c r="AV515" s="834"/>
      <c r="AW515" s="834"/>
      <c r="AX515" s="834"/>
      <c r="AY515" s="834"/>
      <c r="AZ515" s="834"/>
      <c r="BA515" s="834"/>
      <c r="BB515" s="834"/>
      <c r="BC515" s="834"/>
      <c r="BD515" s="834"/>
      <c r="BE515" s="834"/>
      <c r="BF515" s="834"/>
      <c r="BG515" s="842"/>
      <c r="BH515" s="843"/>
      <c r="BI515" s="843"/>
      <c r="ET515" s="33"/>
      <c r="EU515" s="37">
        <f t="shared" si="119"/>
        <v>0</v>
      </c>
      <c r="EV515" s="37" t="str">
        <f t="shared" si="120"/>
        <v/>
      </c>
      <c r="EX515" s="21">
        <f>IF(AND(OR($M515=PL①!$A$25,$M515=PL①!$A$26,$M515=PL①!$A$27),OR($AG515=PL①!$H$26,$AG515=PL①!$H$27,$AG515=PL①!$H$28)),1,0)</f>
        <v>0</v>
      </c>
      <c r="EY515" s="21">
        <f t="shared" si="121"/>
        <v>0</v>
      </c>
      <c r="EZ515" s="112">
        <f>IF($EY515=0,1,IF($O$73="",0,VLOOKUP($O$73,PL②!$A$58:$P$1517,$EY515))+IF($AD$73="",0,VLOOKUP($AD$73,PL②!$A$58:$P$1517,$EY515))+IF($AS$73="",0,VLOOKUP($AS$73,PL②!$A$58:$P$1517,$EY515)))</f>
        <v>1</v>
      </c>
      <c r="FA515" s="21" t="str">
        <f t="shared" si="122"/>
        <v/>
      </c>
      <c r="FB515" s="112"/>
      <c r="FC515" s="21">
        <f>IF(OR($M515=PL①!$A$25,$M515=PL①!$A$26,$M515=PL①!$A$28,$M515=PL①!$A$29),1,0)</f>
        <v>0</v>
      </c>
      <c r="FF515" s="21">
        <f t="shared" si="123"/>
        <v>0</v>
      </c>
      <c r="FG515" s="21">
        <f t="shared" si="124"/>
        <v>0</v>
      </c>
      <c r="FH515" s="21">
        <f>IF(AND($AG515=PL①!$H$29,OR(入力①申請書項目!$M515=PL①!$A$25,入力①申請書項目!$M515=PL①!$A$26,入力①申請書項目!$M515=PL①!$A$27)),1,0)</f>
        <v>0</v>
      </c>
      <c r="FI515" s="21">
        <f>IF(AND($O$69=PL②!$G$1,入力①申請書項目!$AG515=PL①!$H$26,OR(入力①申請書項目!$M515=PL①!$A$25,入力①申請書項目!$M515=PL①!$A$26,入力①申請書項目!$M515=PL①!$A$28,入力①申請書項目!$M515=PL①!$A$29)),1,0)</f>
        <v>0</v>
      </c>
      <c r="FJ515" s="21">
        <f>IF(AND($AT515=PL①!$D$26,OR(入力①申請書項目!$M515=PL①!$A$25,入力①申請書項目!$M515=PL①!$A$26,入力①申請書項目!$M515=PL①!$A$27)),1,0)</f>
        <v>0</v>
      </c>
      <c r="FL515" s="37" t="str">
        <f t="shared" si="125"/>
        <v/>
      </c>
      <c r="FM515" s="37" t="str">
        <f t="shared" si="126"/>
        <v/>
      </c>
      <c r="FN515" s="37" t="str">
        <f t="shared" si="127"/>
        <v/>
      </c>
      <c r="FO515" s="37" t="str">
        <f t="shared" si="128"/>
        <v/>
      </c>
      <c r="FP515" s="37" t="str">
        <f t="shared" si="129"/>
        <v/>
      </c>
      <c r="FR515" s="54">
        <f t="shared" si="130"/>
        <v>1</v>
      </c>
      <c r="FS515" s="54" t="str">
        <f t="shared" si="131"/>
        <v/>
      </c>
    </row>
    <row r="516" spans="4:175">
      <c r="D516" s="410">
        <v>348</v>
      </c>
      <c r="E516" s="842"/>
      <c r="F516" s="843"/>
      <c r="G516" s="842"/>
      <c r="H516" s="843"/>
      <c r="I516" s="843"/>
      <c r="J516" s="842"/>
      <c r="K516" s="843"/>
      <c r="L516" s="843"/>
      <c r="M516" s="842"/>
      <c r="N516" s="842"/>
      <c r="O516" s="842"/>
      <c r="P516" s="842"/>
      <c r="Q516" s="853"/>
      <c r="R516" s="853"/>
      <c r="S516" s="853"/>
      <c r="T516" s="853"/>
      <c r="U516" s="853"/>
      <c r="V516" s="853"/>
      <c r="W516" s="853"/>
      <c r="X516" s="853"/>
      <c r="Y516" s="853"/>
      <c r="Z516" s="853"/>
      <c r="AA516" s="837"/>
      <c r="AB516" s="838"/>
      <c r="AC516" s="838"/>
      <c r="AD516" s="841"/>
      <c r="AE516" s="853"/>
      <c r="AF516" s="853"/>
      <c r="AG516" s="842"/>
      <c r="AH516" s="842"/>
      <c r="AI516" s="842"/>
      <c r="AJ516" s="842"/>
      <c r="AK516" s="839"/>
      <c r="AL516" s="839"/>
      <c r="AM516" s="839"/>
      <c r="AN516" s="853"/>
      <c r="AO516" s="853"/>
      <c r="AP516" s="849">
        <f t="shared" si="132"/>
        <v>0</v>
      </c>
      <c r="AQ516" s="849"/>
      <c r="AR516" s="849"/>
      <c r="AS516" s="849"/>
      <c r="AT516" s="855"/>
      <c r="AU516" s="855"/>
      <c r="AV516" s="834"/>
      <c r="AW516" s="834"/>
      <c r="AX516" s="834"/>
      <c r="AY516" s="834"/>
      <c r="AZ516" s="834"/>
      <c r="BA516" s="834"/>
      <c r="BB516" s="834"/>
      <c r="BC516" s="834"/>
      <c r="BD516" s="834"/>
      <c r="BE516" s="834"/>
      <c r="BF516" s="834"/>
      <c r="BG516" s="842"/>
      <c r="BH516" s="843"/>
      <c r="BI516" s="843"/>
      <c r="ET516" s="33"/>
      <c r="EU516" s="37">
        <f t="shared" si="119"/>
        <v>0</v>
      </c>
      <c r="EV516" s="37" t="str">
        <f t="shared" si="120"/>
        <v/>
      </c>
      <c r="EX516" s="21">
        <f>IF(AND(OR($M516=PL①!$A$25,$M516=PL①!$A$26,$M516=PL①!$A$27),OR($AG516=PL①!$H$26,$AG516=PL①!$H$27,$AG516=PL①!$H$28)),1,0)</f>
        <v>0</v>
      </c>
      <c r="EY516" s="21">
        <f t="shared" si="121"/>
        <v>0</v>
      </c>
      <c r="EZ516" s="112">
        <f>IF($EY516=0,1,IF($O$73="",0,VLOOKUP($O$73,PL②!$A$58:$P$1517,$EY516))+IF($AD$73="",0,VLOOKUP($AD$73,PL②!$A$58:$P$1517,$EY516))+IF($AS$73="",0,VLOOKUP($AS$73,PL②!$A$58:$P$1517,$EY516)))</f>
        <v>1</v>
      </c>
      <c r="FA516" s="21" t="str">
        <f t="shared" si="122"/>
        <v/>
      </c>
      <c r="FB516" s="112"/>
      <c r="FC516" s="21">
        <f>IF(OR($M516=PL①!$A$25,$M516=PL①!$A$26,$M516=PL①!$A$28,$M516=PL①!$A$29),1,0)</f>
        <v>0</v>
      </c>
      <c r="FF516" s="21">
        <f t="shared" si="123"/>
        <v>0</v>
      </c>
      <c r="FG516" s="21">
        <f t="shared" si="124"/>
        <v>0</v>
      </c>
      <c r="FH516" s="21">
        <f>IF(AND($AG516=PL①!$H$29,OR(入力①申請書項目!$M516=PL①!$A$25,入力①申請書項目!$M516=PL①!$A$26,入力①申請書項目!$M516=PL①!$A$27)),1,0)</f>
        <v>0</v>
      </c>
      <c r="FI516" s="21">
        <f>IF(AND($O$69=PL②!$G$1,入力①申請書項目!$AG516=PL①!$H$26,OR(入力①申請書項目!$M516=PL①!$A$25,入力①申請書項目!$M516=PL①!$A$26,入力①申請書項目!$M516=PL①!$A$28,入力①申請書項目!$M516=PL①!$A$29)),1,0)</f>
        <v>0</v>
      </c>
      <c r="FJ516" s="21">
        <f>IF(AND($AT516=PL①!$D$26,OR(入力①申請書項目!$M516=PL①!$A$25,入力①申請書項目!$M516=PL①!$A$26,入力①申請書項目!$M516=PL①!$A$27)),1,0)</f>
        <v>0</v>
      </c>
      <c r="FL516" s="37" t="str">
        <f t="shared" si="125"/>
        <v/>
      </c>
      <c r="FM516" s="37" t="str">
        <f t="shared" si="126"/>
        <v/>
      </c>
      <c r="FN516" s="37" t="str">
        <f t="shared" si="127"/>
        <v/>
      </c>
      <c r="FO516" s="37" t="str">
        <f t="shared" si="128"/>
        <v/>
      </c>
      <c r="FP516" s="37" t="str">
        <f t="shared" si="129"/>
        <v/>
      </c>
      <c r="FR516" s="54">
        <f t="shared" si="130"/>
        <v>1</v>
      </c>
      <c r="FS516" s="54" t="str">
        <f t="shared" si="131"/>
        <v/>
      </c>
    </row>
    <row r="517" spans="4:175">
      <c r="D517" s="410">
        <v>349</v>
      </c>
      <c r="E517" s="842"/>
      <c r="F517" s="843"/>
      <c r="G517" s="842"/>
      <c r="H517" s="843"/>
      <c r="I517" s="843"/>
      <c r="J517" s="842"/>
      <c r="K517" s="843"/>
      <c r="L517" s="843"/>
      <c r="M517" s="842"/>
      <c r="N517" s="842"/>
      <c r="O517" s="842"/>
      <c r="P517" s="842"/>
      <c r="Q517" s="853"/>
      <c r="R517" s="853"/>
      <c r="S517" s="853"/>
      <c r="T517" s="853"/>
      <c r="U517" s="853"/>
      <c r="V517" s="853"/>
      <c r="W517" s="853"/>
      <c r="X517" s="853"/>
      <c r="Y517" s="853"/>
      <c r="Z517" s="853"/>
      <c r="AA517" s="835"/>
      <c r="AB517" s="836"/>
      <c r="AC517" s="836"/>
      <c r="AD517" s="840"/>
      <c r="AE517" s="840"/>
      <c r="AF517" s="841"/>
      <c r="AG517" s="850"/>
      <c r="AH517" s="851"/>
      <c r="AI517" s="851"/>
      <c r="AJ517" s="852"/>
      <c r="AK517" s="839"/>
      <c r="AL517" s="839"/>
      <c r="AM517" s="839"/>
      <c r="AN517" s="854"/>
      <c r="AO517" s="840"/>
      <c r="AP517" s="849">
        <f t="shared" si="132"/>
        <v>0</v>
      </c>
      <c r="AQ517" s="849"/>
      <c r="AR517" s="849"/>
      <c r="AS517" s="849"/>
      <c r="AT517" s="847"/>
      <c r="AU517" s="848"/>
      <c r="AV517" s="834"/>
      <c r="AW517" s="834"/>
      <c r="AX517" s="834"/>
      <c r="AY517" s="834"/>
      <c r="AZ517" s="834"/>
      <c r="BA517" s="834"/>
      <c r="BB517" s="834"/>
      <c r="BC517" s="834"/>
      <c r="BD517" s="844"/>
      <c r="BE517" s="845"/>
      <c r="BF517" s="846"/>
      <c r="BG517" s="842"/>
      <c r="BH517" s="843"/>
      <c r="BI517" s="843"/>
      <c r="ET517" s="33"/>
      <c r="EU517" s="37">
        <f t="shared" si="119"/>
        <v>0</v>
      </c>
      <c r="EV517" s="37" t="str">
        <f t="shared" si="120"/>
        <v/>
      </c>
      <c r="EX517" s="21">
        <f>IF(AND(OR($M517=PL①!$A$25,$M517=PL①!$A$26,$M517=PL①!$A$27),OR($AG517=PL①!$H$26,$AG517=PL①!$H$27,$AG517=PL①!$H$28)),1,0)</f>
        <v>0</v>
      </c>
      <c r="EY517" s="21">
        <f t="shared" si="121"/>
        <v>0</v>
      </c>
      <c r="EZ517" s="112">
        <f>IF($EY517=0,1,IF($O$73="",0,VLOOKUP($O$73,PL②!$A$58:$P$1517,$EY517))+IF($AD$73="",0,VLOOKUP($AD$73,PL②!$A$58:$P$1517,$EY517))+IF($AS$73="",0,VLOOKUP($AS$73,PL②!$A$58:$P$1517,$EY517)))</f>
        <v>1</v>
      </c>
      <c r="FA517" s="21" t="str">
        <f t="shared" si="122"/>
        <v/>
      </c>
      <c r="FB517" s="112"/>
      <c r="FC517" s="21">
        <f>IF(OR($M517=PL①!$A$25,$M517=PL①!$A$26,$M517=PL①!$A$28,$M517=PL①!$A$29),1,0)</f>
        <v>0</v>
      </c>
      <c r="FF517" s="21">
        <f t="shared" si="123"/>
        <v>0</v>
      </c>
      <c r="FG517" s="21">
        <f t="shared" si="124"/>
        <v>0</v>
      </c>
      <c r="FH517" s="21">
        <f>IF(AND($AG517=PL①!$H$29,OR(入力①申請書項目!$M517=PL①!$A$25,入力①申請書項目!$M517=PL①!$A$26,入力①申請書項目!$M517=PL①!$A$27)),1,0)</f>
        <v>0</v>
      </c>
      <c r="FI517" s="21">
        <f>IF(AND($O$69=PL②!$G$1,入力①申請書項目!$AG517=PL①!$H$26,OR(入力①申請書項目!$M517=PL①!$A$25,入力①申請書項目!$M517=PL①!$A$26,入力①申請書項目!$M517=PL①!$A$28,入力①申請書項目!$M517=PL①!$A$29)),1,0)</f>
        <v>0</v>
      </c>
      <c r="FJ517" s="21">
        <f>IF(AND($AT517=PL①!$D$26,OR(入力①申請書項目!$M517=PL①!$A$25,入力①申請書項目!$M517=PL①!$A$26,入力①申請書項目!$M517=PL①!$A$27)),1,0)</f>
        <v>0</v>
      </c>
      <c r="FL517" s="37" t="str">
        <f t="shared" si="125"/>
        <v/>
      </c>
      <c r="FM517" s="37" t="str">
        <f t="shared" si="126"/>
        <v/>
      </c>
      <c r="FN517" s="37" t="str">
        <f t="shared" si="127"/>
        <v/>
      </c>
      <c r="FO517" s="37" t="str">
        <f t="shared" si="128"/>
        <v/>
      </c>
      <c r="FP517" s="37" t="str">
        <f t="shared" si="129"/>
        <v/>
      </c>
      <c r="FR517" s="54">
        <f t="shared" si="130"/>
        <v>1</v>
      </c>
      <c r="FS517" s="54" t="str">
        <f t="shared" si="131"/>
        <v/>
      </c>
    </row>
    <row r="518" spans="4:175">
      <c r="D518" s="410">
        <v>350</v>
      </c>
      <c r="E518" s="842"/>
      <c r="F518" s="843"/>
      <c r="G518" s="842"/>
      <c r="H518" s="843"/>
      <c r="I518" s="843"/>
      <c r="J518" s="842"/>
      <c r="K518" s="843"/>
      <c r="L518" s="843"/>
      <c r="M518" s="842"/>
      <c r="N518" s="842"/>
      <c r="O518" s="842"/>
      <c r="P518" s="842"/>
      <c r="Q518" s="853"/>
      <c r="R518" s="853"/>
      <c r="S518" s="853"/>
      <c r="T518" s="853"/>
      <c r="U518" s="853"/>
      <c r="V518" s="853"/>
      <c r="W518" s="853"/>
      <c r="X518" s="853"/>
      <c r="Y518" s="853"/>
      <c r="Z518" s="853"/>
      <c r="AA518" s="835"/>
      <c r="AB518" s="836"/>
      <c r="AC518" s="836"/>
      <c r="AD518" s="841"/>
      <c r="AE518" s="853"/>
      <c r="AF518" s="853"/>
      <c r="AG518" s="842"/>
      <c r="AH518" s="842"/>
      <c r="AI518" s="842"/>
      <c r="AJ518" s="842"/>
      <c r="AK518" s="839"/>
      <c r="AL518" s="839"/>
      <c r="AM518" s="839"/>
      <c r="AN518" s="853"/>
      <c r="AO518" s="853"/>
      <c r="AP518" s="849">
        <f t="shared" si="132"/>
        <v>0</v>
      </c>
      <c r="AQ518" s="849"/>
      <c r="AR518" s="849"/>
      <c r="AS518" s="849"/>
      <c r="AT518" s="855"/>
      <c r="AU518" s="855"/>
      <c r="AV518" s="834"/>
      <c r="AW518" s="834"/>
      <c r="AX518" s="834"/>
      <c r="AY518" s="834"/>
      <c r="AZ518" s="834"/>
      <c r="BA518" s="834"/>
      <c r="BB518" s="834"/>
      <c r="BC518" s="834"/>
      <c r="BD518" s="834"/>
      <c r="BE518" s="834"/>
      <c r="BF518" s="834"/>
      <c r="BG518" s="842"/>
      <c r="BH518" s="843"/>
      <c r="BI518" s="843"/>
      <c r="ET518" s="33"/>
      <c r="EU518" s="37">
        <f t="shared" si="119"/>
        <v>0</v>
      </c>
      <c r="EV518" s="37" t="str">
        <f t="shared" si="120"/>
        <v/>
      </c>
      <c r="EX518" s="21">
        <f>IF(AND(OR($M518=PL①!$A$25,$M518=PL①!$A$26,$M518=PL①!$A$27),OR($AG518=PL①!$H$26,$AG518=PL①!$H$27,$AG518=PL①!$H$28)),1,0)</f>
        <v>0</v>
      </c>
      <c r="EY518" s="21">
        <f t="shared" si="121"/>
        <v>0</v>
      </c>
      <c r="EZ518" s="112">
        <f>IF($EY518=0,1,IF($O$73="",0,VLOOKUP($O$73,PL②!$A$58:$P$1517,$EY518))+IF($AD$73="",0,VLOOKUP($AD$73,PL②!$A$58:$P$1517,$EY518))+IF($AS$73="",0,VLOOKUP($AS$73,PL②!$A$58:$P$1517,$EY518)))</f>
        <v>1</v>
      </c>
      <c r="FA518" s="21" t="str">
        <f t="shared" si="122"/>
        <v/>
      </c>
      <c r="FB518" s="112"/>
      <c r="FC518" s="21">
        <f>IF(OR($M518=PL①!$A$25,$M518=PL①!$A$26,$M518=PL①!$A$28,$M518=PL①!$A$29),1,0)</f>
        <v>0</v>
      </c>
      <c r="FF518" s="21">
        <f t="shared" si="123"/>
        <v>0</v>
      </c>
      <c r="FG518" s="21">
        <f t="shared" si="124"/>
        <v>0</v>
      </c>
      <c r="FH518" s="21">
        <f>IF(AND($AG518=PL①!$H$29,OR(入力①申請書項目!$M518=PL①!$A$25,入力①申請書項目!$M518=PL①!$A$26,入力①申請書項目!$M518=PL①!$A$27)),1,0)</f>
        <v>0</v>
      </c>
      <c r="FI518" s="21">
        <f>IF(AND($O$69=PL②!$G$1,入力①申請書項目!$AG518=PL①!$H$26,OR(入力①申請書項目!$M518=PL①!$A$25,入力①申請書項目!$M518=PL①!$A$26,入力①申請書項目!$M518=PL①!$A$28,入力①申請書項目!$M518=PL①!$A$29)),1,0)</f>
        <v>0</v>
      </c>
      <c r="FJ518" s="21">
        <f>IF(AND($AT518=PL①!$D$26,OR(入力①申請書項目!$M518=PL①!$A$25,入力①申請書項目!$M518=PL①!$A$26,入力①申請書項目!$M518=PL①!$A$27)),1,0)</f>
        <v>0</v>
      </c>
      <c r="FL518" s="37" t="str">
        <f t="shared" si="125"/>
        <v/>
      </c>
      <c r="FM518" s="37" t="str">
        <f t="shared" si="126"/>
        <v/>
      </c>
      <c r="FN518" s="37" t="str">
        <f t="shared" si="127"/>
        <v/>
      </c>
      <c r="FO518" s="37" t="str">
        <f t="shared" si="128"/>
        <v/>
      </c>
      <c r="FP518" s="37" t="str">
        <f t="shared" si="129"/>
        <v/>
      </c>
      <c r="FR518" s="54">
        <f t="shared" si="130"/>
        <v>1</v>
      </c>
      <c r="FS518" s="54" t="str">
        <f t="shared" si="131"/>
        <v/>
      </c>
    </row>
    <row r="519" spans="4:175">
      <c r="D519" s="410">
        <v>351</v>
      </c>
      <c r="E519" s="842"/>
      <c r="F519" s="843"/>
      <c r="G519" s="842"/>
      <c r="H519" s="843"/>
      <c r="I519" s="843"/>
      <c r="J519" s="842"/>
      <c r="K519" s="843"/>
      <c r="L519" s="843"/>
      <c r="M519" s="842"/>
      <c r="N519" s="842"/>
      <c r="O519" s="842"/>
      <c r="P519" s="842"/>
      <c r="Q519" s="853"/>
      <c r="R519" s="853"/>
      <c r="S519" s="853"/>
      <c r="T519" s="853"/>
      <c r="U519" s="853"/>
      <c r="V519" s="853"/>
      <c r="W519" s="853"/>
      <c r="X519" s="853"/>
      <c r="Y519" s="853"/>
      <c r="Z519" s="853"/>
      <c r="AA519" s="837"/>
      <c r="AB519" s="838"/>
      <c r="AC519" s="838"/>
      <c r="AD519" s="841"/>
      <c r="AE519" s="853"/>
      <c r="AF519" s="853"/>
      <c r="AG519" s="842"/>
      <c r="AH519" s="842"/>
      <c r="AI519" s="842"/>
      <c r="AJ519" s="842"/>
      <c r="AK519" s="839"/>
      <c r="AL519" s="839"/>
      <c r="AM519" s="839"/>
      <c r="AN519" s="853"/>
      <c r="AO519" s="853"/>
      <c r="AP519" s="849">
        <f t="shared" si="132"/>
        <v>0</v>
      </c>
      <c r="AQ519" s="849"/>
      <c r="AR519" s="849"/>
      <c r="AS519" s="849"/>
      <c r="AT519" s="855"/>
      <c r="AU519" s="855"/>
      <c r="AV519" s="834"/>
      <c r="AW519" s="834"/>
      <c r="AX519" s="834"/>
      <c r="AY519" s="834"/>
      <c r="AZ519" s="834"/>
      <c r="BA519" s="834"/>
      <c r="BB519" s="834"/>
      <c r="BC519" s="834"/>
      <c r="BD519" s="834"/>
      <c r="BE519" s="834"/>
      <c r="BF519" s="834"/>
      <c r="BG519" s="842"/>
      <c r="BH519" s="843"/>
      <c r="BI519" s="843"/>
      <c r="ET519" s="33"/>
      <c r="EU519" s="37">
        <f t="shared" si="119"/>
        <v>0</v>
      </c>
      <c r="EV519" s="37" t="str">
        <f t="shared" si="120"/>
        <v/>
      </c>
      <c r="EX519" s="21">
        <f>IF(AND(OR($M519=PL①!$A$25,$M519=PL①!$A$26,$M519=PL①!$A$27),OR($AG519=PL①!$H$26,$AG519=PL①!$H$27,$AG519=PL①!$H$28)),1,0)</f>
        <v>0</v>
      </c>
      <c r="EY519" s="21">
        <f t="shared" si="121"/>
        <v>0</v>
      </c>
      <c r="EZ519" s="112">
        <f>IF($EY519=0,1,IF($O$73="",0,VLOOKUP($O$73,PL②!$A$58:$P$1517,$EY519))+IF($AD$73="",0,VLOOKUP($AD$73,PL②!$A$58:$P$1517,$EY519))+IF($AS$73="",0,VLOOKUP($AS$73,PL②!$A$58:$P$1517,$EY519)))</f>
        <v>1</v>
      </c>
      <c r="FA519" s="21" t="str">
        <f t="shared" si="122"/>
        <v/>
      </c>
      <c r="FB519" s="112"/>
      <c r="FC519" s="21">
        <f>IF(OR($M519=PL①!$A$25,$M519=PL①!$A$26,$M519=PL①!$A$28,$M519=PL①!$A$29),1,0)</f>
        <v>0</v>
      </c>
      <c r="FF519" s="21">
        <f t="shared" si="123"/>
        <v>0</v>
      </c>
      <c r="FG519" s="21">
        <f t="shared" si="124"/>
        <v>0</v>
      </c>
      <c r="FH519" s="21">
        <f>IF(AND($AG519=PL①!$H$29,OR(入力①申請書項目!$M519=PL①!$A$25,入力①申請書項目!$M519=PL①!$A$26,入力①申請書項目!$M519=PL①!$A$27)),1,0)</f>
        <v>0</v>
      </c>
      <c r="FI519" s="21">
        <f>IF(AND($O$69=PL②!$G$1,入力①申請書項目!$AG519=PL①!$H$26,OR(入力①申請書項目!$M519=PL①!$A$25,入力①申請書項目!$M519=PL①!$A$26,入力①申請書項目!$M519=PL①!$A$28,入力①申請書項目!$M519=PL①!$A$29)),1,0)</f>
        <v>0</v>
      </c>
      <c r="FJ519" s="21">
        <f>IF(AND($AT519=PL①!$D$26,OR(入力①申請書項目!$M519=PL①!$A$25,入力①申請書項目!$M519=PL①!$A$26,入力①申請書項目!$M519=PL①!$A$27)),1,0)</f>
        <v>0</v>
      </c>
      <c r="FL519" s="37" t="str">
        <f t="shared" si="125"/>
        <v/>
      </c>
      <c r="FM519" s="37" t="str">
        <f t="shared" si="126"/>
        <v/>
      </c>
      <c r="FN519" s="37" t="str">
        <f t="shared" si="127"/>
        <v/>
      </c>
      <c r="FO519" s="37" t="str">
        <f t="shared" si="128"/>
        <v/>
      </c>
      <c r="FP519" s="37" t="str">
        <f t="shared" si="129"/>
        <v/>
      </c>
      <c r="FR519" s="54">
        <f t="shared" si="130"/>
        <v>1</v>
      </c>
      <c r="FS519" s="54" t="str">
        <f t="shared" si="131"/>
        <v/>
      </c>
    </row>
    <row r="520" spans="4:175">
      <c r="D520" s="410">
        <v>352</v>
      </c>
      <c r="E520" s="842"/>
      <c r="F520" s="843"/>
      <c r="G520" s="842"/>
      <c r="H520" s="843"/>
      <c r="I520" s="843"/>
      <c r="J520" s="842"/>
      <c r="K520" s="843"/>
      <c r="L520" s="843"/>
      <c r="M520" s="842"/>
      <c r="N520" s="842"/>
      <c r="O520" s="842"/>
      <c r="P520" s="842"/>
      <c r="Q520" s="853"/>
      <c r="R520" s="853"/>
      <c r="S520" s="853"/>
      <c r="T520" s="853"/>
      <c r="U520" s="853"/>
      <c r="V520" s="853"/>
      <c r="W520" s="853"/>
      <c r="X520" s="853"/>
      <c r="Y520" s="853"/>
      <c r="Z520" s="853"/>
      <c r="AA520" s="835"/>
      <c r="AB520" s="836"/>
      <c r="AC520" s="836"/>
      <c r="AD520" s="840"/>
      <c r="AE520" s="840"/>
      <c r="AF520" s="841"/>
      <c r="AG520" s="850"/>
      <c r="AH520" s="851"/>
      <c r="AI520" s="851"/>
      <c r="AJ520" s="852"/>
      <c r="AK520" s="839"/>
      <c r="AL520" s="839"/>
      <c r="AM520" s="839"/>
      <c r="AN520" s="854"/>
      <c r="AO520" s="840"/>
      <c r="AP520" s="849">
        <f t="shared" si="132"/>
        <v>0</v>
      </c>
      <c r="AQ520" s="849"/>
      <c r="AR520" s="849"/>
      <c r="AS520" s="849"/>
      <c r="AT520" s="847"/>
      <c r="AU520" s="848"/>
      <c r="AV520" s="834"/>
      <c r="AW520" s="834"/>
      <c r="AX520" s="834"/>
      <c r="AY520" s="834"/>
      <c r="AZ520" s="834"/>
      <c r="BA520" s="834"/>
      <c r="BB520" s="834"/>
      <c r="BC520" s="834"/>
      <c r="BD520" s="844"/>
      <c r="BE520" s="845"/>
      <c r="BF520" s="846"/>
      <c r="BG520" s="842"/>
      <c r="BH520" s="843"/>
      <c r="BI520" s="843"/>
      <c r="ET520" s="33"/>
      <c r="EU520" s="37">
        <f t="shared" si="119"/>
        <v>0</v>
      </c>
      <c r="EV520" s="37" t="str">
        <f t="shared" si="120"/>
        <v/>
      </c>
      <c r="EX520" s="21">
        <f>IF(AND(OR($M520=PL①!$A$25,$M520=PL①!$A$26,$M520=PL①!$A$27),OR($AG520=PL①!$H$26,$AG520=PL①!$H$27,$AG520=PL①!$H$28)),1,0)</f>
        <v>0</v>
      </c>
      <c r="EY520" s="21">
        <f t="shared" si="121"/>
        <v>0</v>
      </c>
      <c r="EZ520" s="112">
        <f>IF($EY520=0,1,IF($O$73="",0,VLOOKUP($O$73,PL②!$A$58:$P$1517,$EY520))+IF($AD$73="",0,VLOOKUP($AD$73,PL②!$A$58:$P$1517,$EY520))+IF($AS$73="",0,VLOOKUP($AS$73,PL②!$A$58:$P$1517,$EY520)))</f>
        <v>1</v>
      </c>
      <c r="FA520" s="21" t="str">
        <f t="shared" si="122"/>
        <v/>
      </c>
      <c r="FB520" s="112"/>
      <c r="FC520" s="21">
        <f>IF(OR($M520=PL①!$A$25,$M520=PL①!$A$26,$M520=PL①!$A$28,$M520=PL①!$A$29),1,0)</f>
        <v>0</v>
      </c>
      <c r="FF520" s="21">
        <f t="shared" si="123"/>
        <v>0</v>
      </c>
      <c r="FG520" s="21">
        <f t="shared" si="124"/>
        <v>0</v>
      </c>
      <c r="FH520" s="21">
        <f>IF(AND($AG520=PL①!$H$29,OR(入力①申請書項目!$M520=PL①!$A$25,入力①申請書項目!$M520=PL①!$A$26,入力①申請書項目!$M520=PL①!$A$27)),1,0)</f>
        <v>0</v>
      </c>
      <c r="FI520" s="21">
        <f>IF(AND($O$69=PL②!$G$1,入力①申請書項目!$AG520=PL①!$H$26,OR(入力①申請書項目!$M520=PL①!$A$25,入力①申請書項目!$M520=PL①!$A$26,入力①申請書項目!$M520=PL①!$A$28,入力①申請書項目!$M520=PL①!$A$29)),1,0)</f>
        <v>0</v>
      </c>
      <c r="FJ520" s="21">
        <f>IF(AND($AT520=PL①!$D$26,OR(入力①申請書項目!$M520=PL①!$A$25,入力①申請書項目!$M520=PL①!$A$26,入力①申請書項目!$M520=PL①!$A$27)),1,0)</f>
        <v>0</v>
      </c>
      <c r="FL520" s="37" t="str">
        <f t="shared" si="125"/>
        <v/>
      </c>
      <c r="FM520" s="37" t="str">
        <f t="shared" si="126"/>
        <v/>
      </c>
      <c r="FN520" s="37" t="str">
        <f t="shared" si="127"/>
        <v/>
      </c>
      <c r="FO520" s="37" t="str">
        <f t="shared" si="128"/>
        <v/>
      </c>
      <c r="FP520" s="37" t="str">
        <f t="shared" si="129"/>
        <v/>
      </c>
      <c r="FR520" s="54">
        <f t="shared" si="130"/>
        <v>1</v>
      </c>
      <c r="FS520" s="54" t="str">
        <f t="shared" si="131"/>
        <v/>
      </c>
    </row>
    <row r="521" spans="4:175">
      <c r="D521" s="410">
        <v>353</v>
      </c>
      <c r="E521" s="842"/>
      <c r="F521" s="843"/>
      <c r="G521" s="842"/>
      <c r="H521" s="843"/>
      <c r="I521" s="843"/>
      <c r="J521" s="842"/>
      <c r="K521" s="843"/>
      <c r="L521" s="843"/>
      <c r="M521" s="842"/>
      <c r="N521" s="842"/>
      <c r="O521" s="842"/>
      <c r="P521" s="842"/>
      <c r="Q521" s="853"/>
      <c r="R521" s="853"/>
      <c r="S521" s="853"/>
      <c r="T521" s="853"/>
      <c r="U521" s="853"/>
      <c r="V521" s="853"/>
      <c r="W521" s="853"/>
      <c r="X521" s="853"/>
      <c r="Y521" s="853"/>
      <c r="Z521" s="853"/>
      <c r="AA521" s="835"/>
      <c r="AB521" s="836"/>
      <c r="AC521" s="836"/>
      <c r="AD521" s="841"/>
      <c r="AE521" s="853"/>
      <c r="AF521" s="853"/>
      <c r="AG521" s="842"/>
      <c r="AH521" s="842"/>
      <c r="AI521" s="842"/>
      <c r="AJ521" s="842"/>
      <c r="AK521" s="839"/>
      <c r="AL521" s="839"/>
      <c r="AM521" s="839"/>
      <c r="AN521" s="853"/>
      <c r="AO521" s="853"/>
      <c r="AP521" s="849">
        <f t="shared" si="132"/>
        <v>0</v>
      </c>
      <c r="AQ521" s="849"/>
      <c r="AR521" s="849"/>
      <c r="AS521" s="849"/>
      <c r="AT521" s="855"/>
      <c r="AU521" s="855"/>
      <c r="AV521" s="834"/>
      <c r="AW521" s="834"/>
      <c r="AX521" s="834"/>
      <c r="AY521" s="834"/>
      <c r="AZ521" s="834"/>
      <c r="BA521" s="834"/>
      <c r="BB521" s="834"/>
      <c r="BC521" s="834"/>
      <c r="BD521" s="834"/>
      <c r="BE521" s="834"/>
      <c r="BF521" s="834"/>
      <c r="BG521" s="842"/>
      <c r="BH521" s="843"/>
      <c r="BI521" s="843"/>
      <c r="ET521" s="33"/>
      <c r="EU521" s="37">
        <f t="shared" si="119"/>
        <v>0</v>
      </c>
      <c r="EV521" s="37" t="str">
        <f t="shared" si="120"/>
        <v/>
      </c>
      <c r="EX521" s="21">
        <f>IF(AND(OR($M521=PL①!$A$25,$M521=PL①!$A$26,$M521=PL①!$A$27),OR($AG521=PL①!$H$26,$AG521=PL①!$H$27,$AG521=PL①!$H$28)),1,0)</f>
        <v>0</v>
      </c>
      <c r="EY521" s="21">
        <f t="shared" si="121"/>
        <v>0</v>
      </c>
      <c r="EZ521" s="112">
        <f>IF($EY521=0,1,IF($O$73="",0,VLOOKUP($O$73,PL②!$A$58:$P$1517,$EY521))+IF($AD$73="",0,VLOOKUP($AD$73,PL②!$A$58:$P$1517,$EY521))+IF($AS$73="",0,VLOOKUP($AS$73,PL②!$A$58:$P$1517,$EY521)))</f>
        <v>1</v>
      </c>
      <c r="FA521" s="21" t="str">
        <f t="shared" si="122"/>
        <v/>
      </c>
      <c r="FB521" s="112"/>
      <c r="FC521" s="21">
        <f>IF(OR($M521=PL①!$A$25,$M521=PL①!$A$26,$M521=PL①!$A$28,$M521=PL①!$A$29),1,0)</f>
        <v>0</v>
      </c>
      <c r="FF521" s="21">
        <f t="shared" si="123"/>
        <v>0</v>
      </c>
      <c r="FG521" s="21">
        <f t="shared" si="124"/>
        <v>0</v>
      </c>
      <c r="FH521" s="21">
        <f>IF(AND($AG521=PL①!$H$29,OR(入力①申請書項目!$M521=PL①!$A$25,入力①申請書項目!$M521=PL①!$A$26,入力①申請書項目!$M521=PL①!$A$27)),1,0)</f>
        <v>0</v>
      </c>
      <c r="FI521" s="21">
        <f>IF(AND($O$69=PL②!$G$1,入力①申請書項目!$AG521=PL①!$H$26,OR(入力①申請書項目!$M521=PL①!$A$25,入力①申請書項目!$M521=PL①!$A$26,入力①申請書項目!$M521=PL①!$A$28,入力①申請書項目!$M521=PL①!$A$29)),1,0)</f>
        <v>0</v>
      </c>
      <c r="FJ521" s="21">
        <f>IF(AND($AT521=PL①!$D$26,OR(入力①申請書項目!$M521=PL①!$A$25,入力①申請書項目!$M521=PL①!$A$26,入力①申請書項目!$M521=PL①!$A$27)),1,0)</f>
        <v>0</v>
      </c>
      <c r="FL521" s="37" t="str">
        <f t="shared" si="125"/>
        <v/>
      </c>
      <c r="FM521" s="37" t="str">
        <f t="shared" si="126"/>
        <v/>
      </c>
      <c r="FN521" s="37" t="str">
        <f t="shared" si="127"/>
        <v/>
      </c>
      <c r="FO521" s="37" t="str">
        <f t="shared" si="128"/>
        <v/>
      </c>
      <c r="FP521" s="37" t="str">
        <f t="shared" si="129"/>
        <v/>
      </c>
      <c r="FR521" s="54">
        <f t="shared" si="130"/>
        <v>1</v>
      </c>
      <c r="FS521" s="54" t="str">
        <f t="shared" si="131"/>
        <v/>
      </c>
    </row>
    <row r="522" spans="4:175">
      <c r="D522" s="410">
        <v>354</v>
      </c>
      <c r="E522" s="842"/>
      <c r="F522" s="843"/>
      <c r="G522" s="842"/>
      <c r="H522" s="843"/>
      <c r="I522" s="843"/>
      <c r="J522" s="842"/>
      <c r="K522" s="843"/>
      <c r="L522" s="843"/>
      <c r="M522" s="842"/>
      <c r="N522" s="842"/>
      <c r="O522" s="842"/>
      <c r="P522" s="842"/>
      <c r="Q522" s="853"/>
      <c r="R522" s="853"/>
      <c r="S522" s="853"/>
      <c r="T522" s="853"/>
      <c r="U522" s="853"/>
      <c r="V522" s="853"/>
      <c r="W522" s="853"/>
      <c r="X522" s="853"/>
      <c r="Y522" s="853"/>
      <c r="Z522" s="853"/>
      <c r="AA522" s="837"/>
      <c r="AB522" s="838"/>
      <c r="AC522" s="838"/>
      <c r="AD522" s="841"/>
      <c r="AE522" s="853"/>
      <c r="AF522" s="853"/>
      <c r="AG522" s="842"/>
      <c r="AH522" s="842"/>
      <c r="AI522" s="842"/>
      <c r="AJ522" s="842"/>
      <c r="AK522" s="839"/>
      <c r="AL522" s="839"/>
      <c r="AM522" s="839"/>
      <c r="AN522" s="853"/>
      <c r="AO522" s="853"/>
      <c r="AP522" s="849">
        <f t="shared" si="132"/>
        <v>0</v>
      </c>
      <c r="AQ522" s="849"/>
      <c r="AR522" s="849"/>
      <c r="AS522" s="849"/>
      <c r="AT522" s="855"/>
      <c r="AU522" s="855"/>
      <c r="AV522" s="834"/>
      <c r="AW522" s="834"/>
      <c r="AX522" s="834"/>
      <c r="AY522" s="834"/>
      <c r="AZ522" s="834"/>
      <c r="BA522" s="834"/>
      <c r="BB522" s="834"/>
      <c r="BC522" s="834"/>
      <c r="BD522" s="834"/>
      <c r="BE522" s="834"/>
      <c r="BF522" s="834"/>
      <c r="BG522" s="842"/>
      <c r="BH522" s="843"/>
      <c r="BI522" s="843"/>
      <c r="ET522" s="33"/>
      <c r="EU522" s="37">
        <f t="shared" si="119"/>
        <v>0</v>
      </c>
      <c r="EV522" s="37" t="str">
        <f t="shared" si="120"/>
        <v/>
      </c>
      <c r="EX522" s="21">
        <f>IF(AND(OR($M522=PL①!$A$25,$M522=PL①!$A$26,$M522=PL①!$A$27),OR($AG522=PL①!$H$26,$AG522=PL①!$H$27,$AG522=PL①!$H$28)),1,0)</f>
        <v>0</v>
      </c>
      <c r="EY522" s="21">
        <f t="shared" si="121"/>
        <v>0</v>
      </c>
      <c r="EZ522" s="112">
        <f>IF($EY522=0,1,IF($O$73="",0,VLOOKUP($O$73,PL②!$A$58:$P$1517,$EY522))+IF($AD$73="",0,VLOOKUP($AD$73,PL②!$A$58:$P$1517,$EY522))+IF($AS$73="",0,VLOOKUP($AS$73,PL②!$A$58:$P$1517,$EY522)))</f>
        <v>1</v>
      </c>
      <c r="FA522" s="21" t="str">
        <f t="shared" si="122"/>
        <v/>
      </c>
      <c r="FB522" s="112"/>
      <c r="FC522" s="21">
        <f>IF(OR($M522=PL①!$A$25,$M522=PL①!$A$26,$M522=PL①!$A$28,$M522=PL①!$A$29),1,0)</f>
        <v>0</v>
      </c>
      <c r="FF522" s="21">
        <f t="shared" si="123"/>
        <v>0</v>
      </c>
      <c r="FG522" s="21">
        <f t="shared" si="124"/>
        <v>0</v>
      </c>
      <c r="FH522" s="21">
        <f>IF(AND($AG522=PL①!$H$29,OR(入力①申請書項目!$M522=PL①!$A$25,入力①申請書項目!$M522=PL①!$A$26,入力①申請書項目!$M522=PL①!$A$27)),1,0)</f>
        <v>0</v>
      </c>
      <c r="FI522" s="21">
        <f>IF(AND($O$69=PL②!$G$1,入力①申請書項目!$AG522=PL①!$H$26,OR(入力①申請書項目!$M522=PL①!$A$25,入力①申請書項目!$M522=PL①!$A$26,入力①申請書項目!$M522=PL①!$A$28,入力①申請書項目!$M522=PL①!$A$29)),1,0)</f>
        <v>0</v>
      </c>
      <c r="FJ522" s="21">
        <f>IF(AND($AT522=PL①!$D$26,OR(入力①申請書項目!$M522=PL①!$A$25,入力①申請書項目!$M522=PL①!$A$26,入力①申請書項目!$M522=PL①!$A$27)),1,0)</f>
        <v>0</v>
      </c>
      <c r="FL522" s="37" t="str">
        <f t="shared" si="125"/>
        <v/>
      </c>
      <c r="FM522" s="37" t="str">
        <f t="shared" si="126"/>
        <v/>
      </c>
      <c r="FN522" s="37" t="str">
        <f t="shared" si="127"/>
        <v/>
      </c>
      <c r="FO522" s="37" t="str">
        <f t="shared" si="128"/>
        <v/>
      </c>
      <c r="FP522" s="37" t="str">
        <f t="shared" si="129"/>
        <v/>
      </c>
      <c r="FR522" s="54">
        <f t="shared" si="130"/>
        <v>1</v>
      </c>
      <c r="FS522" s="54" t="str">
        <f t="shared" si="131"/>
        <v/>
      </c>
    </row>
    <row r="523" spans="4:175">
      <c r="D523" s="410">
        <v>355</v>
      </c>
      <c r="E523" s="842"/>
      <c r="F523" s="843"/>
      <c r="G523" s="842"/>
      <c r="H523" s="843"/>
      <c r="I523" s="843"/>
      <c r="J523" s="842"/>
      <c r="K523" s="843"/>
      <c r="L523" s="843"/>
      <c r="M523" s="842"/>
      <c r="N523" s="842"/>
      <c r="O523" s="842"/>
      <c r="P523" s="842"/>
      <c r="Q523" s="853"/>
      <c r="R523" s="853"/>
      <c r="S523" s="853"/>
      <c r="T523" s="853"/>
      <c r="U523" s="853"/>
      <c r="V523" s="853"/>
      <c r="W523" s="853"/>
      <c r="X523" s="853"/>
      <c r="Y523" s="853"/>
      <c r="Z523" s="853"/>
      <c r="AA523" s="835"/>
      <c r="AB523" s="836"/>
      <c r="AC523" s="836"/>
      <c r="AD523" s="840"/>
      <c r="AE523" s="840"/>
      <c r="AF523" s="841"/>
      <c r="AG523" s="850"/>
      <c r="AH523" s="851"/>
      <c r="AI523" s="851"/>
      <c r="AJ523" s="852"/>
      <c r="AK523" s="839"/>
      <c r="AL523" s="839"/>
      <c r="AM523" s="839"/>
      <c r="AN523" s="854"/>
      <c r="AO523" s="840"/>
      <c r="AP523" s="849">
        <f t="shared" si="132"/>
        <v>0</v>
      </c>
      <c r="AQ523" s="849"/>
      <c r="AR523" s="849"/>
      <c r="AS523" s="849"/>
      <c r="AT523" s="847"/>
      <c r="AU523" s="848"/>
      <c r="AV523" s="834"/>
      <c r="AW523" s="834"/>
      <c r="AX523" s="834"/>
      <c r="AY523" s="834"/>
      <c r="AZ523" s="834"/>
      <c r="BA523" s="834"/>
      <c r="BB523" s="834"/>
      <c r="BC523" s="834"/>
      <c r="BD523" s="844"/>
      <c r="BE523" s="845"/>
      <c r="BF523" s="846"/>
      <c r="BG523" s="842"/>
      <c r="BH523" s="843"/>
      <c r="BI523" s="843"/>
      <c r="ET523" s="33"/>
      <c r="EU523" s="37">
        <f t="shared" si="119"/>
        <v>0</v>
      </c>
      <c r="EV523" s="37" t="str">
        <f t="shared" si="120"/>
        <v/>
      </c>
      <c r="EX523" s="21">
        <f>IF(AND(OR($M523=PL①!$A$25,$M523=PL①!$A$26,$M523=PL①!$A$27),OR($AG523=PL①!$H$26,$AG523=PL①!$H$27,$AG523=PL①!$H$28)),1,0)</f>
        <v>0</v>
      </c>
      <c r="EY523" s="21">
        <f t="shared" si="121"/>
        <v>0</v>
      </c>
      <c r="EZ523" s="112">
        <f>IF($EY523=0,1,IF($O$73="",0,VLOOKUP($O$73,PL②!$A$58:$P$1517,$EY523))+IF($AD$73="",0,VLOOKUP($AD$73,PL②!$A$58:$P$1517,$EY523))+IF($AS$73="",0,VLOOKUP($AS$73,PL②!$A$58:$P$1517,$EY523)))</f>
        <v>1</v>
      </c>
      <c r="FA523" s="21" t="str">
        <f t="shared" si="122"/>
        <v/>
      </c>
      <c r="FB523" s="112"/>
      <c r="FC523" s="21">
        <f>IF(OR($M523=PL①!$A$25,$M523=PL①!$A$26,$M523=PL①!$A$28,$M523=PL①!$A$29),1,0)</f>
        <v>0</v>
      </c>
      <c r="FF523" s="21">
        <f t="shared" si="123"/>
        <v>0</v>
      </c>
      <c r="FG523" s="21">
        <f t="shared" si="124"/>
        <v>0</v>
      </c>
      <c r="FH523" s="21">
        <f>IF(AND($AG523=PL①!$H$29,OR(入力①申請書項目!$M523=PL①!$A$25,入力①申請書項目!$M523=PL①!$A$26,入力①申請書項目!$M523=PL①!$A$27)),1,0)</f>
        <v>0</v>
      </c>
      <c r="FI523" s="21">
        <f>IF(AND($O$69=PL②!$G$1,入力①申請書項目!$AG523=PL①!$H$26,OR(入力①申請書項目!$M523=PL①!$A$25,入力①申請書項目!$M523=PL①!$A$26,入力①申請書項目!$M523=PL①!$A$28,入力①申請書項目!$M523=PL①!$A$29)),1,0)</f>
        <v>0</v>
      </c>
      <c r="FJ523" s="21">
        <f>IF(AND($AT523=PL①!$D$26,OR(入力①申請書項目!$M523=PL①!$A$25,入力①申請書項目!$M523=PL①!$A$26,入力①申請書項目!$M523=PL①!$A$27)),1,0)</f>
        <v>0</v>
      </c>
      <c r="FL523" s="37" t="str">
        <f t="shared" si="125"/>
        <v/>
      </c>
      <c r="FM523" s="37" t="str">
        <f t="shared" si="126"/>
        <v/>
      </c>
      <c r="FN523" s="37" t="str">
        <f t="shared" si="127"/>
        <v/>
      </c>
      <c r="FO523" s="37" t="str">
        <f t="shared" si="128"/>
        <v/>
      </c>
      <c r="FP523" s="37" t="str">
        <f t="shared" si="129"/>
        <v/>
      </c>
      <c r="FR523" s="54">
        <f t="shared" si="130"/>
        <v>1</v>
      </c>
      <c r="FS523" s="54" t="str">
        <f t="shared" si="131"/>
        <v/>
      </c>
    </row>
    <row r="524" spans="4:175">
      <c r="D524" s="410">
        <v>356</v>
      </c>
      <c r="E524" s="842"/>
      <c r="F524" s="843"/>
      <c r="G524" s="842"/>
      <c r="H524" s="843"/>
      <c r="I524" s="843"/>
      <c r="J524" s="842"/>
      <c r="K524" s="843"/>
      <c r="L524" s="843"/>
      <c r="M524" s="842"/>
      <c r="N524" s="842"/>
      <c r="O524" s="842"/>
      <c r="P524" s="842"/>
      <c r="Q524" s="853"/>
      <c r="R524" s="853"/>
      <c r="S524" s="853"/>
      <c r="T524" s="853"/>
      <c r="U524" s="853"/>
      <c r="V524" s="853"/>
      <c r="W524" s="853"/>
      <c r="X524" s="853"/>
      <c r="Y524" s="853"/>
      <c r="Z524" s="853"/>
      <c r="AA524" s="835"/>
      <c r="AB524" s="836"/>
      <c r="AC524" s="836"/>
      <c r="AD524" s="841"/>
      <c r="AE524" s="853"/>
      <c r="AF524" s="853"/>
      <c r="AG524" s="842"/>
      <c r="AH524" s="842"/>
      <c r="AI524" s="842"/>
      <c r="AJ524" s="842"/>
      <c r="AK524" s="839"/>
      <c r="AL524" s="839"/>
      <c r="AM524" s="839"/>
      <c r="AN524" s="853"/>
      <c r="AO524" s="853"/>
      <c r="AP524" s="849">
        <f t="shared" si="132"/>
        <v>0</v>
      </c>
      <c r="AQ524" s="849"/>
      <c r="AR524" s="849"/>
      <c r="AS524" s="849"/>
      <c r="AT524" s="855"/>
      <c r="AU524" s="855"/>
      <c r="AV524" s="834"/>
      <c r="AW524" s="834"/>
      <c r="AX524" s="834"/>
      <c r="AY524" s="834"/>
      <c r="AZ524" s="834"/>
      <c r="BA524" s="834"/>
      <c r="BB524" s="834"/>
      <c r="BC524" s="834"/>
      <c r="BD524" s="834"/>
      <c r="BE524" s="834"/>
      <c r="BF524" s="834"/>
      <c r="BG524" s="842"/>
      <c r="BH524" s="843"/>
      <c r="BI524" s="843"/>
      <c r="ET524" s="33"/>
      <c r="EU524" s="37">
        <f t="shared" ref="EU524:EU587" si="133">IF($Q524="",0,1)</f>
        <v>0</v>
      </c>
      <c r="EV524" s="37" t="str">
        <f t="shared" ref="EV524:EV587" si="134">IF($Q524="","",$G524*12+$J524)</f>
        <v/>
      </c>
      <c r="EX524" s="21">
        <f>IF(AND(OR($M524=PL①!$A$25,$M524=PL①!$A$26,$M524=PL①!$A$27),OR($AG524=PL①!$H$26,$AG524=PL①!$H$27,$AG524=PL①!$H$28)),1,0)</f>
        <v>0</v>
      </c>
      <c r="EY524" s="21">
        <f t="shared" ref="EY524:EY587" si="135">IF($EX524=1,IF($AA524="埼玉県",10,0)+IF($AA524="千葉県",11,0)+IF($AA524="東京都",12,0)+IF($AA524="神奈川県",13,0)+IF($AA524="愛知県",14,0)+IF($AA524="京都府",15,0)+IF($AA524="大阪府",16,0),0)</f>
        <v>0</v>
      </c>
      <c r="EZ524" s="112">
        <f>IF($EY524=0,1,IF($O$73="",0,VLOOKUP($O$73,PL②!$A$58:$P$1517,$EY524))+IF($AD$73="",0,VLOOKUP($AD$73,PL②!$A$58:$P$1517,$EY524))+IF($AS$73="",0,VLOOKUP($AS$73,PL②!$A$58:$P$1517,$EY524)))</f>
        <v>1</v>
      </c>
      <c r="FA524" s="21" t="str">
        <f t="shared" ref="FA524:FA587" si="136">IF($EZ524=0,"No."&amp;ROW($A383)&amp;" ","")</f>
        <v/>
      </c>
      <c r="FB524" s="112"/>
      <c r="FC524" s="21">
        <f>IF(OR($M524=PL①!$A$25,$M524=PL①!$A$26,$M524=PL①!$A$28,$M524=PL①!$A$29),1,0)</f>
        <v>0</v>
      </c>
      <c r="FF524" s="21">
        <f t="shared" ref="FF524:FF587" si="137">IF(AND($EV524&lt;$EV$176,$FC524=1),1,0)</f>
        <v>0</v>
      </c>
      <c r="FG524" s="21">
        <f t="shared" ref="FG524:FG587" si="138">IF(AND($EV524&lt;$EV$176,$EX524),1,0)</f>
        <v>0</v>
      </c>
      <c r="FH524" s="21">
        <f>IF(AND($AG524=PL①!$H$29,OR(入力①申請書項目!$M524=PL①!$A$25,入力①申請書項目!$M524=PL①!$A$26,入力①申請書項目!$M524=PL①!$A$27)),1,0)</f>
        <v>0</v>
      </c>
      <c r="FI524" s="21">
        <f>IF(AND($O$69=PL②!$G$1,入力①申請書項目!$AG524=PL①!$H$26,OR(入力①申請書項目!$M524=PL①!$A$25,入力①申請書項目!$M524=PL①!$A$26,入力①申請書項目!$M524=PL①!$A$28,入力①申請書項目!$M524=PL①!$A$29)),1,0)</f>
        <v>0</v>
      </c>
      <c r="FJ524" s="21">
        <f>IF(AND($AT524=PL①!$D$26,OR(入力①申請書項目!$M524=PL①!$A$25,入力①申請書項目!$M524=PL①!$A$26,入力①申請書項目!$M524=PL①!$A$27)),1,0)</f>
        <v>0</v>
      </c>
      <c r="FL524" s="37" t="str">
        <f t="shared" ref="FL524:FL587" si="139">IF($FF524=1,"No."&amp;ROW($A383)&amp;" ","")</f>
        <v/>
      </c>
      <c r="FM524" s="37" t="str">
        <f t="shared" ref="FM524:FM587" si="140">IF($FG524=1,"No."&amp;ROW($A383)&amp;" ","")</f>
        <v/>
      </c>
      <c r="FN524" s="37" t="str">
        <f t="shared" ref="FN524:FN587" si="141">IF($FH524=1,"No."&amp;ROW($A383)&amp;" ","")</f>
        <v/>
      </c>
      <c r="FO524" s="37" t="str">
        <f t="shared" ref="FO524:FO587" si="142">IF($FI524=1,"No."&amp;ROW($A383)&amp;" ","")</f>
        <v/>
      </c>
      <c r="FP524" s="37" t="str">
        <f t="shared" ref="FP524:FP587" si="143">IF($FJ524=1,"No."&amp;ROW($A383)&amp;" ","")</f>
        <v/>
      </c>
      <c r="FR524" s="54">
        <f t="shared" ref="FR524:FR587" si="144">IF($Q524="",1,IF($M524="",0,1)*IF($AA524="",0,1)*IF($AG524="",0,1)*IF($AV524="",0,1))</f>
        <v>1</v>
      </c>
      <c r="FS524" s="54" t="str">
        <f t="shared" si="131"/>
        <v/>
      </c>
    </row>
    <row r="525" spans="4:175">
      <c r="D525" s="410">
        <v>357</v>
      </c>
      <c r="E525" s="842"/>
      <c r="F525" s="843"/>
      <c r="G525" s="842"/>
      <c r="H525" s="843"/>
      <c r="I525" s="843"/>
      <c r="J525" s="842"/>
      <c r="K525" s="843"/>
      <c r="L525" s="843"/>
      <c r="M525" s="842"/>
      <c r="N525" s="842"/>
      <c r="O525" s="842"/>
      <c r="P525" s="842"/>
      <c r="Q525" s="853"/>
      <c r="R525" s="853"/>
      <c r="S525" s="853"/>
      <c r="T525" s="853"/>
      <c r="U525" s="853"/>
      <c r="V525" s="853"/>
      <c r="W525" s="853"/>
      <c r="X525" s="853"/>
      <c r="Y525" s="853"/>
      <c r="Z525" s="853"/>
      <c r="AA525" s="837"/>
      <c r="AB525" s="838"/>
      <c r="AC525" s="838"/>
      <c r="AD525" s="841"/>
      <c r="AE525" s="853"/>
      <c r="AF525" s="853"/>
      <c r="AG525" s="842"/>
      <c r="AH525" s="842"/>
      <c r="AI525" s="842"/>
      <c r="AJ525" s="842"/>
      <c r="AK525" s="839"/>
      <c r="AL525" s="839"/>
      <c r="AM525" s="839"/>
      <c r="AN525" s="853"/>
      <c r="AO525" s="853"/>
      <c r="AP525" s="849">
        <f t="shared" si="132"/>
        <v>0</v>
      </c>
      <c r="AQ525" s="849"/>
      <c r="AR525" s="849"/>
      <c r="AS525" s="849"/>
      <c r="AT525" s="855"/>
      <c r="AU525" s="855"/>
      <c r="AV525" s="834"/>
      <c r="AW525" s="834"/>
      <c r="AX525" s="834"/>
      <c r="AY525" s="834"/>
      <c r="AZ525" s="834"/>
      <c r="BA525" s="834"/>
      <c r="BB525" s="834"/>
      <c r="BC525" s="834"/>
      <c r="BD525" s="834"/>
      <c r="BE525" s="834"/>
      <c r="BF525" s="834"/>
      <c r="BG525" s="842"/>
      <c r="BH525" s="843"/>
      <c r="BI525" s="843"/>
      <c r="ET525" s="33"/>
      <c r="EU525" s="37">
        <f t="shared" si="133"/>
        <v>0</v>
      </c>
      <c r="EV525" s="37" t="str">
        <f t="shared" si="134"/>
        <v/>
      </c>
      <c r="EX525" s="21">
        <f>IF(AND(OR($M525=PL①!$A$25,$M525=PL①!$A$26,$M525=PL①!$A$27),OR($AG525=PL①!$H$26,$AG525=PL①!$H$27,$AG525=PL①!$H$28)),1,0)</f>
        <v>0</v>
      </c>
      <c r="EY525" s="21">
        <f t="shared" si="135"/>
        <v>0</v>
      </c>
      <c r="EZ525" s="112">
        <f>IF($EY525=0,1,IF($O$73="",0,VLOOKUP($O$73,PL②!$A$58:$P$1517,$EY525))+IF($AD$73="",0,VLOOKUP($AD$73,PL②!$A$58:$P$1517,$EY525))+IF($AS$73="",0,VLOOKUP($AS$73,PL②!$A$58:$P$1517,$EY525)))</f>
        <v>1</v>
      </c>
      <c r="FA525" s="21" t="str">
        <f t="shared" si="136"/>
        <v/>
      </c>
      <c r="FB525" s="112"/>
      <c r="FC525" s="21">
        <f>IF(OR($M525=PL①!$A$25,$M525=PL①!$A$26,$M525=PL①!$A$28,$M525=PL①!$A$29),1,0)</f>
        <v>0</v>
      </c>
      <c r="FF525" s="21">
        <f t="shared" si="137"/>
        <v>0</v>
      </c>
      <c r="FG525" s="21">
        <f t="shared" si="138"/>
        <v>0</v>
      </c>
      <c r="FH525" s="21">
        <f>IF(AND($AG525=PL①!$H$29,OR(入力①申請書項目!$M525=PL①!$A$25,入力①申請書項目!$M525=PL①!$A$26,入力①申請書項目!$M525=PL①!$A$27)),1,0)</f>
        <v>0</v>
      </c>
      <c r="FI525" s="21">
        <f>IF(AND($O$69=PL②!$G$1,入力①申請書項目!$AG525=PL①!$H$26,OR(入力①申請書項目!$M525=PL①!$A$25,入力①申請書項目!$M525=PL①!$A$26,入力①申請書項目!$M525=PL①!$A$28,入力①申請書項目!$M525=PL①!$A$29)),1,0)</f>
        <v>0</v>
      </c>
      <c r="FJ525" s="21">
        <f>IF(AND($AT525=PL①!$D$26,OR(入力①申請書項目!$M525=PL①!$A$25,入力①申請書項目!$M525=PL①!$A$26,入力①申請書項目!$M525=PL①!$A$27)),1,0)</f>
        <v>0</v>
      </c>
      <c r="FL525" s="37" t="str">
        <f t="shared" si="139"/>
        <v/>
      </c>
      <c r="FM525" s="37" t="str">
        <f t="shared" si="140"/>
        <v/>
      </c>
      <c r="FN525" s="37" t="str">
        <f t="shared" si="141"/>
        <v/>
      </c>
      <c r="FO525" s="37" t="str">
        <f t="shared" si="142"/>
        <v/>
      </c>
      <c r="FP525" s="37" t="str">
        <f t="shared" si="143"/>
        <v/>
      </c>
      <c r="FR525" s="54">
        <f t="shared" si="144"/>
        <v>1</v>
      </c>
      <c r="FS525" s="54" t="str">
        <f t="shared" si="131"/>
        <v/>
      </c>
    </row>
    <row r="526" spans="4:175">
      <c r="D526" s="410">
        <v>358</v>
      </c>
      <c r="E526" s="842"/>
      <c r="F526" s="843"/>
      <c r="G526" s="842"/>
      <c r="H526" s="843"/>
      <c r="I526" s="843"/>
      <c r="J526" s="842"/>
      <c r="K526" s="843"/>
      <c r="L526" s="843"/>
      <c r="M526" s="842"/>
      <c r="N526" s="842"/>
      <c r="O526" s="842"/>
      <c r="P526" s="842"/>
      <c r="Q526" s="853"/>
      <c r="R526" s="853"/>
      <c r="S526" s="853"/>
      <c r="T526" s="853"/>
      <c r="U526" s="853"/>
      <c r="V526" s="853"/>
      <c r="W526" s="853"/>
      <c r="X526" s="853"/>
      <c r="Y526" s="853"/>
      <c r="Z526" s="853"/>
      <c r="AA526" s="835"/>
      <c r="AB526" s="836"/>
      <c r="AC526" s="836"/>
      <c r="AD526" s="840"/>
      <c r="AE526" s="840"/>
      <c r="AF526" s="841"/>
      <c r="AG526" s="850"/>
      <c r="AH526" s="851"/>
      <c r="AI526" s="851"/>
      <c r="AJ526" s="852"/>
      <c r="AK526" s="839"/>
      <c r="AL526" s="839"/>
      <c r="AM526" s="839"/>
      <c r="AN526" s="854"/>
      <c r="AO526" s="840"/>
      <c r="AP526" s="849">
        <f t="shared" si="132"/>
        <v>0</v>
      </c>
      <c r="AQ526" s="849"/>
      <c r="AR526" s="849"/>
      <c r="AS526" s="849"/>
      <c r="AT526" s="847"/>
      <c r="AU526" s="848"/>
      <c r="AV526" s="834"/>
      <c r="AW526" s="834"/>
      <c r="AX526" s="834"/>
      <c r="AY526" s="834"/>
      <c r="AZ526" s="834"/>
      <c r="BA526" s="834"/>
      <c r="BB526" s="834"/>
      <c r="BC526" s="834"/>
      <c r="BD526" s="844"/>
      <c r="BE526" s="845"/>
      <c r="BF526" s="846"/>
      <c r="BG526" s="842"/>
      <c r="BH526" s="843"/>
      <c r="BI526" s="843"/>
      <c r="ET526" s="33"/>
      <c r="EU526" s="37">
        <f t="shared" si="133"/>
        <v>0</v>
      </c>
      <c r="EV526" s="37" t="str">
        <f t="shared" si="134"/>
        <v/>
      </c>
      <c r="EX526" s="21">
        <f>IF(AND(OR($M526=PL①!$A$25,$M526=PL①!$A$26,$M526=PL①!$A$27),OR($AG526=PL①!$H$26,$AG526=PL①!$H$27,$AG526=PL①!$H$28)),1,0)</f>
        <v>0</v>
      </c>
      <c r="EY526" s="21">
        <f t="shared" si="135"/>
        <v>0</v>
      </c>
      <c r="EZ526" s="112">
        <f>IF($EY526=0,1,IF($O$73="",0,VLOOKUP($O$73,PL②!$A$58:$P$1517,$EY526))+IF($AD$73="",0,VLOOKUP($AD$73,PL②!$A$58:$P$1517,$EY526))+IF($AS$73="",0,VLOOKUP($AS$73,PL②!$A$58:$P$1517,$EY526)))</f>
        <v>1</v>
      </c>
      <c r="FA526" s="21" t="str">
        <f t="shared" si="136"/>
        <v/>
      </c>
      <c r="FB526" s="112"/>
      <c r="FC526" s="21">
        <f>IF(OR($M526=PL①!$A$25,$M526=PL①!$A$26,$M526=PL①!$A$28,$M526=PL①!$A$29),1,0)</f>
        <v>0</v>
      </c>
      <c r="FF526" s="21">
        <f t="shared" si="137"/>
        <v>0</v>
      </c>
      <c r="FG526" s="21">
        <f t="shared" si="138"/>
        <v>0</v>
      </c>
      <c r="FH526" s="21">
        <f>IF(AND($AG526=PL①!$H$29,OR(入力①申請書項目!$M526=PL①!$A$25,入力①申請書項目!$M526=PL①!$A$26,入力①申請書項目!$M526=PL①!$A$27)),1,0)</f>
        <v>0</v>
      </c>
      <c r="FI526" s="21">
        <f>IF(AND($O$69=PL②!$G$1,入力①申請書項目!$AG526=PL①!$H$26,OR(入力①申請書項目!$M526=PL①!$A$25,入力①申請書項目!$M526=PL①!$A$26,入力①申請書項目!$M526=PL①!$A$28,入力①申請書項目!$M526=PL①!$A$29)),1,0)</f>
        <v>0</v>
      </c>
      <c r="FJ526" s="21">
        <f>IF(AND($AT526=PL①!$D$26,OR(入力①申請書項目!$M526=PL①!$A$25,入力①申請書項目!$M526=PL①!$A$26,入力①申請書項目!$M526=PL①!$A$27)),1,0)</f>
        <v>0</v>
      </c>
      <c r="FL526" s="37" t="str">
        <f t="shared" si="139"/>
        <v/>
      </c>
      <c r="FM526" s="37" t="str">
        <f t="shared" si="140"/>
        <v/>
      </c>
      <c r="FN526" s="37" t="str">
        <f t="shared" si="141"/>
        <v/>
      </c>
      <c r="FO526" s="37" t="str">
        <f t="shared" si="142"/>
        <v/>
      </c>
      <c r="FP526" s="37" t="str">
        <f t="shared" si="143"/>
        <v/>
      </c>
      <c r="FR526" s="54">
        <f t="shared" si="144"/>
        <v>1</v>
      </c>
      <c r="FS526" s="54" t="str">
        <f t="shared" si="131"/>
        <v/>
      </c>
    </row>
    <row r="527" spans="4:175">
      <c r="D527" s="410">
        <v>359</v>
      </c>
      <c r="E527" s="842"/>
      <c r="F527" s="843"/>
      <c r="G527" s="842"/>
      <c r="H527" s="843"/>
      <c r="I527" s="843"/>
      <c r="J527" s="842"/>
      <c r="K527" s="843"/>
      <c r="L527" s="843"/>
      <c r="M527" s="842"/>
      <c r="N527" s="842"/>
      <c r="O527" s="842"/>
      <c r="P527" s="842"/>
      <c r="Q527" s="853"/>
      <c r="R527" s="853"/>
      <c r="S527" s="853"/>
      <c r="T527" s="853"/>
      <c r="U527" s="853"/>
      <c r="V527" s="853"/>
      <c r="W527" s="853"/>
      <c r="X527" s="853"/>
      <c r="Y527" s="853"/>
      <c r="Z527" s="853"/>
      <c r="AA527" s="835"/>
      <c r="AB527" s="836"/>
      <c r="AC527" s="836"/>
      <c r="AD527" s="841"/>
      <c r="AE527" s="853"/>
      <c r="AF527" s="853"/>
      <c r="AG527" s="842"/>
      <c r="AH527" s="842"/>
      <c r="AI527" s="842"/>
      <c r="AJ527" s="842"/>
      <c r="AK527" s="839"/>
      <c r="AL527" s="839"/>
      <c r="AM527" s="839"/>
      <c r="AN527" s="853"/>
      <c r="AO527" s="853"/>
      <c r="AP527" s="849">
        <f t="shared" si="132"/>
        <v>0</v>
      </c>
      <c r="AQ527" s="849"/>
      <c r="AR527" s="849"/>
      <c r="AS527" s="849"/>
      <c r="AT527" s="855"/>
      <c r="AU527" s="855"/>
      <c r="AV527" s="834"/>
      <c r="AW527" s="834"/>
      <c r="AX527" s="834"/>
      <c r="AY527" s="834"/>
      <c r="AZ527" s="834"/>
      <c r="BA527" s="834"/>
      <c r="BB527" s="834"/>
      <c r="BC527" s="834"/>
      <c r="BD527" s="834"/>
      <c r="BE527" s="834"/>
      <c r="BF527" s="834"/>
      <c r="BG527" s="842"/>
      <c r="BH527" s="843"/>
      <c r="BI527" s="843"/>
      <c r="ET527" s="33"/>
      <c r="EU527" s="37">
        <f t="shared" si="133"/>
        <v>0</v>
      </c>
      <c r="EV527" s="37" t="str">
        <f t="shared" si="134"/>
        <v/>
      </c>
      <c r="EX527" s="21">
        <f>IF(AND(OR($M527=PL①!$A$25,$M527=PL①!$A$26,$M527=PL①!$A$27),OR($AG527=PL①!$H$26,$AG527=PL①!$H$27,$AG527=PL①!$H$28)),1,0)</f>
        <v>0</v>
      </c>
      <c r="EY527" s="21">
        <f t="shared" si="135"/>
        <v>0</v>
      </c>
      <c r="EZ527" s="112">
        <f>IF($EY527=0,1,IF($O$73="",0,VLOOKUP($O$73,PL②!$A$58:$P$1517,$EY527))+IF($AD$73="",0,VLOOKUP($AD$73,PL②!$A$58:$P$1517,$EY527))+IF($AS$73="",0,VLOOKUP($AS$73,PL②!$A$58:$P$1517,$EY527)))</f>
        <v>1</v>
      </c>
      <c r="FA527" s="21" t="str">
        <f t="shared" si="136"/>
        <v/>
      </c>
      <c r="FB527" s="112"/>
      <c r="FC527" s="21">
        <f>IF(OR($M527=PL①!$A$25,$M527=PL①!$A$26,$M527=PL①!$A$28,$M527=PL①!$A$29),1,0)</f>
        <v>0</v>
      </c>
      <c r="FF527" s="21">
        <f t="shared" si="137"/>
        <v>0</v>
      </c>
      <c r="FG527" s="21">
        <f t="shared" si="138"/>
        <v>0</v>
      </c>
      <c r="FH527" s="21">
        <f>IF(AND($AG527=PL①!$H$29,OR(入力①申請書項目!$M527=PL①!$A$25,入力①申請書項目!$M527=PL①!$A$26,入力①申請書項目!$M527=PL①!$A$27)),1,0)</f>
        <v>0</v>
      </c>
      <c r="FI527" s="21">
        <f>IF(AND($O$69=PL②!$G$1,入力①申請書項目!$AG527=PL①!$H$26,OR(入力①申請書項目!$M527=PL①!$A$25,入力①申請書項目!$M527=PL①!$A$26,入力①申請書項目!$M527=PL①!$A$28,入力①申請書項目!$M527=PL①!$A$29)),1,0)</f>
        <v>0</v>
      </c>
      <c r="FJ527" s="21">
        <f>IF(AND($AT527=PL①!$D$26,OR(入力①申請書項目!$M527=PL①!$A$25,入力①申請書項目!$M527=PL①!$A$26,入力①申請書項目!$M527=PL①!$A$27)),1,0)</f>
        <v>0</v>
      </c>
      <c r="FL527" s="37" t="str">
        <f t="shared" si="139"/>
        <v/>
      </c>
      <c r="FM527" s="37" t="str">
        <f t="shared" si="140"/>
        <v/>
      </c>
      <c r="FN527" s="37" t="str">
        <f t="shared" si="141"/>
        <v/>
      </c>
      <c r="FO527" s="37" t="str">
        <f t="shared" si="142"/>
        <v/>
      </c>
      <c r="FP527" s="37" t="str">
        <f t="shared" si="143"/>
        <v/>
      </c>
      <c r="FR527" s="54">
        <f t="shared" si="144"/>
        <v>1</v>
      </c>
      <c r="FS527" s="54" t="str">
        <f t="shared" si="131"/>
        <v/>
      </c>
    </row>
    <row r="528" spans="4:175">
      <c r="D528" s="410">
        <v>360</v>
      </c>
      <c r="E528" s="842"/>
      <c r="F528" s="843"/>
      <c r="G528" s="842"/>
      <c r="H528" s="843"/>
      <c r="I528" s="843"/>
      <c r="J528" s="842"/>
      <c r="K528" s="843"/>
      <c r="L528" s="843"/>
      <c r="M528" s="842"/>
      <c r="N528" s="842"/>
      <c r="O528" s="842"/>
      <c r="P528" s="842"/>
      <c r="Q528" s="853"/>
      <c r="R528" s="853"/>
      <c r="S528" s="853"/>
      <c r="T528" s="853"/>
      <c r="U528" s="853"/>
      <c r="V528" s="853"/>
      <c r="W528" s="853"/>
      <c r="X528" s="853"/>
      <c r="Y528" s="853"/>
      <c r="Z528" s="853"/>
      <c r="AA528" s="837"/>
      <c r="AB528" s="838"/>
      <c r="AC528" s="838"/>
      <c r="AD528" s="841"/>
      <c r="AE528" s="853"/>
      <c r="AF528" s="853"/>
      <c r="AG528" s="842"/>
      <c r="AH528" s="842"/>
      <c r="AI528" s="842"/>
      <c r="AJ528" s="842"/>
      <c r="AK528" s="839"/>
      <c r="AL528" s="839"/>
      <c r="AM528" s="839"/>
      <c r="AN528" s="853"/>
      <c r="AO528" s="853"/>
      <c r="AP528" s="849">
        <f t="shared" si="132"/>
        <v>0</v>
      </c>
      <c r="AQ528" s="849"/>
      <c r="AR528" s="849"/>
      <c r="AS528" s="849"/>
      <c r="AT528" s="855"/>
      <c r="AU528" s="855"/>
      <c r="AV528" s="834"/>
      <c r="AW528" s="834"/>
      <c r="AX528" s="834"/>
      <c r="AY528" s="834"/>
      <c r="AZ528" s="834"/>
      <c r="BA528" s="834"/>
      <c r="BB528" s="834"/>
      <c r="BC528" s="834"/>
      <c r="BD528" s="834"/>
      <c r="BE528" s="834"/>
      <c r="BF528" s="834"/>
      <c r="BG528" s="842"/>
      <c r="BH528" s="843"/>
      <c r="BI528" s="843"/>
      <c r="ET528" s="33"/>
      <c r="EU528" s="37">
        <f t="shared" si="133"/>
        <v>0</v>
      </c>
      <c r="EV528" s="37" t="str">
        <f t="shared" si="134"/>
        <v/>
      </c>
      <c r="EX528" s="21">
        <f>IF(AND(OR($M528=PL①!$A$25,$M528=PL①!$A$26,$M528=PL①!$A$27),OR($AG528=PL①!$H$26,$AG528=PL①!$H$27,$AG528=PL①!$H$28)),1,0)</f>
        <v>0</v>
      </c>
      <c r="EY528" s="21">
        <f t="shared" si="135"/>
        <v>0</v>
      </c>
      <c r="EZ528" s="112">
        <f>IF($EY528=0,1,IF($O$73="",0,VLOOKUP($O$73,PL②!$A$58:$P$1517,$EY528))+IF($AD$73="",0,VLOOKUP($AD$73,PL②!$A$58:$P$1517,$EY528))+IF($AS$73="",0,VLOOKUP($AS$73,PL②!$A$58:$P$1517,$EY528)))</f>
        <v>1</v>
      </c>
      <c r="FA528" s="21" t="str">
        <f t="shared" si="136"/>
        <v/>
      </c>
      <c r="FB528" s="112"/>
      <c r="FC528" s="21">
        <f>IF(OR($M528=PL①!$A$25,$M528=PL①!$A$26,$M528=PL①!$A$28,$M528=PL①!$A$29),1,0)</f>
        <v>0</v>
      </c>
      <c r="FF528" s="21">
        <f t="shared" si="137"/>
        <v>0</v>
      </c>
      <c r="FG528" s="21">
        <f t="shared" si="138"/>
        <v>0</v>
      </c>
      <c r="FH528" s="21">
        <f>IF(AND($AG528=PL①!$H$29,OR(入力①申請書項目!$M528=PL①!$A$25,入力①申請書項目!$M528=PL①!$A$26,入力①申請書項目!$M528=PL①!$A$27)),1,0)</f>
        <v>0</v>
      </c>
      <c r="FI528" s="21">
        <f>IF(AND($O$69=PL②!$G$1,入力①申請書項目!$AG528=PL①!$H$26,OR(入力①申請書項目!$M528=PL①!$A$25,入力①申請書項目!$M528=PL①!$A$26,入力①申請書項目!$M528=PL①!$A$28,入力①申請書項目!$M528=PL①!$A$29)),1,0)</f>
        <v>0</v>
      </c>
      <c r="FJ528" s="21">
        <f>IF(AND($AT528=PL①!$D$26,OR(入力①申請書項目!$M528=PL①!$A$25,入力①申請書項目!$M528=PL①!$A$26,入力①申請書項目!$M528=PL①!$A$27)),1,0)</f>
        <v>0</v>
      </c>
      <c r="FL528" s="37" t="str">
        <f t="shared" si="139"/>
        <v/>
      </c>
      <c r="FM528" s="37" t="str">
        <f t="shared" si="140"/>
        <v/>
      </c>
      <c r="FN528" s="37" t="str">
        <f t="shared" si="141"/>
        <v/>
      </c>
      <c r="FO528" s="37" t="str">
        <f t="shared" si="142"/>
        <v/>
      </c>
      <c r="FP528" s="37" t="str">
        <f t="shared" si="143"/>
        <v/>
      </c>
      <c r="FR528" s="54">
        <f t="shared" si="144"/>
        <v>1</v>
      </c>
      <c r="FS528" s="54" t="str">
        <f t="shared" ref="FS528:FS591" si="145">IF(FR528=0,"No."&amp;ROW(A360)&amp;" ","")</f>
        <v/>
      </c>
    </row>
    <row r="529" spans="4:175">
      <c r="D529" s="410">
        <v>361</v>
      </c>
      <c r="E529" s="842"/>
      <c r="F529" s="843"/>
      <c r="G529" s="842"/>
      <c r="H529" s="843"/>
      <c r="I529" s="843"/>
      <c r="J529" s="842"/>
      <c r="K529" s="843"/>
      <c r="L529" s="843"/>
      <c r="M529" s="842"/>
      <c r="N529" s="842"/>
      <c r="O529" s="842"/>
      <c r="P529" s="842"/>
      <c r="Q529" s="853"/>
      <c r="R529" s="853"/>
      <c r="S529" s="853"/>
      <c r="T529" s="853"/>
      <c r="U529" s="853"/>
      <c r="V529" s="853"/>
      <c r="W529" s="853"/>
      <c r="X529" s="853"/>
      <c r="Y529" s="853"/>
      <c r="Z529" s="853"/>
      <c r="AA529" s="835"/>
      <c r="AB529" s="836"/>
      <c r="AC529" s="836"/>
      <c r="AD529" s="840"/>
      <c r="AE529" s="840"/>
      <c r="AF529" s="841"/>
      <c r="AG529" s="850"/>
      <c r="AH529" s="851"/>
      <c r="AI529" s="851"/>
      <c r="AJ529" s="852"/>
      <c r="AK529" s="839"/>
      <c r="AL529" s="839"/>
      <c r="AM529" s="839"/>
      <c r="AN529" s="854"/>
      <c r="AO529" s="840"/>
      <c r="AP529" s="849">
        <f t="shared" si="132"/>
        <v>0</v>
      </c>
      <c r="AQ529" s="849"/>
      <c r="AR529" s="849"/>
      <c r="AS529" s="849"/>
      <c r="AT529" s="847"/>
      <c r="AU529" s="848"/>
      <c r="AV529" s="834"/>
      <c r="AW529" s="834"/>
      <c r="AX529" s="834"/>
      <c r="AY529" s="834"/>
      <c r="AZ529" s="834"/>
      <c r="BA529" s="834"/>
      <c r="BB529" s="834"/>
      <c r="BC529" s="834"/>
      <c r="BD529" s="844"/>
      <c r="BE529" s="845"/>
      <c r="BF529" s="846"/>
      <c r="BG529" s="842"/>
      <c r="BH529" s="843"/>
      <c r="BI529" s="843"/>
      <c r="ET529" s="33"/>
      <c r="EU529" s="37">
        <f t="shared" si="133"/>
        <v>0</v>
      </c>
      <c r="EV529" s="37" t="str">
        <f t="shared" si="134"/>
        <v/>
      </c>
      <c r="EX529" s="21">
        <f>IF(AND(OR($M529=PL①!$A$25,$M529=PL①!$A$26,$M529=PL①!$A$27),OR($AG529=PL①!$H$26,$AG529=PL①!$H$27,$AG529=PL①!$H$28)),1,0)</f>
        <v>0</v>
      </c>
      <c r="EY529" s="21">
        <f t="shared" si="135"/>
        <v>0</v>
      </c>
      <c r="EZ529" s="112">
        <f>IF($EY529=0,1,IF($O$73="",0,VLOOKUP($O$73,PL②!$A$58:$P$1517,$EY529))+IF($AD$73="",0,VLOOKUP($AD$73,PL②!$A$58:$P$1517,$EY529))+IF($AS$73="",0,VLOOKUP($AS$73,PL②!$A$58:$P$1517,$EY529)))</f>
        <v>1</v>
      </c>
      <c r="FA529" s="21" t="str">
        <f t="shared" si="136"/>
        <v/>
      </c>
      <c r="FB529" s="112"/>
      <c r="FC529" s="21">
        <f>IF(OR($M529=PL①!$A$25,$M529=PL①!$A$26,$M529=PL①!$A$28,$M529=PL①!$A$29),1,0)</f>
        <v>0</v>
      </c>
      <c r="FF529" s="21">
        <f t="shared" si="137"/>
        <v>0</v>
      </c>
      <c r="FG529" s="21">
        <f t="shared" si="138"/>
        <v>0</v>
      </c>
      <c r="FH529" s="21">
        <f>IF(AND($AG529=PL①!$H$29,OR(入力①申請書項目!$M529=PL①!$A$25,入力①申請書項目!$M529=PL①!$A$26,入力①申請書項目!$M529=PL①!$A$27)),1,0)</f>
        <v>0</v>
      </c>
      <c r="FI529" s="21">
        <f>IF(AND($O$69=PL②!$G$1,入力①申請書項目!$AG529=PL①!$H$26,OR(入力①申請書項目!$M529=PL①!$A$25,入力①申請書項目!$M529=PL①!$A$26,入力①申請書項目!$M529=PL①!$A$28,入力①申請書項目!$M529=PL①!$A$29)),1,0)</f>
        <v>0</v>
      </c>
      <c r="FJ529" s="21">
        <f>IF(AND($AT529=PL①!$D$26,OR(入力①申請書項目!$M529=PL①!$A$25,入力①申請書項目!$M529=PL①!$A$26,入力①申請書項目!$M529=PL①!$A$27)),1,0)</f>
        <v>0</v>
      </c>
      <c r="FL529" s="37" t="str">
        <f t="shared" si="139"/>
        <v/>
      </c>
      <c r="FM529" s="37" t="str">
        <f t="shared" si="140"/>
        <v/>
      </c>
      <c r="FN529" s="37" t="str">
        <f t="shared" si="141"/>
        <v/>
      </c>
      <c r="FO529" s="37" t="str">
        <f t="shared" si="142"/>
        <v/>
      </c>
      <c r="FP529" s="37" t="str">
        <f t="shared" si="143"/>
        <v/>
      </c>
      <c r="FR529" s="54">
        <f t="shared" si="144"/>
        <v>1</v>
      </c>
      <c r="FS529" s="54" t="str">
        <f t="shared" si="145"/>
        <v/>
      </c>
    </row>
    <row r="530" spans="4:175">
      <c r="D530" s="410">
        <v>362</v>
      </c>
      <c r="E530" s="842"/>
      <c r="F530" s="843"/>
      <c r="G530" s="842"/>
      <c r="H530" s="843"/>
      <c r="I530" s="843"/>
      <c r="J530" s="842"/>
      <c r="K530" s="843"/>
      <c r="L530" s="843"/>
      <c r="M530" s="842"/>
      <c r="N530" s="842"/>
      <c r="O530" s="842"/>
      <c r="P530" s="842"/>
      <c r="Q530" s="853"/>
      <c r="R530" s="853"/>
      <c r="S530" s="853"/>
      <c r="T530" s="853"/>
      <c r="U530" s="853"/>
      <c r="V530" s="853"/>
      <c r="W530" s="853"/>
      <c r="X530" s="853"/>
      <c r="Y530" s="853"/>
      <c r="Z530" s="853"/>
      <c r="AA530" s="835"/>
      <c r="AB530" s="836"/>
      <c r="AC530" s="836"/>
      <c r="AD530" s="841"/>
      <c r="AE530" s="853"/>
      <c r="AF530" s="853"/>
      <c r="AG530" s="842"/>
      <c r="AH530" s="842"/>
      <c r="AI530" s="842"/>
      <c r="AJ530" s="842"/>
      <c r="AK530" s="839"/>
      <c r="AL530" s="839"/>
      <c r="AM530" s="839"/>
      <c r="AN530" s="853"/>
      <c r="AO530" s="853"/>
      <c r="AP530" s="849">
        <f t="shared" si="132"/>
        <v>0</v>
      </c>
      <c r="AQ530" s="849"/>
      <c r="AR530" s="849"/>
      <c r="AS530" s="849"/>
      <c r="AT530" s="855"/>
      <c r="AU530" s="855"/>
      <c r="AV530" s="834"/>
      <c r="AW530" s="834"/>
      <c r="AX530" s="834"/>
      <c r="AY530" s="834"/>
      <c r="AZ530" s="834"/>
      <c r="BA530" s="834"/>
      <c r="BB530" s="834"/>
      <c r="BC530" s="834"/>
      <c r="BD530" s="834"/>
      <c r="BE530" s="834"/>
      <c r="BF530" s="834"/>
      <c r="BG530" s="842"/>
      <c r="BH530" s="843"/>
      <c r="BI530" s="843"/>
      <c r="ET530" s="33"/>
      <c r="EU530" s="37">
        <f t="shared" si="133"/>
        <v>0</v>
      </c>
      <c r="EV530" s="37" t="str">
        <f t="shared" si="134"/>
        <v/>
      </c>
      <c r="EX530" s="21">
        <f>IF(AND(OR($M530=PL①!$A$25,$M530=PL①!$A$26,$M530=PL①!$A$27),OR($AG530=PL①!$H$26,$AG530=PL①!$H$27,$AG530=PL①!$H$28)),1,0)</f>
        <v>0</v>
      </c>
      <c r="EY530" s="21">
        <f t="shared" si="135"/>
        <v>0</v>
      </c>
      <c r="EZ530" s="112">
        <f>IF($EY530=0,1,IF($O$73="",0,VLOOKUP($O$73,PL②!$A$58:$P$1517,$EY530))+IF($AD$73="",0,VLOOKUP($AD$73,PL②!$A$58:$P$1517,$EY530))+IF($AS$73="",0,VLOOKUP($AS$73,PL②!$A$58:$P$1517,$EY530)))</f>
        <v>1</v>
      </c>
      <c r="FA530" s="21" t="str">
        <f t="shared" si="136"/>
        <v/>
      </c>
      <c r="FB530" s="112"/>
      <c r="FC530" s="21">
        <f>IF(OR($M530=PL①!$A$25,$M530=PL①!$A$26,$M530=PL①!$A$28,$M530=PL①!$A$29),1,0)</f>
        <v>0</v>
      </c>
      <c r="FF530" s="21">
        <f t="shared" si="137"/>
        <v>0</v>
      </c>
      <c r="FG530" s="21">
        <f t="shared" si="138"/>
        <v>0</v>
      </c>
      <c r="FH530" s="21">
        <f>IF(AND($AG530=PL①!$H$29,OR(入力①申請書項目!$M530=PL①!$A$25,入力①申請書項目!$M530=PL①!$A$26,入力①申請書項目!$M530=PL①!$A$27)),1,0)</f>
        <v>0</v>
      </c>
      <c r="FI530" s="21">
        <f>IF(AND($O$69=PL②!$G$1,入力①申請書項目!$AG530=PL①!$H$26,OR(入力①申請書項目!$M530=PL①!$A$25,入力①申請書項目!$M530=PL①!$A$26,入力①申請書項目!$M530=PL①!$A$28,入力①申請書項目!$M530=PL①!$A$29)),1,0)</f>
        <v>0</v>
      </c>
      <c r="FJ530" s="21">
        <f>IF(AND($AT530=PL①!$D$26,OR(入力①申請書項目!$M530=PL①!$A$25,入力①申請書項目!$M530=PL①!$A$26,入力①申請書項目!$M530=PL①!$A$27)),1,0)</f>
        <v>0</v>
      </c>
      <c r="FL530" s="37" t="str">
        <f t="shared" si="139"/>
        <v/>
      </c>
      <c r="FM530" s="37" t="str">
        <f t="shared" si="140"/>
        <v/>
      </c>
      <c r="FN530" s="37" t="str">
        <f t="shared" si="141"/>
        <v/>
      </c>
      <c r="FO530" s="37" t="str">
        <f t="shared" si="142"/>
        <v/>
      </c>
      <c r="FP530" s="37" t="str">
        <f t="shared" si="143"/>
        <v/>
      </c>
      <c r="FR530" s="54">
        <f t="shared" si="144"/>
        <v>1</v>
      </c>
      <c r="FS530" s="54" t="str">
        <f t="shared" si="145"/>
        <v/>
      </c>
    </row>
    <row r="531" spans="4:175">
      <c r="D531" s="410">
        <v>363</v>
      </c>
      <c r="E531" s="842"/>
      <c r="F531" s="843"/>
      <c r="G531" s="842"/>
      <c r="H531" s="843"/>
      <c r="I531" s="843"/>
      <c r="J531" s="842"/>
      <c r="K531" s="843"/>
      <c r="L531" s="843"/>
      <c r="M531" s="842"/>
      <c r="N531" s="842"/>
      <c r="O531" s="842"/>
      <c r="P531" s="842"/>
      <c r="Q531" s="853"/>
      <c r="R531" s="853"/>
      <c r="S531" s="853"/>
      <c r="T531" s="853"/>
      <c r="U531" s="853"/>
      <c r="V531" s="853"/>
      <c r="W531" s="853"/>
      <c r="X531" s="853"/>
      <c r="Y531" s="853"/>
      <c r="Z531" s="853"/>
      <c r="AA531" s="837"/>
      <c r="AB531" s="838"/>
      <c r="AC531" s="838"/>
      <c r="AD531" s="841"/>
      <c r="AE531" s="853"/>
      <c r="AF531" s="853"/>
      <c r="AG531" s="842"/>
      <c r="AH531" s="842"/>
      <c r="AI531" s="842"/>
      <c r="AJ531" s="842"/>
      <c r="AK531" s="839"/>
      <c r="AL531" s="839"/>
      <c r="AM531" s="839"/>
      <c r="AN531" s="853"/>
      <c r="AO531" s="853"/>
      <c r="AP531" s="849">
        <f t="shared" si="132"/>
        <v>0</v>
      </c>
      <c r="AQ531" s="849"/>
      <c r="AR531" s="849"/>
      <c r="AS531" s="849"/>
      <c r="AT531" s="855"/>
      <c r="AU531" s="855"/>
      <c r="AV531" s="834"/>
      <c r="AW531" s="834"/>
      <c r="AX531" s="834"/>
      <c r="AY531" s="834"/>
      <c r="AZ531" s="834"/>
      <c r="BA531" s="834"/>
      <c r="BB531" s="834"/>
      <c r="BC531" s="834"/>
      <c r="BD531" s="834"/>
      <c r="BE531" s="834"/>
      <c r="BF531" s="834"/>
      <c r="BG531" s="842"/>
      <c r="BH531" s="843"/>
      <c r="BI531" s="843"/>
      <c r="ET531" s="33"/>
      <c r="EU531" s="37">
        <f t="shared" si="133"/>
        <v>0</v>
      </c>
      <c r="EV531" s="37" t="str">
        <f t="shared" si="134"/>
        <v/>
      </c>
      <c r="EX531" s="21">
        <f>IF(AND(OR($M531=PL①!$A$25,$M531=PL①!$A$26,$M531=PL①!$A$27),OR($AG531=PL①!$H$26,$AG531=PL①!$H$27,$AG531=PL①!$H$28)),1,0)</f>
        <v>0</v>
      </c>
      <c r="EY531" s="21">
        <f t="shared" si="135"/>
        <v>0</v>
      </c>
      <c r="EZ531" s="112">
        <f>IF($EY531=0,1,IF($O$73="",0,VLOOKUP($O$73,PL②!$A$58:$P$1517,$EY531))+IF($AD$73="",0,VLOOKUP($AD$73,PL②!$A$58:$P$1517,$EY531))+IF($AS$73="",0,VLOOKUP($AS$73,PL②!$A$58:$P$1517,$EY531)))</f>
        <v>1</v>
      </c>
      <c r="FA531" s="21" t="str">
        <f t="shared" si="136"/>
        <v/>
      </c>
      <c r="FB531" s="112"/>
      <c r="FC531" s="21">
        <f>IF(OR($M531=PL①!$A$25,$M531=PL①!$A$26,$M531=PL①!$A$28,$M531=PL①!$A$29),1,0)</f>
        <v>0</v>
      </c>
      <c r="FF531" s="21">
        <f t="shared" si="137"/>
        <v>0</v>
      </c>
      <c r="FG531" s="21">
        <f t="shared" si="138"/>
        <v>0</v>
      </c>
      <c r="FH531" s="21">
        <f>IF(AND($AG531=PL①!$H$29,OR(入力①申請書項目!$M531=PL①!$A$25,入力①申請書項目!$M531=PL①!$A$26,入力①申請書項目!$M531=PL①!$A$27)),1,0)</f>
        <v>0</v>
      </c>
      <c r="FI531" s="21">
        <f>IF(AND($O$69=PL②!$G$1,入力①申請書項目!$AG531=PL①!$H$26,OR(入力①申請書項目!$M531=PL①!$A$25,入力①申請書項目!$M531=PL①!$A$26,入力①申請書項目!$M531=PL①!$A$28,入力①申請書項目!$M531=PL①!$A$29)),1,0)</f>
        <v>0</v>
      </c>
      <c r="FJ531" s="21">
        <f>IF(AND($AT531=PL①!$D$26,OR(入力①申請書項目!$M531=PL①!$A$25,入力①申請書項目!$M531=PL①!$A$26,入力①申請書項目!$M531=PL①!$A$27)),1,0)</f>
        <v>0</v>
      </c>
      <c r="FL531" s="37" t="str">
        <f t="shared" si="139"/>
        <v/>
      </c>
      <c r="FM531" s="37" t="str">
        <f t="shared" si="140"/>
        <v/>
      </c>
      <c r="FN531" s="37" t="str">
        <f t="shared" si="141"/>
        <v/>
      </c>
      <c r="FO531" s="37" t="str">
        <f t="shared" si="142"/>
        <v/>
      </c>
      <c r="FP531" s="37" t="str">
        <f t="shared" si="143"/>
        <v/>
      </c>
      <c r="FR531" s="54">
        <f t="shared" si="144"/>
        <v>1</v>
      </c>
      <c r="FS531" s="54" t="str">
        <f t="shared" si="145"/>
        <v/>
      </c>
    </row>
    <row r="532" spans="4:175">
      <c r="D532" s="410">
        <v>364</v>
      </c>
      <c r="E532" s="842"/>
      <c r="F532" s="843"/>
      <c r="G532" s="842"/>
      <c r="H532" s="843"/>
      <c r="I532" s="843"/>
      <c r="J532" s="842"/>
      <c r="K532" s="843"/>
      <c r="L532" s="843"/>
      <c r="M532" s="842"/>
      <c r="N532" s="842"/>
      <c r="O532" s="842"/>
      <c r="P532" s="842"/>
      <c r="Q532" s="853"/>
      <c r="R532" s="853"/>
      <c r="S532" s="853"/>
      <c r="T532" s="853"/>
      <c r="U532" s="853"/>
      <c r="V532" s="853"/>
      <c r="W532" s="853"/>
      <c r="X532" s="853"/>
      <c r="Y532" s="853"/>
      <c r="Z532" s="853"/>
      <c r="AA532" s="835"/>
      <c r="AB532" s="836"/>
      <c r="AC532" s="836"/>
      <c r="AD532" s="840"/>
      <c r="AE532" s="840"/>
      <c r="AF532" s="841"/>
      <c r="AG532" s="850"/>
      <c r="AH532" s="851"/>
      <c r="AI532" s="851"/>
      <c r="AJ532" s="852"/>
      <c r="AK532" s="839"/>
      <c r="AL532" s="839"/>
      <c r="AM532" s="839"/>
      <c r="AN532" s="854"/>
      <c r="AO532" s="840"/>
      <c r="AP532" s="849">
        <f t="shared" si="132"/>
        <v>0</v>
      </c>
      <c r="AQ532" s="849"/>
      <c r="AR532" s="849"/>
      <c r="AS532" s="849"/>
      <c r="AT532" s="847"/>
      <c r="AU532" s="848"/>
      <c r="AV532" s="834"/>
      <c r="AW532" s="834"/>
      <c r="AX532" s="834"/>
      <c r="AY532" s="834"/>
      <c r="AZ532" s="834"/>
      <c r="BA532" s="834"/>
      <c r="BB532" s="834"/>
      <c r="BC532" s="834"/>
      <c r="BD532" s="844"/>
      <c r="BE532" s="845"/>
      <c r="BF532" s="846"/>
      <c r="BG532" s="842"/>
      <c r="BH532" s="843"/>
      <c r="BI532" s="843"/>
      <c r="ET532" s="33"/>
      <c r="EU532" s="37">
        <f t="shared" si="133"/>
        <v>0</v>
      </c>
      <c r="EV532" s="37" t="str">
        <f t="shared" si="134"/>
        <v/>
      </c>
      <c r="EX532" s="21">
        <f>IF(AND(OR($M532=PL①!$A$25,$M532=PL①!$A$26,$M532=PL①!$A$27),OR($AG532=PL①!$H$26,$AG532=PL①!$H$27,$AG532=PL①!$H$28)),1,0)</f>
        <v>0</v>
      </c>
      <c r="EY532" s="21">
        <f t="shared" si="135"/>
        <v>0</v>
      </c>
      <c r="EZ532" s="112">
        <f>IF($EY532=0,1,IF($O$73="",0,VLOOKUP($O$73,PL②!$A$58:$P$1517,$EY532))+IF($AD$73="",0,VLOOKUP($AD$73,PL②!$A$58:$P$1517,$EY532))+IF($AS$73="",0,VLOOKUP($AS$73,PL②!$A$58:$P$1517,$EY532)))</f>
        <v>1</v>
      </c>
      <c r="FA532" s="21" t="str">
        <f t="shared" si="136"/>
        <v/>
      </c>
      <c r="FB532" s="112"/>
      <c r="FC532" s="21">
        <f>IF(OR($M532=PL①!$A$25,$M532=PL①!$A$26,$M532=PL①!$A$28,$M532=PL①!$A$29),1,0)</f>
        <v>0</v>
      </c>
      <c r="FF532" s="21">
        <f t="shared" si="137"/>
        <v>0</v>
      </c>
      <c r="FG532" s="21">
        <f t="shared" si="138"/>
        <v>0</v>
      </c>
      <c r="FH532" s="21">
        <f>IF(AND($AG532=PL①!$H$29,OR(入力①申請書項目!$M532=PL①!$A$25,入力①申請書項目!$M532=PL①!$A$26,入力①申請書項目!$M532=PL①!$A$27)),1,0)</f>
        <v>0</v>
      </c>
      <c r="FI532" s="21">
        <f>IF(AND($O$69=PL②!$G$1,入力①申請書項目!$AG532=PL①!$H$26,OR(入力①申請書項目!$M532=PL①!$A$25,入力①申請書項目!$M532=PL①!$A$26,入力①申請書項目!$M532=PL①!$A$28,入力①申請書項目!$M532=PL①!$A$29)),1,0)</f>
        <v>0</v>
      </c>
      <c r="FJ532" s="21">
        <f>IF(AND($AT532=PL①!$D$26,OR(入力①申請書項目!$M532=PL①!$A$25,入力①申請書項目!$M532=PL①!$A$26,入力①申請書項目!$M532=PL①!$A$27)),1,0)</f>
        <v>0</v>
      </c>
      <c r="FL532" s="37" t="str">
        <f t="shared" si="139"/>
        <v/>
      </c>
      <c r="FM532" s="37" t="str">
        <f t="shared" si="140"/>
        <v/>
      </c>
      <c r="FN532" s="37" t="str">
        <f t="shared" si="141"/>
        <v/>
      </c>
      <c r="FO532" s="37" t="str">
        <f t="shared" si="142"/>
        <v/>
      </c>
      <c r="FP532" s="37" t="str">
        <f t="shared" si="143"/>
        <v/>
      </c>
      <c r="FR532" s="54">
        <f t="shared" si="144"/>
        <v>1</v>
      </c>
      <c r="FS532" s="54" t="str">
        <f t="shared" si="145"/>
        <v/>
      </c>
    </row>
    <row r="533" spans="4:175">
      <c r="D533" s="410">
        <v>365</v>
      </c>
      <c r="E533" s="842"/>
      <c r="F533" s="843"/>
      <c r="G533" s="842"/>
      <c r="H533" s="843"/>
      <c r="I533" s="843"/>
      <c r="J533" s="842"/>
      <c r="K533" s="843"/>
      <c r="L533" s="843"/>
      <c r="M533" s="842"/>
      <c r="N533" s="842"/>
      <c r="O533" s="842"/>
      <c r="P533" s="842"/>
      <c r="Q533" s="853"/>
      <c r="R533" s="853"/>
      <c r="S533" s="853"/>
      <c r="T533" s="853"/>
      <c r="U533" s="853"/>
      <c r="V533" s="853"/>
      <c r="W533" s="853"/>
      <c r="X533" s="853"/>
      <c r="Y533" s="853"/>
      <c r="Z533" s="853"/>
      <c r="AA533" s="835"/>
      <c r="AB533" s="836"/>
      <c r="AC533" s="836"/>
      <c r="AD533" s="841"/>
      <c r="AE533" s="853"/>
      <c r="AF533" s="853"/>
      <c r="AG533" s="842"/>
      <c r="AH533" s="842"/>
      <c r="AI533" s="842"/>
      <c r="AJ533" s="842"/>
      <c r="AK533" s="839"/>
      <c r="AL533" s="839"/>
      <c r="AM533" s="839"/>
      <c r="AN533" s="853"/>
      <c r="AO533" s="853"/>
      <c r="AP533" s="849">
        <f t="shared" ref="AP533:AP596" si="146">AK533*AN533</f>
        <v>0</v>
      </c>
      <c r="AQ533" s="849"/>
      <c r="AR533" s="849"/>
      <c r="AS533" s="849"/>
      <c r="AT533" s="855"/>
      <c r="AU533" s="855"/>
      <c r="AV533" s="834"/>
      <c r="AW533" s="834"/>
      <c r="AX533" s="834"/>
      <c r="AY533" s="834"/>
      <c r="AZ533" s="834"/>
      <c r="BA533" s="834"/>
      <c r="BB533" s="834"/>
      <c r="BC533" s="834"/>
      <c r="BD533" s="834"/>
      <c r="BE533" s="834"/>
      <c r="BF533" s="834"/>
      <c r="BG533" s="842"/>
      <c r="BH533" s="843"/>
      <c r="BI533" s="843"/>
      <c r="ET533" s="33"/>
      <c r="EU533" s="37">
        <f t="shared" si="133"/>
        <v>0</v>
      </c>
      <c r="EV533" s="37" t="str">
        <f t="shared" si="134"/>
        <v/>
      </c>
      <c r="EX533" s="21">
        <f>IF(AND(OR($M533=PL①!$A$25,$M533=PL①!$A$26,$M533=PL①!$A$27),OR($AG533=PL①!$H$26,$AG533=PL①!$H$27,$AG533=PL①!$H$28)),1,0)</f>
        <v>0</v>
      </c>
      <c r="EY533" s="21">
        <f t="shared" si="135"/>
        <v>0</v>
      </c>
      <c r="EZ533" s="112">
        <f>IF($EY533=0,1,IF($O$73="",0,VLOOKUP($O$73,PL②!$A$58:$P$1517,$EY533))+IF($AD$73="",0,VLOOKUP($AD$73,PL②!$A$58:$P$1517,$EY533))+IF($AS$73="",0,VLOOKUP($AS$73,PL②!$A$58:$P$1517,$EY533)))</f>
        <v>1</v>
      </c>
      <c r="FA533" s="21" t="str">
        <f t="shared" si="136"/>
        <v/>
      </c>
      <c r="FB533" s="112"/>
      <c r="FC533" s="21">
        <f>IF(OR($M533=PL①!$A$25,$M533=PL①!$A$26,$M533=PL①!$A$28,$M533=PL①!$A$29),1,0)</f>
        <v>0</v>
      </c>
      <c r="FF533" s="21">
        <f t="shared" si="137"/>
        <v>0</v>
      </c>
      <c r="FG533" s="21">
        <f t="shared" si="138"/>
        <v>0</v>
      </c>
      <c r="FH533" s="21">
        <f>IF(AND($AG533=PL①!$H$29,OR(入力①申請書項目!$M533=PL①!$A$25,入力①申請書項目!$M533=PL①!$A$26,入力①申請書項目!$M533=PL①!$A$27)),1,0)</f>
        <v>0</v>
      </c>
      <c r="FI533" s="21">
        <f>IF(AND($O$69=PL②!$G$1,入力①申請書項目!$AG533=PL①!$H$26,OR(入力①申請書項目!$M533=PL①!$A$25,入力①申請書項目!$M533=PL①!$A$26,入力①申請書項目!$M533=PL①!$A$28,入力①申請書項目!$M533=PL①!$A$29)),1,0)</f>
        <v>0</v>
      </c>
      <c r="FJ533" s="21">
        <f>IF(AND($AT533=PL①!$D$26,OR(入力①申請書項目!$M533=PL①!$A$25,入力①申請書項目!$M533=PL①!$A$26,入力①申請書項目!$M533=PL①!$A$27)),1,0)</f>
        <v>0</v>
      </c>
      <c r="FL533" s="37" t="str">
        <f t="shared" si="139"/>
        <v/>
      </c>
      <c r="FM533" s="37" t="str">
        <f t="shared" si="140"/>
        <v/>
      </c>
      <c r="FN533" s="37" t="str">
        <f t="shared" si="141"/>
        <v/>
      </c>
      <c r="FO533" s="37" t="str">
        <f t="shared" si="142"/>
        <v/>
      </c>
      <c r="FP533" s="37" t="str">
        <f t="shared" si="143"/>
        <v/>
      </c>
      <c r="FR533" s="54">
        <f t="shared" si="144"/>
        <v>1</v>
      </c>
      <c r="FS533" s="54" t="str">
        <f t="shared" si="145"/>
        <v/>
      </c>
    </row>
    <row r="534" spans="4:175">
      <c r="D534" s="410">
        <v>366</v>
      </c>
      <c r="E534" s="842"/>
      <c r="F534" s="843"/>
      <c r="G534" s="842"/>
      <c r="H534" s="843"/>
      <c r="I534" s="843"/>
      <c r="J534" s="842"/>
      <c r="K534" s="843"/>
      <c r="L534" s="843"/>
      <c r="M534" s="842"/>
      <c r="N534" s="842"/>
      <c r="O534" s="842"/>
      <c r="P534" s="842"/>
      <c r="Q534" s="853"/>
      <c r="R534" s="853"/>
      <c r="S534" s="853"/>
      <c r="T534" s="853"/>
      <c r="U534" s="853"/>
      <c r="V534" s="853"/>
      <c r="W534" s="853"/>
      <c r="X534" s="853"/>
      <c r="Y534" s="853"/>
      <c r="Z534" s="853"/>
      <c r="AA534" s="837"/>
      <c r="AB534" s="838"/>
      <c r="AC534" s="838"/>
      <c r="AD534" s="841"/>
      <c r="AE534" s="853"/>
      <c r="AF534" s="853"/>
      <c r="AG534" s="842"/>
      <c r="AH534" s="842"/>
      <c r="AI534" s="842"/>
      <c r="AJ534" s="842"/>
      <c r="AK534" s="839"/>
      <c r="AL534" s="839"/>
      <c r="AM534" s="839"/>
      <c r="AN534" s="853"/>
      <c r="AO534" s="853"/>
      <c r="AP534" s="849">
        <f t="shared" si="146"/>
        <v>0</v>
      </c>
      <c r="AQ534" s="849"/>
      <c r="AR534" s="849"/>
      <c r="AS534" s="849"/>
      <c r="AT534" s="855"/>
      <c r="AU534" s="855"/>
      <c r="AV534" s="834"/>
      <c r="AW534" s="834"/>
      <c r="AX534" s="834"/>
      <c r="AY534" s="834"/>
      <c r="AZ534" s="834"/>
      <c r="BA534" s="834"/>
      <c r="BB534" s="834"/>
      <c r="BC534" s="834"/>
      <c r="BD534" s="834"/>
      <c r="BE534" s="834"/>
      <c r="BF534" s="834"/>
      <c r="BG534" s="842"/>
      <c r="BH534" s="843"/>
      <c r="BI534" s="843"/>
      <c r="ET534" s="33"/>
      <c r="EU534" s="37">
        <f t="shared" si="133"/>
        <v>0</v>
      </c>
      <c r="EV534" s="37" t="str">
        <f t="shared" si="134"/>
        <v/>
      </c>
      <c r="EX534" s="21">
        <f>IF(AND(OR($M534=PL①!$A$25,$M534=PL①!$A$26,$M534=PL①!$A$27),OR($AG534=PL①!$H$26,$AG534=PL①!$H$27,$AG534=PL①!$H$28)),1,0)</f>
        <v>0</v>
      </c>
      <c r="EY534" s="21">
        <f t="shared" si="135"/>
        <v>0</v>
      </c>
      <c r="EZ534" s="112">
        <f>IF($EY534=0,1,IF($O$73="",0,VLOOKUP($O$73,PL②!$A$58:$P$1517,$EY534))+IF($AD$73="",0,VLOOKUP($AD$73,PL②!$A$58:$P$1517,$EY534))+IF($AS$73="",0,VLOOKUP($AS$73,PL②!$A$58:$P$1517,$EY534)))</f>
        <v>1</v>
      </c>
      <c r="FA534" s="21" t="str">
        <f t="shared" si="136"/>
        <v/>
      </c>
      <c r="FB534" s="112"/>
      <c r="FC534" s="21">
        <f>IF(OR($M534=PL①!$A$25,$M534=PL①!$A$26,$M534=PL①!$A$28,$M534=PL①!$A$29),1,0)</f>
        <v>0</v>
      </c>
      <c r="FF534" s="21">
        <f t="shared" si="137"/>
        <v>0</v>
      </c>
      <c r="FG534" s="21">
        <f t="shared" si="138"/>
        <v>0</v>
      </c>
      <c r="FH534" s="21">
        <f>IF(AND($AG534=PL①!$H$29,OR(入力①申請書項目!$M534=PL①!$A$25,入力①申請書項目!$M534=PL①!$A$26,入力①申請書項目!$M534=PL①!$A$27)),1,0)</f>
        <v>0</v>
      </c>
      <c r="FI534" s="21">
        <f>IF(AND($O$69=PL②!$G$1,入力①申請書項目!$AG534=PL①!$H$26,OR(入力①申請書項目!$M534=PL①!$A$25,入力①申請書項目!$M534=PL①!$A$26,入力①申請書項目!$M534=PL①!$A$28,入力①申請書項目!$M534=PL①!$A$29)),1,0)</f>
        <v>0</v>
      </c>
      <c r="FJ534" s="21">
        <f>IF(AND($AT534=PL①!$D$26,OR(入力①申請書項目!$M534=PL①!$A$25,入力①申請書項目!$M534=PL①!$A$26,入力①申請書項目!$M534=PL①!$A$27)),1,0)</f>
        <v>0</v>
      </c>
      <c r="FL534" s="37" t="str">
        <f t="shared" si="139"/>
        <v/>
      </c>
      <c r="FM534" s="37" t="str">
        <f t="shared" si="140"/>
        <v/>
      </c>
      <c r="FN534" s="37" t="str">
        <f t="shared" si="141"/>
        <v/>
      </c>
      <c r="FO534" s="37" t="str">
        <f t="shared" si="142"/>
        <v/>
      </c>
      <c r="FP534" s="37" t="str">
        <f t="shared" si="143"/>
        <v/>
      </c>
      <c r="FR534" s="54">
        <f t="shared" si="144"/>
        <v>1</v>
      </c>
      <c r="FS534" s="54" t="str">
        <f t="shared" si="145"/>
        <v/>
      </c>
    </row>
    <row r="535" spans="4:175">
      <c r="D535" s="410">
        <v>367</v>
      </c>
      <c r="E535" s="842"/>
      <c r="F535" s="843"/>
      <c r="G535" s="842"/>
      <c r="H535" s="843"/>
      <c r="I535" s="843"/>
      <c r="J535" s="842"/>
      <c r="K535" s="843"/>
      <c r="L535" s="843"/>
      <c r="M535" s="842"/>
      <c r="N535" s="842"/>
      <c r="O535" s="842"/>
      <c r="P535" s="842"/>
      <c r="Q535" s="853"/>
      <c r="R535" s="853"/>
      <c r="S535" s="853"/>
      <c r="T535" s="853"/>
      <c r="U535" s="853"/>
      <c r="V535" s="853"/>
      <c r="W535" s="853"/>
      <c r="X535" s="853"/>
      <c r="Y535" s="853"/>
      <c r="Z535" s="853"/>
      <c r="AA535" s="835"/>
      <c r="AB535" s="836"/>
      <c r="AC535" s="836"/>
      <c r="AD535" s="840"/>
      <c r="AE535" s="840"/>
      <c r="AF535" s="841"/>
      <c r="AG535" s="850"/>
      <c r="AH535" s="851"/>
      <c r="AI535" s="851"/>
      <c r="AJ535" s="852"/>
      <c r="AK535" s="839"/>
      <c r="AL535" s="839"/>
      <c r="AM535" s="839"/>
      <c r="AN535" s="854"/>
      <c r="AO535" s="840"/>
      <c r="AP535" s="849">
        <f t="shared" si="146"/>
        <v>0</v>
      </c>
      <c r="AQ535" s="849"/>
      <c r="AR535" s="849"/>
      <c r="AS535" s="849"/>
      <c r="AT535" s="847"/>
      <c r="AU535" s="848"/>
      <c r="AV535" s="834"/>
      <c r="AW535" s="834"/>
      <c r="AX535" s="834"/>
      <c r="AY535" s="834"/>
      <c r="AZ535" s="834"/>
      <c r="BA535" s="834"/>
      <c r="BB535" s="834"/>
      <c r="BC535" s="834"/>
      <c r="BD535" s="844"/>
      <c r="BE535" s="845"/>
      <c r="BF535" s="846"/>
      <c r="BG535" s="842"/>
      <c r="BH535" s="843"/>
      <c r="BI535" s="843"/>
      <c r="ET535" s="33"/>
      <c r="EU535" s="37">
        <f t="shared" si="133"/>
        <v>0</v>
      </c>
      <c r="EV535" s="37" t="str">
        <f t="shared" si="134"/>
        <v/>
      </c>
      <c r="EX535" s="21">
        <f>IF(AND(OR($M535=PL①!$A$25,$M535=PL①!$A$26,$M535=PL①!$A$27),OR($AG535=PL①!$H$26,$AG535=PL①!$H$27,$AG535=PL①!$H$28)),1,0)</f>
        <v>0</v>
      </c>
      <c r="EY535" s="21">
        <f t="shared" si="135"/>
        <v>0</v>
      </c>
      <c r="EZ535" s="112">
        <f>IF($EY535=0,1,IF($O$73="",0,VLOOKUP($O$73,PL②!$A$58:$P$1517,$EY535))+IF($AD$73="",0,VLOOKUP($AD$73,PL②!$A$58:$P$1517,$EY535))+IF($AS$73="",0,VLOOKUP($AS$73,PL②!$A$58:$P$1517,$EY535)))</f>
        <v>1</v>
      </c>
      <c r="FA535" s="21" t="str">
        <f t="shared" si="136"/>
        <v/>
      </c>
      <c r="FB535" s="112"/>
      <c r="FC535" s="21">
        <f>IF(OR($M535=PL①!$A$25,$M535=PL①!$A$26,$M535=PL①!$A$28,$M535=PL①!$A$29),1,0)</f>
        <v>0</v>
      </c>
      <c r="FF535" s="21">
        <f t="shared" si="137"/>
        <v>0</v>
      </c>
      <c r="FG535" s="21">
        <f t="shared" si="138"/>
        <v>0</v>
      </c>
      <c r="FH535" s="21">
        <f>IF(AND($AG535=PL①!$H$29,OR(入力①申請書項目!$M535=PL①!$A$25,入力①申請書項目!$M535=PL①!$A$26,入力①申請書項目!$M535=PL①!$A$27)),1,0)</f>
        <v>0</v>
      </c>
      <c r="FI535" s="21">
        <f>IF(AND($O$69=PL②!$G$1,入力①申請書項目!$AG535=PL①!$H$26,OR(入力①申請書項目!$M535=PL①!$A$25,入力①申請書項目!$M535=PL①!$A$26,入力①申請書項目!$M535=PL①!$A$28,入力①申請書項目!$M535=PL①!$A$29)),1,0)</f>
        <v>0</v>
      </c>
      <c r="FJ535" s="21">
        <f>IF(AND($AT535=PL①!$D$26,OR(入力①申請書項目!$M535=PL①!$A$25,入力①申請書項目!$M535=PL①!$A$26,入力①申請書項目!$M535=PL①!$A$27)),1,0)</f>
        <v>0</v>
      </c>
      <c r="FL535" s="37" t="str">
        <f t="shared" si="139"/>
        <v/>
      </c>
      <c r="FM535" s="37" t="str">
        <f t="shared" si="140"/>
        <v/>
      </c>
      <c r="FN535" s="37" t="str">
        <f t="shared" si="141"/>
        <v/>
      </c>
      <c r="FO535" s="37" t="str">
        <f t="shared" si="142"/>
        <v/>
      </c>
      <c r="FP535" s="37" t="str">
        <f t="shared" si="143"/>
        <v/>
      </c>
      <c r="FR535" s="54">
        <f t="shared" si="144"/>
        <v>1</v>
      </c>
      <c r="FS535" s="54" t="str">
        <f t="shared" si="145"/>
        <v/>
      </c>
    </row>
    <row r="536" spans="4:175">
      <c r="D536" s="410">
        <v>368</v>
      </c>
      <c r="E536" s="842"/>
      <c r="F536" s="843"/>
      <c r="G536" s="842"/>
      <c r="H536" s="843"/>
      <c r="I536" s="843"/>
      <c r="J536" s="842"/>
      <c r="K536" s="843"/>
      <c r="L536" s="843"/>
      <c r="M536" s="842"/>
      <c r="N536" s="842"/>
      <c r="O536" s="842"/>
      <c r="P536" s="842"/>
      <c r="Q536" s="853"/>
      <c r="R536" s="853"/>
      <c r="S536" s="853"/>
      <c r="T536" s="853"/>
      <c r="U536" s="853"/>
      <c r="V536" s="853"/>
      <c r="W536" s="853"/>
      <c r="X536" s="853"/>
      <c r="Y536" s="853"/>
      <c r="Z536" s="853"/>
      <c r="AA536" s="835"/>
      <c r="AB536" s="836"/>
      <c r="AC536" s="836"/>
      <c r="AD536" s="841"/>
      <c r="AE536" s="853"/>
      <c r="AF536" s="853"/>
      <c r="AG536" s="842"/>
      <c r="AH536" s="842"/>
      <c r="AI536" s="842"/>
      <c r="AJ536" s="842"/>
      <c r="AK536" s="839"/>
      <c r="AL536" s="839"/>
      <c r="AM536" s="839"/>
      <c r="AN536" s="853"/>
      <c r="AO536" s="853"/>
      <c r="AP536" s="849">
        <f t="shared" si="146"/>
        <v>0</v>
      </c>
      <c r="AQ536" s="849"/>
      <c r="AR536" s="849"/>
      <c r="AS536" s="849"/>
      <c r="AT536" s="855"/>
      <c r="AU536" s="855"/>
      <c r="AV536" s="834"/>
      <c r="AW536" s="834"/>
      <c r="AX536" s="834"/>
      <c r="AY536" s="834"/>
      <c r="AZ536" s="834"/>
      <c r="BA536" s="834"/>
      <c r="BB536" s="834"/>
      <c r="BC536" s="834"/>
      <c r="BD536" s="834"/>
      <c r="BE536" s="834"/>
      <c r="BF536" s="834"/>
      <c r="BG536" s="842"/>
      <c r="BH536" s="843"/>
      <c r="BI536" s="843"/>
      <c r="ET536" s="33"/>
      <c r="EU536" s="37">
        <f t="shared" si="133"/>
        <v>0</v>
      </c>
      <c r="EV536" s="37" t="str">
        <f t="shared" si="134"/>
        <v/>
      </c>
      <c r="EX536" s="21">
        <f>IF(AND(OR($M536=PL①!$A$25,$M536=PL①!$A$26,$M536=PL①!$A$27),OR($AG536=PL①!$H$26,$AG536=PL①!$H$27,$AG536=PL①!$H$28)),1,0)</f>
        <v>0</v>
      </c>
      <c r="EY536" s="21">
        <f t="shared" si="135"/>
        <v>0</v>
      </c>
      <c r="EZ536" s="112">
        <f>IF($EY536=0,1,IF($O$73="",0,VLOOKUP($O$73,PL②!$A$58:$P$1517,$EY536))+IF($AD$73="",0,VLOOKUP($AD$73,PL②!$A$58:$P$1517,$EY536))+IF($AS$73="",0,VLOOKUP($AS$73,PL②!$A$58:$P$1517,$EY536)))</f>
        <v>1</v>
      </c>
      <c r="FA536" s="21" t="str">
        <f t="shared" si="136"/>
        <v/>
      </c>
      <c r="FB536" s="112"/>
      <c r="FC536" s="21">
        <f>IF(OR($M536=PL①!$A$25,$M536=PL①!$A$26,$M536=PL①!$A$28,$M536=PL①!$A$29),1,0)</f>
        <v>0</v>
      </c>
      <c r="FF536" s="21">
        <f t="shared" si="137"/>
        <v>0</v>
      </c>
      <c r="FG536" s="21">
        <f t="shared" si="138"/>
        <v>0</v>
      </c>
      <c r="FH536" s="21">
        <f>IF(AND($AG536=PL①!$H$29,OR(入力①申請書項目!$M536=PL①!$A$25,入力①申請書項目!$M536=PL①!$A$26,入力①申請書項目!$M536=PL①!$A$27)),1,0)</f>
        <v>0</v>
      </c>
      <c r="FI536" s="21">
        <f>IF(AND($O$69=PL②!$G$1,入力①申請書項目!$AG536=PL①!$H$26,OR(入力①申請書項目!$M536=PL①!$A$25,入力①申請書項目!$M536=PL①!$A$26,入力①申請書項目!$M536=PL①!$A$28,入力①申請書項目!$M536=PL①!$A$29)),1,0)</f>
        <v>0</v>
      </c>
      <c r="FJ536" s="21">
        <f>IF(AND($AT536=PL①!$D$26,OR(入力①申請書項目!$M536=PL①!$A$25,入力①申請書項目!$M536=PL①!$A$26,入力①申請書項目!$M536=PL①!$A$27)),1,0)</f>
        <v>0</v>
      </c>
      <c r="FL536" s="37" t="str">
        <f t="shared" si="139"/>
        <v/>
      </c>
      <c r="FM536" s="37" t="str">
        <f t="shared" si="140"/>
        <v/>
      </c>
      <c r="FN536" s="37" t="str">
        <f t="shared" si="141"/>
        <v/>
      </c>
      <c r="FO536" s="37" t="str">
        <f t="shared" si="142"/>
        <v/>
      </c>
      <c r="FP536" s="37" t="str">
        <f t="shared" si="143"/>
        <v/>
      </c>
      <c r="FR536" s="54">
        <f t="shared" si="144"/>
        <v>1</v>
      </c>
      <c r="FS536" s="54" t="str">
        <f t="shared" si="145"/>
        <v/>
      </c>
    </row>
    <row r="537" spans="4:175">
      <c r="D537" s="410">
        <v>369</v>
      </c>
      <c r="E537" s="842"/>
      <c r="F537" s="843"/>
      <c r="G537" s="842"/>
      <c r="H537" s="843"/>
      <c r="I537" s="843"/>
      <c r="J537" s="842"/>
      <c r="K537" s="843"/>
      <c r="L537" s="843"/>
      <c r="M537" s="842"/>
      <c r="N537" s="842"/>
      <c r="O537" s="842"/>
      <c r="P537" s="842"/>
      <c r="Q537" s="853"/>
      <c r="R537" s="853"/>
      <c r="S537" s="853"/>
      <c r="T537" s="853"/>
      <c r="U537" s="853"/>
      <c r="V537" s="853"/>
      <c r="W537" s="853"/>
      <c r="X537" s="853"/>
      <c r="Y537" s="853"/>
      <c r="Z537" s="853"/>
      <c r="AA537" s="837"/>
      <c r="AB537" s="838"/>
      <c r="AC537" s="838"/>
      <c r="AD537" s="841"/>
      <c r="AE537" s="853"/>
      <c r="AF537" s="853"/>
      <c r="AG537" s="842"/>
      <c r="AH537" s="842"/>
      <c r="AI537" s="842"/>
      <c r="AJ537" s="842"/>
      <c r="AK537" s="839"/>
      <c r="AL537" s="839"/>
      <c r="AM537" s="839"/>
      <c r="AN537" s="853"/>
      <c r="AO537" s="853"/>
      <c r="AP537" s="849">
        <f t="shared" si="146"/>
        <v>0</v>
      </c>
      <c r="AQ537" s="849"/>
      <c r="AR537" s="849"/>
      <c r="AS537" s="849"/>
      <c r="AT537" s="855"/>
      <c r="AU537" s="855"/>
      <c r="AV537" s="834"/>
      <c r="AW537" s="834"/>
      <c r="AX537" s="834"/>
      <c r="AY537" s="834"/>
      <c r="AZ537" s="834"/>
      <c r="BA537" s="834"/>
      <c r="BB537" s="834"/>
      <c r="BC537" s="834"/>
      <c r="BD537" s="834"/>
      <c r="BE537" s="834"/>
      <c r="BF537" s="834"/>
      <c r="BG537" s="842"/>
      <c r="BH537" s="843"/>
      <c r="BI537" s="843"/>
      <c r="ET537" s="33"/>
      <c r="EU537" s="37">
        <f t="shared" si="133"/>
        <v>0</v>
      </c>
      <c r="EV537" s="37" t="str">
        <f t="shared" si="134"/>
        <v/>
      </c>
      <c r="EX537" s="21">
        <f>IF(AND(OR($M537=PL①!$A$25,$M537=PL①!$A$26,$M537=PL①!$A$27),OR($AG537=PL①!$H$26,$AG537=PL①!$H$27,$AG537=PL①!$H$28)),1,0)</f>
        <v>0</v>
      </c>
      <c r="EY537" s="21">
        <f t="shared" si="135"/>
        <v>0</v>
      </c>
      <c r="EZ537" s="112">
        <f>IF($EY537=0,1,IF($O$73="",0,VLOOKUP($O$73,PL②!$A$58:$P$1517,$EY537))+IF($AD$73="",0,VLOOKUP($AD$73,PL②!$A$58:$P$1517,$EY537))+IF($AS$73="",0,VLOOKUP($AS$73,PL②!$A$58:$P$1517,$EY537)))</f>
        <v>1</v>
      </c>
      <c r="FA537" s="21" t="str">
        <f t="shared" si="136"/>
        <v/>
      </c>
      <c r="FB537" s="112"/>
      <c r="FC537" s="21">
        <f>IF(OR($M537=PL①!$A$25,$M537=PL①!$A$26,$M537=PL①!$A$28,$M537=PL①!$A$29),1,0)</f>
        <v>0</v>
      </c>
      <c r="FF537" s="21">
        <f t="shared" si="137"/>
        <v>0</v>
      </c>
      <c r="FG537" s="21">
        <f t="shared" si="138"/>
        <v>0</v>
      </c>
      <c r="FH537" s="21">
        <f>IF(AND($AG537=PL①!$H$29,OR(入力①申請書項目!$M537=PL①!$A$25,入力①申請書項目!$M537=PL①!$A$26,入力①申請書項目!$M537=PL①!$A$27)),1,0)</f>
        <v>0</v>
      </c>
      <c r="FI537" s="21">
        <f>IF(AND($O$69=PL②!$G$1,入力①申請書項目!$AG537=PL①!$H$26,OR(入力①申請書項目!$M537=PL①!$A$25,入力①申請書項目!$M537=PL①!$A$26,入力①申請書項目!$M537=PL①!$A$28,入力①申請書項目!$M537=PL①!$A$29)),1,0)</f>
        <v>0</v>
      </c>
      <c r="FJ537" s="21">
        <f>IF(AND($AT537=PL①!$D$26,OR(入力①申請書項目!$M537=PL①!$A$25,入力①申請書項目!$M537=PL①!$A$26,入力①申請書項目!$M537=PL①!$A$27)),1,0)</f>
        <v>0</v>
      </c>
      <c r="FL537" s="37" t="str">
        <f t="shared" si="139"/>
        <v/>
      </c>
      <c r="FM537" s="37" t="str">
        <f t="shared" si="140"/>
        <v/>
      </c>
      <c r="FN537" s="37" t="str">
        <f t="shared" si="141"/>
        <v/>
      </c>
      <c r="FO537" s="37" t="str">
        <f t="shared" si="142"/>
        <v/>
      </c>
      <c r="FP537" s="37" t="str">
        <f t="shared" si="143"/>
        <v/>
      </c>
      <c r="FR537" s="54">
        <f t="shared" si="144"/>
        <v>1</v>
      </c>
      <c r="FS537" s="54" t="str">
        <f t="shared" si="145"/>
        <v/>
      </c>
    </row>
    <row r="538" spans="4:175">
      <c r="D538" s="410">
        <v>370</v>
      </c>
      <c r="E538" s="842"/>
      <c r="F538" s="843"/>
      <c r="G538" s="842"/>
      <c r="H538" s="843"/>
      <c r="I538" s="843"/>
      <c r="J538" s="842"/>
      <c r="K538" s="843"/>
      <c r="L538" s="843"/>
      <c r="M538" s="842"/>
      <c r="N538" s="842"/>
      <c r="O538" s="842"/>
      <c r="P538" s="842"/>
      <c r="Q538" s="853"/>
      <c r="R538" s="853"/>
      <c r="S538" s="853"/>
      <c r="T538" s="853"/>
      <c r="U538" s="853"/>
      <c r="V538" s="853"/>
      <c r="W538" s="853"/>
      <c r="X538" s="853"/>
      <c r="Y538" s="853"/>
      <c r="Z538" s="853"/>
      <c r="AA538" s="835"/>
      <c r="AB538" s="836"/>
      <c r="AC538" s="836"/>
      <c r="AD538" s="840"/>
      <c r="AE538" s="840"/>
      <c r="AF538" s="841"/>
      <c r="AG538" s="850"/>
      <c r="AH538" s="851"/>
      <c r="AI538" s="851"/>
      <c r="AJ538" s="852"/>
      <c r="AK538" s="839"/>
      <c r="AL538" s="839"/>
      <c r="AM538" s="839"/>
      <c r="AN538" s="854"/>
      <c r="AO538" s="840"/>
      <c r="AP538" s="849">
        <f t="shared" si="146"/>
        <v>0</v>
      </c>
      <c r="AQ538" s="849"/>
      <c r="AR538" s="849"/>
      <c r="AS538" s="849"/>
      <c r="AT538" s="847"/>
      <c r="AU538" s="848"/>
      <c r="AV538" s="834"/>
      <c r="AW538" s="834"/>
      <c r="AX538" s="834"/>
      <c r="AY538" s="834"/>
      <c r="AZ538" s="834"/>
      <c r="BA538" s="834"/>
      <c r="BB538" s="834"/>
      <c r="BC538" s="834"/>
      <c r="BD538" s="844"/>
      <c r="BE538" s="845"/>
      <c r="BF538" s="846"/>
      <c r="BG538" s="842"/>
      <c r="BH538" s="843"/>
      <c r="BI538" s="843"/>
      <c r="ET538" s="33"/>
      <c r="EU538" s="37">
        <f t="shared" si="133"/>
        <v>0</v>
      </c>
      <c r="EV538" s="37" t="str">
        <f t="shared" si="134"/>
        <v/>
      </c>
      <c r="EX538" s="21">
        <f>IF(AND(OR($M538=PL①!$A$25,$M538=PL①!$A$26,$M538=PL①!$A$27),OR($AG538=PL①!$H$26,$AG538=PL①!$H$27,$AG538=PL①!$H$28)),1,0)</f>
        <v>0</v>
      </c>
      <c r="EY538" s="21">
        <f t="shared" si="135"/>
        <v>0</v>
      </c>
      <c r="EZ538" s="112">
        <f>IF($EY538=0,1,IF($O$73="",0,VLOOKUP($O$73,PL②!$A$58:$P$1517,$EY538))+IF($AD$73="",0,VLOOKUP($AD$73,PL②!$A$58:$P$1517,$EY538))+IF($AS$73="",0,VLOOKUP($AS$73,PL②!$A$58:$P$1517,$EY538)))</f>
        <v>1</v>
      </c>
      <c r="FA538" s="21" t="str">
        <f t="shared" si="136"/>
        <v/>
      </c>
      <c r="FB538" s="112"/>
      <c r="FC538" s="21">
        <f>IF(OR($M538=PL①!$A$25,$M538=PL①!$A$26,$M538=PL①!$A$28,$M538=PL①!$A$29),1,0)</f>
        <v>0</v>
      </c>
      <c r="FF538" s="21">
        <f t="shared" si="137"/>
        <v>0</v>
      </c>
      <c r="FG538" s="21">
        <f t="shared" si="138"/>
        <v>0</v>
      </c>
      <c r="FH538" s="21">
        <f>IF(AND($AG538=PL①!$H$29,OR(入力①申請書項目!$M538=PL①!$A$25,入力①申請書項目!$M538=PL①!$A$26,入力①申請書項目!$M538=PL①!$A$27)),1,0)</f>
        <v>0</v>
      </c>
      <c r="FI538" s="21">
        <f>IF(AND($O$69=PL②!$G$1,入力①申請書項目!$AG538=PL①!$H$26,OR(入力①申請書項目!$M538=PL①!$A$25,入力①申請書項目!$M538=PL①!$A$26,入力①申請書項目!$M538=PL①!$A$28,入力①申請書項目!$M538=PL①!$A$29)),1,0)</f>
        <v>0</v>
      </c>
      <c r="FJ538" s="21">
        <f>IF(AND($AT538=PL①!$D$26,OR(入力①申請書項目!$M538=PL①!$A$25,入力①申請書項目!$M538=PL①!$A$26,入力①申請書項目!$M538=PL①!$A$27)),1,0)</f>
        <v>0</v>
      </c>
      <c r="FL538" s="37" t="str">
        <f t="shared" si="139"/>
        <v/>
      </c>
      <c r="FM538" s="37" t="str">
        <f t="shared" si="140"/>
        <v/>
      </c>
      <c r="FN538" s="37" t="str">
        <f t="shared" si="141"/>
        <v/>
      </c>
      <c r="FO538" s="37" t="str">
        <f t="shared" si="142"/>
        <v/>
      </c>
      <c r="FP538" s="37" t="str">
        <f t="shared" si="143"/>
        <v/>
      </c>
      <c r="FR538" s="54">
        <f t="shared" si="144"/>
        <v>1</v>
      </c>
      <c r="FS538" s="54" t="str">
        <f t="shared" si="145"/>
        <v/>
      </c>
    </row>
    <row r="539" spans="4:175">
      <c r="D539" s="410">
        <v>371</v>
      </c>
      <c r="E539" s="842"/>
      <c r="F539" s="843"/>
      <c r="G539" s="842"/>
      <c r="H539" s="843"/>
      <c r="I539" s="843"/>
      <c r="J539" s="842"/>
      <c r="K539" s="843"/>
      <c r="L539" s="843"/>
      <c r="M539" s="842"/>
      <c r="N539" s="842"/>
      <c r="O539" s="842"/>
      <c r="P539" s="842"/>
      <c r="Q539" s="853"/>
      <c r="R539" s="853"/>
      <c r="S539" s="853"/>
      <c r="T539" s="853"/>
      <c r="U539" s="853"/>
      <c r="V539" s="853"/>
      <c r="W539" s="853"/>
      <c r="X539" s="853"/>
      <c r="Y539" s="853"/>
      <c r="Z539" s="853"/>
      <c r="AA539" s="835"/>
      <c r="AB539" s="836"/>
      <c r="AC539" s="836"/>
      <c r="AD539" s="841"/>
      <c r="AE539" s="853"/>
      <c r="AF539" s="853"/>
      <c r="AG539" s="842"/>
      <c r="AH539" s="842"/>
      <c r="AI539" s="842"/>
      <c r="AJ539" s="842"/>
      <c r="AK539" s="839"/>
      <c r="AL539" s="839"/>
      <c r="AM539" s="839"/>
      <c r="AN539" s="853"/>
      <c r="AO539" s="853"/>
      <c r="AP539" s="849">
        <f t="shared" si="146"/>
        <v>0</v>
      </c>
      <c r="AQ539" s="849"/>
      <c r="AR539" s="849"/>
      <c r="AS539" s="849"/>
      <c r="AT539" s="855"/>
      <c r="AU539" s="855"/>
      <c r="AV539" s="834"/>
      <c r="AW539" s="834"/>
      <c r="AX539" s="834"/>
      <c r="AY539" s="834"/>
      <c r="AZ539" s="834"/>
      <c r="BA539" s="834"/>
      <c r="BB539" s="834"/>
      <c r="BC539" s="834"/>
      <c r="BD539" s="834"/>
      <c r="BE539" s="834"/>
      <c r="BF539" s="834"/>
      <c r="BG539" s="842"/>
      <c r="BH539" s="843"/>
      <c r="BI539" s="843"/>
      <c r="ET539" s="33"/>
      <c r="EU539" s="37">
        <f t="shared" si="133"/>
        <v>0</v>
      </c>
      <c r="EV539" s="37" t="str">
        <f t="shared" si="134"/>
        <v/>
      </c>
      <c r="EX539" s="21">
        <f>IF(AND(OR($M539=PL①!$A$25,$M539=PL①!$A$26,$M539=PL①!$A$27),OR($AG539=PL①!$H$26,$AG539=PL①!$H$27,$AG539=PL①!$H$28)),1,0)</f>
        <v>0</v>
      </c>
      <c r="EY539" s="21">
        <f t="shared" si="135"/>
        <v>0</v>
      </c>
      <c r="EZ539" s="112">
        <f>IF($EY539=0,1,IF($O$73="",0,VLOOKUP($O$73,PL②!$A$58:$P$1517,$EY539))+IF($AD$73="",0,VLOOKUP($AD$73,PL②!$A$58:$P$1517,$EY539))+IF($AS$73="",0,VLOOKUP($AS$73,PL②!$A$58:$P$1517,$EY539)))</f>
        <v>1</v>
      </c>
      <c r="FA539" s="21" t="str">
        <f t="shared" si="136"/>
        <v/>
      </c>
      <c r="FB539" s="112"/>
      <c r="FC539" s="21">
        <f>IF(OR($M539=PL①!$A$25,$M539=PL①!$A$26,$M539=PL①!$A$28,$M539=PL①!$A$29),1,0)</f>
        <v>0</v>
      </c>
      <c r="FF539" s="21">
        <f t="shared" si="137"/>
        <v>0</v>
      </c>
      <c r="FG539" s="21">
        <f t="shared" si="138"/>
        <v>0</v>
      </c>
      <c r="FH539" s="21">
        <f>IF(AND($AG539=PL①!$H$29,OR(入力①申請書項目!$M539=PL①!$A$25,入力①申請書項目!$M539=PL①!$A$26,入力①申請書項目!$M539=PL①!$A$27)),1,0)</f>
        <v>0</v>
      </c>
      <c r="FI539" s="21">
        <f>IF(AND($O$69=PL②!$G$1,入力①申請書項目!$AG539=PL①!$H$26,OR(入力①申請書項目!$M539=PL①!$A$25,入力①申請書項目!$M539=PL①!$A$26,入力①申請書項目!$M539=PL①!$A$28,入力①申請書項目!$M539=PL①!$A$29)),1,0)</f>
        <v>0</v>
      </c>
      <c r="FJ539" s="21">
        <f>IF(AND($AT539=PL①!$D$26,OR(入力①申請書項目!$M539=PL①!$A$25,入力①申請書項目!$M539=PL①!$A$26,入力①申請書項目!$M539=PL①!$A$27)),1,0)</f>
        <v>0</v>
      </c>
      <c r="FL539" s="37" t="str">
        <f t="shared" si="139"/>
        <v/>
      </c>
      <c r="FM539" s="37" t="str">
        <f t="shared" si="140"/>
        <v/>
      </c>
      <c r="FN539" s="37" t="str">
        <f t="shared" si="141"/>
        <v/>
      </c>
      <c r="FO539" s="37" t="str">
        <f t="shared" si="142"/>
        <v/>
      </c>
      <c r="FP539" s="37" t="str">
        <f t="shared" si="143"/>
        <v/>
      </c>
      <c r="FR539" s="54">
        <f t="shared" si="144"/>
        <v>1</v>
      </c>
      <c r="FS539" s="54" t="str">
        <f t="shared" si="145"/>
        <v/>
      </c>
    </row>
    <row r="540" spans="4:175">
      <c r="D540" s="410">
        <v>372</v>
      </c>
      <c r="E540" s="842"/>
      <c r="F540" s="843"/>
      <c r="G540" s="842"/>
      <c r="H540" s="843"/>
      <c r="I540" s="843"/>
      <c r="J540" s="842"/>
      <c r="K540" s="843"/>
      <c r="L540" s="843"/>
      <c r="M540" s="842"/>
      <c r="N540" s="842"/>
      <c r="O540" s="842"/>
      <c r="P540" s="842"/>
      <c r="Q540" s="853"/>
      <c r="R540" s="853"/>
      <c r="S540" s="853"/>
      <c r="T540" s="853"/>
      <c r="U540" s="853"/>
      <c r="V540" s="853"/>
      <c r="W540" s="853"/>
      <c r="X540" s="853"/>
      <c r="Y540" s="853"/>
      <c r="Z540" s="853"/>
      <c r="AA540" s="837"/>
      <c r="AB540" s="838"/>
      <c r="AC540" s="838"/>
      <c r="AD540" s="841"/>
      <c r="AE540" s="853"/>
      <c r="AF540" s="853"/>
      <c r="AG540" s="842"/>
      <c r="AH540" s="842"/>
      <c r="AI540" s="842"/>
      <c r="AJ540" s="842"/>
      <c r="AK540" s="839"/>
      <c r="AL540" s="839"/>
      <c r="AM540" s="839"/>
      <c r="AN540" s="853"/>
      <c r="AO540" s="853"/>
      <c r="AP540" s="849">
        <f t="shared" si="146"/>
        <v>0</v>
      </c>
      <c r="AQ540" s="849"/>
      <c r="AR540" s="849"/>
      <c r="AS540" s="849"/>
      <c r="AT540" s="855"/>
      <c r="AU540" s="855"/>
      <c r="AV540" s="834"/>
      <c r="AW540" s="834"/>
      <c r="AX540" s="834"/>
      <c r="AY540" s="834"/>
      <c r="AZ540" s="834"/>
      <c r="BA540" s="834"/>
      <c r="BB540" s="834"/>
      <c r="BC540" s="834"/>
      <c r="BD540" s="834"/>
      <c r="BE540" s="834"/>
      <c r="BF540" s="834"/>
      <c r="BG540" s="842"/>
      <c r="BH540" s="843"/>
      <c r="BI540" s="843"/>
      <c r="ET540" s="33"/>
      <c r="EU540" s="37">
        <f t="shared" si="133"/>
        <v>0</v>
      </c>
      <c r="EV540" s="37" t="str">
        <f t="shared" si="134"/>
        <v/>
      </c>
      <c r="EX540" s="21">
        <f>IF(AND(OR($M540=PL①!$A$25,$M540=PL①!$A$26,$M540=PL①!$A$27),OR($AG540=PL①!$H$26,$AG540=PL①!$H$27,$AG540=PL①!$H$28)),1,0)</f>
        <v>0</v>
      </c>
      <c r="EY540" s="21">
        <f t="shared" si="135"/>
        <v>0</v>
      </c>
      <c r="EZ540" s="112">
        <f>IF($EY540=0,1,IF($O$73="",0,VLOOKUP($O$73,PL②!$A$58:$P$1517,$EY540))+IF($AD$73="",0,VLOOKUP($AD$73,PL②!$A$58:$P$1517,$EY540))+IF($AS$73="",0,VLOOKUP($AS$73,PL②!$A$58:$P$1517,$EY540)))</f>
        <v>1</v>
      </c>
      <c r="FA540" s="21" t="str">
        <f t="shared" si="136"/>
        <v/>
      </c>
      <c r="FB540" s="112"/>
      <c r="FC540" s="21">
        <f>IF(OR($M540=PL①!$A$25,$M540=PL①!$A$26,$M540=PL①!$A$28,$M540=PL①!$A$29),1,0)</f>
        <v>0</v>
      </c>
      <c r="FF540" s="21">
        <f t="shared" si="137"/>
        <v>0</v>
      </c>
      <c r="FG540" s="21">
        <f t="shared" si="138"/>
        <v>0</v>
      </c>
      <c r="FH540" s="21">
        <f>IF(AND($AG540=PL①!$H$29,OR(入力①申請書項目!$M540=PL①!$A$25,入力①申請書項目!$M540=PL①!$A$26,入力①申請書項目!$M540=PL①!$A$27)),1,0)</f>
        <v>0</v>
      </c>
      <c r="FI540" s="21">
        <f>IF(AND($O$69=PL②!$G$1,入力①申請書項目!$AG540=PL①!$H$26,OR(入力①申請書項目!$M540=PL①!$A$25,入力①申請書項目!$M540=PL①!$A$26,入力①申請書項目!$M540=PL①!$A$28,入力①申請書項目!$M540=PL①!$A$29)),1,0)</f>
        <v>0</v>
      </c>
      <c r="FJ540" s="21">
        <f>IF(AND($AT540=PL①!$D$26,OR(入力①申請書項目!$M540=PL①!$A$25,入力①申請書項目!$M540=PL①!$A$26,入力①申請書項目!$M540=PL①!$A$27)),1,0)</f>
        <v>0</v>
      </c>
      <c r="FL540" s="37" t="str">
        <f t="shared" si="139"/>
        <v/>
      </c>
      <c r="FM540" s="37" t="str">
        <f t="shared" si="140"/>
        <v/>
      </c>
      <c r="FN540" s="37" t="str">
        <f t="shared" si="141"/>
        <v/>
      </c>
      <c r="FO540" s="37" t="str">
        <f t="shared" si="142"/>
        <v/>
      </c>
      <c r="FP540" s="37" t="str">
        <f t="shared" si="143"/>
        <v/>
      </c>
      <c r="FR540" s="54">
        <f t="shared" si="144"/>
        <v>1</v>
      </c>
      <c r="FS540" s="54" t="str">
        <f t="shared" si="145"/>
        <v/>
      </c>
    </row>
    <row r="541" spans="4:175">
      <c r="D541" s="410">
        <v>373</v>
      </c>
      <c r="E541" s="842"/>
      <c r="F541" s="843"/>
      <c r="G541" s="842"/>
      <c r="H541" s="843"/>
      <c r="I541" s="843"/>
      <c r="J541" s="842"/>
      <c r="K541" s="843"/>
      <c r="L541" s="843"/>
      <c r="M541" s="842"/>
      <c r="N541" s="842"/>
      <c r="O541" s="842"/>
      <c r="P541" s="842"/>
      <c r="Q541" s="853"/>
      <c r="R541" s="853"/>
      <c r="S541" s="853"/>
      <c r="T541" s="853"/>
      <c r="U541" s="853"/>
      <c r="V541" s="853"/>
      <c r="W541" s="853"/>
      <c r="X541" s="853"/>
      <c r="Y541" s="853"/>
      <c r="Z541" s="853"/>
      <c r="AA541" s="835"/>
      <c r="AB541" s="836"/>
      <c r="AC541" s="836"/>
      <c r="AD541" s="840"/>
      <c r="AE541" s="840"/>
      <c r="AF541" s="841"/>
      <c r="AG541" s="850"/>
      <c r="AH541" s="851"/>
      <c r="AI541" s="851"/>
      <c r="AJ541" s="852"/>
      <c r="AK541" s="839"/>
      <c r="AL541" s="839"/>
      <c r="AM541" s="839"/>
      <c r="AN541" s="854"/>
      <c r="AO541" s="840"/>
      <c r="AP541" s="849">
        <f t="shared" si="146"/>
        <v>0</v>
      </c>
      <c r="AQ541" s="849"/>
      <c r="AR541" s="849"/>
      <c r="AS541" s="849"/>
      <c r="AT541" s="847"/>
      <c r="AU541" s="848"/>
      <c r="AV541" s="834"/>
      <c r="AW541" s="834"/>
      <c r="AX541" s="834"/>
      <c r="AY541" s="834"/>
      <c r="AZ541" s="834"/>
      <c r="BA541" s="834"/>
      <c r="BB541" s="834"/>
      <c r="BC541" s="834"/>
      <c r="BD541" s="844"/>
      <c r="BE541" s="845"/>
      <c r="BF541" s="846"/>
      <c r="BG541" s="842"/>
      <c r="BH541" s="843"/>
      <c r="BI541" s="843"/>
      <c r="ET541" s="33"/>
      <c r="EU541" s="37">
        <f t="shared" si="133"/>
        <v>0</v>
      </c>
      <c r="EV541" s="37" t="str">
        <f t="shared" si="134"/>
        <v/>
      </c>
      <c r="EX541" s="21">
        <f>IF(AND(OR($M541=PL①!$A$25,$M541=PL①!$A$26,$M541=PL①!$A$27),OR($AG541=PL①!$H$26,$AG541=PL①!$H$27,$AG541=PL①!$H$28)),1,0)</f>
        <v>0</v>
      </c>
      <c r="EY541" s="21">
        <f t="shared" si="135"/>
        <v>0</v>
      </c>
      <c r="EZ541" s="112">
        <f>IF($EY541=0,1,IF($O$73="",0,VLOOKUP($O$73,PL②!$A$58:$P$1517,$EY541))+IF($AD$73="",0,VLOOKUP($AD$73,PL②!$A$58:$P$1517,$EY541))+IF($AS$73="",0,VLOOKUP($AS$73,PL②!$A$58:$P$1517,$EY541)))</f>
        <v>1</v>
      </c>
      <c r="FA541" s="21" t="str">
        <f t="shared" si="136"/>
        <v/>
      </c>
      <c r="FB541" s="112"/>
      <c r="FC541" s="21">
        <f>IF(OR($M541=PL①!$A$25,$M541=PL①!$A$26,$M541=PL①!$A$28,$M541=PL①!$A$29),1,0)</f>
        <v>0</v>
      </c>
      <c r="FF541" s="21">
        <f t="shared" si="137"/>
        <v>0</v>
      </c>
      <c r="FG541" s="21">
        <f t="shared" si="138"/>
        <v>0</v>
      </c>
      <c r="FH541" s="21">
        <f>IF(AND($AG541=PL①!$H$29,OR(入力①申請書項目!$M541=PL①!$A$25,入力①申請書項目!$M541=PL①!$A$26,入力①申請書項目!$M541=PL①!$A$27)),1,0)</f>
        <v>0</v>
      </c>
      <c r="FI541" s="21">
        <f>IF(AND($O$69=PL②!$G$1,入力①申請書項目!$AG541=PL①!$H$26,OR(入力①申請書項目!$M541=PL①!$A$25,入力①申請書項目!$M541=PL①!$A$26,入力①申請書項目!$M541=PL①!$A$28,入力①申請書項目!$M541=PL①!$A$29)),1,0)</f>
        <v>0</v>
      </c>
      <c r="FJ541" s="21">
        <f>IF(AND($AT541=PL①!$D$26,OR(入力①申請書項目!$M541=PL①!$A$25,入力①申請書項目!$M541=PL①!$A$26,入力①申請書項目!$M541=PL①!$A$27)),1,0)</f>
        <v>0</v>
      </c>
      <c r="FL541" s="37" t="str">
        <f t="shared" si="139"/>
        <v/>
      </c>
      <c r="FM541" s="37" t="str">
        <f t="shared" si="140"/>
        <v/>
      </c>
      <c r="FN541" s="37" t="str">
        <f t="shared" si="141"/>
        <v/>
      </c>
      <c r="FO541" s="37" t="str">
        <f t="shared" si="142"/>
        <v/>
      </c>
      <c r="FP541" s="37" t="str">
        <f t="shared" si="143"/>
        <v/>
      </c>
      <c r="FR541" s="54">
        <f t="shared" si="144"/>
        <v>1</v>
      </c>
      <c r="FS541" s="54" t="str">
        <f t="shared" si="145"/>
        <v/>
      </c>
    </row>
    <row r="542" spans="4:175">
      <c r="D542" s="410">
        <v>374</v>
      </c>
      <c r="E542" s="842"/>
      <c r="F542" s="843"/>
      <c r="G542" s="842"/>
      <c r="H542" s="843"/>
      <c r="I542" s="843"/>
      <c r="J542" s="842"/>
      <c r="K542" s="843"/>
      <c r="L542" s="843"/>
      <c r="M542" s="842"/>
      <c r="N542" s="842"/>
      <c r="O542" s="842"/>
      <c r="P542" s="842"/>
      <c r="Q542" s="853"/>
      <c r="R542" s="853"/>
      <c r="S542" s="853"/>
      <c r="T542" s="853"/>
      <c r="U542" s="853"/>
      <c r="V542" s="853"/>
      <c r="W542" s="853"/>
      <c r="X542" s="853"/>
      <c r="Y542" s="853"/>
      <c r="Z542" s="853"/>
      <c r="AA542" s="835"/>
      <c r="AB542" s="836"/>
      <c r="AC542" s="836"/>
      <c r="AD542" s="841"/>
      <c r="AE542" s="853"/>
      <c r="AF542" s="853"/>
      <c r="AG542" s="842"/>
      <c r="AH542" s="842"/>
      <c r="AI542" s="842"/>
      <c r="AJ542" s="842"/>
      <c r="AK542" s="839"/>
      <c r="AL542" s="839"/>
      <c r="AM542" s="839"/>
      <c r="AN542" s="853"/>
      <c r="AO542" s="853"/>
      <c r="AP542" s="849">
        <f t="shared" si="146"/>
        <v>0</v>
      </c>
      <c r="AQ542" s="849"/>
      <c r="AR542" s="849"/>
      <c r="AS542" s="849"/>
      <c r="AT542" s="855"/>
      <c r="AU542" s="855"/>
      <c r="AV542" s="834"/>
      <c r="AW542" s="834"/>
      <c r="AX542" s="834"/>
      <c r="AY542" s="834"/>
      <c r="AZ542" s="834"/>
      <c r="BA542" s="834"/>
      <c r="BB542" s="834"/>
      <c r="BC542" s="834"/>
      <c r="BD542" s="834"/>
      <c r="BE542" s="834"/>
      <c r="BF542" s="834"/>
      <c r="BG542" s="842"/>
      <c r="BH542" s="843"/>
      <c r="BI542" s="843"/>
      <c r="ET542" s="33"/>
      <c r="EU542" s="37">
        <f t="shared" si="133"/>
        <v>0</v>
      </c>
      <c r="EV542" s="37" t="str">
        <f t="shared" si="134"/>
        <v/>
      </c>
      <c r="EX542" s="21">
        <f>IF(AND(OR($M542=PL①!$A$25,$M542=PL①!$A$26,$M542=PL①!$A$27),OR($AG542=PL①!$H$26,$AG542=PL①!$H$27,$AG542=PL①!$H$28)),1,0)</f>
        <v>0</v>
      </c>
      <c r="EY542" s="21">
        <f t="shared" si="135"/>
        <v>0</v>
      </c>
      <c r="EZ542" s="112">
        <f>IF($EY542=0,1,IF($O$73="",0,VLOOKUP($O$73,PL②!$A$58:$P$1517,$EY542))+IF($AD$73="",0,VLOOKUP($AD$73,PL②!$A$58:$P$1517,$EY542))+IF($AS$73="",0,VLOOKUP($AS$73,PL②!$A$58:$P$1517,$EY542)))</f>
        <v>1</v>
      </c>
      <c r="FA542" s="21" t="str">
        <f t="shared" si="136"/>
        <v/>
      </c>
      <c r="FB542" s="112"/>
      <c r="FC542" s="21">
        <f>IF(OR($M542=PL①!$A$25,$M542=PL①!$A$26,$M542=PL①!$A$28,$M542=PL①!$A$29),1,0)</f>
        <v>0</v>
      </c>
      <c r="FF542" s="21">
        <f t="shared" si="137"/>
        <v>0</v>
      </c>
      <c r="FG542" s="21">
        <f t="shared" si="138"/>
        <v>0</v>
      </c>
      <c r="FH542" s="21">
        <f>IF(AND($AG542=PL①!$H$29,OR(入力①申請書項目!$M542=PL①!$A$25,入力①申請書項目!$M542=PL①!$A$26,入力①申請書項目!$M542=PL①!$A$27)),1,0)</f>
        <v>0</v>
      </c>
      <c r="FI542" s="21">
        <f>IF(AND($O$69=PL②!$G$1,入力①申請書項目!$AG542=PL①!$H$26,OR(入力①申請書項目!$M542=PL①!$A$25,入力①申請書項目!$M542=PL①!$A$26,入力①申請書項目!$M542=PL①!$A$28,入力①申請書項目!$M542=PL①!$A$29)),1,0)</f>
        <v>0</v>
      </c>
      <c r="FJ542" s="21">
        <f>IF(AND($AT542=PL①!$D$26,OR(入力①申請書項目!$M542=PL①!$A$25,入力①申請書項目!$M542=PL①!$A$26,入力①申請書項目!$M542=PL①!$A$27)),1,0)</f>
        <v>0</v>
      </c>
      <c r="FL542" s="37" t="str">
        <f t="shared" si="139"/>
        <v/>
      </c>
      <c r="FM542" s="37" t="str">
        <f t="shared" si="140"/>
        <v/>
      </c>
      <c r="FN542" s="37" t="str">
        <f t="shared" si="141"/>
        <v/>
      </c>
      <c r="FO542" s="37" t="str">
        <f t="shared" si="142"/>
        <v/>
      </c>
      <c r="FP542" s="37" t="str">
        <f t="shared" si="143"/>
        <v/>
      </c>
      <c r="FR542" s="54">
        <f t="shared" si="144"/>
        <v>1</v>
      </c>
      <c r="FS542" s="54" t="str">
        <f t="shared" si="145"/>
        <v/>
      </c>
    </row>
    <row r="543" spans="4:175">
      <c r="D543" s="410">
        <v>375</v>
      </c>
      <c r="E543" s="842"/>
      <c r="F543" s="843"/>
      <c r="G543" s="842"/>
      <c r="H543" s="843"/>
      <c r="I543" s="843"/>
      <c r="J543" s="842"/>
      <c r="K543" s="843"/>
      <c r="L543" s="843"/>
      <c r="M543" s="842"/>
      <c r="N543" s="842"/>
      <c r="O543" s="842"/>
      <c r="P543" s="842"/>
      <c r="Q543" s="853"/>
      <c r="R543" s="853"/>
      <c r="S543" s="853"/>
      <c r="T543" s="853"/>
      <c r="U543" s="853"/>
      <c r="V543" s="853"/>
      <c r="W543" s="853"/>
      <c r="X543" s="853"/>
      <c r="Y543" s="853"/>
      <c r="Z543" s="853"/>
      <c r="AA543" s="837"/>
      <c r="AB543" s="838"/>
      <c r="AC543" s="838"/>
      <c r="AD543" s="841"/>
      <c r="AE543" s="853"/>
      <c r="AF543" s="853"/>
      <c r="AG543" s="842"/>
      <c r="AH543" s="842"/>
      <c r="AI543" s="842"/>
      <c r="AJ543" s="842"/>
      <c r="AK543" s="839"/>
      <c r="AL543" s="839"/>
      <c r="AM543" s="839"/>
      <c r="AN543" s="853"/>
      <c r="AO543" s="853"/>
      <c r="AP543" s="849">
        <f t="shared" si="146"/>
        <v>0</v>
      </c>
      <c r="AQ543" s="849"/>
      <c r="AR543" s="849"/>
      <c r="AS543" s="849"/>
      <c r="AT543" s="855"/>
      <c r="AU543" s="855"/>
      <c r="AV543" s="834"/>
      <c r="AW543" s="834"/>
      <c r="AX543" s="834"/>
      <c r="AY543" s="834"/>
      <c r="AZ543" s="834"/>
      <c r="BA543" s="834"/>
      <c r="BB543" s="834"/>
      <c r="BC543" s="834"/>
      <c r="BD543" s="834"/>
      <c r="BE543" s="834"/>
      <c r="BF543" s="834"/>
      <c r="BG543" s="842"/>
      <c r="BH543" s="843"/>
      <c r="BI543" s="843"/>
      <c r="ET543" s="33"/>
      <c r="EU543" s="37">
        <f t="shared" si="133"/>
        <v>0</v>
      </c>
      <c r="EV543" s="37" t="str">
        <f t="shared" si="134"/>
        <v/>
      </c>
      <c r="EX543" s="21">
        <f>IF(AND(OR($M543=PL①!$A$25,$M543=PL①!$A$26,$M543=PL①!$A$27),OR($AG543=PL①!$H$26,$AG543=PL①!$H$27,$AG543=PL①!$H$28)),1,0)</f>
        <v>0</v>
      </c>
      <c r="EY543" s="21">
        <f t="shared" si="135"/>
        <v>0</v>
      </c>
      <c r="EZ543" s="112">
        <f>IF($EY543=0,1,IF($O$73="",0,VLOOKUP($O$73,PL②!$A$58:$P$1517,$EY543))+IF($AD$73="",0,VLOOKUP($AD$73,PL②!$A$58:$P$1517,$EY543))+IF($AS$73="",0,VLOOKUP($AS$73,PL②!$A$58:$P$1517,$EY543)))</f>
        <v>1</v>
      </c>
      <c r="FA543" s="21" t="str">
        <f t="shared" si="136"/>
        <v/>
      </c>
      <c r="FB543" s="112"/>
      <c r="FC543" s="21">
        <f>IF(OR($M543=PL①!$A$25,$M543=PL①!$A$26,$M543=PL①!$A$28,$M543=PL①!$A$29),1,0)</f>
        <v>0</v>
      </c>
      <c r="FF543" s="21">
        <f t="shared" si="137"/>
        <v>0</v>
      </c>
      <c r="FG543" s="21">
        <f t="shared" si="138"/>
        <v>0</v>
      </c>
      <c r="FH543" s="21">
        <f>IF(AND($AG543=PL①!$H$29,OR(入力①申請書項目!$M543=PL①!$A$25,入力①申請書項目!$M543=PL①!$A$26,入力①申請書項目!$M543=PL①!$A$27)),1,0)</f>
        <v>0</v>
      </c>
      <c r="FI543" s="21">
        <f>IF(AND($O$69=PL②!$G$1,入力①申請書項目!$AG543=PL①!$H$26,OR(入力①申請書項目!$M543=PL①!$A$25,入力①申請書項目!$M543=PL①!$A$26,入力①申請書項目!$M543=PL①!$A$28,入力①申請書項目!$M543=PL①!$A$29)),1,0)</f>
        <v>0</v>
      </c>
      <c r="FJ543" s="21">
        <f>IF(AND($AT543=PL①!$D$26,OR(入力①申請書項目!$M543=PL①!$A$25,入力①申請書項目!$M543=PL①!$A$26,入力①申請書項目!$M543=PL①!$A$27)),1,0)</f>
        <v>0</v>
      </c>
      <c r="FL543" s="37" t="str">
        <f t="shared" si="139"/>
        <v/>
      </c>
      <c r="FM543" s="37" t="str">
        <f t="shared" si="140"/>
        <v/>
      </c>
      <c r="FN543" s="37" t="str">
        <f t="shared" si="141"/>
        <v/>
      </c>
      <c r="FO543" s="37" t="str">
        <f t="shared" si="142"/>
        <v/>
      </c>
      <c r="FP543" s="37" t="str">
        <f t="shared" si="143"/>
        <v/>
      </c>
      <c r="FR543" s="54">
        <f t="shared" si="144"/>
        <v>1</v>
      </c>
      <c r="FS543" s="54" t="str">
        <f t="shared" si="145"/>
        <v/>
      </c>
    </row>
    <row r="544" spans="4:175">
      <c r="D544" s="410">
        <v>376</v>
      </c>
      <c r="E544" s="842"/>
      <c r="F544" s="843"/>
      <c r="G544" s="842"/>
      <c r="H544" s="843"/>
      <c r="I544" s="843"/>
      <c r="J544" s="842"/>
      <c r="K544" s="843"/>
      <c r="L544" s="843"/>
      <c r="M544" s="842"/>
      <c r="N544" s="842"/>
      <c r="O544" s="842"/>
      <c r="P544" s="842"/>
      <c r="Q544" s="853"/>
      <c r="R544" s="853"/>
      <c r="S544" s="853"/>
      <c r="T544" s="853"/>
      <c r="U544" s="853"/>
      <c r="V544" s="853"/>
      <c r="W544" s="853"/>
      <c r="X544" s="853"/>
      <c r="Y544" s="853"/>
      <c r="Z544" s="853"/>
      <c r="AA544" s="835"/>
      <c r="AB544" s="836"/>
      <c r="AC544" s="836"/>
      <c r="AD544" s="840"/>
      <c r="AE544" s="840"/>
      <c r="AF544" s="841"/>
      <c r="AG544" s="850"/>
      <c r="AH544" s="851"/>
      <c r="AI544" s="851"/>
      <c r="AJ544" s="852"/>
      <c r="AK544" s="839"/>
      <c r="AL544" s="839"/>
      <c r="AM544" s="839"/>
      <c r="AN544" s="854"/>
      <c r="AO544" s="840"/>
      <c r="AP544" s="849">
        <f t="shared" si="146"/>
        <v>0</v>
      </c>
      <c r="AQ544" s="849"/>
      <c r="AR544" s="849"/>
      <c r="AS544" s="849"/>
      <c r="AT544" s="847"/>
      <c r="AU544" s="848"/>
      <c r="AV544" s="834"/>
      <c r="AW544" s="834"/>
      <c r="AX544" s="834"/>
      <c r="AY544" s="834"/>
      <c r="AZ544" s="834"/>
      <c r="BA544" s="834"/>
      <c r="BB544" s="834"/>
      <c r="BC544" s="834"/>
      <c r="BD544" s="844"/>
      <c r="BE544" s="845"/>
      <c r="BF544" s="846"/>
      <c r="BG544" s="842"/>
      <c r="BH544" s="843"/>
      <c r="BI544" s="843"/>
      <c r="ET544" s="33"/>
      <c r="EU544" s="37">
        <f t="shared" si="133"/>
        <v>0</v>
      </c>
      <c r="EV544" s="37" t="str">
        <f t="shared" si="134"/>
        <v/>
      </c>
      <c r="EX544" s="21">
        <f>IF(AND(OR($M544=PL①!$A$25,$M544=PL①!$A$26,$M544=PL①!$A$27),OR($AG544=PL①!$H$26,$AG544=PL①!$H$27,$AG544=PL①!$H$28)),1,0)</f>
        <v>0</v>
      </c>
      <c r="EY544" s="21">
        <f t="shared" si="135"/>
        <v>0</v>
      </c>
      <c r="EZ544" s="112">
        <f>IF($EY544=0,1,IF($O$73="",0,VLOOKUP($O$73,PL②!$A$58:$P$1517,$EY544))+IF($AD$73="",0,VLOOKUP($AD$73,PL②!$A$58:$P$1517,$EY544))+IF($AS$73="",0,VLOOKUP($AS$73,PL②!$A$58:$P$1517,$EY544)))</f>
        <v>1</v>
      </c>
      <c r="FA544" s="21" t="str">
        <f t="shared" si="136"/>
        <v/>
      </c>
      <c r="FB544" s="112"/>
      <c r="FC544" s="21">
        <f>IF(OR($M544=PL①!$A$25,$M544=PL①!$A$26,$M544=PL①!$A$28,$M544=PL①!$A$29),1,0)</f>
        <v>0</v>
      </c>
      <c r="FF544" s="21">
        <f t="shared" si="137"/>
        <v>0</v>
      </c>
      <c r="FG544" s="21">
        <f t="shared" si="138"/>
        <v>0</v>
      </c>
      <c r="FH544" s="21">
        <f>IF(AND($AG544=PL①!$H$29,OR(入力①申請書項目!$M544=PL①!$A$25,入力①申請書項目!$M544=PL①!$A$26,入力①申請書項目!$M544=PL①!$A$27)),1,0)</f>
        <v>0</v>
      </c>
      <c r="FI544" s="21">
        <f>IF(AND($O$69=PL②!$G$1,入力①申請書項目!$AG544=PL①!$H$26,OR(入力①申請書項目!$M544=PL①!$A$25,入力①申請書項目!$M544=PL①!$A$26,入力①申請書項目!$M544=PL①!$A$28,入力①申請書項目!$M544=PL①!$A$29)),1,0)</f>
        <v>0</v>
      </c>
      <c r="FJ544" s="21">
        <f>IF(AND($AT544=PL①!$D$26,OR(入力①申請書項目!$M544=PL①!$A$25,入力①申請書項目!$M544=PL①!$A$26,入力①申請書項目!$M544=PL①!$A$27)),1,0)</f>
        <v>0</v>
      </c>
      <c r="FL544" s="37" t="str">
        <f t="shared" si="139"/>
        <v/>
      </c>
      <c r="FM544" s="37" t="str">
        <f t="shared" si="140"/>
        <v/>
      </c>
      <c r="FN544" s="37" t="str">
        <f t="shared" si="141"/>
        <v/>
      </c>
      <c r="FO544" s="37" t="str">
        <f t="shared" si="142"/>
        <v/>
      </c>
      <c r="FP544" s="37" t="str">
        <f t="shared" si="143"/>
        <v/>
      </c>
      <c r="FR544" s="54">
        <f t="shared" si="144"/>
        <v>1</v>
      </c>
      <c r="FS544" s="54" t="str">
        <f t="shared" si="145"/>
        <v/>
      </c>
    </row>
    <row r="545" spans="4:175">
      <c r="D545" s="410">
        <v>377</v>
      </c>
      <c r="E545" s="842"/>
      <c r="F545" s="843"/>
      <c r="G545" s="842"/>
      <c r="H545" s="843"/>
      <c r="I545" s="843"/>
      <c r="J545" s="842"/>
      <c r="K545" s="843"/>
      <c r="L545" s="843"/>
      <c r="M545" s="842"/>
      <c r="N545" s="842"/>
      <c r="O545" s="842"/>
      <c r="P545" s="842"/>
      <c r="Q545" s="853"/>
      <c r="R545" s="853"/>
      <c r="S545" s="853"/>
      <c r="T545" s="853"/>
      <c r="U545" s="853"/>
      <c r="V545" s="853"/>
      <c r="W545" s="853"/>
      <c r="X545" s="853"/>
      <c r="Y545" s="853"/>
      <c r="Z545" s="853"/>
      <c r="AA545" s="835"/>
      <c r="AB545" s="836"/>
      <c r="AC545" s="836"/>
      <c r="AD545" s="841"/>
      <c r="AE545" s="853"/>
      <c r="AF545" s="853"/>
      <c r="AG545" s="842"/>
      <c r="AH545" s="842"/>
      <c r="AI545" s="842"/>
      <c r="AJ545" s="842"/>
      <c r="AK545" s="839"/>
      <c r="AL545" s="839"/>
      <c r="AM545" s="839"/>
      <c r="AN545" s="853"/>
      <c r="AO545" s="853"/>
      <c r="AP545" s="849">
        <f t="shared" si="146"/>
        <v>0</v>
      </c>
      <c r="AQ545" s="849"/>
      <c r="AR545" s="849"/>
      <c r="AS545" s="849"/>
      <c r="AT545" s="855"/>
      <c r="AU545" s="855"/>
      <c r="AV545" s="834"/>
      <c r="AW545" s="834"/>
      <c r="AX545" s="834"/>
      <c r="AY545" s="834"/>
      <c r="AZ545" s="834"/>
      <c r="BA545" s="834"/>
      <c r="BB545" s="834"/>
      <c r="BC545" s="834"/>
      <c r="BD545" s="834"/>
      <c r="BE545" s="834"/>
      <c r="BF545" s="834"/>
      <c r="BG545" s="842"/>
      <c r="BH545" s="843"/>
      <c r="BI545" s="843"/>
      <c r="ET545" s="33"/>
      <c r="EU545" s="37">
        <f t="shared" si="133"/>
        <v>0</v>
      </c>
      <c r="EV545" s="37" t="str">
        <f t="shared" si="134"/>
        <v/>
      </c>
      <c r="EX545" s="21">
        <f>IF(AND(OR($M545=PL①!$A$25,$M545=PL①!$A$26,$M545=PL①!$A$27),OR($AG545=PL①!$H$26,$AG545=PL①!$H$27,$AG545=PL①!$H$28)),1,0)</f>
        <v>0</v>
      </c>
      <c r="EY545" s="21">
        <f t="shared" si="135"/>
        <v>0</v>
      </c>
      <c r="EZ545" s="112">
        <f>IF($EY545=0,1,IF($O$73="",0,VLOOKUP($O$73,PL②!$A$58:$P$1517,$EY545))+IF($AD$73="",0,VLOOKUP($AD$73,PL②!$A$58:$P$1517,$EY545))+IF($AS$73="",0,VLOOKUP($AS$73,PL②!$A$58:$P$1517,$EY545)))</f>
        <v>1</v>
      </c>
      <c r="FA545" s="21" t="str">
        <f t="shared" si="136"/>
        <v/>
      </c>
      <c r="FB545" s="112"/>
      <c r="FC545" s="21">
        <f>IF(OR($M545=PL①!$A$25,$M545=PL①!$A$26,$M545=PL①!$A$28,$M545=PL①!$A$29),1,0)</f>
        <v>0</v>
      </c>
      <c r="FF545" s="21">
        <f t="shared" si="137"/>
        <v>0</v>
      </c>
      <c r="FG545" s="21">
        <f t="shared" si="138"/>
        <v>0</v>
      </c>
      <c r="FH545" s="21">
        <f>IF(AND($AG545=PL①!$H$29,OR(入力①申請書項目!$M545=PL①!$A$25,入力①申請書項目!$M545=PL①!$A$26,入力①申請書項目!$M545=PL①!$A$27)),1,0)</f>
        <v>0</v>
      </c>
      <c r="FI545" s="21">
        <f>IF(AND($O$69=PL②!$G$1,入力①申請書項目!$AG545=PL①!$H$26,OR(入力①申請書項目!$M545=PL①!$A$25,入力①申請書項目!$M545=PL①!$A$26,入力①申請書項目!$M545=PL①!$A$28,入力①申請書項目!$M545=PL①!$A$29)),1,0)</f>
        <v>0</v>
      </c>
      <c r="FJ545" s="21">
        <f>IF(AND($AT545=PL①!$D$26,OR(入力①申請書項目!$M545=PL①!$A$25,入力①申請書項目!$M545=PL①!$A$26,入力①申請書項目!$M545=PL①!$A$27)),1,0)</f>
        <v>0</v>
      </c>
      <c r="FL545" s="37" t="str">
        <f t="shared" si="139"/>
        <v/>
      </c>
      <c r="FM545" s="37" t="str">
        <f t="shared" si="140"/>
        <v/>
      </c>
      <c r="FN545" s="37" t="str">
        <f t="shared" si="141"/>
        <v/>
      </c>
      <c r="FO545" s="37" t="str">
        <f t="shared" si="142"/>
        <v/>
      </c>
      <c r="FP545" s="37" t="str">
        <f t="shared" si="143"/>
        <v/>
      </c>
      <c r="FR545" s="54">
        <f t="shared" si="144"/>
        <v>1</v>
      </c>
      <c r="FS545" s="54" t="str">
        <f t="shared" si="145"/>
        <v/>
      </c>
    </row>
    <row r="546" spans="4:175">
      <c r="D546" s="410">
        <v>378</v>
      </c>
      <c r="E546" s="842"/>
      <c r="F546" s="843"/>
      <c r="G546" s="842"/>
      <c r="H546" s="843"/>
      <c r="I546" s="843"/>
      <c r="J546" s="842"/>
      <c r="K546" s="843"/>
      <c r="L546" s="843"/>
      <c r="M546" s="842"/>
      <c r="N546" s="842"/>
      <c r="O546" s="842"/>
      <c r="P546" s="842"/>
      <c r="Q546" s="853"/>
      <c r="R546" s="853"/>
      <c r="S546" s="853"/>
      <c r="T546" s="853"/>
      <c r="U546" s="853"/>
      <c r="V546" s="853"/>
      <c r="W546" s="853"/>
      <c r="X546" s="853"/>
      <c r="Y546" s="853"/>
      <c r="Z546" s="853"/>
      <c r="AA546" s="837"/>
      <c r="AB546" s="838"/>
      <c r="AC546" s="838"/>
      <c r="AD546" s="841"/>
      <c r="AE546" s="853"/>
      <c r="AF546" s="853"/>
      <c r="AG546" s="842"/>
      <c r="AH546" s="842"/>
      <c r="AI546" s="842"/>
      <c r="AJ546" s="842"/>
      <c r="AK546" s="839"/>
      <c r="AL546" s="839"/>
      <c r="AM546" s="839"/>
      <c r="AN546" s="853"/>
      <c r="AO546" s="853"/>
      <c r="AP546" s="849">
        <f t="shared" si="146"/>
        <v>0</v>
      </c>
      <c r="AQ546" s="849"/>
      <c r="AR546" s="849"/>
      <c r="AS546" s="849"/>
      <c r="AT546" s="855"/>
      <c r="AU546" s="855"/>
      <c r="AV546" s="834"/>
      <c r="AW546" s="834"/>
      <c r="AX546" s="834"/>
      <c r="AY546" s="834"/>
      <c r="AZ546" s="834"/>
      <c r="BA546" s="834"/>
      <c r="BB546" s="834"/>
      <c r="BC546" s="834"/>
      <c r="BD546" s="834"/>
      <c r="BE546" s="834"/>
      <c r="BF546" s="834"/>
      <c r="BG546" s="842"/>
      <c r="BH546" s="843"/>
      <c r="BI546" s="843"/>
      <c r="ET546" s="33"/>
      <c r="EU546" s="37">
        <f t="shared" si="133"/>
        <v>0</v>
      </c>
      <c r="EV546" s="37" t="str">
        <f t="shared" si="134"/>
        <v/>
      </c>
      <c r="EX546" s="21">
        <f>IF(AND(OR($M546=PL①!$A$25,$M546=PL①!$A$26,$M546=PL①!$A$27),OR($AG546=PL①!$H$26,$AG546=PL①!$H$27,$AG546=PL①!$H$28)),1,0)</f>
        <v>0</v>
      </c>
      <c r="EY546" s="21">
        <f t="shared" si="135"/>
        <v>0</v>
      </c>
      <c r="EZ546" s="112">
        <f>IF($EY546=0,1,IF($O$73="",0,VLOOKUP($O$73,PL②!$A$58:$P$1517,$EY546))+IF($AD$73="",0,VLOOKUP($AD$73,PL②!$A$58:$P$1517,$EY546))+IF($AS$73="",0,VLOOKUP($AS$73,PL②!$A$58:$P$1517,$EY546)))</f>
        <v>1</v>
      </c>
      <c r="FA546" s="21" t="str">
        <f t="shared" si="136"/>
        <v/>
      </c>
      <c r="FB546" s="112"/>
      <c r="FC546" s="21">
        <f>IF(OR($M546=PL①!$A$25,$M546=PL①!$A$26,$M546=PL①!$A$28,$M546=PL①!$A$29),1,0)</f>
        <v>0</v>
      </c>
      <c r="FF546" s="21">
        <f t="shared" si="137"/>
        <v>0</v>
      </c>
      <c r="FG546" s="21">
        <f t="shared" si="138"/>
        <v>0</v>
      </c>
      <c r="FH546" s="21">
        <f>IF(AND($AG546=PL①!$H$29,OR(入力①申請書項目!$M546=PL①!$A$25,入力①申請書項目!$M546=PL①!$A$26,入力①申請書項目!$M546=PL①!$A$27)),1,0)</f>
        <v>0</v>
      </c>
      <c r="FI546" s="21">
        <f>IF(AND($O$69=PL②!$G$1,入力①申請書項目!$AG546=PL①!$H$26,OR(入力①申請書項目!$M546=PL①!$A$25,入力①申請書項目!$M546=PL①!$A$26,入力①申請書項目!$M546=PL①!$A$28,入力①申請書項目!$M546=PL①!$A$29)),1,0)</f>
        <v>0</v>
      </c>
      <c r="FJ546" s="21">
        <f>IF(AND($AT546=PL①!$D$26,OR(入力①申請書項目!$M546=PL①!$A$25,入力①申請書項目!$M546=PL①!$A$26,入力①申請書項目!$M546=PL①!$A$27)),1,0)</f>
        <v>0</v>
      </c>
      <c r="FL546" s="37" t="str">
        <f t="shared" si="139"/>
        <v/>
      </c>
      <c r="FM546" s="37" t="str">
        <f t="shared" si="140"/>
        <v/>
      </c>
      <c r="FN546" s="37" t="str">
        <f t="shared" si="141"/>
        <v/>
      </c>
      <c r="FO546" s="37" t="str">
        <f t="shared" si="142"/>
        <v/>
      </c>
      <c r="FP546" s="37" t="str">
        <f t="shared" si="143"/>
        <v/>
      </c>
      <c r="FR546" s="54">
        <f t="shared" si="144"/>
        <v>1</v>
      </c>
      <c r="FS546" s="54" t="str">
        <f t="shared" si="145"/>
        <v/>
      </c>
    </row>
    <row r="547" spans="4:175">
      <c r="D547" s="410">
        <v>379</v>
      </c>
      <c r="E547" s="842"/>
      <c r="F547" s="843"/>
      <c r="G547" s="842"/>
      <c r="H547" s="843"/>
      <c r="I547" s="843"/>
      <c r="J547" s="842"/>
      <c r="K547" s="843"/>
      <c r="L547" s="843"/>
      <c r="M547" s="842"/>
      <c r="N547" s="842"/>
      <c r="O547" s="842"/>
      <c r="P547" s="842"/>
      <c r="Q547" s="853"/>
      <c r="R547" s="853"/>
      <c r="S547" s="853"/>
      <c r="T547" s="853"/>
      <c r="U547" s="853"/>
      <c r="V547" s="853"/>
      <c r="W547" s="853"/>
      <c r="X547" s="853"/>
      <c r="Y547" s="853"/>
      <c r="Z547" s="853"/>
      <c r="AA547" s="835"/>
      <c r="AB547" s="836"/>
      <c r="AC547" s="836"/>
      <c r="AD547" s="840"/>
      <c r="AE547" s="840"/>
      <c r="AF547" s="841"/>
      <c r="AG547" s="850"/>
      <c r="AH547" s="851"/>
      <c r="AI547" s="851"/>
      <c r="AJ547" s="852"/>
      <c r="AK547" s="839"/>
      <c r="AL547" s="839"/>
      <c r="AM547" s="839"/>
      <c r="AN547" s="854"/>
      <c r="AO547" s="840"/>
      <c r="AP547" s="849">
        <f t="shared" si="146"/>
        <v>0</v>
      </c>
      <c r="AQ547" s="849"/>
      <c r="AR547" s="849"/>
      <c r="AS547" s="849"/>
      <c r="AT547" s="847"/>
      <c r="AU547" s="848"/>
      <c r="AV547" s="834"/>
      <c r="AW547" s="834"/>
      <c r="AX547" s="834"/>
      <c r="AY547" s="834"/>
      <c r="AZ547" s="834"/>
      <c r="BA547" s="834"/>
      <c r="BB547" s="834"/>
      <c r="BC547" s="834"/>
      <c r="BD547" s="844"/>
      <c r="BE547" s="845"/>
      <c r="BF547" s="846"/>
      <c r="BG547" s="842"/>
      <c r="BH547" s="843"/>
      <c r="BI547" s="843"/>
      <c r="ET547" s="33"/>
      <c r="EU547" s="37">
        <f t="shared" si="133"/>
        <v>0</v>
      </c>
      <c r="EV547" s="37" t="str">
        <f t="shared" si="134"/>
        <v/>
      </c>
      <c r="EX547" s="21">
        <f>IF(AND(OR($M547=PL①!$A$25,$M547=PL①!$A$26,$M547=PL①!$A$27),OR($AG547=PL①!$H$26,$AG547=PL①!$H$27,$AG547=PL①!$H$28)),1,0)</f>
        <v>0</v>
      </c>
      <c r="EY547" s="21">
        <f t="shared" si="135"/>
        <v>0</v>
      </c>
      <c r="EZ547" s="112">
        <f>IF($EY547=0,1,IF($O$73="",0,VLOOKUP($O$73,PL②!$A$58:$P$1517,$EY547))+IF($AD$73="",0,VLOOKUP($AD$73,PL②!$A$58:$P$1517,$EY547))+IF($AS$73="",0,VLOOKUP($AS$73,PL②!$A$58:$P$1517,$EY547)))</f>
        <v>1</v>
      </c>
      <c r="FA547" s="21" t="str">
        <f t="shared" si="136"/>
        <v/>
      </c>
      <c r="FB547" s="112"/>
      <c r="FC547" s="21">
        <f>IF(OR($M547=PL①!$A$25,$M547=PL①!$A$26,$M547=PL①!$A$28,$M547=PL①!$A$29),1,0)</f>
        <v>0</v>
      </c>
      <c r="FF547" s="21">
        <f t="shared" si="137"/>
        <v>0</v>
      </c>
      <c r="FG547" s="21">
        <f t="shared" si="138"/>
        <v>0</v>
      </c>
      <c r="FH547" s="21">
        <f>IF(AND($AG547=PL①!$H$29,OR(入力①申請書項目!$M547=PL①!$A$25,入力①申請書項目!$M547=PL①!$A$26,入力①申請書項目!$M547=PL①!$A$27)),1,0)</f>
        <v>0</v>
      </c>
      <c r="FI547" s="21">
        <f>IF(AND($O$69=PL②!$G$1,入力①申請書項目!$AG547=PL①!$H$26,OR(入力①申請書項目!$M547=PL①!$A$25,入力①申請書項目!$M547=PL①!$A$26,入力①申請書項目!$M547=PL①!$A$28,入力①申請書項目!$M547=PL①!$A$29)),1,0)</f>
        <v>0</v>
      </c>
      <c r="FJ547" s="21">
        <f>IF(AND($AT547=PL①!$D$26,OR(入力①申請書項目!$M547=PL①!$A$25,入力①申請書項目!$M547=PL①!$A$26,入力①申請書項目!$M547=PL①!$A$27)),1,0)</f>
        <v>0</v>
      </c>
      <c r="FL547" s="37" t="str">
        <f t="shared" si="139"/>
        <v/>
      </c>
      <c r="FM547" s="37" t="str">
        <f t="shared" si="140"/>
        <v/>
      </c>
      <c r="FN547" s="37" t="str">
        <f t="shared" si="141"/>
        <v/>
      </c>
      <c r="FO547" s="37" t="str">
        <f t="shared" si="142"/>
        <v/>
      </c>
      <c r="FP547" s="37" t="str">
        <f t="shared" si="143"/>
        <v/>
      </c>
      <c r="FR547" s="54">
        <f t="shared" si="144"/>
        <v>1</v>
      </c>
      <c r="FS547" s="54" t="str">
        <f t="shared" si="145"/>
        <v/>
      </c>
    </row>
    <row r="548" spans="4:175">
      <c r="D548" s="410">
        <v>380</v>
      </c>
      <c r="E548" s="842"/>
      <c r="F548" s="843"/>
      <c r="G548" s="842"/>
      <c r="H548" s="843"/>
      <c r="I548" s="843"/>
      <c r="J548" s="842"/>
      <c r="K548" s="843"/>
      <c r="L548" s="843"/>
      <c r="M548" s="842"/>
      <c r="N548" s="842"/>
      <c r="O548" s="842"/>
      <c r="P548" s="842"/>
      <c r="Q548" s="853"/>
      <c r="R548" s="853"/>
      <c r="S548" s="853"/>
      <c r="T548" s="853"/>
      <c r="U548" s="853"/>
      <c r="V548" s="853"/>
      <c r="W548" s="853"/>
      <c r="X548" s="853"/>
      <c r="Y548" s="853"/>
      <c r="Z548" s="853"/>
      <c r="AA548" s="835"/>
      <c r="AB548" s="836"/>
      <c r="AC548" s="836"/>
      <c r="AD548" s="841"/>
      <c r="AE548" s="853"/>
      <c r="AF548" s="853"/>
      <c r="AG548" s="842"/>
      <c r="AH548" s="842"/>
      <c r="AI548" s="842"/>
      <c r="AJ548" s="842"/>
      <c r="AK548" s="839"/>
      <c r="AL548" s="839"/>
      <c r="AM548" s="839"/>
      <c r="AN548" s="853"/>
      <c r="AO548" s="853"/>
      <c r="AP548" s="849">
        <f t="shared" si="146"/>
        <v>0</v>
      </c>
      <c r="AQ548" s="849"/>
      <c r="AR548" s="849"/>
      <c r="AS548" s="849"/>
      <c r="AT548" s="855"/>
      <c r="AU548" s="855"/>
      <c r="AV548" s="834"/>
      <c r="AW548" s="834"/>
      <c r="AX548" s="834"/>
      <c r="AY548" s="834"/>
      <c r="AZ548" s="834"/>
      <c r="BA548" s="834"/>
      <c r="BB548" s="834"/>
      <c r="BC548" s="834"/>
      <c r="BD548" s="834"/>
      <c r="BE548" s="834"/>
      <c r="BF548" s="834"/>
      <c r="BG548" s="842"/>
      <c r="BH548" s="843"/>
      <c r="BI548" s="843"/>
      <c r="ET548" s="33"/>
      <c r="EU548" s="37">
        <f t="shared" si="133"/>
        <v>0</v>
      </c>
      <c r="EV548" s="37" t="str">
        <f t="shared" si="134"/>
        <v/>
      </c>
      <c r="EX548" s="21">
        <f>IF(AND(OR($M548=PL①!$A$25,$M548=PL①!$A$26,$M548=PL①!$A$27),OR($AG548=PL①!$H$26,$AG548=PL①!$H$27,$AG548=PL①!$H$28)),1,0)</f>
        <v>0</v>
      </c>
      <c r="EY548" s="21">
        <f t="shared" si="135"/>
        <v>0</v>
      </c>
      <c r="EZ548" s="112">
        <f>IF($EY548=0,1,IF($O$73="",0,VLOOKUP($O$73,PL②!$A$58:$P$1517,$EY548))+IF($AD$73="",0,VLOOKUP($AD$73,PL②!$A$58:$P$1517,$EY548))+IF($AS$73="",0,VLOOKUP($AS$73,PL②!$A$58:$P$1517,$EY548)))</f>
        <v>1</v>
      </c>
      <c r="FA548" s="21" t="str">
        <f t="shared" si="136"/>
        <v/>
      </c>
      <c r="FB548" s="112"/>
      <c r="FC548" s="21">
        <f>IF(OR($M548=PL①!$A$25,$M548=PL①!$A$26,$M548=PL①!$A$28,$M548=PL①!$A$29),1,0)</f>
        <v>0</v>
      </c>
      <c r="FF548" s="21">
        <f t="shared" si="137"/>
        <v>0</v>
      </c>
      <c r="FG548" s="21">
        <f t="shared" si="138"/>
        <v>0</v>
      </c>
      <c r="FH548" s="21">
        <f>IF(AND($AG548=PL①!$H$29,OR(入力①申請書項目!$M548=PL①!$A$25,入力①申請書項目!$M548=PL①!$A$26,入力①申請書項目!$M548=PL①!$A$27)),1,0)</f>
        <v>0</v>
      </c>
      <c r="FI548" s="21">
        <f>IF(AND($O$69=PL②!$G$1,入力①申請書項目!$AG548=PL①!$H$26,OR(入力①申請書項目!$M548=PL①!$A$25,入力①申請書項目!$M548=PL①!$A$26,入力①申請書項目!$M548=PL①!$A$28,入力①申請書項目!$M548=PL①!$A$29)),1,0)</f>
        <v>0</v>
      </c>
      <c r="FJ548" s="21">
        <f>IF(AND($AT548=PL①!$D$26,OR(入力①申請書項目!$M548=PL①!$A$25,入力①申請書項目!$M548=PL①!$A$26,入力①申請書項目!$M548=PL①!$A$27)),1,0)</f>
        <v>0</v>
      </c>
      <c r="FL548" s="37" t="str">
        <f t="shared" si="139"/>
        <v/>
      </c>
      <c r="FM548" s="37" t="str">
        <f t="shared" si="140"/>
        <v/>
      </c>
      <c r="FN548" s="37" t="str">
        <f t="shared" si="141"/>
        <v/>
      </c>
      <c r="FO548" s="37" t="str">
        <f t="shared" si="142"/>
        <v/>
      </c>
      <c r="FP548" s="37" t="str">
        <f t="shared" si="143"/>
        <v/>
      </c>
      <c r="FR548" s="54">
        <f t="shared" si="144"/>
        <v>1</v>
      </c>
      <c r="FS548" s="54" t="str">
        <f t="shared" si="145"/>
        <v/>
      </c>
    </row>
    <row r="549" spans="4:175">
      <c r="D549" s="410">
        <v>381</v>
      </c>
      <c r="E549" s="842"/>
      <c r="F549" s="843"/>
      <c r="G549" s="842"/>
      <c r="H549" s="843"/>
      <c r="I549" s="843"/>
      <c r="J549" s="842"/>
      <c r="K549" s="843"/>
      <c r="L549" s="843"/>
      <c r="M549" s="842"/>
      <c r="N549" s="842"/>
      <c r="O549" s="842"/>
      <c r="P549" s="842"/>
      <c r="Q549" s="853"/>
      <c r="R549" s="853"/>
      <c r="S549" s="853"/>
      <c r="T549" s="853"/>
      <c r="U549" s="853"/>
      <c r="V549" s="853"/>
      <c r="W549" s="853"/>
      <c r="X549" s="853"/>
      <c r="Y549" s="853"/>
      <c r="Z549" s="853"/>
      <c r="AA549" s="837"/>
      <c r="AB549" s="838"/>
      <c r="AC549" s="838"/>
      <c r="AD549" s="841"/>
      <c r="AE549" s="853"/>
      <c r="AF549" s="853"/>
      <c r="AG549" s="842"/>
      <c r="AH549" s="842"/>
      <c r="AI549" s="842"/>
      <c r="AJ549" s="842"/>
      <c r="AK549" s="839"/>
      <c r="AL549" s="839"/>
      <c r="AM549" s="839"/>
      <c r="AN549" s="853"/>
      <c r="AO549" s="853"/>
      <c r="AP549" s="849">
        <f t="shared" si="146"/>
        <v>0</v>
      </c>
      <c r="AQ549" s="849"/>
      <c r="AR549" s="849"/>
      <c r="AS549" s="849"/>
      <c r="AT549" s="855"/>
      <c r="AU549" s="855"/>
      <c r="AV549" s="834"/>
      <c r="AW549" s="834"/>
      <c r="AX549" s="834"/>
      <c r="AY549" s="834"/>
      <c r="AZ549" s="834"/>
      <c r="BA549" s="834"/>
      <c r="BB549" s="834"/>
      <c r="BC549" s="834"/>
      <c r="BD549" s="834"/>
      <c r="BE549" s="834"/>
      <c r="BF549" s="834"/>
      <c r="BG549" s="842"/>
      <c r="BH549" s="843"/>
      <c r="BI549" s="843"/>
      <c r="ET549" s="33"/>
      <c r="EU549" s="37">
        <f t="shared" si="133"/>
        <v>0</v>
      </c>
      <c r="EV549" s="37" t="str">
        <f t="shared" si="134"/>
        <v/>
      </c>
      <c r="EX549" s="21">
        <f>IF(AND(OR($M549=PL①!$A$25,$M549=PL①!$A$26,$M549=PL①!$A$27),OR($AG549=PL①!$H$26,$AG549=PL①!$H$27,$AG549=PL①!$H$28)),1,0)</f>
        <v>0</v>
      </c>
      <c r="EY549" s="21">
        <f t="shared" si="135"/>
        <v>0</v>
      </c>
      <c r="EZ549" s="112">
        <f>IF($EY549=0,1,IF($O$73="",0,VLOOKUP($O$73,PL②!$A$58:$P$1517,$EY549))+IF($AD$73="",0,VLOOKUP($AD$73,PL②!$A$58:$P$1517,$EY549))+IF($AS$73="",0,VLOOKUP($AS$73,PL②!$A$58:$P$1517,$EY549)))</f>
        <v>1</v>
      </c>
      <c r="FA549" s="21" t="str">
        <f t="shared" si="136"/>
        <v/>
      </c>
      <c r="FB549" s="112"/>
      <c r="FC549" s="21">
        <f>IF(OR($M549=PL①!$A$25,$M549=PL①!$A$26,$M549=PL①!$A$28,$M549=PL①!$A$29),1,0)</f>
        <v>0</v>
      </c>
      <c r="FF549" s="21">
        <f t="shared" si="137"/>
        <v>0</v>
      </c>
      <c r="FG549" s="21">
        <f t="shared" si="138"/>
        <v>0</v>
      </c>
      <c r="FH549" s="21">
        <f>IF(AND($AG549=PL①!$H$29,OR(入力①申請書項目!$M549=PL①!$A$25,入力①申請書項目!$M549=PL①!$A$26,入力①申請書項目!$M549=PL①!$A$27)),1,0)</f>
        <v>0</v>
      </c>
      <c r="FI549" s="21">
        <f>IF(AND($O$69=PL②!$G$1,入力①申請書項目!$AG549=PL①!$H$26,OR(入力①申請書項目!$M549=PL①!$A$25,入力①申請書項目!$M549=PL①!$A$26,入力①申請書項目!$M549=PL①!$A$28,入力①申請書項目!$M549=PL①!$A$29)),1,0)</f>
        <v>0</v>
      </c>
      <c r="FJ549" s="21">
        <f>IF(AND($AT549=PL①!$D$26,OR(入力①申請書項目!$M549=PL①!$A$25,入力①申請書項目!$M549=PL①!$A$26,入力①申請書項目!$M549=PL①!$A$27)),1,0)</f>
        <v>0</v>
      </c>
      <c r="FL549" s="37" t="str">
        <f t="shared" si="139"/>
        <v/>
      </c>
      <c r="FM549" s="37" t="str">
        <f t="shared" si="140"/>
        <v/>
      </c>
      <c r="FN549" s="37" t="str">
        <f t="shared" si="141"/>
        <v/>
      </c>
      <c r="FO549" s="37" t="str">
        <f t="shared" si="142"/>
        <v/>
      </c>
      <c r="FP549" s="37" t="str">
        <f t="shared" si="143"/>
        <v/>
      </c>
      <c r="FR549" s="54">
        <f t="shared" si="144"/>
        <v>1</v>
      </c>
      <c r="FS549" s="54" t="str">
        <f t="shared" si="145"/>
        <v/>
      </c>
    </row>
    <row r="550" spans="4:175">
      <c r="D550" s="410">
        <v>382</v>
      </c>
      <c r="E550" s="842"/>
      <c r="F550" s="843"/>
      <c r="G550" s="842"/>
      <c r="H550" s="843"/>
      <c r="I550" s="843"/>
      <c r="J550" s="842"/>
      <c r="K550" s="843"/>
      <c r="L550" s="843"/>
      <c r="M550" s="842"/>
      <c r="N550" s="842"/>
      <c r="O550" s="842"/>
      <c r="P550" s="842"/>
      <c r="Q550" s="853"/>
      <c r="R550" s="853"/>
      <c r="S550" s="853"/>
      <c r="T550" s="853"/>
      <c r="U550" s="853"/>
      <c r="V550" s="853"/>
      <c r="W550" s="853"/>
      <c r="X550" s="853"/>
      <c r="Y550" s="853"/>
      <c r="Z550" s="853"/>
      <c r="AA550" s="835"/>
      <c r="AB550" s="836"/>
      <c r="AC550" s="836"/>
      <c r="AD550" s="840"/>
      <c r="AE550" s="840"/>
      <c r="AF550" s="841"/>
      <c r="AG550" s="850"/>
      <c r="AH550" s="851"/>
      <c r="AI550" s="851"/>
      <c r="AJ550" s="852"/>
      <c r="AK550" s="839"/>
      <c r="AL550" s="839"/>
      <c r="AM550" s="839"/>
      <c r="AN550" s="854"/>
      <c r="AO550" s="840"/>
      <c r="AP550" s="849">
        <f t="shared" si="146"/>
        <v>0</v>
      </c>
      <c r="AQ550" s="849"/>
      <c r="AR550" s="849"/>
      <c r="AS550" s="849"/>
      <c r="AT550" s="847"/>
      <c r="AU550" s="848"/>
      <c r="AV550" s="834"/>
      <c r="AW550" s="834"/>
      <c r="AX550" s="834"/>
      <c r="AY550" s="834"/>
      <c r="AZ550" s="834"/>
      <c r="BA550" s="834"/>
      <c r="BB550" s="834"/>
      <c r="BC550" s="834"/>
      <c r="BD550" s="844"/>
      <c r="BE550" s="845"/>
      <c r="BF550" s="846"/>
      <c r="BG550" s="842"/>
      <c r="BH550" s="843"/>
      <c r="BI550" s="843"/>
      <c r="ET550" s="33"/>
      <c r="EU550" s="37">
        <f t="shared" si="133"/>
        <v>0</v>
      </c>
      <c r="EV550" s="37" t="str">
        <f t="shared" si="134"/>
        <v/>
      </c>
      <c r="EX550" s="21">
        <f>IF(AND(OR($M550=PL①!$A$25,$M550=PL①!$A$26,$M550=PL①!$A$27),OR($AG550=PL①!$H$26,$AG550=PL①!$H$27,$AG550=PL①!$H$28)),1,0)</f>
        <v>0</v>
      </c>
      <c r="EY550" s="21">
        <f t="shared" si="135"/>
        <v>0</v>
      </c>
      <c r="EZ550" s="112">
        <f>IF($EY550=0,1,IF($O$73="",0,VLOOKUP($O$73,PL②!$A$58:$P$1517,$EY550))+IF($AD$73="",0,VLOOKUP($AD$73,PL②!$A$58:$P$1517,$EY550))+IF($AS$73="",0,VLOOKUP($AS$73,PL②!$A$58:$P$1517,$EY550)))</f>
        <v>1</v>
      </c>
      <c r="FA550" s="21" t="str">
        <f t="shared" si="136"/>
        <v/>
      </c>
      <c r="FB550" s="112"/>
      <c r="FC550" s="21">
        <f>IF(OR($M550=PL①!$A$25,$M550=PL①!$A$26,$M550=PL①!$A$28,$M550=PL①!$A$29),1,0)</f>
        <v>0</v>
      </c>
      <c r="FF550" s="21">
        <f t="shared" si="137"/>
        <v>0</v>
      </c>
      <c r="FG550" s="21">
        <f t="shared" si="138"/>
        <v>0</v>
      </c>
      <c r="FH550" s="21">
        <f>IF(AND($AG550=PL①!$H$29,OR(入力①申請書項目!$M550=PL①!$A$25,入力①申請書項目!$M550=PL①!$A$26,入力①申請書項目!$M550=PL①!$A$27)),1,0)</f>
        <v>0</v>
      </c>
      <c r="FI550" s="21">
        <f>IF(AND($O$69=PL②!$G$1,入力①申請書項目!$AG550=PL①!$H$26,OR(入力①申請書項目!$M550=PL①!$A$25,入力①申請書項目!$M550=PL①!$A$26,入力①申請書項目!$M550=PL①!$A$28,入力①申請書項目!$M550=PL①!$A$29)),1,0)</f>
        <v>0</v>
      </c>
      <c r="FJ550" s="21">
        <f>IF(AND($AT550=PL①!$D$26,OR(入力①申請書項目!$M550=PL①!$A$25,入力①申請書項目!$M550=PL①!$A$26,入力①申請書項目!$M550=PL①!$A$27)),1,0)</f>
        <v>0</v>
      </c>
      <c r="FL550" s="37" t="str">
        <f t="shared" si="139"/>
        <v/>
      </c>
      <c r="FM550" s="37" t="str">
        <f t="shared" si="140"/>
        <v/>
      </c>
      <c r="FN550" s="37" t="str">
        <f t="shared" si="141"/>
        <v/>
      </c>
      <c r="FO550" s="37" t="str">
        <f t="shared" si="142"/>
        <v/>
      </c>
      <c r="FP550" s="37" t="str">
        <f t="shared" si="143"/>
        <v/>
      </c>
      <c r="FR550" s="54">
        <f t="shared" si="144"/>
        <v>1</v>
      </c>
      <c r="FS550" s="54" t="str">
        <f t="shared" si="145"/>
        <v/>
      </c>
    </row>
    <row r="551" spans="4:175">
      <c r="D551" s="410">
        <v>383</v>
      </c>
      <c r="E551" s="842"/>
      <c r="F551" s="843"/>
      <c r="G551" s="842"/>
      <c r="H551" s="843"/>
      <c r="I551" s="843"/>
      <c r="J551" s="842"/>
      <c r="K551" s="843"/>
      <c r="L551" s="843"/>
      <c r="M551" s="842"/>
      <c r="N551" s="842"/>
      <c r="O551" s="842"/>
      <c r="P551" s="842"/>
      <c r="Q551" s="853"/>
      <c r="R551" s="853"/>
      <c r="S551" s="853"/>
      <c r="T551" s="853"/>
      <c r="U551" s="853"/>
      <c r="V551" s="853"/>
      <c r="W551" s="853"/>
      <c r="X551" s="853"/>
      <c r="Y551" s="853"/>
      <c r="Z551" s="853"/>
      <c r="AA551" s="835"/>
      <c r="AB551" s="836"/>
      <c r="AC551" s="836"/>
      <c r="AD551" s="841"/>
      <c r="AE551" s="853"/>
      <c r="AF551" s="853"/>
      <c r="AG551" s="842"/>
      <c r="AH551" s="842"/>
      <c r="AI551" s="842"/>
      <c r="AJ551" s="842"/>
      <c r="AK551" s="839"/>
      <c r="AL551" s="839"/>
      <c r="AM551" s="839"/>
      <c r="AN551" s="853"/>
      <c r="AO551" s="853"/>
      <c r="AP551" s="849">
        <f t="shared" si="146"/>
        <v>0</v>
      </c>
      <c r="AQ551" s="849"/>
      <c r="AR551" s="849"/>
      <c r="AS551" s="849"/>
      <c r="AT551" s="855"/>
      <c r="AU551" s="855"/>
      <c r="AV551" s="834"/>
      <c r="AW551" s="834"/>
      <c r="AX551" s="834"/>
      <c r="AY551" s="834"/>
      <c r="AZ551" s="834"/>
      <c r="BA551" s="834"/>
      <c r="BB551" s="834"/>
      <c r="BC551" s="834"/>
      <c r="BD551" s="834"/>
      <c r="BE551" s="834"/>
      <c r="BF551" s="834"/>
      <c r="BG551" s="842"/>
      <c r="BH551" s="843"/>
      <c r="BI551" s="843"/>
      <c r="ET551" s="33"/>
      <c r="EU551" s="37">
        <f t="shared" si="133"/>
        <v>0</v>
      </c>
      <c r="EV551" s="37" t="str">
        <f t="shared" si="134"/>
        <v/>
      </c>
      <c r="EX551" s="21">
        <f>IF(AND(OR($M551=PL①!$A$25,$M551=PL①!$A$26,$M551=PL①!$A$27),OR($AG551=PL①!$H$26,$AG551=PL①!$H$27,$AG551=PL①!$H$28)),1,0)</f>
        <v>0</v>
      </c>
      <c r="EY551" s="21">
        <f t="shared" si="135"/>
        <v>0</v>
      </c>
      <c r="EZ551" s="112">
        <f>IF($EY551=0,1,IF($O$73="",0,VLOOKUP($O$73,PL②!$A$58:$P$1517,$EY551))+IF($AD$73="",0,VLOOKUP($AD$73,PL②!$A$58:$P$1517,$EY551))+IF($AS$73="",0,VLOOKUP($AS$73,PL②!$A$58:$P$1517,$EY551)))</f>
        <v>1</v>
      </c>
      <c r="FA551" s="21" t="str">
        <f t="shared" si="136"/>
        <v/>
      </c>
      <c r="FB551" s="112"/>
      <c r="FC551" s="21">
        <f>IF(OR($M551=PL①!$A$25,$M551=PL①!$A$26,$M551=PL①!$A$28,$M551=PL①!$A$29),1,0)</f>
        <v>0</v>
      </c>
      <c r="FF551" s="21">
        <f t="shared" si="137"/>
        <v>0</v>
      </c>
      <c r="FG551" s="21">
        <f t="shared" si="138"/>
        <v>0</v>
      </c>
      <c r="FH551" s="21">
        <f>IF(AND($AG551=PL①!$H$29,OR(入力①申請書項目!$M551=PL①!$A$25,入力①申請書項目!$M551=PL①!$A$26,入力①申請書項目!$M551=PL①!$A$27)),1,0)</f>
        <v>0</v>
      </c>
      <c r="FI551" s="21">
        <f>IF(AND($O$69=PL②!$G$1,入力①申請書項目!$AG551=PL①!$H$26,OR(入力①申請書項目!$M551=PL①!$A$25,入力①申請書項目!$M551=PL①!$A$26,入力①申請書項目!$M551=PL①!$A$28,入力①申請書項目!$M551=PL①!$A$29)),1,0)</f>
        <v>0</v>
      </c>
      <c r="FJ551" s="21">
        <f>IF(AND($AT551=PL①!$D$26,OR(入力①申請書項目!$M551=PL①!$A$25,入力①申請書項目!$M551=PL①!$A$26,入力①申請書項目!$M551=PL①!$A$27)),1,0)</f>
        <v>0</v>
      </c>
      <c r="FL551" s="37" t="str">
        <f t="shared" si="139"/>
        <v/>
      </c>
      <c r="FM551" s="37" t="str">
        <f t="shared" si="140"/>
        <v/>
      </c>
      <c r="FN551" s="37" t="str">
        <f t="shared" si="141"/>
        <v/>
      </c>
      <c r="FO551" s="37" t="str">
        <f t="shared" si="142"/>
        <v/>
      </c>
      <c r="FP551" s="37" t="str">
        <f t="shared" si="143"/>
        <v/>
      </c>
      <c r="FR551" s="54">
        <f t="shared" si="144"/>
        <v>1</v>
      </c>
      <c r="FS551" s="54" t="str">
        <f t="shared" si="145"/>
        <v/>
      </c>
    </row>
    <row r="552" spans="4:175">
      <c r="D552" s="410">
        <v>384</v>
      </c>
      <c r="E552" s="842"/>
      <c r="F552" s="843"/>
      <c r="G552" s="842"/>
      <c r="H552" s="843"/>
      <c r="I552" s="843"/>
      <c r="J552" s="842"/>
      <c r="K552" s="843"/>
      <c r="L552" s="843"/>
      <c r="M552" s="842"/>
      <c r="N552" s="842"/>
      <c r="O552" s="842"/>
      <c r="P552" s="842"/>
      <c r="Q552" s="853"/>
      <c r="R552" s="853"/>
      <c r="S552" s="853"/>
      <c r="T552" s="853"/>
      <c r="U552" s="853"/>
      <c r="V552" s="853"/>
      <c r="W552" s="853"/>
      <c r="X552" s="853"/>
      <c r="Y552" s="853"/>
      <c r="Z552" s="853"/>
      <c r="AA552" s="837"/>
      <c r="AB552" s="838"/>
      <c r="AC552" s="838"/>
      <c r="AD552" s="841"/>
      <c r="AE552" s="853"/>
      <c r="AF552" s="853"/>
      <c r="AG552" s="842"/>
      <c r="AH552" s="842"/>
      <c r="AI552" s="842"/>
      <c r="AJ552" s="842"/>
      <c r="AK552" s="839"/>
      <c r="AL552" s="839"/>
      <c r="AM552" s="839"/>
      <c r="AN552" s="853"/>
      <c r="AO552" s="853"/>
      <c r="AP552" s="849">
        <f t="shared" si="146"/>
        <v>0</v>
      </c>
      <c r="AQ552" s="849"/>
      <c r="AR552" s="849"/>
      <c r="AS552" s="849"/>
      <c r="AT552" s="855"/>
      <c r="AU552" s="855"/>
      <c r="AV552" s="834"/>
      <c r="AW552" s="834"/>
      <c r="AX552" s="834"/>
      <c r="AY552" s="834"/>
      <c r="AZ552" s="834"/>
      <c r="BA552" s="834"/>
      <c r="BB552" s="834"/>
      <c r="BC552" s="834"/>
      <c r="BD552" s="834"/>
      <c r="BE552" s="834"/>
      <c r="BF552" s="834"/>
      <c r="BG552" s="842"/>
      <c r="BH552" s="843"/>
      <c r="BI552" s="843"/>
      <c r="ET552" s="33"/>
      <c r="EU552" s="37">
        <f t="shared" si="133"/>
        <v>0</v>
      </c>
      <c r="EV552" s="37" t="str">
        <f t="shared" si="134"/>
        <v/>
      </c>
      <c r="EX552" s="21">
        <f>IF(AND(OR($M552=PL①!$A$25,$M552=PL①!$A$26,$M552=PL①!$A$27),OR($AG552=PL①!$H$26,$AG552=PL①!$H$27,$AG552=PL①!$H$28)),1,0)</f>
        <v>0</v>
      </c>
      <c r="EY552" s="21">
        <f t="shared" si="135"/>
        <v>0</v>
      </c>
      <c r="EZ552" s="112">
        <f>IF($EY552=0,1,IF($O$73="",0,VLOOKUP($O$73,PL②!$A$58:$P$1517,$EY552))+IF($AD$73="",0,VLOOKUP($AD$73,PL②!$A$58:$P$1517,$EY552))+IF($AS$73="",0,VLOOKUP($AS$73,PL②!$A$58:$P$1517,$EY552)))</f>
        <v>1</v>
      </c>
      <c r="FA552" s="21" t="str">
        <f t="shared" si="136"/>
        <v/>
      </c>
      <c r="FB552" s="112"/>
      <c r="FC552" s="21">
        <f>IF(OR($M552=PL①!$A$25,$M552=PL①!$A$26,$M552=PL①!$A$28,$M552=PL①!$A$29),1,0)</f>
        <v>0</v>
      </c>
      <c r="FF552" s="21">
        <f t="shared" si="137"/>
        <v>0</v>
      </c>
      <c r="FG552" s="21">
        <f t="shared" si="138"/>
        <v>0</v>
      </c>
      <c r="FH552" s="21">
        <f>IF(AND($AG552=PL①!$H$29,OR(入力①申請書項目!$M552=PL①!$A$25,入力①申請書項目!$M552=PL①!$A$26,入力①申請書項目!$M552=PL①!$A$27)),1,0)</f>
        <v>0</v>
      </c>
      <c r="FI552" s="21">
        <f>IF(AND($O$69=PL②!$G$1,入力①申請書項目!$AG552=PL①!$H$26,OR(入力①申請書項目!$M552=PL①!$A$25,入力①申請書項目!$M552=PL①!$A$26,入力①申請書項目!$M552=PL①!$A$28,入力①申請書項目!$M552=PL①!$A$29)),1,0)</f>
        <v>0</v>
      </c>
      <c r="FJ552" s="21">
        <f>IF(AND($AT552=PL①!$D$26,OR(入力①申請書項目!$M552=PL①!$A$25,入力①申請書項目!$M552=PL①!$A$26,入力①申請書項目!$M552=PL①!$A$27)),1,0)</f>
        <v>0</v>
      </c>
      <c r="FL552" s="37" t="str">
        <f t="shared" si="139"/>
        <v/>
      </c>
      <c r="FM552" s="37" t="str">
        <f t="shared" si="140"/>
        <v/>
      </c>
      <c r="FN552" s="37" t="str">
        <f t="shared" si="141"/>
        <v/>
      </c>
      <c r="FO552" s="37" t="str">
        <f t="shared" si="142"/>
        <v/>
      </c>
      <c r="FP552" s="37" t="str">
        <f t="shared" si="143"/>
        <v/>
      </c>
      <c r="FR552" s="54">
        <f t="shared" si="144"/>
        <v>1</v>
      </c>
      <c r="FS552" s="54" t="str">
        <f t="shared" si="145"/>
        <v/>
      </c>
    </row>
    <row r="553" spans="4:175">
      <c r="D553" s="410">
        <v>385</v>
      </c>
      <c r="E553" s="842"/>
      <c r="F553" s="843"/>
      <c r="G553" s="842"/>
      <c r="H553" s="843"/>
      <c r="I553" s="843"/>
      <c r="J553" s="842"/>
      <c r="K553" s="843"/>
      <c r="L553" s="843"/>
      <c r="M553" s="842"/>
      <c r="N553" s="842"/>
      <c r="O553" s="842"/>
      <c r="P553" s="842"/>
      <c r="Q553" s="853"/>
      <c r="R553" s="853"/>
      <c r="S553" s="853"/>
      <c r="T553" s="853"/>
      <c r="U553" s="853"/>
      <c r="V553" s="853"/>
      <c r="W553" s="853"/>
      <c r="X553" s="853"/>
      <c r="Y553" s="853"/>
      <c r="Z553" s="853"/>
      <c r="AA553" s="835"/>
      <c r="AB553" s="836"/>
      <c r="AC553" s="836"/>
      <c r="AD553" s="840"/>
      <c r="AE553" s="840"/>
      <c r="AF553" s="841"/>
      <c r="AG553" s="850"/>
      <c r="AH553" s="851"/>
      <c r="AI553" s="851"/>
      <c r="AJ553" s="852"/>
      <c r="AK553" s="839"/>
      <c r="AL553" s="839"/>
      <c r="AM553" s="839"/>
      <c r="AN553" s="854"/>
      <c r="AO553" s="840"/>
      <c r="AP553" s="849">
        <f t="shared" si="146"/>
        <v>0</v>
      </c>
      <c r="AQ553" s="849"/>
      <c r="AR553" s="849"/>
      <c r="AS553" s="849"/>
      <c r="AT553" s="847"/>
      <c r="AU553" s="848"/>
      <c r="AV553" s="834"/>
      <c r="AW553" s="834"/>
      <c r="AX553" s="834"/>
      <c r="AY553" s="834"/>
      <c r="AZ553" s="834"/>
      <c r="BA553" s="834"/>
      <c r="BB553" s="834"/>
      <c r="BC553" s="834"/>
      <c r="BD553" s="844"/>
      <c r="BE553" s="845"/>
      <c r="BF553" s="846"/>
      <c r="BG553" s="842"/>
      <c r="BH553" s="843"/>
      <c r="BI553" s="843"/>
      <c r="ET553" s="33"/>
      <c r="EU553" s="37">
        <f t="shared" si="133"/>
        <v>0</v>
      </c>
      <c r="EV553" s="37" t="str">
        <f t="shared" si="134"/>
        <v/>
      </c>
      <c r="EX553" s="21">
        <f>IF(AND(OR($M553=PL①!$A$25,$M553=PL①!$A$26,$M553=PL①!$A$27),OR($AG553=PL①!$H$26,$AG553=PL①!$H$27,$AG553=PL①!$H$28)),1,0)</f>
        <v>0</v>
      </c>
      <c r="EY553" s="21">
        <f t="shared" si="135"/>
        <v>0</v>
      </c>
      <c r="EZ553" s="112">
        <f>IF($EY553=0,1,IF($O$73="",0,VLOOKUP($O$73,PL②!$A$58:$P$1517,$EY553))+IF($AD$73="",0,VLOOKUP($AD$73,PL②!$A$58:$P$1517,$EY553))+IF($AS$73="",0,VLOOKUP($AS$73,PL②!$A$58:$P$1517,$EY553)))</f>
        <v>1</v>
      </c>
      <c r="FA553" s="21" t="str">
        <f t="shared" si="136"/>
        <v/>
      </c>
      <c r="FB553" s="112"/>
      <c r="FC553" s="21">
        <f>IF(OR($M553=PL①!$A$25,$M553=PL①!$A$26,$M553=PL①!$A$28,$M553=PL①!$A$29),1,0)</f>
        <v>0</v>
      </c>
      <c r="FF553" s="21">
        <f t="shared" si="137"/>
        <v>0</v>
      </c>
      <c r="FG553" s="21">
        <f t="shared" si="138"/>
        <v>0</v>
      </c>
      <c r="FH553" s="21">
        <f>IF(AND($AG553=PL①!$H$29,OR(入力①申請書項目!$M553=PL①!$A$25,入力①申請書項目!$M553=PL①!$A$26,入力①申請書項目!$M553=PL①!$A$27)),1,0)</f>
        <v>0</v>
      </c>
      <c r="FI553" s="21">
        <f>IF(AND($O$69=PL②!$G$1,入力①申請書項目!$AG553=PL①!$H$26,OR(入力①申請書項目!$M553=PL①!$A$25,入力①申請書項目!$M553=PL①!$A$26,入力①申請書項目!$M553=PL①!$A$28,入力①申請書項目!$M553=PL①!$A$29)),1,0)</f>
        <v>0</v>
      </c>
      <c r="FJ553" s="21">
        <f>IF(AND($AT553=PL①!$D$26,OR(入力①申請書項目!$M553=PL①!$A$25,入力①申請書項目!$M553=PL①!$A$26,入力①申請書項目!$M553=PL①!$A$27)),1,0)</f>
        <v>0</v>
      </c>
      <c r="FL553" s="37" t="str">
        <f t="shared" si="139"/>
        <v/>
      </c>
      <c r="FM553" s="37" t="str">
        <f t="shared" si="140"/>
        <v/>
      </c>
      <c r="FN553" s="37" t="str">
        <f t="shared" si="141"/>
        <v/>
      </c>
      <c r="FO553" s="37" t="str">
        <f t="shared" si="142"/>
        <v/>
      </c>
      <c r="FP553" s="37" t="str">
        <f t="shared" si="143"/>
        <v/>
      </c>
      <c r="FR553" s="54">
        <f t="shared" si="144"/>
        <v>1</v>
      </c>
      <c r="FS553" s="54" t="str">
        <f t="shared" si="145"/>
        <v/>
      </c>
    </row>
    <row r="554" spans="4:175">
      <c r="D554" s="410">
        <v>386</v>
      </c>
      <c r="E554" s="842"/>
      <c r="F554" s="843"/>
      <c r="G554" s="842"/>
      <c r="H554" s="843"/>
      <c r="I554" s="843"/>
      <c r="J554" s="842"/>
      <c r="K554" s="843"/>
      <c r="L554" s="843"/>
      <c r="M554" s="842"/>
      <c r="N554" s="842"/>
      <c r="O554" s="842"/>
      <c r="P554" s="842"/>
      <c r="Q554" s="853"/>
      <c r="R554" s="853"/>
      <c r="S554" s="853"/>
      <c r="T554" s="853"/>
      <c r="U554" s="853"/>
      <c r="V554" s="853"/>
      <c r="W554" s="853"/>
      <c r="X554" s="853"/>
      <c r="Y554" s="853"/>
      <c r="Z554" s="853"/>
      <c r="AA554" s="835"/>
      <c r="AB554" s="836"/>
      <c r="AC554" s="836"/>
      <c r="AD554" s="841"/>
      <c r="AE554" s="853"/>
      <c r="AF554" s="853"/>
      <c r="AG554" s="842"/>
      <c r="AH554" s="842"/>
      <c r="AI554" s="842"/>
      <c r="AJ554" s="842"/>
      <c r="AK554" s="839"/>
      <c r="AL554" s="839"/>
      <c r="AM554" s="839"/>
      <c r="AN554" s="853"/>
      <c r="AO554" s="853"/>
      <c r="AP554" s="849">
        <f t="shared" si="146"/>
        <v>0</v>
      </c>
      <c r="AQ554" s="849"/>
      <c r="AR554" s="849"/>
      <c r="AS554" s="849"/>
      <c r="AT554" s="855"/>
      <c r="AU554" s="855"/>
      <c r="AV554" s="834"/>
      <c r="AW554" s="834"/>
      <c r="AX554" s="834"/>
      <c r="AY554" s="834"/>
      <c r="AZ554" s="834"/>
      <c r="BA554" s="834"/>
      <c r="BB554" s="834"/>
      <c r="BC554" s="834"/>
      <c r="BD554" s="834"/>
      <c r="BE554" s="834"/>
      <c r="BF554" s="834"/>
      <c r="BG554" s="842"/>
      <c r="BH554" s="843"/>
      <c r="BI554" s="843"/>
      <c r="ET554" s="33"/>
      <c r="EU554" s="37">
        <f t="shared" si="133"/>
        <v>0</v>
      </c>
      <c r="EV554" s="37" t="str">
        <f t="shared" si="134"/>
        <v/>
      </c>
      <c r="EX554" s="21">
        <f>IF(AND(OR($M554=PL①!$A$25,$M554=PL①!$A$26,$M554=PL①!$A$27),OR($AG554=PL①!$H$26,$AG554=PL①!$H$27,$AG554=PL①!$H$28)),1,0)</f>
        <v>0</v>
      </c>
      <c r="EY554" s="21">
        <f t="shared" si="135"/>
        <v>0</v>
      </c>
      <c r="EZ554" s="112">
        <f>IF($EY554=0,1,IF($O$73="",0,VLOOKUP($O$73,PL②!$A$58:$P$1517,$EY554))+IF($AD$73="",0,VLOOKUP($AD$73,PL②!$A$58:$P$1517,$EY554))+IF($AS$73="",0,VLOOKUP($AS$73,PL②!$A$58:$P$1517,$EY554)))</f>
        <v>1</v>
      </c>
      <c r="FA554" s="21" t="str">
        <f t="shared" si="136"/>
        <v/>
      </c>
      <c r="FB554" s="112"/>
      <c r="FC554" s="21">
        <f>IF(OR($M554=PL①!$A$25,$M554=PL①!$A$26,$M554=PL①!$A$28,$M554=PL①!$A$29),1,0)</f>
        <v>0</v>
      </c>
      <c r="FF554" s="21">
        <f t="shared" si="137"/>
        <v>0</v>
      </c>
      <c r="FG554" s="21">
        <f t="shared" si="138"/>
        <v>0</v>
      </c>
      <c r="FH554" s="21">
        <f>IF(AND($AG554=PL①!$H$29,OR(入力①申請書項目!$M554=PL①!$A$25,入力①申請書項目!$M554=PL①!$A$26,入力①申請書項目!$M554=PL①!$A$27)),1,0)</f>
        <v>0</v>
      </c>
      <c r="FI554" s="21">
        <f>IF(AND($O$69=PL②!$G$1,入力①申請書項目!$AG554=PL①!$H$26,OR(入力①申請書項目!$M554=PL①!$A$25,入力①申請書項目!$M554=PL①!$A$26,入力①申請書項目!$M554=PL①!$A$28,入力①申請書項目!$M554=PL①!$A$29)),1,0)</f>
        <v>0</v>
      </c>
      <c r="FJ554" s="21">
        <f>IF(AND($AT554=PL①!$D$26,OR(入力①申請書項目!$M554=PL①!$A$25,入力①申請書項目!$M554=PL①!$A$26,入力①申請書項目!$M554=PL①!$A$27)),1,0)</f>
        <v>0</v>
      </c>
      <c r="FL554" s="37" t="str">
        <f t="shared" si="139"/>
        <v/>
      </c>
      <c r="FM554" s="37" t="str">
        <f t="shared" si="140"/>
        <v/>
      </c>
      <c r="FN554" s="37" t="str">
        <f t="shared" si="141"/>
        <v/>
      </c>
      <c r="FO554" s="37" t="str">
        <f t="shared" si="142"/>
        <v/>
      </c>
      <c r="FP554" s="37" t="str">
        <f t="shared" si="143"/>
        <v/>
      </c>
      <c r="FR554" s="54">
        <f t="shared" si="144"/>
        <v>1</v>
      </c>
      <c r="FS554" s="54" t="str">
        <f t="shared" si="145"/>
        <v/>
      </c>
    </row>
    <row r="555" spans="4:175">
      <c r="D555" s="410">
        <v>387</v>
      </c>
      <c r="E555" s="842"/>
      <c r="F555" s="843"/>
      <c r="G555" s="842"/>
      <c r="H555" s="843"/>
      <c r="I555" s="843"/>
      <c r="J555" s="842"/>
      <c r="K555" s="843"/>
      <c r="L555" s="843"/>
      <c r="M555" s="842"/>
      <c r="N555" s="842"/>
      <c r="O555" s="842"/>
      <c r="P555" s="842"/>
      <c r="Q555" s="853"/>
      <c r="R555" s="853"/>
      <c r="S555" s="853"/>
      <c r="T555" s="853"/>
      <c r="U555" s="853"/>
      <c r="V555" s="853"/>
      <c r="W555" s="853"/>
      <c r="X555" s="853"/>
      <c r="Y555" s="853"/>
      <c r="Z555" s="853"/>
      <c r="AA555" s="837"/>
      <c r="AB555" s="838"/>
      <c r="AC555" s="838"/>
      <c r="AD555" s="841"/>
      <c r="AE555" s="853"/>
      <c r="AF555" s="853"/>
      <c r="AG555" s="842"/>
      <c r="AH555" s="842"/>
      <c r="AI555" s="842"/>
      <c r="AJ555" s="842"/>
      <c r="AK555" s="839"/>
      <c r="AL555" s="839"/>
      <c r="AM555" s="839"/>
      <c r="AN555" s="853"/>
      <c r="AO555" s="853"/>
      <c r="AP555" s="849">
        <f t="shared" si="146"/>
        <v>0</v>
      </c>
      <c r="AQ555" s="849"/>
      <c r="AR555" s="849"/>
      <c r="AS555" s="849"/>
      <c r="AT555" s="855"/>
      <c r="AU555" s="855"/>
      <c r="AV555" s="834"/>
      <c r="AW555" s="834"/>
      <c r="AX555" s="834"/>
      <c r="AY555" s="834"/>
      <c r="AZ555" s="834"/>
      <c r="BA555" s="834"/>
      <c r="BB555" s="834"/>
      <c r="BC555" s="834"/>
      <c r="BD555" s="834"/>
      <c r="BE555" s="834"/>
      <c r="BF555" s="834"/>
      <c r="BG555" s="842"/>
      <c r="BH555" s="843"/>
      <c r="BI555" s="843"/>
      <c r="ET555" s="33"/>
      <c r="EU555" s="37">
        <f t="shared" si="133"/>
        <v>0</v>
      </c>
      <c r="EV555" s="37" t="str">
        <f t="shared" si="134"/>
        <v/>
      </c>
      <c r="EX555" s="21">
        <f>IF(AND(OR($M555=PL①!$A$25,$M555=PL①!$A$26,$M555=PL①!$A$27),OR($AG555=PL①!$H$26,$AG555=PL①!$H$27,$AG555=PL①!$H$28)),1,0)</f>
        <v>0</v>
      </c>
      <c r="EY555" s="21">
        <f t="shared" si="135"/>
        <v>0</v>
      </c>
      <c r="EZ555" s="112">
        <f>IF($EY555=0,1,IF($O$73="",0,VLOOKUP($O$73,PL②!$A$58:$P$1517,$EY555))+IF($AD$73="",0,VLOOKUP($AD$73,PL②!$A$58:$P$1517,$EY555))+IF($AS$73="",0,VLOOKUP($AS$73,PL②!$A$58:$P$1517,$EY555)))</f>
        <v>1</v>
      </c>
      <c r="FA555" s="21" t="str">
        <f t="shared" si="136"/>
        <v/>
      </c>
      <c r="FB555" s="112"/>
      <c r="FC555" s="21">
        <f>IF(OR($M555=PL①!$A$25,$M555=PL①!$A$26,$M555=PL①!$A$28,$M555=PL①!$A$29),1,0)</f>
        <v>0</v>
      </c>
      <c r="FF555" s="21">
        <f t="shared" si="137"/>
        <v>0</v>
      </c>
      <c r="FG555" s="21">
        <f t="shared" si="138"/>
        <v>0</v>
      </c>
      <c r="FH555" s="21">
        <f>IF(AND($AG555=PL①!$H$29,OR(入力①申請書項目!$M555=PL①!$A$25,入力①申請書項目!$M555=PL①!$A$26,入力①申請書項目!$M555=PL①!$A$27)),1,0)</f>
        <v>0</v>
      </c>
      <c r="FI555" s="21">
        <f>IF(AND($O$69=PL②!$G$1,入力①申請書項目!$AG555=PL①!$H$26,OR(入力①申請書項目!$M555=PL①!$A$25,入力①申請書項目!$M555=PL①!$A$26,入力①申請書項目!$M555=PL①!$A$28,入力①申請書項目!$M555=PL①!$A$29)),1,0)</f>
        <v>0</v>
      </c>
      <c r="FJ555" s="21">
        <f>IF(AND($AT555=PL①!$D$26,OR(入力①申請書項目!$M555=PL①!$A$25,入力①申請書項目!$M555=PL①!$A$26,入力①申請書項目!$M555=PL①!$A$27)),1,0)</f>
        <v>0</v>
      </c>
      <c r="FL555" s="37" t="str">
        <f t="shared" si="139"/>
        <v/>
      </c>
      <c r="FM555" s="37" t="str">
        <f t="shared" si="140"/>
        <v/>
      </c>
      <c r="FN555" s="37" t="str">
        <f t="shared" si="141"/>
        <v/>
      </c>
      <c r="FO555" s="37" t="str">
        <f t="shared" si="142"/>
        <v/>
      </c>
      <c r="FP555" s="37" t="str">
        <f t="shared" si="143"/>
        <v/>
      </c>
      <c r="FR555" s="54">
        <f t="shared" si="144"/>
        <v>1</v>
      </c>
      <c r="FS555" s="54" t="str">
        <f t="shared" si="145"/>
        <v/>
      </c>
    </row>
    <row r="556" spans="4:175">
      <c r="D556" s="410">
        <v>388</v>
      </c>
      <c r="E556" s="842"/>
      <c r="F556" s="843"/>
      <c r="G556" s="842"/>
      <c r="H556" s="843"/>
      <c r="I556" s="843"/>
      <c r="J556" s="842"/>
      <c r="K556" s="843"/>
      <c r="L556" s="843"/>
      <c r="M556" s="842"/>
      <c r="N556" s="842"/>
      <c r="O556" s="842"/>
      <c r="P556" s="842"/>
      <c r="Q556" s="853"/>
      <c r="R556" s="853"/>
      <c r="S556" s="853"/>
      <c r="T556" s="853"/>
      <c r="U556" s="853"/>
      <c r="V556" s="853"/>
      <c r="W556" s="853"/>
      <c r="X556" s="853"/>
      <c r="Y556" s="853"/>
      <c r="Z556" s="853"/>
      <c r="AA556" s="835"/>
      <c r="AB556" s="836"/>
      <c r="AC556" s="836"/>
      <c r="AD556" s="840"/>
      <c r="AE556" s="840"/>
      <c r="AF556" s="841"/>
      <c r="AG556" s="850"/>
      <c r="AH556" s="851"/>
      <c r="AI556" s="851"/>
      <c r="AJ556" s="852"/>
      <c r="AK556" s="839"/>
      <c r="AL556" s="839"/>
      <c r="AM556" s="839"/>
      <c r="AN556" s="854"/>
      <c r="AO556" s="840"/>
      <c r="AP556" s="849">
        <f t="shared" si="146"/>
        <v>0</v>
      </c>
      <c r="AQ556" s="849"/>
      <c r="AR556" s="849"/>
      <c r="AS556" s="849"/>
      <c r="AT556" s="847"/>
      <c r="AU556" s="848"/>
      <c r="AV556" s="834"/>
      <c r="AW556" s="834"/>
      <c r="AX556" s="834"/>
      <c r="AY556" s="834"/>
      <c r="AZ556" s="834"/>
      <c r="BA556" s="834"/>
      <c r="BB556" s="834"/>
      <c r="BC556" s="834"/>
      <c r="BD556" s="844"/>
      <c r="BE556" s="845"/>
      <c r="BF556" s="846"/>
      <c r="BG556" s="842"/>
      <c r="BH556" s="843"/>
      <c r="BI556" s="843"/>
      <c r="ET556" s="33"/>
      <c r="EU556" s="37">
        <f t="shared" si="133"/>
        <v>0</v>
      </c>
      <c r="EV556" s="37" t="str">
        <f t="shared" si="134"/>
        <v/>
      </c>
      <c r="EX556" s="21">
        <f>IF(AND(OR($M556=PL①!$A$25,$M556=PL①!$A$26,$M556=PL①!$A$27),OR($AG556=PL①!$H$26,$AG556=PL①!$H$27,$AG556=PL①!$H$28)),1,0)</f>
        <v>0</v>
      </c>
      <c r="EY556" s="21">
        <f t="shared" si="135"/>
        <v>0</v>
      </c>
      <c r="EZ556" s="112">
        <f>IF($EY556=0,1,IF($O$73="",0,VLOOKUP($O$73,PL②!$A$58:$P$1517,$EY556))+IF($AD$73="",0,VLOOKUP($AD$73,PL②!$A$58:$P$1517,$EY556))+IF($AS$73="",0,VLOOKUP($AS$73,PL②!$A$58:$P$1517,$EY556)))</f>
        <v>1</v>
      </c>
      <c r="FA556" s="21" t="str">
        <f t="shared" si="136"/>
        <v/>
      </c>
      <c r="FB556" s="112"/>
      <c r="FC556" s="21">
        <f>IF(OR($M556=PL①!$A$25,$M556=PL①!$A$26,$M556=PL①!$A$28,$M556=PL①!$A$29),1,0)</f>
        <v>0</v>
      </c>
      <c r="FF556" s="21">
        <f t="shared" si="137"/>
        <v>0</v>
      </c>
      <c r="FG556" s="21">
        <f t="shared" si="138"/>
        <v>0</v>
      </c>
      <c r="FH556" s="21">
        <f>IF(AND($AG556=PL①!$H$29,OR(入力①申請書項目!$M556=PL①!$A$25,入力①申請書項目!$M556=PL①!$A$26,入力①申請書項目!$M556=PL①!$A$27)),1,0)</f>
        <v>0</v>
      </c>
      <c r="FI556" s="21">
        <f>IF(AND($O$69=PL②!$G$1,入力①申請書項目!$AG556=PL①!$H$26,OR(入力①申請書項目!$M556=PL①!$A$25,入力①申請書項目!$M556=PL①!$A$26,入力①申請書項目!$M556=PL①!$A$28,入力①申請書項目!$M556=PL①!$A$29)),1,0)</f>
        <v>0</v>
      </c>
      <c r="FJ556" s="21">
        <f>IF(AND($AT556=PL①!$D$26,OR(入力①申請書項目!$M556=PL①!$A$25,入力①申請書項目!$M556=PL①!$A$26,入力①申請書項目!$M556=PL①!$A$27)),1,0)</f>
        <v>0</v>
      </c>
      <c r="FL556" s="37" t="str">
        <f t="shared" si="139"/>
        <v/>
      </c>
      <c r="FM556" s="37" t="str">
        <f t="shared" si="140"/>
        <v/>
      </c>
      <c r="FN556" s="37" t="str">
        <f t="shared" si="141"/>
        <v/>
      </c>
      <c r="FO556" s="37" t="str">
        <f t="shared" si="142"/>
        <v/>
      </c>
      <c r="FP556" s="37" t="str">
        <f t="shared" si="143"/>
        <v/>
      </c>
      <c r="FR556" s="54">
        <f t="shared" si="144"/>
        <v>1</v>
      </c>
      <c r="FS556" s="54" t="str">
        <f t="shared" si="145"/>
        <v/>
      </c>
    </row>
    <row r="557" spans="4:175">
      <c r="D557" s="410">
        <v>389</v>
      </c>
      <c r="E557" s="842"/>
      <c r="F557" s="843"/>
      <c r="G557" s="842"/>
      <c r="H557" s="843"/>
      <c r="I557" s="843"/>
      <c r="J557" s="842"/>
      <c r="K557" s="843"/>
      <c r="L557" s="843"/>
      <c r="M557" s="842"/>
      <c r="N557" s="842"/>
      <c r="O557" s="842"/>
      <c r="P557" s="842"/>
      <c r="Q557" s="853"/>
      <c r="R557" s="853"/>
      <c r="S557" s="853"/>
      <c r="T557" s="853"/>
      <c r="U557" s="853"/>
      <c r="V557" s="853"/>
      <c r="W557" s="853"/>
      <c r="X557" s="853"/>
      <c r="Y557" s="853"/>
      <c r="Z557" s="853"/>
      <c r="AA557" s="835"/>
      <c r="AB557" s="836"/>
      <c r="AC557" s="836"/>
      <c r="AD557" s="841"/>
      <c r="AE557" s="853"/>
      <c r="AF557" s="853"/>
      <c r="AG557" s="842"/>
      <c r="AH557" s="842"/>
      <c r="AI557" s="842"/>
      <c r="AJ557" s="842"/>
      <c r="AK557" s="839"/>
      <c r="AL557" s="839"/>
      <c r="AM557" s="839"/>
      <c r="AN557" s="853"/>
      <c r="AO557" s="853"/>
      <c r="AP557" s="849">
        <f t="shared" si="146"/>
        <v>0</v>
      </c>
      <c r="AQ557" s="849"/>
      <c r="AR557" s="849"/>
      <c r="AS557" s="849"/>
      <c r="AT557" s="855"/>
      <c r="AU557" s="855"/>
      <c r="AV557" s="834"/>
      <c r="AW557" s="834"/>
      <c r="AX557" s="834"/>
      <c r="AY557" s="834"/>
      <c r="AZ557" s="834"/>
      <c r="BA557" s="834"/>
      <c r="BB557" s="834"/>
      <c r="BC557" s="834"/>
      <c r="BD557" s="834"/>
      <c r="BE557" s="834"/>
      <c r="BF557" s="834"/>
      <c r="BG557" s="842"/>
      <c r="BH557" s="843"/>
      <c r="BI557" s="843"/>
      <c r="ET557" s="33"/>
      <c r="EU557" s="37">
        <f t="shared" si="133"/>
        <v>0</v>
      </c>
      <c r="EV557" s="37" t="str">
        <f t="shared" si="134"/>
        <v/>
      </c>
      <c r="EX557" s="21">
        <f>IF(AND(OR($M557=PL①!$A$25,$M557=PL①!$A$26,$M557=PL①!$A$27),OR($AG557=PL①!$H$26,$AG557=PL①!$H$27,$AG557=PL①!$H$28)),1,0)</f>
        <v>0</v>
      </c>
      <c r="EY557" s="21">
        <f t="shared" si="135"/>
        <v>0</v>
      </c>
      <c r="EZ557" s="112">
        <f>IF($EY557=0,1,IF($O$73="",0,VLOOKUP($O$73,PL②!$A$58:$P$1517,$EY557))+IF($AD$73="",0,VLOOKUP($AD$73,PL②!$A$58:$P$1517,$EY557))+IF($AS$73="",0,VLOOKUP($AS$73,PL②!$A$58:$P$1517,$EY557)))</f>
        <v>1</v>
      </c>
      <c r="FA557" s="21" t="str">
        <f t="shared" si="136"/>
        <v/>
      </c>
      <c r="FB557" s="112"/>
      <c r="FC557" s="21">
        <f>IF(OR($M557=PL①!$A$25,$M557=PL①!$A$26,$M557=PL①!$A$28,$M557=PL①!$A$29),1,0)</f>
        <v>0</v>
      </c>
      <c r="FF557" s="21">
        <f t="shared" si="137"/>
        <v>0</v>
      </c>
      <c r="FG557" s="21">
        <f t="shared" si="138"/>
        <v>0</v>
      </c>
      <c r="FH557" s="21">
        <f>IF(AND($AG557=PL①!$H$29,OR(入力①申請書項目!$M557=PL①!$A$25,入力①申請書項目!$M557=PL①!$A$26,入力①申請書項目!$M557=PL①!$A$27)),1,0)</f>
        <v>0</v>
      </c>
      <c r="FI557" s="21">
        <f>IF(AND($O$69=PL②!$G$1,入力①申請書項目!$AG557=PL①!$H$26,OR(入力①申請書項目!$M557=PL①!$A$25,入力①申請書項目!$M557=PL①!$A$26,入力①申請書項目!$M557=PL①!$A$28,入力①申請書項目!$M557=PL①!$A$29)),1,0)</f>
        <v>0</v>
      </c>
      <c r="FJ557" s="21">
        <f>IF(AND($AT557=PL①!$D$26,OR(入力①申請書項目!$M557=PL①!$A$25,入力①申請書項目!$M557=PL①!$A$26,入力①申請書項目!$M557=PL①!$A$27)),1,0)</f>
        <v>0</v>
      </c>
      <c r="FL557" s="37" t="str">
        <f t="shared" si="139"/>
        <v/>
      </c>
      <c r="FM557" s="37" t="str">
        <f t="shared" si="140"/>
        <v/>
      </c>
      <c r="FN557" s="37" t="str">
        <f t="shared" si="141"/>
        <v/>
      </c>
      <c r="FO557" s="37" t="str">
        <f t="shared" si="142"/>
        <v/>
      </c>
      <c r="FP557" s="37" t="str">
        <f t="shared" si="143"/>
        <v/>
      </c>
      <c r="FR557" s="54">
        <f t="shared" si="144"/>
        <v>1</v>
      </c>
      <c r="FS557" s="54" t="str">
        <f t="shared" si="145"/>
        <v/>
      </c>
    </row>
    <row r="558" spans="4:175">
      <c r="D558" s="410">
        <v>390</v>
      </c>
      <c r="E558" s="842"/>
      <c r="F558" s="843"/>
      <c r="G558" s="842"/>
      <c r="H558" s="843"/>
      <c r="I558" s="843"/>
      <c r="J558" s="842"/>
      <c r="K558" s="843"/>
      <c r="L558" s="843"/>
      <c r="M558" s="842"/>
      <c r="N558" s="842"/>
      <c r="O558" s="842"/>
      <c r="P558" s="842"/>
      <c r="Q558" s="853"/>
      <c r="R558" s="853"/>
      <c r="S558" s="853"/>
      <c r="T558" s="853"/>
      <c r="U558" s="853"/>
      <c r="V558" s="853"/>
      <c r="W558" s="853"/>
      <c r="X558" s="853"/>
      <c r="Y558" s="853"/>
      <c r="Z558" s="853"/>
      <c r="AA558" s="837"/>
      <c r="AB558" s="838"/>
      <c r="AC558" s="838"/>
      <c r="AD558" s="841"/>
      <c r="AE558" s="853"/>
      <c r="AF558" s="853"/>
      <c r="AG558" s="842"/>
      <c r="AH558" s="842"/>
      <c r="AI558" s="842"/>
      <c r="AJ558" s="842"/>
      <c r="AK558" s="839"/>
      <c r="AL558" s="839"/>
      <c r="AM558" s="839"/>
      <c r="AN558" s="853"/>
      <c r="AO558" s="853"/>
      <c r="AP558" s="849">
        <f t="shared" si="146"/>
        <v>0</v>
      </c>
      <c r="AQ558" s="849"/>
      <c r="AR558" s="849"/>
      <c r="AS558" s="849"/>
      <c r="AT558" s="855"/>
      <c r="AU558" s="855"/>
      <c r="AV558" s="834"/>
      <c r="AW558" s="834"/>
      <c r="AX558" s="834"/>
      <c r="AY558" s="834"/>
      <c r="AZ558" s="834"/>
      <c r="BA558" s="834"/>
      <c r="BB558" s="834"/>
      <c r="BC558" s="834"/>
      <c r="BD558" s="834"/>
      <c r="BE558" s="834"/>
      <c r="BF558" s="834"/>
      <c r="BG558" s="842"/>
      <c r="BH558" s="843"/>
      <c r="BI558" s="843"/>
      <c r="ET558" s="33"/>
      <c r="EU558" s="37">
        <f t="shared" si="133"/>
        <v>0</v>
      </c>
      <c r="EV558" s="37" t="str">
        <f t="shared" si="134"/>
        <v/>
      </c>
      <c r="EX558" s="21">
        <f>IF(AND(OR($M558=PL①!$A$25,$M558=PL①!$A$26,$M558=PL①!$A$27),OR($AG558=PL①!$H$26,$AG558=PL①!$H$27,$AG558=PL①!$H$28)),1,0)</f>
        <v>0</v>
      </c>
      <c r="EY558" s="21">
        <f t="shared" si="135"/>
        <v>0</v>
      </c>
      <c r="EZ558" s="112">
        <f>IF($EY558=0,1,IF($O$73="",0,VLOOKUP($O$73,PL②!$A$58:$P$1517,$EY558))+IF($AD$73="",0,VLOOKUP($AD$73,PL②!$A$58:$P$1517,$EY558))+IF($AS$73="",0,VLOOKUP($AS$73,PL②!$A$58:$P$1517,$EY558)))</f>
        <v>1</v>
      </c>
      <c r="FA558" s="21" t="str">
        <f t="shared" si="136"/>
        <v/>
      </c>
      <c r="FB558" s="112"/>
      <c r="FC558" s="21">
        <f>IF(OR($M558=PL①!$A$25,$M558=PL①!$A$26,$M558=PL①!$A$28,$M558=PL①!$A$29),1,0)</f>
        <v>0</v>
      </c>
      <c r="FF558" s="21">
        <f t="shared" si="137"/>
        <v>0</v>
      </c>
      <c r="FG558" s="21">
        <f t="shared" si="138"/>
        <v>0</v>
      </c>
      <c r="FH558" s="21">
        <f>IF(AND($AG558=PL①!$H$29,OR(入力①申請書項目!$M558=PL①!$A$25,入力①申請書項目!$M558=PL①!$A$26,入力①申請書項目!$M558=PL①!$A$27)),1,0)</f>
        <v>0</v>
      </c>
      <c r="FI558" s="21">
        <f>IF(AND($O$69=PL②!$G$1,入力①申請書項目!$AG558=PL①!$H$26,OR(入力①申請書項目!$M558=PL①!$A$25,入力①申請書項目!$M558=PL①!$A$26,入力①申請書項目!$M558=PL①!$A$28,入力①申請書項目!$M558=PL①!$A$29)),1,0)</f>
        <v>0</v>
      </c>
      <c r="FJ558" s="21">
        <f>IF(AND($AT558=PL①!$D$26,OR(入力①申請書項目!$M558=PL①!$A$25,入力①申請書項目!$M558=PL①!$A$26,入力①申請書項目!$M558=PL①!$A$27)),1,0)</f>
        <v>0</v>
      </c>
      <c r="FL558" s="37" t="str">
        <f t="shared" si="139"/>
        <v/>
      </c>
      <c r="FM558" s="37" t="str">
        <f t="shared" si="140"/>
        <v/>
      </c>
      <c r="FN558" s="37" t="str">
        <f t="shared" si="141"/>
        <v/>
      </c>
      <c r="FO558" s="37" t="str">
        <f t="shared" si="142"/>
        <v/>
      </c>
      <c r="FP558" s="37" t="str">
        <f t="shared" si="143"/>
        <v/>
      </c>
      <c r="FR558" s="54">
        <f t="shared" si="144"/>
        <v>1</v>
      </c>
      <c r="FS558" s="54" t="str">
        <f t="shared" si="145"/>
        <v/>
      </c>
    </row>
    <row r="559" spans="4:175">
      <c r="D559" s="410">
        <v>391</v>
      </c>
      <c r="E559" s="842"/>
      <c r="F559" s="843"/>
      <c r="G559" s="842"/>
      <c r="H559" s="843"/>
      <c r="I559" s="843"/>
      <c r="J559" s="842"/>
      <c r="K559" s="843"/>
      <c r="L559" s="843"/>
      <c r="M559" s="842"/>
      <c r="N559" s="842"/>
      <c r="O559" s="842"/>
      <c r="P559" s="842"/>
      <c r="Q559" s="853"/>
      <c r="R559" s="853"/>
      <c r="S559" s="853"/>
      <c r="T559" s="853"/>
      <c r="U559" s="853"/>
      <c r="V559" s="853"/>
      <c r="W559" s="853"/>
      <c r="X559" s="853"/>
      <c r="Y559" s="853"/>
      <c r="Z559" s="853"/>
      <c r="AA559" s="835"/>
      <c r="AB559" s="836"/>
      <c r="AC559" s="836"/>
      <c r="AD559" s="840"/>
      <c r="AE559" s="840"/>
      <c r="AF559" s="841"/>
      <c r="AG559" s="850"/>
      <c r="AH559" s="851"/>
      <c r="AI559" s="851"/>
      <c r="AJ559" s="852"/>
      <c r="AK559" s="839"/>
      <c r="AL559" s="839"/>
      <c r="AM559" s="839"/>
      <c r="AN559" s="854"/>
      <c r="AO559" s="840"/>
      <c r="AP559" s="849">
        <f t="shared" si="146"/>
        <v>0</v>
      </c>
      <c r="AQ559" s="849"/>
      <c r="AR559" s="849"/>
      <c r="AS559" s="849"/>
      <c r="AT559" s="847"/>
      <c r="AU559" s="848"/>
      <c r="AV559" s="834"/>
      <c r="AW559" s="834"/>
      <c r="AX559" s="834"/>
      <c r="AY559" s="834"/>
      <c r="AZ559" s="834"/>
      <c r="BA559" s="834"/>
      <c r="BB559" s="834"/>
      <c r="BC559" s="834"/>
      <c r="BD559" s="844"/>
      <c r="BE559" s="845"/>
      <c r="BF559" s="846"/>
      <c r="BG559" s="842"/>
      <c r="BH559" s="843"/>
      <c r="BI559" s="843"/>
      <c r="ET559" s="33"/>
      <c r="EU559" s="37">
        <f t="shared" si="133"/>
        <v>0</v>
      </c>
      <c r="EV559" s="37" t="str">
        <f t="shared" si="134"/>
        <v/>
      </c>
      <c r="EX559" s="21">
        <f>IF(AND(OR($M559=PL①!$A$25,$M559=PL①!$A$26,$M559=PL①!$A$27),OR($AG559=PL①!$H$26,$AG559=PL①!$H$27,$AG559=PL①!$H$28)),1,0)</f>
        <v>0</v>
      </c>
      <c r="EY559" s="21">
        <f t="shared" si="135"/>
        <v>0</v>
      </c>
      <c r="EZ559" s="112">
        <f>IF($EY559=0,1,IF($O$73="",0,VLOOKUP($O$73,PL②!$A$58:$P$1517,$EY559))+IF($AD$73="",0,VLOOKUP($AD$73,PL②!$A$58:$P$1517,$EY559))+IF($AS$73="",0,VLOOKUP($AS$73,PL②!$A$58:$P$1517,$EY559)))</f>
        <v>1</v>
      </c>
      <c r="FA559" s="21" t="str">
        <f t="shared" si="136"/>
        <v/>
      </c>
      <c r="FB559" s="112"/>
      <c r="FC559" s="21">
        <f>IF(OR($M559=PL①!$A$25,$M559=PL①!$A$26,$M559=PL①!$A$28,$M559=PL①!$A$29),1,0)</f>
        <v>0</v>
      </c>
      <c r="FF559" s="21">
        <f t="shared" si="137"/>
        <v>0</v>
      </c>
      <c r="FG559" s="21">
        <f t="shared" si="138"/>
        <v>0</v>
      </c>
      <c r="FH559" s="21">
        <f>IF(AND($AG559=PL①!$H$29,OR(入力①申請書項目!$M559=PL①!$A$25,入力①申請書項目!$M559=PL①!$A$26,入力①申請書項目!$M559=PL①!$A$27)),1,0)</f>
        <v>0</v>
      </c>
      <c r="FI559" s="21">
        <f>IF(AND($O$69=PL②!$G$1,入力①申請書項目!$AG559=PL①!$H$26,OR(入力①申請書項目!$M559=PL①!$A$25,入力①申請書項目!$M559=PL①!$A$26,入力①申請書項目!$M559=PL①!$A$28,入力①申請書項目!$M559=PL①!$A$29)),1,0)</f>
        <v>0</v>
      </c>
      <c r="FJ559" s="21">
        <f>IF(AND($AT559=PL①!$D$26,OR(入力①申請書項目!$M559=PL①!$A$25,入力①申請書項目!$M559=PL①!$A$26,入力①申請書項目!$M559=PL①!$A$27)),1,0)</f>
        <v>0</v>
      </c>
      <c r="FL559" s="37" t="str">
        <f t="shared" si="139"/>
        <v/>
      </c>
      <c r="FM559" s="37" t="str">
        <f t="shared" si="140"/>
        <v/>
      </c>
      <c r="FN559" s="37" t="str">
        <f t="shared" si="141"/>
        <v/>
      </c>
      <c r="FO559" s="37" t="str">
        <f t="shared" si="142"/>
        <v/>
      </c>
      <c r="FP559" s="37" t="str">
        <f t="shared" si="143"/>
        <v/>
      </c>
      <c r="FR559" s="54">
        <f t="shared" si="144"/>
        <v>1</v>
      </c>
      <c r="FS559" s="54" t="str">
        <f t="shared" si="145"/>
        <v/>
      </c>
    </row>
    <row r="560" spans="4:175">
      <c r="D560" s="410">
        <v>392</v>
      </c>
      <c r="E560" s="842"/>
      <c r="F560" s="843"/>
      <c r="G560" s="842"/>
      <c r="H560" s="843"/>
      <c r="I560" s="843"/>
      <c r="J560" s="842"/>
      <c r="K560" s="843"/>
      <c r="L560" s="843"/>
      <c r="M560" s="842"/>
      <c r="N560" s="842"/>
      <c r="O560" s="842"/>
      <c r="P560" s="842"/>
      <c r="Q560" s="853"/>
      <c r="R560" s="853"/>
      <c r="S560" s="853"/>
      <c r="T560" s="853"/>
      <c r="U560" s="853"/>
      <c r="V560" s="853"/>
      <c r="W560" s="853"/>
      <c r="X560" s="853"/>
      <c r="Y560" s="853"/>
      <c r="Z560" s="853"/>
      <c r="AA560" s="835"/>
      <c r="AB560" s="836"/>
      <c r="AC560" s="836"/>
      <c r="AD560" s="841"/>
      <c r="AE560" s="853"/>
      <c r="AF560" s="853"/>
      <c r="AG560" s="842"/>
      <c r="AH560" s="842"/>
      <c r="AI560" s="842"/>
      <c r="AJ560" s="842"/>
      <c r="AK560" s="839"/>
      <c r="AL560" s="839"/>
      <c r="AM560" s="839"/>
      <c r="AN560" s="853"/>
      <c r="AO560" s="853"/>
      <c r="AP560" s="849">
        <f t="shared" si="146"/>
        <v>0</v>
      </c>
      <c r="AQ560" s="849"/>
      <c r="AR560" s="849"/>
      <c r="AS560" s="849"/>
      <c r="AT560" s="855"/>
      <c r="AU560" s="855"/>
      <c r="AV560" s="834"/>
      <c r="AW560" s="834"/>
      <c r="AX560" s="834"/>
      <c r="AY560" s="834"/>
      <c r="AZ560" s="834"/>
      <c r="BA560" s="834"/>
      <c r="BB560" s="834"/>
      <c r="BC560" s="834"/>
      <c r="BD560" s="834"/>
      <c r="BE560" s="834"/>
      <c r="BF560" s="834"/>
      <c r="BG560" s="842"/>
      <c r="BH560" s="843"/>
      <c r="BI560" s="843"/>
      <c r="ET560" s="33"/>
      <c r="EU560" s="37">
        <f t="shared" si="133"/>
        <v>0</v>
      </c>
      <c r="EV560" s="37" t="str">
        <f t="shared" si="134"/>
        <v/>
      </c>
      <c r="EX560" s="21">
        <f>IF(AND(OR($M560=PL①!$A$25,$M560=PL①!$A$26,$M560=PL①!$A$27),OR($AG560=PL①!$H$26,$AG560=PL①!$H$27,$AG560=PL①!$H$28)),1,0)</f>
        <v>0</v>
      </c>
      <c r="EY560" s="21">
        <f t="shared" si="135"/>
        <v>0</v>
      </c>
      <c r="EZ560" s="112">
        <f>IF($EY560=0,1,IF($O$73="",0,VLOOKUP($O$73,PL②!$A$58:$P$1517,$EY560))+IF($AD$73="",0,VLOOKUP($AD$73,PL②!$A$58:$P$1517,$EY560))+IF($AS$73="",0,VLOOKUP($AS$73,PL②!$A$58:$P$1517,$EY560)))</f>
        <v>1</v>
      </c>
      <c r="FA560" s="21" t="str">
        <f t="shared" si="136"/>
        <v/>
      </c>
      <c r="FB560" s="112"/>
      <c r="FC560" s="21">
        <f>IF(OR($M560=PL①!$A$25,$M560=PL①!$A$26,$M560=PL①!$A$28,$M560=PL①!$A$29),1,0)</f>
        <v>0</v>
      </c>
      <c r="FF560" s="21">
        <f t="shared" si="137"/>
        <v>0</v>
      </c>
      <c r="FG560" s="21">
        <f t="shared" si="138"/>
        <v>0</v>
      </c>
      <c r="FH560" s="21">
        <f>IF(AND($AG560=PL①!$H$29,OR(入力①申請書項目!$M560=PL①!$A$25,入力①申請書項目!$M560=PL①!$A$26,入力①申請書項目!$M560=PL①!$A$27)),1,0)</f>
        <v>0</v>
      </c>
      <c r="FI560" s="21">
        <f>IF(AND($O$69=PL②!$G$1,入力①申請書項目!$AG560=PL①!$H$26,OR(入力①申請書項目!$M560=PL①!$A$25,入力①申請書項目!$M560=PL①!$A$26,入力①申請書項目!$M560=PL①!$A$28,入力①申請書項目!$M560=PL①!$A$29)),1,0)</f>
        <v>0</v>
      </c>
      <c r="FJ560" s="21">
        <f>IF(AND($AT560=PL①!$D$26,OR(入力①申請書項目!$M560=PL①!$A$25,入力①申請書項目!$M560=PL①!$A$26,入力①申請書項目!$M560=PL①!$A$27)),1,0)</f>
        <v>0</v>
      </c>
      <c r="FL560" s="37" t="str">
        <f t="shared" si="139"/>
        <v/>
      </c>
      <c r="FM560" s="37" t="str">
        <f t="shared" si="140"/>
        <v/>
      </c>
      <c r="FN560" s="37" t="str">
        <f t="shared" si="141"/>
        <v/>
      </c>
      <c r="FO560" s="37" t="str">
        <f t="shared" si="142"/>
        <v/>
      </c>
      <c r="FP560" s="37" t="str">
        <f t="shared" si="143"/>
        <v/>
      </c>
      <c r="FR560" s="54">
        <f t="shared" si="144"/>
        <v>1</v>
      </c>
      <c r="FS560" s="54" t="str">
        <f t="shared" si="145"/>
        <v/>
      </c>
    </row>
    <row r="561" spans="4:175">
      <c r="D561" s="410">
        <v>393</v>
      </c>
      <c r="E561" s="842"/>
      <c r="F561" s="843"/>
      <c r="G561" s="842"/>
      <c r="H561" s="843"/>
      <c r="I561" s="843"/>
      <c r="J561" s="842"/>
      <c r="K561" s="843"/>
      <c r="L561" s="843"/>
      <c r="M561" s="842"/>
      <c r="N561" s="842"/>
      <c r="O561" s="842"/>
      <c r="P561" s="842"/>
      <c r="Q561" s="853"/>
      <c r="R561" s="853"/>
      <c r="S561" s="853"/>
      <c r="T561" s="853"/>
      <c r="U561" s="853"/>
      <c r="V561" s="853"/>
      <c r="W561" s="853"/>
      <c r="X561" s="853"/>
      <c r="Y561" s="853"/>
      <c r="Z561" s="853"/>
      <c r="AA561" s="837"/>
      <c r="AB561" s="838"/>
      <c r="AC561" s="838"/>
      <c r="AD561" s="841"/>
      <c r="AE561" s="853"/>
      <c r="AF561" s="853"/>
      <c r="AG561" s="842"/>
      <c r="AH561" s="842"/>
      <c r="AI561" s="842"/>
      <c r="AJ561" s="842"/>
      <c r="AK561" s="839"/>
      <c r="AL561" s="839"/>
      <c r="AM561" s="839"/>
      <c r="AN561" s="853"/>
      <c r="AO561" s="853"/>
      <c r="AP561" s="849">
        <f t="shared" si="146"/>
        <v>0</v>
      </c>
      <c r="AQ561" s="849"/>
      <c r="AR561" s="849"/>
      <c r="AS561" s="849"/>
      <c r="AT561" s="855"/>
      <c r="AU561" s="855"/>
      <c r="AV561" s="834"/>
      <c r="AW561" s="834"/>
      <c r="AX561" s="834"/>
      <c r="AY561" s="834"/>
      <c r="AZ561" s="834"/>
      <c r="BA561" s="834"/>
      <c r="BB561" s="834"/>
      <c r="BC561" s="834"/>
      <c r="BD561" s="834"/>
      <c r="BE561" s="834"/>
      <c r="BF561" s="834"/>
      <c r="BG561" s="842"/>
      <c r="BH561" s="843"/>
      <c r="BI561" s="843"/>
      <c r="ET561" s="33"/>
      <c r="EU561" s="37">
        <f t="shared" si="133"/>
        <v>0</v>
      </c>
      <c r="EV561" s="37" t="str">
        <f t="shared" si="134"/>
        <v/>
      </c>
      <c r="EX561" s="21">
        <f>IF(AND(OR($M561=PL①!$A$25,$M561=PL①!$A$26,$M561=PL①!$A$27),OR($AG561=PL①!$H$26,$AG561=PL①!$H$27,$AG561=PL①!$H$28)),1,0)</f>
        <v>0</v>
      </c>
      <c r="EY561" s="21">
        <f t="shared" si="135"/>
        <v>0</v>
      </c>
      <c r="EZ561" s="112">
        <f>IF($EY561=0,1,IF($O$73="",0,VLOOKUP($O$73,PL②!$A$58:$P$1517,$EY561))+IF($AD$73="",0,VLOOKUP($AD$73,PL②!$A$58:$P$1517,$EY561))+IF($AS$73="",0,VLOOKUP($AS$73,PL②!$A$58:$P$1517,$EY561)))</f>
        <v>1</v>
      </c>
      <c r="FA561" s="21" t="str">
        <f t="shared" si="136"/>
        <v/>
      </c>
      <c r="FB561" s="112"/>
      <c r="FC561" s="21">
        <f>IF(OR($M561=PL①!$A$25,$M561=PL①!$A$26,$M561=PL①!$A$28,$M561=PL①!$A$29),1,0)</f>
        <v>0</v>
      </c>
      <c r="FF561" s="21">
        <f t="shared" si="137"/>
        <v>0</v>
      </c>
      <c r="FG561" s="21">
        <f t="shared" si="138"/>
        <v>0</v>
      </c>
      <c r="FH561" s="21">
        <f>IF(AND($AG561=PL①!$H$29,OR(入力①申請書項目!$M561=PL①!$A$25,入力①申請書項目!$M561=PL①!$A$26,入力①申請書項目!$M561=PL①!$A$27)),1,0)</f>
        <v>0</v>
      </c>
      <c r="FI561" s="21">
        <f>IF(AND($O$69=PL②!$G$1,入力①申請書項目!$AG561=PL①!$H$26,OR(入力①申請書項目!$M561=PL①!$A$25,入力①申請書項目!$M561=PL①!$A$26,入力①申請書項目!$M561=PL①!$A$28,入力①申請書項目!$M561=PL①!$A$29)),1,0)</f>
        <v>0</v>
      </c>
      <c r="FJ561" s="21">
        <f>IF(AND($AT561=PL①!$D$26,OR(入力①申請書項目!$M561=PL①!$A$25,入力①申請書項目!$M561=PL①!$A$26,入力①申請書項目!$M561=PL①!$A$27)),1,0)</f>
        <v>0</v>
      </c>
      <c r="FL561" s="37" t="str">
        <f t="shared" si="139"/>
        <v/>
      </c>
      <c r="FM561" s="37" t="str">
        <f t="shared" si="140"/>
        <v/>
      </c>
      <c r="FN561" s="37" t="str">
        <f t="shared" si="141"/>
        <v/>
      </c>
      <c r="FO561" s="37" t="str">
        <f t="shared" si="142"/>
        <v/>
      </c>
      <c r="FP561" s="37" t="str">
        <f t="shared" si="143"/>
        <v/>
      </c>
      <c r="FR561" s="54">
        <f t="shared" si="144"/>
        <v>1</v>
      </c>
      <c r="FS561" s="54" t="str">
        <f t="shared" si="145"/>
        <v/>
      </c>
    </row>
    <row r="562" spans="4:175">
      <c r="D562" s="410">
        <v>394</v>
      </c>
      <c r="E562" s="842"/>
      <c r="F562" s="843"/>
      <c r="G562" s="842"/>
      <c r="H562" s="843"/>
      <c r="I562" s="843"/>
      <c r="J562" s="842"/>
      <c r="K562" s="843"/>
      <c r="L562" s="843"/>
      <c r="M562" s="842"/>
      <c r="N562" s="842"/>
      <c r="O562" s="842"/>
      <c r="P562" s="842"/>
      <c r="Q562" s="853"/>
      <c r="R562" s="853"/>
      <c r="S562" s="853"/>
      <c r="T562" s="853"/>
      <c r="U562" s="853"/>
      <c r="V562" s="853"/>
      <c r="W562" s="853"/>
      <c r="X562" s="853"/>
      <c r="Y562" s="853"/>
      <c r="Z562" s="853"/>
      <c r="AA562" s="835"/>
      <c r="AB562" s="836"/>
      <c r="AC562" s="836"/>
      <c r="AD562" s="840"/>
      <c r="AE562" s="840"/>
      <c r="AF562" s="841"/>
      <c r="AG562" s="850"/>
      <c r="AH562" s="851"/>
      <c r="AI562" s="851"/>
      <c r="AJ562" s="852"/>
      <c r="AK562" s="839"/>
      <c r="AL562" s="839"/>
      <c r="AM562" s="839"/>
      <c r="AN562" s="854"/>
      <c r="AO562" s="840"/>
      <c r="AP562" s="849">
        <f t="shared" si="146"/>
        <v>0</v>
      </c>
      <c r="AQ562" s="849"/>
      <c r="AR562" s="849"/>
      <c r="AS562" s="849"/>
      <c r="AT562" s="847"/>
      <c r="AU562" s="848"/>
      <c r="AV562" s="834"/>
      <c r="AW562" s="834"/>
      <c r="AX562" s="834"/>
      <c r="AY562" s="834"/>
      <c r="AZ562" s="834"/>
      <c r="BA562" s="834"/>
      <c r="BB562" s="834"/>
      <c r="BC562" s="834"/>
      <c r="BD562" s="844"/>
      <c r="BE562" s="845"/>
      <c r="BF562" s="846"/>
      <c r="BG562" s="842"/>
      <c r="BH562" s="843"/>
      <c r="BI562" s="843"/>
      <c r="ET562" s="33"/>
      <c r="EU562" s="37">
        <f t="shared" si="133"/>
        <v>0</v>
      </c>
      <c r="EV562" s="37" t="str">
        <f t="shared" si="134"/>
        <v/>
      </c>
      <c r="EX562" s="21">
        <f>IF(AND(OR($M562=PL①!$A$25,$M562=PL①!$A$26,$M562=PL①!$A$27),OR($AG562=PL①!$H$26,$AG562=PL①!$H$27,$AG562=PL①!$H$28)),1,0)</f>
        <v>0</v>
      </c>
      <c r="EY562" s="21">
        <f t="shared" si="135"/>
        <v>0</v>
      </c>
      <c r="EZ562" s="112">
        <f>IF($EY562=0,1,IF($O$73="",0,VLOOKUP($O$73,PL②!$A$58:$P$1517,$EY562))+IF($AD$73="",0,VLOOKUP($AD$73,PL②!$A$58:$P$1517,$EY562))+IF($AS$73="",0,VLOOKUP($AS$73,PL②!$A$58:$P$1517,$EY562)))</f>
        <v>1</v>
      </c>
      <c r="FA562" s="21" t="str">
        <f t="shared" si="136"/>
        <v/>
      </c>
      <c r="FB562" s="112"/>
      <c r="FC562" s="21">
        <f>IF(OR($M562=PL①!$A$25,$M562=PL①!$A$26,$M562=PL①!$A$28,$M562=PL①!$A$29),1,0)</f>
        <v>0</v>
      </c>
      <c r="FF562" s="21">
        <f t="shared" si="137"/>
        <v>0</v>
      </c>
      <c r="FG562" s="21">
        <f t="shared" si="138"/>
        <v>0</v>
      </c>
      <c r="FH562" s="21">
        <f>IF(AND($AG562=PL①!$H$29,OR(入力①申請書項目!$M562=PL①!$A$25,入力①申請書項目!$M562=PL①!$A$26,入力①申請書項目!$M562=PL①!$A$27)),1,0)</f>
        <v>0</v>
      </c>
      <c r="FI562" s="21">
        <f>IF(AND($O$69=PL②!$G$1,入力①申請書項目!$AG562=PL①!$H$26,OR(入力①申請書項目!$M562=PL①!$A$25,入力①申請書項目!$M562=PL①!$A$26,入力①申請書項目!$M562=PL①!$A$28,入力①申請書項目!$M562=PL①!$A$29)),1,0)</f>
        <v>0</v>
      </c>
      <c r="FJ562" s="21">
        <f>IF(AND($AT562=PL①!$D$26,OR(入力①申請書項目!$M562=PL①!$A$25,入力①申請書項目!$M562=PL①!$A$26,入力①申請書項目!$M562=PL①!$A$27)),1,0)</f>
        <v>0</v>
      </c>
      <c r="FL562" s="37" t="str">
        <f t="shared" si="139"/>
        <v/>
      </c>
      <c r="FM562" s="37" t="str">
        <f t="shared" si="140"/>
        <v/>
      </c>
      <c r="FN562" s="37" t="str">
        <f t="shared" si="141"/>
        <v/>
      </c>
      <c r="FO562" s="37" t="str">
        <f t="shared" si="142"/>
        <v/>
      </c>
      <c r="FP562" s="37" t="str">
        <f t="shared" si="143"/>
        <v/>
      </c>
      <c r="FR562" s="54">
        <f t="shared" si="144"/>
        <v>1</v>
      </c>
      <c r="FS562" s="54" t="str">
        <f t="shared" si="145"/>
        <v/>
      </c>
    </row>
    <row r="563" spans="4:175">
      <c r="D563" s="410">
        <v>395</v>
      </c>
      <c r="E563" s="842"/>
      <c r="F563" s="843"/>
      <c r="G563" s="842"/>
      <c r="H563" s="843"/>
      <c r="I563" s="843"/>
      <c r="J563" s="842"/>
      <c r="K563" s="843"/>
      <c r="L563" s="843"/>
      <c r="M563" s="842"/>
      <c r="N563" s="842"/>
      <c r="O563" s="842"/>
      <c r="P563" s="842"/>
      <c r="Q563" s="853"/>
      <c r="R563" s="853"/>
      <c r="S563" s="853"/>
      <c r="T563" s="853"/>
      <c r="U563" s="853"/>
      <c r="V563" s="853"/>
      <c r="W563" s="853"/>
      <c r="X563" s="853"/>
      <c r="Y563" s="853"/>
      <c r="Z563" s="853"/>
      <c r="AA563" s="835"/>
      <c r="AB563" s="836"/>
      <c r="AC563" s="836"/>
      <c r="AD563" s="841"/>
      <c r="AE563" s="853"/>
      <c r="AF563" s="853"/>
      <c r="AG563" s="842"/>
      <c r="AH563" s="842"/>
      <c r="AI563" s="842"/>
      <c r="AJ563" s="842"/>
      <c r="AK563" s="839"/>
      <c r="AL563" s="839"/>
      <c r="AM563" s="839"/>
      <c r="AN563" s="853"/>
      <c r="AO563" s="853"/>
      <c r="AP563" s="849">
        <f t="shared" si="146"/>
        <v>0</v>
      </c>
      <c r="AQ563" s="849"/>
      <c r="AR563" s="849"/>
      <c r="AS563" s="849"/>
      <c r="AT563" s="855"/>
      <c r="AU563" s="855"/>
      <c r="AV563" s="834"/>
      <c r="AW563" s="834"/>
      <c r="AX563" s="834"/>
      <c r="AY563" s="834"/>
      <c r="AZ563" s="834"/>
      <c r="BA563" s="834"/>
      <c r="BB563" s="834"/>
      <c r="BC563" s="834"/>
      <c r="BD563" s="834"/>
      <c r="BE563" s="834"/>
      <c r="BF563" s="834"/>
      <c r="BG563" s="842"/>
      <c r="BH563" s="843"/>
      <c r="BI563" s="843"/>
      <c r="ET563" s="33"/>
      <c r="EU563" s="37">
        <f t="shared" si="133"/>
        <v>0</v>
      </c>
      <c r="EV563" s="37" t="str">
        <f t="shared" si="134"/>
        <v/>
      </c>
      <c r="EX563" s="21">
        <f>IF(AND(OR($M563=PL①!$A$25,$M563=PL①!$A$26,$M563=PL①!$A$27),OR($AG563=PL①!$H$26,$AG563=PL①!$H$27,$AG563=PL①!$H$28)),1,0)</f>
        <v>0</v>
      </c>
      <c r="EY563" s="21">
        <f t="shared" si="135"/>
        <v>0</v>
      </c>
      <c r="EZ563" s="112">
        <f>IF($EY563=0,1,IF($O$73="",0,VLOOKUP($O$73,PL②!$A$58:$P$1517,$EY563))+IF($AD$73="",0,VLOOKUP($AD$73,PL②!$A$58:$P$1517,$EY563))+IF($AS$73="",0,VLOOKUP($AS$73,PL②!$A$58:$P$1517,$EY563)))</f>
        <v>1</v>
      </c>
      <c r="FA563" s="21" t="str">
        <f t="shared" si="136"/>
        <v/>
      </c>
      <c r="FB563" s="112"/>
      <c r="FC563" s="21">
        <f>IF(OR($M563=PL①!$A$25,$M563=PL①!$A$26,$M563=PL①!$A$28,$M563=PL①!$A$29),1,0)</f>
        <v>0</v>
      </c>
      <c r="FF563" s="21">
        <f t="shared" si="137"/>
        <v>0</v>
      </c>
      <c r="FG563" s="21">
        <f t="shared" si="138"/>
        <v>0</v>
      </c>
      <c r="FH563" s="21">
        <f>IF(AND($AG563=PL①!$H$29,OR(入力①申請書項目!$M563=PL①!$A$25,入力①申請書項目!$M563=PL①!$A$26,入力①申請書項目!$M563=PL①!$A$27)),1,0)</f>
        <v>0</v>
      </c>
      <c r="FI563" s="21">
        <f>IF(AND($O$69=PL②!$G$1,入力①申請書項目!$AG563=PL①!$H$26,OR(入力①申請書項目!$M563=PL①!$A$25,入力①申請書項目!$M563=PL①!$A$26,入力①申請書項目!$M563=PL①!$A$28,入力①申請書項目!$M563=PL①!$A$29)),1,0)</f>
        <v>0</v>
      </c>
      <c r="FJ563" s="21">
        <f>IF(AND($AT563=PL①!$D$26,OR(入力①申請書項目!$M563=PL①!$A$25,入力①申請書項目!$M563=PL①!$A$26,入力①申請書項目!$M563=PL①!$A$27)),1,0)</f>
        <v>0</v>
      </c>
      <c r="FL563" s="37" t="str">
        <f t="shared" si="139"/>
        <v/>
      </c>
      <c r="FM563" s="37" t="str">
        <f t="shared" si="140"/>
        <v/>
      </c>
      <c r="FN563" s="37" t="str">
        <f t="shared" si="141"/>
        <v/>
      </c>
      <c r="FO563" s="37" t="str">
        <f t="shared" si="142"/>
        <v/>
      </c>
      <c r="FP563" s="37" t="str">
        <f t="shared" si="143"/>
        <v/>
      </c>
      <c r="FR563" s="54">
        <f t="shared" si="144"/>
        <v>1</v>
      </c>
      <c r="FS563" s="54" t="str">
        <f t="shared" si="145"/>
        <v/>
      </c>
    </row>
    <row r="564" spans="4:175">
      <c r="D564" s="410">
        <v>396</v>
      </c>
      <c r="E564" s="842"/>
      <c r="F564" s="843"/>
      <c r="G564" s="842"/>
      <c r="H564" s="843"/>
      <c r="I564" s="843"/>
      <c r="J564" s="842"/>
      <c r="K564" s="843"/>
      <c r="L564" s="843"/>
      <c r="M564" s="842"/>
      <c r="N564" s="842"/>
      <c r="O564" s="842"/>
      <c r="P564" s="842"/>
      <c r="Q564" s="853"/>
      <c r="R564" s="853"/>
      <c r="S564" s="853"/>
      <c r="T564" s="853"/>
      <c r="U564" s="853"/>
      <c r="V564" s="853"/>
      <c r="W564" s="853"/>
      <c r="X564" s="853"/>
      <c r="Y564" s="853"/>
      <c r="Z564" s="853"/>
      <c r="AA564" s="837"/>
      <c r="AB564" s="838"/>
      <c r="AC564" s="838"/>
      <c r="AD564" s="841"/>
      <c r="AE564" s="853"/>
      <c r="AF564" s="853"/>
      <c r="AG564" s="842"/>
      <c r="AH564" s="842"/>
      <c r="AI564" s="842"/>
      <c r="AJ564" s="842"/>
      <c r="AK564" s="839"/>
      <c r="AL564" s="839"/>
      <c r="AM564" s="839"/>
      <c r="AN564" s="853"/>
      <c r="AO564" s="853"/>
      <c r="AP564" s="849">
        <f t="shared" si="146"/>
        <v>0</v>
      </c>
      <c r="AQ564" s="849"/>
      <c r="AR564" s="849"/>
      <c r="AS564" s="849"/>
      <c r="AT564" s="855"/>
      <c r="AU564" s="855"/>
      <c r="AV564" s="834"/>
      <c r="AW564" s="834"/>
      <c r="AX564" s="834"/>
      <c r="AY564" s="834"/>
      <c r="AZ564" s="834"/>
      <c r="BA564" s="834"/>
      <c r="BB564" s="834"/>
      <c r="BC564" s="834"/>
      <c r="BD564" s="834"/>
      <c r="BE564" s="834"/>
      <c r="BF564" s="834"/>
      <c r="BG564" s="842"/>
      <c r="BH564" s="843"/>
      <c r="BI564" s="843"/>
      <c r="ET564" s="33"/>
      <c r="EU564" s="37">
        <f t="shared" si="133"/>
        <v>0</v>
      </c>
      <c r="EV564" s="37" t="str">
        <f t="shared" si="134"/>
        <v/>
      </c>
      <c r="EX564" s="21">
        <f>IF(AND(OR($M564=PL①!$A$25,$M564=PL①!$A$26,$M564=PL①!$A$27),OR($AG564=PL①!$H$26,$AG564=PL①!$H$27,$AG564=PL①!$H$28)),1,0)</f>
        <v>0</v>
      </c>
      <c r="EY564" s="21">
        <f t="shared" si="135"/>
        <v>0</v>
      </c>
      <c r="EZ564" s="112">
        <f>IF($EY564=0,1,IF($O$73="",0,VLOOKUP($O$73,PL②!$A$58:$P$1517,$EY564))+IF($AD$73="",0,VLOOKUP($AD$73,PL②!$A$58:$P$1517,$EY564))+IF($AS$73="",0,VLOOKUP($AS$73,PL②!$A$58:$P$1517,$EY564)))</f>
        <v>1</v>
      </c>
      <c r="FA564" s="21" t="str">
        <f t="shared" si="136"/>
        <v/>
      </c>
      <c r="FB564" s="112"/>
      <c r="FC564" s="21">
        <f>IF(OR($M564=PL①!$A$25,$M564=PL①!$A$26,$M564=PL①!$A$28,$M564=PL①!$A$29),1,0)</f>
        <v>0</v>
      </c>
      <c r="FF564" s="21">
        <f t="shared" si="137"/>
        <v>0</v>
      </c>
      <c r="FG564" s="21">
        <f t="shared" si="138"/>
        <v>0</v>
      </c>
      <c r="FH564" s="21">
        <f>IF(AND($AG564=PL①!$H$29,OR(入力①申請書項目!$M564=PL①!$A$25,入力①申請書項目!$M564=PL①!$A$26,入力①申請書項目!$M564=PL①!$A$27)),1,0)</f>
        <v>0</v>
      </c>
      <c r="FI564" s="21">
        <f>IF(AND($O$69=PL②!$G$1,入力①申請書項目!$AG564=PL①!$H$26,OR(入力①申請書項目!$M564=PL①!$A$25,入力①申請書項目!$M564=PL①!$A$26,入力①申請書項目!$M564=PL①!$A$28,入力①申請書項目!$M564=PL①!$A$29)),1,0)</f>
        <v>0</v>
      </c>
      <c r="FJ564" s="21">
        <f>IF(AND($AT564=PL①!$D$26,OR(入力①申請書項目!$M564=PL①!$A$25,入力①申請書項目!$M564=PL①!$A$26,入力①申請書項目!$M564=PL①!$A$27)),1,0)</f>
        <v>0</v>
      </c>
      <c r="FL564" s="37" t="str">
        <f t="shared" si="139"/>
        <v/>
      </c>
      <c r="FM564" s="37" t="str">
        <f t="shared" si="140"/>
        <v/>
      </c>
      <c r="FN564" s="37" t="str">
        <f t="shared" si="141"/>
        <v/>
      </c>
      <c r="FO564" s="37" t="str">
        <f t="shared" si="142"/>
        <v/>
      </c>
      <c r="FP564" s="37" t="str">
        <f t="shared" si="143"/>
        <v/>
      </c>
      <c r="FR564" s="54">
        <f t="shared" si="144"/>
        <v>1</v>
      </c>
      <c r="FS564" s="54" t="str">
        <f t="shared" si="145"/>
        <v/>
      </c>
    </row>
    <row r="565" spans="4:175">
      <c r="D565" s="410">
        <v>397</v>
      </c>
      <c r="E565" s="842"/>
      <c r="F565" s="843"/>
      <c r="G565" s="842"/>
      <c r="H565" s="843"/>
      <c r="I565" s="843"/>
      <c r="J565" s="842"/>
      <c r="K565" s="843"/>
      <c r="L565" s="843"/>
      <c r="M565" s="842"/>
      <c r="N565" s="842"/>
      <c r="O565" s="842"/>
      <c r="P565" s="842"/>
      <c r="Q565" s="853"/>
      <c r="R565" s="853"/>
      <c r="S565" s="853"/>
      <c r="T565" s="853"/>
      <c r="U565" s="853"/>
      <c r="V565" s="853"/>
      <c r="W565" s="853"/>
      <c r="X565" s="853"/>
      <c r="Y565" s="853"/>
      <c r="Z565" s="853"/>
      <c r="AA565" s="835"/>
      <c r="AB565" s="836"/>
      <c r="AC565" s="836"/>
      <c r="AD565" s="840"/>
      <c r="AE565" s="840"/>
      <c r="AF565" s="841"/>
      <c r="AG565" s="850"/>
      <c r="AH565" s="851"/>
      <c r="AI565" s="851"/>
      <c r="AJ565" s="852"/>
      <c r="AK565" s="839"/>
      <c r="AL565" s="839"/>
      <c r="AM565" s="839"/>
      <c r="AN565" s="854"/>
      <c r="AO565" s="840"/>
      <c r="AP565" s="849">
        <f t="shared" si="146"/>
        <v>0</v>
      </c>
      <c r="AQ565" s="849"/>
      <c r="AR565" s="849"/>
      <c r="AS565" s="849"/>
      <c r="AT565" s="847"/>
      <c r="AU565" s="848"/>
      <c r="AV565" s="834"/>
      <c r="AW565" s="834"/>
      <c r="AX565" s="834"/>
      <c r="AY565" s="834"/>
      <c r="AZ565" s="834"/>
      <c r="BA565" s="834"/>
      <c r="BB565" s="834"/>
      <c r="BC565" s="834"/>
      <c r="BD565" s="844"/>
      <c r="BE565" s="845"/>
      <c r="BF565" s="846"/>
      <c r="BG565" s="842"/>
      <c r="BH565" s="843"/>
      <c r="BI565" s="843"/>
      <c r="ET565" s="33"/>
      <c r="EU565" s="37">
        <f t="shared" si="133"/>
        <v>0</v>
      </c>
      <c r="EV565" s="37" t="str">
        <f t="shared" si="134"/>
        <v/>
      </c>
      <c r="EX565" s="21">
        <f>IF(AND(OR($M565=PL①!$A$25,$M565=PL①!$A$26,$M565=PL①!$A$27),OR($AG565=PL①!$H$26,$AG565=PL①!$H$27,$AG565=PL①!$H$28)),1,0)</f>
        <v>0</v>
      </c>
      <c r="EY565" s="21">
        <f t="shared" si="135"/>
        <v>0</v>
      </c>
      <c r="EZ565" s="112">
        <f>IF($EY565=0,1,IF($O$73="",0,VLOOKUP($O$73,PL②!$A$58:$P$1517,$EY565))+IF($AD$73="",0,VLOOKUP($AD$73,PL②!$A$58:$P$1517,$EY565))+IF($AS$73="",0,VLOOKUP($AS$73,PL②!$A$58:$P$1517,$EY565)))</f>
        <v>1</v>
      </c>
      <c r="FA565" s="21" t="str">
        <f t="shared" si="136"/>
        <v/>
      </c>
      <c r="FB565" s="112"/>
      <c r="FC565" s="21">
        <f>IF(OR($M565=PL①!$A$25,$M565=PL①!$A$26,$M565=PL①!$A$28,$M565=PL①!$A$29),1,0)</f>
        <v>0</v>
      </c>
      <c r="FF565" s="21">
        <f t="shared" si="137"/>
        <v>0</v>
      </c>
      <c r="FG565" s="21">
        <f t="shared" si="138"/>
        <v>0</v>
      </c>
      <c r="FH565" s="21">
        <f>IF(AND($AG565=PL①!$H$29,OR(入力①申請書項目!$M565=PL①!$A$25,入力①申請書項目!$M565=PL①!$A$26,入力①申請書項目!$M565=PL①!$A$27)),1,0)</f>
        <v>0</v>
      </c>
      <c r="FI565" s="21">
        <f>IF(AND($O$69=PL②!$G$1,入力①申請書項目!$AG565=PL①!$H$26,OR(入力①申請書項目!$M565=PL①!$A$25,入力①申請書項目!$M565=PL①!$A$26,入力①申請書項目!$M565=PL①!$A$28,入力①申請書項目!$M565=PL①!$A$29)),1,0)</f>
        <v>0</v>
      </c>
      <c r="FJ565" s="21">
        <f>IF(AND($AT565=PL①!$D$26,OR(入力①申請書項目!$M565=PL①!$A$25,入力①申請書項目!$M565=PL①!$A$26,入力①申請書項目!$M565=PL①!$A$27)),1,0)</f>
        <v>0</v>
      </c>
      <c r="FL565" s="37" t="str">
        <f t="shared" si="139"/>
        <v/>
      </c>
      <c r="FM565" s="37" t="str">
        <f t="shared" si="140"/>
        <v/>
      </c>
      <c r="FN565" s="37" t="str">
        <f t="shared" si="141"/>
        <v/>
      </c>
      <c r="FO565" s="37" t="str">
        <f t="shared" si="142"/>
        <v/>
      </c>
      <c r="FP565" s="37" t="str">
        <f t="shared" si="143"/>
        <v/>
      </c>
      <c r="FR565" s="54">
        <f t="shared" si="144"/>
        <v>1</v>
      </c>
      <c r="FS565" s="54" t="str">
        <f t="shared" si="145"/>
        <v/>
      </c>
    </row>
    <row r="566" spans="4:175">
      <c r="D566" s="410">
        <v>398</v>
      </c>
      <c r="E566" s="842"/>
      <c r="F566" s="843"/>
      <c r="G566" s="842"/>
      <c r="H566" s="843"/>
      <c r="I566" s="843"/>
      <c r="J566" s="842"/>
      <c r="K566" s="843"/>
      <c r="L566" s="843"/>
      <c r="M566" s="842"/>
      <c r="N566" s="842"/>
      <c r="O566" s="842"/>
      <c r="P566" s="842"/>
      <c r="Q566" s="853"/>
      <c r="R566" s="853"/>
      <c r="S566" s="853"/>
      <c r="T566" s="853"/>
      <c r="U566" s="853"/>
      <c r="V566" s="853"/>
      <c r="W566" s="853"/>
      <c r="X566" s="853"/>
      <c r="Y566" s="853"/>
      <c r="Z566" s="853"/>
      <c r="AA566" s="835"/>
      <c r="AB566" s="836"/>
      <c r="AC566" s="836"/>
      <c r="AD566" s="841"/>
      <c r="AE566" s="853"/>
      <c r="AF566" s="853"/>
      <c r="AG566" s="842"/>
      <c r="AH566" s="842"/>
      <c r="AI566" s="842"/>
      <c r="AJ566" s="842"/>
      <c r="AK566" s="839"/>
      <c r="AL566" s="839"/>
      <c r="AM566" s="839"/>
      <c r="AN566" s="853"/>
      <c r="AO566" s="853"/>
      <c r="AP566" s="849">
        <f t="shared" si="146"/>
        <v>0</v>
      </c>
      <c r="AQ566" s="849"/>
      <c r="AR566" s="849"/>
      <c r="AS566" s="849"/>
      <c r="AT566" s="855"/>
      <c r="AU566" s="855"/>
      <c r="AV566" s="834"/>
      <c r="AW566" s="834"/>
      <c r="AX566" s="834"/>
      <c r="AY566" s="834"/>
      <c r="AZ566" s="834"/>
      <c r="BA566" s="834"/>
      <c r="BB566" s="834"/>
      <c r="BC566" s="834"/>
      <c r="BD566" s="834"/>
      <c r="BE566" s="834"/>
      <c r="BF566" s="834"/>
      <c r="BG566" s="842"/>
      <c r="BH566" s="843"/>
      <c r="BI566" s="843"/>
      <c r="ET566" s="33"/>
      <c r="EU566" s="37">
        <f t="shared" si="133"/>
        <v>0</v>
      </c>
      <c r="EV566" s="37" t="str">
        <f t="shared" si="134"/>
        <v/>
      </c>
      <c r="EX566" s="21">
        <f>IF(AND(OR($M566=PL①!$A$25,$M566=PL①!$A$26,$M566=PL①!$A$27),OR($AG566=PL①!$H$26,$AG566=PL①!$H$27,$AG566=PL①!$H$28)),1,0)</f>
        <v>0</v>
      </c>
      <c r="EY566" s="21">
        <f t="shared" si="135"/>
        <v>0</v>
      </c>
      <c r="EZ566" s="112">
        <f>IF($EY566=0,1,IF($O$73="",0,VLOOKUP($O$73,PL②!$A$58:$P$1517,$EY566))+IF($AD$73="",0,VLOOKUP($AD$73,PL②!$A$58:$P$1517,$EY566))+IF($AS$73="",0,VLOOKUP($AS$73,PL②!$A$58:$P$1517,$EY566)))</f>
        <v>1</v>
      </c>
      <c r="FA566" s="21" t="str">
        <f t="shared" si="136"/>
        <v/>
      </c>
      <c r="FB566" s="112"/>
      <c r="FC566" s="21">
        <f>IF(OR($M566=PL①!$A$25,$M566=PL①!$A$26,$M566=PL①!$A$28,$M566=PL①!$A$29),1,0)</f>
        <v>0</v>
      </c>
      <c r="FF566" s="21">
        <f t="shared" si="137"/>
        <v>0</v>
      </c>
      <c r="FG566" s="21">
        <f t="shared" si="138"/>
        <v>0</v>
      </c>
      <c r="FH566" s="21">
        <f>IF(AND($AG566=PL①!$H$29,OR(入力①申請書項目!$M566=PL①!$A$25,入力①申請書項目!$M566=PL①!$A$26,入力①申請書項目!$M566=PL①!$A$27)),1,0)</f>
        <v>0</v>
      </c>
      <c r="FI566" s="21">
        <f>IF(AND($O$69=PL②!$G$1,入力①申請書項目!$AG566=PL①!$H$26,OR(入力①申請書項目!$M566=PL①!$A$25,入力①申請書項目!$M566=PL①!$A$26,入力①申請書項目!$M566=PL①!$A$28,入力①申請書項目!$M566=PL①!$A$29)),1,0)</f>
        <v>0</v>
      </c>
      <c r="FJ566" s="21">
        <f>IF(AND($AT566=PL①!$D$26,OR(入力①申請書項目!$M566=PL①!$A$25,入力①申請書項目!$M566=PL①!$A$26,入力①申請書項目!$M566=PL①!$A$27)),1,0)</f>
        <v>0</v>
      </c>
      <c r="FL566" s="37" t="str">
        <f t="shared" si="139"/>
        <v/>
      </c>
      <c r="FM566" s="37" t="str">
        <f t="shared" si="140"/>
        <v/>
      </c>
      <c r="FN566" s="37" t="str">
        <f t="shared" si="141"/>
        <v/>
      </c>
      <c r="FO566" s="37" t="str">
        <f t="shared" si="142"/>
        <v/>
      </c>
      <c r="FP566" s="37" t="str">
        <f t="shared" si="143"/>
        <v/>
      </c>
      <c r="FR566" s="54">
        <f t="shared" si="144"/>
        <v>1</v>
      </c>
      <c r="FS566" s="54" t="str">
        <f t="shared" si="145"/>
        <v/>
      </c>
    </row>
    <row r="567" spans="4:175">
      <c r="D567" s="410">
        <v>399</v>
      </c>
      <c r="E567" s="842"/>
      <c r="F567" s="843"/>
      <c r="G567" s="842"/>
      <c r="H567" s="843"/>
      <c r="I567" s="843"/>
      <c r="J567" s="842"/>
      <c r="K567" s="843"/>
      <c r="L567" s="843"/>
      <c r="M567" s="842"/>
      <c r="N567" s="842"/>
      <c r="O567" s="842"/>
      <c r="P567" s="842"/>
      <c r="Q567" s="853"/>
      <c r="R567" s="853"/>
      <c r="S567" s="853"/>
      <c r="T567" s="853"/>
      <c r="U567" s="853"/>
      <c r="V567" s="853"/>
      <c r="W567" s="853"/>
      <c r="X567" s="853"/>
      <c r="Y567" s="853"/>
      <c r="Z567" s="853"/>
      <c r="AA567" s="837"/>
      <c r="AB567" s="838"/>
      <c r="AC567" s="838"/>
      <c r="AD567" s="841"/>
      <c r="AE567" s="853"/>
      <c r="AF567" s="853"/>
      <c r="AG567" s="842"/>
      <c r="AH567" s="842"/>
      <c r="AI567" s="842"/>
      <c r="AJ567" s="842"/>
      <c r="AK567" s="839"/>
      <c r="AL567" s="839"/>
      <c r="AM567" s="839"/>
      <c r="AN567" s="853"/>
      <c r="AO567" s="853"/>
      <c r="AP567" s="849">
        <f t="shared" si="146"/>
        <v>0</v>
      </c>
      <c r="AQ567" s="849"/>
      <c r="AR567" s="849"/>
      <c r="AS567" s="849"/>
      <c r="AT567" s="855"/>
      <c r="AU567" s="855"/>
      <c r="AV567" s="834"/>
      <c r="AW567" s="834"/>
      <c r="AX567" s="834"/>
      <c r="AY567" s="834"/>
      <c r="AZ567" s="834"/>
      <c r="BA567" s="834"/>
      <c r="BB567" s="834"/>
      <c r="BC567" s="834"/>
      <c r="BD567" s="834"/>
      <c r="BE567" s="834"/>
      <c r="BF567" s="834"/>
      <c r="BG567" s="842"/>
      <c r="BH567" s="843"/>
      <c r="BI567" s="843"/>
      <c r="ET567" s="33"/>
      <c r="EU567" s="37">
        <f t="shared" si="133"/>
        <v>0</v>
      </c>
      <c r="EV567" s="37" t="str">
        <f t="shared" si="134"/>
        <v/>
      </c>
      <c r="EX567" s="21">
        <f>IF(AND(OR($M567=PL①!$A$25,$M567=PL①!$A$26,$M567=PL①!$A$27),OR($AG567=PL①!$H$26,$AG567=PL①!$H$27,$AG567=PL①!$H$28)),1,0)</f>
        <v>0</v>
      </c>
      <c r="EY567" s="21">
        <f t="shared" si="135"/>
        <v>0</v>
      </c>
      <c r="EZ567" s="112">
        <f>IF($EY567=0,1,IF($O$73="",0,VLOOKUP($O$73,PL②!$A$58:$P$1517,$EY567))+IF($AD$73="",0,VLOOKUP($AD$73,PL②!$A$58:$P$1517,$EY567))+IF($AS$73="",0,VLOOKUP($AS$73,PL②!$A$58:$P$1517,$EY567)))</f>
        <v>1</v>
      </c>
      <c r="FA567" s="21" t="str">
        <f t="shared" si="136"/>
        <v/>
      </c>
      <c r="FB567" s="112"/>
      <c r="FC567" s="21">
        <f>IF(OR($M567=PL①!$A$25,$M567=PL①!$A$26,$M567=PL①!$A$28,$M567=PL①!$A$29),1,0)</f>
        <v>0</v>
      </c>
      <c r="FF567" s="21">
        <f t="shared" si="137"/>
        <v>0</v>
      </c>
      <c r="FG567" s="21">
        <f t="shared" si="138"/>
        <v>0</v>
      </c>
      <c r="FH567" s="21">
        <f>IF(AND($AG567=PL①!$H$29,OR(入力①申請書項目!$M567=PL①!$A$25,入力①申請書項目!$M567=PL①!$A$26,入力①申請書項目!$M567=PL①!$A$27)),1,0)</f>
        <v>0</v>
      </c>
      <c r="FI567" s="21">
        <f>IF(AND($O$69=PL②!$G$1,入力①申請書項目!$AG567=PL①!$H$26,OR(入力①申請書項目!$M567=PL①!$A$25,入力①申請書項目!$M567=PL①!$A$26,入力①申請書項目!$M567=PL①!$A$28,入力①申請書項目!$M567=PL①!$A$29)),1,0)</f>
        <v>0</v>
      </c>
      <c r="FJ567" s="21">
        <f>IF(AND($AT567=PL①!$D$26,OR(入力①申請書項目!$M567=PL①!$A$25,入力①申請書項目!$M567=PL①!$A$26,入力①申請書項目!$M567=PL①!$A$27)),1,0)</f>
        <v>0</v>
      </c>
      <c r="FL567" s="37" t="str">
        <f t="shared" si="139"/>
        <v/>
      </c>
      <c r="FM567" s="37" t="str">
        <f t="shared" si="140"/>
        <v/>
      </c>
      <c r="FN567" s="37" t="str">
        <f t="shared" si="141"/>
        <v/>
      </c>
      <c r="FO567" s="37" t="str">
        <f t="shared" si="142"/>
        <v/>
      </c>
      <c r="FP567" s="37" t="str">
        <f t="shared" si="143"/>
        <v/>
      </c>
      <c r="FR567" s="54">
        <f t="shared" si="144"/>
        <v>1</v>
      </c>
      <c r="FS567" s="54" t="str">
        <f t="shared" si="145"/>
        <v/>
      </c>
    </row>
    <row r="568" spans="4:175">
      <c r="D568" s="410">
        <v>400</v>
      </c>
      <c r="E568" s="842"/>
      <c r="F568" s="843"/>
      <c r="G568" s="842"/>
      <c r="H568" s="843"/>
      <c r="I568" s="843"/>
      <c r="J568" s="842"/>
      <c r="K568" s="843"/>
      <c r="L568" s="843"/>
      <c r="M568" s="842"/>
      <c r="N568" s="842"/>
      <c r="O568" s="842"/>
      <c r="P568" s="842"/>
      <c r="Q568" s="853"/>
      <c r="R568" s="853"/>
      <c r="S568" s="853"/>
      <c r="T568" s="853"/>
      <c r="U568" s="853"/>
      <c r="V568" s="853"/>
      <c r="W568" s="853"/>
      <c r="X568" s="853"/>
      <c r="Y568" s="853"/>
      <c r="Z568" s="853"/>
      <c r="AA568" s="835"/>
      <c r="AB568" s="836"/>
      <c r="AC568" s="836"/>
      <c r="AD568" s="840"/>
      <c r="AE568" s="840"/>
      <c r="AF568" s="841"/>
      <c r="AG568" s="850"/>
      <c r="AH568" s="851"/>
      <c r="AI568" s="851"/>
      <c r="AJ568" s="852"/>
      <c r="AK568" s="839"/>
      <c r="AL568" s="839"/>
      <c r="AM568" s="839"/>
      <c r="AN568" s="854"/>
      <c r="AO568" s="840"/>
      <c r="AP568" s="849">
        <f t="shared" si="146"/>
        <v>0</v>
      </c>
      <c r="AQ568" s="849"/>
      <c r="AR568" s="849"/>
      <c r="AS568" s="849"/>
      <c r="AT568" s="847"/>
      <c r="AU568" s="848"/>
      <c r="AV568" s="834"/>
      <c r="AW568" s="834"/>
      <c r="AX568" s="834"/>
      <c r="AY568" s="834"/>
      <c r="AZ568" s="834"/>
      <c r="BA568" s="834"/>
      <c r="BB568" s="834"/>
      <c r="BC568" s="834"/>
      <c r="BD568" s="844"/>
      <c r="BE568" s="845"/>
      <c r="BF568" s="846"/>
      <c r="BG568" s="842"/>
      <c r="BH568" s="843"/>
      <c r="BI568" s="843"/>
      <c r="ET568" s="33"/>
      <c r="EU568" s="37">
        <f t="shared" si="133"/>
        <v>0</v>
      </c>
      <c r="EV568" s="37" t="str">
        <f t="shared" si="134"/>
        <v/>
      </c>
      <c r="EX568" s="21">
        <f>IF(AND(OR($M568=PL①!$A$25,$M568=PL①!$A$26,$M568=PL①!$A$27),OR($AG568=PL①!$H$26,$AG568=PL①!$H$27,$AG568=PL①!$H$28)),1,0)</f>
        <v>0</v>
      </c>
      <c r="EY568" s="21">
        <f t="shared" si="135"/>
        <v>0</v>
      </c>
      <c r="EZ568" s="112">
        <f>IF($EY568=0,1,IF($O$73="",0,VLOOKUP($O$73,PL②!$A$58:$P$1517,$EY568))+IF($AD$73="",0,VLOOKUP($AD$73,PL②!$A$58:$P$1517,$EY568))+IF($AS$73="",0,VLOOKUP($AS$73,PL②!$A$58:$P$1517,$EY568)))</f>
        <v>1</v>
      </c>
      <c r="FA568" s="21" t="str">
        <f t="shared" si="136"/>
        <v/>
      </c>
      <c r="FB568" s="112"/>
      <c r="FC568" s="21">
        <f>IF(OR($M568=PL①!$A$25,$M568=PL①!$A$26,$M568=PL①!$A$28,$M568=PL①!$A$29),1,0)</f>
        <v>0</v>
      </c>
      <c r="FF568" s="21">
        <f t="shared" si="137"/>
        <v>0</v>
      </c>
      <c r="FG568" s="21">
        <f t="shared" si="138"/>
        <v>0</v>
      </c>
      <c r="FH568" s="21">
        <f>IF(AND($AG568=PL①!$H$29,OR(入力①申請書項目!$M568=PL①!$A$25,入力①申請書項目!$M568=PL①!$A$26,入力①申請書項目!$M568=PL①!$A$27)),1,0)</f>
        <v>0</v>
      </c>
      <c r="FI568" s="21">
        <f>IF(AND($O$69=PL②!$G$1,入力①申請書項目!$AG568=PL①!$H$26,OR(入力①申請書項目!$M568=PL①!$A$25,入力①申請書項目!$M568=PL①!$A$26,入力①申請書項目!$M568=PL①!$A$28,入力①申請書項目!$M568=PL①!$A$29)),1,0)</f>
        <v>0</v>
      </c>
      <c r="FJ568" s="21">
        <f>IF(AND($AT568=PL①!$D$26,OR(入力①申請書項目!$M568=PL①!$A$25,入力①申請書項目!$M568=PL①!$A$26,入力①申請書項目!$M568=PL①!$A$27)),1,0)</f>
        <v>0</v>
      </c>
      <c r="FL568" s="37" t="str">
        <f t="shared" si="139"/>
        <v/>
      </c>
      <c r="FM568" s="37" t="str">
        <f t="shared" si="140"/>
        <v/>
      </c>
      <c r="FN568" s="37" t="str">
        <f t="shared" si="141"/>
        <v/>
      </c>
      <c r="FO568" s="37" t="str">
        <f t="shared" si="142"/>
        <v/>
      </c>
      <c r="FP568" s="37" t="str">
        <f t="shared" si="143"/>
        <v/>
      </c>
      <c r="FR568" s="54">
        <f t="shared" si="144"/>
        <v>1</v>
      </c>
      <c r="FS568" s="54" t="str">
        <f t="shared" si="145"/>
        <v/>
      </c>
    </row>
    <row r="569" spans="4:175">
      <c r="D569" s="410">
        <v>401</v>
      </c>
      <c r="E569" s="842"/>
      <c r="F569" s="843"/>
      <c r="G569" s="842"/>
      <c r="H569" s="843"/>
      <c r="I569" s="843"/>
      <c r="J569" s="842"/>
      <c r="K569" s="843"/>
      <c r="L569" s="843"/>
      <c r="M569" s="842"/>
      <c r="N569" s="842"/>
      <c r="O569" s="842"/>
      <c r="P569" s="842"/>
      <c r="Q569" s="853"/>
      <c r="R569" s="853"/>
      <c r="S569" s="853"/>
      <c r="T569" s="853"/>
      <c r="U569" s="853"/>
      <c r="V569" s="853"/>
      <c r="W569" s="853"/>
      <c r="X569" s="853"/>
      <c r="Y569" s="853"/>
      <c r="Z569" s="853"/>
      <c r="AA569" s="835"/>
      <c r="AB569" s="836"/>
      <c r="AC569" s="836"/>
      <c r="AD569" s="841"/>
      <c r="AE569" s="853"/>
      <c r="AF569" s="853"/>
      <c r="AG569" s="842"/>
      <c r="AH569" s="842"/>
      <c r="AI569" s="842"/>
      <c r="AJ569" s="842"/>
      <c r="AK569" s="839"/>
      <c r="AL569" s="839"/>
      <c r="AM569" s="839"/>
      <c r="AN569" s="853"/>
      <c r="AO569" s="853"/>
      <c r="AP569" s="849">
        <f t="shared" si="146"/>
        <v>0</v>
      </c>
      <c r="AQ569" s="849"/>
      <c r="AR569" s="849"/>
      <c r="AS569" s="849"/>
      <c r="AT569" s="855"/>
      <c r="AU569" s="855"/>
      <c r="AV569" s="834"/>
      <c r="AW569" s="834"/>
      <c r="AX569" s="834"/>
      <c r="AY569" s="834"/>
      <c r="AZ569" s="834"/>
      <c r="BA569" s="834"/>
      <c r="BB569" s="834"/>
      <c r="BC569" s="834"/>
      <c r="BD569" s="834"/>
      <c r="BE569" s="834"/>
      <c r="BF569" s="834"/>
      <c r="BG569" s="842"/>
      <c r="BH569" s="843"/>
      <c r="BI569" s="843"/>
      <c r="ET569" s="33"/>
      <c r="EU569" s="37">
        <f t="shared" si="133"/>
        <v>0</v>
      </c>
      <c r="EV569" s="37" t="str">
        <f t="shared" si="134"/>
        <v/>
      </c>
      <c r="EX569" s="21">
        <f>IF(AND(OR($M569=PL①!$A$25,$M569=PL①!$A$26,$M569=PL①!$A$27),OR($AG569=PL①!$H$26,$AG569=PL①!$H$27,$AG569=PL①!$H$28)),1,0)</f>
        <v>0</v>
      </c>
      <c r="EY569" s="21">
        <f t="shared" si="135"/>
        <v>0</v>
      </c>
      <c r="EZ569" s="112">
        <f>IF($EY569=0,1,IF($O$73="",0,VLOOKUP($O$73,PL②!$A$58:$P$1517,$EY569))+IF($AD$73="",0,VLOOKUP($AD$73,PL②!$A$58:$P$1517,$EY569))+IF($AS$73="",0,VLOOKUP($AS$73,PL②!$A$58:$P$1517,$EY569)))</f>
        <v>1</v>
      </c>
      <c r="FA569" s="21" t="str">
        <f t="shared" si="136"/>
        <v/>
      </c>
      <c r="FB569" s="112"/>
      <c r="FC569" s="21">
        <f>IF(OR($M569=PL①!$A$25,$M569=PL①!$A$26,$M569=PL①!$A$28,$M569=PL①!$A$29),1,0)</f>
        <v>0</v>
      </c>
      <c r="FF569" s="21">
        <f t="shared" si="137"/>
        <v>0</v>
      </c>
      <c r="FG569" s="21">
        <f t="shared" si="138"/>
        <v>0</v>
      </c>
      <c r="FH569" s="21">
        <f>IF(AND($AG569=PL①!$H$29,OR(入力①申請書項目!$M569=PL①!$A$25,入力①申請書項目!$M569=PL①!$A$26,入力①申請書項目!$M569=PL①!$A$27)),1,0)</f>
        <v>0</v>
      </c>
      <c r="FI569" s="21">
        <f>IF(AND($O$69=PL②!$G$1,入力①申請書項目!$AG569=PL①!$H$26,OR(入力①申請書項目!$M569=PL①!$A$25,入力①申請書項目!$M569=PL①!$A$26,入力①申請書項目!$M569=PL①!$A$28,入力①申請書項目!$M569=PL①!$A$29)),1,0)</f>
        <v>0</v>
      </c>
      <c r="FJ569" s="21">
        <f>IF(AND($AT569=PL①!$D$26,OR(入力①申請書項目!$M569=PL①!$A$25,入力①申請書項目!$M569=PL①!$A$26,入力①申請書項目!$M569=PL①!$A$27)),1,0)</f>
        <v>0</v>
      </c>
      <c r="FL569" s="37" t="str">
        <f t="shared" si="139"/>
        <v/>
      </c>
      <c r="FM569" s="37" t="str">
        <f t="shared" si="140"/>
        <v/>
      </c>
      <c r="FN569" s="37" t="str">
        <f t="shared" si="141"/>
        <v/>
      </c>
      <c r="FO569" s="37" t="str">
        <f t="shared" si="142"/>
        <v/>
      </c>
      <c r="FP569" s="37" t="str">
        <f t="shared" si="143"/>
        <v/>
      </c>
      <c r="FR569" s="54">
        <f t="shared" si="144"/>
        <v>1</v>
      </c>
      <c r="FS569" s="54" t="str">
        <f t="shared" si="145"/>
        <v/>
      </c>
    </row>
    <row r="570" spans="4:175">
      <c r="D570" s="410">
        <v>402</v>
      </c>
      <c r="E570" s="842"/>
      <c r="F570" s="843"/>
      <c r="G570" s="842"/>
      <c r="H570" s="843"/>
      <c r="I570" s="843"/>
      <c r="J570" s="842"/>
      <c r="K570" s="843"/>
      <c r="L570" s="843"/>
      <c r="M570" s="842"/>
      <c r="N570" s="842"/>
      <c r="O570" s="842"/>
      <c r="P570" s="842"/>
      <c r="Q570" s="853"/>
      <c r="R570" s="853"/>
      <c r="S570" s="853"/>
      <c r="T570" s="853"/>
      <c r="U570" s="853"/>
      <c r="V570" s="853"/>
      <c r="W570" s="853"/>
      <c r="X570" s="853"/>
      <c r="Y570" s="853"/>
      <c r="Z570" s="853"/>
      <c r="AA570" s="837"/>
      <c r="AB570" s="838"/>
      <c r="AC570" s="838"/>
      <c r="AD570" s="841"/>
      <c r="AE570" s="853"/>
      <c r="AF570" s="853"/>
      <c r="AG570" s="842"/>
      <c r="AH570" s="842"/>
      <c r="AI570" s="842"/>
      <c r="AJ570" s="842"/>
      <c r="AK570" s="839"/>
      <c r="AL570" s="839"/>
      <c r="AM570" s="839"/>
      <c r="AN570" s="853"/>
      <c r="AO570" s="853"/>
      <c r="AP570" s="849">
        <f t="shared" si="146"/>
        <v>0</v>
      </c>
      <c r="AQ570" s="849"/>
      <c r="AR570" s="849"/>
      <c r="AS570" s="849"/>
      <c r="AT570" s="855"/>
      <c r="AU570" s="855"/>
      <c r="AV570" s="834"/>
      <c r="AW570" s="834"/>
      <c r="AX570" s="834"/>
      <c r="AY570" s="834"/>
      <c r="AZ570" s="834"/>
      <c r="BA570" s="834"/>
      <c r="BB570" s="834"/>
      <c r="BC570" s="834"/>
      <c r="BD570" s="834"/>
      <c r="BE570" s="834"/>
      <c r="BF570" s="834"/>
      <c r="BG570" s="842"/>
      <c r="BH570" s="843"/>
      <c r="BI570" s="843"/>
      <c r="ET570" s="33"/>
      <c r="EU570" s="37">
        <f t="shared" si="133"/>
        <v>0</v>
      </c>
      <c r="EV570" s="37" t="str">
        <f t="shared" si="134"/>
        <v/>
      </c>
      <c r="EX570" s="21">
        <f>IF(AND(OR($M570=PL①!$A$25,$M570=PL①!$A$26,$M570=PL①!$A$27),OR($AG570=PL①!$H$26,$AG570=PL①!$H$27,$AG570=PL①!$H$28)),1,0)</f>
        <v>0</v>
      </c>
      <c r="EY570" s="21">
        <f t="shared" si="135"/>
        <v>0</v>
      </c>
      <c r="EZ570" s="112">
        <f>IF($EY570=0,1,IF($O$73="",0,VLOOKUP($O$73,PL②!$A$58:$P$1517,$EY570))+IF($AD$73="",0,VLOOKUP($AD$73,PL②!$A$58:$P$1517,$EY570))+IF($AS$73="",0,VLOOKUP($AS$73,PL②!$A$58:$P$1517,$EY570)))</f>
        <v>1</v>
      </c>
      <c r="FA570" s="21" t="str">
        <f t="shared" si="136"/>
        <v/>
      </c>
      <c r="FB570" s="112"/>
      <c r="FC570" s="21">
        <f>IF(OR($M570=PL①!$A$25,$M570=PL①!$A$26,$M570=PL①!$A$28,$M570=PL①!$A$29),1,0)</f>
        <v>0</v>
      </c>
      <c r="FF570" s="21">
        <f t="shared" si="137"/>
        <v>0</v>
      </c>
      <c r="FG570" s="21">
        <f t="shared" si="138"/>
        <v>0</v>
      </c>
      <c r="FH570" s="21">
        <f>IF(AND($AG570=PL①!$H$29,OR(入力①申請書項目!$M570=PL①!$A$25,入力①申請書項目!$M570=PL①!$A$26,入力①申請書項目!$M570=PL①!$A$27)),1,0)</f>
        <v>0</v>
      </c>
      <c r="FI570" s="21">
        <f>IF(AND($O$69=PL②!$G$1,入力①申請書項目!$AG570=PL①!$H$26,OR(入力①申請書項目!$M570=PL①!$A$25,入力①申請書項目!$M570=PL①!$A$26,入力①申請書項目!$M570=PL①!$A$28,入力①申請書項目!$M570=PL①!$A$29)),1,0)</f>
        <v>0</v>
      </c>
      <c r="FJ570" s="21">
        <f>IF(AND($AT570=PL①!$D$26,OR(入力①申請書項目!$M570=PL①!$A$25,入力①申請書項目!$M570=PL①!$A$26,入力①申請書項目!$M570=PL①!$A$27)),1,0)</f>
        <v>0</v>
      </c>
      <c r="FL570" s="37" t="str">
        <f t="shared" si="139"/>
        <v/>
      </c>
      <c r="FM570" s="37" t="str">
        <f t="shared" si="140"/>
        <v/>
      </c>
      <c r="FN570" s="37" t="str">
        <f t="shared" si="141"/>
        <v/>
      </c>
      <c r="FO570" s="37" t="str">
        <f t="shared" si="142"/>
        <v/>
      </c>
      <c r="FP570" s="37" t="str">
        <f t="shared" si="143"/>
        <v/>
      </c>
      <c r="FR570" s="54">
        <f t="shared" si="144"/>
        <v>1</v>
      </c>
      <c r="FS570" s="54" t="str">
        <f t="shared" si="145"/>
        <v/>
      </c>
    </row>
    <row r="571" spans="4:175">
      <c r="D571" s="410">
        <v>403</v>
      </c>
      <c r="E571" s="842"/>
      <c r="F571" s="843"/>
      <c r="G571" s="842"/>
      <c r="H571" s="843"/>
      <c r="I571" s="843"/>
      <c r="J571" s="842"/>
      <c r="K571" s="843"/>
      <c r="L571" s="843"/>
      <c r="M571" s="842"/>
      <c r="N571" s="842"/>
      <c r="O571" s="842"/>
      <c r="P571" s="842"/>
      <c r="Q571" s="853"/>
      <c r="R571" s="853"/>
      <c r="S571" s="853"/>
      <c r="T571" s="853"/>
      <c r="U571" s="853"/>
      <c r="V571" s="853"/>
      <c r="W571" s="853"/>
      <c r="X571" s="853"/>
      <c r="Y571" s="853"/>
      <c r="Z571" s="853"/>
      <c r="AA571" s="835"/>
      <c r="AB571" s="836"/>
      <c r="AC571" s="836"/>
      <c r="AD571" s="840"/>
      <c r="AE571" s="840"/>
      <c r="AF571" s="841"/>
      <c r="AG571" s="850"/>
      <c r="AH571" s="851"/>
      <c r="AI571" s="851"/>
      <c r="AJ571" s="852"/>
      <c r="AK571" s="839"/>
      <c r="AL571" s="839"/>
      <c r="AM571" s="839"/>
      <c r="AN571" s="854"/>
      <c r="AO571" s="840"/>
      <c r="AP571" s="849">
        <f t="shared" si="146"/>
        <v>0</v>
      </c>
      <c r="AQ571" s="849"/>
      <c r="AR571" s="849"/>
      <c r="AS571" s="849"/>
      <c r="AT571" s="847"/>
      <c r="AU571" s="848"/>
      <c r="AV571" s="834"/>
      <c r="AW571" s="834"/>
      <c r="AX571" s="834"/>
      <c r="AY571" s="834"/>
      <c r="AZ571" s="834"/>
      <c r="BA571" s="834"/>
      <c r="BB571" s="834"/>
      <c r="BC571" s="834"/>
      <c r="BD571" s="844"/>
      <c r="BE571" s="845"/>
      <c r="BF571" s="846"/>
      <c r="BG571" s="842"/>
      <c r="BH571" s="843"/>
      <c r="BI571" s="843"/>
      <c r="ET571" s="33"/>
      <c r="EU571" s="37">
        <f t="shared" si="133"/>
        <v>0</v>
      </c>
      <c r="EV571" s="37" t="str">
        <f t="shared" si="134"/>
        <v/>
      </c>
      <c r="EX571" s="21">
        <f>IF(AND(OR($M571=PL①!$A$25,$M571=PL①!$A$26,$M571=PL①!$A$27),OR($AG571=PL①!$H$26,$AG571=PL①!$H$27,$AG571=PL①!$H$28)),1,0)</f>
        <v>0</v>
      </c>
      <c r="EY571" s="21">
        <f t="shared" si="135"/>
        <v>0</v>
      </c>
      <c r="EZ571" s="112">
        <f>IF($EY571=0,1,IF($O$73="",0,VLOOKUP($O$73,PL②!$A$58:$P$1517,$EY571))+IF($AD$73="",0,VLOOKUP($AD$73,PL②!$A$58:$P$1517,$EY571))+IF($AS$73="",0,VLOOKUP($AS$73,PL②!$A$58:$P$1517,$EY571)))</f>
        <v>1</v>
      </c>
      <c r="FA571" s="21" t="str">
        <f t="shared" si="136"/>
        <v/>
      </c>
      <c r="FB571" s="112"/>
      <c r="FC571" s="21">
        <f>IF(OR($M571=PL①!$A$25,$M571=PL①!$A$26,$M571=PL①!$A$28,$M571=PL①!$A$29),1,0)</f>
        <v>0</v>
      </c>
      <c r="FF571" s="21">
        <f t="shared" si="137"/>
        <v>0</v>
      </c>
      <c r="FG571" s="21">
        <f t="shared" si="138"/>
        <v>0</v>
      </c>
      <c r="FH571" s="21">
        <f>IF(AND($AG571=PL①!$H$29,OR(入力①申請書項目!$M571=PL①!$A$25,入力①申請書項目!$M571=PL①!$A$26,入力①申請書項目!$M571=PL①!$A$27)),1,0)</f>
        <v>0</v>
      </c>
      <c r="FI571" s="21">
        <f>IF(AND($O$69=PL②!$G$1,入力①申請書項目!$AG571=PL①!$H$26,OR(入力①申請書項目!$M571=PL①!$A$25,入力①申請書項目!$M571=PL①!$A$26,入力①申請書項目!$M571=PL①!$A$28,入力①申請書項目!$M571=PL①!$A$29)),1,0)</f>
        <v>0</v>
      </c>
      <c r="FJ571" s="21">
        <f>IF(AND($AT571=PL①!$D$26,OR(入力①申請書項目!$M571=PL①!$A$25,入力①申請書項目!$M571=PL①!$A$26,入力①申請書項目!$M571=PL①!$A$27)),1,0)</f>
        <v>0</v>
      </c>
      <c r="FL571" s="37" t="str">
        <f t="shared" si="139"/>
        <v/>
      </c>
      <c r="FM571" s="37" t="str">
        <f t="shared" si="140"/>
        <v/>
      </c>
      <c r="FN571" s="37" t="str">
        <f t="shared" si="141"/>
        <v/>
      </c>
      <c r="FO571" s="37" t="str">
        <f t="shared" si="142"/>
        <v/>
      </c>
      <c r="FP571" s="37" t="str">
        <f t="shared" si="143"/>
        <v/>
      </c>
      <c r="FR571" s="54">
        <f t="shared" si="144"/>
        <v>1</v>
      </c>
      <c r="FS571" s="54" t="str">
        <f t="shared" si="145"/>
        <v/>
      </c>
    </row>
    <row r="572" spans="4:175">
      <c r="D572" s="410">
        <v>404</v>
      </c>
      <c r="E572" s="842"/>
      <c r="F572" s="843"/>
      <c r="G572" s="842"/>
      <c r="H572" s="843"/>
      <c r="I572" s="843"/>
      <c r="J572" s="842"/>
      <c r="K572" s="843"/>
      <c r="L572" s="843"/>
      <c r="M572" s="842"/>
      <c r="N572" s="842"/>
      <c r="O572" s="842"/>
      <c r="P572" s="842"/>
      <c r="Q572" s="853"/>
      <c r="R572" s="853"/>
      <c r="S572" s="853"/>
      <c r="T572" s="853"/>
      <c r="U572" s="853"/>
      <c r="V572" s="853"/>
      <c r="W572" s="853"/>
      <c r="X572" s="853"/>
      <c r="Y572" s="853"/>
      <c r="Z572" s="853"/>
      <c r="AA572" s="835"/>
      <c r="AB572" s="836"/>
      <c r="AC572" s="836"/>
      <c r="AD572" s="841"/>
      <c r="AE572" s="853"/>
      <c r="AF572" s="853"/>
      <c r="AG572" s="842"/>
      <c r="AH572" s="842"/>
      <c r="AI572" s="842"/>
      <c r="AJ572" s="842"/>
      <c r="AK572" s="839"/>
      <c r="AL572" s="839"/>
      <c r="AM572" s="839"/>
      <c r="AN572" s="853"/>
      <c r="AO572" s="853"/>
      <c r="AP572" s="849">
        <f t="shared" si="146"/>
        <v>0</v>
      </c>
      <c r="AQ572" s="849"/>
      <c r="AR572" s="849"/>
      <c r="AS572" s="849"/>
      <c r="AT572" s="855"/>
      <c r="AU572" s="855"/>
      <c r="AV572" s="834"/>
      <c r="AW572" s="834"/>
      <c r="AX572" s="834"/>
      <c r="AY572" s="834"/>
      <c r="AZ572" s="834"/>
      <c r="BA572" s="834"/>
      <c r="BB572" s="834"/>
      <c r="BC572" s="834"/>
      <c r="BD572" s="834"/>
      <c r="BE572" s="834"/>
      <c r="BF572" s="834"/>
      <c r="BG572" s="842"/>
      <c r="BH572" s="843"/>
      <c r="BI572" s="843"/>
      <c r="ET572" s="33"/>
      <c r="EU572" s="37">
        <f t="shared" si="133"/>
        <v>0</v>
      </c>
      <c r="EV572" s="37" t="str">
        <f t="shared" si="134"/>
        <v/>
      </c>
      <c r="EX572" s="21">
        <f>IF(AND(OR($M572=PL①!$A$25,$M572=PL①!$A$26,$M572=PL①!$A$27),OR($AG572=PL①!$H$26,$AG572=PL①!$H$27,$AG572=PL①!$H$28)),1,0)</f>
        <v>0</v>
      </c>
      <c r="EY572" s="21">
        <f t="shared" si="135"/>
        <v>0</v>
      </c>
      <c r="EZ572" s="112">
        <f>IF($EY572=0,1,IF($O$73="",0,VLOOKUP($O$73,PL②!$A$58:$P$1517,$EY572))+IF($AD$73="",0,VLOOKUP($AD$73,PL②!$A$58:$P$1517,$EY572))+IF($AS$73="",0,VLOOKUP($AS$73,PL②!$A$58:$P$1517,$EY572)))</f>
        <v>1</v>
      </c>
      <c r="FA572" s="21" t="str">
        <f t="shared" si="136"/>
        <v/>
      </c>
      <c r="FB572" s="112"/>
      <c r="FC572" s="21">
        <f>IF(OR($M572=PL①!$A$25,$M572=PL①!$A$26,$M572=PL①!$A$28,$M572=PL①!$A$29),1,0)</f>
        <v>0</v>
      </c>
      <c r="FF572" s="21">
        <f t="shared" si="137"/>
        <v>0</v>
      </c>
      <c r="FG572" s="21">
        <f t="shared" si="138"/>
        <v>0</v>
      </c>
      <c r="FH572" s="21">
        <f>IF(AND($AG572=PL①!$H$29,OR(入力①申請書項目!$M572=PL①!$A$25,入力①申請書項目!$M572=PL①!$A$26,入力①申請書項目!$M572=PL①!$A$27)),1,0)</f>
        <v>0</v>
      </c>
      <c r="FI572" s="21">
        <f>IF(AND($O$69=PL②!$G$1,入力①申請書項目!$AG572=PL①!$H$26,OR(入力①申請書項目!$M572=PL①!$A$25,入力①申請書項目!$M572=PL①!$A$26,入力①申請書項目!$M572=PL①!$A$28,入力①申請書項目!$M572=PL①!$A$29)),1,0)</f>
        <v>0</v>
      </c>
      <c r="FJ572" s="21">
        <f>IF(AND($AT572=PL①!$D$26,OR(入力①申請書項目!$M572=PL①!$A$25,入力①申請書項目!$M572=PL①!$A$26,入力①申請書項目!$M572=PL①!$A$27)),1,0)</f>
        <v>0</v>
      </c>
      <c r="FL572" s="37" t="str">
        <f t="shared" si="139"/>
        <v/>
      </c>
      <c r="FM572" s="37" t="str">
        <f t="shared" si="140"/>
        <v/>
      </c>
      <c r="FN572" s="37" t="str">
        <f t="shared" si="141"/>
        <v/>
      </c>
      <c r="FO572" s="37" t="str">
        <f t="shared" si="142"/>
        <v/>
      </c>
      <c r="FP572" s="37" t="str">
        <f t="shared" si="143"/>
        <v/>
      </c>
      <c r="FR572" s="54">
        <f t="shared" si="144"/>
        <v>1</v>
      </c>
      <c r="FS572" s="54" t="str">
        <f t="shared" si="145"/>
        <v/>
      </c>
    </row>
    <row r="573" spans="4:175">
      <c r="D573" s="410">
        <v>405</v>
      </c>
      <c r="E573" s="842"/>
      <c r="F573" s="843"/>
      <c r="G573" s="842"/>
      <c r="H573" s="843"/>
      <c r="I573" s="843"/>
      <c r="J573" s="842"/>
      <c r="K573" s="843"/>
      <c r="L573" s="843"/>
      <c r="M573" s="842"/>
      <c r="N573" s="842"/>
      <c r="O573" s="842"/>
      <c r="P573" s="842"/>
      <c r="Q573" s="853"/>
      <c r="R573" s="853"/>
      <c r="S573" s="853"/>
      <c r="T573" s="853"/>
      <c r="U573" s="853"/>
      <c r="V573" s="853"/>
      <c r="W573" s="853"/>
      <c r="X573" s="853"/>
      <c r="Y573" s="853"/>
      <c r="Z573" s="853"/>
      <c r="AA573" s="837"/>
      <c r="AB573" s="838"/>
      <c r="AC573" s="838"/>
      <c r="AD573" s="841"/>
      <c r="AE573" s="853"/>
      <c r="AF573" s="853"/>
      <c r="AG573" s="842"/>
      <c r="AH573" s="842"/>
      <c r="AI573" s="842"/>
      <c r="AJ573" s="842"/>
      <c r="AK573" s="839"/>
      <c r="AL573" s="839"/>
      <c r="AM573" s="839"/>
      <c r="AN573" s="853"/>
      <c r="AO573" s="853"/>
      <c r="AP573" s="849">
        <f t="shared" si="146"/>
        <v>0</v>
      </c>
      <c r="AQ573" s="849"/>
      <c r="AR573" s="849"/>
      <c r="AS573" s="849"/>
      <c r="AT573" s="855"/>
      <c r="AU573" s="855"/>
      <c r="AV573" s="834"/>
      <c r="AW573" s="834"/>
      <c r="AX573" s="834"/>
      <c r="AY573" s="834"/>
      <c r="AZ573" s="834"/>
      <c r="BA573" s="834"/>
      <c r="BB573" s="834"/>
      <c r="BC573" s="834"/>
      <c r="BD573" s="834"/>
      <c r="BE573" s="834"/>
      <c r="BF573" s="834"/>
      <c r="BG573" s="842"/>
      <c r="BH573" s="843"/>
      <c r="BI573" s="843"/>
      <c r="ET573" s="33"/>
      <c r="EU573" s="37">
        <f t="shared" si="133"/>
        <v>0</v>
      </c>
      <c r="EV573" s="37" t="str">
        <f t="shared" si="134"/>
        <v/>
      </c>
      <c r="EX573" s="21">
        <f>IF(AND(OR($M573=PL①!$A$25,$M573=PL①!$A$26,$M573=PL①!$A$27),OR($AG573=PL①!$H$26,$AG573=PL①!$H$27,$AG573=PL①!$H$28)),1,0)</f>
        <v>0</v>
      </c>
      <c r="EY573" s="21">
        <f t="shared" si="135"/>
        <v>0</v>
      </c>
      <c r="EZ573" s="112">
        <f>IF($EY573=0,1,IF($O$73="",0,VLOOKUP($O$73,PL②!$A$58:$P$1517,$EY573))+IF($AD$73="",0,VLOOKUP($AD$73,PL②!$A$58:$P$1517,$EY573))+IF($AS$73="",0,VLOOKUP($AS$73,PL②!$A$58:$P$1517,$EY573)))</f>
        <v>1</v>
      </c>
      <c r="FA573" s="21" t="str">
        <f t="shared" si="136"/>
        <v/>
      </c>
      <c r="FB573" s="112"/>
      <c r="FC573" s="21">
        <f>IF(OR($M573=PL①!$A$25,$M573=PL①!$A$26,$M573=PL①!$A$28,$M573=PL①!$A$29),1,0)</f>
        <v>0</v>
      </c>
      <c r="FF573" s="21">
        <f t="shared" si="137"/>
        <v>0</v>
      </c>
      <c r="FG573" s="21">
        <f t="shared" si="138"/>
        <v>0</v>
      </c>
      <c r="FH573" s="21">
        <f>IF(AND($AG573=PL①!$H$29,OR(入力①申請書項目!$M573=PL①!$A$25,入力①申請書項目!$M573=PL①!$A$26,入力①申請書項目!$M573=PL①!$A$27)),1,0)</f>
        <v>0</v>
      </c>
      <c r="FI573" s="21">
        <f>IF(AND($O$69=PL②!$G$1,入力①申請書項目!$AG573=PL①!$H$26,OR(入力①申請書項目!$M573=PL①!$A$25,入力①申請書項目!$M573=PL①!$A$26,入力①申請書項目!$M573=PL①!$A$28,入力①申請書項目!$M573=PL①!$A$29)),1,0)</f>
        <v>0</v>
      </c>
      <c r="FJ573" s="21">
        <f>IF(AND($AT573=PL①!$D$26,OR(入力①申請書項目!$M573=PL①!$A$25,入力①申請書項目!$M573=PL①!$A$26,入力①申請書項目!$M573=PL①!$A$27)),1,0)</f>
        <v>0</v>
      </c>
      <c r="FL573" s="37" t="str">
        <f t="shared" si="139"/>
        <v/>
      </c>
      <c r="FM573" s="37" t="str">
        <f t="shared" si="140"/>
        <v/>
      </c>
      <c r="FN573" s="37" t="str">
        <f t="shared" si="141"/>
        <v/>
      </c>
      <c r="FO573" s="37" t="str">
        <f t="shared" si="142"/>
        <v/>
      </c>
      <c r="FP573" s="37" t="str">
        <f t="shared" si="143"/>
        <v/>
      </c>
      <c r="FR573" s="54">
        <f t="shared" si="144"/>
        <v>1</v>
      </c>
      <c r="FS573" s="54" t="str">
        <f t="shared" si="145"/>
        <v/>
      </c>
    </row>
    <row r="574" spans="4:175">
      <c r="D574" s="410">
        <v>406</v>
      </c>
      <c r="E574" s="842"/>
      <c r="F574" s="843"/>
      <c r="G574" s="842"/>
      <c r="H574" s="843"/>
      <c r="I574" s="843"/>
      <c r="J574" s="842"/>
      <c r="K574" s="843"/>
      <c r="L574" s="843"/>
      <c r="M574" s="842"/>
      <c r="N574" s="842"/>
      <c r="O574" s="842"/>
      <c r="P574" s="842"/>
      <c r="Q574" s="853"/>
      <c r="R574" s="853"/>
      <c r="S574" s="853"/>
      <c r="T574" s="853"/>
      <c r="U574" s="853"/>
      <c r="V574" s="853"/>
      <c r="W574" s="853"/>
      <c r="X574" s="853"/>
      <c r="Y574" s="853"/>
      <c r="Z574" s="853"/>
      <c r="AA574" s="835"/>
      <c r="AB574" s="836"/>
      <c r="AC574" s="836"/>
      <c r="AD574" s="840"/>
      <c r="AE574" s="840"/>
      <c r="AF574" s="841"/>
      <c r="AG574" s="850"/>
      <c r="AH574" s="851"/>
      <c r="AI574" s="851"/>
      <c r="AJ574" s="852"/>
      <c r="AK574" s="839"/>
      <c r="AL574" s="839"/>
      <c r="AM574" s="839"/>
      <c r="AN574" s="854"/>
      <c r="AO574" s="840"/>
      <c r="AP574" s="849">
        <f t="shared" si="146"/>
        <v>0</v>
      </c>
      <c r="AQ574" s="849"/>
      <c r="AR574" s="849"/>
      <c r="AS574" s="849"/>
      <c r="AT574" s="847"/>
      <c r="AU574" s="848"/>
      <c r="AV574" s="834"/>
      <c r="AW574" s="834"/>
      <c r="AX574" s="834"/>
      <c r="AY574" s="834"/>
      <c r="AZ574" s="834"/>
      <c r="BA574" s="834"/>
      <c r="BB574" s="834"/>
      <c r="BC574" s="834"/>
      <c r="BD574" s="844"/>
      <c r="BE574" s="845"/>
      <c r="BF574" s="846"/>
      <c r="BG574" s="842"/>
      <c r="BH574" s="843"/>
      <c r="BI574" s="843"/>
      <c r="ET574" s="33"/>
      <c r="EU574" s="37">
        <f t="shared" si="133"/>
        <v>0</v>
      </c>
      <c r="EV574" s="37" t="str">
        <f t="shared" si="134"/>
        <v/>
      </c>
      <c r="EX574" s="21">
        <f>IF(AND(OR($M574=PL①!$A$25,$M574=PL①!$A$26,$M574=PL①!$A$27),OR($AG574=PL①!$H$26,$AG574=PL①!$H$27,$AG574=PL①!$H$28)),1,0)</f>
        <v>0</v>
      </c>
      <c r="EY574" s="21">
        <f t="shared" si="135"/>
        <v>0</v>
      </c>
      <c r="EZ574" s="112">
        <f>IF($EY574=0,1,IF($O$73="",0,VLOOKUP($O$73,PL②!$A$58:$P$1517,$EY574))+IF($AD$73="",0,VLOOKUP($AD$73,PL②!$A$58:$P$1517,$EY574))+IF($AS$73="",0,VLOOKUP($AS$73,PL②!$A$58:$P$1517,$EY574)))</f>
        <v>1</v>
      </c>
      <c r="FA574" s="21" t="str">
        <f t="shared" si="136"/>
        <v/>
      </c>
      <c r="FB574" s="112"/>
      <c r="FC574" s="21">
        <f>IF(OR($M574=PL①!$A$25,$M574=PL①!$A$26,$M574=PL①!$A$28,$M574=PL①!$A$29),1,0)</f>
        <v>0</v>
      </c>
      <c r="FF574" s="21">
        <f t="shared" si="137"/>
        <v>0</v>
      </c>
      <c r="FG574" s="21">
        <f t="shared" si="138"/>
        <v>0</v>
      </c>
      <c r="FH574" s="21">
        <f>IF(AND($AG574=PL①!$H$29,OR(入力①申請書項目!$M574=PL①!$A$25,入力①申請書項目!$M574=PL①!$A$26,入力①申請書項目!$M574=PL①!$A$27)),1,0)</f>
        <v>0</v>
      </c>
      <c r="FI574" s="21">
        <f>IF(AND($O$69=PL②!$G$1,入力①申請書項目!$AG574=PL①!$H$26,OR(入力①申請書項目!$M574=PL①!$A$25,入力①申請書項目!$M574=PL①!$A$26,入力①申請書項目!$M574=PL①!$A$28,入力①申請書項目!$M574=PL①!$A$29)),1,0)</f>
        <v>0</v>
      </c>
      <c r="FJ574" s="21">
        <f>IF(AND($AT574=PL①!$D$26,OR(入力①申請書項目!$M574=PL①!$A$25,入力①申請書項目!$M574=PL①!$A$26,入力①申請書項目!$M574=PL①!$A$27)),1,0)</f>
        <v>0</v>
      </c>
      <c r="FL574" s="37" t="str">
        <f t="shared" si="139"/>
        <v/>
      </c>
      <c r="FM574" s="37" t="str">
        <f t="shared" si="140"/>
        <v/>
      </c>
      <c r="FN574" s="37" t="str">
        <f t="shared" si="141"/>
        <v/>
      </c>
      <c r="FO574" s="37" t="str">
        <f t="shared" si="142"/>
        <v/>
      </c>
      <c r="FP574" s="37" t="str">
        <f t="shared" si="143"/>
        <v/>
      </c>
      <c r="FR574" s="54">
        <f t="shared" si="144"/>
        <v>1</v>
      </c>
      <c r="FS574" s="54" t="str">
        <f t="shared" si="145"/>
        <v/>
      </c>
    </row>
    <row r="575" spans="4:175">
      <c r="D575" s="410">
        <v>407</v>
      </c>
      <c r="E575" s="842"/>
      <c r="F575" s="843"/>
      <c r="G575" s="842"/>
      <c r="H575" s="843"/>
      <c r="I575" s="843"/>
      <c r="J575" s="842"/>
      <c r="K575" s="843"/>
      <c r="L575" s="843"/>
      <c r="M575" s="842"/>
      <c r="N575" s="842"/>
      <c r="O575" s="842"/>
      <c r="P575" s="842"/>
      <c r="Q575" s="853"/>
      <c r="R575" s="853"/>
      <c r="S575" s="853"/>
      <c r="T575" s="853"/>
      <c r="U575" s="853"/>
      <c r="V575" s="853"/>
      <c r="W575" s="853"/>
      <c r="X575" s="853"/>
      <c r="Y575" s="853"/>
      <c r="Z575" s="853"/>
      <c r="AA575" s="835"/>
      <c r="AB575" s="836"/>
      <c r="AC575" s="836"/>
      <c r="AD575" s="841"/>
      <c r="AE575" s="853"/>
      <c r="AF575" s="853"/>
      <c r="AG575" s="842"/>
      <c r="AH575" s="842"/>
      <c r="AI575" s="842"/>
      <c r="AJ575" s="842"/>
      <c r="AK575" s="839"/>
      <c r="AL575" s="839"/>
      <c r="AM575" s="839"/>
      <c r="AN575" s="853"/>
      <c r="AO575" s="853"/>
      <c r="AP575" s="849">
        <f t="shared" si="146"/>
        <v>0</v>
      </c>
      <c r="AQ575" s="849"/>
      <c r="AR575" s="849"/>
      <c r="AS575" s="849"/>
      <c r="AT575" s="855"/>
      <c r="AU575" s="855"/>
      <c r="AV575" s="834"/>
      <c r="AW575" s="834"/>
      <c r="AX575" s="834"/>
      <c r="AY575" s="834"/>
      <c r="AZ575" s="834"/>
      <c r="BA575" s="834"/>
      <c r="BB575" s="834"/>
      <c r="BC575" s="834"/>
      <c r="BD575" s="834"/>
      <c r="BE575" s="834"/>
      <c r="BF575" s="834"/>
      <c r="BG575" s="842"/>
      <c r="BH575" s="843"/>
      <c r="BI575" s="843"/>
      <c r="ET575" s="33"/>
      <c r="EU575" s="37">
        <f t="shared" si="133"/>
        <v>0</v>
      </c>
      <c r="EV575" s="37" t="str">
        <f t="shared" si="134"/>
        <v/>
      </c>
      <c r="EX575" s="21">
        <f>IF(AND(OR($M575=PL①!$A$25,$M575=PL①!$A$26,$M575=PL①!$A$27),OR($AG575=PL①!$H$26,$AG575=PL①!$H$27,$AG575=PL①!$H$28)),1,0)</f>
        <v>0</v>
      </c>
      <c r="EY575" s="21">
        <f t="shared" si="135"/>
        <v>0</v>
      </c>
      <c r="EZ575" s="112">
        <f>IF($EY575=0,1,IF($O$73="",0,VLOOKUP($O$73,PL②!$A$58:$P$1517,$EY575))+IF($AD$73="",0,VLOOKUP($AD$73,PL②!$A$58:$P$1517,$EY575))+IF($AS$73="",0,VLOOKUP($AS$73,PL②!$A$58:$P$1517,$EY575)))</f>
        <v>1</v>
      </c>
      <c r="FA575" s="21" t="str">
        <f t="shared" si="136"/>
        <v/>
      </c>
      <c r="FB575" s="112"/>
      <c r="FC575" s="21">
        <f>IF(OR($M575=PL①!$A$25,$M575=PL①!$A$26,$M575=PL①!$A$28,$M575=PL①!$A$29),1,0)</f>
        <v>0</v>
      </c>
      <c r="FF575" s="21">
        <f t="shared" si="137"/>
        <v>0</v>
      </c>
      <c r="FG575" s="21">
        <f t="shared" si="138"/>
        <v>0</v>
      </c>
      <c r="FH575" s="21">
        <f>IF(AND($AG575=PL①!$H$29,OR(入力①申請書項目!$M575=PL①!$A$25,入力①申請書項目!$M575=PL①!$A$26,入力①申請書項目!$M575=PL①!$A$27)),1,0)</f>
        <v>0</v>
      </c>
      <c r="FI575" s="21">
        <f>IF(AND($O$69=PL②!$G$1,入力①申請書項目!$AG575=PL①!$H$26,OR(入力①申請書項目!$M575=PL①!$A$25,入力①申請書項目!$M575=PL①!$A$26,入力①申請書項目!$M575=PL①!$A$28,入力①申請書項目!$M575=PL①!$A$29)),1,0)</f>
        <v>0</v>
      </c>
      <c r="FJ575" s="21">
        <f>IF(AND($AT575=PL①!$D$26,OR(入力①申請書項目!$M575=PL①!$A$25,入力①申請書項目!$M575=PL①!$A$26,入力①申請書項目!$M575=PL①!$A$27)),1,0)</f>
        <v>0</v>
      </c>
      <c r="FL575" s="37" t="str">
        <f t="shared" si="139"/>
        <v/>
      </c>
      <c r="FM575" s="37" t="str">
        <f t="shared" si="140"/>
        <v/>
      </c>
      <c r="FN575" s="37" t="str">
        <f t="shared" si="141"/>
        <v/>
      </c>
      <c r="FO575" s="37" t="str">
        <f t="shared" si="142"/>
        <v/>
      </c>
      <c r="FP575" s="37" t="str">
        <f t="shared" si="143"/>
        <v/>
      </c>
      <c r="FR575" s="54">
        <f t="shared" si="144"/>
        <v>1</v>
      </c>
      <c r="FS575" s="54" t="str">
        <f t="shared" si="145"/>
        <v/>
      </c>
    </row>
    <row r="576" spans="4:175">
      <c r="D576" s="410">
        <v>408</v>
      </c>
      <c r="E576" s="842"/>
      <c r="F576" s="843"/>
      <c r="G576" s="842"/>
      <c r="H576" s="843"/>
      <c r="I576" s="843"/>
      <c r="J576" s="842"/>
      <c r="K576" s="843"/>
      <c r="L576" s="843"/>
      <c r="M576" s="842"/>
      <c r="N576" s="842"/>
      <c r="O576" s="842"/>
      <c r="P576" s="842"/>
      <c r="Q576" s="853"/>
      <c r="R576" s="853"/>
      <c r="S576" s="853"/>
      <c r="T576" s="853"/>
      <c r="U576" s="853"/>
      <c r="V576" s="853"/>
      <c r="W576" s="853"/>
      <c r="X576" s="853"/>
      <c r="Y576" s="853"/>
      <c r="Z576" s="853"/>
      <c r="AA576" s="837"/>
      <c r="AB576" s="838"/>
      <c r="AC576" s="838"/>
      <c r="AD576" s="841"/>
      <c r="AE576" s="853"/>
      <c r="AF576" s="853"/>
      <c r="AG576" s="842"/>
      <c r="AH576" s="842"/>
      <c r="AI576" s="842"/>
      <c r="AJ576" s="842"/>
      <c r="AK576" s="839"/>
      <c r="AL576" s="839"/>
      <c r="AM576" s="839"/>
      <c r="AN576" s="853"/>
      <c r="AO576" s="853"/>
      <c r="AP576" s="849">
        <f t="shared" si="146"/>
        <v>0</v>
      </c>
      <c r="AQ576" s="849"/>
      <c r="AR576" s="849"/>
      <c r="AS576" s="849"/>
      <c r="AT576" s="855"/>
      <c r="AU576" s="855"/>
      <c r="AV576" s="834"/>
      <c r="AW576" s="834"/>
      <c r="AX576" s="834"/>
      <c r="AY576" s="834"/>
      <c r="AZ576" s="834"/>
      <c r="BA576" s="834"/>
      <c r="BB576" s="834"/>
      <c r="BC576" s="834"/>
      <c r="BD576" s="834"/>
      <c r="BE576" s="834"/>
      <c r="BF576" s="834"/>
      <c r="BG576" s="842"/>
      <c r="BH576" s="843"/>
      <c r="BI576" s="843"/>
      <c r="ET576" s="33"/>
      <c r="EU576" s="37">
        <f t="shared" si="133"/>
        <v>0</v>
      </c>
      <c r="EV576" s="37" t="str">
        <f t="shared" si="134"/>
        <v/>
      </c>
      <c r="EX576" s="21">
        <f>IF(AND(OR($M576=PL①!$A$25,$M576=PL①!$A$26,$M576=PL①!$A$27),OR($AG576=PL①!$H$26,$AG576=PL①!$H$27,$AG576=PL①!$H$28)),1,0)</f>
        <v>0</v>
      </c>
      <c r="EY576" s="21">
        <f t="shared" si="135"/>
        <v>0</v>
      </c>
      <c r="EZ576" s="112">
        <f>IF($EY576=0,1,IF($O$73="",0,VLOOKUP($O$73,PL②!$A$58:$P$1517,$EY576))+IF($AD$73="",0,VLOOKUP($AD$73,PL②!$A$58:$P$1517,$EY576))+IF($AS$73="",0,VLOOKUP($AS$73,PL②!$A$58:$P$1517,$EY576)))</f>
        <v>1</v>
      </c>
      <c r="FA576" s="21" t="str">
        <f t="shared" si="136"/>
        <v/>
      </c>
      <c r="FB576" s="112"/>
      <c r="FC576" s="21">
        <f>IF(OR($M576=PL①!$A$25,$M576=PL①!$A$26,$M576=PL①!$A$28,$M576=PL①!$A$29),1,0)</f>
        <v>0</v>
      </c>
      <c r="FF576" s="21">
        <f t="shared" si="137"/>
        <v>0</v>
      </c>
      <c r="FG576" s="21">
        <f t="shared" si="138"/>
        <v>0</v>
      </c>
      <c r="FH576" s="21">
        <f>IF(AND($AG576=PL①!$H$29,OR(入力①申請書項目!$M576=PL①!$A$25,入力①申請書項目!$M576=PL①!$A$26,入力①申請書項目!$M576=PL①!$A$27)),1,0)</f>
        <v>0</v>
      </c>
      <c r="FI576" s="21">
        <f>IF(AND($O$69=PL②!$G$1,入力①申請書項目!$AG576=PL①!$H$26,OR(入力①申請書項目!$M576=PL①!$A$25,入力①申請書項目!$M576=PL①!$A$26,入力①申請書項目!$M576=PL①!$A$28,入力①申請書項目!$M576=PL①!$A$29)),1,0)</f>
        <v>0</v>
      </c>
      <c r="FJ576" s="21">
        <f>IF(AND($AT576=PL①!$D$26,OR(入力①申請書項目!$M576=PL①!$A$25,入力①申請書項目!$M576=PL①!$A$26,入力①申請書項目!$M576=PL①!$A$27)),1,0)</f>
        <v>0</v>
      </c>
      <c r="FL576" s="37" t="str">
        <f t="shared" si="139"/>
        <v/>
      </c>
      <c r="FM576" s="37" t="str">
        <f t="shared" si="140"/>
        <v/>
      </c>
      <c r="FN576" s="37" t="str">
        <f t="shared" si="141"/>
        <v/>
      </c>
      <c r="FO576" s="37" t="str">
        <f t="shared" si="142"/>
        <v/>
      </c>
      <c r="FP576" s="37" t="str">
        <f t="shared" si="143"/>
        <v/>
      </c>
      <c r="FR576" s="54">
        <f t="shared" si="144"/>
        <v>1</v>
      </c>
      <c r="FS576" s="54" t="str">
        <f t="shared" si="145"/>
        <v/>
      </c>
    </row>
    <row r="577" spans="4:175">
      <c r="D577" s="410">
        <v>409</v>
      </c>
      <c r="E577" s="842"/>
      <c r="F577" s="843"/>
      <c r="G577" s="842"/>
      <c r="H577" s="843"/>
      <c r="I577" s="843"/>
      <c r="J577" s="842"/>
      <c r="K577" s="843"/>
      <c r="L577" s="843"/>
      <c r="M577" s="842"/>
      <c r="N577" s="842"/>
      <c r="O577" s="842"/>
      <c r="P577" s="842"/>
      <c r="Q577" s="853"/>
      <c r="R577" s="853"/>
      <c r="S577" s="853"/>
      <c r="T577" s="853"/>
      <c r="U577" s="853"/>
      <c r="V577" s="853"/>
      <c r="W577" s="853"/>
      <c r="X577" s="853"/>
      <c r="Y577" s="853"/>
      <c r="Z577" s="853"/>
      <c r="AA577" s="835"/>
      <c r="AB577" s="836"/>
      <c r="AC577" s="836"/>
      <c r="AD577" s="840"/>
      <c r="AE577" s="840"/>
      <c r="AF577" s="841"/>
      <c r="AG577" s="850"/>
      <c r="AH577" s="851"/>
      <c r="AI577" s="851"/>
      <c r="AJ577" s="852"/>
      <c r="AK577" s="839"/>
      <c r="AL577" s="839"/>
      <c r="AM577" s="839"/>
      <c r="AN577" s="854"/>
      <c r="AO577" s="840"/>
      <c r="AP577" s="849">
        <f t="shared" si="146"/>
        <v>0</v>
      </c>
      <c r="AQ577" s="849"/>
      <c r="AR577" s="849"/>
      <c r="AS577" s="849"/>
      <c r="AT577" s="847"/>
      <c r="AU577" s="848"/>
      <c r="AV577" s="834"/>
      <c r="AW577" s="834"/>
      <c r="AX577" s="834"/>
      <c r="AY577" s="834"/>
      <c r="AZ577" s="834"/>
      <c r="BA577" s="834"/>
      <c r="BB577" s="834"/>
      <c r="BC577" s="834"/>
      <c r="BD577" s="844"/>
      <c r="BE577" s="845"/>
      <c r="BF577" s="846"/>
      <c r="BG577" s="842"/>
      <c r="BH577" s="843"/>
      <c r="BI577" s="843"/>
      <c r="ET577" s="33"/>
      <c r="EU577" s="37">
        <f t="shared" si="133"/>
        <v>0</v>
      </c>
      <c r="EV577" s="37" t="str">
        <f t="shared" si="134"/>
        <v/>
      </c>
      <c r="EX577" s="21">
        <f>IF(AND(OR($M577=PL①!$A$25,$M577=PL①!$A$26,$M577=PL①!$A$27),OR($AG577=PL①!$H$26,$AG577=PL①!$H$27,$AG577=PL①!$H$28)),1,0)</f>
        <v>0</v>
      </c>
      <c r="EY577" s="21">
        <f t="shared" si="135"/>
        <v>0</v>
      </c>
      <c r="EZ577" s="112">
        <f>IF($EY577=0,1,IF($O$73="",0,VLOOKUP($O$73,PL②!$A$58:$P$1517,$EY577))+IF($AD$73="",0,VLOOKUP($AD$73,PL②!$A$58:$P$1517,$EY577))+IF($AS$73="",0,VLOOKUP($AS$73,PL②!$A$58:$P$1517,$EY577)))</f>
        <v>1</v>
      </c>
      <c r="FA577" s="21" t="str">
        <f t="shared" si="136"/>
        <v/>
      </c>
      <c r="FB577" s="112"/>
      <c r="FC577" s="21">
        <f>IF(OR($M577=PL①!$A$25,$M577=PL①!$A$26,$M577=PL①!$A$28,$M577=PL①!$A$29),1,0)</f>
        <v>0</v>
      </c>
      <c r="FF577" s="21">
        <f t="shared" si="137"/>
        <v>0</v>
      </c>
      <c r="FG577" s="21">
        <f t="shared" si="138"/>
        <v>0</v>
      </c>
      <c r="FH577" s="21">
        <f>IF(AND($AG577=PL①!$H$29,OR(入力①申請書項目!$M577=PL①!$A$25,入力①申請書項目!$M577=PL①!$A$26,入力①申請書項目!$M577=PL①!$A$27)),1,0)</f>
        <v>0</v>
      </c>
      <c r="FI577" s="21">
        <f>IF(AND($O$69=PL②!$G$1,入力①申請書項目!$AG577=PL①!$H$26,OR(入力①申請書項目!$M577=PL①!$A$25,入力①申請書項目!$M577=PL①!$A$26,入力①申請書項目!$M577=PL①!$A$28,入力①申請書項目!$M577=PL①!$A$29)),1,0)</f>
        <v>0</v>
      </c>
      <c r="FJ577" s="21">
        <f>IF(AND($AT577=PL①!$D$26,OR(入力①申請書項目!$M577=PL①!$A$25,入力①申請書項目!$M577=PL①!$A$26,入力①申請書項目!$M577=PL①!$A$27)),1,0)</f>
        <v>0</v>
      </c>
      <c r="FL577" s="37" t="str">
        <f t="shared" si="139"/>
        <v/>
      </c>
      <c r="FM577" s="37" t="str">
        <f t="shared" si="140"/>
        <v/>
      </c>
      <c r="FN577" s="37" t="str">
        <f t="shared" si="141"/>
        <v/>
      </c>
      <c r="FO577" s="37" t="str">
        <f t="shared" si="142"/>
        <v/>
      </c>
      <c r="FP577" s="37" t="str">
        <f t="shared" si="143"/>
        <v/>
      </c>
      <c r="FR577" s="54">
        <f t="shared" si="144"/>
        <v>1</v>
      </c>
      <c r="FS577" s="54" t="str">
        <f t="shared" si="145"/>
        <v/>
      </c>
    </row>
    <row r="578" spans="4:175">
      <c r="D578" s="410">
        <v>410</v>
      </c>
      <c r="E578" s="842"/>
      <c r="F578" s="843"/>
      <c r="G578" s="842"/>
      <c r="H578" s="843"/>
      <c r="I578" s="843"/>
      <c r="J578" s="842"/>
      <c r="K578" s="843"/>
      <c r="L578" s="843"/>
      <c r="M578" s="842"/>
      <c r="N578" s="842"/>
      <c r="O578" s="842"/>
      <c r="P578" s="842"/>
      <c r="Q578" s="853"/>
      <c r="R578" s="853"/>
      <c r="S578" s="853"/>
      <c r="T578" s="853"/>
      <c r="U578" s="853"/>
      <c r="V578" s="853"/>
      <c r="W578" s="853"/>
      <c r="X578" s="853"/>
      <c r="Y578" s="853"/>
      <c r="Z578" s="853"/>
      <c r="AA578" s="835"/>
      <c r="AB578" s="836"/>
      <c r="AC578" s="836"/>
      <c r="AD578" s="841"/>
      <c r="AE578" s="853"/>
      <c r="AF578" s="853"/>
      <c r="AG578" s="842"/>
      <c r="AH578" s="842"/>
      <c r="AI578" s="842"/>
      <c r="AJ578" s="842"/>
      <c r="AK578" s="839"/>
      <c r="AL578" s="839"/>
      <c r="AM578" s="839"/>
      <c r="AN578" s="853"/>
      <c r="AO578" s="853"/>
      <c r="AP578" s="849">
        <f t="shared" si="146"/>
        <v>0</v>
      </c>
      <c r="AQ578" s="849"/>
      <c r="AR578" s="849"/>
      <c r="AS578" s="849"/>
      <c r="AT578" s="855"/>
      <c r="AU578" s="855"/>
      <c r="AV578" s="834"/>
      <c r="AW578" s="834"/>
      <c r="AX578" s="834"/>
      <c r="AY578" s="834"/>
      <c r="AZ578" s="834"/>
      <c r="BA578" s="834"/>
      <c r="BB578" s="834"/>
      <c r="BC578" s="834"/>
      <c r="BD578" s="834"/>
      <c r="BE578" s="834"/>
      <c r="BF578" s="834"/>
      <c r="BG578" s="842"/>
      <c r="BH578" s="843"/>
      <c r="BI578" s="843"/>
      <c r="ET578" s="33"/>
      <c r="EU578" s="37">
        <f t="shared" si="133"/>
        <v>0</v>
      </c>
      <c r="EV578" s="37" t="str">
        <f t="shared" si="134"/>
        <v/>
      </c>
      <c r="EX578" s="21">
        <f>IF(AND(OR($M578=PL①!$A$25,$M578=PL①!$A$26,$M578=PL①!$A$27),OR($AG578=PL①!$H$26,$AG578=PL①!$H$27,$AG578=PL①!$H$28)),1,0)</f>
        <v>0</v>
      </c>
      <c r="EY578" s="21">
        <f t="shared" si="135"/>
        <v>0</v>
      </c>
      <c r="EZ578" s="112">
        <f>IF($EY578=0,1,IF($O$73="",0,VLOOKUP($O$73,PL②!$A$58:$P$1517,$EY578))+IF($AD$73="",0,VLOOKUP($AD$73,PL②!$A$58:$P$1517,$EY578))+IF($AS$73="",0,VLOOKUP($AS$73,PL②!$A$58:$P$1517,$EY578)))</f>
        <v>1</v>
      </c>
      <c r="FA578" s="21" t="str">
        <f t="shared" si="136"/>
        <v/>
      </c>
      <c r="FB578" s="112"/>
      <c r="FC578" s="21">
        <f>IF(OR($M578=PL①!$A$25,$M578=PL①!$A$26,$M578=PL①!$A$28,$M578=PL①!$A$29),1,0)</f>
        <v>0</v>
      </c>
      <c r="FF578" s="21">
        <f t="shared" si="137"/>
        <v>0</v>
      </c>
      <c r="FG578" s="21">
        <f t="shared" si="138"/>
        <v>0</v>
      </c>
      <c r="FH578" s="21">
        <f>IF(AND($AG578=PL①!$H$29,OR(入力①申請書項目!$M578=PL①!$A$25,入力①申請書項目!$M578=PL①!$A$26,入力①申請書項目!$M578=PL①!$A$27)),1,0)</f>
        <v>0</v>
      </c>
      <c r="FI578" s="21">
        <f>IF(AND($O$69=PL②!$G$1,入力①申請書項目!$AG578=PL①!$H$26,OR(入力①申請書項目!$M578=PL①!$A$25,入力①申請書項目!$M578=PL①!$A$26,入力①申請書項目!$M578=PL①!$A$28,入力①申請書項目!$M578=PL①!$A$29)),1,0)</f>
        <v>0</v>
      </c>
      <c r="FJ578" s="21">
        <f>IF(AND($AT578=PL①!$D$26,OR(入力①申請書項目!$M578=PL①!$A$25,入力①申請書項目!$M578=PL①!$A$26,入力①申請書項目!$M578=PL①!$A$27)),1,0)</f>
        <v>0</v>
      </c>
      <c r="FL578" s="37" t="str">
        <f t="shared" si="139"/>
        <v/>
      </c>
      <c r="FM578" s="37" t="str">
        <f t="shared" si="140"/>
        <v/>
      </c>
      <c r="FN578" s="37" t="str">
        <f t="shared" si="141"/>
        <v/>
      </c>
      <c r="FO578" s="37" t="str">
        <f t="shared" si="142"/>
        <v/>
      </c>
      <c r="FP578" s="37" t="str">
        <f t="shared" si="143"/>
        <v/>
      </c>
      <c r="FR578" s="54">
        <f t="shared" si="144"/>
        <v>1</v>
      </c>
      <c r="FS578" s="54" t="str">
        <f t="shared" si="145"/>
        <v/>
      </c>
    </row>
    <row r="579" spans="4:175">
      <c r="D579" s="410">
        <v>411</v>
      </c>
      <c r="E579" s="842"/>
      <c r="F579" s="843"/>
      <c r="G579" s="842"/>
      <c r="H579" s="843"/>
      <c r="I579" s="843"/>
      <c r="J579" s="842"/>
      <c r="K579" s="843"/>
      <c r="L579" s="843"/>
      <c r="M579" s="842"/>
      <c r="N579" s="842"/>
      <c r="O579" s="842"/>
      <c r="P579" s="842"/>
      <c r="Q579" s="853"/>
      <c r="R579" s="853"/>
      <c r="S579" s="853"/>
      <c r="T579" s="853"/>
      <c r="U579" s="853"/>
      <c r="V579" s="853"/>
      <c r="W579" s="853"/>
      <c r="X579" s="853"/>
      <c r="Y579" s="853"/>
      <c r="Z579" s="853"/>
      <c r="AA579" s="837"/>
      <c r="AB579" s="838"/>
      <c r="AC579" s="838"/>
      <c r="AD579" s="841"/>
      <c r="AE579" s="853"/>
      <c r="AF579" s="853"/>
      <c r="AG579" s="842"/>
      <c r="AH579" s="842"/>
      <c r="AI579" s="842"/>
      <c r="AJ579" s="842"/>
      <c r="AK579" s="839"/>
      <c r="AL579" s="839"/>
      <c r="AM579" s="839"/>
      <c r="AN579" s="853"/>
      <c r="AO579" s="853"/>
      <c r="AP579" s="849">
        <f t="shared" si="146"/>
        <v>0</v>
      </c>
      <c r="AQ579" s="849"/>
      <c r="AR579" s="849"/>
      <c r="AS579" s="849"/>
      <c r="AT579" s="855"/>
      <c r="AU579" s="855"/>
      <c r="AV579" s="834"/>
      <c r="AW579" s="834"/>
      <c r="AX579" s="834"/>
      <c r="AY579" s="834"/>
      <c r="AZ579" s="834"/>
      <c r="BA579" s="834"/>
      <c r="BB579" s="834"/>
      <c r="BC579" s="834"/>
      <c r="BD579" s="834"/>
      <c r="BE579" s="834"/>
      <c r="BF579" s="834"/>
      <c r="BG579" s="842"/>
      <c r="BH579" s="843"/>
      <c r="BI579" s="843"/>
      <c r="ET579" s="33"/>
      <c r="EU579" s="37">
        <f t="shared" si="133"/>
        <v>0</v>
      </c>
      <c r="EV579" s="37" t="str">
        <f t="shared" si="134"/>
        <v/>
      </c>
      <c r="EX579" s="21">
        <f>IF(AND(OR($M579=PL①!$A$25,$M579=PL①!$A$26,$M579=PL①!$A$27),OR($AG579=PL①!$H$26,$AG579=PL①!$H$27,$AG579=PL①!$H$28)),1,0)</f>
        <v>0</v>
      </c>
      <c r="EY579" s="21">
        <f t="shared" si="135"/>
        <v>0</v>
      </c>
      <c r="EZ579" s="112">
        <f>IF($EY579=0,1,IF($O$73="",0,VLOOKUP($O$73,PL②!$A$58:$P$1517,$EY579))+IF($AD$73="",0,VLOOKUP($AD$73,PL②!$A$58:$P$1517,$EY579))+IF($AS$73="",0,VLOOKUP($AS$73,PL②!$A$58:$P$1517,$EY579)))</f>
        <v>1</v>
      </c>
      <c r="FA579" s="21" t="str">
        <f t="shared" si="136"/>
        <v/>
      </c>
      <c r="FB579" s="112"/>
      <c r="FC579" s="21">
        <f>IF(OR($M579=PL①!$A$25,$M579=PL①!$A$26,$M579=PL①!$A$28,$M579=PL①!$A$29),1,0)</f>
        <v>0</v>
      </c>
      <c r="FF579" s="21">
        <f t="shared" si="137"/>
        <v>0</v>
      </c>
      <c r="FG579" s="21">
        <f t="shared" si="138"/>
        <v>0</v>
      </c>
      <c r="FH579" s="21">
        <f>IF(AND($AG579=PL①!$H$29,OR(入力①申請書項目!$M579=PL①!$A$25,入力①申請書項目!$M579=PL①!$A$26,入力①申請書項目!$M579=PL①!$A$27)),1,0)</f>
        <v>0</v>
      </c>
      <c r="FI579" s="21">
        <f>IF(AND($O$69=PL②!$G$1,入力①申請書項目!$AG579=PL①!$H$26,OR(入力①申請書項目!$M579=PL①!$A$25,入力①申請書項目!$M579=PL①!$A$26,入力①申請書項目!$M579=PL①!$A$28,入力①申請書項目!$M579=PL①!$A$29)),1,0)</f>
        <v>0</v>
      </c>
      <c r="FJ579" s="21">
        <f>IF(AND($AT579=PL①!$D$26,OR(入力①申請書項目!$M579=PL①!$A$25,入力①申請書項目!$M579=PL①!$A$26,入力①申請書項目!$M579=PL①!$A$27)),1,0)</f>
        <v>0</v>
      </c>
      <c r="FL579" s="37" t="str">
        <f t="shared" si="139"/>
        <v/>
      </c>
      <c r="FM579" s="37" t="str">
        <f t="shared" si="140"/>
        <v/>
      </c>
      <c r="FN579" s="37" t="str">
        <f t="shared" si="141"/>
        <v/>
      </c>
      <c r="FO579" s="37" t="str">
        <f t="shared" si="142"/>
        <v/>
      </c>
      <c r="FP579" s="37" t="str">
        <f t="shared" si="143"/>
        <v/>
      </c>
      <c r="FR579" s="54">
        <f t="shared" si="144"/>
        <v>1</v>
      </c>
      <c r="FS579" s="54" t="str">
        <f t="shared" si="145"/>
        <v/>
      </c>
    </row>
    <row r="580" spans="4:175">
      <c r="D580" s="410">
        <v>412</v>
      </c>
      <c r="E580" s="842"/>
      <c r="F580" s="843"/>
      <c r="G580" s="842"/>
      <c r="H580" s="843"/>
      <c r="I580" s="843"/>
      <c r="J580" s="842"/>
      <c r="K580" s="843"/>
      <c r="L580" s="843"/>
      <c r="M580" s="842"/>
      <c r="N580" s="842"/>
      <c r="O580" s="842"/>
      <c r="P580" s="842"/>
      <c r="Q580" s="853"/>
      <c r="R580" s="853"/>
      <c r="S580" s="853"/>
      <c r="T580" s="853"/>
      <c r="U580" s="853"/>
      <c r="V580" s="853"/>
      <c r="W580" s="853"/>
      <c r="X580" s="853"/>
      <c r="Y580" s="853"/>
      <c r="Z580" s="853"/>
      <c r="AA580" s="835"/>
      <c r="AB580" s="836"/>
      <c r="AC580" s="836"/>
      <c r="AD580" s="840"/>
      <c r="AE580" s="840"/>
      <c r="AF580" s="841"/>
      <c r="AG580" s="850"/>
      <c r="AH580" s="851"/>
      <c r="AI580" s="851"/>
      <c r="AJ580" s="852"/>
      <c r="AK580" s="839"/>
      <c r="AL580" s="839"/>
      <c r="AM580" s="839"/>
      <c r="AN580" s="854"/>
      <c r="AO580" s="840"/>
      <c r="AP580" s="849">
        <f t="shared" si="146"/>
        <v>0</v>
      </c>
      <c r="AQ580" s="849"/>
      <c r="AR580" s="849"/>
      <c r="AS580" s="849"/>
      <c r="AT580" s="847"/>
      <c r="AU580" s="848"/>
      <c r="AV580" s="834"/>
      <c r="AW580" s="834"/>
      <c r="AX580" s="834"/>
      <c r="AY580" s="834"/>
      <c r="AZ580" s="834"/>
      <c r="BA580" s="834"/>
      <c r="BB580" s="834"/>
      <c r="BC580" s="834"/>
      <c r="BD580" s="844"/>
      <c r="BE580" s="845"/>
      <c r="BF580" s="846"/>
      <c r="BG580" s="842"/>
      <c r="BH580" s="843"/>
      <c r="BI580" s="843"/>
      <c r="ET580" s="33"/>
      <c r="EU580" s="37">
        <f t="shared" si="133"/>
        <v>0</v>
      </c>
      <c r="EV580" s="37" t="str">
        <f t="shared" si="134"/>
        <v/>
      </c>
      <c r="EX580" s="21">
        <f>IF(AND(OR($M580=PL①!$A$25,$M580=PL①!$A$26,$M580=PL①!$A$27),OR($AG580=PL①!$H$26,$AG580=PL①!$H$27,$AG580=PL①!$H$28)),1,0)</f>
        <v>0</v>
      </c>
      <c r="EY580" s="21">
        <f t="shared" si="135"/>
        <v>0</v>
      </c>
      <c r="EZ580" s="112">
        <f>IF($EY580=0,1,IF($O$73="",0,VLOOKUP($O$73,PL②!$A$58:$P$1517,$EY580))+IF($AD$73="",0,VLOOKUP($AD$73,PL②!$A$58:$P$1517,$EY580))+IF($AS$73="",0,VLOOKUP($AS$73,PL②!$A$58:$P$1517,$EY580)))</f>
        <v>1</v>
      </c>
      <c r="FA580" s="21" t="str">
        <f t="shared" si="136"/>
        <v/>
      </c>
      <c r="FB580" s="112"/>
      <c r="FC580" s="21">
        <f>IF(OR($M580=PL①!$A$25,$M580=PL①!$A$26,$M580=PL①!$A$28,$M580=PL①!$A$29),1,0)</f>
        <v>0</v>
      </c>
      <c r="FF580" s="21">
        <f t="shared" si="137"/>
        <v>0</v>
      </c>
      <c r="FG580" s="21">
        <f t="shared" si="138"/>
        <v>0</v>
      </c>
      <c r="FH580" s="21">
        <f>IF(AND($AG580=PL①!$H$29,OR(入力①申請書項目!$M580=PL①!$A$25,入力①申請書項目!$M580=PL①!$A$26,入力①申請書項目!$M580=PL①!$A$27)),1,0)</f>
        <v>0</v>
      </c>
      <c r="FI580" s="21">
        <f>IF(AND($O$69=PL②!$G$1,入力①申請書項目!$AG580=PL①!$H$26,OR(入力①申請書項目!$M580=PL①!$A$25,入力①申請書項目!$M580=PL①!$A$26,入力①申請書項目!$M580=PL①!$A$28,入力①申請書項目!$M580=PL①!$A$29)),1,0)</f>
        <v>0</v>
      </c>
      <c r="FJ580" s="21">
        <f>IF(AND($AT580=PL①!$D$26,OR(入力①申請書項目!$M580=PL①!$A$25,入力①申請書項目!$M580=PL①!$A$26,入力①申請書項目!$M580=PL①!$A$27)),1,0)</f>
        <v>0</v>
      </c>
      <c r="FL580" s="37" t="str">
        <f t="shared" si="139"/>
        <v/>
      </c>
      <c r="FM580" s="37" t="str">
        <f t="shared" si="140"/>
        <v/>
      </c>
      <c r="FN580" s="37" t="str">
        <f t="shared" si="141"/>
        <v/>
      </c>
      <c r="FO580" s="37" t="str">
        <f t="shared" si="142"/>
        <v/>
      </c>
      <c r="FP580" s="37" t="str">
        <f t="shared" si="143"/>
        <v/>
      </c>
      <c r="FR580" s="54">
        <f t="shared" si="144"/>
        <v>1</v>
      </c>
      <c r="FS580" s="54" t="str">
        <f t="shared" si="145"/>
        <v/>
      </c>
    </row>
    <row r="581" spans="4:175">
      <c r="D581" s="410">
        <v>413</v>
      </c>
      <c r="E581" s="842"/>
      <c r="F581" s="843"/>
      <c r="G581" s="842"/>
      <c r="H581" s="843"/>
      <c r="I581" s="843"/>
      <c r="J581" s="842"/>
      <c r="K581" s="843"/>
      <c r="L581" s="843"/>
      <c r="M581" s="842"/>
      <c r="N581" s="842"/>
      <c r="O581" s="842"/>
      <c r="P581" s="842"/>
      <c r="Q581" s="853"/>
      <c r="R581" s="853"/>
      <c r="S581" s="853"/>
      <c r="T581" s="853"/>
      <c r="U581" s="853"/>
      <c r="V581" s="853"/>
      <c r="W581" s="853"/>
      <c r="X581" s="853"/>
      <c r="Y581" s="853"/>
      <c r="Z581" s="853"/>
      <c r="AA581" s="835"/>
      <c r="AB581" s="836"/>
      <c r="AC581" s="836"/>
      <c r="AD581" s="841"/>
      <c r="AE581" s="853"/>
      <c r="AF581" s="853"/>
      <c r="AG581" s="842"/>
      <c r="AH581" s="842"/>
      <c r="AI581" s="842"/>
      <c r="AJ581" s="842"/>
      <c r="AK581" s="839"/>
      <c r="AL581" s="839"/>
      <c r="AM581" s="839"/>
      <c r="AN581" s="853"/>
      <c r="AO581" s="853"/>
      <c r="AP581" s="849">
        <f t="shared" si="146"/>
        <v>0</v>
      </c>
      <c r="AQ581" s="849"/>
      <c r="AR581" s="849"/>
      <c r="AS581" s="849"/>
      <c r="AT581" s="855"/>
      <c r="AU581" s="855"/>
      <c r="AV581" s="834"/>
      <c r="AW581" s="834"/>
      <c r="AX581" s="834"/>
      <c r="AY581" s="834"/>
      <c r="AZ581" s="834"/>
      <c r="BA581" s="834"/>
      <c r="BB581" s="834"/>
      <c r="BC581" s="834"/>
      <c r="BD581" s="834"/>
      <c r="BE581" s="834"/>
      <c r="BF581" s="834"/>
      <c r="BG581" s="842"/>
      <c r="BH581" s="843"/>
      <c r="BI581" s="843"/>
      <c r="ET581" s="33"/>
      <c r="EU581" s="37">
        <f t="shared" si="133"/>
        <v>0</v>
      </c>
      <c r="EV581" s="37" t="str">
        <f t="shared" si="134"/>
        <v/>
      </c>
      <c r="EX581" s="21">
        <f>IF(AND(OR($M581=PL①!$A$25,$M581=PL①!$A$26,$M581=PL①!$A$27),OR($AG581=PL①!$H$26,$AG581=PL①!$H$27,$AG581=PL①!$H$28)),1,0)</f>
        <v>0</v>
      </c>
      <c r="EY581" s="21">
        <f t="shared" si="135"/>
        <v>0</v>
      </c>
      <c r="EZ581" s="112">
        <f>IF($EY581=0,1,IF($O$73="",0,VLOOKUP($O$73,PL②!$A$58:$P$1517,$EY581))+IF($AD$73="",0,VLOOKUP($AD$73,PL②!$A$58:$P$1517,$EY581))+IF($AS$73="",0,VLOOKUP($AS$73,PL②!$A$58:$P$1517,$EY581)))</f>
        <v>1</v>
      </c>
      <c r="FA581" s="21" t="str">
        <f t="shared" si="136"/>
        <v/>
      </c>
      <c r="FB581" s="112"/>
      <c r="FC581" s="21">
        <f>IF(OR($M581=PL①!$A$25,$M581=PL①!$A$26,$M581=PL①!$A$28,$M581=PL①!$A$29),1,0)</f>
        <v>0</v>
      </c>
      <c r="FF581" s="21">
        <f t="shared" si="137"/>
        <v>0</v>
      </c>
      <c r="FG581" s="21">
        <f t="shared" si="138"/>
        <v>0</v>
      </c>
      <c r="FH581" s="21">
        <f>IF(AND($AG581=PL①!$H$29,OR(入力①申請書項目!$M581=PL①!$A$25,入力①申請書項目!$M581=PL①!$A$26,入力①申請書項目!$M581=PL①!$A$27)),1,0)</f>
        <v>0</v>
      </c>
      <c r="FI581" s="21">
        <f>IF(AND($O$69=PL②!$G$1,入力①申請書項目!$AG581=PL①!$H$26,OR(入力①申請書項目!$M581=PL①!$A$25,入力①申請書項目!$M581=PL①!$A$26,入力①申請書項目!$M581=PL①!$A$28,入力①申請書項目!$M581=PL①!$A$29)),1,0)</f>
        <v>0</v>
      </c>
      <c r="FJ581" s="21">
        <f>IF(AND($AT581=PL①!$D$26,OR(入力①申請書項目!$M581=PL①!$A$25,入力①申請書項目!$M581=PL①!$A$26,入力①申請書項目!$M581=PL①!$A$27)),1,0)</f>
        <v>0</v>
      </c>
      <c r="FL581" s="37" t="str">
        <f t="shared" si="139"/>
        <v/>
      </c>
      <c r="FM581" s="37" t="str">
        <f t="shared" si="140"/>
        <v/>
      </c>
      <c r="FN581" s="37" t="str">
        <f t="shared" si="141"/>
        <v/>
      </c>
      <c r="FO581" s="37" t="str">
        <f t="shared" si="142"/>
        <v/>
      </c>
      <c r="FP581" s="37" t="str">
        <f t="shared" si="143"/>
        <v/>
      </c>
      <c r="FR581" s="54">
        <f t="shared" si="144"/>
        <v>1</v>
      </c>
      <c r="FS581" s="54" t="str">
        <f t="shared" si="145"/>
        <v/>
      </c>
    </row>
    <row r="582" spans="4:175">
      <c r="D582" s="410">
        <v>414</v>
      </c>
      <c r="E582" s="842"/>
      <c r="F582" s="843"/>
      <c r="G582" s="842"/>
      <c r="H582" s="843"/>
      <c r="I582" s="843"/>
      <c r="J582" s="842"/>
      <c r="K582" s="843"/>
      <c r="L582" s="843"/>
      <c r="M582" s="842"/>
      <c r="N582" s="842"/>
      <c r="O582" s="842"/>
      <c r="P582" s="842"/>
      <c r="Q582" s="853"/>
      <c r="R582" s="853"/>
      <c r="S582" s="853"/>
      <c r="T582" s="853"/>
      <c r="U582" s="853"/>
      <c r="V582" s="853"/>
      <c r="W582" s="853"/>
      <c r="X582" s="853"/>
      <c r="Y582" s="853"/>
      <c r="Z582" s="853"/>
      <c r="AA582" s="837"/>
      <c r="AB582" s="838"/>
      <c r="AC582" s="838"/>
      <c r="AD582" s="841"/>
      <c r="AE582" s="853"/>
      <c r="AF582" s="853"/>
      <c r="AG582" s="842"/>
      <c r="AH582" s="842"/>
      <c r="AI582" s="842"/>
      <c r="AJ582" s="842"/>
      <c r="AK582" s="839"/>
      <c r="AL582" s="839"/>
      <c r="AM582" s="839"/>
      <c r="AN582" s="853"/>
      <c r="AO582" s="853"/>
      <c r="AP582" s="849">
        <f t="shared" si="146"/>
        <v>0</v>
      </c>
      <c r="AQ582" s="849"/>
      <c r="AR582" s="849"/>
      <c r="AS582" s="849"/>
      <c r="AT582" s="855"/>
      <c r="AU582" s="855"/>
      <c r="AV582" s="834"/>
      <c r="AW582" s="834"/>
      <c r="AX582" s="834"/>
      <c r="AY582" s="834"/>
      <c r="AZ582" s="834"/>
      <c r="BA582" s="834"/>
      <c r="BB582" s="834"/>
      <c r="BC582" s="834"/>
      <c r="BD582" s="834"/>
      <c r="BE582" s="834"/>
      <c r="BF582" s="834"/>
      <c r="BG582" s="842"/>
      <c r="BH582" s="843"/>
      <c r="BI582" s="843"/>
      <c r="ET582" s="33"/>
      <c r="EU582" s="37">
        <f t="shared" si="133"/>
        <v>0</v>
      </c>
      <c r="EV582" s="37" t="str">
        <f t="shared" si="134"/>
        <v/>
      </c>
      <c r="EX582" s="21">
        <f>IF(AND(OR($M582=PL①!$A$25,$M582=PL①!$A$26,$M582=PL①!$A$27),OR($AG582=PL①!$H$26,$AG582=PL①!$H$27,$AG582=PL①!$H$28)),1,0)</f>
        <v>0</v>
      </c>
      <c r="EY582" s="21">
        <f t="shared" si="135"/>
        <v>0</v>
      </c>
      <c r="EZ582" s="112">
        <f>IF($EY582=0,1,IF($O$73="",0,VLOOKUP($O$73,PL②!$A$58:$P$1517,$EY582))+IF($AD$73="",0,VLOOKUP($AD$73,PL②!$A$58:$P$1517,$EY582))+IF($AS$73="",0,VLOOKUP($AS$73,PL②!$A$58:$P$1517,$EY582)))</f>
        <v>1</v>
      </c>
      <c r="FA582" s="21" t="str">
        <f t="shared" si="136"/>
        <v/>
      </c>
      <c r="FB582" s="112"/>
      <c r="FC582" s="21">
        <f>IF(OR($M582=PL①!$A$25,$M582=PL①!$A$26,$M582=PL①!$A$28,$M582=PL①!$A$29),1,0)</f>
        <v>0</v>
      </c>
      <c r="FF582" s="21">
        <f t="shared" si="137"/>
        <v>0</v>
      </c>
      <c r="FG582" s="21">
        <f t="shared" si="138"/>
        <v>0</v>
      </c>
      <c r="FH582" s="21">
        <f>IF(AND($AG582=PL①!$H$29,OR(入力①申請書項目!$M582=PL①!$A$25,入力①申請書項目!$M582=PL①!$A$26,入力①申請書項目!$M582=PL①!$A$27)),1,0)</f>
        <v>0</v>
      </c>
      <c r="FI582" s="21">
        <f>IF(AND($O$69=PL②!$G$1,入力①申請書項目!$AG582=PL①!$H$26,OR(入力①申請書項目!$M582=PL①!$A$25,入力①申請書項目!$M582=PL①!$A$26,入力①申請書項目!$M582=PL①!$A$28,入力①申請書項目!$M582=PL①!$A$29)),1,0)</f>
        <v>0</v>
      </c>
      <c r="FJ582" s="21">
        <f>IF(AND($AT582=PL①!$D$26,OR(入力①申請書項目!$M582=PL①!$A$25,入力①申請書項目!$M582=PL①!$A$26,入力①申請書項目!$M582=PL①!$A$27)),1,0)</f>
        <v>0</v>
      </c>
      <c r="FL582" s="37" t="str">
        <f t="shared" si="139"/>
        <v/>
      </c>
      <c r="FM582" s="37" t="str">
        <f t="shared" si="140"/>
        <v/>
      </c>
      <c r="FN582" s="37" t="str">
        <f t="shared" si="141"/>
        <v/>
      </c>
      <c r="FO582" s="37" t="str">
        <f t="shared" si="142"/>
        <v/>
      </c>
      <c r="FP582" s="37" t="str">
        <f t="shared" si="143"/>
        <v/>
      </c>
      <c r="FR582" s="54">
        <f t="shared" si="144"/>
        <v>1</v>
      </c>
      <c r="FS582" s="54" t="str">
        <f t="shared" si="145"/>
        <v/>
      </c>
    </row>
    <row r="583" spans="4:175">
      <c r="D583" s="410">
        <v>415</v>
      </c>
      <c r="E583" s="842"/>
      <c r="F583" s="843"/>
      <c r="G583" s="842"/>
      <c r="H583" s="843"/>
      <c r="I583" s="843"/>
      <c r="J583" s="842"/>
      <c r="K583" s="843"/>
      <c r="L583" s="843"/>
      <c r="M583" s="842"/>
      <c r="N583" s="842"/>
      <c r="O583" s="842"/>
      <c r="P583" s="842"/>
      <c r="Q583" s="853"/>
      <c r="R583" s="853"/>
      <c r="S583" s="853"/>
      <c r="T583" s="853"/>
      <c r="U583" s="853"/>
      <c r="V583" s="853"/>
      <c r="W583" s="853"/>
      <c r="X583" s="853"/>
      <c r="Y583" s="853"/>
      <c r="Z583" s="853"/>
      <c r="AA583" s="835"/>
      <c r="AB583" s="836"/>
      <c r="AC583" s="836"/>
      <c r="AD583" s="840"/>
      <c r="AE583" s="840"/>
      <c r="AF583" s="841"/>
      <c r="AG583" s="850"/>
      <c r="AH583" s="851"/>
      <c r="AI583" s="851"/>
      <c r="AJ583" s="852"/>
      <c r="AK583" s="839"/>
      <c r="AL583" s="839"/>
      <c r="AM583" s="839"/>
      <c r="AN583" s="854"/>
      <c r="AO583" s="840"/>
      <c r="AP583" s="849">
        <f t="shared" si="146"/>
        <v>0</v>
      </c>
      <c r="AQ583" s="849"/>
      <c r="AR583" s="849"/>
      <c r="AS583" s="849"/>
      <c r="AT583" s="847"/>
      <c r="AU583" s="848"/>
      <c r="AV583" s="834"/>
      <c r="AW583" s="834"/>
      <c r="AX583" s="834"/>
      <c r="AY583" s="834"/>
      <c r="AZ583" s="834"/>
      <c r="BA583" s="834"/>
      <c r="BB583" s="834"/>
      <c r="BC583" s="834"/>
      <c r="BD583" s="844"/>
      <c r="BE583" s="845"/>
      <c r="BF583" s="846"/>
      <c r="BG583" s="842"/>
      <c r="BH583" s="843"/>
      <c r="BI583" s="843"/>
      <c r="ET583" s="33"/>
      <c r="EU583" s="37">
        <f t="shared" si="133"/>
        <v>0</v>
      </c>
      <c r="EV583" s="37" t="str">
        <f t="shared" si="134"/>
        <v/>
      </c>
      <c r="EX583" s="21">
        <f>IF(AND(OR($M583=PL①!$A$25,$M583=PL①!$A$26,$M583=PL①!$A$27),OR($AG583=PL①!$H$26,$AG583=PL①!$H$27,$AG583=PL①!$H$28)),1,0)</f>
        <v>0</v>
      </c>
      <c r="EY583" s="21">
        <f t="shared" si="135"/>
        <v>0</v>
      </c>
      <c r="EZ583" s="112">
        <f>IF($EY583=0,1,IF($O$73="",0,VLOOKUP($O$73,PL②!$A$58:$P$1517,$EY583))+IF($AD$73="",0,VLOOKUP($AD$73,PL②!$A$58:$P$1517,$EY583))+IF($AS$73="",0,VLOOKUP($AS$73,PL②!$A$58:$P$1517,$EY583)))</f>
        <v>1</v>
      </c>
      <c r="FA583" s="21" t="str">
        <f t="shared" si="136"/>
        <v/>
      </c>
      <c r="FB583" s="112"/>
      <c r="FC583" s="21">
        <f>IF(OR($M583=PL①!$A$25,$M583=PL①!$A$26,$M583=PL①!$A$28,$M583=PL①!$A$29),1,0)</f>
        <v>0</v>
      </c>
      <c r="FF583" s="21">
        <f t="shared" si="137"/>
        <v>0</v>
      </c>
      <c r="FG583" s="21">
        <f t="shared" si="138"/>
        <v>0</v>
      </c>
      <c r="FH583" s="21">
        <f>IF(AND($AG583=PL①!$H$29,OR(入力①申請書項目!$M583=PL①!$A$25,入力①申請書項目!$M583=PL①!$A$26,入力①申請書項目!$M583=PL①!$A$27)),1,0)</f>
        <v>0</v>
      </c>
      <c r="FI583" s="21">
        <f>IF(AND($O$69=PL②!$G$1,入力①申請書項目!$AG583=PL①!$H$26,OR(入力①申請書項目!$M583=PL①!$A$25,入力①申請書項目!$M583=PL①!$A$26,入力①申請書項目!$M583=PL①!$A$28,入力①申請書項目!$M583=PL①!$A$29)),1,0)</f>
        <v>0</v>
      </c>
      <c r="FJ583" s="21">
        <f>IF(AND($AT583=PL①!$D$26,OR(入力①申請書項目!$M583=PL①!$A$25,入力①申請書項目!$M583=PL①!$A$26,入力①申請書項目!$M583=PL①!$A$27)),1,0)</f>
        <v>0</v>
      </c>
      <c r="FL583" s="37" t="str">
        <f t="shared" si="139"/>
        <v/>
      </c>
      <c r="FM583" s="37" t="str">
        <f t="shared" si="140"/>
        <v/>
      </c>
      <c r="FN583" s="37" t="str">
        <f t="shared" si="141"/>
        <v/>
      </c>
      <c r="FO583" s="37" t="str">
        <f t="shared" si="142"/>
        <v/>
      </c>
      <c r="FP583" s="37" t="str">
        <f t="shared" si="143"/>
        <v/>
      </c>
      <c r="FR583" s="54">
        <f t="shared" si="144"/>
        <v>1</v>
      </c>
      <c r="FS583" s="54" t="str">
        <f t="shared" si="145"/>
        <v/>
      </c>
    </row>
    <row r="584" spans="4:175">
      <c r="D584" s="410">
        <v>416</v>
      </c>
      <c r="E584" s="842"/>
      <c r="F584" s="843"/>
      <c r="G584" s="842"/>
      <c r="H584" s="843"/>
      <c r="I584" s="843"/>
      <c r="J584" s="842"/>
      <c r="K584" s="843"/>
      <c r="L584" s="843"/>
      <c r="M584" s="842"/>
      <c r="N584" s="842"/>
      <c r="O584" s="842"/>
      <c r="P584" s="842"/>
      <c r="Q584" s="853"/>
      <c r="R584" s="853"/>
      <c r="S584" s="853"/>
      <c r="T584" s="853"/>
      <c r="U584" s="853"/>
      <c r="V584" s="853"/>
      <c r="W584" s="853"/>
      <c r="X584" s="853"/>
      <c r="Y584" s="853"/>
      <c r="Z584" s="853"/>
      <c r="AA584" s="835"/>
      <c r="AB584" s="836"/>
      <c r="AC584" s="836"/>
      <c r="AD584" s="841"/>
      <c r="AE584" s="853"/>
      <c r="AF584" s="853"/>
      <c r="AG584" s="842"/>
      <c r="AH584" s="842"/>
      <c r="AI584" s="842"/>
      <c r="AJ584" s="842"/>
      <c r="AK584" s="839"/>
      <c r="AL584" s="839"/>
      <c r="AM584" s="839"/>
      <c r="AN584" s="853"/>
      <c r="AO584" s="853"/>
      <c r="AP584" s="849">
        <f t="shared" si="146"/>
        <v>0</v>
      </c>
      <c r="AQ584" s="849"/>
      <c r="AR584" s="849"/>
      <c r="AS584" s="849"/>
      <c r="AT584" s="855"/>
      <c r="AU584" s="855"/>
      <c r="AV584" s="834"/>
      <c r="AW584" s="834"/>
      <c r="AX584" s="834"/>
      <c r="AY584" s="834"/>
      <c r="AZ584" s="834"/>
      <c r="BA584" s="834"/>
      <c r="BB584" s="834"/>
      <c r="BC584" s="834"/>
      <c r="BD584" s="834"/>
      <c r="BE584" s="834"/>
      <c r="BF584" s="834"/>
      <c r="BG584" s="842"/>
      <c r="BH584" s="843"/>
      <c r="BI584" s="843"/>
      <c r="ET584" s="33"/>
      <c r="EU584" s="37">
        <f t="shared" si="133"/>
        <v>0</v>
      </c>
      <c r="EV584" s="37" t="str">
        <f t="shared" si="134"/>
        <v/>
      </c>
      <c r="EX584" s="21">
        <f>IF(AND(OR($M584=PL①!$A$25,$M584=PL①!$A$26,$M584=PL①!$A$27),OR($AG584=PL①!$H$26,$AG584=PL①!$H$27,$AG584=PL①!$H$28)),1,0)</f>
        <v>0</v>
      </c>
      <c r="EY584" s="21">
        <f t="shared" si="135"/>
        <v>0</v>
      </c>
      <c r="EZ584" s="112">
        <f>IF($EY584=0,1,IF($O$73="",0,VLOOKUP($O$73,PL②!$A$58:$P$1517,$EY584))+IF($AD$73="",0,VLOOKUP($AD$73,PL②!$A$58:$P$1517,$EY584))+IF($AS$73="",0,VLOOKUP($AS$73,PL②!$A$58:$P$1517,$EY584)))</f>
        <v>1</v>
      </c>
      <c r="FA584" s="21" t="str">
        <f t="shared" si="136"/>
        <v/>
      </c>
      <c r="FB584" s="112"/>
      <c r="FC584" s="21">
        <f>IF(OR($M584=PL①!$A$25,$M584=PL①!$A$26,$M584=PL①!$A$28,$M584=PL①!$A$29),1,0)</f>
        <v>0</v>
      </c>
      <c r="FF584" s="21">
        <f t="shared" si="137"/>
        <v>0</v>
      </c>
      <c r="FG584" s="21">
        <f t="shared" si="138"/>
        <v>0</v>
      </c>
      <c r="FH584" s="21">
        <f>IF(AND($AG584=PL①!$H$29,OR(入力①申請書項目!$M584=PL①!$A$25,入力①申請書項目!$M584=PL①!$A$26,入力①申請書項目!$M584=PL①!$A$27)),1,0)</f>
        <v>0</v>
      </c>
      <c r="FI584" s="21">
        <f>IF(AND($O$69=PL②!$G$1,入力①申請書項目!$AG584=PL①!$H$26,OR(入力①申請書項目!$M584=PL①!$A$25,入力①申請書項目!$M584=PL①!$A$26,入力①申請書項目!$M584=PL①!$A$28,入力①申請書項目!$M584=PL①!$A$29)),1,0)</f>
        <v>0</v>
      </c>
      <c r="FJ584" s="21">
        <f>IF(AND($AT584=PL①!$D$26,OR(入力①申請書項目!$M584=PL①!$A$25,入力①申請書項目!$M584=PL①!$A$26,入力①申請書項目!$M584=PL①!$A$27)),1,0)</f>
        <v>0</v>
      </c>
      <c r="FL584" s="37" t="str">
        <f t="shared" si="139"/>
        <v/>
      </c>
      <c r="FM584" s="37" t="str">
        <f t="shared" si="140"/>
        <v/>
      </c>
      <c r="FN584" s="37" t="str">
        <f t="shared" si="141"/>
        <v/>
      </c>
      <c r="FO584" s="37" t="str">
        <f t="shared" si="142"/>
        <v/>
      </c>
      <c r="FP584" s="37" t="str">
        <f t="shared" si="143"/>
        <v/>
      </c>
      <c r="FR584" s="54">
        <f t="shared" si="144"/>
        <v>1</v>
      </c>
      <c r="FS584" s="54" t="str">
        <f t="shared" si="145"/>
        <v/>
      </c>
    </row>
    <row r="585" spans="4:175">
      <c r="D585" s="410">
        <v>417</v>
      </c>
      <c r="E585" s="842"/>
      <c r="F585" s="843"/>
      <c r="G585" s="842"/>
      <c r="H585" s="843"/>
      <c r="I585" s="843"/>
      <c r="J585" s="842"/>
      <c r="K585" s="843"/>
      <c r="L585" s="843"/>
      <c r="M585" s="842"/>
      <c r="N585" s="842"/>
      <c r="O585" s="842"/>
      <c r="P585" s="842"/>
      <c r="Q585" s="853"/>
      <c r="R585" s="853"/>
      <c r="S585" s="853"/>
      <c r="T585" s="853"/>
      <c r="U585" s="853"/>
      <c r="V585" s="853"/>
      <c r="W585" s="853"/>
      <c r="X585" s="853"/>
      <c r="Y585" s="853"/>
      <c r="Z585" s="853"/>
      <c r="AA585" s="837"/>
      <c r="AB585" s="838"/>
      <c r="AC585" s="838"/>
      <c r="AD585" s="841"/>
      <c r="AE585" s="853"/>
      <c r="AF585" s="853"/>
      <c r="AG585" s="842"/>
      <c r="AH585" s="842"/>
      <c r="AI585" s="842"/>
      <c r="AJ585" s="842"/>
      <c r="AK585" s="839"/>
      <c r="AL585" s="839"/>
      <c r="AM585" s="839"/>
      <c r="AN585" s="853"/>
      <c r="AO585" s="853"/>
      <c r="AP585" s="849">
        <f t="shared" si="146"/>
        <v>0</v>
      </c>
      <c r="AQ585" s="849"/>
      <c r="AR585" s="849"/>
      <c r="AS585" s="849"/>
      <c r="AT585" s="855"/>
      <c r="AU585" s="855"/>
      <c r="AV585" s="834"/>
      <c r="AW585" s="834"/>
      <c r="AX585" s="834"/>
      <c r="AY585" s="834"/>
      <c r="AZ585" s="834"/>
      <c r="BA585" s="834"/>
      <c r="BB585" s="834"/>
      <c r="BC585" s="834"/>
      <c r="BD585" s="834"/>
      <c r="BE585" s="834"/>
      <c r="BF585" s="834"/>
      <c r="BG585" s="842"/>
      <c r="BH585" s="843"/>
      <c r="BI585" s="843"/>
      <c r="ET585" s="33"/>
      <c r="EU585" s="37">
        <f t="shared" si="133"/>
        <v>0</v>
      </c>
      <c r="EV585" s="37" t="str">
        <f t="shared" si="134"/>
        <v/>
      </c>
      <c r="EX585" s="21">
        <f>IF(AND(OR($M585=PL①!$A$25,$M585=PL①!$A$26,$M585=PL①!$A$27),OR($AG585=PL①!$H$26,$AG585=PL①!$H$27,$AG585=PL①!$H$28)),1,0)</f>
        <v>0</v>
      </c>
      <c r="EY585" s="21">
        <f t="shared" si="135"/>
        <v>0</v>
      </c>
      <c r="EZ585" s="112">
        <f>IF($EY585=0,1,IF($O$73="",0,VLOOKUP($O$73,PL②!$A$58:$P$1517,$EY585))+IF($AD$73="",0,VLOOKUP($AD$73,PL②!$A$58:$P$1517,$EY585))+IF($AS$73="",0,VLOOKUP($AS$73,PL②!$A$58:$P$1517,$EY585)))</f>
        <v>1</v>
      </c>
      <c r="FA585" s="21" t="str">
        <f t="shared" si="136"/>
        <v/>
      </c>
      <c r="FB585" s="112"/>
      <c r="FC585" s="21">
        <f>IF(OR($M585=PL①!$A$25,$M585=PL①!$A$26,$M585=PL①!$A$28,$M585=PL①!$A$29),1,0)</f>
        <v>0</v>
      </c>
      <c r="FF585" s="21">
        <f t="shared" si="137"/>
        <v>0</v>
      </c>
      <c r="FG585" s="21">
        <f t="shared" si="138"/>
        <v>0</v>
      </c>
      <c r="FH585" s="21">
        <f>IF(AND($AG585=PL①!$H$29,OR(入力①申請書項目!$M585=PL①!$A$25,入力①申請書項目!$M585=PL①!$A$26,入力①申請書項目!$M585=PL①!$A$27)),1,0)</f>
        <v>0</v>
      </c>
      <c r="FI585" s="21">
        <f>IF(AND($O$69=PL②!$G$1,入力①申請書項目!$AG585=PL①!$H$26,OR(入力①申請書項目!$M585=PL①!$A$25,入力①申請書項目!$M585=PL①!$A$26,入力①申請書項目!$M585=PL①!$A$28,入力①申請書項目!$M585=PL①!$A$29)),1,0)</f>
        <v>0</v>
      </c>
      <c r="FJ585" s="21">
        <f>IF(AND($AT585=PL①!$D$26,OR(入力①申請書項目!$M585=PL①!$A$25,入力①申請書項目!$M585=PL①!$A$26,入力①申請書項目!$M585=PL①!$A$27)),1,0)</f>
        <v>0</v>
      </c>
      <c r="FL585" s="37" t="str">
        <f t="shared" si="139"/>
        <v/>
      </c>
      <c r="FM585" s="37" t="str">
        <f t="shared" si="140"/>
        <v/>
      </c>
      <c r="FN585" s="37" t="str">
        <f t="shared" si="141"/>
        <v/>
      </c>
      <c r="FO585" s="37" t="str">
        <f t="shared" si="142"/>
        <v/>
      </c>
      <c r="FP585" s="37" t="str">
        <f t="shared" si="143"/>
        <v/>
      </c>
      <c r="FR585" s="54">
        <f t="shared" si="144"/>
        <v>1</v>
      </c>
      <c r="FS585" s="54" t="str">
        <f t="shared" si="145"/>
        <v/>
      </c>
    </row>
    <row r="586" spans="4:175">
      <c r="D586" s="410">
        <v>418</v>
      </c>
      <c r="E586" s="842"/>
      <c r="F586" s="843"/>
      <c r="G586" s="842"/>
      <c r="H586" s="843"/>
      <c r="I586" s="843"/>
      <c r="J586" s="842"/>
      <c r="K586" s="843"/>
      <c r="L586" s="843"/>
      <c r="M586" s="842"/>
      <c r="N586" s="842"/>
      <c r="O586" s="842"/>
      <c r="P586" s="842"/>
      <c r="Q586" s="853"/>
      <c r="R586" s="853"/>
      <c r="S586" s="853"/>
      <c r="T586" s="853"/>
      <c r="U586" s="853"/>
      <c r="V586" s="853"/>
      <c r="W586" s="853"/>
      <c r="X586" s="853"/>
      <c r="Y586" s="853"/>
      <c r="Z586" s="853"/>
      <c r="AA586" s="835"/>
      <c r="AB586" s="836"/>
      <c r="AC586" s="836"/>
      <c r="AD586" s="840"/>
      <c r="AE586" s="840"/>
      <c r="AF586" s="841"/>
      <c r="AG586" s="850"/>
      <c r="AH586" s="851"/>
      <c r="AI586" s="851"/>
      <c r="AJ586" s="852"/>
      <c r="AK586" s="839"/>
      <c r="AL586" s="839"/>
      <c r="AM586" s="839"/>
      <c r="AN586" s="854"/>
      <c r="AO586" s="840"/>
      <c r="AP586" s="849">
        <f t="shared" si="146"/>
        <v>0</v>
      </c>
      <c r="AQ586" s="849"/>
      <c r="AR586" s="849"/>
      <c r="AS586" s="849"/>
      <c r="AT586" s="847"/>
      <c r="AU586" s="848"/>
      <c r="AV586" s="834"/>
      <c r="AW586" s="834"/>
      <c r="AX586" s="834"/>
      <c r="AY586" s="834"/>
      <c r="AZ586" s="834"/>
      <c r="BA586" s="834"/>
      <c r="BB586" s="834"/>
      <c r="BC586" s="834"/>
      <c r="BD586" s="844"/>
      <c r="BE586" s="845"/>
      <c r="BF586" s="846"/>
      <c r="BG586" s="842"/>
      <c r="BH586" s="843"/>
      <c r="BI586" s="843"/>
      <c r="ET586" s="33"/>
      <c r="EU586" s="37">
        <f t="shared" si="133"/>
        <v>0</v>
      </c>
      <c r="EV586" s="37" t="str">
        <f t="shared" si="134"/>
        <v/>
      </c>
      <c r="EX586" s="21">
        <f>IF(AND(OR($M586=PL①!$A$25,$M586=PL①!$A$26,$M586=PL①!$A$27),OR($AG586=PL①!$H$26,$AG586=PL①!$H$27,$AG586=PL①!$H$28)),1,0)</f>
        <v>0</v>
      </c>
      <c r="EY586" s="21">
        <f t="shared" si="135"/>
        <v>0</v>
      </c>
      <c r="EZ586" s="112">
        <f>IF($EY586=0,1,IF($O$73="",0,VLOOKUP($O$73,PL②!$A$58:$P$1517,$EY586))+IF($AD$73="",0,VLOOKUP($AD$73,PL②!$A$58:$P$1517,$EY586))+IF($AS$73="",0,VLOOKUP($AS$73,PL②!$A$58:$P$1517,$EY586)))</f>
        <v>1</v>
      </c>
      <c r="FA586" s="21" t="str">
        <f t="shared" si="136"/>
        <v/>
      </c>
      <c r="FB586" s="112"/>
      <c r="FC586" s="21">
        <f>IF(OR($M586=PL①!$A$25,$M586=PL①!$A$26,$M586=PL①!$A$28,$M586=PL①!$A$29),1,0)</f>
        <v>0</v>
      </c>
      <c r="FF586" s="21">
        <f t="shared" si="137"/>
        <v>0</v>
      </c>
      <c r="FG586" s="21">
        <f t="shared" si="138"/>
        <v>0</v>
      </c>
      <c r="FH586" s="21">
        <f>IF(AND($AG586=PL①!$H$29,OR(入力①申請書項目!$M586=PL①!$A$25,入力①申請書項目!$M586=PL①!$A$26,入力①申請書項目!$M586=PL①!$A$27)),1,0)</f>
        <v>0</v>
      </c>
      <c r="FI586" s="21">
        <f>IF(AND($O$69=PL②!$G$1,入力①申請書項目!$AG586=PL①!$H$26,OR(入力①申請書項目!$M586=PL①!$A$25,入力①申請書項目!$M586=PL①!$A$26,入力①申請書項目!$M586=PL①!$A$28,入力①申請書項目!$M586=PL①!$A$29)),1,0)</f>
        <v>0</v>
      </c>
      <c r="FJ586" s="21">
        <f>IF(AND($AT586=PL①!$D$26,OR(入力①申請書項目!$M586=PL①!$A$25,入力①申請書項目!$M586=PL①!$A$26,入力①申請書項目!$M586=PL①!$A$27)),1,0)</f>
        <v>0</v>
      </c>
      <c r="FL586" s="37" t="str">
        <f t="shared" si="139"/>
        <v/>
      </c>
      <c r="FM586" s="37" t="str">
        <f t="shared" si="140"/>
        <v/>
      </c>
      <c r="FN586" s="37" t="str">
        <f t="shared" si="141"/>
        <v/>
      </c>
      <c r="FO586" s="37" t="str">
        <f t="shared" si="142"/>
        <v/>
      </c>
      <c r="FP586" s="37" t="str">
        <f t="shared" si="143"/>
        <v/>
      </c>
      <c r="FR586" s="54">
        <f t="shared" si="144"/>
        <v>1</v>
      </c>
      <c r="FS586" s="54" t="str">
        <f t="shared" si="145"/>
        <v/>
      </c>
    </row>
    <row r="587" spans="4:175">
      <c r="D587" s="410">
        <v>419</v>
      </c>
      <c r="E587" s="842"/>
      <c r="F587" s="843"/>
      <c r="G587" s="842"/>
      <c r="H587" s="843"/>
      <c r="I587" s="843"/>
      <c r="J587" s="842"/>
      <c r="K587" s="843"/>
      <c r="L587" s="843"/>
      <c r="M587" s="842"/>
      <c r="N587" s="842"/>
      <c r="O587" s="842"/>
      <c r="P587" s="842"/>
      <c r="Q587" s="853"/>
      <c r="R587" s="853"/>
      <c r="S587" s="853"/>
      <c r="T587" s="853"/>
      <c r="U587" s="853"/>
      <c r="V587" s="853"/>
      <c r="W587" s="853"/>
      <c r="X587" s="853"/>
      <c r="Y587" s="853"/>
      <c r="Z587" s="853"/>
      <c r="AA587" s="835"/>
      <c r="AB587" s="836"/>
      <c r="AC587" s="836"/>
      <c r="AD587" s="841"/>
      <c r="AE587" s="853"/>
      <c r="AF587" s="853"/>
      <c r="AG587" s="842"/>
      <c r="AH587" s="842"/>
      <c r="AI587" s="842"/>
      <c r="AJ587" s="842"/>
      <c r="AK587" s="839"/>
      <c r="AL587" s="839"/>
      <c r="AM587" s="839"/>
      <c r="AN587" s="853"/>
      <c r="AO587" s="853"/>
      <c r="AP587" s="849">
        <f t="shared" si="146"/>
        <v>0</v>
      </c>
      <c r="AQ587" s="849"/>
      <c r="AR587" s="849"/>
      <c r="AS587" s="849"/>
      <c r="AT587" s="855"/>
      <c r="AU587" s="855"/>
      <c r="AV587" s="834"/>
      <c r="AW587" s="834"/>
      <c r="AX587" s="834"/>
      <c r="AY587" s="834"/>
      <c r="AZ587" s="834"/>
      <c r="BA587" s="834"/>
      <c r="BB587" s="834"/>
      <c r="BC587" s="834"/>
      <c r="BD587" s="834"/>
      <c r="BE587" s="834"/>
      <c r="BF587" s="834"/>
      <c r="BG587" s="842"/>
      <c r="BH587" s="843"/>
      <c r="BI587" s="843"/>
      <c r="ET587" s="33"/>
      <c r="EU587" s="37">
        <f t="shared" si="133"/>
        <v>0</v>
      </c>
      <c r="EV587" s="37" t="str">
        <f t="shared" si="134"/>
        <v/>
      </c>
      <c r="EX587" s="21">
        <f>IF(AND(OR($M587=PL①!$A$25,$M587=PL①!$A$26,$M587=PL①!$A$27),OR($AG587=PL①!$H$26,$AG587=PL①!$H$27,$AG587=PL①!$H$28)),1,0)</f>
        <v>0</v>
      </c>
      <c r="EY587" s="21">
        <f t="shared" si="135"/>
        <v>0</v>
      </c>
      <c r="EZ587" s="112">
        <f>IF($EY587=0,1,IF($O$73="",0,VLOOKUP($O$73,PL②!$A$58:$P$1517,$EY587))+IF($AD$73="",0,VLOOKUP($AD$73,PL②!$A$58:$P$1517,$EY587))+IF($AS$73="",0,VLOOKUP($AS$73,PL②!$A$58:$P$1517,$EY587)))</f>
        <v>1</v>
      </c>
      <c r="FA587" s="21" t="str">
        <f t="shared" si="136"/>
        <v/>
      </c>
      <c r="FB587" s="112"/>
      <c r="FC587" s="21">
        <f>IF(OR($M587=PL①!$A$25,$M587=PL①!$A$26,$M587=PL①!$A$28,$M587=PL①!$A$29),1,0)</f>
        <v>0</v>
      </c>
      <c r="FF587" s="21">
        <f t="shared" si="137"/>
        <v>0</v>
      </c>
      <c r="FG587" s="21">
        <f t="shared" si="138"/>
        <v>0</v>
      </c>
      <c r="FH587" s="21">
        <f>IF(AND($AG587=PL①!$H$29,OR(入力①申請書項目!$M587=PL①!$A$25,入力①申請書項目!$M587=PL①!$A$26,入力①申請書項目!$M587=PL①!$A$27)),1,0)</f>
        <v>0</v>
      </c>
      <c r="FI587" s="21">
        <f>IF(AND($O$69=PL②!$G$1,入力①申請書項目!$AG587=PL①!$H$26,OR(入力①申請書項目!$M587=PL①!$A$25,入力①申請書項目!$M587=PL①!$A$26,入力①申請書項目!$M587=PL①!$A$28,入力①申請書項目!$M587=PL①!$A$29)),1,0)</f>
        <v>0</v>
      </c>
      <c r="FJ587" s="21">
        <f>IF(AND($AT587=PL①!$D$26,OR(入力①申請書項目!$M587=PL①!$A$25,入力①申請書項目!$M587=PL①!$A$26,入力①申請書項目!$M587=PL①!$A$27)),1,0)</f>
        <v>0</v>
      </c>
      <c r="FL587" s="37" t="str">
        <f t="shared" si="139"/>
        <v/>
      </c>
      <c r="FM587" s="37" t="str">
        <f t="shared" si="140"/>
        <v/>
      </c>
      <c r="FN587" s="37" t="str">
        <f t="shared" si="141"/>
        <v/>
      </c>
      <c r="FO587" s="37" t="str">
        <f t="shared" si="142"/>
        <v/>
      </c>
      <c r="FP587" s="37" t="str">
        <f t="shared" si="143"/>
        <v/>
      </c>
      <c r="FR587" s="54">
        <f t="shared" si="144"/>
        <v>1</v>
      </c>
      <c r="FS587" s="54" t="str">
        <f t="shared" si="145"/>
        <v/>
      </c>
    </row>
    <row r="588" spans="4:175">
      <c r="D588" s="410">
        <v>420</v>
      </c>
      <c r="E588" s="842"/>
      <c r="F588" s="843"/>
      <c r="G588" s="842"/>
      <c r="H588" s="843"/>
      <c r="I588" s="843"/>
      <c r="J588" s="842"/>
      <c r="K588" s="843"/>
      <c r="L588" s="843"/>
      <c r="M588" s="842"/>
      <c r="N588" s="842"/>
      <c r="O588" s="842"/>
      <c r="P588" s="842"/>
      <c r="Q588" s="853"/>
      <c r="R588" s="853"/>
      <c r="S588" s="853"/>
      <c r="T588" s="853"/>
      <c r="U588" s="853"/>
      <c r="V588" s="853"/>
      <c r="W588" s="853"/>
      <c r="X588" s="853"/>
      <c r="Y588" s="853"/>
      <c r="Z588" s="853"/>
      <c r="AA588" s="837"/>
      <c r="AB588" s="838"/>
      <c r="AC588" s="838"/>
      <c r="AD588" s="841"/>
      <c r="AE588" s="853"/>
      <c r="AF588" s="853"/>
      <c r="AG588" s="842"/>
      <c r="AH588" s="842"/>
      <c r="AI588" s="842"/>
      <c r="AJ588" s="842"/>
      <c r="AK588" s="839"/>
      <c r="AL588" s="839"/>
      <c r="AM588" s="839"/>
      <c r="AN588" s="853"/>
      <c r="AO588" s="853"/>
      <c r="AP588" s="849">
        <f t="shared" si="146"/>
        <v>0</v>
      </c>
      <c r="AQ588" s="849"/>
      <c r="AR588" s="849"/>
      <c r="AS588" s="849"/>
      <c r="AT588" s="855"/>
      <c r="AU588" s="855"/>
      <c r="AV588" s="834"/>
      <c r="AW588" s="834"/>
      <c r="AX588" s="834"/>
      <c r="AY588" s="834"/>
      <c r="AZ588" s="834"/>
      <c r="BA588" s="834"/>
      <c r="BB588" s="834"/>
      <c r="BC588" s="834"/>
      <c r="BD588" s="834"/>
      <c r="BE588" s="834"/>
      <c r="BF588" s="834"/>
      <c r="BG588" s="842"/>
      <c r="BH588" s="843"/>
      <c r="BI588" s="843"/>
      <c r="ET588" s="33"/>
      <c r="EU588" s="37">
        <f t="shared" ref="EU588:EU651" si="147">IF($Q588="",0,1)</f>
        <v>0</v>
      </c>
      <c r="EV588" s="37" t="str">
        <f t="shared" ref="EV588:EV651" si="148">IF($Q588="","",$G588*12+$J588)</f>
        <v/>
      </c>
      <c r="EX588" s="21">
        <f>IF(AND(OR($M588=PL①!$A$25,$M588=PL①!$A$26,$M588=PL①!$A$27),OR($AG588=PL①!$H$26,$AG588=PL①!$H$27,$AG588=PL①!$H$28)),1,0)</f>
        <v>0</v>
      </c>
      <c r="EY588" s="21">
        <f t="shared" ref="EY588:EY651" si="149">IF($EX588=1,IF($AA588="埼玉県",10,0)+IF($AA588="千葉県",11,0)+IF($AA588="東京都",12,0)+IF($AA588="神奈川県",13,0)+IF($AA588="愛知県",14,0)+IF($AA588="京都府",15,0)+IF($AA588="大阪府",16,0),0)</f>
        <v>0</v>
      </c>
      <c r="EZ588" s="112">
        <f>IF($EY588=0,1,IF($O$73="",0,VLOOKUP($O$73,PL②!$A$58:$P$1517,$EY588))+IF($AD$73="",0,VLOOKUP($AD$73,PL②!$A$58:$P$1517,$EY588))+IF($AS$73="",0,VLOOKUP($AS$73,PL②!$A$58:$P$1517,$EY588)))</f>
        <v>1</v>
      </c>
      <c r="FA588" s="21" t="str">
        <f t="shared" ref="FA588:FA651" si="150">IF($EZ588=0,"No."&amp;ROW($A447)&amp;" ","")</f>
        <v/>
      </c>
      <c r="FB588" s="112"/>
      <c r="FC588" s="21">
        <f>IF(OR($M588=PL①!$A$25,$M588=PL①!$A$26,$M588=PL①!$A$28,$M588=PL①!$A$29),1,0)</f>
        <v>0</v>
      </c>
      <c r="FF588" s="21">
        <f t="shared" ref="FF588:FF651" si="151">IF(AND($EV588&lt;$EV$176,$FC588=1),1,0)</f>
        <v>0</v>
      </c>
      <c r="FG588" s="21">
        <f t="shared" ref="FG588:FG651" si="152">IF(AND($EV588&lt;$EV$176,$EX588),1,0)</f>
        <v>0</v>
      </c>
      <c r="FH588" s="21">
        <f>IF(AND($AG588=PL①!$H$29,OR(入力①申請書項目!$M588=PL①!$A$25,入力①申請書項目!$M588=PL①!$A$26,入力①申請書項目!$M588=PL①!$A$27)),1,0)</f>
        <v>0</v>
      </c>
      <c r="FI588" s="21">
        <f>IF(AND($O$69=PL②!$G$1,入力①申請書項目!$AG588=PL①!$H$26,OR(入力①申請書項目!$M588=PL①!$A$25,入力①申請書項目!$M588=PL①!$A$26,入力①申請書項目!$M588=PL①!$A$28,入力①申請書項目!$M588=PL①!$A$29)),1,0)</f>
        <v>0</v>
      </c>
      <c r="FJ588" s="21">
        <f>IF(AND($AT588=PL①!$D$26,OR(入力①申請書項目!$M588=PL①!$A$25,入力①申請書項目!$M588=PL①!$A$26,入力①申請書項目!$M588=PL①!$A$27)),1,0)</f>
        <v>0</v>
      </c>
      <c r="FL588" s="37" t="str">
        <f t="shared" ref="FL588:FL651" si="153">IF($FF588=1,"No."&amp;ROW($A447)&amp;" ","")</f>
        <v/>
      </c>
      <c r="FM588" s="37" t="str">
        <f t="shared" ref="FM588:FM651" si="154">IF($FG588=1,"No."&amp;ROW($A447)&amp;" ","")</f>
        <v/>
      </c>
      <c r="FN588" s="37" t="str">
        <f t="shared" ref="FN588:FN651" si="155">IF($FH588=1,"No."&amp;ROW($A447)&amp;" ","")</f>
        <v/>
      </c>
      <c r="FO588" s="37" t="str">
        <f t="shared" ref="FO588:FO651" si="156">IF($FI588=1,"No."&amp;ROW($A447)&amp;" ","")</f>
        <v/>
      </c>
      <c r="FP588" s="37" t="str">
        <f t="shared" ref="FP588:FP651" si="157">IF($FJ588=1,"No."&amp;ROW($A447)&amp;" ","")</f>
        <v/>
      </c>
      <c r="FR588" s="54">
        <f t="shared" ref="FR588:FR651" si="158">IF($Q588="",1,IF($M588="",0,1)*IF($AA588="",0,1)*IF($AG588="",0,1)*IF($AV588="",0,1))</f>
        <v>1</v>
      </c>
      <c r="FS588" s="54" t="str">
        <f t="shared" si="145"/>
        <v/>
      </c>
    </row>
    <row r="589" spans="4:175">
      <c r="D589" s="410">
        <v>421</v>
      </c>
      <c r="E589" s="842"/>
      <c r="F589" s="843"/>
      <c r="G589" s="842"/>
      <c r="H589" s="843"/>
      <c r="I589" s="843"/>
      <c r="J589" s="842"/>
      <c r="K589" s="843"/>
      <c r="L589" s="843"/>
      <c r="M589" s="842"/>
      <c r="N589" s="842"/>
      <c r="O589" s="842"/>
      <c r="P589" s="842"/>
      <c r="Q589" s="853"/>
      <c r="R589" s="853"/>
      <c r="S589" s="853"/>
      <c r="T589" s="853"/>
      <c r="U589" s="853"/>
      <c r="V589" s="853"/>
      <c r="W589" s="853"/>
      <c r="X589" s="853"/>
      <c r="Y589" s="853"/>
      <c r="Z589" s="853"/>
      <c r="AA589" s="835"/>
      <c r="AB589" s="836"/>
      <c r="AC589" s="836"/>
      <c r="AD589" s="840"/>
      <c r="AE589" s="840"/>
      <c r="AF589" s="841"/>
      <c r="AG589" s="850"/>
      <c r="AH589" s="851"/>
      <c r="AI589" s="851"/>
      <c r="AJ589" s="852"/>
      <c r="AK589" s="839"/>
      <c r="AL589" s="839"/>
      <c r="AM589" s="839"/>
      <c r="AN589" s="854"/>
      <c r="AO589" s="840"/>
      <c r="AP589" s="849">
        <f t="shared" si="146"/>
        <v>0</v>
      </c>
      <c r="AQ589" s="849"/>
      <c r="AR589" s="849"/>
      <c r="AS589" s="849"/>
      <c r="AT589" s="847"/>
      <c r="AU589" s="848"/>
      <c r="AV589" s="834"/>
      <c r="AW589" s="834"/>
      <c r="AX589" s="834"/>
      <c r="AY589" s="834"/>
      <c r="AZ589" s="834"/>
      <c r="BA589" s="834"/>
      <c r="BB589" s="834"/>
      <c r="BC589" s="834"/>
      <c r="BD589" s="844"/>
      <c r="BE589" s="845"/>
      <c r="BF589" s="846"/>
      <c r="BG589" s="842"/>
      <c r="BH589" s="843"/>
      <c r="BI589" s="843"/>
      <c r="ET589" s="33"/>
      <c r="EU589" s="37">
        <f t="shared" si="147"/>
        <v>0</v>
      </c>
      <c r="EV589" s="37" t="str">
        <f t="shared" si="148"/>
        <v/>
      </c>
      <c r="EX589" s="21">
        <f>IF(AND(OR($M589=PL①!$A$25,$M589=PL①!$A$26,$M589=PL①!$A$27),OR($AG589=PL①!$H$26,$AG589=PL①!$H$27,$AG589=PL①!$H$28)),1,0)</f>
        <v>0</v>
      </c>
      <c r="EY589" s="21">
        <f t="shared" si="149"/>
        <v>0</v>
      </c>
      <c r="EZ589" s="112">
        <f>IF($EY589=0,1,IF($O$73="",0,VLOOKUP($O$73,PL②!$A$58:$P$1517,$EY589))+IF($AD$73="",0,VLOOKUP($AD$73,PL②!$A$58:$P$1517,$EY589))+IF($AS$73="",0,VLOOKUP($AS$73,PL②!$A$58:$P$1517,$EY589)))</f>
        <v>1</v>
      </c>
      <c r="FA589" s="21" t="str">
        <f t="shared" si="150"/>
        <v/>
      </c>
      <c r="FB589" s="112"/>
      <c r="FC589" s="21">
        <f>IF(OR($M589=PL①!$A$25,$M589=PL①!$A$26,$M589=PL①!$A$28,$M589=PL①!$A$29),1,0)</f>
        <v>0</v>
      </c>
      <c r="FF589" s="21">
        <f t="shared" si="151"/>
        <v>0</v>
      </c>
      <c r="FG589" s="21">
        <f t="shared" si="152"/>
        <v>0</v>
      </c>
      <c r="FH589" s="21">
        <f>IF(AND($AG589=PL①!$H$29,OR(入力①申請書項目!$M589=PL①!$A$25,入力①申請書項目!$M589=PL①!$A$26,入力①申請書項目!$M589=PL①!$A$27)),1,0)</f>
        <v>0</v>
      </c>
      <c r="FI589" s="21">
        <f>IF(AND($O$69=PL②!$G$1,入力①申請書項目!$AG589=PL①!$H$26,OR(入力①申請書項目!$M589=PL①!$A$25,入力①申請書項目!$M589=PL①!$A$26,入力①申請書項目!$M589=PL①!$A$28,入力①申請書項目!$M589=PL①!$A$29)),1,0)</f>
        <v>0</v>
      </c>
      <c r="FJ589" s="21">
        <f>IF(AND($AT589=PL①!$D$26,OR(入力①申請書項目!$M589=PL①!$A$25,入力①申請書項目!$M589=PL①!$A$26,入力①申請書項目!$M589=PL①!$A$27)),1,0)</f>
        <v>0</v>
      </c>
      <c r="FL589" s="37" t="str">
        <f t="shared" si="153"/>
        <v/>
      </c>
      <c r="FM589" s="37" t="str">
        <f t="shared" si="154"/>
        <v/>
      </c>
      <c r="FN589" s="37" t="str">
        <f t="shared" si="155"/>
        <v/>
      </c>
      <c r="FO589" s="37" t="str">
        <f t="shared" si="156"/>
        <v/>
      </c>
      <c r="FP589" s="37" t="str">
        <f t="shared" si="157"/>
        <v/>
      </c>
      <c r="FR589" s="54">
        <f t="shared" si="158"/>
        <v>1</v>
      </c>
      <c r="FS589" s="54" t="str">
        <f t="shared" si="145"/>
        <v/>
      </c>
    </row>
    <row r="590" spans="4:175">
      <c r="D590" s="410">
        <v>422</v>
      </c>
      <c r="E590" s="842"/>
      <c r="F590" s="843"/>
      <c r="G590" s="842"/>
      <c r="H590" s="843"/>
      <c r="I590" s="843"/>
      <c r="J590" s="842"/>
      <c r="K590" s="843"/>
      <c r="L590" s="843"/>
      <c r="M590" s="842"/>
      <c r="N590" s="842"/>
      <c r="O590" s="842"/>
      <c r="P590" s="842"/>
      <c r="Q590" s="853"/>
      <c r="R590" s="853"/>
      <c r="S590" s="853"/>
      <c r="T590" s="853"/>
      <c r="U590" s="853"/>
      <c r="V590" s="853"/>
      <c r="W590" s="853"/>
      <c r="X590" s="853"/>
      <c r="Y590" s="853"/>
      <c r="Z590" s="853"/>
      <c r="AA590" s="835"/>
      <c r="AB590" s="836"/>
      <c r="AC590" s="836"/>
      <c r="AD590" s="841"/>
      <c r="AE590" s="853"/>
      <c r="AF590" s="853"/>
      <c r="AG590" s="842"/>
      <c r="AH590" s="842"/>
      <c r="AI590" s="842"/>
      <c r="AJ590" s="842"/>
      <c r="AK590" s="839"/>
      <c r="AL590" s="839"/>
      <c r="AM590" s="839"/>
      <c r="AN590" s="853"/>
      <c r="AO590" s="853"/>
      <c r="AP590" s="849">
        <f t="shared" si="146"/>
        <v>0</v>
      </c>
      <c r="AQ590" s="849"/>
      <c r="AR590" s="849"/>
      <c r="AS590" s="849"/>
      <c r="AT590" s="855"/>
      <c r="AU590" s="855"/>
      <c r="AV590" s="834"/>
      <c r="AW590" s="834"/>
      <c r="AX590" s="834"/>
      <c r="AY590" s="834"/>
      <c r="AZ590" s="834"/>
      <c r="BA590" s="834"/>
      <c r="BB590" s="834"/>
      <c r="BC590" s="834"/>
      <c r="BD590" s="834"/>
      <c r="BE590" s="834"/>
      <c r="BF590" s="834"/>
      <c r="BG590" s="842"/>
      <c r="BH590" s="843"/>
      <c r="BI590" s="843"/>
      <c r="ET590" s="33"/>
      <c r="EU590" s="37">
        <f t="shared" si="147"/>
        <v>0</v>
      </c>
      <c r="EV590" s="37" t="str">
        <f t="shared" si="148"/>
        <v/>
      </c>
      <c r="EX590" s="21">
        <f>IF(AND(OR($M590=PL①!$A$25,$M590=PL①!$A$26,$M590=PL①!$A$27),OR($AG590=PL①!$H$26,$AG590=PL①!$H$27,$AG590=PL①!$H$28)),1,0)</f>
        <v>0</v>
      </c>
      <c r="EY590" s="21">
        <f t="shared" si="149"/>
        <v>0</v>
      </c>
      <c r="EZ590" s="112">
        <f>IF($EY590=0,1,IF($O$73="",0,VLOOKUP($O$73,PL②!$A$58:$P$1517,$EY590))+IF($AD$73="",0,VLOOKUP($AD$73,PL②!$A$58:$P$1517,$EY590))+IF($AS$73="",0,VLOOKUP($AS$73,PL②!$A$58:$P$1517,$EY590)))</f>
        <v>1</v>
      </c>
      <c r="FA590" s="21" t="str">
        <f t="shared" si="150"/>
        <v/>
      </c>
      <c r="FB590" s="112"/>
      <c r="FC590" s="21">
        <f>IF(OR($M590=PL①!$A$25,$M590=PL①!$A$26,$M590=PL①!$A$28,$M590=PL①!$A$29),1,0)</f>
        <v>0</v>
      </c>
      <c r="FF590" s="21">
        <f t="shared" si="151"/>
        <v>0</v>
      </c>
      <c r="FG590" s="21">
        <f t="shared" si="152"/>
        <v>0</v>
      </c>
      <c r="FH590" s="21">
        <f>IF(AND($AG590=PL①!$H$29,OR(入力①申請書項目!$M590=PL①!$A$25,入力①申請書項目!$M590=PL①!$A$26,入力①申請書項目!$M590=PL①!$A$27)),1,0)</f>
        <v>0</v>
      </c>
      <c r="FI590" s="21">
        <f>IF(AND($O$69=PL②!$G$1,入力①申請書項目!$AG590=PL①!$H$26,OR(入力①申請書項目!$M590=PL①!$A$25,入力①申請書項目!$M590=PL①!$A$26,入力①申請書項目!$M590=PL①!$A$28,入力①申請書項目!$M590=PL①!$A$29)),1,0)</f>
        <v>0</v>
      </c>
      <c r="FJ590" s="21">
        <f>IF(AND($AT590=PL①!$D$26,OR(入力①申請書項目!$M590=PL①!$A$25,入力①申請書項目!$M590=PL①!$A$26,入力①申請書項目!$M590=PL①!$A$27)),1,0)</f>
        <v>0</v>
      </c>
      <c r="FL590" s="37" t="str">
        <f t="shared" si="153"/>
        <v/>
      </c>
      <c r="FM590" s="37" t="str">
        <f t="shared" si="154"/>
        <v/>
      </c>
      <c r="FN590" s="37" t="str">
        <f t="shared" si="155"/>
        <v/>
      </c>
      <c r="FO590" s="37" t="str">
        <f t="shared" si="156"/>
        <v/>
      </c>
      <c r="FP590" s="37" t="str">
        <f t="shared" si="157"/>
        <v/>
      </c>
      <c r="FR590" s="54">
        <f t="shared" si="158"/>
        <v>1</v>
      </c>
      <c r="FS590" s="54" t="str">
        <f t="shared" si="145"/>
        <v/>
      </c>
    </row>
    <row r="591" spans="4:175">
      <c r="D591" s="410">
        <v>423</v>
      </c>
      <c r="E591" s="842"/>
      <c r="F591" s="843"/>
      <c r="G591" s="842"/>
      <c r="H591" s="843"/>
      <c r="I591" s="843"/>
      <c r="J591" s="842"/>
      <c r="K591" s="843"/>
      <c r="L591" s="843"/>
      <c r="M591" s="842"/>
      <c r="N591" s="842"/>
      <c r="O591" s="842"/>
      <c r="P591" s="842"/>
      <c r="Q591" s="853"/>
      <c r="R591" s="853"/>
      <c r="S591" s="853"/>
      <c r="T591" s="853"/>
      <c r="U591" s="853"/>
      <c r="V591" s="853"/>
      <c r="W591" s="853"/>
      <c r="X591" s="853"/>
      <c r="Y591" s="853"/>
      <c r="Z591" s="853"/>
      <c r="AA591" s="837"/>
      <c r="AB591" s="838"/>
      <c r="AC591" s="838"/>
      <c r="AD591" s="841"/>
      <c r="AE591" s="853"/>
      <c r="AF591" s="853"/>
      <c r="AG591" s="842"/>
      <c r="AH591" s="842"/>
      <c r="AI591" s="842"/>
      <c r="AJ591" s="842"/>
      <c r="AK591" s="839"/>
      <c r="AL591" s="839"/>
      <c r="AM591" s="839"/>
      <c r="AN591" s="853"/>
      <c r="AO591" s="853"/>
      <c r="AP591" s="849">
        <f t="shared" si="146"/>
        <v>0</v>
      </c>
      <c r="AQ591" s="849"/>
      <c r="AR591" s="849"/>
      <c r="AS591" s="849"/>
      <c r="AT591" s="855"/>
      <c r="AU591" s="855"/>
      <c r="AV591" s="834"/>
      <c r="AW591" s="834"/>
      <c r="AX591" s="834"/>
      <c r="AY591" s="834"/>
      <c r="AZ591" s="834"/>
      <c r="BA591" s="834"/>
      <c r="BB591" s="834"/>
      <c r="BC591" s="834"/>
      <c r="BD591" s="834"/>
      <c r="BE591" s="834"/>
      <c r="BF591" s="834"/>
      <c r="BG591" s="842"/>
      <c r="BH591" s="843"/>
      <c r="BI591" s="843"/>
      <c r="ET591" s="33"/>
      <c r="EU591" s="37">
        <f t="shared" si="147"/>
        <v>0</v>
      </c>
      <c r="EV591" s="37" t="str">
        <f t="shared" si="148"/>
        <v/>
      </c>
      <c r="EX591" s="21">
        <f>IF(AND(OR($M591=PL①!$A$25,$M591=PL①!$A$26,$M591=PL①!$A$27),OR($AG591=PL①!$H$26,$AG591=PL①!$H$27,$AG591=PL①!$H$28)),1,0)</f>
        <v>0</v>
      </c>
      <c r="EY591" s="21">
        <f t="shared" si="149"/>
        <v>0</v>
      </c>
      <c r="EZ591" s="112">
        <f>IF($EY591=0,1,IF($O$73="",0,VLOOKUP($O$73,PL②!$A$58:$P$1517,$EY591))+IF($AD$73="",0,VLOOKUP($AD$73,PL②!$A$58:$P$1517,$EY591))+IF($AS$73="",0,VLOOKUP($AS$73,PL②!$A$58:$P$1517,$EY591)))</f>
        <v>1</v>
      </c>
      <c r="FA591" s="21" t="str">
        <f t="shared" si="150"/>
        <v/>
      </c>
      <c r="FB591" s="112"/>
      <c r="FC591" s="21">
        <f>IF(OR($M591=PL①!$A$25,$M591=PL①!$A$26,$M591=PL①!$A$28,$M591=PL①!$A$29),1,0)</f>
        <v>0</v>
      </c>
      <c r="FF591" s="21">
        <f t="shared" si="151"/>
        <v>0</v>
      </c>
      <c r="FG591" s="21">
        <f t="shared" si="152"/>
        <v>0</v>
      </c>
      <c r="FH591" s="21">
        <f>IF(AND($AG591=PL①!$H$29,OR(入力①申請書項目!$M591=PL①!$A$25,入力①申請書項目!$M591=PL①!$A$26,入力①申請書項目!$M591=PL①!$A$27)),1,0)</f>
        <v>0</v>
      </c>
      <c r="FI591" s="21">
        <f>IF(AND($O$69=PL②!$G$1,入力①申請書項目!$AG591=PL①!$H$26,OR(入力①申請書項目!$M591=PL①!$A$25,入力①申請書項目!$M591=PL①!$A$26,入力①申請書項目!$M591=PL①!$A$28,入力①申請書項目!$M591=PL①!$A$29)),1,0)</f>
        <v>0</v>
      </c>
      <c r="FJ591" s="21">
        <f>IF(AND($AT591=PL①!$D$26,OR(入力①申請書項目!$M591=PL①!$A$25,入力①申請書項目!$M591=PL①!$A$26,入力①申請書項目!$M591=PL①!$A$27)),1,0)</f>
        <v>0</v>
      </c>
      <c r="FL591" s="37" t="str">
        <f t="shared" si="153"/>
        <v/>
      </c>
      <c r="FM591" s="37" t="str">
        <f t="shared" si="154"/>
        <v/>
      </c>
      <c r="FN591" s="37" t="str">
        <f t="shared" si="155"/>
        <v/>
      </c>
      <c r="FO591" s="37" t="str">
        <f t="shared" si="156"/>
        <v/>
      </c>
      <c r="FP591" s="37" t="str">
        <f t="shared" si="157"/>
        <v/>
      </c>
      <c r="FR591" s="54">
        <f t="shared" si="158"/>
        <v>1</v>
      </c>
      <c r="FS591" s="54" t="str">
        <f t="shared" si="145"/>
        <v/>
      </c>
    </row>
    <row r="592" spans="4:175">
      <c r="D592" s="410">
        <v>424</v>
      </c>
      <c r="E592" s="842"/>
      <c r="F592" s="843"/>
      <c r="G592" s="842"/>
      <c r="H592" s="843"/>
      <c r="I592" s="843"/>
      <c r="J592" s="842"/>
      <c r="K592" s="843"/>
      <c r="L592" s="843"/>
      <c r="M592" s="842"/>
      <c r="N592" s="842"/>
      <c r="O592" s="842"/>
      <c r="P592" s="842"/>
      <c r="Q592" s="853"/>
      <c r="R592" s="853"/>
      <c r="S592" s="853"/>
      <c r="T592" s="853"/>
      <c r="U592" s="853"/>
      <c r="V592" s="853"/>
      <c r="W592" s="853"/>
      <c r="X592" s="853"/>
      <c r="Y592" s="853"/>
      <c r="Z592" s="853"/>
      <c r="AA592" s="835"/>
      <c r="AB592" s="836"/>
      <c r="AC592" s="836"/>
      <c r="AD592" s="840"/>
      <c r="AE592" s="840"/>
      <c r="AF592" s="841"/>
      <c r="AG592" s="850"/>
      <c r="AH592" s="851"/>
      <c r="AI592" s="851"/>
      <c r="AJ592" s="852"/>
      <c r="AK592" s="839"/>
      <c r="AL592" s="839"/>
      <c r="AM592" s="839"/>
      <c r="AN592" s="854"/>
      <c r="AO592" s="840"/>
      <c r="AP592" s="849">
        <f t="shared" si="146"/>
        <v>0</v>
      </c>
      <c r="AQ592" s="849"/>
      <c r="AR592" s="849"/>
      <c r="AS592" s="849"/>
      <c r="AT592" s="847"/>
      <c r="AU592" s="848"/>
      <c r="AV592" s="834"/>
      <c r="AW592" s="834"/>
      <c r="AX592" s="834"/>
      <c r="AY592" s="834"/>
      <c r="AZ592" s="834"/>
      <c r="BA592" s="834"/>
      <c r="BB592" s="834"/>
      <c r="BC592" s="834"/>
      <c r="BD592" s="844"/>
      <c r="BE592" s="845"/>
      <c r="BF592" s="846"/>
      <c r="BG592" s="842"/>
      <c r="BH592" s="843"/>
      <c r="BI592" s="843"/>
      <c r="ET592" s="33"/>
      <c r="EU592" s="37">
        <f t="shared" si="147"/>
        <v>0</v>
      </c>
      <c r="EV592" s="37" t="str">
        <f t="shared" si="148"/>
        <v/>
      </c>
      <c r="EX592" s="21">
        <f>IF(AND(OR($M592=PL①!$A$25,$M592=PL①!$A$26,$M592=PL①!$A$27),OR($AG592=PL①!$H$26,$AG592=PL①!$H$27,$AG592=PL①!$H$28)),1,0)</f>
        <v>0</v>
      </c>
      <c r="EY592" s="21">
        <f t="shared" si="149"/>
        <v>0</v>
      </c>
      <c r="EZ592" s="112">
        <f>IF($EY592=0,1,IF($O$73="",0,VLOOKUP($O$73,PL②!$A$58:$P$1517,$EY592))+IF($AD$73="",0,VLOOKUP($AD$73,PL②!$A$58:$P$1517,$EY592))+IF($AS$73="",0,VLOOKUP($AS$73,PL②!$A$58:$P$1517,$EY592)))</f>
        <v>1</v>
      </c>
      <c r="FA592" s="21" t="str">
        <f t="shared" si="150"/>
        <v/>
      </c>
      <c r="FB592" s="112"/>
      <c r="FC592" s="21">
        <f>IF(OR($M592=PL①!$A$25,$M592=PL①!$A$26,$M592=PL①!$A$28,$M592=PL①!$A$29),1,0)</f>
        <v>0</v>
      </c>
      <c r="FF592" s="21">
        <f t="shared" si="151"/>
        <v>0</v>
      </c>
      <c r="FG592" s="21">
        <f t="shared" si="152"/>
        <v>0</v>
      </c>
      <c r="FH592" s="21">
        <f>IF(AND($AG592=PL①!$H$29,OR(入力①申請書項目!$M592=PL①!$A$25,入力①申請書項目!$M592=PL①!$A$26,入力①申請書項目!$M592=PL①!$A$27)),1,0)</f>
        <v>0</v>
      </c>
      <c r="FI592" s="21">
        <f>IF(AND($O$69=PL②!$G$1,入力①申請書項目!$AG592=PL①!$H$26,OR(入力①申請書項目!$M592=PL①!$A$25,入力①申請書項目!$M592=PL①!$A$26,入力①申請書項目!$M592=PL①!$A$28,入力①申請書項目!$M592=PL①!$A$29)),1,0)</f>
        <v>0</v>
      </c>
      <c r="FJ592" s="21">
        <f>IF(AND($AT592=PL①!$D$26,OR(入力①申請書項目!$M592=PL①!$A$25,入力①申請書項目!$M592=PL①!$A$26,入力①申請書項目!$M592=PL①!$A$27)),1,0)</f>
        <v>0</v>
      </c>
      <c r="FL592" s="37" t="str">
        <f t="shared" si="153"/>
        <v/>
      </c>
      <c r="FM592" s="37" t="str">
        <f t="shared" si="154"/>
        <v/>
      </c>
      <c r="FN592" s="37" t="str">
        <f t="shared" si="155"/>
        <v/>
      </c>
      <c r="FO592" s="37" t="str">
        <f t="shared" si="156"/>
        <v/>
      </c>
      <c r="FP592" s="37" t="str">
        <f t="shared" si="157"/>
        <v/>
      </c>
      <c r="FR592" s="54">
        <f t="shared" si="158"/>
        <v>1</v>
      </c>
      <c r="FS592" s="54" t="str">
        <f t="shared" ref="FS592:FS655" si="159">IF(FR592=0,"No."&amp;ROW(A424)&amp;" ","")</f>
        <v/>
      </c>
    </row>
    <row r="593" spans="4:175">
      <c r="D593" s="410">
        <v>425</v>
      </c>
      <c r="E593" s="842"/>
      <c r="F593" s="843"/>
      <c r="G593" s="842"/>
      <c r="H593" s="843"/>
      <c r="I593" s="843"/>
      <c r="J593" s="842"/>
      <c r="K593" s="843"/>
      <c r="L593" s="843"/>
      <c r="M593" s="842"/>
      <c r="N593" s="842"/>
      <c r="O593" s="842"/>
      <c r="P593" s="842"/>
      <c r="Q593" s="853"/>
      <c r="R593" s="853"/>
      <c r="S593" s="853"/>
      <c r="T593" s="853"/>
      <c r="U593" s="853"/>
      <c r="V593" s="853"/>
      <c r="W593" s="853"/>
      <c r="X593" s="853"/>
      <c r="Y593" s="853"/>
      <c r="Z593" s="853"/>
      <c r="AA593" s="835"/>
      <c r="AB593" s="836"/>
      <c r="AC593" s="836"/>
      <c r="AD593" s="841"/>
      <c r="AE593" s="853"/>
      <c r="AF593" s="853"/>
      <c r="AG593" s="842"/>
      <c r="AH593" s="842"/>
      <c r="AI593" s="842"/>
      <c r="AJ593" s="842"/>
      <c r="AK593" s="839"/>
      <c r="AL593" s="839"/>
      <c r="AM593" s="839"/>
      <c r="AN593" s="853"/>
      <c r="AO593" s="853"/>
      <c r="AP593" s="849">
        <f t="shared" si="146"/>
        <v>0</v>
      </c>
      <c r="AQ593" s="849"/>
      <c r="AR593" s="849"/>
      <c r="AS593" s="849"/>
      <c r="AT593" s="855"/>
      <c r="AU593" s="855"/>
      <c r="AV593" s="834"/>
      <c r="AW593" s="834"/>
      <c r="AX593" s="834"/>
      <c r="AY593" s="834"/>
      <c r="AZ593" s="834"/>
      <c r="BA593" s="834"/>
      <c r="BB593" s="834"/>
      <c r="BC593" s="834"/>
      <c r="BD593" s="834"/>
      <c r="BE593" s="834"/>
      <c r="BF593" s="834"/>
      <c r="BG593" s="842"/>
      <c r="BH593" s="843"/>
      <c r="BI593" s="843"/>
      <c r="ET593" s="33"/>
      <c r="EU593" s="37">
        <f t="shared" si="147"/>
        <v>0</v>
      </c>
      <c r="EV593" s="37" t="str">
        <f t="shared" si="148"/>
        <v/>
      </c>
      <c r="EX593" s="21">
        <f>IF(AND(OR($M593=PL①!$A$25,$M593=PL①!$A$26,$M593=PL①!$A$27),OR($AG593=PL①!$H$26,$AG593=PL①!$H$27,$AG593=PL①!$H$28)),1,0)</f>
        <v>0</v>
      </c>
      <c r="EY593" s="21">
        <f t="shared" si="149"/>
        <v>0</v>
      </c>
      <c r="EZ593" s="112">
        <f>IF($EY593=0,1,IF($O$73="",0,VLOOKUP($O$73,PL②!$A$58:$P$1517,$EY593))+IF($AD$73="",0,VLOOKUP($AD$73,PL②!$A$58:$P$1517,$EY593))+IF($AS$73="",0,VLOOKUP($AS$73,PL②!$A$58:$P$1517,$EY593)))</f>
        <v>1</v>
      </c>
      <c r="FA593" s="21" t="str">
        <f t="shared" si="150"/>
        <v/>
      </c>
      <c r="FB593" s="112"/>
      <c r="FC593" s="21">
        <f>IF(OR($M593=PL①!$A$25,$M593=PL①!$A$26,$M593=PL①!$A$28,$M593=PL①!$A$29),1,0)</f>
        <v>0</v>
      </c>
      <c r="FF593" s="21">
        <f t="shared" si="151"/>
        <v>0</v>
      </c>
      <c r="FG593" s="21">
        <f t="shared" si="152"/>
        <v>0</v>
      </c>
      <c r="FH593" s="21">
        <f>IF(AND($AG593=PL①!$H$29,OR(入力①申請書項目!$M593=PL①!$A$25,入力①申請書項目!$M593=PL①!$A$26,入力①申請書項目!$M593=PL①!$A$27)),1,0)</f>
        <v>0</v>
      </c>
      <c r="FI593" s="21">
        <f>IF(AND($O$69=PL②!$G$1,入力①申請書項目!$AG593=PL①!$H$26,OR(入力①申請書項目!$M593=PL①!$A$25,入力①申請書項目!$M593=PL①!$A$26,入力①申請書項目!$M593=PL①!$A$28,入力①申請書項目!$M593=PL①!$A$29)),1,0)</f>
        <v>0</v>
      </c>
      <c r="FJ593" s="21">
        <f>IF(AND($AT593=PL①!$D$26,OR(入力①申請書項目!$M593=PL①!$A$25,入力①申請書項目!$M593=PL①!$A$26,入力①申請書項目!$M593=PL①!$A$27)),1,0)</f>
        <v>0</v>
      </c>
      <c r="FL593" s="37" t="str">
        <f t="shared" si="153"/>
        <v/>
      </c>
      <c r="FM593" s="37" t="str">
        <f t="shared" si="154"/>
        <v/>
      </c>
      <c r="FN593" s="37" t="str">
        <f t="shared" si="155"/>
        <v/>
      </c>
      <c r="FO593" s="37" t="str">
        <f t="shared" si="156"/>
        <v/>
      </c>
      <c r="FP593" s="37" t="str">
        <f t="shared" si="157"/>
        <v/>
      </c>
      <c r="FR593" s="54">
        <f t="shared" si="158"/>
        <v>1</v>
      </c>
      <c r="FS593" s="54" t="str">
        <f t="shared" si="159"/>
        <v/>
      </c>
    </row>
    <row r="594" spans="4:175">
      <c r="D594" s="410">
        <v>426</v>
      </c>
      <c r="E594" s="842"/>
      <c r="F594" s="843"/>
      <c r="G594" s="842"/>
      <c r="H594" s="843"/>
      <c r="I594" s="843"/>
      <c r="J594" s="842"/>
      <c r="K594" s="843"/>
      <c r="L594" s="843"/>
      <c r="M594" s="842"/>
      <c r="N594" s="842"/>
      <c r="O594" s="842"/>
      <c r="P594" s="842"/>
      <c r="Q594" s="853"/>
      <c r="R594" s="853"/>
      <c r="S594" s="853"/>
      <c r="T594" s="853"/>
      <c r="U594" s="853"/>
      <c r="V594" s="853"/>
      <c r="W594" s="853"/>
      <c r="X594" s="853"/>
      <c r="Y594" s="853"/>
      <c r="Z594" s="853"/>
      <c r="AA594" s="837"/>
      <c r="AB594" s="838"/>
      <c r="AC594" s="838"/>
      <c r="AD594" s="841"/>
      <c r="AE594" s="853"/>
      <c r="AF594" s="853"/>
      <c r="AG594" s="842"/>
      <c r="AH594" s="842"/>
      <c r="AI594" s="842"/>
      <c r="AJ594" s="842"/>
      <c r="AK594" s="839"/>
      <c r="AL594" s="839"/>
      <c r="AM594" s="839"/>
      <c r="AN594" s="853"/>
      <c r="AO594" s="853"/>
      <c r="AP594" s="849">
        <f t="shared" si="146"/>
        <v>0</v>
      </c>
      <c r="AQ594" s="849"/>
      <c r="AR594" s="849"/>
      <c r="AS594" s="849"/>
      <c r="AT594" s="855"/>
      <c r="AU594" s="855"/>
      <c r="AV594" s="834"/>
      <c r="AW594" s="834"/>
      <c r="AX594" s="834"/>
      <c r="AY594" s="834"/>
      <c r="AZ594" s="834"/>
      <c r="BA594" s="834"/>
      <c r="BB594" s="834"/>
      <c r="BC594" s="834"/>
      <c r="BD594" s="834"/>
      <c r="BE594" s="834"/>
      <c r="BF594" s="834"/>
      <c r="BG594" s="842"/>
      <c r="BH594" s="843"/>
      <c r="BI594" s="843"/>
      <c r="ET594" s="33"/>
      <c r="EU594" s="37">
        <f t="shared" si="147"/>
        <v>0</v>
      </c>
      <c r="EV594" s="37" t="str">
        <f t="shared" si="148"/>
        <v/>
      </c>
      <c r="EX594" s="21">
        <f>IF(AND(OR($M594=PL①!$A$25,$M594=PL①!$A$26,$M594=PL①!$A$27),OR($AG594=PL①!$H$26,$AG594=PL①!$H$27,$AG594=PL①!$H$28)),1,0)</f>
        <v>0</v>
      </c>
      <c r="EY594" s="21">
        <f t="shared" si="149"/>
        <v>0</v>
      </c>
      <c r="EZ594" s="112">
        <f>IF($EY594=0,1,IF($O$73="",0,VLOOKUP($O$73,PL②!$A$58:$P$1517,$EY594))+IF($AD$73="",0,VLOOKUP($AD$73,PL②!$A$58:$P$1517,$EY594))+IF($AS$73="",0,VLOOKUP($AS$73,PL②!$A$58:$P$1517,$EY594)))</f>
        <v>1</v>
      </c>
      <c r="FA594" s="21" t="str">
        <f t="shared" si="150"/>
        <v/>
      </c>
      <c r="FB594" s="112"/>
      <c r="FC594" s="21">
        <f>IF(OR($M594=PL①!$A$25,$M594=PL①!$A$26,$M594=PL①!$A$28,$M594=PL①!$A$29),1,0)</f>
        <v>0</v>
      </c>
      <c r="FF594" s="21">
        <f t="shared" si="151"/>
        <v>0</v>
      </c>
      <c r="FG594" s="21">
        <f t="shared" si="152"/>
        <v>0</v>
      </c>
      <c r="FH594" s="21">
        <f>IF(AND($AG594=PL①!$H$29,OR(入力①申請書項目!$M594=PL①!$A$25,入力①申請書項目!$M594=PL①!$A$26,入力①申請書項目!$M594=PL①!$A$27)),1,0)</f>
        <v>0</v>
      </c>
      <c r="FI594" s="21">
        <f>IF(AND($O$69=PL②!$G$1,入力①申請書項目!$AG594=PL①!$H$26,OR(入力①申請書項目!$M594=PL①!$A$25,入力①申請書項目!$M594=PL①!$A$26,入力①申請書項目!$M594=PL①!$A$28,入力①申請書項目!$M594=PL①!$A$29)),1,0)</f>
        <v>0</v>
      </c>
      <c r="FJ594" s="21">
        <f>IF(AND($AT594=PL①!$D$26,OR(入力①申請書項目!$M594=PL①!$A$25,入力①申請書項目!$M594=PL①!$A$26,入力①申請書項目!$M594=PL①!$A$27)),1,0)</f>
        <v>0</v>
      </c>
      <c r="FL594" s="37" t="str">
        <f t="shared" si="153"/>
        <v/>
      </c>
      <c r="FM594" s="37" t="str">
        <f t="shared" si="154"/>
        <v/>
      </c>
      <c r="FN594" s="37" t="str">
        <f t="shared" si="155"/>
        <v/>
      </c>
      <c r="FO594" s="37" t="str">
        <f t="shared" si="156"/>
        <v/>
      </c>
      <c r="FP594" s="37" t="str">
        <f t="shared" si="157"/>
        <v/>
      </c>
      <c r="FR594" s="54">
        <f t="shared" si="158"/>
        <v>1</v>
      </c>
      <c r="FS594" s="54" t="str">
        <f t="shared" si="159"/>
        <v/>
      </c>
    </row>
    <row r="595" spans="4:175">
      <c r="D595" s="410">
        <v>427</v>
      </c>
      <c r="E595" s="842"/>
      <c r="F595" s="843"/>
      <c r="G595" s="842"/>
      <c r="H595" s="843"/>
      <c r="I595" s="843"/>
      <c r="J595" s="842"/>
      <c r="K595" s="843"/>
      <c r="L595" s="843"/>
      <c r="M595" s="842"/>
      <c r="N595" s="842"/>
      <c r="O595" s="842"/>
      <c r="P595" s="842"/>
      <c r="Q595" s="853"/>
      <c r="R595" s="853"/>
      <c r="S595" s="853"/>
      <c r="T595" s="853"/>
      <c r="U595" s="853"/>
      <c r="V595" s="853"/>
      <c r="W595" s="853"/>
      <c r="X595" s="853"/>
      <c r="Y595" s="853"/>
      <c r="Z595" s="853"/>
      <c r="AA595" s="835"/>
      <c r="AB595" s="836"/>
      <c r="AC595" s="836"/>
      <c r="AD595" s="840"/>
      <c r="AE595" s="840"/>
      <c r="AF595" s="841"/>
      <c r="AG595" s="850"/>
      <c r="AH595" s="851"/>
      <c r="AI595" s="851"/>
      <c r="AJ595" s="852"/>
      <c r="AK595" s="839"/>
      <c r="AL595" s="839"/>
      <c r="AM595" s="839"/>
      <c r="AN595" s="854"/>
      <c r="AO595" s="840"/>
      <c r="AP595" s="849">
        <f t="shared" si="146"/>
        <v>0</v>
      </c>
      <c r="AQ595" s="849"/>
      <c r="AR595" s="849"/>
      <c r="AS595" s="849"/>
      <c r="AT595" s="847"/>
      <c r="AU595" s="848"/>
      <c r="AV595" s="834"/>
      <c r="AW595" s="834"/>
      <c r="AX595" s="834"/>
      <c r="AY595" s="834"/>
      <c r="AZ595" s="834"/>
      <c r="BA595" s="834"/>
      <c r="BB595" s="834"/>
      <c r="BC595" s="834"/>
      <c r="BD595" s="844"/>
      <c r="BE595" s="845"/>
      <c r="BF595" s="846"/>
      <c r="BG595" s="842"/>
      <c r="BH595" s="843"/>
      <c r="BI595" s="843"/>
      <c r="ET595" s="33"/>
      <c r="EU595" s="37">
        <f t="shared" si="147"/>
        <v>0</v>
      </c>
      <c r="EV595" s="37" t="str">
        <f t="shared" si="148"/>
        <v/>
      </c>
      <c r="EX595" s="21">
        <f>IF(AND(OR($M595=PL①!$A$25,$M595=PL①!$A$26,$M595=PL①!$A$27),OR($AG595=PL①!$H$26,$AG595=PL①!$H$27,$AG595=PL①!$H$28)),1,0)</f>
        <v>0</v>
      </c>
      <c r="EY595" s="21">
        <f t="shared" si="149"/>
        <v>0</v>
      </c>
      <c r="EZ595" s="112">
        <f>IF($EY595=0,1,IF($O$73="",0,VLOOKUP($O$73,PL②!$A$58:$P$1517,$EY595))+IF($AD$73="",0,VLOOKUP($AD$73,PL②!$A$58:$P$1517,$EY595))+IF($AS$73="",0,VLOOKUP($AS$73,PL②!$A$58:$P$1517,$EY595)))</f>
        <v>1</v>
      </c>
      <c r="FA595" s="21" t="str">
        <f t="shared" si="150"/>
        <v/>
      </c>
      <c r="FB595" s="112"/>
      <c r="FC595" s="21">
        <f>IF(OR($M595=PL①!$A$25,$M595=PL①!$A$26,$M595=PL①!$A$28,$M595=PL①!$A$29),1,0)</f>
        <v>0</v>
      </c>
      <c r="FF595" s="21">
        <f t="shared" si="151"/>
        <v>0</v>
      </c>
      <c r="FG595" s="21">
        <f t="shared" si="152"/>
        <v>0</v>
      </c>
      <c r="FH595" s="21">
        <f>IF(AND($AG595=PL①!$H$29,OR(入力①申請書項目!$M595=PL①!$A$25,入力①申請書項目!$M595=PL①!$A$26,入力①申請書項目!$M595=PL①!$A$27)),1,0)</f>
        <v>0</v>
      </c>
      <c r="FI595" s="21">
        <f>IF(AND($O$69=PL②!$G$1,入力①申請書項目!$AG595=PL①!$H$26,OR(入力①申請書項目!$M595=PL①!$A$25,入力①申請書項目!$M595=PL①!$A$26,入力①申請書項目!$M595=PL①!$A$28,入力①申請書項目!$M595=PL①!$A$29)),1,0)</f>
        <v>0</v>
      </c>
      <c r="FJ595" s="21">
        <f>IF(AND($AT595=PL①!$D$26,OR(入力①申請書項目!$M595=PL①!$A$25,入力①申請書項目!$M595=PL①!$A$26,入力①申請書項目!$M595=PL①!$A$27)),1,0)</f>
        <v>0</v>
      </c>
      <c r="FL595" s="37" t="str">
        <f t="shared" si="153"/>
        <v/>
      </c>
      <c r="FM595" s="37" t="str">
        <f t="shared" si="154"/>
        <v/>
      </c>
      <c r="FN595" s="37" t="str">
        <f t="shared" si="155"/>
        <v/>
      </c>
      <c r="FO595" s="37" t="str">
        <f t="shared" si="156"/>
        <v/>
      </c>
      <c r="FP595" s="37" t="str">
        <f t="shared" si="157"/>
        <v/>
      </c>
      <c r="FR595" s="54">
        <f t="shared" si="158"/>
        <v>1</v>
      </c>
      <c r="FS595" s="54" t="str">
        <f t="shared" si="159"/>
        <v/>
      </c>
    </row>
    <row r="596" spans="4:175">
      <c r="D596" s="410">
        <v>428</v>
      </c>
      <c r="E596" s="842"/>
      <c r="F596" s="843"/>
      <c r="G596" s="842"/>
      <c r="H596" s="843"/>
      <c r="I596" s="843"/>
      <c r="J596" s="842"/>
      <c r="K596" s="843"/>
      <c r="L596" s="843"/>
      <c r="M596" s="842"/>
      <c r="N596" s="842"/>
      <c r="O596" s="842"/>
      <c r="P596" s="842"/>
      <c r="Q596" s="853"/>
      <c r="R596" s="853"/>
      <c r="S596" s="853"/>
      <c r="T596" s="853"/>
      <c r="U596" s="853"/>
      <c r="V596" s="853"/>
      <c r="W596" s="853"/>
      <c r="X596" s="853"/>
      <c r="Y596" s="853"/>
      <c r="Z596" s="853"/>
      <c r="AA596" s="835"/>
      <c r="AB596" s="836"/>
      <c r="AC596" s="836"/>
      <c r="AD596" s="841"/>
      <c r="AE596" s="853"/>
      <c r="AF596" s="853"/>
      <c r="AG596" s="842"/>
      <c r="AH596" s="842"/>
      <c r="AI596" s="842"/>
      <c r="AJ596" s="842"/>
      <c r="AK596" s="839"/>
      <c r="AL596" s="839"/>
      <c r="AM596" s="839"/>
      <c r="AN596" s="853"/>
      <c r="AO596" s="853"/>
      <c r="AP596" s="849">
        <f t="shared" si="146"/>
        <v>0</v>
      </c>
      <c r="AQ596" s="849"/>
      <c r="AR596" s="849"/>
      <c r="AS596" s="849"/>
      <c r="AT596" s="855"/>
      <c r="AU596" s="855"/>
      <c r="AV596" s="834"/>
      <c r="AW596" s="834"/>
      <c r="AX596" s="834"/>
      <c r="AY596" s="834"/>
      <c r="AZ596" s="834"/>
      <c r="BA596" s="834"/>
      <c r="BB596" s="834"/>
      <c r="BC596" s="834"/>
      <c r="BD596" s="834"/>
      <c r="BE596" s="834"/>
      <c r="BF596" s="834"/>
      <c r="BG596" s="842"/>
      <c r="BH596" s="843"/>
      <c r="BI596" s="843"/>
      <c r="ET596" s="33"/>
      <c r="EU596" s="37">
        <f t="shared" si="147"/>
        <v>0</v>
      </c>
      <c r="EV596" s="37" t="str">
        <f t="shared" si="148"/>
        <v/>
      </c>
      <c r="EX596" s="21">
        <f>IF(AND(OR($M596=PL①!$A$25,$M596=PL①!$A$26,$M596=PL①!$A$27),OR($AG596=PL①!$H$26,$AG596=PL①!$H$27,$AG596=PL①!$H$28)),1,0)</f>
        <v>0</v>
      </c>
      <c r="EY596" s="21">
        <f t="shared" si="149"/>
        <v>0</v>
      </c>
      <c r="EZ596" s="112">
        <f>IF($EY596=0,1,IF($O$73="",0,VLOOKUP($O$73,PL②!$A$58:$P$1517,$EY596))+IF($AD$73="",0,VLOOKUP($AD$73,PL②!$A$58:$P$1517,$EY596))+IF($AS$73="",0,VLOOKUP($AS$73,PL②!$A$58:$P$1517,$EY596)))</f>
        <v>1</v>
      </c>
      <c r="FA596" s="21" t="str">
        <f t="shared" si="150"/>
        <v/>
      </c>
      <c r="FB596" s="112"/>
      <c r="FC596" s="21">
        <f>IF(OR($M596=PL①!$A$25,$M596=PL①!$A$26,$M596=PL①!$A$28,$M596=PL①!$A$29),1,0)</f>
        <v>0</v>
      </c>
      <c r="FF596" s="21">
        <f t="shared" si="151"/>
        <v>0</v>
      </c>
      <c r="FG596" s="21">
        <f t="shared" si="152"/>
        <v>0</v>
      </c>
      <c r="FH596" s="21">
        <f>IF(AND($AG596=PL①!$H$29,OR(入力①申請書項目!$M596=PL①!$A$25,入力①申請書項目!$M596=PL①!$A$26,入力①申請書項目!$M596=PL①!$A$27)),1,0)</f>
        <v>0</v>
      </c>
      <c r="FI596" s="21">
        <f>IF(AND($O$69=PL②!$G$1,入力①申請書項目!$AG596=PL①!$H$26,OR(入力①申請書項目!$M596=PL①!$A$25,入力①申請書項目!$M596=PL①!$A$26,入力①申請書項目!$M596=PL①!$A$28,入力①申請書項目!$M596=PL①!$A$29)),1,0)</f>
        <v>0</v>
      </c>
      <c r="FJ596" s="21">
        <f>IF(AND($AT596=PL①!$D$26,OR(入力①申請書項目!$M596=PL①!$A$25,入力①申請書項目!$M596=PL①!$A$26,入力①申請書項目!$M596=PL①!$A$27)),1,0)</f>
        <v>0</v>
      </c>
      <c r="FL596" s="37" t="str">
        <f t="shared" si="153"/>
        <v/>
      </c>
      <c r="FM596" s="37" t="str">
        <f t="shared" si="154"/>
        <v/>
      </c>
      <c r="FN596" s="37" t="str">
        <f t="shared" si="155"/>
        <v/>
      </c>
      <c r="FO596" s="37" t="str">
        <f t="shared" si="156"/>
        <v/>
      </c>
      <c r="FP596" s="37" t="str">
        <f t="shared" si="157"/>
        <v/>
      </c>
      <c r="FR596" s="54">
        <f t="shared" si="158"/>
        <v>1</v>
      </c>
      <c r="FS596" s="54" t="str">
        <f t="shared" si="159"/>
        <v/>
      </c>
    </row>
    <row r="597" spans="4:175">
      <c r="D597" s="410">
        <v>429</v>
      </c>
      <c r="E597" s="842"/>
      <c r="F597" s="843"/>
      <c r="G597" s="842"/>
      <c r="H597" s="843"/>
      <c r="I597" s="843"/>
      <c r="J597" s="842"/>
      <c r="K597" s="843"/>
      <c r="L597" s="843"/>
      <c r="M597" s="842"/>
      <c r="N597" s="842"/>
      <c r="O597" s="842"/>
      <c r="P597" s="842"/>
      <c r="Q597" s="853"/>
      <c r="R597" s="853"/>
      <c r="S597" s="853"/>
      <c r="T597" s="853"/>
      <c r="U597" s="853"/>
      <c r="V597" s="853"/>
      <c r="W597" s="853"/>
      <c r="X597" s="853"/>
      <c r="Y597" s="853"/>
      <c r="Z597" s="853"/>
      <c r="AA597" s="837"/>
      <c r="AB597" s="838"/>
      <c r="AC597" s="838"/>
      <c r="AD597" s="841"/>
      <c r="AE597" s="853"/>
      <c r="AF597" s="853"/>
      <c r="AG597" s="842"/>
      <c r="AH597" s="842"/>
      <c r="AI597" s="842"/>
      <c r="AJ597" s="842"/>
      <c r="AK597" s="839"/>
      <c r="AL597" s="839"/>
      <c r="AM597" s="839"/>
      <c r="AN597" s="853"/>
      <c r="AO597" s="853"/>
      <c r="AP597" s="849">
        <f t="shared" ref="AP597:AP660" si="160">AK597*AN597</f>
        <v>0</v>
      </c>
      <c r="AQ597" s="849"/>
      <c r="AR597" s="849"/>
      <c r="AS597" s="849"/>
      <c r="AT597" s="855"/>
      <c r="AU597" s="855"/>
      <c r="AV597" s="834"/>
      <c r="AW597" s="834"/>
      <c r="AX597" s="834"/>
      <c r="AY597" s="834"/>
      <c r="AZ597" s="834"/>
      <c r="BA597" s="834"/>
      <c r="BB597" s="834"/>
      <c r="BC597" s="834"/>
      <c r="BD597" s="834"/>
      <c r="BE597" s="834"/>
      <c r="BF597" s="834"/>
      <c r="BG597" s="842"/>
      <c r="BH597" s="843"/>
      <c r="BI597" s="843"/>
      <c r="ET597" s="33"/>
      <c r="EU597" s="37">
        <f t="shared" si="147"/>
        <v>0</v>
      </c>
      <c r="EV597" s="37" t="str">
        <f t="shared" si="148"/>
        <v/>
      </c>
      <c r="EX597" s="21">
        <f>IF(AND(OR($M597=PL①!$A$25,$M597=PL①!$A$26,$M597=PL①!$A$27),OR($AG597=PL①!$H$26,$AG597=PL①!$H$27,$AG597=PL①!$H$28)),1,0)</f>
        <v>0</v>
      </c>
      <c r="EY597" s="21">
        <f t="shared" si="149"/>
        <v>0</v>
      </c>
      <c r="EZ597" s="112">
        <f>IF($EY597=0,1,IF($O$73="",0,VLOOKUP($O$73,PL②!$A$58:$P$1517,$EY597))+IF($AD$73="",0,VLOOKUP($AD$73,PL②!$A$58:$P$1517,$EY597))+IF($AS$73="",0,VLOOKUP($AS$73,PL②!$A$58:$P$1517,$EY597)))</f>
        <v>1</v>
      </c>
      <c r="FA597" s="21" t="str">
        <f t="shared" si="150"/>
        <v/>
      </c>
      <c r="FB597" s="112"/>
      <c r="FC597" s="21">
        <f>IF(OR($M597=PL①!$A$25,$M597=PL①!$A$26,$M597=PL①!$A$28,$M597=PL①!$A$29),1,0)</f>
        <v>0</v>
      </c>
      <c r="FF597" s="21">
        <f t="shared" si="151"/>
        <v>0</v>
      </c>
      <c r="FG597" s="21">
        <f t="shared" si="152"/>
        <v>0</v>
      </c>
      <c r="FH597" s="21">
        <f>IF(AND($AG597=PL①!$H$29,OR(入力①申請書項目!$M597=PL①!$A$25,入力①申請書項目!$M597=PL①!$A$26,入力①申請書項目!$M597=PL①!$A$27)),1,0)</f>
        <v>0</v>
      </c>
      <c r="FI597" s="21">
        <f>IF(AND($O$69=PL②!$G$1,入力①申請書項目!$AG597=PL①!$H$26,OR(入力①申請書項目!$M597=PL①!$A$25,入力①申請書項目!$M597=PL①!$A$26,入力①申請書項目!$M597=PL①!$A$28,入力①申請書項目!$M597=PL①!$A$29)),1,0)</f>
        <v>0</v>
      </c>
      <c r="FJ597" s="21">
        <f>IF(AND($AT597=PL①!$D$26,OR(入力①申請書項目!$M597=PL①!$A$25,入力①申請書項目!$M597=PL①!$A$26,入力①申請書項目!$M597=PL①!$A$27)),1,0)</f>
        <v>0</v>
      </c>
      <c r="FL597" s="37" t="str">
        <f t="shared" si="153"/>
        <v/>
      </c>
      <c r="FM597" s="37" t="str">
        <f t="shared" si="154"/>
        <v/>
      </c>
      <c r="FN597" s="37" t="str">
        <f t="shared" si="155"/>
        <v/>
      </c>
      <c r="FO597" s="37" t="str">
        <f t="shared" si="156"/>
        <v/>
      </c>
      <c r="FP597" s="37" t="str">
        <f t="shared" si="157"/>
        <v/>
      </c>
      <c r="FR597" s="54">
        <f t="shared" si="158"/>
        <v>1</v>
      </c>
      <c r="FS597" s="54" t="str">
        <f t="shared" si="159"/>
        <v/>
      </c>
    </row>
    <row r="598" spans="4:175">
      <c r="D598" s="410">
        <v>430</v>
      </c>
      <c r="E598" s="842"/>
      <c r="F598" s="843"/>
      <c r="G598" s="842"/>
      <c r="H598" s="843"/>
      <c r="I598" s="843"/>
      <c r="J598" s="842"/>
      <c r="K598" s="843"/>
      <c r="L598" s="843"/>
      <c r="M598" s="842"/>
      <c r="N598" s="842"/>
      <c r="O598" s="842"/>
      <c r="P598" s="842"/>
      <c r="Q598" s="853"/>
      <c r="R598" s="853"/>
      <c r="S598" s="853"/>
      <c r="T598" s="853"/>
      <c r="U598" s="853"/>
      <c r="V598" s="853"/>
      <c r="W598" s="853"/>
      <c r="X598" s="853"/>
      <c r="Y598" s="853"/>
      <c r="Z598" s="853"/>
      <c r="AA598" s="835"/>
      <c r="AB598" s="836"/>
      <c r="AC598" s="836"/>
      <c r="AD598" s="840"/>
      <c r="AE598" s="840"/>
      <c r="AF598" s="841"/>
      <c r="AG598" s="850"/>
      <c r="AH598" s="851"/>
      <c r="AI598" s="851"/>
      <c r="AJ598" s="852"/>
      <c r="AK598" s="839"/>
      <c r="AL598" s="839"/>
      <c r="AM598" s="839"/>
      <c r="AN598" s="854"/>
      <c r="AO598" s="840"/>
      <c r="AP598" s="849">
        <f t="shared" si="160"/>
        <v>0</v>
      </c>
      <c r="AQ598" s="849"/>
      <c r="AR598" s="849"/>
      <c r="AS598" s="849"/>
      <c r="AT598" s="847"/>
      <c r="AU598" s="848"/>
      <c r="AV598" s="834"/>
      <c r="AW598" s="834"/>
      <c r="AX598" s="834"/>
      <c r="AY598" s="834"/>
      <c r="AZ598" s="834"/>
      <c r="BA598" s="834"/>
      <c r="BB598" s="834"/>
      <c r="BC598" s="834"/>
      <c r="BD598" s="844"/>
      <c r="BE598" s="845"/>
      <c r="BF598" s="846"/>
      <c r="BG598" s="842"/>
      <c r="BH598" s="843"/>
      <c r="BI598" s="843"/>
      <c r="ET598" s="33"/>
      <c r="EU598" s="37">
        <f t="shared" si="147"/>
        <v>0</v>
      </c>
      <c r="EV598" s="37" t="str">
        <f t="shared" si="148"/>
        <v/>
      </c>
      <c r="EX598" s="21">
        <f>IF(AND(OR($M598=PL①!$A$25,$M598=PL①!$A$26,$M598=PL①!$A$27),OR($AG598=PL①!$H$26,$AG598=PL①!$H$27,$AG598=PL①!$H$28)),1,0)</f>
        <v>0</v>
      </c>
      <c r="EY598" s="21">
        <f t="shared" si="149"/>
        <v>0</v>
      </c>
      <c r="EZ598" s="112">
        <f>IF($EY598=0,1,IF($O$73="",0,VLOOKUP($O$73,PL②!$A$58:$P$1517,$EY598))+IF($AD$73="",0,VLOOKUP($AD$73,PL②!$A$58:$P$1517,$EY598))+IF($AS$73="",0,VLOOKUP($AS$73,PL②!$A$58:$P$1517,$EY598)))</f>
        <v>1</v>
      </c>
      <c r="FA598" s="21" t="str">
        <f t="shared" si="150"/>
        <v/>
      </c>
      <c r="FB598" s="112"/>
      <c r="FC598" s="21">
        <f>IF(OR($M598=PL①!$A$25,$M598=PL①!$A$26,$M598=PL①!$A$28,$M598=PL①!$A$29),1,0)</f>
        <v>0</v>
      </c>
      <c r="FF598" s="21">
        <f t="shared" si="151"/>
        <v>0</v>
      </c>
      <c r="FG598" s="21">
        <f t="shared" si="152"/>
        <v>0</v>
      </c>
      <c r="FH598" s="21">
        <f>IF(AND($AG598=PL①!$H$29,OR(入力①申請書項目!$M598=PL①!$A$25,入力①申請書項目!$M598=PL①!$A$26,入力①申請書項目!$M598=PL①!$A$27)),1,0)</f>
        <v>0</v>
      </c>
      <c r="FI598" s="21">
        <f>IF(AND($O$69=PL②!$G$1,入力①申請書項目!$AG598=PL①!$H$26,OR(入力①申請書項目!$M598=PL①!$A$25,入力①申請書項目!$M598=PL①!$A$26,入力①申請書項目!$M598=PL①!$A$28,入力①申請書項目!$M598=PL①!$A$29)),1,0)</f>
        <v>0</v>
      </c>
      <c r="FJ598" s="21">
        <f>IF(AND($AT598=PL①!$D$26,OR(入力①申請書項目!$M598=PL①!$A$25,入力①申請書項目!$M598=PL①!$A$26,入力①申請書項目!$M598=PL①!$A$27)),1,0)</f>
        <v>0</v>
      </c>
      <c r="FL598" s="37" t="str">
        <f t="shared" si="153"/>
        <v/>
      </c>
      <c r="FM598" s="37" t="str">
        <f t="shared" si="154"/>
        <v/>
      </c>
      <c r="FN598" s="37" t="str">
        <f t="shared" si="155"/>
        <v/>
      </c>
      <c r="FO598" s="37" t="str">
        <f t="shared" si="156"/>
        <v/>
      </c>
      <c r="FP598" s="37" t="str">
        <f t="shared" si="157"/>
        <v/>
      </c>
      <c r="FR598" s="54">
        <f t="shared" si="158"/>
        <v>1</v>
      </c>
      <c r="FS598" s="54" t="str">
        <f t="shared" si="159"/>
        <v/>
      </c>
    </row>
    <row r="599" spans="4:175">
      <c r="D599" s="410">
        <v>431</v>
      </c>
      <c r="E599" s="842"/>
      <c r="F599" s="843"/>
      <c r="G599" s="842"/>
      <c r="H599" s="843"/>
      <c r="I599" s="843"/>
      <c r="J599" s="842"/>
      <c r="K599" s="843"/>
      <c r="L599" s="843"/>
      <c r="M599" s="842"/>
      <c r="N599" s="842"/>
      <c r="O599" s="842"/>
      <c r="P599" s="842"/>
      <c r="Q599" s="853"/>
      <c r="R599" s="853"/>
      <c r="S599" s="853"/>
      <c r="T599" s="853"/>
      <c r="U599" s="853"/>
      <c r="V599" s="853"/>
      <c r="W599" s="853"/>
      <c r="X599" s="853"/>
      <c r="Y599" s="853"/>
      <c r="Z599" s="853"/>
      <c r="AA599" s="835"/>
      <c r="AB599" s="836"/>
      <c r="AC599" s="836"/>
      <c r="AD599" s="841"/>
      <c r="AE599" s="853"/>
      <c r="AF599" s="853"/>
      <c r="AG599" s="842"/>
      <c r="AH599" s="842"/>
      <c r="AI599" s="842"/>
      <c r="AJ599" s="842"/>
      <c r="AK599" s="839"/>
      <c r="AL599" s="839"/>
      <c r="AM599" s="839"/>
      <c r="AN599" s="853"/>
      <c r="AO599" s="853"/>
      <c r="AP599" s="849">
        <f t="shared" si="160"/>
        <v>0</v>
      </c>
      <c r="AQ599" s="849"/>
      <c r="AR599" s="849"/>
      <c r="AS599" s="849"/>
      <c r="AT599" s="855"/>
      <c r="AU599" s="855"/>
      <c r="AV599" s="834"/>
      <c r="AW599" s="834"/>
      <c r="AX599" s="834"/>
      <c r="AY599" s="834"/>
      <c r="AZ599" s="834"/>
      <c r="BA599" s="834"/>
      <c r="BB599" s="834"/>
      <c r="BC599" s="834"/>
      <c r="BD599" s="834"/>
      <c r="BE599" s="834"/>
      <c r="BF599" s="834"/>
      <c r="BG599" s="842"/>
      <c r="BH599" s="843"/>
      <c r="BI599" s="843"/>
      <c r="ET599" s="33"/>
      <c r="EU599" s="37">
        <f t="shared" si="147"/>
        <v>0</v>
      </c>
      <c r="EV599" s="37" t="str">
        <f t="shared" si="148"/>
        <v/>
      </c>
      <c r="EX599" s="21">
        <f>IF(AND(OR($M599=PL①!$A$25,$M599=PL①!$A$26,$M599=PL①!$A$27),OR($AG599=PL①!$H$26,$AG599=PL①!$H$27,$AG599=PL①!$H$28)),1,0)</f>
        <v>0</v>
      </c>
      <c r="EY599" s="21">
        <f t="shared" si="149"/>
        <v>0</v>
      </c>
      <c r="EZ599" s="112">
        <f>IF($EY599=0,1,IF($O$73="",0,VLOOKUP($O$73,PL②!$A$58:$P$1517,$EY599))+IF($AD$73="",0,VLOOKUP($AD$73,PL②!$A$58:$P$1517,$EY599))+IF($AS$73="",0,VLOOKUP($AS$73,PL②!$A$58:$P$1517,$EY599)))</f>
        <v>1</v>
      </c>
      <c r="FA599" s="21" t="str">
        <f t="shared" si="150"/>
        <v/>
      </c>
      <c r="FB599" s="112"/>
      <c r="FC599" s="21">
        <f>IF(OR($M599=PL①!$A$25,$M599=PL①!$A$26,$M599=PL①!$A$28,$M599=PL①!$A$29),1,0)</f>
        <v>0</v>
      </c>
      <c r="FF599" s="21">
        <f t="shared" si="151"/>
        <v>0</v>
      </c>
      <c r="FG599" s="21">
        <f t="shared" si="152"/>
        <v>0</v>
      </c>
      <c r="FH599" s="21">
        <f>IF(AND($AG599=PL①!$H$29,OR(入力①申請書項目!$M599=PL①!$A$25,入力①申請書項目!$M599=PL①!$A$26,入力①申請書項目!$M599=PL①!$A$27)),1,0)</f>
        <v>0</v>
      </c>
      <c r="FI599" s="21">
        <f>IF(AND($O$69=PL②!$G$1,入力①申請書項目!$AG599=PL①!$H$26,OR(入力①申請書項目!$M599=PL①!$A$25,入力①申請書項目!$M599=PL①!$A$26,入力①申請書項目!$M599=PL①!$A$28,入力①申請書項目!$M599=PL①!$A$29)),1,0)</f>
        <v>0</v>
      </c>
      <c r="FJ599" s="21">
        <f>IF(AND($AT599=PL①!$D$26,OR(入力①申請書項目!$M599=PL①!$A$25,入力①申請書項目!$M599=PL①!$A$26,入力①申請書項目!$M599=PL①!$A$27)),1,0)</f>
        <v>0</v>
      </c>
      <c r="FL599" s="37" t="str">
        <f t="shared" si="153"/>
        <v/>
      </c>
      <c r="FM599" s="37" t="str">
        <f t="shared" si="154"/>
        <v/>
      </c>
      <c r="FN599" s="37" t="str">
        <f t="shared" si="155"/>
        <v/>
      </c>
      <c r="FO599" s="37" t="str">
        <f t="shared" si="156"/>
        <v/>
      </c>
      <c r="FP599" s="37" t="str">
        <f t="shared" si="157"/>
        <v/>
      </c>
      <c r="FR599" s="54">
        <f t="shared" si="158"/>
        <v>1</v>
      </c>
      <c r="FS599" s="54" t="str">
        <f t="shared" si="159"/>
        <v/>
      </c>
    </row>
    <row r="600" spans="4:175">
      <c r="D600" s="410">
        <v>432</v>
      </c>
      <c r="E600" s="842"/>
      <c r="F600" s="843"/>
      <c r="G600" s="842"/>
      <c r="H600" s="843"/>
      <c r="I600" s="843"/>
      <c r="J600" s="842"/>
      <c r="K600" s="843"/>
      <c r="L600" s="843"/>
      <c r="M600" s="842"/>
      <c r="N600" s="842"/>
      <c r="O600" s="842"/>
      <c r="P600" s="842"/>
      <c r="Q600" s="853"/>
      <c r="R600" s="853"/>
      <c r="S600" s="853"/>
      <c r="T600" s="853"/>
      <c r="U600" s="853"/>
      <c r="V600" s="853"/>
      <c r="W600" s="853"/>
      <c r="X600" s="853"/>
      <c r="Y600" s="853"/>
      <c r="Z600" s="853"/>
      <c r="AA600" s="837"/>
      <c r="AB600" s="838"/>
      <c r="AC600" s="838"/>
      <c r="AD600" s="841"/>
      <c r="AE600" s="853"/>
      <c r="AF600" s="853"/>
      <c r="AG600" s="842"/>
      <c r="AH600" s="842"/>
      <c r="AI600" s="842"/>
      <c r="AJ600" s="842"/>
      <c r="AK600" s="839"/>
      <c r="AL600" s="839"/>
      <c r="AM600" s="839"/>
      <c r="AN600" s="853"/>
      <c r="AO600" s="853"/>
      <c r="AP600" s="849">
        <f t="shared" si="160"/>
        <v>0</v>
      </c>
      <c r="AQ600" s="849"/>
      <c r="AR600" s="849"/>
      <c r="AS600" s="849"/>
      <c r="AT600" s="855"/>
      <c r="AU600" s="855"/>
      <c r="AV600" s="834"/>
      <c r="AW600" s="834"/>
      <c r="AX600" s="834"/>
      <c r="AY600" s="834"/>
      <c r="AZ600" s="834"/>
      <c r="BA600" s="834"/>
      <c r="BB600" s="834"/>
      <c r="BC600" s="834"/>
      <c r="BD600" s="834"/>
      <c r="BE600" s="834"/>
      <c r="BF600" s="834"/>
      <c r="BG600" s="842"/>
      <c r="BH600" s="843"/>
      <c r="BI600" s="843"/>
      <c r="ET600" s="33"/>
      <c r="EU600" s="37">
        <f t="shared" si="147"/>
        <v>0</v>
      </c>
      <c r="EV600" s="37" t="str">
        <f t="shared" si="148"/>
        <v/>
      </c>
      <c r="EX600" s="21">
        <f>IF(AND(OR($M600=PL①!$A$25,$M600=PL①!$A$26,$M600=PL①!$A$27),OR($AG600=PL①!$H$26,$AG600=PL①!$H$27,$AG600=PL①!$H$28)),1,0)</f>
        <v>0</v>
      </c>
      <c r="EY600" s="21">
        <f t="shared" si="149"/>
        <v>0</v>
      </c>
      <c r="EZ600" s="112">
        <f>IF($EY600=0,1,IF($O$73="",0,VLOOKUP($O$73,PL②!$A$58:$P$1517,$EY600))+IF($AD$73="",0,VLOOKUP($AD$73,PL②!$A$58:$P$1517,$EY600))+IF($AS$73="",0,VLOOKUP($AS$73,PL②!$A$58:$P$1517,$EY600)))</f>
        <v>1</v>
      </c>
      <c r="FA600" s="21" t="str">
        <f t="shared" si="150"/>
        <v/>
      </c>
      <c r="FB600" s="112"/>
      <c r="FC600" s="21">
        <f>IF(OR($M600=PL①!$A$25,$M600=PL①!$A$26,$M600=PL①!$A$28,$M600=PL①!$A$29),1,0)</f>
        <v>0</v>
      </c>
      <c r="FF600" s="21">
        <f t="shared" si="151"/>
        <v>0</v>
      </c>
      <c r="FG600" s="21">
        <f t="shared" si="152"/>
        <v>0</v>
      </c>
      <c r="FH600" s="21">
        <f>IF(AND($AG600=PL①!$H$29,OR(入力①申請書項目!$M600=PL①!$A$25,入力①申請書項目!$M600=PL①!$A$26,入力①申請書項目!$M600=PL①!$A$27)),1,0)</f>
        <v>0</v>
      </c>
      <c r="FI600" s="21">
        <f>IF(AND($O$69=PL②!$G$1,入力①申請書項目!$AG600=PL①!$H$26,OR(入力①申請書項目!$M600=PL①!$A$25,入力①申請書項目!$M600=PL①!$A$26,入力①申請書項目!$M600=PL①!$A$28,入力①申請書項目!$M600=PL①!$A$29)),1,0)</f>
        <v>0</v>
      </c>
      <c r="FJ600" s="21">
        <f>IF(AND($AT600=PL①!$D$26,OR(入力①申請書項目!$M600=PL①!$A$25,入力①申請書項目!$M600=PL①!$A$26,入力①申請書項目!$M600=PL①!$A$27)),1,0)</f>
        <v>0</v>
      </c>
      <c r="FL600" s="37" t="str">
        <f t="shared" si="153"/>
        <v/>
      </c>
      <c r="FM600" s="37" t="str">
        <f t="shared" si="154"/>
        <v/>
      </c>
      <c r="FN600" s="37" t="str">
        <f t="shared" si="155"/>
        <v/>
      </c>
      <c r="FO600" s="37" t="str">
        <f t="shared" si="156"/>
        <v/>
      </c>
      <c r="FP600" s="37" t="str">
        <f t="shared" si="157"/>
        <v/>
      </c>
      <c r="FR600" s="54">
        <f t="shared" si="158"/>
        <v>1</v>
      </c>
      <c r="FS600" s="54" t="str">
        <f t="shared" si="159"/>
        <v/>
      </c>
    </row>
    <row r="601" spans="4:175">
      <c r="D601" s="410">
        <v>433</v>
      </c>
      <c r="E601" s="842"/>
      <c r="F601" s="843"/>
      <c r="G601" s="842"/>
      <c r="H601" s="843"/>
      <c r="I601" s="843"/>
      <c r="J601" s="842"/>
      <c r="K601" s="843"/>
      <c r="L601" s="843"/>
      <c r="M601" s="842"/>
      <c r="N601" s="842"/>
      <c r="O601" s="842"/>
      <c r="P601" s="842"/>
      <c r="Q601" s="853"/>
      <c r="R601" s="853"/>
      <c r="S601" s="853"/>
      <c r="T601" s="853"/>
      <c r="U601" s="853"/>
      <c r="V601" s="853"/>
      <c r="W601" s="853"/>
      <c r="X601" s="853"/>
      <c r="Y601" s="853"/>
      <c r="Z601" s="853"/>
      <c r="AA601" s="835"/>
      <c r="AB601" s="836"/>
      <c r="AC601" s="836"/>
      <c r="AD601" s="840"/>
      <c r="AE601" s="840"/>
      <c r="AF601" s="841"/>
      <c r="AG601" s="850"/>
      <c r="AH601" s="851"/>
      <c r="AI601" s="851"/>
      <c r="AJ601" s="852"/>
      <c r="AK601" s="839"/>
      <c r="AL601" s="839"/>
      <c r="AM601" s="839"/>
      <c r="AN601" s="854"/>
      <c r="AO601" s="840"/>
      <c r="AP601" s="849">
        <f t="shared" si="160"/>
        <v>0</v>
      </c>
      <c r="AQ601" s="849"/>
      <c r="AR601" s="849"/>
      <c r="AS601" s="849"/>
      <c r="AT601" s="847"/>
      <c r="AU601" s="848"/>
      <c r="AV601" s="834"/>
      <c r="AW601" s="834"/>
      <c r="AX601" s="834"/>
      <c r="AY601" s="834"/>
      <c r="AZ601" s="834"/>
      <c r="BA601" s="834"/>
      <c r="BB601" s="834"/>
      <c r="BC601" s="834"/>
      <c r="BD601" s="844"/>
      <c r="BE601" s="845"/>
      <c r="BF601" s="846"/>
      <c r="BG601" s="842"/>
      <c r="BH601" s="843"/>
      <c r="BI601" s="843"/>
      <c r="ET601" s="33"/>
      <c r="EU601" s="37">
        <f t="shared" si="147"/>
        <v>0</v>
      </c>
      <c r="EV601" s="37" t="str">
        <f t="shared" si="148"/>
        <v/>
      </c>
      <c r="EX601" s="21">
        <f>IF(AND(OR($M601=PL①!$A$25,$M601=PL①!$A$26,$M601=PL①!$A$27),OR($AG601=PL①!$H$26,$AG601=PL①!$H$27,$AG601=PL①!$H$28)),1,0)</f>
        <v>0</v>
      </c>
      <c r="EY601" s="21">
        <f t="shared" si="149"/>
        <v>0</v>
      </c>
      <c r="EZ601" s="112">
        <f>IF($EY601=0,1,IF($O$73="",0,VLOOKUP($O$73,PL②!$A$58:$P$1517,$EY601))+IF($AD$73="",0,VLOOKUP($AD$73,PL②!$A$58:$P$1517,$EY601))+IF($AS$73="",0,VLOOKUP($AS$73,PL②!$A$58:$P$1517,$EY601)))</f>
        <v>1</v>
      </c>
      <c r="FA601" s="21" t="str">
        <f t="shared" si="150"/>
        <v/>
      </c>
      <c r="FB601" s="112"/>
      <c r="FC601" s="21">
        <f>IF(OR($M601=PL①!$A$25,$M601=PL①!$A$26,$M601=PL①!$A$28,$M601=PL①!$A$29),1,0)</f>
        <v>0</v>
      </c>
      <c r="FF601" s="21">
        <f t="shared" si="151"/>
        <v>0</v>
      </c>
      <c r="FG601" s="21">
        <f t="shared" si="152"/>
        <v>0</v>
      </c>
      <c r="FH601" s="21">
        <f>IF(AND($AG601=PL①!$H$29,OR(入力①申請書項目!$M601=PL①!$A$25,入力①申請書項目!$M601=PL①!$A$26,入力①申請書項目!$M601=PL①!$A$27)),1,0)</f>
        <v>0</v>
      </c>
      <c r="FI601" s="21">
        <f>IF(AND($O$69=PL②!$G$1,入力①申請書項目!$AG601=PL①!$H$26,OR(入力①申請書項目!$M601=PL①!$A$25,入力①申請書項目!$M601=PL①!$A$26,入力①申請書項目!$M601=PL①!$A$28,入力①申請書項目!$M601=PL①!$A$29)),1,0)</f>
        <v>0</v>
      </c>
      <c r="FJ601" s="21">
        <f>IF(AND($AT601=PL①!$D$26,OR(入力①申請書項目!$M601=PL①!$A$25,入力①申請書項目!$M601=PL①!$A$26,入力①申請書項目!$M601=PL①!$A$27)),1,0)</f>
        <v>0</v>
      </c>
      <c r="FL601" s="37" t="str">
        <f t="shared" si="153"/>
        <v/>
      </c>
      <c r="FM601" s="37" t="str">
        <f t="shared" si="154"/>
        <v/>
      </c>
      <c r="FN601" s="37" t="str">
        <f t="shared" si="155"/>
        <v/>
      </c>
      <c r="FO601" s="37" t="str">
        <f t="shared" si="156"/>
        <v/>
      </c>
      <c r="FP601" s="37" t="str">
        <f t="shared" si="157"/>
        <v/>
      </c>
      <c r="FR601" s="54">
        <f t="shared" si="158"/>
        <v>1</v>
      </c>
      <c r="FS601" s="54" t="str">
        <f t="shared" si="159"/>
        <v/>
      </c>
    </row>
    <row r="602" spans="4:175">
      <c r="D602" s="410">
        <v>434</v>
      </c>
      <c r="E602" s="842"/>
      <c r="F602" s="843"/>
      <c r="G602" s="842"/>
      <c r="H602" s="843"/>
      <c r="I602" s="843"/>
      <c r="J602" s="842"/>
      <c r="K602" s="843"/>
      <c r="L602" s="843"/>
      <c r="M602" s="842"/>
      <c r="N602" s="842"/>
      <c r="O602" s="842"/>
      <c r="P602" s="842"/>
      <c r="Q602" s="853"/>
      <c r="R602" s="853"/>
      <c r="S602" s="853"/>
      <c r="T602" s="853"/>
      <c r="U602" s="853"/>
      <c r="V602" s="853"/>
      <c r="W602" s="853"/>
      <c r="X602" s="853"/>
      <c r="Y602" s="853"/>
      <c r="Z602" s="853"/>
      <c r="AA602" s="835"/>
      <c r="AB602" s="836"/>
      <c r="AC602" s="836"/>
      <c r="AD602" s="841"/>
      <c r="AE602" s="853"/>
      <c r="AF602" s="853"/>
      <c r="AG602" s="842"/>
      <c r="AH602" s="842"/>
      <c r="AI602" s="842"/>
      <c r="AJ602" s="842"/>
      <c r="AK602" s="839"/>
      <c r="AL602" s="839"/>
      <c r="AM602" s="839"/>
      <c r="AN602" s="853"/>
      <c r="AO602" s="853"/>
      <c r="AP602" s="849">
        <f t="shared" si="160"/>
        <v>0</v>
      </c>
      <c r="AQ602" s="849"/>
      <c r="AR602" s="849"/>
      <c r="AS602" s="849"/>
      <c r="AT602" s="855"/>
      <c r="AU602" s="855"/>
      <c r="AV602" s="834"/>
      <c r="AW602" s="834"/>
      <c r="AX602" s="834"/>
      <c r="AY602" s="834"/>
      <c r="AZ602" s="834"/>
      <c r="BA602" s="834"/>
      <c r="BB602" s="834"/>
      <c r="BC602" s="834"/>
      <c r="BD602" s="834"/>
      <c r="BE602" s="834"/>
      <c r="BF602" s="834"/>
      <c r="BG602" s="842"/>
      <c r="BH602" s="843"/>
      <c r="BI602" s="843"/>
      <c r="ET602" s="33"/>
      <c r="EU602" s="37">
        <f t="shared" si="147"/>
        <v>0</v>
      </c>
      <c r="EV602" s="37" t="str">
        <f t="shared" si="148"/>
        <v/>
      </c>
      <c r="EX602" s="21">
        <f>IF(AND(OR($M602=PL①!$A$25,$M602=PL①!$A$26,$M602=PL①!$A$27),OR($AG602=PL①!$H$26,$AG602=PL①!$H$27,$AG602=PL①!$H$28)),1,0)</f>
        <v>0</v>
      </c>
      <c r="EY602" s="21">
        <f t="shared" si="149"/>
        <v>0</v>
      </c>
      <c r="EZ602" s="112">
        <f>IF($EY602=0,1,IF($O$73="",0,VLOOKUP($O$73,PL②!$A$58:$P$1517,$EY602))+IF($AD$73="",0,VLOOKUP($AD$73,PL②!$A$58:$P$1517,$EY602))+IF($AS$73="",0,VLOOKUP($AS$73,PL②!$A$58:$P$1517,$EY602)))</f>
        <v>1</v>
      </c>
      <c r="FA602" s="21" t="str">
        <f t="shared" si="150"/>
        <v/>
      </c>
      <c r="FB602" s="112"/>
      <c r="FC602" s="21">
        <f>IF(OR($M602=PL①!$A$25,$M602=PL①!$A$26,$M602=PL①!$A$28,$M602=PL①!$A$29),1,0)</f>
        <v>0</v>
      </c>
      <c r="FF602" s="21">
        <f t="shared" si="151"/>
        <v>0</v>
      </c>
      <c r="FG602" s="21">
        <f t="shared" si="152"/>
        <v>0</v>
      </c>
      <c r="FH602" s="21">
        <f>IF(AND($AG602=PL①!$H$29,OR(入力①申請書項目!$M602=PL①!$A$25,入力①申請書項目!$M602=PL①!$A$26,入力①申請書項目!$M602=PL①!$A$27)),1,0)</f>
        <v>0</v>
      </c>
      <c r="FI602" s="21">
        <f>IF(AND($O$69=PL②!$G$1,入力①申請書項目!$AG602=PL①!$H$26,OR(入力①申請書項目!$M602=PL①!$A$25,入力①申請書項目!$M602=PL①!$A$26,入力①申請書項目!$M602=PL①!$A$28,入力①申請書項目!$M602=PL①!$A$29)),1,0)</f>
        <v>0</v>
      </c>
      <c r="FJ602" s="21">
        <f>IF(AND($AT602=PL①!$D$26,OR(入力①申請書項目!$M602=PL①!$A$25,入力①申請書項目!$M602=PL①!$A$26,入力①申請書項目!$M602=PL①!$A$27)),1,0)</f>
        <v>0</v>
      </c>
      <c r="FL602" s="37" t="str">
        <f t="shared" si="153"/>
        <v/>
      </c>
      <c r="FM602" s="37" t="str">
        <f t="shared" si="154"/>
        <v/>
      </c>
      <c r="FN602" s="37" t="str">
        <f t="shared" si="155"/>
        <v/>
      </c>
      <c r="FO602" s="37" t="str">
        <f t="shared" si="156"/>
        <v/>
      </c>
      <c r="FP602" s="37" t="str">
        <f t="shared" si="157"/>
        <v/>
      </c>
      <c r="FR602" s="54">
        <f t="shared" si="158"/>
        <v>1</v>
      </c>
      <c r="FS602" s="54" t="str">
        <f t="shared" si="159"/>
        <v/>
      </c>
    </row>
    <row r="603" spans="4:175">
      <c r="D603" s="410">
        <v>435</v>
      </c>
      <c r="E603" s="842"/>
      <c r="F603" s="843"/>
      <c r="G603" s="842"/>
      <c r="H603" s="843"/>
      <c r="I603" s="843"/>
      <c r="J603" s="842"/>
      <c r="K603" s="843"/>
      <c r="L603" s="843"/>
      <c r="M603" s="842"/>
      <c r="N603" s="842"/>
      <c r="O603" s="842"/>
      <c r="P603" s="842"/>
      <c r="Q603" s="853"/>
      <c r="R603" s="853"/>
      <c r="S603" s="853"/>
      <c r="T603" s="853"/>
      <c r="U603" s="853"/>
      <c r="V603" s="853"/>
      <c r="W603" s="853"/>
      <c r="X603" s="853"/>
      <c r="Y603" s="853"/>
      <c r="Z603" s="853"/>
      <c r="AA603" s="837"/>
      <c r="AB603" s="838"/>
      <c r="AC603" s="838"/>
      <c r="AD603" s="841"/>
      <c r="AE603" s="853"/>
      <c r="AF603" s="853"/>
      <c r="AG603" s="842"/>
      <c r="AH603" s="842"/>
      <c r="AI603" s="842"/>
      <c r="AJ603" s="842"/>
      <c r="AK603" s="839"/>
      <c r="AL603" s="839"/>
      <c r="AM603" s="839"/>
      <c r="AN603" s="853"/>
      <c r="AO603" s="853"/>
      <c r="AP603" s="849">
        <f t="shared" si="160"/>
        <v>0</v>
      </c>
      <c r="AQ603" s="849"/>
      <c r="AR603" s="849"/>
      <c r="AS603" s="849"/>
      <c r="AT603" s="855"/>
      <c r="AU603" s="855"/>
      <c r="AV603" s="834"/>
      <c r="AW603" s="834"/>
      <c r="AX603" s="834"/>
      <c r="AY603" s="834"/>
      <c r="AZ603" s="834"/>
      <c r="BA603" s="834"/>
      <c r="BB603" s="834"/>
      <c r="BC603" s="834"/>
      <c r="BD603" s="834"/>
      <c r="BE603" s="834"/>
      <c r="BF603" s="834"/>
      <c r="BG603" s="842"/>
      <c r="BH603" s="843"/>
      <c r="BI603" s="843"/>
      <c r="ET603" s="33"/>
      <c r="EU603" s="37">
        <f t="shared" si="147"/>
        <v>0</v>
      </c>
      <c r="EV603" s="37" t="str">
        <f t="shared" si="148"/>
        <v/>
      </c>
      <c r="EX603" s="21">
        <f>IF(AND(OR($M603=PL①!$A$25,$M603=PL①!$A$26,$M603=PL①!$A$27),OR($AG603=PL①!$H$26,$AG603=PL①!$H$27,$AG603=PL①!$H$28)),1,0)</f>
        <v>0</v>
      </c>
      <c r="EY603" s="21">
        <f t="shared" si="149"/>
        <v>0</v>
      </c>
      <c r="EZ603" s="112">
        <f>IF($EY603=0,1,IF($O$73="",0,VLOOKUP($O$73,PL②!$A$58:$P$1517,$EY603))+IF($AD$73="",0,VLOOKUP($AD$73,PL②!$A$58:$P$1517,$EY603))+IF($AS$73="",0,VLOOKUP($AS$73,PL②!$A$58:$P$1517,$EY603)))</f>
        <v>1</v>
      </c>
      <c r="FA603" s="21" t="str">
        <f t="shared" si="150"/>
        <v/>
      </c>
      <c r="FB603" s="112"/>
      <c r="FC603" s="21">
        <f>IF(OR($M603=PL①!$A$25,$M603=PL①!$A$26,$M603=PL①!$A$28,$M603=PL①!$A$29),1,0)</f>
        <v>0</v>
      </c>
      <c r="FF603" s="21">
        <f t="shared" si="151"/>
        <v>0</v>
      </c>
      <c r="FG603" s="21">
        <f t="shared" si="152"/>
        <v>0</v>
      </c>
      <c r="FH603" s="21">
        <f>IF(AND($AG603=PL①!$H$29,OR(入力①申請書項目!$M603=PL①!$A$25,入力①申請書項目!$M603=PL①!$A$26,入力①申請書項目!$M603=PL①!$A$27)),1,0)</f>
        <v>0</v>
      </c>
      <c r="FI603" s="21">
        <f>IF(AND($O$69=PL②!$G$1,入力①申請書項目!$AG603=PL①!$H$26,OR(入力①申請書項目!$M603=PL①!$A$25,入力①申請書項目!$M603=PL①!$A$26,入力①申請書項目!$M603=PL①!$A$28,入力①申請書項目!$M603=PL①!$A$29)),1,0)</f>
        <v>0</v>
      </c>
      <c r="FJ603" s="21">
        <f>IF(AND($AT603=PL①!$D$26,OR(入力①申請書項目!$M603=PL①!$A$25,入力①申請書項目!$M603=PL①!$A$26,入力①申請書項目!$M603=PL①!$A$27)),1,0)</f>
        <v>0</v>
      </c>
      <c r="FL603" s="37" t="str">
        <f t="shared" si="153"/>
        <v/>
      </c>
      <c r="FM603" s="37" t="str">
        <f t="shared" si="154"/>
        <v/>
      </c>
      <c r="FN603" s="37" t="str">
        <f t="shared" si="155"/>
        <v/>
      </c>
      <c r="FO603" s="37" t="str">
        <f t="shared" si="156"/>
        <v/>
      </c>
      <c r="FP603" s="37" t="str">
        <f t="shared" si="157"/>
        <v/>
      </c>
      <c r="FR603" s="54">
        <f t="shared" si="158"/>
        <v>1</v>
      </c>
      <c r="FS603" s="54" t="str">
        <f t="shared" si="159"/>
        <v/>
      </c>
    </row>
    <row r="604" spans="4:175">
      <c r="D604" s="410">
        <v>436</v>
      </c>
      <c r="E604" s="842"/>
      <c r="F604" s="843"/>
      <c r="G604" s="842"/>
      <c r="H604" s="843"/>
      <c r="I604" s="843"/>
      <c r="J604" s="842"/>
      <c r="K604" s="843"/>
      <c r="L604" s="843"/>
      <c r="M604" s="842"/>
      <c r="N604" s="842"/>
      <c r="O604" s="842"/>
      <c r="P604" s="842"/>
      <c r="Q604" s="853"/>
      <c r="R604" s="853"/>
      <c r="S604" s="853"/>
      <c r="T604" s="853"/>
      <c r="U604" s="853"/>
      <c r="V604" s="853"/>
      <c r="W604" s="853"/>
      <c r="X604" s="853"/>
      <c r="Y604" s="853"/>
      <c r="Z604" s="853"/>
      <c r="AA604" s="835"/>
      <c r="AB604" s="836"/>
      <c r="AC604" s="836"/>
      <c r="AD604" s="840"/>
      <c r="AE604" s="840"/>
      <c r="AF604" s="841"/>
      <c r="AG604" s="850"/>
      <c r="AH604" s="851"/>
      <c r="AI604" s="851"/>
      <c r="AJ604" s="852"/>
      <c r="AK604" s="839"/>
      <c r="AL604" s="839"/>
      <c r="AM604" s="839"/>
      <c r="AN604" s="854"/>
      <c r="AO604" s="840"/>
      <c r="AP604" s="849">
        <f t="shared" si="160"/>
        <v>0</v>
      </c>
      <c r="AQ604" s="849"/>
      <c r="AR604" s="849"/>
      <c r="AS604" s="849"/>
      <c r="AT604" s="847"/>
      <c r="AU604" s="848"/>
      <c r="AV604" s="834"/>
      <c r="AW604" s="834"/>
      <c r="AX604" s="834"/>
      <c r="AY604" s="834"/>
      <c r="AZ604" s="834"/>
      <c r="BA604" s="834"/>
      <c r="BB604" s="834"/>
      <c r="BC604" s="834"/>
      <c r="BD604" s="844"/>
      <c r="BE604" s="845"/>
      <c r="BF604" s="846"/>
      <c r="BG604" s="842"/>
      <c r="BH604" s="843"/>
      <c r="BI604" s="843"/>
      <c r="ET604" s="33"/>
      <c r="EU604" s="37">
        <f t="shared" si="147"/>
        <v>0</v>
      </c>
      <c r="EV604" s="37" t="str">
        <f t="shared" si="148"/>
        <v/>
      </c>
      <c r="EX604" s="21">
        <f>IF(AND(OR($M604=PL①!$A$25,$M604=PL①!$A$26,$M604=PL①!$A$27),OR($AG604=PL①!$H$26,$AG604=PL①!$H$27,$AG604=PL①!$H$28)),1,0)</f>
        <v>0</v>
      </c>
      <c r="EY604" s="21">
        <f t="shared" si="149"/>
        <v>0</v>
      </c>
      <c r="EZ604" s="112">
        <f>IF($EY604=0,1,IF($O$73="",0,VLOOKUP($O$73,PL②!$A$58:$P$1517,$EY604))+IF($AD$73="",0,VLOOKUP($AD$73,PL②!$A$58:$P$1517,$EY604))+IF($AS$73="",0,VLOOKUP($AS$73,PL②!$A$58:$P$1517,$EY604)))</f>
        <v>1</v>
      </c>
      <c r="FA604" s="21" t="str">
        <f t="shared" si="150"/>
        <v/>
      </c>
      <c r="FB604" s="112"/>
      <c r="FC604" s="21">
        <f>IF(OR($M604=PL①!$A$25,$M604=PL①!$A$26,$M604=PL①!$A$28,$M604=PL①!$A$29),1,0)</f>
        <v>0</v>
      </c>
      <c r="FF604" s="21">
        <f t="shared" si="151"/>
        <v>0</v>
      </c>
      <c r="FG604" s="21">
        <f t="shared" si="152"/>
        <v>0</v>
      </c>
      <c r="FH604" s="21">
        <f>IF(AND($AG604=PL①!$H$29,OR(入力①申請書項目!$M604=PL①!$A$25,入力①申請書項目!$M604=PL①!$A$26,入力①申請書項目!$M604=PL①!$A$27)),1,0)</f>
        <v>0</v>
      </c>
      <c r="FI604" s="21">
        <f>IF(AND($O$69=PL②!$G$1,入力①申請書項目!$AG604=PL①!$H$26,OR(入力①申請書項目!$M604=PL①!$A$25,入力①申請書項目!$M604=PL①!$A$26,入力①申請書項目!$M604=PL①!$A$28,入力①申請書項目!$M604=PL①!$A$29)),1,0)</f>
        <v>0</v>
      </c>
      <c r="FJ604" s="21">
        <f>IF(AND($AT604=PL①!$D$26,OR(入力①申請書項目!$M604=PL①!$A$25,入力①申請書項目!$M604=PL①!$A$26,入力①申請書項目!$M604=PL①!$A$27)),1,0)</f>
        <v>0</v>
      </c>
      <c r="FL604" s="37" t="str">
        <f t="shared" si="153"/>
        <v/>
      </c>
      <c r="FM604" s="37" t="str">
        <f t="shared" si="154"/>
        <v/>
      </c>
      <c r="FN604" s="37" t="str">
        <f t="shared" si="155"/>
        <v/>
      </c>
      <c r="FO604" s="37" t="str">
        <f t="shared" si="156"/>
        <v/>
      </c>
      <c r="FP604" s="37" t="str">
        <f t="shared" si="157"/>
        <v/>
      </c>
      <c r="FR604" s="54">
        <f t="shared" si="158"/>
        <v>1</v>
      </c>
      <c r="FS604" s="54" t="str">
        <f t="shared" si="159"/>
        <v/>
      </c>
    </row>
    <row r="605" spans="4:175">
      <c r="D605" s="410">
        <v>437</v>
      </c>
      <c r="E605" s="842"/>
      <c r="F605" s="843"/>
      <c r="G605" s="842"/>
      <c r="H605" s="843"/>
      <c r="I605" s="843"/>
      <c r="J605" s="842"/>
      <c r="K605" s="843"/>
      <c r="L605" s="843"/>
      <c r="M605" s="842"/>
      <c r="N605" s="842"/>
      <c r="O605" s="842"/>
      <c r="P605" s="842"/>
      <c r="Q605" s="853"/>
      <c r="R605" s="853"/>
      <c r="S605" s="853"/>
      <c r="T605" s="853"/>
      <c r="U605" s="853"/>
      <c r="V605" s="853"/>
      <c r="W605" s="853"/>
      <c r="X605" s="853"/>
      <c r="Y605" s="853"/>
      <c r="Z605" s="853"/>
      <c r="AA605" s="835"/>
      <c r="AB605" s="836"/>
      <c r="AC605" s="836"/>
      <c r="AD605" s="841"/>
      <c r="AE605" s="853"/>
      <c r="AF605" s="853"/>
      <c r="AG605" s="842"/>
      <c r="AH605" s="842"/>
      <c r="AI605" s="842"/>
      <c r="AJ605" s="842"/>
      <c r="AK605" s="839"/>
      <c r="AL605" s="839"/>
      <c r="AM605" s="839"/>
      <c r="AN605" s="853"/>
      <c r="AO605" s="853"/>
      <c r="AP605" s="849">
        <f t="shared" si="160"/>
        <v>0</v>
      </c>
      <c r="AQ605" s="849"/>
      <c r="AR605" s="849"/>
      <c r="AS605" s="849"/>
      <c r="AT605" s="855"/>
      <c r="AU605" s="855"/>
      <c r="AV605" s="834"/>
      <c r="AW605" s="834"/>
      <c r="AX605" s="834"/>
      <c r="AY605" s="834"/>
      <c r="AZ605" s="834"/>
      <c r="BA605" s="834"/>
      <c r="BB605" s="834"/>
      <c r="BC605" s="834"/>
      <c r="BD605" s="834"/>
      <c r="BE605" s="834"/>
      <c r="BF605" s="834"/>
      <c r="BG605" s="842"/>
      <c r="BH605" s="843"/>
      <c r="BI605" s="843"/>
      <c r="ET605" s="33"/>
      <c r="EU605" s="37">
        <f t="shared" si="147"/>
        <v>0</v>
      </c>
      <c r="EV605" s="37" t="str">
        <f t="shared" si="148"/>
        <v/>
      </c>
      <c r="EX605" s="21">
        <f>IF(AND(OR($M605=PL①!$A$25,$M605=PL①!$A$26,$M605=PL①!$A$27),OR($AG605=PL①!$H$26,$AG605=PL①!$H$27,$AG605=PL①!$H$28)),1,0)</f>
        <v>0</v>
      </c>
      <c r="EY605" s="21">
        <f t="shared" si="149"/>
        <v>0</v>
      </c>
      <c r="EZ605" s="112">
        <f>IF($EY605=0,1,IF($O$73="",0,VLOOKUP($O$73,PL②!$A$58:$P$1517,$EY605))+IF($AD$73="",0,VLOOKUP($AD$73,PL②!$A$58:$P$1517,$EY605))+IF($AS$73="",0,VLOOKUP($AS$73,PL②!$A$58:$P$1517,$EY605)))</f>
        <v>1</v>
      </c>
      <c r="FA605" s="21" t="str">
        <f t="shared" si="150"/>
        <v/>
      </c>
      <c r="FB605" s="112"/>
      <c r="FC605" s="21">
        <f>IF(OR($M605=PL①!$A$25,$M605=PL①!$A$26,$M605=PL①!$A$28,$M605=PL①!$A$29),1,0)</f>
        <v>0</v>
      </c>
      <c r="FF605" s="21">
        <f t="shared" si="151"/>
        <v>0</v>
      </c>
      <c r="FG605" s="21">
        <f t="shared" si="152"/>
        <v>0</v>
      </c>
      <c r="FH605" s="21">
        <f>IF(AND($AG605=PL①!$H$29,OR(入力①申請書項目!$M605=PL①!$A$25,入力①申請書項目!$M605=PL①!$A$26,入力①申請書項目!$M605=PL①!$A$27)),1,0)</f>
        <v>0</v>
      </c>
      <c r="FI605" s="21">
        <f>IF(AND($O$69=PL②!$G$1,入力①申請書項目!$AG605=PL①!$H$26,OR(入力①申請書項目!$M605=PL①!$A$25,入力①申請書項目!$M605=PL①!$A$26,入力①申請書項目!$M605=PL①!$A$28,入力①申請書項目!$M605=PL①!$A$29)),1,0)</f>
        <v>0</v>
      </c>
      <c r="FJ605" s="21">
        <f>IF(AND($AT605=PL①!$D$26,OR(入力①申請書項目!$M605=PL①!$A$25,入力①申請書項目!$M605=PL①!$A$26,入力①申請書項目!$M605=PL①!$A$27)),1,0)</f>
        <v>0</v>
      </c>
      <c r="FL605" s="37" t="str">
        <f t="shared" si="153"/>
        <v/>
      </c>
      <c r="FM605" s="37" t="str">
        <f t="shared" si="154"/>
        <v/>
      </c>
      <c r="FN605" s="37" t="str">
        <f t="shared" si="155"/>
        <v/>
      </c>
      <c r="FO605" s="37" t="str">
        <f t="shared" si="156"/>
        <v/>
      </c>
      <c r="FP605" s="37" t="str">
        <f t="shared" si="157"/>
        <v/>
      </c>
      <c r="FR605" s="54">
        <f t="shared" si="158"/>
        <v>1</v>
      </c>
      <c r="FS605" s="54" t="str">
        <f t="shared" si="159"/>
        <v/>
      </c>
    </row>
    <row r="606" spans="4:175">
      <c r="D606" s="410">
        <v>438</v>
      </c>
      <c r="E606" s="842"/>
      <c r="F606" s="843"/>
      <c r="G606" s="842"/>
      <c r="H606" s="843"/>
      <c r="I606" s="843"/>
      <c r="J606" s="842"/>
      <c r="K606" s="843"/>
      <c r="L606" s="843"/>
      <c r="M606" s="842"/>
      <c r="N606" s="842"/>
      <c r="O606" s="842"/>
      <c r="P606" s="842"/>
      <c r="Q606" s="853"/>
      <c r="R606" s="853"/>
      <c r="S606" s="853"/>
      <c r="T606" s="853"/>
      <c r="U606" s="853"/>
      <c r="V606" s="853"/>
      <c r="W606" s="853"/>
      <c r="X606" s="853"/>
      <c r="Y606" s="853"/>
      <c r="Z606" s="853"/>
      <c r="AA606" s="837"/>
      <c r="AB606" s="838"/>
      <c r="AC606" s="838"/>
      <c r="AD606" s="841"/>
      <c r="AE606" s="853"/>
      <c r="AF606" s="853"/>
      <c r="AG606" s="842"/>
      <c r="AH606" s="842"/>
      <c r="AI606" s="842"/>
      <c r="AJ606" s="842"/>
      <c r="AK606" s="839"/>
      <c r="AL606" s="839"/>
      <c r="AM606" s="839"/>
      <c r="AN606" s="853"/>
      <c r="AO606" s="853"/>
      <c r="AP606" s="849">
        <f t="shared" si="160"/>
        <v>0</v>
      </c>
      <c r="AQ606" s="849"/>
      <c r="AR606" s="849"/>
      <c r="AS606" s="849"/>
      <c r="AT606" s="855"/>
      <c r="AU606" s="855"/>
      <c r="AV606" s="834"/>
      <c r="AW606" s="834"/>
      <c r="AX606" s="834"/>
      <c r="AY606" s="834"/>
      <c r="AZ606" s="834"/>
      <c r="BA606" s="834"/>
      <c r="BB606" s="834"/>
      <c r="BC606" s="834"/>
      <c r="BD606" s="834"/>
      <c r="BE606" s="834"/>
      <c r="BF606" s="834"/>
      <c r="BG606" s="842"/>
      <c r="BH606" s="843"/>
      <c r="BI606" s="843"/>
      <c r="ET606" s="33"/>
      <c r="EU606" s="37">
        <f t="shared" si="147"/>
        <v>0</v>
      </c>
      <c r="EV606" s="37" t="str">
        <f t="shared" si="148"/>
        <v/>
      </c>
      <c r="EX606" s="21">
        <f>IF(AND(OR($M606=PL①!$A$25,$M606=PL①!$A$26,$M606=PL①!$A$27),OR($AG606=PL①!$H$26,$AG606=PL①!$H$27,$AG606=PL①!$H$28)),1,0)</f>
        <v>0</v>
      </c>
      <c r="EY606" s="21">
        <f t="shared" si="149"/>
        <v>0</v>
      </c>
      <c r="EZ606" s="112">
        <f>IF($EY606=0,1,IF($O$73="",0,VLOOKUP($O$73,PL②!$A$58:$P$1517,$EY606))+IF($AD$73="",0,VLOOKUP($AD$73,PL②!$A$58:$P$1517,$EY606))+IF($AS$73="",0,VLOOKUP($AS$73,PL②!$A$58:$P$1517,$EY606)))</f>
        <v>1</v>
      </c>
      <c r="FA606" s="21" t="str">
        <f t="shared" si="150"/>
        <v/>
      </c>
      <c r="FB606" s="112"/>
      <c r="FC606" s="21">
        <f>IF(OR($M606=PL①!$A$25,$M606=PL①!$A$26,$M606=PL①!$A$28,$M606=PL①!$A$29),1,0)</f>
        <v>0</v>
      </c>
      <c r="FF606" s="21">
        <f t="shared" si="151"/>
        <v>0</v>
      </c>
      <c r="FG606" s="21">
        <f t="shared" si="152"/>
        <v>0</v>
      </c>
      <c r="FH606" s="21">
        <f>IF(AND($AG606=PL①!$H$29,OR(入力①申請書項目!$M606=PL①!$A$25,入力①申請書項目!$M606=PL①!$A$26,入力①申請書項目!$M606=PL①!$A$27)),1,0)</f>
        <v>0</v>
      </c>
      <c r="FI606" s="21">
        <f>IF(AND($O$69=PL②!$G$1,入力①申請書項目!$AG606=PL①!$H$26,OR(入力①申請書項目!$M606=PL①!$A$25,入力①申請書項目!$M606=PL①!$A$26,入力①申請書項目!$M606=PL①!$A$28,入力①申請書項目!$M606=PL①!$A$29)),1,0)</f>
        <v>0</v>
      </c>
      <c r="FJ606" s="21">
        <f>IF(AND($AT606=PL①!$D$26,OR(入力①申請書項目!$M606=PL①!$A$25,入力①申請書項目!$M606=PL①!$A$26,入力①申請書項目!$M606=PL①!$A$27)),1,0)</f>
        <v>0</v>
      </c>
      <c r="FL606" s="37" t="str">
        <f t="shared" si="153"/>
        <v/>
      </c>
      <c r="FM606" s="37" t="str">
        <f t="shared" si="154"/>
        <v/>
      </c>
      <c r="FN606" s="37" t="str">
        <f t="shared" si="155"/>
        <v/>
      </c>
      <c r="FO606" s="37" t="str">
        <f t="shared" si="156"/>
        <v/>
      </c>
      <c r="FP606" s="37" t="str">
        <f t="shared" si="157"/>
        <v/>
      </c>
      <c r="FR606" s="54">
        <f t="shared" si="158"/>
        <v>1</v>
      </c>
      <c r="FS606" s="54" t="str">
        <f t="shared" si="159"/>
        <v/>
      </c>
    </row>
    <row r="607" spans="4:175">
      <c r="D607" s="410">
        <v>439</v>
      </c>
      <c r="E607" s="842"/>
      <c r="F607" s="843"/>
      <c r="G607" s="842"/>
      <c r="H607" s="843"/>
      <c r="I607" s="843"/>
      <c r="J607" s="842"/>
      <c r="K607" s="843"/>
      <c r="L607" s="843"/>
      <c r="M607" s="842"/>
      <c r="N607" s="842"/>
      <c r="O607" s="842"/>
      <c r="P607" s="842"/>
      <c r="Q607" s="853"/>
      <c r="R607" s="853"/>
      <c r="S607" s="853"/>
      <c r="T607" s="853"/>
      <c r="U607" s="853"/>
      <c r="V607" s="853"/>
      <c r="W607" s="853"/>
      <c r="X607" s="853"/>
      <c r="Y607" s="853"/>
      <c r="Z607" s="853"/>
      <c r="AA607" s="835"/>
      <c r="AB607" s="836"/>
      <c r="AC607" s="836"/>
      <c r="AD607" s="840"/>
      <c r="AE607" s="840"/>
      <c r="AF607" s="841"/>
      <c r="AG607" s="850"/>
      <c r="AH607" s="851"/>
      <c r="AI607" s="851"/>
      <c r="AJ607" s="852"/>
      <c r="AK607" s="839"/>
      <c r="AL607" s="839"/>
      <c r="AM607" s="839"/>
      <c r="AN607" s="854"/>
      <c r="AO607" s="840"/>
      <c r="AP607" s="849">
        <f t="shared" si="160"/>
        <v>0</v>
      </c>
      <c r="AQ607" s="849"/>
      <c r="AR607" s="849"/>
      <c r="AS607" s="849"/>
      <c r="AT607" s="847"/>
      <c r="AU607" s="848"/>
      <c r="AV607" s="834"/>
      <c r="AW607" s="834"/>
      <c r="AX607" s="834"/>
      <c r="AY607" s="834"/>
      <c r="AZ607" s="834"/>
      <c r="BA607" s="834"/>
      <c r="BB607" s="834"/>
      <c r="BC607" s="834"/>
      <c r="BD607" s="844"/>
      <c r="BE607" s="845"/>
      <c r="BF607" s="846"/>
      <c r="BG607" s="842"/>
      <c r="BH607" s="843"/>
      <c r="BI607" s="843"/>
      <c r="ET607" s="33"/>
      <c r="EU607" s="37">
        <f t="shared" si="147"/>
        <v>0</v>
      </c>
      <c r="EV607" s="37" t="str">
        <f t="shared" si="148"/>
        <v/>
      </c>
      <c r="EX607" s="21">
        <f>IF(AND(OR($M607=PL①!$A$25,$M607=PL①!$A$26,$M607=PL①!$A$27),OR($AG607=PL①!$H$26,$AG607=PL①!$H$27,$AG607=PL①!$H$28)),1,0)</f>
        <v>0</v>
      </c>
      <c r="EY607" s="21">
        <f t="shared" si="149"/>
        <v>0</v>
      </c>
      <c r="EZ607" s="112">
        <f>IF($EY607=0,1,IF($O$73="",0,VLOOKUP($O$73,PL②!$A$58:$P$1517,$EY607))+IF($AD$73="",0,VLOOKUP($AD$73,PL②!$A$58:$P$1517,$EY607))+IF($AS$73="",0,VLOOKUP($AS$73,PL②!$A$58:$P$1517,$EY607)))</f>
        <v>1</v>
      </c>
      <c r="FA607" s="21" t="str">
        <f t="shared" si="150"/>
        <v/>
      </c>
      <c r="FB607" s="112"/>
      <c r="FC607" s="21">
        <f>IF(OR($M607=PL①!$A$25,$M607=PL①!$A$26,$M607=PL①!$A$28,$M607=PL①!$A$29),1,0)</f>
        <v>0</v>
      </c>
      <c r="FF607" s="21">
        <f t="shared" si="151"/>
        <v>0</v>
      </c>
      <c r="FG607" s="21">
        <f t="shared" si="152"/>
        <v>0</v>
      </c>
      <c r="FH607" s="21">
        <f>IF(AND($AG607=PL①!$H$29,OR(入力①申請書項目!$M607=PL①!$A$25,入力①申請書項目!$M607=PL①!$A$26,入力①申請書項目!$M607=PL①!$A$27)),1,0)</f>
        <v>0</v>
      </c>
      <c r="FI607" s="21">
        <f>IF(AND($O$69=PL②!$G$1,入力①申請書項目!$AG607=PL①!$H$26,OR(入力①申請書項目!$M607=PL①!$A$25,入力①申請書項目!$M607=PL①!$A$26,入力①申請書項目!$M607=PL①!$A$28,入力①申請書項目!$M607=PL①!$A$29)),1,0)</f>
        <v>0</v>
      </c>
      <c r="FJ607" s="21">
        <f>IF(AND($AT607=PL①!$D$26,OR(入力①申請書項目!$M607=PL①!$A$25,入力①申請書項目!$M607=PL①!$A$26,入力①申請書項目!$M607=PL①!$A$27)),1,0)</f>
        <v>0</v>
      </c>
      <c r="FL607" s="37" t="str">
        <f t="shared" si="153"/>
        <v/>
      </c>
      <c r="FM607" s="37" t="str">
        <f t="shared" si="154"/>
        <v/>
      </c>
      <c r="FN607" s="37" t="str">
        <f t="shared" si="155"/>
        <v/>
      </c>
      <c r="FO607" s="37" t="str">
        <f t="shared" si="156"/>
        <v/>
      </c>
      <c r="FP607" s="37" t="str">
        <f t="shared" si="157"/>
        <v/>
      </c>
      <c r="FR607" s="54">
        <f t="shared" si="158"/>
        <v>1</v>
      </c>
      <c r="FS607" s="54" t="str">
        <f t="shared" si="159"/>
        <v/>
      </c>
    </row>
    <row r="608" spans="4:175">
      <c r="D608" s="410">
        <v>440</v>
      </c>
      <c r="E608" s="842"/>
      <c r="F608" s="843"/>
      <c r="G608" s="842"/>
      <c r="H608" s="843"/>
      <c r="I608" s="843"/>
      <c r="J608" s="842"/>
      <c r="K608" s="843"/>
      <c r="L608" s="843"/>
      <c r="M608" s="842"/>
      <c r="N608" s="842"/>
      <c r="O608" s="842"/>
      <c r="P608" s="842"/>
      <c r="Q608" s="853"/>
      <c r="R608" s="853"/>
      <c r="S608" s="853"/>
      <c r="T608" s="853"/>
      <c r="U608" s="853"/>
      <c r="V608" s="853"/>
      <c r="W608" s="853"/>
      <c r="X608" s="853"/>
      <c r="Y608" s="853"/>
      <c r="Z608" s="853"/>
      <c r="AA608" s="835"/>
      <c r="AB608" s="836"/>
      <c r="AC608" s="836"/>
      <c r="AD608" s="841"/>
      <c r="AE608" s="853"/>
      <c r="AF608" s="853"/>
      <c r="AG608" s="842"/>
      <c r="AH608" s="842"/>
      <c r="AI608" s="842"/>
      <c r="AJ608" s="842"/>
      <c r="AK608" s="839"/>
      <c r="AL608" s="839"/>
      <c r="AM608" s="839"/>
      <c r="AN608" s="853"/>
      <c r="AO608" s="853"/>
      <c r="AP608" s="849">
        <f t="shared" si="160"/>
        <v>0</v>
      </c>
      <c r="AQ608" s="849"/>
      <c r="AR608" s="849"/>
      <c r="AS608" s="849"/>
      <c r="AT608" s="855"/>
      <c r="AU608" s="855"/>
      <c r="AV608" s="834"/>
      <c r="AW608" s="834"/>
      <c r="AX608" s="834"/>
      <c r="AY608" s="834"/>
      <c r="AZ608" s="834"/>
      <c r="BA608" s="834"/>
      <c r="BB608" s="834"/>
      <c r="BC608" s="834"/>
      <c r="BD608" s="834"/>
      <c r="BE608" s="834"/>
      <c r="BF608" s="834"/>
      <c r="BG608" s="842"/>
      <c r="BH608" s="843"/>
      <c r="BI608" s="843"/>
      <c r="ET608" s="33"/>
      <c r="EU608" s="37">
        <f t="shared" si="147"/>
        <v>0</v>
      </c>
      <c r="EV608" s="37" t="str">
        <f t="shared" si="148"/>
        <v/>
      </c>
      <c r="EX608" s="21">
        <f>IF(AND(OR($M608=PL①!$A$25,$M608=PL①!$A$26,$M608=PL①!$A$27),OR($AG608=PL①!$H$26,$AG608=PL①!$H$27,$AG608=PL①!$H$28)),1,0)</f>
        <v>0</v>
      </c>
      <c r="EY608" s="21">
        <f t="shared" si="149"/>
        <v>0</v>
      </c>
      <c r="EZ608" s="112">
        <f>IF($EY608=0,1,IF($O$73="",0,VLOOKUP($O$73,PL②!$A$58:$P$1517,$EY608))+IF($AD$73="",0,VLOOKUP($AD$73,PL②!$A$58:$P$1517,$EY608))+IF($AS$73="",0,VLOOKUP($AS$73,PL②!$A$58:$P$1517,$EY608)))</f>
        <v>1</v>
      </c>
      <c r="FA608" s="21" t="str">
        <f t="shared" si="150"/>
        <v/>
      </c>
      <c r="FB608" s="112"/>
      <c r="FC608" s="21">
        <f>IF(OR($M608=PL①!$A$25,$M608=PL①!$A$26,$M608=PL①!$A$28,$M608=PL①!$A$29),1,0)</f>
        <v>0</v>
      </c>
      <c r="FF608" s="21">
        <f t="shared" si="151"/>
        <v>0</v>
      </c>
      <c r="FG608" s="21">
        <f t="shared" si="152"/>
        <v>0</v>
      </c>
      <c r="FH608" s="21">
        <f>IF(AND($AG608=PL①!$H$29,OR(入力①申請書項目!$M608=PL①!$A$25,入力①申請書項目!$M608=PL①!$A$26,入力①申請書項目!$M608=PL①!$A$27)),1,0)</f>
        <v>0</v>
      </c>
      <c r="FI608" s="21">
        <f>IF(AND($O$69=PL②!$G$1,入力①申請書項目!$AG608=PL①!$H$26,OR(入力①申請書項目!$M608=PL①!$A$25,入力①申請書項目!$M608=PL①!$A$26,入力①申請書項目!$M608=PL①!$A$28,入力①申請書項目!$M608=PL①!$A$29)),1,0)</f>
        <v>0</v>
      </c>
      <c r="FJ608" s="21">
        <f>IF(AND($AT608=PL①!$D$26,OR(入力①申請書項目!$M608=PL①!$A$25,入力①申請書項目!$M608=PL①!$A$26,入力①申請書項目!$M608=PL①!$A$27)),1,0)</f>
        <v>0</v>
      </c>
      <c r="FL608" s="37" t="str">
        <f t="shared" si="153"/>
        <v/>
      </c>
      <c r="FM608" s="37" t="str">
        <f t="shared" si="154"/>
        <v/>
      </c>
      <c r="FN608" s="37" t="str">
        <f t="shared" si="155"/>
        <v/>
      </c>
      <c r="FO608" s="37" t="str">
        <f t="shared" si="156"/>
        <v/>
      </c>
      <c r="FP608" s="37" t="str">
        <f t="shared" si="157"/>
        <v/>
      </c>
      <c r="FR608" s="54">
        <f t="shared" si="158"/>
        <v>1</v>
      </c>
      <c r="FS608" s="54" t="str">
        <f t="shared" si="159"/>
        <v/>
      </c>
    </row>
    <row r="609" spans="4:175">
      <c r="D609" s="410">
        <v>441</v>
      </c>
      <c r="E609" s="842"/>
      <c r="F609" s="843"/>
      <c r="G609" s="842"/>
      <c r="H609" s="843"/>
      <c r="I609" s="843"/>
      <c r="J609" s="842"/>
      <c r="K609" s="843"/>
      <c r="L609" s="843"/>
      <c r="M609" s="842"/>
      <c r="N609" s="842"/>
      <c r="O609" s="842"/>
      <c r="P609" s="842"/>
      <c r="Q609" s="853"/>
      <c r="R609" s="853"/>
      <c r="S609" s="853"/>
      <c r="T609" s="853"/>
      <c r="U609" s="853"/>
      <c r="V609" s="853"/>
      <c r="W609" s="853"/>
      <c r="X609" s="853"/>
      <c r="Y609" s="853"/>
      <c r="Z609" s="853"/>
      <c r="AA609" s="837"/>
      <c r="AB609" s="838"/>
      <c r="AC609" s="838"/>
      <c r="AD609" s="841"/>
      <c r="AE609" s="853"/>
      <c r="AF609" s="853"/>
      <c r="AG609" s="842"/>
      <c r="AH609" s="842"/>
      <c r="AI609" s="842"/>
      <c r="AJ609" s="842"/>
      <c r="AK609" s="839"/>
      <c r="AL609" s="839"/>
      <c r="AM609" s="839"/>
      <c r="AN609" s="853"/>
      <c r="AO609" s="853"/>
      <c r="AP609" s="849">
        <f t="shared" si="160"/>
        <v>0</v>
      </c>
      <c r="AQ609" s="849"/>
      <c r="AR609" s="849"/>
      <c r="AS609" s="849"/>
      <c r="AT609" s="855"/>
      <c r="AU609" s="855"/>
      <c r="AV609" s="834"/>
      <c r="AW609" s="834"/>
      <c r="AX609" s="834"/>
      <c r="AY609" s="834"/>
      <c r="AZ609" s="834"/>
      <c r="BA609" s="834"/>
      <c r="BB609" s="834"/>
      <c r="BC609" s="834"/>
      <c r="BD609" s="834"/>
      <c r="BE609" s="834"/>
      <c r="BF609" s="834"/>
      <c r="BG609" s="842"/>
      <c r="BH609" s="843"/>
      <c r="BI609" s="843"/>
      <c r="ET609" s="33"/>
      <c r="EU609" s="37">
        <f t="shared" si="147"/>
        <v>0</v>
      </c>
      <c r="EV609" s="37" t="str">
        <f t="shared" si="148"/>
        <v/>
      </c>
      <c r="EX609" s="21">
        <f>IF(AND(OR($M609=PL①!$A$25,$M609=PL①!$A$26,$M609=PL①!$A$27),OR($AG609=PL①!$H$26,$AG609=PL①!$H$27,$AG609=PL①!$H$28)),1,0)</f>
        <v>0</v>
      </c>
      <c r="EY609" s="21">
        <f t="shared" si="149"/>
        <v>0</v>
      </c>
      <c r="EZ609" s="112">
        <f>IF($EY609=0,1,IF($O$73="",0,VLOOKUP($O$73,PL②!$A$58:$P$1517,$EY609))+IF($AD$73="",0,VLOOKUP($AD$73,PL②!$A$58:$P$1517,$EY609))+IF($AS$73="",0,VLOOKUP($AS$73,PL②!$A$58:$P$1517,$EY609)))</f>
        <v>1</v>
      </c>
      <c r="FA609" s="21" t="str">
        <f t="shared" si="150"/>
        <v/>
      </c>
      <c r="FB609" s="112"/>
      <c r="FC609" s="21">
        <f>IF(OR($M609=PL①!$A$25,$M609=PL①!$A$26,$M609=PL①!$A$28,$M609=PL①!$A$29),1,0)</f>
        <v>0</v>
      </c>
      <c r="FF609" s="21">
        <f t="shared" si="151"/>
        <v>0</v>
      </c>
      <c r="FG609" s="21">
        <f t="shared" si="152"/>
        <v>0</v>
      </c>
      <c r="FH609" s="21">
        <f>IF(AND($AG609=PL①!$H$29,OR(入力①申請書項目!$M609=PL①!$A$25,入力①申請書項目!$M609=PL①!$A$26,入力①申請書項目!$M609=PL①!$A$27)),1,0)</f>
        <v>0</v>
      </c>
      <c r="FI609" s="21">
        <f>IF(AND($O$69=PL②!$G$1,入力①申請書項目!$AG609=PL①!$H$26,OR(入力①申請書項目!$M609=PL①!$A$25,入力①申請書項目!$M609=PL①!$A$26,入力①申請書項目!$M609=PL①!$A$28,入力①申請書項目!$M609=PL①!$A$29)),1,0)</f>
        <v>0</v>
      </c>
      <c r="FJ609" s="21">
        <f>IF(AND($AT609=PL①!$D$26,OR(入力①申請書項目!$M609=PL①!$A$25,入力①申請書項目!$M609=PL①!$A$26,入力①申請書項目!$M609=PL①!$A$27)),1,0)</f>
        <v>0</v>
      </c>
      <c r="FL609" s="37" t="str">
        <f t="shared" si="153"/>
        <v/>
      </c>
      <c r="FM609" s="37" t="str">
        <f t="shared" si="154"/>
        <v/>
      </c>
      <c r="FN609" s="37" t="str">
        <f t="shared" si="155"/>
        <v/>
      </c>
      <c r="FO609" s="37" t="str">
        <f t="shared" si="156"/>
        <v/>
      </c>
      <c r="FP609" s="37" t="str">
        <f t="shared" si="157"/>
        <v/>
      </c>
      <c r="FR609" s="54">
        <f t="shared" si="158"/>
        <v>1</v>
      </c>
      <c r="FS609" s="54" t="str">
        <f t="shared" si="159"/>
        <v/>
      </c>
    </row>
    <row r="610" spans="4:175">
      <c r="D610" s="410">
        <v>442</v>
      </c>
      <c r="E610" s="842"/>
      <c r="F610" s="843"/>
      <c r="G610" s="842"/>
      <c r="H610" s="843"/>
      <c r="I610" s="843"/>
      <c r="J610" s="842"/>
      <c r="K610" s="843"/>
      <c r="L610" s="843"/>
      <c r="M610" s="842"/>
      <c r="N610" s="842"/>
      <c r="O610" s="842"/>
      <c r="P610" s="842"/>
      <c r="Q610" s="853"/>
      <c r="R610" s="853"/>
      <c r="S610" s="853"/>
      <c r="T610" s="853"/>
      <c r="U610" s="853"/>
      <c r="V610" s="853"/>
      <c r="W610" s="853"/>
      <c r="X610" s="853"/>
      <c r="Y610" s="853"/>
      <c r="Z610" s="853"/>
      <c r="AA610" s="835"/>
      <c r="AB610" s="836"/>
      <c r="AC610" s="836"/>
      <c r="AD610" s="840"/>
      <c r="AE610" s="840"/>
      <c r="AF610" s="841"/>
      <c r="AG610" s="850"/>
      <c r="AH610" s="851"/>
      <c r="AI610" s="851"/>
      <c r="AJ610" s="852"/>
      <c r="AK610" s="839"/>
      <c r="AL610" s="839"/>
      <c r="AM610" s="839"/>
      <c r="AN610" s="854"/>
      <c r="AO610" s="840"/>
      <c r="AP610" s="849">
        <f t="shared" si="160"/>
        <v>0</v>
      </c>
      <c r="AQ610" s="849"/>
      <c r="AR610" s="849"/>
      <c r="AS610" s="849"/>
      <c r="AT610" s="847"/>
      <c r="AU610" s="848"/>
      <c r="AV610" s="834"/>
      <c r="AW610" s="834"/>
      <c r="AX610" s="834"/>
      <c r="AY610" s="834"/>
      <c r="AZ610" s="834"/>
      <c r="BA610" s="834"/>
      <c r="BB610" s="834"/>
      <c r="BC610" s="834"/>
      <c r="BD610" s="844"/>
      <c r="BE610" s="845"/>
      <c r="BF610" s="846"/>
      <c r="BG610" s="842"/>
      <c r="BH610" s="843"/>
      <c r="BI610" s="843"/>
      <c r="ET610" s="33"/>
      <c r="EU610" s="37">
        <f t="shared" si="147"/>
        <v>0</v>
      </c>
      <c r="EV610" s="37" t="str">
        <f t="shared" si="148"/>
        <v/>
      </c>
      <c r="EX610" s="21">
        <f>IF(AND(OR($M610=PL①!$A$25,$M610=PL①!$A$26,$M610=PL①!$A$27),OR($AG610=PL①!$H$26,$AG610=PL①!$H$27,$AG610=PL①!$H$28)),1,0)</f>
        <v>0</v>
      </c>
      <c r="EY610" s="21">
        <f t="shared" si="149"/>
        <v>0</v>
      </c>
      <c r="EZ610" s="112">
        <f>IF($EY610=0,1,IF($O$73="",0,VLOOKUP($O$73,PL②!$A$58:$P$1517,$EY610))+IF($AD$73="",0,VLOOKUP($AD$73,PL②!$A$58:$P$1517,$EY610))+IF($AS$73="",0,VLOOKUP($AS$73,PL②!$A$58:$P$1517,$EY610)))</f>
        <v>1</v>
      </c>
      <c r="FA610" s="21" t="str">
        <f t="shared" si="150"/>
        <v/>
      </c>
      <c r="FB610" s="112"/>
      <c r="FC610" s="21">
        <f>IF(OR($M610=PL①!$A$25,$M610=PL①!$A$26,$M610=PL①!$A$28,$M610=PL①!$A$29),1,0)</f>
        <v>0</v>
      </c>
      <c r="FF610" s="21">
        <f t="shared" si="151"/>
        <v>0</v>
      </c>
      <c r="FG610" s="21">
        <f t="shared" si="152"/>
        <v>0</v>
      </c>
      <c r="FH610" s="21">
        <f>IF(AND($AG610=PL①!$H$29,OR(入力①申請書項目!$M610=PL①!$A$25,入力①申請書項目!$M610=PL①!$A$26,入力①申請書項目!$M610=PL①!$A$27)),1,0)</f>
        <v>0</v>
      </c>
      <c r="FI610" s="21">
        <f>IF(AND($O$69=PL②!$G$1,入力①申請書項目!$AG610=PL①!$H$26,OR(入力①申請書項目!$M610=PL①!$A$25,入力①申請書項目!$M610=PL①!$A$26,入力①申請書項目!$M610=PL①!$A$28,入力①申請書項目!$M610=PL①!$A$29)),1,0)</f>
        <v>0</v>
      </c>
      <c r="FJ610" s="21">
        <f>IF(AND($AT610=PL①!$D$26,OR(入力①申請書項目!$M610=PL①!$A$25,入力①申請書項目!$M610=PL①!$A$26,入力①申請書項目!$M610=PL①!$A$27)),1,0)</f>
        <v>0</v>
      </c>
      <c r="FL610" s="37" t="str">
        <f t="shared" si="153"/>
        <v/>
      </c>
      <c r="FM610" s="37" t="str">
        <f t="shared" si="154"/>
        <v/>
      </c>
      <c r="FN610" s="37" t="str">
        <f t="shared" si="155"/>
        <v/>
      </c>
      <c r="FO610" s="37" t="str">
        <f t="shared" si="156"/>
        <v/>
      </c>
      <c r="FP610" s="37" t="str">
        <f t="shared" si="157"/>
        <v/>
      </c>
      <c r="FR610" s="54">
        <f t="shared" si="158"/>
        <v>1</v>
      </c>
      <c r="FS610" s="54" t="str">
        <f t="shared" si="159"/>
        <v/>
      </c>
    </row>
    <row r="611" spans="4:175">
      <c r="D611" s="410">
        <v>443</v>
      </c>
      <c r="E611" s="842"/>
      <c r="F611" s="843"/>
      <c r="G611" s="842"/>
      <c r="H611" s="843"/>
      <c r="I611" s="843"/>
      <c r="J611" s="842"/>
      <c r="K611" s="843"/>
      <c r="L611" s="843"/>
      <c r="M611" s="842"/>
      <c r="N611" s="842"/>
      <c r="O611" s="842"/>
      <c r="P611" s="842"/>
      <c r="Q611" s="853"/>
      <c r="R611" s="853"/>
      <c r="S611" s="853"/>
      <c r="T611" s="853"/>
      <c r="U611" s="853"/>
      <c r="V611" s="853"/>
      <c r="W611" s="853"/>
      <c r="X611" s="853"/>
      <c r="Y611" s="853"/>
      <c r="Z611" s="853"/>
      <c r="AA611" s="835"/>
      <c r="AB611" s="836"/>
      <c r="AC611" s="836"/>
      <c r="AD611" s="841"/>
      <c r="AE611" s="853"/>
      <c r="AF611" s="853"/>
      <c r="AG611" s="842"/>
      <c r="AH611" s="842"/>
      <c r="AI611" s="842"/>
      <c r="AJ611" s="842"/>
      <c r="AK611" s="839"/>
      <c r="AL611" s="839"/>
      <c r="AM611" s="839"/>
      <c r="AN611" s="853"/>
      <c r="AO611" s="853"/>
      <c r="AP611" s="849">
        <f t="shared" si="160"/>
        <v>0</v>
      </c>
      <c r="AQ611" s="849"/>
      <c r="AR611" s="849"/>
      <c r="AS611" s="849"/>
      <c r="AT611" s="855"/>
      <c r="AU611" s="855"/>
      <c r="AV611" s="834"/>
      <c r="AW611" s="834"/>
      <c r="AX611" s="834"/>
      <c r="AY611" s="834"/>
      <c r="AZ611" s="834"/>
      <c r="BA611" s="834"/>
      <c r="BB611" s="834"/>
      <c r="BC611" s="834"/>
      <c r="BD611" s="834"/>
      <c r="BE611" s="834"/>
      <c r="BF611" s="834"/>
      <c r="BG611" s="842"/>
      <c r="BH611" s="843"/>
      <c r="BI611" s="843"/>
      <c r="ET611" s="33"/>
      <c r="EU611" s="37">
        <f t="shared" si="147"/>
        <v>0</v>
      </c>
      <c r="EV611" s="37" t="str">
        <f t="shared" si="148"/>
        <v/>
      </c>
      <c r="EX611" s="21">
        <f>IF(AND(OR($M611=PL①!$A$25,$M611=PL①!$A$26,$M611=PL①!$A$27),OR($AG611=PL①!$H$26,$AG611=PL①!$H$27,$AG611=PL①!$H$28)),1,0)</f>
        <v>0</v>
      </c>
      <c r="EY611" s="21">
        <f t="shared" si="149"/>
        <v>0</v>
      </c>
      <c r="EZ611" s="112">
        <f>IF($EY611=0,1,IF($O$73="",0,VLOOKUP($O$73,PL②!$A$58:$P$1517,$EY611))+IF($AD$73="",0,VLOOKUP($AD$73,PL②!$A$58:$P$1517,$EY611))+IF($AS$73="",0,VLOOKUP($AS$73,PL②!$A$58:$P$1517,$EY611)))</f>
        <v>1</v>
      </c>
      <c r="FA611" s="21" t="str">
        <f t="shared" si="150"/>
        <v/>
      </c>
      <c r="FB611" s="112"/>
      <c r="FC611" s="21">
        <f>IF(OR($M611=PL①!$A$25,$M611=PL①!$A$26,$M611=PL①!$A$28,$M611=PL①!$A$29),1,0)</f>
        <v>0</v>
      </c>
      <c r="FF611" s="21">
        <f t="shared" si="151"/>
        <v>0</v>
      </c>
      <c r="FG611" s="21">
        <f t="shared" si="152"/>
        <v>0</v>
      </c>
      <c r="FH611" s="21">
        <f>IF(AND($AG611=PL①!$H$29,OR(入力①申請書項目!$M611=PL①!$A$25,入力①申請書項目!$M611=PL①!$A$26,入力①申請書項目!$M611=PL①!$A$27)),1,0)</f>
        <v>0</v>
      </c>
      <c r="FI611" s="21">
        <f>IF(AND($O$69=PL②!$G$1,入力①申請書項目!$AG611=PL①!$H$26,OR(入力①申請書項目!$M611=PL①!$A$25,入力①申請書項目!$M611=PL①!$A$26,入力①申請書項目!$M611=PL①!$A$28,入力①申請書項目!$M611=PL①!$A$29)),1,0)</f>
        <v>0</v>
      </c>
      <c r="FJ611" s="21">
        <f>IF(AND($AT611=PL①!$D$26,OR(入力①申請書項目!$M611=PL①!$A$25,入力①申請書項目!$M611=PL①!$A$26,入力①申請書項目!$M611=PL①!$A$27)),1,0)</f>
        <v>0</v>
      </c>
      <c r="FL611" s="37" t="str">
        <f t="shared" si="153"/>
        <v/>
      </c>
      <c r="FM611" s="37" t="str">
        <f t="shared" si="154"/>
        <v/>
      </c>
      <c r="FN611" s="37" t="str">
        <f t="shared" si="155"/>
        <v/>
      </c>
      <c r="FO611" s="37" t="str">
        <f t="shared" si="156"/>
        <v/>
      </c>
      <c r="FP611" s="37" t="str">
        <f t="shared" si="157"/>
        <v/>
      </c>
      <c r="FR611" s="54">
        <f t="shared" si="158"/>
        <v>1</v>
      </c>
      <c r="FS611" s="54" t="str">
        <f t="shared" si="159"/>
        <v/>
      </c>
    </row>
    <row r="612" spans="4:175">
      <c r="D612" s="410">
        <v>444</v>
      </c>
      <c r="E612" s="842"/>
      <c r="F612" s="843"/>
      <c r="G612" s="842"/>
      <c r="H612" s="843"/>
      <c r="I612" s="843"/>
      <c r="J612" s="842"/>
      <c r="K612" s="843"/>
      <c r="L612" s="843"/>
      <c r="M612" s="842"/>
      <c r="N612" s="842"/>
      <c r="O612" s="842"/>
      <c r="P612" s="842"/>
      <c r="Q612" s="853"/>
      <c r="R612" s="853"/>
      <c r="S612" s="853"/>
      <c r="T612" s="853"/>
      <c r="U612" s="853"/>
      <c r="V612" s="853"/>
      <c r="W612" s="853"/>
      <c r="X612" s="853"/>
      <c r="Y612" s="853"/>
      <c r="Z612" s="853"/>
      <c r="AA612" s="837"/>
      <c r="AB612" s="838"/>
      <c r="AC612" s="838"/>
      <c r="AD612" s="841"/>
      <c r="AE612" s="853"/>
      <c r="AF612" s="853"/>
      <c r="AG612" s="842"/>
      <c r="AH612" s="842"/>
      <c r="AI612" s="842"/>
      <c r="AJ612" s="842"/>
      <c r="AK612" s="839"/>
      <c r="AL612" s="839"/>
      <c r="AM612" s="839"/>
      <c r="AN612" s="853"/>
      <c r="AO612" s="853"/>
      <c r="AP612" s="849">
        <f t="shared" si="160"/>
        <v>0</v>
      </c>
      <c r="AQ612" s="849"/>
      <c r="AR612" s="849"/>
      <c r="AS612" s="849"/>
      <c r="AT612" s="855"/>
      <c r="AU612" s="855"/>
      <c r="AV612" s="834"/>
      <c r="AW612" s="834"/>
      <c r="AX612" s="834"/>
      <c r="AY612" s="834"/>
      <c r="AZ612" s="834"/>
      <c r="BA612" s="834"/>
      <c r="BB612" s="834"/>
      <c r="BC612" s="834"/>
      <c r="BD612" s="834"/>
      <c r="BE612" s="834"/>
      <c r="BF612" s="834"/>
      <c r="BG612" s="842"/>
      <c r="BH612" s="843"/>
      <c r="BI612" s="843"/>
      <c r="ET612" s="33"/>
      <c r="EU612" s="37">
        <f t="shared" si="147"/>
        <v>0</v>
      </c>
      <c r="EV612" s="37" t="str">
        <f t="shared" si="148"/>
        <v/>
      </c>
      <c r="EX612" s="21">
        <f>IF(AND(OR($M612=PL①!$A$25,$M612=PL①!$A$26,$M612=PL①!$A$27),OR($AG612=PL①!$H$26,$AG612=PL①!$H$27,$AG612=PL①!$H$28)),1,0)</f>
        <v>0</v>
      </c>
      <c r="EY612" s="21">
        <f t="shared" si="149"/>
        <v>0</v>
      </c>
      <c r="EZ612" s="112">
        <f>IF($EY612=0,1,IF($O$73="",0,VLOOKUP($O$73,PL②!$A$58:$P$1517,$EY612))+IF($AD$73="",0,VLOOKUP($AD$73,PL②!$A$58:$P$1517,$EY612))+IF($AS$73="",0,VLOOKUP($AS$73,PL②!$A$58:$P$1517,$EY612)))</f>
        <v>1</v>
      </c>
      <c r="FA612" s="21" t="str">
        <f t="shared" si="150"/>
        <v/>
      </c>
      <c r="FB612" s="112"/>
      <c r="FC612" s="21">
        <f>IF(OR($M612=PL①!$A$25,$M612=PL①!$A$26,$M612=PL①!$A$28,$M612=PL①!$A$29),1,0)</f>
        <v>0</v>
      </c>
      <c r="FF612" s="21">
        <f t="shared" si="151"/>
        <v>0</v>
      </c>
      <c r="FG612" s="21">
        <f t="shared" si="152"/>
        <v>0</v>
      </c>
      <c r="FH612" s="21">
        <f>IF(AND($AG612=PL①!$H$29,OR(入力①申請書項目!$M612=PL①!$A$25,入力①申請書項目!$M612=PL①!$A$26,入力①申請書項目!$M612=PL①!$A$27)),1,0)</f>
        <v>0</v>
      </c>
      <c r="FI612" s="21">
        <f>IF(AND($O$69=PL②!$G$1,入力①申請書項目!$AG612=PL①!$H$26,OR(入力①申請書項目!$M612=PL①!$A$25,入力①申請書項目!$M612=PL①!$A$26,入力①申請書項目!$M612=PL①!$A$28,入力①申請書項目!$M612=PL①!$A$29)),1,0)</f>
        <v>0</v>
      </c>
      <c r="FJ612" s="21">
        <f>IF(AND($AT612=PL①!$D$26,OR(入力①申請書項目!$M612=PL①!$A$25,入力①申請書項目!$M612=PL①!$A$26,入力①申請書項目!$M612=PL①!$A$27)),1,0)</f>
        <v>0</v>
      </c>
      <c r="FL612" s="37" t="str">
        <f t="shared" si="153"/>
        <v/>
      </c>
      <c r="FM612" s="37" t="str">
        <f t="shared" si="154"/>
        <v/>
      </c>
      <c r="FN612" s="37" t="str">
        <f t="shared" si="155"/>
        <v/>
      </c>
      <c r="FO612" s="37" t="str">
        <f t="shared" si="156"/>
        <v/>
      </c>
      <c r="FP612" s="37" t="str">
        <f t="shared" si="157"/>
        <v/>
      </c>
      <c r="FR612" s="54">
        <f t="shared" si="158"/>
        <v>1</v>
      </c>
      <c r="FS612" s="54" t="str">
        <f t="shared" si="159"/>
        <v/>
      </c>
    </row>
    <row r="613" spans="4:175">
      <c r="D613" s="410">
        <v>445</v>
      </c>
      <c r="E613" s="842"/>
      <c r="F613" s="843"/>
      <c r="G613" s="842"/>
      <c r="H613" s="843"/>
      <c r="I613" s="843"/>
      <c r="J613" s="842"/>
      <c r="K613" s="843"/>
      <c r="L613" s="843"/>
      <c r="M613" s="842"/>
      <c r="N613" s="842"/>
      <c r="O613" s="842"/>
      <c r="P613" s="842"/>
      <c r="Q613" s="853"/>
      <c r="R613" s="853"/>
      <c r="S613" s="853"/>
      <c r="T613" s="853"/>
      <c r="U613" s="853"/>
      <c r="V613" s="853"/>
      <c r="W613" s="853"/>
      <c r="X613" s="853"/>
      <c r="Y613" s="853"/>
      <c r="Z613" s="853"/>
      <c r="AA613" s="835"/>
      <c r="AB613" s="836"/>
      <c r="AC613" s="836"/>
      <c r="AD613" s="840"/>
      <c r="AE613" s="840"/>
      <c r="AF613" s="841"/>
      <c r="AG613" s="850"/>
      <c r="AH613" s="851"/>
      <c r="AI613" s="851"/>
      <c r="AJ613" s="852"/>
      <c r="AK613" s="839"/>
      <c r="AL613" s="839"/>
      <c r="AM613" s="839"/>
      <c r="AN613" s="854"/>
      <c r="AO613" s="840"/>
      <c r="AP613" s="849">
        <f t="shared" si="160"/>
        <v>0</v>
      </c>
      <c r="AQ613" s="849"/>
      <c r="AR613" s="849"/>
      <c r="AS613" s="849"/>
      <c r="AT613" s="847"/>
      <c r="AU613" s="848"/>
      <c r="AV613" s="834"/>
      <c r="AW613" s="834"/>
      <c r="AX613" s="834"/>
      <c r="AY613" s="834"/>
      <c r="AZ613" s="834"/>
      <c r="BA613" s="834"/>
      <c r="BB613" s="834"/>
      <c r="BC613" s="834"/>
      <c r="BD613" s="844"/>
      <c r="BE613" s="845"/>
      <c r="BF613" s="846"/>
      <c r="BG613" s="842"/>
      <c r="BH613" s="843"/>
      <c r="BI613" s="843"/>
      <c r="ET613" s="33"/>
      <c r="EU613" s="37">
        <f t="shared" si="147"/>
        <v>0</v>
      </c>
      <c r="EV613" s="37" t="str">
        <f t="shared" si="148"/>
        <v/>
      </c>
      <c r="EX613" s="21">
        <f>IF(AND(OR($M613=PL①!$A$25,$M613=PL①!$A$26,$M613=PL①!$A$27),OR($AG613=PL①!$H$26,$AG613=PL①!$H$27,$AG613=PL①!$H$28)),1,0)</f>
        <v>0</v>
      </c>
      <c r="EY613" s="21">
        <f t="shared" si="149"/>
        <v>0</v>
      </c>
      <c r="EZ613" s="112">
        <f>IF($EY613=0,1,IF($O$73="",0,VLOOKUP($O$73,PL②!$A$58:$P$1517,$EY613))+IF($AD$73="",0,VLOOKUP($AD$73,PL②!$A$58:$P$1517,$EY613))+IF($AS$73="",0,VLOOKUP($AS$73,PL②!$A$58:$P$1517,$EY613)))</f>
        <v>1</v>
      </c>
      <c r="FA613" s="21" t="str">
        <f t="shared" si="150"/>
        <v/>
      </c>
      <c r="FB613" s="112"/>
      <c r="FC613" s="21">
        <f>IF(OR($M613=PL①!$A$25,$M613=PL①!$A$26,$M613=PL①!$A$28,$M613=PL①!$A$29),1,0)</f>
        <v>0</v>
      </c>
      <c r="FF613" s="21">
        <f t="shared" si="151"/>
        <v>0</v>
      </c>
      <c r="FG613" s="21">
        <f t="shared" si="152"/>
        <v>0</v>
      </c>
      <c r="FH613" s="21">
        <f>IF(AND($AG613=PL①!$H$29,OR(入力①申請書項目!$M613=PL①!$A$25,入力①申請書項目!$M613=PL①!$A$26,入力①申請書項目!$M613=PL①!$A$27)),1,0)</f>
        <v>0</v>
      </c>
      <c r="FI613" s="21">
        <f>IF(AND($O$69=PL②!$G$1,入力①申請書項目!$AG613=PL①!$H$26,OR(入力①申請書項目!$M613=PL①!$A$25,入力①申請書項目!$M613=PL①!$A$26,入力①申請書項目!$M613=PL①!$A$28,入力①申請書項目!$M613=PL①!$A$29)),1,0)</f>
        <v>0</v>
      </c>
      <c r="FJ613" s="21">
        <f>IF(AND($AT613=PL①!$D$26,OR(入力①申請書項目!$M613=PL①!$A$25,入力①申請書項目!$M613=PL①!$A$26,入力①申請書項目!$M613=PL①!$A$27)),1,0)</f>
        <v>0</v>
      </c>
      <c r="FL613" s="37" t="str">
        <f t="shared" si="153"/>
        <v/>
      </c>
      <c r="FM613" s="37" t="str">
        <f t="shared" si="154"/>
        <v/>
      </c>
      <c r="FN613" s="37" t="str">
        <f t="shared" si="155"/>
        <v/>
      </c>
      <c r="FO613" s="37" t="str">
        <f t="shared" si="156"/>
        <v/>
      </c>
      <c r="FP613" s="37" t="str">
        <f t="shared" si="157"/>
        <v/>
      </c>
      <c r="FR613" s="54">
        <f t="shared" si="158"/>
        <v>1</v>
      </c>
      <c r="FS613" s="54" t="str">
        <f t="shared" si="159"/>
        <v/>
      </c>
    </row>
    <row r="614" spans="4:175">
      <c r="D614" s="410">
        <v>446</v>
      </c>
      <c r="E614" s="842"/>
      <c r="F614" s="843"/>
      <c r="G614" s="842"/>
      <c r="H614" s="843"/>
      <c r="I614" s="843"/>
      <c r="J614" s="842"/>
      <c r="K614" s="843"/>
      <c r="L614" s="843"/>
      <c r="M614" s="842"/>
      <c r="N614" s="842"/>
      <c r="O614" s="842"/>
      <c r="P614" s="842"/>
      <c r="Q614" s="853"/>
      <c r="R614" s="853"/>
      <c r="S614" s="853"/>
      <c r="T614" s="853"/>
      <c r="U614" s="853"/>
      <c r="V614" s="853"/>
      <c r="W614" s="853"/>
      <c r="X614" s="853"/>
      <c r="Y614" s="853"/>
      <c r="Z614" s="853"/>
      <c r="AA614" s="835"/>
      <c r="AB614" s="836"/>
      <c r="AC614" s="836"/>
      <c r="AD614" s="841"/>
      <c r="AE614" s="853"/>
      <c r="AF614" s="853"/>
      <c r="AG614" s="842"/>
      <c r="AH614" s="842"/>
      <c r="AI614" s="842"/>
      <c r="AJ614" s="842"/>
      <c r="AK614" s="839"/>
      <c r="AL614" s="839"/>
      <c r="AM614" s="839"/>
      <c r="AN614" s="853"/>
      <c r="AO614" s="853"/>
      <c r="AP614" s="849">
        <f t="shared" si="160"/>
        <v>0</v>
      </c>
      <c r="AQ614" s="849"/>
      <c r="AR614" s="849"/>
      <c r="AS614" s="849"/>
      <c r="AT614" s="855"/>
      <c r="AU614" s="855"/>
      <c r="AV614" s="834"/>
      <c r="AW614" s="834"/>
      <c r="AX614" s="834"/>
      <c r="AY614" s="834"/>
      <c r="AZ614" s="834"/>
      <c r="BA614" s="834"/>
      <c r="BB614" s="834"/>
      <c r="BC614" s="834"/>
      <c r="BD614" s="834"/>
      <c r="BE614" s="834"/>
      <c r="BF614" s="834"/>
      <c r="BG614" s="842"/>
      <c r="BH614" s="843"/>
      <c r="BI614" s="843"/>
      <c r="ET614" s="33"/>
      <c r="EU614" s="37">
        <f t="shared" si="147"/>
        <v>0</v>
      </c>
      <c r="EV614" s="37" t="str">
        <f t="shared" si="148"/>
        <v/>
      </c>
      <c r="EX614" s="21">
        <f>IF(AND(OR($M614=PL①!$A$25,$M614=PL①!$A$26,$M614=PL①!$A$27),OR($AG614=PL①!$H$26,$AG614=PL①!$H$27,$AG614=PL①!$H$28)),1,0)</f>
        <v>0</v>
      </c>
      <c r="EY614" s="21">
        <f t="shared" si="149"/>
        <v>0</v>
      </c>
      <c r="EZ614" s="112">
        <f>IF($EY614=0,1,IF($O$73="",0,VLOOKUP($O$73,PL②!$A$58:$P$1517,$EY614))+IF($AD$73="",0,VLOOKUP($AD$73,PL②!$A$58:$P$1517,$EY614))+IF($AS$73="",0,VLOOKUP($AS$73,PL②!$A$58:$P$1517,$EY614)))</f>
        <v>1</v>
      </c>
      <c r="FA614" s="21" t="str">
        <f t="shared" si="150"/>
        <v/>
      </c>
      <c r="FB614" s="112"/>
      <c r="FC614" s="21">
        <f>IF(OR($M614=PL①!$A$25,$M614=PL①!$A$26,$M614=PL①!$A$28,$M614=PL①!$A$29),1,0)</f>
        <v>0</v>
      </c>
      <c r="FF614" s="21">
        <f t="shared" si="151"/>
        <v>0</v>
      </c>
      <c r="FG614" s="21">
        <f t="shared" si="152"/>
        <v>0</v>
      </c>
      <c r="FH614" s="21">
        <f>IF(AND($AG614=PL①!$H$29,OR(入力①申請書項目!$M614=PL①!$A$25,入力①申請書項目!$M614=PL①!$A$26,入力①申請書項目!$M614=PL①!$A$27)),1,0)</f>
        <v>0</v>
      </c>
      <c r="FI614" s="21">
        <f>IF(AND($O$69=PL②!$G$1,入力①申請書項目!$AG614=PL①!$H$26,OR(入力①申請書項目!$M614=PL①!$A$25,入力①申請書項目!$M614=PL①!$A$26,入力①申請書項目!$M614=PL①!$A$28,入力①申請書項目!$M614=PL①!$A$29)),1,0)</f>
        <v>0</v>
      </c>
      <c r="FJ614" s="21">
        <f>IF(AND($AT614=PL①!$D$26,OR(入力①申請書項目!$M614=PL①!$A$25,入力①申請書項目!$M614=PL①!$A$26,入力①申請書項目!$M614=PL①!$A$27)),1,0)</f>
        <v>0</v>
      </c>
      <c r="FL614" s="37" t="str">
        <f t="shared" si="153"/>
        <v/>
      </c>
      <c r="FM614" s="37" t="str">
        <f t="shared" si="154"/>
        <v/>
      </c>
      <c r="FN614" s="37" t="str">
        <f t="shared" si="155"/>
        <v/>
      </c>
      <c r="FO614" s="37" t="str">
        <f t="shared" si="156"/>
        <v/>
      </c>
      <c r="FP614" s="37" t="str">
        <f t="shared" si="157"/>
        <v/>
      </c>
      <c r="FR614" s="54">
        <f t="shared" si="158"/>
        <v>1</v>
      </c>
      <c r="FS614" s="54" t="str">
        <f t="shared" si="159"/>
        <v/>
      </c>
    </row>
    <row r="615" spans="4:175">
      <c r="D615" s="410">
        <v>447</v>
      </c>
      <c r="E615" s="842"/>
      <c r="F615" s="843"/>
      <c r="G615" s="842"/>
      <c r="H615" s="843"/>
      <c r="I615" s="843"/>
      <c r="J615" s="842"/>
      <c r="K615" s="843"/>
      <c r="L615" s="843"/>
      <c r="M615" s="842"/>
      <c r="N615" s="842"/>
      <c r="O615" s="842"/>
      <c r="P615" s="842"/>
      <c r="Q615" s="853"/>
      <c r="R615" s="853"/>
      <c r="S615" s="853"/>
      <c r="T615" s="853"/>
      <c r="U615" s="853"/>
      <c r="V615" s="853"/>
      <c r="W615" s="853"/>
      <c r="X615" s="853"/>
      <c r="Y615" s="853"/>
      <c r="Z615" s="853"/>
      <c r="AA615" s="837"/>
      <c r="AB615" s="838"/>
      <c r="AC615" s="838"/>
      <c r="AD615" s="841"/>
      <c r="AE615" s="853"/>
      <c r="AF615" s="853"/>
      <c r="AG615" s="842"/>
      <c r="AH615" s="842"/>
      <c r="AI615" s="842"/>
      <c r="AJ615" s="842"/>
      <c r="AK615" s="839"/>
      <c r="AL615" s="839"/>
      <c r="AM615" s="839"/>
      <c r="AN615" s="853"/>
      <c r="AO615" s="853"/>
      <c r="AP615" s="849">
        <f t="shared" si="160"/>
        <v>0</v>
      </c>
      <c r="AQ615" s="849"/>
      <c r="AR615" s="849"/>
      <c r="AS615" s="849"/>
      <c r="AT615" s="855"/>
      <c r="AU615" s="855"/>
      <c r="AV615" s="834"/>
      <c r="AW615" s="834"/>
      <c r="AX615" s="834"/>
      <c r="AY615" s="834"/>
      <c r="AZ615" s="834"/>
      <c r="BA615" s="834"/>
      <c r="BB615" s="834"/>
      <c r="BC615" s="834"/>
      <c r="BD615" s="834"/>
      <c r="BE615" s="834"/>
      <c r="BF615" s="834"/>
      <c r="BG615" s="842"/>
      <c r="BH615" s="843"/>
      <c r="BI615" s="843"/>
      <c r="ET615" s="33"/>
      <c r="EU615" s="37">
        <f t="shared" si="147"/>
        <v>0</v>
      </c>
      <c r="EV615" s="37" t="str">
        <f t="shared" si="148"/>
        <v/>
      </c>
      <c r="EX615" s="21">
        <f>IF(AND(OR($M615=PL①!$A$25,$M615=PL①!$A$26,$M615=PL①!$A$27),OR($AG615=PL①!$H$26,$AG615=PL①!$H$27,$AG615=PL①!$H$28)),1,0)</f>
        <v>0</v>
      </c>
      <c r="EY615" s="21">
        <f t="shared" si="149"/>
        <v>0</v>
      </c>
      <c r="EZ615" s="112">
        <f>IF($EY615=0,1,IF($O$73="",0,VLOOKUP($O$73,PL②!$A$58:$P$1517,$EY615))+IF($AD$73="",0,VLOOKUP($AD$73,PL②!$A$58:$P$1517,$EY615))+IF($AS$73="",0,VLOOKUP($AS$73,PL②!$A$58:$P$1517,$EY615)))</f>
        <v>1</v>
      </c>
      <c r="FA615" s="21" t="str">
        <f t="shared" si="150"/>
        <v/>
      </c>
      <c r="FB615" s="112"/>
      <c r="FC615" s="21">
        <f>IF(OR($M615=PL①!$A$25,$M615=PL①!$A$26,$M615=PL①!$A$28,$M615=PL①!$A$29),1,0)</f>
        <v>0</v>
      </c>
      <c r="FF615" s="21">
        <f t="shared" si="151"/>
        <v>0</v>
      </c>
      <c r="FG615" s="21">
        <f t="shared" si="152"/>
        <v>0</v>
      </c>
      <c r="FH615" s="21">
        <f>IF(AND($AG615=PL①!$H$29,OR(入力①申請書項目!$M615=PL①!$A$25,入力①申請書項目!$M615=PL①!$A$26,入力①申請書項目!$M615=PL①!$A$27)),1,0)</f>
        <v>0</v>
      </c>
      <c r="FI615" s="21">
        <f>IF(AND($O$69=PL②!$G$1,入力①申請書項目!$AG615=PL①!$H$26,OR(入力①申請書項目!$M615=PL①!$A$25,入力①申請書項目!$M615=PL①!$A$26,入力①申請書項目!$M615=PL①!$A$28,入力①申請書項目!$M615=PL①!$A$29)),1,0)</f>
        <v>0</v>
      </c>
      <c r="FJ615" s="21">
        <f>IF(AND($AT615=PL①!$D$26,OR(入力①申請書項目!$M615=PL①!$A$25,入力①申請書項目!$M615=PL①!$A$26,入力①申請書項目!$M615=PL①!$A$27)),1,0)</f>
        <v>0</v>
      </c>
      <c r="FL615" s="37" t="str">
        <f t="shared" si="153"/>
        <v/>
      </c>
      <c r="FM615" s="37" t="str">
        <f t="shared" si="154"/>
        <v/>
      </c>
      <c r="FN615" s="37" t="str">
        <f t="shared" si="155"/>
        <v/>
      </c>
      <c r="FO615" s="37" t="str">
        <f t="shared" si="156"/>
        <v/>
      </c>
      <c r="FP615" s="37" t="str">
        <f t="shared" si="157"/>
        <v/>
      </c>
      <c r="FR615" s="54">
        <f t="shared" si="158"/>
        <v>1</v>
      </c>
      <c r="FS615" s="54" t="str">
        <f t="shared" si="159"/>
        <v/>
      </c>
    </row>
    <row r="616" spans="4:175">
      <c r="D616" s="410">
        <v>448</v>
      </c>
      <c r="E616" s="842"/>
      <c r="F616" s="843"/>
      <c r="G616" s="842"/>
      <c r="H616" s="843"/>
      <c r="I616" s="843"/>
      <c r="J616" s="842"/>
      <c r="K616" s="843"/>
      <c r="L616" s="843"/>
      <c r="M616" s="842"/>
      <c r="N616" s="842"/>
      <c r="O616" s="842"/>
      <c r="P616" s="842"/>
      <c r="Q616" s="853"/>
      <c r="R616" s="853"/>
      <c r="S616" s="853"/>
      <c r="T616" s="853"/>
      <c r="U616" s="853"/>
      <c r="V616" s="853"/>
      <c r="W616" s="853"/>
      <c r="X616" s="853"/>
      <c r="Y616" s="853"/>
      <c r="Z616" s="853"/>
      <c r="AA616" s="835"/>
      <c r="AB616" s="836"/>
      <c r="AC616" s="836"/>
      <c r="AD616" s="840"/>
      <c r="AE616" s="840"/>
      <c r="AF616" s="841"/>
      <c r="AG616" s="850"/>
      <c r="AH616" s="851"/>
      <c r="AI616" s="851"/>
      <c r="AJ616" s="852"/>
      <c r="AK616" s="839"/>
      <c r="AL616" s="839"/>
      <c r="AM616" s="839"/>
      <c r="AN616" s="854"/>
      <c r="AO616" s="840"/>
      <c r="AP616" s="849">
        <f t="shared" si="160"/>
        <v>0</v>
      </c>
      <c r="AQ616" s="849"/>
      <c r="AR616" s="849"/>
      <c r="AS616" s="849"/>
      <c r="AT616" s="847"/>
      <c r="AU616" s="848"/>
      <c r="AV616" s="834"/>
      <c r="AW616" s="834"/>
      <c r="AX616" s="834"/>
      <c r="AY616" s="834"/>
      <c r="AZ616" s="834"/>
      <c r="BA616" s="834"/>
      <c r="BB616" s="834"/>
      <c r="BC616" s="834"/>
      <c r="BD616" s="844"/>
      <c r="BE616" s="845"/>
      <c r="BF616" s="846"/>
      <c r="BG616" s="842"/>
      <c r="BH616" s="843"/>
      <c r="BI616" s="843"/>
      <c r="ET616" s="33"/>
      <c r="EU616" s="37">
        <f t="shared" si="147"/>
        <v>0</v>
      </c>
      <c r="EV616" s="37" t="str">
        <f t="shared" si="148"/>
        <v/>
      </c>
      <c r="EX616" s="21">
        <f>IF(AND(OR($M616=PL①!$A$25,$M616=PL①!$A$26,$M616=PL①!$A$27),OR($AG616=PL①!$H$26,$AG616=PL①!$H$27,$AG616=PL①!$H$28)),1,0)</f>
        <v>0</v>
      </c>
      <c r="EY616" s="21">
        <f t="shared" si="149"/>
        <v>0</v>
      </c>
      <c r="EZ616" s="112">
        <f>IF($EY616=0,1,IF($O$73="",0,VLOOKUP($O$73,PL②!$A$58:$P$1517,$EY616))+IF($AD$73="",0,VLOOKUP($AD$73,PL②!$A$58:$P$1517,$EY616))+IF($AS$73="",0,VLOOKUP($AS$73,PL②!$A$58:$P$1517,$EY616)))</f>
        <v>1</v>
      </c>
      <c r="FA616" s="21" t="str">
        <f t="shared" si="150"/>
        <v/>
      </c>
      <c r="FB616" s="112"/>
      <c r="FC616" s="21">
        <f>IF(OR($M616=PL①!$A$25,$M616=PL①!$A$26,$M616=PL①!$A$28,$M616=PL①!$A$29),1,0)</f>
        <v>0</v>
      </c>
      <c r="FF616" s="21">
        <f t="shared" si="151"/>
        <v>0</v>
      </c>
      <c r="FG616" s="21">
        <f t="shared" si="152"/>
        <v>0</v>
      </c>
      <c r="FH616" s="21">
        <f>IF(AND($AG616=PL①!$H$29,OR(入力①申請書項目!$M616=PL①!$A$25,入力①申請書項目!$M616=PL①!$A$26,入力①申請書項目!$M616=PL①!$A$27)),1,0)</f>
        <v>0</v>
      </c>
      <c r="FI616" s="21">
        <f>IF(AND($O$69=PL②!$G$1,入力①申請書項目!$AG616=PL①!$H$26,OR(入力①申請書項目!$M616=PL①!$A$25,入力①申請書項目!$M616=PL①!$A$26,入力①申請書項目!$M616=PL①!$A$28,入力①申請書項目!$M616=PL①!$A$29)),1,0)</f>
        <v>0</v>
      </c>
      <c r="FJ616" s="21">
        <f>IF(AND($AT616=PL①!$D$26,OR(入力①申請書項目!$M616=PL①!$A$25,入力①申請書項目!$M616=PL①!$A$26,入力①申請書項目!$M616=PL①!$A$27)),1,0)</f>
        <v>0</v>
      </c>
      <c r="FL616" s="37" t="str">
        <f t="shared" si="153"/>
        <v/>
      </c>
      <c r="FM616" s="37" t="str">
        <f t="shared" si="154"/>
        <v/>
      </c>
      <c r="FN616" s="37" t="str">
        <f t="shared" si="155"/>
        <v/>
      </c>
      <c r="FO616" s="37" t="str">
        <f t="shared" si="156"/>
        <v/>
      </c>
      <c r="FP616" s="37" t="str">
        <f t="shared" si="157"/>
        <v/>
      </c>
      <c r="FR616" s="54">
        <f t="shared" si="158"/>
        <v>1</v>
      </c>
      <c r="FS616" s="54" t="str">
        <f t="shared" si="159"/>
        <v/>
      </c>
    </row>
    <row r="617" spans="4:175">
      <c r="D617" s="410">
        <v>449</v>
      </c>
      <c r="E617" s="842"/>
      <c r="F617" s="843"/>
      <c r="G617" s="842"/>
      <c r="H617" s="843"/>
      <c r="I617" s="843"/>
      <c r="J617" s="842"/>
      <c r="K617" s="843"/>
      <c r="L617" s="843"/>
      <c r="M617" s="842"/>
      <c r="N617" s="842"/>
      <c r="O617" s="842"/>
      <c r="P617" s="842"/>
      <c r="Q617" s="853"/>
      <c r="R617" s="853"/>
      <c r="S617" s="853"/>
      <c r="T617" s="853"/>
      <c r="U617" s="853"/>
      <c r="V617" s="853"/>
      <c r="W617" s="853"/>
      <c r="X617" s="853"/>
      <c r="Y617" s="853"/>
      <c r="Z617" s="853"/>
      <c r="AA617" s="835"/>
      <c r="AB617" s="836"/>
      <c r="AC617" s="836"/>
      <c r="AD617" s="841"/>
      <c r="AE617" s="853"/>
      <c r="AF617" s="853"/>
      <c r="AG617" s="842"/>
      <c r="AH617" s="842"/>
      <c r="AI617" s="842"/>
      <c r="AJ617" s="842"/>
      <c r="AK617" s="839"/>
      <c r="AL617" s="839"/>
      <c r="AM617" s="839"/>
      <c r="AN617" s="853"/>
      <c r="AO617" s="853"/>
      <c r="AP617" s="849">
        <f t="shared" si="160"/>
        <v>0</v>
      </c>
      <c r="AQ617" s="849"/>
      <c r="AR617" s="849"/>
      <c r="AS617" s="849"/>
      <c r="AT617" s="855"/>
      <c r="AU617" s="855"/>
      <c r="AV617" s="834"/>
      <c r="AW617" s="834"/>
      <c r="AX617" s="834"/>
      <c r="AY617" s="834"/>
      <c r="AZ617" s="834"/>
      <c r="BA617" s="834"/>
      <c r="BB617" s="834"/>
      <c r="BC617" s="834"/>
      <c r="BD617" s="834"/>
      <c r="BE617" s="834"/>
      <c r="BF617" s="834"/>
      <c r="BG617" s="842"/>
      <c r="BH617" s="843"/>
      <c r="BI617" s="843"/>
      <c r="ET617" s="33"/>
      <c r="EU617" s="37">
        <f t="shared" si="147"/>
        <v>0</v>
      </c>
      <c r="EV617" s="37" t="str">
        <f t="shared" si="148"/>
        <v/>
      </c>
      <c r="EX617" s="21">
        <f>IF(AND(OR($M617=PL①!$A$25,$M617=PL①!$A$26,$M617=PL①!$A$27),OR($AG617=PL①!$H$26,$AG617=PL①!$H$27,$AG617=PL①!$H$28)),1,0)</f>
        <v>0</v>
      </c>
      <c r="EY617" s="21">
        <f t="shared" si="149"/>
        <v>0</v>
      </c>
      <c r="EZ617" s="112">
        <f>IF($EY617=0,1,IF($O$73="",0,VLOOKUP($O$73,PL②!$A$58:$P$1517,$EY617))+IF($AD$73="",0,VLOOKUP($AD$73,PL②!$A$58:$P$1517,$EY617))+IF($AS$73="",0,VLOOKUP($AS$73,PL②!$A$58:$P$1517,$EY617)))</f>
        <v>1</v>
      </c>
      <c r="FA617" s="21" t="str">
        <f t="shared" si="150"/>
        <v/>
      </c>
      <c r="FB617" s="112"/>
      <c r="FC617" s="21">
        <f>IF(OR($M617=PL①!$A$25,$M617=PL①!$A$26,$M617=PL①!$A$28,$M617=PL①!$A$29),1,0)</f>
        <v>0</v>
      </c>
      <c r="FF617" s="21">
        <f t="shared" si="151"/>
        <v>0</v>
      </c>
      <c r="FG617" s="21">
        <f t="shared" si="152"/>
        <v>0</v>
      </c>
      <c r="FH617" s="21">
        <f>IF(AND($AG617=PL①!$H$29,OR(入力①申請書項目!$M617=PL①!$A$25,入力①申請書項目!$M617=PL①!$A$26,入力①申請書項目!$M617=PL①!$A$27)),1,0)</f>
        <v>0</v>
      </c>
      <c r="FI617" s="21">
        <f>IF(AND($O$69=PL②!$G$1,入力①申請書項目!$AG617=PL①!$H$26,OR(入力①申請書項目!$M617=PL①!$A$25,入力①申請書項目!$M617=PL①!$A$26,入力①申請書項目!$M617=PL①!$A$28,入力①申請書項目!$M617=PL①!$A$29)),1,0)</f>
        <v>0</v>
      </c>
      <c r="FJ617" s="21">
        <f>IF(AND($AT617=PL①!$D$26,OR(入力①申請書項目!$M617=PL①!$A$25,入力①申請書項目!$M617=PL①!$A$26,入力①申請書項目!$M617=PL①!$A$27)),1,0)</f>
        <v>0</v>
      </c>
      <c r="FL617" s="37" t="str">
        <f t="shared" si="153"/>
        <v/>
      </c>
      <c r="FM617" s="37" t="str">
        <f t="shared" si="154"/>
        <v/>
      </c>
      <c r="FN617" s="37" t="str">
        <f t="shared" si="155"/>
        <v/>
      </c>
      <c r="FO617" s="37" t="str">
        <f t="shared" si="156"/>
        <v/>
      </c>
      <c r="FP617" s="37" t="str">
        <f t="shared" si="157"/>
        <v/>
      </c>
      <c r="FR617" s="54">
        <f t="shared" si="158"/>
        <v>1</v>
      </c>
      <c r="FS617" s="54" t="str">
        <f t="shared" si="159"/>
        <v/>
      </c>
    </row>
    <row r="618" spans="4:175">
      <c r="D618" s="410">
        <v>450</v>
      </c>
      <c r="E618" s="842"/>
      <c r="F618" s="843"/>
      <c r="G618" s="842"/>
      <c r="H618" s="843"/>
      <c r="I618" s="843"/>
      <c r="J618" s="842"/>
      <c r="K618" s="843"/>
      <c r="L618" s="843"/>
      <c r="M618" s="842"/>
      <c r="N618" s="842"/>
      <c r="O618" s="842"/>
      <c r="P618" s="842"/>
      <c r="Q618" s="853"/>
      <c r="R618" s="853"/>
      <c r="S618" s="853"/>
      <c r="T618" s="853"/>
      <c r="U618" s="853"/>
      <c r="V618" s="853"/>
      <c r="W618" s="853"/>
      <c r="X618" s="853"/>
      <c r="Y618" s="853"/>
      <c r="Z618" s="853"/>
      <c r="AA618" s="837"/>
      <c r="AB618" s="838"/>
      <c r="AC618" s="838"/>
      <c r="AD618" s="841"/>
      <c r="AE618" s="853"/>
      <c r="AF618" s="853"/>
      <c r="AG618" s="842"/>
      <c r="AH618" s="842"/>
      <c r="AI618" s="842"/>
      <c r="AJ618" s="842"/>
      <c r="AK618" s="839"/>
      <c r="AL618" s="839"/>
      <c r="AM618" s="839"/>
      <c r="AN618" s="853"/>
      <c r="AO618" s="853"/>
      <c r="AP618" s="849">
        <f t="shared" si="160"/>
        <v>0</v>
      </c>
      <c r="AQ618" s="849"/>
      <c r="AR618" s="849"/>
      <c r="AS618" s="849"/>
      <c r="AT618" s="855"/>
      <c r="AU618" s="855"/>
      <c r="AV618" s="834"/>
      <c r="AW618" s="834"/>
      <c r="AX618" s="834"/>
      <c r="AY618" s="834"/>
      <c r="AZ618" s="834"/>
      <c r="BA618" s="834"/>
      <c r="BB618" s="834"/>
      <c r="BC618" s="834"/>
      <c r="BD618" s="834"/>
      <c r="BE618" s="834"/>
      <c r="BF618" s="834"/>
      <c r="BG618" s="842"/>
      <c r="BH618" s="843"/>
      <c r="BI618" s="843"/>
      <c r="ET618" s="33"/>
      <c r="EU618" s="37">
        <f t="shared" si="147"/>
        <v>0</v>
      </c>
      <c r="EV618" s="37" t="str">
        <f t="shared" si="148"/>
        <v/>
      </c>
      <c r="EX618" s="21">
        <f>IF(AND(OR($M618=PL①!$A$25,$M618=PL①!$A$26,$M618=PL①!$A$27),OR($AG618=PL①!$H$26,$AG618=PL①!$H$27,$AG618=PL①!$H$28)),1,0)</f>
        <v>0</v>
      </c>
      <c r="EY618" s="21">
        <f t="shared" si="149"/>
        <v>0</v>
      </c>
      <c r="EZ618" s="112">
        <f>IF($EY618=0,1,IF($O$73="",0,VLOOKUP($O$73,PL②!$A$58:$P$1517,$EY618))+IF($AD$73="",0,VLOOKUP($AD$73,PL②!$A$58:$P$1517,$EY618))+IF($AS$73="",0,VLOOKUP($AS$73,PL②!$A$58:$P$1517,$EY618)))</f>
        <v>1</v>
      </c>
      <c r="FA618" s="21" t="str">
        <f t="shared" si="150"/>
        <v/>
      </c>
      <c r="FB618" s="112"/>
      <c r="FC618" s="21">
        <f>IF(OR($M618=PL①!$A$25,$M618=PL①!$A$26,$M618=PL①!$A$28,$M618=PL①!$A$29),1,0)</f>
        <v>0</v>
      </c>
      <c r="FF618" s="21">
        <f t="shared" si="151"/>
        <v>0</v>
      </c>
      <c r="FG618" s="21">
        <f t="shared" si="152"/>
        <v>0</v>
      </c>
      <c r="FH618" s="21">
        <f>IF(AND($AG618=PL①!$H$29,OR(入力①申請書項目!$M618=PL①!$A$25,入力①申請書項目!$M618=PL①!$A$26,入力①申請書項目!$M618=PL①!$A$27)),1,0)</f>
        <v>0</v>
      </c>
      <c r="FI618" s="21">
        <f>IF(AND($O$69=PL②!$G$1,入力①申請書項目!$AG618=PL①!$H$26,OR(入力①申請書項目!$M618=PL①!$A$25,入力①申請書項目!$M618=PL①!$A$26,入力①申請書項目!$M618=PL①!$A$28,入力①申請書項目!$M618=PL①!$A$29)),1,0)</f>
        <v>0</v>
      </c>
      <c r="FJ618" s="21">
        <f>IF(AND($AT618=PL①!$D$26,OR(入力①申請書項目!$M618=PL①!$A$25,入力①申請書項目!$M618=PL①!$A$26,入力①申請書項目!$M618=PL①!$A$27)),1,0)</f>
        <v>0</v>
      </c>
      <c r="FL618" s="37" t="str">
        <f t="shared" si="153"/>
        <v/>
      </c>
      <c r="FM618" s="37" t="str">
        <f t="shared" si="154"/>
        <v/>
      </c>
      <c r="FN618" s="37" t="str">
        <f t="shared" si="155"/>
        <v/>
      </c>
      <c r="FO618" s="37" t="str">
        <f t="shared" si="156"/>
        <v/>
      </c>
      <c r="FP618" s="37" t="str">
        <f t="shared" si="157"/>
        <v/>
      </c>
      <c r="FR618" s="54">
        <f t="shared" si="158"/>
        <v>1</v>
      </c>
      <c r="FS618" s="54" t="str">
        <f t="shared" si="159"/>
        <v/>
      </c>
    </row>
    <row r="619" spans="4:175">
      <c r="D619" s="410">
        <v>451</v>
      </c>
      <c r="E619" s="842"/>
      <c r="F619" s="843"/>
      <c r="G619" s="842"/>
      <c r="H619" s="843"/>
      <c r="I619" s="843"/>
      <c r="J619" s="842"/>
      <c r="K619" s="843"/>
      <c r="L619" s="843"/>
      <c r="M619" s="842"/>
      <c r="N619" s="842"/>
      <c r="O619" s="842"/>
      <c r="P619" s="842"/>
      <c r="Q619" s="853"/>
      <c r="R619" s="853"/>
      <c r="S619" s="853"/>
      <c r="T619" s="853"/>
      <c r="U619" s="853"/>
      <c r="V619" s="853"/>
      <c r="W619" s="853"/>
      <c r="X619" s="853"/>
      <c r="Y619" s="853"/>
      <c r="Z619" s="853"/>
      <c r="AA619" s="835"/>
      <c r="AB619" s="836"/>
      <c r="AC619" s="836"/>
      <c r="AD619" s="840"/>
      <c r="AE619" s="840"/>
      <c r="AF619" s="841"/>
      <c r="AG619" s="850"/>
      <c r="AH619" s="851"/>
      <c r="AI619" s="851"/>
      <c r="AJ619" s="852"/>
      <c r="AK619" s="839"/>
      <c r="AL619" s="839"/>
      <c r="AM619" s="839"/>
      <c r="AN619" s="854"/>
      <c r="AO619" s="840"/>
      <c r="AP619" s="849">
        <f t="shared" si="160"/>
        <v>0</v>
      </c>
      <c r="AQ619" s="849"/>
      <c r="AR619" s="849"/>
      <c r="AS619" s="849"/>
      <c r="AT619" s="847"/>
      <c r="AU619" s="848"/>
      <c r="AV619" s="834"/>
      <c r="AW619" s="834"/>
      <c r="AX619" s="834"/>
      <c r="AY619" s="834"/>
      <c r="AZ619" s="834"/>
      <c r="BA619" s="834"/>
      <c r="BB619" s="834"/>
      <c r="BC619" s="834"/>
      <c r="BD619" s="844"/>
      <c r="BE619" s="845"/>
      <c r="BF619" s="846"/>
      <c r="BG619" s="842"/>
      <c r="BH619" s="843"/>
      <c r="BI619" s="843"/>
      <c r="ET619" s="33"/>
      <c r="EU619" s="37">
        <f t="shared" si="147"/>
        <v>0</v>
      </c>
      <c r="EV619" s="37" t="str">
        <f t="shared" si="148"/>
        <v/>
      </c>
      <c r="EX619" s="21">
        <f>IF(AND(OR($M619=PL①!$A$25,$M619=PL①!$A$26,$M619=PL①!$A$27),OR($AG619=PL①!$H$26,$AG619=PL①!$H$27,$AG619=PL①!$H$28)),1,0)</f>
        <v>0</v>
      </c>
      <c r="EY619" s="21">
        <f t="shared" si="149"/>
        <v>0</v>
      </c>
      <c r="EZ619" s="112">
        <f>IF($EY619=0,1,IF($O$73="",0,VLOOKUP($O$73,PL②!$A$58:$P$1517,$EY619))+IF($AD$73="",0,VLOOKUP($AD$73,PL②!$A$58:$P$1517,$EY619))+IF($AS$73="",0,VLOOKUP($AS$73,PL②!$A$58:$P$1517,$EY619)))</f>
        <v>1</v>
      </c>
      <c r="FA619" s="21" t="str">
        <f t="shared" si="150"/>
        <v/>
      </c>
      <c r="FB619" s="112"/>
      <c r="FC619" s="21">
        <f>IF(OR($M619=PL①!$A$25,$M619=PL①!$A$26,$M619=PL①!$A$28,$M619=PL①!$A$29),1,0)</f>
        <v>0</v>
      </c>
      <c r="FF619" s="21">
        <f t="shared" si="151"/>
        <v>0</v>
      </c>
      <c r="FG619" s="21">
        <f t="shared" si="152"/>
        <v>0</v>
      </c>
      <c r="FH619" s="21">
        <f>IF(AND($AG619=PL①!$H$29,OR(入力①申請書項目!$M619=PL①!$A$25,入力①申請書項目!$M619=PL①!$A$26,入力①申請書項目!$M619=PL①!$A$27)),1,0)</f>
        <v>0</v>
      </c>
      <c r="FI619" s="21">
        <f>IF(AND($O$69=PL②!$G$1,入力①申請書項目!$AG619=PL①!$H$26,OR(入力①申請書項目!$M619=PL①!$A$25,入力①申請書項目!$M619=PL①!$A$26,入力①申請書項目!$M619=PL①!$A$28,入力①申請書項目!$M619=PL①!$A$29)),1,0)</f>
        <v>0</v>
      </c>
      <c r="FJ619" s="21">
        <f>IF(AND($AT619=PL①!$D$26,OR(入力①申請書項目!$M619=PL①!$A$25,入力①申請書項目!$M619=PL①!$A$26,入力①申請書項目!$M619=PL①!$A$27)),1,0)</f>
        <v>0</v>
      </c>
      <c r="FL619" s="37" t="str">
        <f t="shared" si="153"/>
        <v/>
      </c>
      <c r="FM619" s="37" t="str">
        <f t="shared" si="154"/>
        <v/>
      </c>
      <c r="FN619" s="37" t="str">
        <f t="shared" si="155"/>
        <v/>
      </c>
      <c r="FO619" s="37" t="str">
        <f t="shared" si="156"/>
        <v/>
      </c>
      <c r="FP619" s="37" t="str">
        <f t="shared" si="157"/>
        <v/>
      </c>
      <c r="FR619" s="54">
        <f t="shared" si="158"/>
        <v>1</v>
      </c>
      <c r="FS619" s="54" t="str">
        <f t="shared" si="159"/>
        <v/>
      </c>
    </row>
    <row r="620" spans="4:175">
      <c r="D620" s="410">
        <v>452</v>
      </c>
      <c r="E620" s="842"/>
      <c r="F620" s="843"/>
      <c r="G620" s="842"/>
      <c r="H620" s="843"/>
      <c r="I620" s="843"/>
      <c r="J620" s="842"/>
      <c r="K620" s="843"/>
      <c r="L620" s="843"/>
      <c r="M620" s="842"/>
      <c r="N620" s="842"/>
      <c r="O620" s="842"/>
      <c r="P620" s="842"/>
      <c r="Q620" s="853"/>
      <c r="R620" s="853"/>
      <c r="S620" s="853"/>
      <c r="T620" s="853"/>
      <c r="U620" s="853"/>
      <c r="V620" s="853"/>
      <c r="W620" s="853"/>
      <c r="X620" s="853"/>
      <c r="Y620" s="853"/>
      <c r="Z620" s="853"/>
      <c r="AA620" s="835"/>
      <c r="AB620" s="836"/>
      <c r="AC620" s="836"/>
      <c r="AD620" s="841"/>
      <c r="AE620" s="853"/>
      <c r="AF620" s="853"/>
      <c r="AG620" s="842"/>
      <c r="AH620" s="842"/>
      <c r="AI620" s="842"/>
      <c r="AJ620" s="842"/>
      <c r="AK620" s="839"/>
      <c r="AL620" s="839"/>
      <c r="AM620" s="839"/>
      <c r="AN620" s="853"/>
      <c r="AO620" s="853"/>
      <c r="AP620" s="849">
        <f t="shared" si="160"/>
        <v>0</v>
      </c>
      <c r="AQ620" s="849"/>
      <c r="AR620" s="849"/>
      <c r="AS620" s="849"/>
      <c r="AT620" s="855"/>
      <c r="AU620" s="855"/>
      <c r="AV620" s="834"/>
      <c r="AW620" s="834"/>
      <c r="AX620" s="834"/>
      <c r="AY620" s="834"/>
      <c r="AZ620" s="834"/>
      <c r="BA620" s="834"/>
      <c r="BB620" s="834"/>
      <c r="BC620" s="834"/>
      <c r="BD620" s="834"/>
      <c r="BE620" s="834"/>
      <c r="BF620" s="834"/>
      <c r="BG620" s="842"/>
      <c r="BH620" s="843"/>
      <c r="BI620" s="843"/>
      <c r="ET620" s="33"/>
      <c r="EU620" s="37">
        <f t="shared" si="147"/>
        <v>0</v>
      </c>
      <c r="EV620" s="37" t="str">
        <f t="shared" si="148"/>
        <v/>
      </c>
      <c r="EX620" s="21">
        <f>IF(AND(OR($M620=PL①!$A$25,$M620=PL①!$A$26,$M620=PL①!$A$27),OR($AG620=PL①!$H$26,$AG620=PL①!$H$27,$AG620=PL①!$H$28)),1,0)</f>
        <v>0</v>
      </c>
      <c r="EY620" s="21">
        <f t="shared" si="149"/>
        <v>0</v>
      </c>
      <c r="EZ620" s="112">
        <f>IF($EY620=0,1,IF($O$73="",0,VLOOKUP($O$73,PL②!$A$58:$P$1517,$EY620))+IF($AD$73="",0,VLOOKUP($AD$73,PL②!$A$58:$P$1517,$EY620))+IF($AS$73="",0,VLOOKUP($AS$73,PL②!$A$58:$P$1517,$EY620)))</f>
        <v>1</v>
      </c>
      <c r="FA620" s="21" t="str">
        <f t="shared" si="150"/>
        <v/>
      </c>
      <c r="FB620" s="112"/>
      <c r="FC620" s="21">
        <f>IF(OR($M620=PL①!$A$25,$M620=PL①!$A$26,$M620=PL①!$A$28,$M620=PL①!$A$29),1,0)</f>
        <v>0</v>
      </c>
      <c r="FF620" s="21">
        <f t="shared" si="151"/>
        <v>0</v>
      </c>
      <c r="FG620" s="21">
        <f t="shared" si="152"/>
        <v>0</v>
      </c>
      <c r="FH620" s="21">
        <f>IF(AND($AG620=PL①!$H$29,OR(入力①申請書項目!$M620=PL①!$A$25,入力①申請書項目!$M620=PL①!$A$26,入力①申請書項目!$M620=PL①!$A$27)),1,0)</f>
        <v>0</v>
      </c>
      <c r="FI620" s="21">
        <f>IF(AND($O$69=PL②!$G$1,入力①申請書項目!$AG620=PL①!$H$26,OR(入力①申請書項目!$M620=PL①!$A$25,入力①申請書項目!$M620=PL①!$A$26,入力①申請書項目!$M620=PL①!$A$28,入力①申請書項目!$M620=PL①!$A$29)),1,0)</f>
        <v>0</v>
      </c>
      <c r="FJ620" s="21">
        <f>IF(AND($AT620=PL①!$D$26,OR(入力①申請書項目!$M620=PL①!$A$25,入力①申請書項目!$M620=PL①!$A$26,入力①申請書項目!$M620=PL①!$A$27)),1,0)</f>
        <v>0</v>
      </c>
      <c r="FL620" s="37" t="str">
        <f t="shared" si="153"/>
        <v/>
      </c>
      <c r="FM620" s="37" t="str">
        <f t="shared" si="154"/>
        <v/>
      </c>
      <c r="FN620" s="37" t="str">
        <f t="shared" si="155"/>
        <v/>
      </c>
      <c r="FO620" s="37" t="str">
        <f t="shared" si="156"/>
        <v/>
      </c>
      <c r="FP620" s="37" t="str">
        <f t="shared" si="157"/>
        <v/>
      </c>
      <c r="FR620" s="54">
        <f t="shared" si="158"/>
        <v>1</v>
      </c>
      <c r="FS620" s="54" t="str">
        <f t="shared" si="159"/>
        <v/>
      </c>
    </row>
    <row r="621" spans="4:175">
      <c r="D621" s="410">
        <v>453</v>
      </c>
      <c r="E621" s="842"/>
      <c r="F621" s="843"/>
      <c r="G621" s="842"/>
      <c r="H621" s="843"/>
      <c r="I621" s="843"/>
      <c r="J621" s="842"/>
      <c r="K621" s="843"/>
      <c r="L621" s="843"/>
      <c r="M621" s="842"/>
      <c r="N621" s="842"/>
      <c r="O621" s="842"/>
      <c r="P621" s="842"/>
      <c r="Q621" s="853"/>
      <c r="R621" s="853"/>
      <c r="S621" s="853"/>
      <c r="T621" s="853"/>
      <c r="U621" s="853"/>
      <c r="V621" s="853"/>
      <c r="W621" s="853"/>
      <c r="X621" s="853"/>
      <c r="Y621" s="853"/>
      <c r="Z621" s="853"/>
      <c r="AA621" s="837"/>
      <c r="AB621" s="838"/>
      <c r="AC621" s="838"/>
      <c r="AD621" s="841"/>
      <c r="AE621" s="853"/>
      <c r="AF621" s="853"/>
      <c r="AG621" s="842"/>
      <c r="AH621" s="842"/>
      <c r="AI621" s="842"/>
      <c r="AJ621" s="842"/>
      <c r="AK621" s="839"/>
      <c r="AL621" s="839"/>
      <c r="AM621" s="839"/>
      <c r="AN621" s="853"/>
      <c r="AO621" s="853"/>
      <c r="AP621" s="849">
        <f t="shared" si="160"/>
        <v>0</v>
      </c>
      <c r="AQ621" s="849"/>
      <c r="AR621" s="849"/>
      <c r="AS621" s="849"/>
      <c r="AT621" s="855"/>
      <c r="AU621" s="855"/>
      <c r="AV621" s="834"/>
      <c r="AW621" s="834"/>
      <c r="AX621" s="834"/>
      <c r="AY621" s="834"/>
      <c r="AZ621" s="834"/>
      <c r="BA621" s="834"/>
      <c r="BB621" s="834"/>
      <c r="BC621" s="834"/>
      <c r="BD621" s="834"/>
      <c r="BE621" s="834"/>
      <c r="BF621" s="834"/>
      <c r="BG621" s="842"/>
      <c r="BH621" s="843"/>
      <c r="BI621" s="843"/>
      <c r="ET621" s="33"/>
      <c r="EU621" s="37">
        <f t="shared" si="147"/>
        <v>0</v>
      </c>
      <c r="EV621" s="37" t="str">
        <f t="shared" si="148"/>
        <v/>
      </c>
      <c r="EX621" s="21">
        <f>IF(AND(OR($M621=PL①!$A$25,$M621=PL①!$A$26,$M621=PL①!$A$27),OR($AG621=PL①!$H$26,$AG621=PL①!$H$27,$AG621=PL①!$H$28)),1,0)</f>
        <v>0</v>
      </c>
      <c r="EY621" s="21">
        <f t="shared" si="149"/>
        <v>0</v>
      </c>
      <c r="EZ621" s="112">
        <f>IF($EY621=0,1,IF($O$73="",0,VLOOKUP($O$73,PL②!$A$58:$P$1517,$EY621))+IF($AD$73="",0,VLOOKUP($AD$73,PL②!$A$58:$P$1517,$EY621))+IF($AS$73="",0,VLOOKUP($AS$73,PL②!$A$58:$P$1517,$EY621)))</f>
        <v>1</v>
      </c>
      <c r="FA621" s="21" t="str">
        <f t="shared" si="150"/>
        <v/>
      </c>
      <c r="FB621" s="112"/>
      <c r="FC621" s="21">
        <f>IF(OR($M621=PL①!$A$25,$M621=PL①!$A$26,$M621=PL①!$A$28,$M621=PL①!$A$29),1,0)</f>
        <v>0</v>
      </c>
      <c r="FF621" s="21">
        <f t="shared" si="151"/>
        <v>0</v>
      </c>
      <c r="FG621" s="21">
        <f t="shared" si="152"/>
        <v>0</v>
      </c>
      <c r="FH621" s="21">
        <f>IF(AND($AG621=PL①!$H$29,OR(入力①申請書項目!$M621=PL①!$A$25,入力①申請書項目!$M621=PL①!$A$26,入力①申請書項目!$M621=PL①!$A$27)),1,0)</f>
        <v>0</v>
      </c>
      <c r="FI621" s="21">
        <f>IF(AND($O$69=PL②!$G$1,入力①申請書項目!$AG621=PL①!$H$26,OR(入力①申請書項目!$M621=PL①!$A$25,入力①申請書項目!$M621=PL①!$A$26,入力①申請書項目!$M621=PL①!$A$28,入力①申請書項目!$M621=PL①!$A$29)),1,0)</f>
        <v>0</v>
      </c>
      <c r="FJ621" s="21">
        <f>IF(AND($AT621=PL①!$D$26,OR(入力①申請書項目!$M621=PL①!$A$25,入力①申請書項目!$M621=PL①!$A$26,入力①申請書項目!$M621=PL①!$A$27)),1,0)</f>
        <v>0</v>
      </c>
      <c r="FL621" s="37" t="str">
        <f t="shared" si="153"/>
        <v/>
      </c>
      <c r="FM621" s="37" t="str">
        <f t="shared" si="154"/>
        <v/>
      </c>
      <c r="FN621" s="37" t="str">
        <f t="shared" si="155"/>
        <v/>
      </c>
      <c r="FO621" s="37" t="str">
        <f t="shared" si="156"/>
        <v/>
      </c>
      <c r="FP621" s="37" t="str">
        <f t="shared" si="157"/>
        <v/>
      </c>
      <c r="FR621" s="54">
        <f t="shared" si="158"/>
        <v>1</v>
      </c>
      <c r="FS621" s="54" t="str">
        <f t="shared" si="159"/>
        <v/>
      </c>
    </row>
    <row r="622" spans="4:175">
      <c r="D622" s="410">
        <v>454</v>
      </c>
      <c r="E622" s="842"/>
      <c r="F622" s="843"/>
      <c r="G622" s="842"/>
      <c r="H622" s="843"/>
      <c r="I622" s="843"/>
      <c r="J622" s="842"/>
      <c r="K622" s="843"/>
      <c r="L622" s="843"/>
      <c r="M622" s="842"/>
      <c r="N622" s="842"/>
      <c r="O622" s="842"/>
      <c r="P622" s="842"/>
      <c r="Q622" s="853"/>
      <c r="R622" s="853"/>
      <c r="S622" s="853"/>
      <c r="T622" s="853"/>
      <c r="U622" s="853"/>
      <c r="V622" s="853"/>
      <c r="W622" s="853"/>
      <c r="X622" s="853"/>
      <c r="Y622" s="853"/>
      <c r="Z622" s="853"/>
      <c r="AA622" s="835"/>
      <c r="AB622" s="836"/>
      <c r="AC622" s="836"/>
      <c r="AD622" s="840"/>
      <c r="AE622" s="840"/>
      <c r="AF622" s="841"/>
      <c r="AG622" s="850"/>
      <c r="AH622" s="851"/>
      <c r="AI622" s="851"/>
      <c r="AJ622" s="852"/>
      <c r="AK622" s="839"/>
      <c r="AL622" s="839"/>
      <c r="AM622" s="839"/>
      <c r="AN622" s="854"/>
      <c r="AO622" s="840"/>
      <c r="AP622" s="849">
        <f t="shared" si="160"/>
        <v>0</v>
      </c>
      <c r="AQ622" s="849"/>
      <c r="AR622" s="849"/>
      <c r="AS622" s="849"/>
      <c r="AT622" s="847"/>
      <c r="AU622" s="848"/>
      <c r="AV622" s="834"/>
      <c r="AW622" s="834"/>
      <c r="AX622" s="834"/>
      <c r="AY622" s="834"/>
      <c r="AZ622" s="834"/>
      <c r="BA622" s="834"/>
      <c r="BB622" s="834"/>
      <c r="BC622" s="834"/>
      <c r="BD622" s="844"/>
      <c r="BE622" s="845"/>
      <c r="BF622" s="846"/>
      <c r="BG622" s="842"/>
      <c r="BH622" s="843"/>
      <c r="BI622" s="843"/>
      <c r="ET622" s="33"/>
      <c r="EU622" s="37">
        <f t="shared" si="147"/>
        <v>0</v>
      </c>
      <c r="EV622" s="37" t="str">
        <f t="shared" si="148"/>
        <v/>
      </c>
      <c r="EX622" s="21">
        <f>IF(AND(OR($M622=PL①!$A$25,$M622=PL①!$A$26,$M622=PL①!$A$27),OR($AG622=PL①!$H$26,$AG622=PL①!$H$27,$AG622=PL①!$H$28)),1,0)</f>
        <v>0</v>
      </c>
      <c r="EY622" s="21">
        <f t="shared" si="149"/>
        <v>0</v>
      </c>
      <c r="EZ622" s="112">
        <f>IF($EY622=0,1,IF($O$73="",0,VLOOKUP($O$73,PL②!$A$58:$P$1517,$EY622))+IF($AD$73="",0,VLOOKUP($AD$73,PL②!$A$58:$P$1517,$EY622))+IF($AS$73="",0,VLOOKUP($AS$73,PL②!$A$58:$P$1517,$EY622)))</f>
        <v>1</v>
      </c>
      <c r="FA622" s="21" t="str">
        <f t="shared" si="150"/>
        <v/>
      </c>
      <c r="FB622" s="112"/>
      <c r="FC622" s="21">
        <f>IF(OR($M622=PL①!$A$25,$M622=PL①!$A$26,$M622=PL①!$A$28,$M622=PL①!$A$29),1,0)</f>
        <v>0</v>
      </c>
      <c r="FF622" s="21">
        <f t="shared" si="151"/>
        <v>0</v>
      </c>
      <c r="FG622" s="21">
        <f t="shared" si="152"/>
        <v>0</v>
      </c>
      <c r="FH622" s="21">
        <f>IF(AND($AG622=PL①!$H$29,OR(入力①申請書項目!$M622=PL①!$A$25,入力①申請書項目!$M622=PL①!$A$26,入力①申請書項目!$M622=PL①!$A$27)),1,0)</f>
        <v>0</v>
      </c>
      <c r="FI622" s="21">
        <f>IF(AND($O$69=PL②!$G$1,入力①申請書項目!$AG622=PL①!$H$26,OR(入力①申請書項目!$M622=PL①!$A$25,入力①申請書項目!$M622=PL①!$A$26,入力①申請書項目!$M622=PL①!$A$28,入力①申請書項目!$M622=PL①!$A$29)),1,0)</f>
        <v>0</v>
      </c>
      <c r="FJ622" s="21">
        <f>IF(AND($AT622=PL①!$D$26,OR(入力①申請書項目!$M622=PL①!$A$25,入力①申請書項目!$M622=PL①!$A$26,入力①申請書項目!$M622=PL①!$A$27)),1,0)</f>
        <v>0</v>
      </c>
      <c r="FL622" s="37" t="str">
        <f t="shared" si="153"/>
        <v/>
      </c>
      <c r="FM622" s="37" t="str">
        <f t="shared" si="154"/>
        <v/>
      </c>
      <c r="FN622" s="37" t="str">
        <f t="shared" si="155"/>
        <v/>
      </c>
      <c r="FO622" s="37" t="str">
        <f t="shared" si="156"/>
        <v/>
      </c>
      <c r="FP622" s="37" t="str">
        <f t="shared" si="157"/>
        <v/>
      </c>
      <c r="FR622" s="54">
        <f t="shared" si="158"/>
        <v>1</v>
      </c>
      <c r="FS622" s="54" t="str">
        <f t="shared" si="159"/>
        <v/>
      </c>
    </row>
    <row r="623" spans="4:175">
      <c r="D623" s="410">
        <v>455</v>
      </c>
      <c r="E623" s="842"/>
      <c r="F623" s="843"/>
      <c r="G623" s="842"/>
      <c r="H623" s="843"/>
      <c r="I623" s="843"/>
      <c r="J623" s="842"/>
      <c r="K623" s="843"/>
      <c r="L623" s="843"/>
      <c r="M623" s="842"/>
      <c r="N623" s="842"/>
      <c r="O623" s="842"/>
      <c r="P623" s="842"/>
      <c r="Q623" s="853"/>
      <c r="R623" s="853"/>
      <c r="S623" s="853"/>
      <c r="T623" s="853"/>
      <c r="U623" s="853"/>
      <c r="V623" s="853"/>
      <c r="W623" s="853"/>
      <c r="X623" s="853"/>
      <c r="Y623" s="853"/>
      <c r="Z623" s="853"/>
      <c r="AA623" s="835"/>
      <c r="AB623" s="836"/>
      <c r="AC623" s="836"/>
      <c r="AD623" s="841"/>
      <c r="AE623" s="853"/>
      <c r="AF623" s="853"/>
      <c r="AG623" s="842"/>
      <c r="AH623" s="842"/>
      <c r="AI623" s="842"/>
      <c r="AJ623" s="842"/>
      <c r="AK623" s="839"/>
      <c r="AL623" s="839"/>
      <c r="AM623" s="839"/>
      <c r="AN623" s="853"/>
      <c r="AO623" s="853"/>
      <c r="AP623" s="849">
        <f t="shared" si="160"/>
        <v>0</v>
      </c>
      <c r="AQ623" s="849"/>
      <c r="AR623" s="849"/>
      <c r="AS623" s="849"/>
      <c r="AT623" s="855"/>
      <c r="AU623" s="855"/>
      <c r="AV623" s="834"/>
      <c r="AW623" s="834"/>
      <c r="AX623" s="834"/>
      <c r="AY623" s="834"/>
      <c r="AZ623" s="834"/>
      <c r="BA623" s="834"/>
      <c r="BB623" s="834"/>
      <c r="BC623" s="834"/>
      <c r="BD623" s="834"/>
      <c r="BE623" s="834"/>
      <c r="BF623" s="834"/>
      <c r="BG623" s="842"/>
      <c r="BH623" s="843"/>
      <c r="BI623" s="843"/>
      <c r="ET623" s="33"/>
      <c r="EU623" s="37">
        <f t="shared" si="147"/>
        <v>0</v>
      </c>
      <c r="EV623" s="37" t="str">
        <f t="shared" si="148"/>
        <v/>
      </c>
      <c r="EX623" s="21">
        <f>IF(AND(OR($M623=PL①!$A$25,$M623=PL①!$A$26,$M623=PL①!$A$27),OR($AG623=PL①!$H$26,$AG623=PL①!$H$27,$AG623=PL①!$H$28)),1,0)</f>
        <v>0</v>
      </c>
      <c r="EY623" s="21">
        <f t="shared" si="149"/>
        <v>0</v>
      </c>
      <c r="EZ623" s="112">
        <f>IF($EY623=0,1,IF($O$73="",0,VLOOKUP($O$73,PL②!$A$58:$P$1517,$EY623))+IF($AD$73="",0,VLOOKUP($AD$73,PL②!$A$58:$P$1517,$EY623))+IF($AS$73="",0,VLOOKUP($AS$73,PL②!$A$58:$P$1517,$EY623)))</f>
        <v>1</v>
      </c>
      <c r="FA623" s="21" t="str">
        <f t="shared" si="150"/>
        <v/>
      </c>
      <c r="FB623" s="112"/>
      <c r="FC623" s="21">
        <f>IF(OR($M623=PL①!$A$25,$M623=PL①!$A$26,$M623=PL①!$A$28,$M623=PL①!$A$29),1,0)</f>
        <v>0</v>
      </c>
      <c r="FF623" s="21">
        <f t="shared" si="151"/>
        <v>0</v>
      </c>
      <c r="FG623" s="21">
        <f t="shared" si="152"/>
        <v>0</v>
      </c>
      <c r="FH623" s="21">
        <f>IF(AND($AG623=PL①!$H$29,OR(入力①申請書項目!$M623=PL①!$A$25,入力①申請書項目!$M623=PL①!$A$26,入力①申請書項目!$M623=PL①!$A$27)),1,0)</f>
        <v>0</v>
      </c>
      <c r="FI623" s="21">
        <f>IF(AND($O$69=PL②!$G$1,入力①申請書項目!$AG623=PL①!$H$26,OR(入力①申請書項目!$M623=PL①!$A$25,入力①申請書項目!$M623=PL①!$A$26,入力①申請書項目!$M623=PL①!$A$28,入力①申請書項目!$M623=PL①!$A$29)),1,0)</f>
        <v>0</v>
      </c>
      <c r="FJ623" s="21">
        <f>IF(AND($AT623=PL①!$D$26,OR(入力①申請書項目!$M623=PL①!$A$25,入力①申請書項目!$M623=PL①!$A$26,入力①申請書項目!$M623=PL①!$A$27)),1,0)</f>
        <v>0</v>
      </c>
      <c r="FL623" s="37" t="str">
        <f t="shared" si="153"/>
        <v/>
      </c>
      <c r="FM623" s="37" t="str">
        <f t="shared" si="154"/>
        <v/>
      </c>
      <c r="FN623" s="37" t="str">
        <f t="shared" si="155"/>
        <v/>
      </c>
      <c r="FO623" s="37" t="str">
        <f t="shared" si="156"/>
        <v/>
      </c>
      <c r="FP623" s="37" t="str">
        <f t="shared" si="157"/>
        <v/>
      </c>
      <c r="FR623" s="54">
        <f t="shared" si="158"/>
        <v>1</v>
      </c>
      <c r="FS623" s="54" t="str">
        <f t="shared" si="159"/>
        <v/>
      </c>
    </row>
    <row r="624" spans="4:175">
      <c r="D624" s="410">
        <v>456</v>
      </c>
      <c r="E624" s="842"/>
      <c r="F624" s="843"/>
      <c r="G624" s="842"/>
      <c r="H624" s="843"/>
      <c r="I624" s="843"/>
      <c r="J624" s="842"/>
      <c r="K624" s="843"/>
      <c r="L624" s="843"/>
      <c r="M624" s="842"/>
      <c r="N624" s="842"/>
      <c r="O624" s="842"/>
      <c r="P624" s="842"/>
      <c r="Q624" s="853"/>
      <c r="R624" s="853"/>
      <c r="S624" s="853"/>
      <c r="T624" s="853"/>
      <c r="U624" s="853"/>
      <c r="V624" s="853"/>
      <c r="W624" s="853"/>
      <c r="X624" s="853"/>
      <c r="Y624" s="853"/>
      <c r="Z624" s="853"/>
      <c r="AA624" s="837"/>
      <c r="AB624" s="838"/>
      <c r="AC624" s="838"/>
      <c r="AD624" s="841"/>
      <c r="AE624" s="853"/>
      <c r="AF624" s="853"/>
      <c r="AG624" s="842"/>
      <c r="AH624" s="842"/>
      <c r="AI624" s="842"/>
      <c r="AJ624" s="842"/>
      <c r="AK624" s="839"/>
      <c r="AL624" s="839"/>
      <c r="AM624" s="839"/>
      <c r="AN624" s="853"/>
      <c r="AO624" s="853"/>
      <c r="AP624" s="849">
        <f t="shared" si="160"/>
        <v>0</v>
      </c>
      <c r="AQ624" s="849"/>
      <c r="AR624" s="849"/>
      <c r="AS624" s="849"/>
      <c r="AT624" s="855"/>
      <c r="AU624" s="855"/>
      <c r="AV624" s="834"/>
      <c r="AW624" s="834"/>
      <c r="AX624" s="834"/>
      <c r="AY624" s="834"/>
      <c r="AZ624" s="834"/>
      <c r="BA624" s="834"/>
      <c r="BB624" s="834"/>
      <c r="BC624" s="834"/>
      <c r="BD624" s="834"/>
      <c r="BE624" s="834"/>
      <c r="BF624" s="834"/>
      <c r="BG624" s="842"/>
      <c r="BH624" s="843"/>
      <c r="BI624" s="843"/>
      <c r="ET624" s="33"/>
      <c r="EU624" s="37">
        <f t="shared" si="147"/>
        <v>0</v>
      </c>
      <c r="EV624" s="37" t="str">
        <f t="shared" si="148"/>
        <v/>
      </c>
      <c r="EX624" s="21">
        <f>IF(AND(OR($M624=PL①!$A$25,$M624=PL①!$A$26,$M624=PL①!$A$27),OR($AG624=PL①!$H$26,$AG624=PL①!$H$27,$AG624=PL①!$H$28)),1,0)</f>
        <v>0</v>
      </c>
      <c r="EY624" s="21">
        <f t="shared" si="149"/>
        <v>0</v>
      </c>
      <c r="EZ624" s="112">
        <f>IF($EY624=0,1,IF($O$73="",0,VLOOKUP($O$73,PL②!$A$58:$P$1517,$EY624))+IF($AD$73="",0,VLOOKUP($AD$73,PL②!$A$58:$P$1517,$EY624))+IF($AS$73="",0,VLOOKUP($AS$73,PL②!$A$58:$P$1517,$EY624)))</f>
        <v>1</v>
      </c>
      <c r="FA624" s="21" t="str">
        <f t="shared" si="150"/>
        <v/>
      </c>
      <c r="FB624" s="112"/>
      <c r="FC624" s="21">
        <f>IF(OR($M624=PL①!$A$25,$M624=PL①!$A$26,$M624=PL①!$A$28,$M624=PL①!$A$29),1,0)</f>
        <v>0</v>
      </c>
      <c r="FF624" s="21">
        <f t="shared" si="151"/>
        <v>0</v>
      </c>
      <c r="FG624" s="21">
        <f t="shared" si="152"/>
        <v>0</v>
      </c>
      <c r="FH624" s="21">
        <f>IF(AND($AG624=PL①!$H$29,OR(入力①申請書項目!$M624=PL①!$A$25,入力①申請書項目!$M624=PL①!$A$26,入力①申請書項目!$M624=PL①!$A$27)),1,0)</f>
        <v>0</v>
      </c>
      <c r="FI624" s="21">
        <f>IF(AND($O$69=PL②!$G$1,入力①申請書項目!$AG624=PL①!$H$26,OR(入力①申請書項目!$M624=PL①!$A$25,入力①申請書項目!$M624=PL①!$A$26,入力①申請書項目!$M624=PL①!$A$28,入力①申請書項目!$M624=PL①!$A$29)),1,0)</f>
        <v>0</v>
      </c>
      <c r="FJ624" s="21">
        <f>IF(AND($AT624=PL①!$D$26,OR(入力①申請書項目!$M624=PL①!$A$25,入力①申請書項目!$M624=PL①!$A$26,入力①申請書項目!$M624=PL①!$A$27)),1,0)</f>
        <v>0</v>
      </c>
      <c r="FL624" s="37" t="str">
        <f t="shared" si="153"/>
        <v/>
      </c>
      <c r="FM624" s="37" t="str">
        <f t="shared" si="154"/>
        <v/>
      </c>
      <c r="FN624" s="37" t="str">
        <f t="shared" si="155"/>
        <v/>
      </c>
      <c r="FO624" s="37" t="str">
        <f t="shared" si="156"/>
        <v/>
      </c>
      <c r="FP624" s="37" t="str">
        <f t="shared" si="157"/>
        <v/>
      </c>
      <c r="FR624" s="54">
        <f t="shared" si="158"/>
        <v>1</v>
      </c>
      <c r="FS624" s="54" t="str">
        <f t="shared" si="159"/>
        <v/>
      </c>
    </row>
    <row r="625" spans="4:175">
      <c r="D625" s="410">
        <v>457</v>
      </c>
      <c r="E625" s="842"/>
      <c r="F625" s="843"/>
      <c r="G625" s="842"/>
      <c r="H625" s="843"/>
      <c r="I625" s="843"/>
      <c r="J625" s="842"/>
      <c r="K625" s="843"/>
      <c r="L625" s="843"/>
      <c r="M625" s="842"/>
      <c r="N625" s="842"/>
      <c r="O625" s="842"/>
      <c r="P625" s="842"/>
      <c r="Q625" s="853"/>
      <c r="R625" s="853"/>
      <c r="S625" s="853"/>
      <c r="T625" s="853"/>
      <c r="U625" s="853"/>
      <c r="V625" s="853"/>
      <c r="W625" s="853"/>
      <c r="X625" s="853"/>
      <c r="Y625" s="853"/>
      <c r="Z625" s="853"/>
      <c r="AA625" s="835"/>
      <c r="AB625" s="836"/>
      <c r="AC625" s="836"/>
      <c r="AD625" s="840"/>
      <c r="AE625" s="840"/>
      <c r="AF625" s="841"/>
      <c r="AG625" s="850"/>
      <c r="AH625" s="851"/>
      <c r="AI625" s="851"/>
      <c r="AJ625" s="852"/>
      <c r="AK625" s="839"/>
      <c r="AL625" s="839"/>
      <c r="AM625" s="839"/>
      <c r="AN625" s="854"/>
      <c r="AO625" s="840"/>
      <c r="AP625" s="849">
        <f t="shared" si="160"/>
        <v>0</v>
      </c>
      <c r="AQ625" s="849"/>
      <c r="AR625" s="849"/>
      <c r="AS625" s="849"/>
      <c r="AT625" s="847"/>
      <c r="AU625" s="848"/>
      <c r="AV625" s="834"/>
      <c r="AW625" s="834"/>
      <c r="AX625" s="834"/>
      <c r="AY625" s="834"/>
      <c r="AZ625" s="834"/>
      <c r="BA625" s="834"/>
      <c r="BB625" s="834"/>
      <c r="BC625" s="834"/>
      <c r="BD625" s="844"/>
      <c r="BE625" s="845"/>
      <c r="BF625" s="846"/>
      <c r="BG625" s="842"/>
      <c r="BH625" s="843"/>
      <c r="BI625" s="843"/>
      <c r="ET625" s="33"/>
      <c r="EU625" s="37">
        <f t="shared" si="147"/>
        <v>0</v>
      </c>
      <c r="EV625" s="37" t="str">
        <f t="shared" si="148"/>
        <v/>
      </c>
      <c r="EX625" s="21">
        <f>IF(AND(OR($M625=PL①!$A$25,$M625=PL①!$A$26,$M625=PL①!$A$27),OR($AG625=PL①!$H$26,$AG625=PL①!$H$27,$AG625=PL①!$H$28)),1,0)</f>
        <v>0</v>
      </c>
      <c r="EY625" s="21">
        <f t="shared" si="149"/>
        <v>0</v>
      </c>
      <c r="EZ625" s="112">
        <f>IF($EY625=0,1,IF($O$73="",0,VLOOKUP($O$73,PL②!$A$58:$P$1517,$EY625))+IF($AD$73="",0,VLOOKUP($AD$73,PL②!$A$58:$P$1517,$EY625))+IF($AS$73="",0,VLOOKUP($AS$73,PL②!$A$58:$P$1517,$EY625)))</f>
        <v>1</v>
      </c>
      <c r="FA625" s="21" t="str">
        <f t="shared" si="150"/>
        <v/>
      </c>
      <c r="FB625" s="112"/>
      <c r="FC625" s="21">
        <f>IF(OR($M625=PL①!$A$25,$M625=PL①!$A$26,$M625=PL①!$A$28,$M625=PL①!$A$29),1,0)</f>
        <v>0</v>
      </c>
      <c r="FF625" s="21">
        <f t="shared" si="151"/>
        <v>0</v>
      </c>
      <c r="FG625" s="21">
        <f t="shared" si="152"/>
        <v>0</v>
      </c>
      <c r="FH625" s="21">
        <f>IF(AND($AG625=PL①!$H$29,OR(入力①申請書項目!$M625=PL①!$A$25,入力①申請書項目!$M625=PL①!$A$26,入力①申請書項目!$M625=PL①!$A$27)),1,0)</f>
        <v>0</v>
      </c>
      <c r="FI625" s="21">
        <f>IF(AND($O$69=PL②!$G$1,入力①申請書項目!$AG625=PL①!$H$26,OR(入力①申請書項目!$M625=PL①!$A$25,入力①申請書項目!$M625=PL①!$A$26,入力①申請書項目!$M625=PL①!$A$28,入力①申請書項目!$M625=PL①!$A$29)),1,0)</f>
        <v>0</v>
      </c>
      <c r="FJ625" s="21">
        <f>IF(AND($AT625=PL①!$D$26,OR(入力①申請書項目!$M625=PL①!$A$25,入力①申請書項目!$M625=PL①!$A$26,入力①申請書項目!$M625=PL①!$A$27)),1,0)</f>
        <v>0</v>
      </c>
      <c r="FL625" s="37" t="str">
        <f t="shared" si="153"/>
        <v/>
      </c>
      <c r="FM625" s="37" t="str">
        <f t="shared" si="154"/>
        <v/>
      </c>
      <c r="FN625" s="37" t="str">
        <f t="shared" si="155"/>
        <v/>
      </c>
      <c r="FO625" s="37" t="str">
        <f t="shared" si="156"/>
        <v/>
      </c>
      <c r="FP625" s="37" t="str">
        <f t="shared" si="157"/>
        <v/>
      </c>
      <c r="FR625" s="54">
        <f t="shared" si="158"/>
        <v>1</v>
      </c>
      <c r="FS625" s="54" t="str">
        <f t="shared" si="159"/>
        <v/>
      </c>
    </row>
    <row r="626" spans="4:175">
      <c r="D626" s="410">
        <v>458</v>
      </c>
      <c r="E626" s="842"/>
      <c r="F626" s="843"/>
      <c r="G626" s="842"/>
      <c r="H626" s="843"/>
      <c r="I626" s="843"/>
      <c r="J626" s="842"/>
      <c r="K626" s="843"/>
      <c r="L626" s="843"/>
      <c r="M626" s="842"/>
      <c r="N626" s="842"/>
      <c r="O626" s="842"/>
      <c r="P626" s="842"/>
      <c r="Q626" s="853"/>
      <c r="R626" s="853"/>
      <c r="S626" s="853"/>
      <c r="T626" s="853"/>
      <c r="U626" s="853"/>
      <c r="V626" s="853"/>
      <c r="W626" s="853"/>
      <c r="X626" s="853"/>
      <c r="Y626" s="853"/>
      <c r="Z626" s="853"/>
      <c r="AA626" s="835"/>
      <c r="AB626" s="836"/>
      <c r="AC626" s="836"/>
      <c r="AD626" s="841"/>
      <c r="AE626" s="853"/>
      <c r="AF626" s="853"/>
      <c r="AG626" s="842"/>
      <c r="AH626" s="842"/>
      <c r="AI626" s="842"/>
      <c r="AJ626" s="842"/>
      <c r="AK626" s="839"/>
      <c r="AL626" s="839"/>
      <c r="AM626" s="839"/>
      <c r="AN626" s="853"/>
      <c r="AO626" s="853"/>
      <c r="AP626" s="849">
        <f t="shared" si="160"/>
        <v>0</v>
      </c>
      <c r="AQ626" s="849"/>
      <c r="AR626" s="849"/>
      <c r="AS626" s="849"/>
      <c r="AT626" s="855"/>
      <c r="AU626" s="855"/>
      <c r="AV626" s="834"/>
      <c r="AW626" s="834"/>
      <c r="AX626" s="834"/>
      <c r="AY626" s="834"/>
      <c r="AZ626" s="834"/>
      <c r="BA626" s="834"/>
      <c r="BB626" s="834"/>
      <c r="BC626" s="834"/>
      <c r="BD626" s="834"/>
      <c r="BE626" s="834"/>
      <c r="BF626" s="834"/>
      <c r="BG626" s="842"/>
      <c r="BH626" s="843"/>
      <c r="BI626" s="843"/>
      <c r="ET626" s="33"/>
      <c r="EU626" s="37">
        <f t="shared" si="147"/>
        <v>0</v>
      </c>
      <c r="EV626" s="37" t="str">
        <f t="shared" si="148"/>
        <v/>
      </c>
      <c r="EX626" s="21">
        <f>IF(AND(OR($M626=PL①!$A$25,$M626=PL①!$A$26,$M626=PL①!$A$27),OR($AG626=PL①!$H$26,$AG626=PL①!$H$27,$AG626=PL①!$H$28)),1,0)</f>
        <v>0</v>
      </c>
      <c r="EY626" s="21">
        <f t="shared" si="149"/>
        <v>0</v>
      </c>
      <c r="EZ626" s="112">
        <f>IF($EY626=0,1,IF($O$73="",0,VLOOKUP($O$73,PL②!$A$58:$P$1517,$EY626))+IF($AD$73="",0,VLOOKUP($AD$73,PL②!$A$58:$P$1517,$EY626))+IF($AS$73="",0,VLOOKUP($AS$73,PL②!$A$58:$P$1517,$EY626)))</f>
        <v>1</v>
      </c>
      <c r="FA626" s="21" t="str">
        <f t="shared" si="150"/>
        <v/>
      </c>
      <c r="FB626" s="112"/>
      <c r="FC626" s="21">
        <f>IF(OR($M626=PL①!$A$25,$M626=PL①!$A$26,$M626=PL①!$A$28,$M626=PL①!$A$29),1,0)</f>
        <v>0</v>
      </c>
      <c r="FF626" s="21">
        <f t="shared" si="151"/>
        <v>0</v>
      </c>
      <c r="FG626" s="21">
        <f t="shared" si="152"/>
        <v>0</v>
      </c>
      <c r="FH626" s="21">
        <f>IF(AND($AG626=PL①!$H$29,OR(入力①申請書項目!$M626=PL①!$A$25,入力①申請書項目!$M626=PL①!$A$26,入力①申請書項目!$M626=PL①!$A$27)),1,0)</f>
        <v>0</v>
      </c>
      <c r="FI626" s="21">
        <f>IF(AND($O$69=PL②!$G$1,入力①申請書項目!$AG626=PL①!$H$26,OR(入力①申請書項目!$M626=PL①!$A$25,入力①申請書項目!$M626=PL①!$A$26,入力①申請書項目!$M626=PL①!$A$28,入力①申請書項目!$M626=PL①!$A$29)),1,0)</f>
        <v>0</v>
      </c>
      <c r="FJ626" s="21">
        <f>IF(AND($AT626=PL①!$D$26,OR(入力①申請書項目!$M626=PL①!$A$25,入力①申請書項目!$M626=PL①!$A$26,入力①申請書項目!$M626=PL①!$A$27)),1,0)</f>
        <v>0</v>
      </c>
      <c r="FL626" s="37" t="str">
        <f t="shared" si="153"/>
        <v/>
      </c>
      <c r="FM626" s="37" t="str">
        <f t="shared" si="154"/>
        <v/>
      </c>
      <c r="FN626" s="37" t="str">
        <f t="shared" si="155"/>
        <v/>
      </c>
      <c r="FO626" s="37" t="str">
        <f t="shared" si="156"/>
        <v/>
      </c>
      <c r="FP626" s="37" t="str">
        <f t="shared" si="157"/>
        <v/>
      </c>
      <c r="FR626" s="54">
        <f t="shared" si="158"/>
        <v>1</v>
      </c>
      <c r="FS626" s="54" t="str">
        <f t="shared" si="159"/>
        <v/>
      </c>
    </row>
    <row r="627" spans="4:175">
      <c r="D627" s="410">
        <v>459</v>
      </c>
      <c r="E627" s="842"/>
      <c r="F627" s="843"/>
      <c r="G627" s="842"/>
      <c r="H627" s="843"/>
      <c r="I627" s="843"/>
      <c r="J627" s="842"/>
      <c r="K627" s="843"/>
      <c r="L627" s="843"/>
      <c r="M627" s="842"/>
      <c r="N627" s="842"/>
      <c r="O627" s="842"/>
      <c r="P627" s="842"/>
      <c r="Q627" s="853"/>
      <c r="R627" s="853"/>
      <c r="S627" s="853"/>
      <c r="T627" s="853"/>
      <c r="U627" s="853"/>
      <c r="V627" s="853"/>
      <c r="W627" s="853"/>
      <c r="X627" s="853"/>
      <c r="Y627" s="853"/>
      <c r="Z627" s="853"/>
      <c r="AA627" s="837"/>
      <c r="AB627" s="838"/>
      <c r="AC627" s="838"/>
      <c r="AD627" s="841"/>
      <c r="AE627" s="853"/>
      <c r="AF627" s="853"/>
      <c r="AG627" s="842"/>
      <c r="AH627" s="842"/>
      <c r="AI627" s="842"/>
      <c r="AJ627" s="842"/>
      <c r="AK627" s="839"/>
      <c r="AL627" s="839"/>
      <c r="AM627" s="839"/>
      <c r="AN627" s="853"/>
      <c r="AO627" s="853"/>
      <c r="AP627" s="849">
        <f t="shared" si="160"/>
        <v>0</v>
      </c>
      <c r="AQ627" s="849"/>
      <c r="AR627" s="849"/>
      <c r="AS627" s="849"/>
      <c r="AT627" s="855"/>
      <c r="AU627" s="855"/>
      <c r="AV627" s="834"/>
      <c r="AW627" s="834"/>
      <c r="AX627" s="834"/>
      <c r="AY627" s="834"/>
      <c r="AZ627" s="834"/>
      <c r="BA627" s="834"/>
      <c r="BB627" s="834"/>
      <c r="BC627" s="834"/>
      <c r="BD627" s="834"/>
      <c r="BE627" s="834"/>
      <c r="BF627" s="834"/>
      <c r="BG627" s="842"/>
      <c r="BH627" s="843"/>
      <c r="BI627" s="843"/>
      <c r="ET627" s="33"/>
      <c r="EU627" s="37">
        <f t="shared" si="147"/>
        <v>0</v>
      </c>
      <c r="EV627" s="37" t="str">
        <f t="shared" si="148"/>
        <v/>
      </c>
      <c r="EX627" s="21">
        <f>IF(AND(OR($M627=PL①!$A$25,$M627=PL①!$A$26,$M627=PL①!$A$27),OR($AG627=PL①!$H$26,$AG627=PL①!$H$27,$AG627=PL①!$H$28)),1,0)</f>
        <v>0</v>
      </c>
      <c r="EY627" s="21">
        <f t="shared" si="149"/>
        <v>0</v>
      </c>
      <c r="EZ627" s="112">
        <f>IF($EY627=0,1,IF($O$73="",0,VLOOKUP($O$73,PL②!$A$58:$P$1517,$EY627))+IF($AD$73="",0,VLOOKUP($AD$73,PL②!$A$58:$P$1517,$EY627))+IF($AS$73="",0,VLOOKUP($AS$73,PL②!$A$58:$P$1517,$EY627)))</f>
        <v>1</v>
      </c>
      <c r="FA627" s="21" t="str">
        <f t="shared" si="150"/>
        <v/>
      </c>
      <c r="FB627" s="112"/>
      <c r="FC627" s="21">
        <f>IF(OR($M627=PL①!$A$25,$M627=PL①!$A$26,$M627=PL①!$A$28,$M627=PL①!$A$29),1,0)</f>
        <v>0</v>
      </c>
      <c r="FF627" s="21">
        <f t="shared" si="151"/>
        <v>0</v>
      </c>
      <c r="FG627" s="21">
        <f t="shared" si="152"/>
        <v>0</v>
      </c>
      <c r="FH627" s="21">
        <f>IF(AND($AG627=PL①!$H$29,OR(入力①申請書項目!$M627=PL①!$A$25,入力①申請書項目!$M627=PL①!$A$26,入力①申請書項目!$M627=PL①!$A$27)),1,0)</f>
        <v>0</v>
      </c>
      <c r="FI627" s="21">
        <f>IF(AND($O$69=PL②!$G$1,入力①申請書項目!$AG627=PL①!$H$26,OR(入力①申請書項目!$M627=PL①!$A$25,入力①申請書項目!$M627=PL①!$A$26,入力①申請書項目!$M627=PL①!$A$28,入力①申請書項目!$M627=PL①!$A$29)),1,0)</f>
        <v>0</v>
      </c>
      <c r="FJ627" s="21">
        <f>IF(AND($AT627=PL①!$D$26,OR(入力①申請書項目!$M627=PL①!$A$25,入力①申請書項目!$M627=PL①!$A$26,入力①申請書項目!$M627=PL①!$A$27)),1,0)</f>
        <v>0</v>
      </c>
      <c r="FL627" s="37" t="str">
        <f t="shared" si="153"/>
        <v/>
      </c>
      <c r="FM627" s="37" t="str">
        <f t="shared" si="154"/>
        <v/>
      </c>
      <c r="FN627" s="37" t="str">
        <f t="shared" si="155"/>
        <v/>
      </c>
      <c r="FO627" s="37" t="str">
        <f t="shared" si="156"/>
        <v/>
      </c>
      <c r="FP627" s="37" t="str">
        <f t="shared" si="157"/>
        <v/>
      </c>
      <c r="FR627" s="54">
        <f t="shared" si="158"/>
        <v>1</v>
      </c>
      <c r="FS627" s="54" t="str">
        <f t="shared" si="159"/>
        <v/>
      </c>
    </row>
    <row r="628" spans="4:175">
      <c r="D628" s="410">
        <v>460</v>
      </c>
      <c r="E628" s="842"/>
      <c r="F628" s="843"/>
      <c r="G628" s="842"/>
      <c r="H628" s="843"/>
      <c r="I628" s="843"/>
      <c r="J628" s="842"/>
      <c r="K628" s="843"/>
      <c r="L628" s="843"/>
      <c r="M628" s="842"/>
      <c r="N628" s="842"/>
      <c r="O628" s="842"/>
      <c r="P628" s="842"/>
      <c r="Q628" s="853"/>
      <c r="R628" s="853"/>
      <c r="S628" s="853"/>
      <c r="T628" s="853"/>
      <c r="U628" s="853"/>
      <c r="V628" s="853"/>
      <c r="W628" s="853"/>
      <c r="X628" s="853"/>
      <c r="Y628" s="853"/>
      <c r="Z628" s="853"/>
      <c r="AA628" s="835"/>
      <c r="AB628" s="836"/>
      <c r="AC628" s="836"/>
      <c r="AD628" s="840"/>
      <c r="AE628" s="840"/>
      <c r="AF628" s="841"/>
      <c r="AG628" s="850"/>
      <c r="AH628" s="851"/>
      <c r="AI628" s="851"/>
      <c r="AJ628" s="852"/>
      <c r="AK628" s="839"/>
      <c r="AL628" s="839"/>
      <c r="AM628" s="839"/>
      <c r="AN628" s="854"/>
      <c r="AO628" s="840"/>
      <c r="AP628" s="849">
        <f t="shared" si="160"/>
        <v>0</v>
      </c>
      <c r="AQ628" s="849"/>
      <c r="AR628" s="849"/>
      <c r="AS628" s="849"/>
      <c r="AT628" s="847"/>
      <c r="AU628" s="848"/>
      <c r="AV628" s="834"/>
      <c r="AW628" s="834"/>
      <c r="AX628" s="834"/>
      <c r="AY628" s="834"/>
      <c r="AZ628" s="834"/>
      <c r="BA628" s="834"/>
      <c r="BB628" s="834"/>
      <c r="BC628" s="834"/>
      <c r="BD628" s="844"/>
      <c r="BE628" s="845"/>
      <c r="BF628" s="846"/>
      <c r="BG628" s="842"/>
      <c r="BH628" s="843"/>
      <c r="BI628" s="843"/>
      <c r="ET628" s="33"/>
      <c r="EU628" s="37">
        <f t="shared" si="147"/>
        <v>0</v>
      </c>
      <c r="EV628" s="37" t="str">
        <f t="shared" si="148"/>
        <v/>
      </c>
      <c r="EX628" s="21">
        <f>IF(AND(OR($M628=PL①!$A$25,$M628=PL①!$A$26,$M628=PL①!$A$27),OR($AG628=PL①!$H$26,$AG628=PL①!$H$27,$AG628=PL①!$H$28)),1,0)</f>
        <v>0</v>
      </c>
      <c r="EY628" s="21">
        <f t="shared" si="149"/>
        <v>0</v>
      </c>
      <c r="EZ628" s="112">
        <f>IF($EY628=0,1,IF($O$73="",0,VLOOKUP($O$73,PL②!$A$58:$P$1517,$EY628))+IF($AD$73="",0,VLOOKUP($AD$73,PL②!$A$58:$P$1517,$EY628))+IF($AS$73="",0,VLOOKUP($AS$73,PL②!$A$58:$P$1517,$EY628)))</f>
        <v>1</v>
      </c>
      <c r="FA628" s="21" t="str">
        <f t="shared" si="150"/>
        <v/>
      </c>
      <c r="FB628" s="112"/>
      <c r="FC628" s="21">
        <f>IF(OR($M628=PL①!$A$25,$M628=PL①!$A$26,$M628=PL①!$A$28,$M628=PL①!$A$29),1,0)</f>
        <v>0</v>
      </c>
      <c r="FF628" s="21">
        <f t="shared" si="151"/>
        <v>0</v>
      </c>
      <c r="FG628" s="21">
        <f t="shared" si="152"/>
        <v>0</v>
      </c>
      <c r="FH628" s="21">
        <f>IF(AND($AG628=PL①!$H$29,OR(入力①申請書項目!$M628=PL①!$A$25,入力①申請書項目!$M628=PL①!$A$26,入力①申請書項目!$M628=PL①!$A$27)),1,0)</f>
        <v>0</v>
      </c>
      <c r="FI628" s="21">
        <f>IF(AND($O$69=PL②!$G$1,入力①申請書項目!$AG628=PL①!$H$26,OR(入力①申請書項目!$M628=PL①!$A$25,入力①申請書項目!$M628=PL①!$A$26,入力①申請書項目!$M628=PL①!$A$28,入力①申請書項目!$M628=PL①!$A$29)),1,0)</f>
        <v>0</v>
      </c>
      <c r="FJ628" s="21">
        <f>IF(AND($AT628=PL①!$D$26,OR(入力①申請書項目!$M628=PL①!$A$25,入力①申請書項目!$M628=PL①!$A$26,入力①申請書項目!$M628=PL①!$A$27)),1,0)</f>
        <v>0</v>
      </c>
      <c r="FL628" s="37" t="str">
        <f t="shared" si="153"/>
        <v/>
      </c>
      <c r="FM628" s="37" t="str">
        <f t="shared" si="154"/>
        <v/>
      </c>
      <c r="FN628" s="37" t="str">
        <f t="shared" si="155"/>
        <v/>
      </c>
      <c r="FO628" s="37" t="str">
        <f t="shared" si="156"/>
        <v/>
      </c>
      <c r="FP628" s="37" t="str">
        <f t="shared" si="157"/>
        <v/>
      </c>
      <c r="FR628" s="54">
        <f t="shared" si="158"/>
        <v>1</v>
      </c>
      <c r="FS628" s="54" t="str">
        <f t="shared" si="159"/>
        <v/>
      </c>
    </row>
    <row r="629" spans="4:175">
      <c r="D629" s="410">
        <v>461</v>
      </c>
      <c r="E629" s="842"/>
      <c r="F629" s="843"/>
      <c r="G629" s="842"/>
      <c r="H629" s="843"/>
      <c r="I629" s="843"/>
      <c r="J629" s="842"/>
      <c r="K629" s="843"/>
      <c r="L629" s="843"/>
      <c r="M629" s="842"/>
      <c r="N629" s="842"/>
      <c r="O629" s="842"/>
      <c r="P629" s="842"/>
      <c r="Q629" s="853"/>
      <c r="R629" s="853"/>
      <c r="S629" s="853"/>
      <c r="T629" s="853"/>
      <c r="U629" s="853"/>
      <c r="V629" s="853"/>
      <c r="W629" s="853"/>
      <c r="X629" s="853"/>
      <c r="Y629" s="853"/>
      <c r="Z629" s="853"/>
      <c r="AA629" s="835"/>
      <c r="AB629" s="836"/>
      <c r="AC629" s="836"/>
      <c r="AD629" s="841"/>
      <c r="AE629" s="853"/>
      <c r="AF629" s="853"/>
      <c r="AG629" s="842"/>
      <c r="AH629" s="842"/>
      <c r="AI629" s="842"/>
      <c r="AJ629" s="842"/>
      <c r="AK629" s="839"/>
      <c r="AL629" s="839"/>
      <c r="AM629" s="839"/>
      <c r="AN629" s="853"/>
      <c r="AO629" s="853"/>
      <c r="AP629" s="849">
        <f t="shared" si="160"/>
        <v>0</v>
      </c>
      <c r="AQ629" s="849"/>
      <c r="AR629" s="849"/>
      <c r="AS629" s="849"/>
      <c r="AT629" s="855"/>
      <c r="AU629" s="855"/>
      <c r="AV629" s="834"/>
      <c r="AW629" s="834"/>
      <c r="AX629" s="834"/>
      <c r="AY629" s="834"/>
      <c r="AZ629" s="834"/>
      <c r="BA629" s="834"/>
      <c r="BB629" s="834"/>
      <c r="BC629" s="834"/>
      <c r="BD629" s="834"/>
      <c r="BE629" s="834"/>
      <c r="BF629" s="834"/>
      <c r="BG629" s="842"/>
      <c r="BH629" s="843"/>
      <c r="BI629" s="843"/>
      <c r="ET629" s="33"/>
      <c r="EU629" s="37">
        <f t="shared" si="147"/>
        <v>0</v>
      </c>
      <c r="EV629" s="37" t="str">
        <f t="shared" si="148"/>
        <v/>
      </c>
      <c r="EX629" s="21">
        <f>IF(AND(OR($M629=PL①!$A$25,$M629=PL①!$A$26,$M629=PL①!$A$27),OR($AG629=PL①!$H$26,$AG629=PL①!$H$27,$AG629=PL①!$H$28)),1,0)</f>
        <v>0</v>
      </c>
      <c r="EY629" s="21">
        <f t="shared" si="149"/>
        <v>0</v>
      </c>
      <c r="EZ629" s="112">
        <f>IF($EY629=0,1,IF($O$73="",0,VLOOKUP($O$73,PL②!$A$58:$P$1517,$EY629))+IF($AD$73="",0,VLOOKUP($AD$73,PL②!$A$58:$P$1517,$EY629))+IF($AS$73="",0,VLOOKUP($AS$73,PL②!$A$58:$P$1517,$EY629)))</f>
        <v>1</v>
      </c>
      <c r="FA629" s="21" t="str">
        <f t="shared" si="150"/>
        <v/>
      </c>
      <c r="FB629" s="112"/>
      <c r="FC629" s="21">
        <f>IF(OR($M629=PL①!$A$25,$M629=PL①!$A$26,$M629=PL①!$A$28,$M629=PL①!$A$29),1,0)</f>
        <v>0</v>
      </c>
      <c r="FF629" s="21">
        <f t="shared" si="151"/>
        <v>0</v>
      </c>
      <c r="FG629" s="21">
        <f t="shared" si="152"/>
        <v>0</v>
      </c>
      <c r="FH629" s="21">
        <f>IF(AND($AG629=PL①!$H$29,OR(入力①申請書項目!$M629=PL①!$A$25,入力①申請書項目!$M629=PL①!$A$26,入力①申請書項目!$M629=PL①!$A$27)),1,0)</f>
        <v>0</v>
      </c>
      <c r="FI629" s="21">
        <f>IF(AND($O$69=PL②!$G$1,入力①申請書項目!$AG629=PL①!$H$26,OR(入力①申請書項目!$M629=PL①!$A$25,入力①申請書項目!$M629=PL①!$A$26,入力①申請書項目!$M629=PL①!$A$28,入力①申請書項目!$M629=PL①!$A$29)),1,0)</f>
        <v>0</v>
      </c>
      <c r="FJ629" s="21">
        <f>IF(AND($AT629=PL①!$D$26,OR(入力①申請書項目!$M629=PL①!$A$25,入力①申請書項目!$M629=PL①!$A$26,入力①申請書項目!$M629=PL①!$A$27)),1,0)</f>
        <v>0</v>
      </c>
      <c r="FL629" s="37" t="str">
        <f t="shared" si="153"/>
        <v/>
      </c>
      <c r="FM629" s="37" t="str">
        <f t="shared" si="154"/>
        <v/>
      </c>
      <c r="FN629" s="37" t="str">
        <f t="shared" si="155"/>
        <v/>
      </c>
      <c r="FO629" s="37" t="str">
        <f t="shared" si="156"/>
        <v/>
      </c>
      <c r="FP629" s="37" t="str">
        <f t="shared" si="157"/>
        <v/>
      </c>
      <c r="FR629" s="54">
        <f t="shared" si="158"/>
        <v>1</v>
      </c>
      <c r="FS629" s="54" t="str">
        <f t="shared" si="159"/>
        <v/>
      </c>
    </row>
    <row r="630" spans="4:175">
      <c r="D630" s="410">
        <v>462</v>
      </c>
      <c r="E630" s="842"/>
      <c r="F630" s="843"/>
      <c r="G630" s="842"/>
      <c r="H630" s="843"/>
      <c r="I630" s="843"/>
      <c r="J630" s="842"/>
      <c r="K630" s="843"/>
      <c r="L630" s="843"/>
      <c r="M630" s="842"/>
      <c r="N630" s="842"/>
      <c r="O630" s="842"/>
      <c r="P630" s="842"/>
      <c r="Q630" s="853"/>
      <c r="R630" s="853"/>
      <c r="S630" s="853"/>
      <c r="T630" s="853"/>
      <c r="U630" s="853"/>
      <c r="V630" s="853"/>
      <c r="W630" s="853"/>
      <c r="X630" s="853"/>
      <c r="Y630" s="853"/>
      <c r="Z630" s="853"/>
      <c r="AA630" s="837"/>
      <c r="AB630" s="838"/>
      <c r="AC630" s="838"/>
      <c r="AD630" s="841"/>
      <c r="AE630" s="853"/>
      <c r="AF630" s="853"/>
      <c r="AG630" s="842"/>
      <c r="AH630" s="842"/>
      <c r="AI630" s="842"/>
      <c r="AJ630" s="842"/>
      <c r="AK630" s="839"/>
      <c r="AL630" s="839"/>
      <c r="AM630" s="839"/>
      <c r="AN630" s="853"/>
      <c r="AO630" s="853"/>
      <c r="AP630" s="849">
        <f t="shared" si="160"/>
        <v>0</v>
      </c>
      <c r="AQ630" s="849"/>
      <c r="AR630" s="849"/>
      <c r="AS630" s="849"/>
      <c r="AT630" s="855"/>
      <c r="AU630" s="855"/>
      <c r="AV630" s="834"/>
      <c r="AW630" s="834"/>
      <c r="AX630" s="834"/>
      <c r="AY630" s="834"/>
      <c r="AZ630" s="834"/>
      <c r="BA630" s="834"/>
      <c r="BB630" s="834"/>
      <c r="BC630" s="834"/>
      <c r="BD630" s="834"/>
      <c r="BE630" s="834"/>
      <c r="BF630" s="834"/>
      <c r="BG630" s="842"/>
      <c r="BH630" s="843"/>
      <c r="BI630" s="843"/>
      <c r="ET630" s="33"/>
      <c r="EU630" s="37">
        <f t="shared" si="147"/>
        <v>0</v>
      </c>
      <c r="EV630" s="37" t="str">
        <f t="shared" si="148"/>
        <v/>
      </c>
      <c r="EX630" s="21">
        <f>IF(AND(OR($M630=PL①!$A$25,$M630=PL①!$A$26,$M630=PL①!$A$27),OR($AG630=PL①!$H$26,$AG630=PL①!$H$27,$AG630=PL①!$H$28)),1,0)</f>
        <v>0</v>
      </c>
      <c r="EY630" s="21">
        <f t="shared" si="149"/>
        <v>0</v>
      </c>
      <c r="EZ630" s="112">
        <f>IF($EY630=0,1,IF($O$73="",0,VLOOKUP($O$73,PL②!$A$58:$P$1517,$EY630))+IF($AD$73="",0,VLOOKUP($AD$73,PL②!$A$58:$P$1517,$EY630))+IF($AS$73="",0,VLOOKUP($AS$73,PL②!$A$58:$P$1517,$EY630)))</f>
        <v>1</v>
      </c>
      <c r="FA630" s="21" t="str">
        <f t="shared" si="150"/>
        <v/>
      </c>
      <c r="FB630" s="112"/>
      <c r="FC630" s="21">
        <f>IF(OR($M630=PL①!$A$25,$M630=PL①!$A$26,$M630=PL①!$A$28,$M630=PL①!$A$29),1,0)</f>
        <v>0</v>
      </c>
      <c r="FF630" s="21">
        <f t="shared" si="151"/>
        <v>0</v>
      </c>
      <c r="FG630" s="21">
        <f t="shared" si="152"/>
        <v>0</v>
      </c>
      <c r="FH630" s="21">
        <f>IF(AND($AG630=PL①!$H$29,OR(入力①申請書項目!$M630=PL①!$A$25,入力①申請書項目!$M630=PL①!$A$26,入力①申請書項目!$M630=PL①!$A$27)),1,0)</f>
        <v>0</v>
      </c>
      <c r="FI630" s="21">
        <f>IF(AND($O$69=PL②!$G$1,入力①申請書項目!$AG630=PL①!$H$26,OR(入力①申請書項目!$M630=PL①!$A$25,入力①申請書項目!$M630=PL①!$A$26,入力①申請書項目!$M630=PL①!$A$28,入力①申請書項目!$M630=PL①!$A$29)),1,0)</f>
        <v>0</v>
      </c>
      <c r="FJ630" s="21">
        <f>IF(AND($AT630=PL①!$D$26,OR(入力①申請書項目!$M630=PL①!$A$25,入力①申請書項目!$M630=PL①!$A$26,入力①申請書項目!$M630=PL①!$A$27)),1,0)</f>
        <v>0</v>
      </c>
      <c r="FL630" s="37" t="str">
        <f t="shared" si="153"/>
        <v/>
      </c>
      <c r="FM630" s="37" t="str">
        <f t="shared" si="154"/>
        <v/>
      </c>
      <c r="FN630" s="37" t="str">
        <f t="shared" si="155"/>
        <v/>
      </c>
      <c r="FO630" s="37" t="str">
        <f t="shared" si="156"/>
        <v/>
      </c>
      <c r="FP630" s="37" t="str">
        <f t="shared" si="157"/>
        <v/>
      </c>
      <c r="FR630" s="54">
        <f t="shared" si="158"/>
        <v>1</v>
      </c>
      <c r="FS630" s="54" t="str">
        <f t="shared" si="159"/>
        <v/>
      </c>
    </row>
    <row r="631" spans="4:175">
      <c r="D631" s="410">
        <v>463</v>
      </c>
      <c r="E631" s="842"/>
      <c r="F631" s="843"/>
      <c r="G631" s="842"/>
      <c r="H631" s="843"/>
      <c r="I631" s="843"/>
      <c r="J631" s="842"/>
      <c r="K631" s="843"/>
      <c r="L631" s="843"/>
      <c r="M631" s="842"/>
      <c r="N631" s="842"/>
      <c r="O631" s="842"/>
      <c r="P631" s="842"/>
      <c r="Q631" s="853"/>
      <c r="R631" s="853"/>
      <c r="S631" s="853"/>
      <c r="T631" s="853"/>
      <c r="U631" s="853"/>
      <c r="V631" s="853"/>
      <c r="W631" s="853"/>
      <c r="X631" s="853"/>
      <c r="Y631" s="853"/>
      <c r="Z631" s="853"/>
      <c r="AA631" s="835"/>
      <c r="AB631" s="836"/>
      <c r="AC631" s="836"/>
      <c r="AD631" s="840"/>
      <c r="AE631" s="840"/>
      <c r="AF631" s="841"/>
      <c r="AG631" s="850"/>
      <c r="AH631" s="851"/>
      <c r="AI631" s="851"/>
      <c r="AJ631" s="852"/>
      <c r="AK631" s="839"/>
      <c r="AL631" s="839"/>
      <c r="AM631" s="839"/>
      <c r="AN631" s="854"/>
      <c r="AO631" s="840"/>
      <c r="AP631" s="849">
        <f t="shared" si="160"/>
        <v>0</v>
      </c>
      <c r="AQ631" s="849"/>
      <c r="AR631" s="849"/>
      <c r="AS631" s="849"/>
      <c r="AT631" s="847"/>
      <c r="AU631" s="848"/>
      <c r="AV631" s="834"/>
      <c r="AW631" s="834"/>
      <c r="AX631" s="834"/>
      <c r="AY631" s="834"/>
      <c r="AZ631" s="834"/>
      <c r="BA631" s="834"/>
      <c r="BB631" s="834"/>
      <c r="BC631" s="834"/>
      <c r="BD631" s="844"/>
      <c r="BE631" s="845"/>
      <c r="BF631" s="846"/>
      <c r="BG631" s="842"/>
      <c r="BH631" s="843"/>
      <c r="BI631" s="843"/>
      <c r="ET631" s="33"/>
      <c r="EU631" s="37">
        <f t="shared" si="147"/>
        <v>0</v>
      </c>
      <c r="EV631" s="37" t="str">
        <f t="shared" si="148"/>
        <v/>
      </c>
      <c r="EX631" s="21">
        <f>IF(AND(OR($M631=PL①!$A$25,$M631=PL①!$A$26,$M631=PL①!$A$27),OR($AG631=PL①!$H$26,$AG631=PL①!$H$27,$AG631=PL①!$H$28)),1,0)</f>
        <v>0</v>
      </c>
      <c r="EY631" s="21">
        <f t="shared" si="149"/>
        <v>0</v>
      </c>
      <c r="EZ631" s="112">
        <f>IF($EY631=0,1,IF($O$73="",0,VLOOKUP($O$73,PL②!$A$58:$P$1517,$EY631))+IF($AD$73="",0,VLOOKUP($AD$73,PL②!$A$58:$P$1517,$EY631))+IF($AS$73="",0,VLOOKUP($AS$73,PL②!$A$58:$P$1517,$EY631)))</f>
        <v>1</v>
      </c>
      <c r="FA631" s="21" t="str">
        <f t="shared" si="150"/>
        <v/>
      </c>
      <c r="FB631" s="112"/>
      <c r="FC631" s="21">
        <f>IF(OR($M631=PL①!$A$25,$M631=PL①!$A$26,$M631=PL①!$A$28,$M631=PL①!$A$29),1,0)</f>
        <v>0</v>
      </c>
      <c r="FF631" s="21">
        <f t="shared" si="151"/>
        <v>0</v>
      </c>
      <c r="FG631" s="21">
        <f t="shared" si="152"/>
        <v>0</v>
      </c>
      <c r="FH631" s="21">
        <f>IF(AND($AG631=PL①!$H$29,OR(入力①申請書項目!$M631=PL①!$A$25,入力①申請書項目!$M631=PL①!$A$26,入力①申請書項目!$M631=PL①!$A$27)),1,0)</f>
        <v>0</v>
      </c>
      <c r="FI631" s="21">
        <f>IF(AND($O$69=PL②!$G$1,入力①申請書項目!$AG631=PL①!$H$26,OR(入力①申請書項目!$M631=PL①!$A$25,入力①申請書項目!$M631=PL①!$A$26,入力①申請書項目!$M631=PL①!$A$28,入力①申請書項目!$M631=PL①!$A$29)),1,0)</f>
        <v>0</v>
      </c>
      <c r="FJ631" s="21">
        <f>IF(AND($AT631=PL①!$D$26,OR(入力①申請書項目!$M631=PL①!$A$25,入力①申請書項目!$M631=PL①!$A$26,入力①申請書項目!$M631=PL①!$A$27)),1,0)</f>
        <v>0</v>
      </c>
      <c r="FL631" s="37" t="str">
        <f t="shared" si="153"/>
        <v/>
      </c>
      <c r="FM631" s="37" t="str">
        <f t="shared" si="154"/>
        <v/>
      </c>
      <c r="FN631" s="37" t="str">
        <f t="shared" si="155"/>
        <v/>
      </c>
      <c r="FO631" s="37" t="str">
        <f t="shared" si="156"/>
        <v/>
      </c>
      <c r="FP631" s="37" t="str">
        <f t="shared" si="157"/>
        <v/>
      </c>
      <c r="FR631" s="54">
        <f t="shared" si="158"/>
        <v>1</v>
      </c>
      <c r="FS631" s="54" t="str">
        <f t="shared" si="159"/>
        <v/>
      </c>
    </row>
    <row r="632" spans="4:175">
      <c r="D632" s="410">
        <v>464</v>
      </c>
      <c r="E632" s="842"/>
      <c r="F632" s="843"/>
      <c r="G632" s="842"/>
      <c r="H632" s="843"/>
      <c r="I632" s="843"/>
      <c r="J632" s="842"/>
      <c r="K632" s="843"/>
      <c r="L632" s="843"/>
      <c r="M632" s="842"/>
      <c r="N632" s="842"/>
      <c r="O632" s="842"/>
      <c r="P632" s="842"/>
      <c r="Q632" s="853"/>
      <c r="R632" s="853"/>
      <c r="S632" s="853"/>
      <c r="T632" s="853"/>
      <c r="U632" s="853"/>
      <c r="V632" s="853"/>
      <c r="W632" s="853"/>
      <c r="X632" s="853"/>
      <c r="Y632" s="853"/>
      <c r="Z632" s="853"/>
      <c r="AA632" s="835"/>
      <c r="AB632" s="836"/>
      <c r="AC632" s="836"/>
      <c r="AD632" s="841"/>
      <c r="AE632" s="853"/>
      <c r="AF632" s="853"/>
      <c r="AG632" s="842"/>
      <c r="AH632" s="842"/>
      <c r="AI632" s="842"/>
      <c r="AJ632" s="842"/>
      <c r="AK632" s="839"/>
      <c r="AL632" s="839"/>
      <c r="AM632" s="839"/>
      <c r="AN632" s="853"/>
      <c r="AO632" s="853"/>
      <c r="AP632" s="849">
        <f t="shared" si="160"/>
        <v>0</v>
      </c>
      <c r="AQ632" s="849"/>
      <c r="AR632" s="849"/>
      <c r="AS632" s="849"/>
      <c r="AT632" s="855"/>
      <c r="AU632" s="855"/>
      <c r="AV632" s="834"/>
      <c r="AW632" s="834"/>
      <c r="AX632" s="834"/>
      <c r="AY632" s="834"/>
      <c r="AZ632" s="834"/>
      <c r="BA632" s="834"/>
      <c r="BB632" s="834"/>
      <c r="BC632" s="834"/>
      <c r="BD632" s="834"/>
      <c r="BE632" s="834"/>
      <c r="BF632" s="834"/>
      <c r="BG632" s="842"/>
      <c r="BH632" s="843"/>
      <c r="BI632" s="843"/>
      <c r="ET632" s="33"/>
      <c r="EU632" s="37">
        <f t="shared" si="147"/>
        <v>0</v>
      </c>
      <c r="EV632" s="37" t="str">
        <f t="shared" si="148"/>
        <v/>
      </c>
      <c r="EX632" s="21">
        <f>IF(AND(OR($M632=PL①!$A$25,$M632=PL①!$A$26,$M632=PL①!$A$27),OR($AG632=PL①!$H$26,$AG632=PL①!$H$27,$AG632=PL①!$H$28)),1,0)</f>
        <v>0</v>
      </c>
      <c r="EY632" s="21">
        <f t="shared" si="149"/>
        <v>0</v>
      </c>
      <c r="EZ632" s="112">
        <f>IF($EY632=0,1,IF($O$73="",0,VLOOKUP($O$73,PL②!$A$58:$P$1517,$EY632))+IF($AD$73="",0,VLOOKUP($AD$73,PL②!$A$58:$P$1517,$EY632))+IF($AS$73="",0,VLOOKUP($AS$73,PL②!$A$58:$P$1517,$EY632)))</f>
        <v>1</v>
      </c>
      <c r="FA632" s="21" t="str">
        <f t="shared" si="150"/>
        <v/>
      </c>
      <c r="FB632" s="112"/>
      <c r="FC632" s="21">
        <f>IF(OR($M632=PL①!$A$25,$M632=PL①!$A$26,$M632=PL①!$A$28,$M632=PL①!$A$29),1,0)</f>
        <v>0</v>
      </c>
      <c r="FF632" s="21">
        <f t="shared" si="151"/>
        <v>0</v>
      </c>
      <c r="FG632" s="21">
        <f t="shared" si="152"/>
        <v>0</v>
      </c>
      <c r="FH632" s="21">
        <f>IF(AND($AG632=PL①!$H$29,OR(入力①申請書項目!$M632=PL①!$A$25,入力①申請書項目!$M632=PL①!$A$26,入力①申請書項目!$M632=PL①!$A$27)),1,0)</f>
        <v>0</v>
      </c>
      <c r="FI632" s="21">
        <f>IF(AND($O$69=PL②!$G$1,入力①申請書項目!$AG632=PL①!$H$26,OR(入力①申請書項目!$M632=PL①!$A$25,入力①申請書項目!$M632=PL①!$A$26,入力①申請書項目!$M632=PL①!$A$28,入力①申請書項目!$M632=PL①!$A$29)),1,0)</f>
        <v>0</v>
      </c>
      <c r="FJ632" s="21">
        <f>IF(AND($AT632=PL①!$D$26,OR(入力①申請書項目!$M632=PL①!$A$25,入力①申請書項目!$M632=PL①!$A$26,入力①申請書項目!$M632=PL①!$A$27)),1,0)</f>
        <v>0</v>
      </c>
      <c r="FL632" s="37" t="str">
        <f t="shared" si="153"/>
        <v/>
      </c>
      <c r="FM632" s="37" t="str">
        <f t="shared" si="154"/>
        <v/>
      </c>
      <c r="FN632" s="37" t="str">
        <f t="shared" si="155"/>
        <v/>
      </c>
      <c r="FO632" s="37" t="str">
        <f t="shared" si="156"/>
        <v/>
      </c>
      <c r="FP632" s="37" t="str">
        <f t="shared" si="157"/>
        <v/>
      </c>
      <c r="FR632" s="54">
        <f t="shared" si="158"/>
        <v>1</v>
      </c>
      <c r="FS632" s="54" t="str">
        <f t="shared" si="159"/>
        <v/>
      </c>
    </row>
    <row r="633" spans="4:175">
      <c r="D633" s="410">
        <v>465</v>
      </c>
      <c r="E633" s="842"/>
      <c r="F633" s="843"/>
      <c r="G633" s="842"/>
      <c r="H633" s="843"/>
      <c r="I633" s="843"/>
      <c r="J633" s="842"/>
      <c r="K633" s="843"/>
      <c r="L633" s="843"/>
      <c r="M633" s="842"/>
      <c r="N633" s="842"/>
      <c r="O633" s="842"/>
      <c r="P633" s="842"/>
      <c r="Q633" s="853"/>
      <c r="R633" s="853"/>
      <c r="S633" s="853"/>
      <c r="T633" s="853"/>
      <c r="U633" s="853"/>
      <c r="V633" s="853"/>
      <c r="W633" s="853"/>
      <c r="X633" s="853"/>
      <c r="Y633" s="853"/>
      <c r="Z633" s="853"/>
      <c r="AA633" s="837"/>
      <c r="AB633" s="838"/>
      <c r="AC633" s="838"/>
      <c r="AD633" s="841"/>
      <c r="AE633" s="853"/>
      <c r="AF633" s="853"/>
      <c r="AG633" s="842"/>
      <c r="AH633" s="842"/>
      <c r="AI633" s="842"/>
      <c r="AJ633" s="842"/>
      <c r="AK633" s="839"/>
      <c r="AL633" s="839"/>
      <c r="AM633" s="839"/>
      <c r="AN633" s="853"/>
      <c r="AO633" s="853"/>
      <c r="AP633" s="849">
        <f t="shared" si="160"/>
        <v>0</v>
      </c>
      <c r="AQ633" s="849"/>
      <c r="AR633" s="849"/>
      <c r="AS633" s="849"/>
      <c r="AT633" s="855"/>
      <c r="AU633" s="855"/>
      <c r="AV633" s="834"/>
      <c r="AW633" s="834"/>
      <c r="AX633" s="834"/>
      <c r="AY633" s="834"/>
      <c r="AZ633" s="834"/>
      <c r="BA633" s="834"/>
      <c r="BB633" s="834"/>
      <c r="BC633" s="834"/>
      <c r="BD633" s="834"/>
      <c r="BE633" s="834"/>
      <c r="BF633" s="834"/>
      <c r="BG633" s="842"/>
      <c r="BH633" s="843"/>
      <c r="BI633" s="843"/>
      <c r="ET633" s="33"/>
      <c r="EU633" s="37">
        <f t="shared" si="147"/>
        <v>0</v>
      </c>
      <c r="EV633" s="37" t="str">
        <f t="shared" si="148"/>
        <v/>
      </c>
      <c r="EX633" s="21">
        <f>IF(AND(OR($M633=PL①!$A$25,$M633=PL①!$A$26,$M633=PL①!$A$27),OR($AG633=PL①!$H$26,$AG633=PL①!$H$27,$AG633=PL①!$H$28)),1,0)</f>
        <v>0</v>
      </c>
      <c r="EY633" s="21">
        <f t="shared" si="149"/>
        <v>0</v>
      </c>
      <c r="EZ633" s="112">
        <f>IF($EY633=0,1,IF($O$73="",0,VLOOKUP($O$73,PL②!$A$58:$P$1517,$EY633))+IF($AD$73="",0,VLOOKUP($AD$73,PL②!$A$58:$P$1517,$EY633))+IF($AS$73="",0,VLOOKUP($AS$73,PL②!$A$58:$P$1517,$EY633)))</f>
        <v>1</v>
      </c>
      <c r="FA633" s="21" t="str">
        <f t="shared" si="150"/>
        <v/>
      </c>
      <c r="FB633" s="112"/>
      <c r="FC633" s="21">
        <f>IF(OR($M633=PL①!$A$25,$M633=PL①!$A$26,$M633=PL①!$A$28,$M633=PL①!$A$29),1,0)</f>
        <v>0</v>
      </c>
      <c r="FF633" s="21">
        <f t="shared" si="151"/>
        <v>0</v>
      </c>
      <c r="FG633" s="21">
        <f t="shared" si="152"/>
        <v>0</v>
      </c>
      <c r="FH633" s="21">
        <f>IF(AND($AG633=PL①!$H$29,OR(入力①申請書項目!$M633=PL①!$A$25,入力①申請書項目!$M633=PL①!$A$26,入力①申請書項目!$M633=PL①!$A$27)),1,0)</f>
        <v>0</v>
      </c>
      <c r="FI633" s="21">
        <f>IF(AND($O$69=PL②!$G$1,入力①申請書項目!$AG633=PL①!$H$26,OR(入力①申請書項目!$M633=PL①!$A$25,入力①申請書項目!$M633=PL①!$A$26,入力①申請書項目!$M633=PL①!$A$28,入力①申請書項目!$M633=PL①!$A$29)),1,0)</f>
        <v>0</v>
      </c>
      <c r="FJ633" s="21">
        <f>IF(AND($AT633=PL①!$D$26,OR(入力①申請書項目!$M633=PL①!$A$25,入力①申請書項目!$M633=PL①!$A$26,入力①申請書項目!$M633=PL①!$A$27)),1,0)</f>
        <v>0</v>
      </c>
      <c r="FL633" s="37" t="str">
        <f t="shared" si="153"/>
        <v/>
      </c>
      <c r="FM633" s="37" t="str">
        <f t="shared" si="154"/>
        <v/>
      </c>
      <c r="FN633" s="37" t="str">
        <f t="shared" si="155"/>
        <v/>
      </c>
      <c r="FO633" s="37" t="str">
        <f t="shared" si="156"/>
        <v/>
      </c>
      <c r="FP633" s="37" t="str">
        <f t="shared" si="157"/>
        <v/>
      </c>
      <c r="FR633" s="54">
        <f t="shared" si="158"/>
        <v>1</v>
      </c>
      <c r="FS633" s="54" t="str">
        <f t="shared" si="159"/>
        <v/>
      </c>
    </row>
    <row r="634" spans="4:175">
      <c r="D634" s="410">
        <v>466</v>
      </c>
      <c r="E634" s="842"/>
      <c r="F634" s="843"/>
      <c r="G634" s="842"/>
      <c r="H634" s="843"/>
      <c r="I634" s="843"/>
      <c r="J634" s="842"/>
      <c r="K634" s="843"/>
      <c r="L634" s="843"/>
      <c r="M634" s="842"/>
      <c r="N634" s="842"/>
      <c r="O634" s="842"/>
      <c r="P634" s="842"/>
      <c r="Q634" s="853"/>
      <c r="R634" s="853"/>
      <c r="S634" s="853"/>
      <c r="T634" s="853"/>
      <c r="U634" s="853"/>
      <c r="V634" s="853"/>
      <c r="W634" s="853"/>
      <c r="X634" s="853"/>
      <c r="Y634" s="853"/>
      <c r="Z634" s="853"/>
      <c r="AA634" s="835"/>
      <c r="AB634" s="836"/>
      <c r="AC634" s="836"/>
      <c r="AD634" s="840"/>
      <c r="AE634" s="840"/>
      <c r="AF634" s="841"/>
      <c r="AG634" s="850"/>
      <c r="AH634" s="851"/>
      <c r="AI634" s="851"/>
      <c r="AJ634" s="852"/>
      <c r="AK634" s="839"/>
      <c r="AL634" s="839"/>
      <c r="AM634" s="839"/>
      <c r="AN634" s="854"/>
      <c r="AO634" s="840"/>
      <c r="AP634" s="849">
        <f t="shared" si="160"/>
        <v>0</v>
      </c>
      <c r="AQ634" s="849"/>
      <c r="AR634" s="849"/>
      <c r="AS634" s="849"/>
      <c r="AT634" s="847"/>
      <c r="AU634" s="848"/>
      <c r="AV634" s="834"/>
      <c r="AW634" s="834"/>
      <c r="AX634" s="834"/>
      <c r="AY634" s="834"/>
      <c r="AZ634" s="834"/>
      <c r="BA634" s="834"/>
      <c r="BB634" s="834"/>
      <c r="BC634" s="834"/>
      <c r="BD634" s="844"/>
      <c r="BE634" s="845"/>
      <c r="BF634" s="846"/>
      <c r="BG634" s="842"/>
      <c r="BH634" s="843"/>
      <c r="BI634" s="843"/>
      <c r="ET634" s="33"/>
      <c r="EU634" s="37">
        <f t="shared" si="147"/>
        <v>0</v>
      </c>
      <c r="EV634" s="37" t="str">
        <f t="shared" si="148"/>
        <v/>
      </c>
      <c r="EX634" s="21">
        <f>IF(AND(OR($M634=PL①!$A$25,$M634=PL①!$A$26,$M634=PL①!$A$27),OR($AG634=PL①!$H$26,$AG634=PL①!$H$27,$AG634=PL①!$H$28)),1,0)</f>
        <v>0</v>
      </c>
      <c r="EY634" s="21">
        <f t="shared" si="149"/>
        <v>0</v>
      </c>
      <c r="EZ634" s="112">
        <f>IF($EY634=0,1,IF($O$73="",0,VLOOKUP($O$73,PL②!$A$58:$P$1517,$EY634))+IF($AD$73="",0,VLOOKUP($AD$73,PL②!$A$58:$P$1517,$EY634))+IF($AS$73="",0,VLOOKUP($AS$73,PL②!$A$58:$P$1517,$EY634)))</f>
        <v>1</v>
      </c>
      <c r="FA634" s="21" t="str">
        <f t="shared" si="150"/>
        <v/>
      </c>
      <c r="FB634" s="112"/>
      <c r="FC634" s="21">
        <f>IF(OR($M634=PL①!$A$25,$M634=PL①!$A$26,$M634=PL①!$A$28,$M634=PL①!$A$29),1,0)</f>
        <v>0</v>
      </c>
      <c r="FF634" s="21">
        <f t="shared" si="151"/>
        <v>0</v>
      </c>
      <c r="FG634" s="21">
        <f t="shared" si="152"/>
        <v>0</v>
      </c>
      <c r="FH634" s="21">
        <f>IF(AND($AG634=PL①!$H$29,OR(入力①申請書項目!$M634=PL①!$A$25,入力①申請書項目!$M634=PL①!$A$26,入力①申請書項目!$M634=PL①!$A$27)),1,0)</f>
        <v>0</v>
      </c>
      <c r="FI634" s="21">
        <f>IF(AND($O$69=PL②!$G$1,入力①申請書項目!$AG634=PL①!$H$26,OR(入力①申請書項目!$M634=PL①!$A$25,入力①申請書項目!$M634=PL①!$A$26,入力①申請書項目!$M634=PL①!$A$28,入力①申請書項目!$M634=PL①!$A$29)),1,0)</f>
        <v>0</v>
      </c>
      <c r="FJ634" s="21">
        <f>IF(AND($AT634=PL①!$D$26,OR(入力①申請書項目!$M634=PL①!$A$25,入力①申請書項目!$M634=PL①!$A$26,入力①申請書項目!$M634=PL①!$A$27)),1,0)</f>
        <v>0</v>
      </c>
      <c r="FL634" s="37" t="str">
        <f t="shared" si="153"/>
        <v/>
      </c>
      <c r="FM634" s="37" t="str">
        <f t="shared" si="154"/>
        <v/>
      </c>
      <c r="FN634" s="37" t="str">
        <f t="shared" si="155"/>
        <v/>
      </c>
      <c r="FO634" s="37" t="str">
        <f t="shared" si="156"/>
        <v/>
      </c>
      <c r="FP634" s="37" t="str">
        <f t="shared" si="157"/>
        <v/>
      </c>
      <c r="FR634" s="54">
        <f t="shared" si="158"/>
        <v>1</v>
      </c>
      <c r="FS634" s="54" t="str">
        <f t="shared" si="159"/>
        <v/>
      </c>
    </row>
    <row r="635" spans="4:175">
      <c r="D635" s="410">
        <v>467</v>
      </c>
      <c r="E635" s="842"/>
      <c r="F635" s="843"/>
      <c r="G635" s="842"/>
      <c r="H635" s="843"/>
      <c r="I635" s="843"/>
      <c r="J635" s="842"/>
      <c r="K635" s="843"/>
      <c r="L635" s="843"/>
      <c r="M635" s="842"/>
      <c r="N635" s="842"/>
      <c r="O635" s="842"/>
      <c r="P635" s="842"/>
      <c r="Q635" s="853"/>
      <c r="R635" s="853"/>
      <c r="S635" s="853"/>
      <c r="T635" s="853"/>
      <c r="U635" s="853"/>
      <c r="V635" s="853"/>
      <c r="W635" s="853"/>
      <c r="X635" s="853"/>
      <c r="Y635" s="853"/>
      <c r="Z635" s="853"/>
      <c r="AA635" s="835"/>
      <c r="AB635" s="836"/>
      <c r="AC635" s="836"/>
      <c r="AD635" s="841"/>
      <c r="AE635" s="853"/>
      <c r="AF635" s="853"/>
      <c r="AG635" s="842"/>
      <c r="AH635" s="842"/>
      <c r="AI635" s="842"/>
      <c r="AJ635" s="842"/>
      <c r="AK635" s="839"/>
      <c r="AL635" s="839"/>
      <c r="AM635" s="839"/>
      <c r="AN635" s="853"/>
      <c r="AO635" s="853"/>
      <c r="AP635" s="849">
        <f t="shared" si="160"/>
        <v>0</v>
      </c>
      <c r="AQ635" s="849"/>
      <c r="AR635" s="849"/>
      <c r="AS635" s="849"/>
      <c r="AT635" s="855"/>
      <c r="AU635" s="855"/>
      <c r="AV635" s="834"/>
      <c r="AW635" s="834"/>
      <c r="AX635" s="834"/>
      <c r="AY635" s="834"/>
      <c r="AZ635" s="834"/>
      <c r="BA635" s="834"/>
      <c r="BB635" s="834"/>
      <c r="BC635" s="834"/>
      <c r="BD635" s="834"/>
      <c r="BE635" s="834"/>
      <c r="BF635" s="834"/>
      <c r="BG635" s="842"/>
      <c r="BH635" s="843"/>
      <c r="BI635" s="843"/>
      <c r="ET635" s="33"/>
      <c r="EU635" s="37">
        <f t="shared" si="147"/>
        <v>0</v>
      </c>
      <c r="EV635" s="37" t="str">
        <f t="shared" si="148"/>
        <v/>
      </c>
      <c r="EX635" s="21">
        <f>IF(AND(OR($M635=PL①!$A$25,$M635=PL①!$A$26,$M635=PL①!$A$27),OR($AG635=PL①!$H$26,$AG635=PL①!$H$27,$AG635=PL①!$H$28)),1,0)</f>
        <v>0</v>
      </c>
      <c r="EY635" s="21">
        <f t="shared" si="149"/>
        <v>0</v>
      </c>
      <c r="EZ635" s="112">
        <f>IF($EY635=0,1,IF($O$73="",0,VLOOKUP($O$73,PL②!$A$58:$P$1517,$EY635))+IF($AD$73="",0,VLOOKUP($AD$73,PL②!$A$58:$P$1517,$EY635))+IF($AS$73="",0,VLOOKUP($AS$73,PL②!$A$58:$P$1517,$EY635)))</f>
        <v>1</v>
      </c>
      <c r="FA635" s="21" t="str">
        <f t="shared" si="150"/>
        <v/>
      </c>
      <c r="FB635" s="112"/>
      <c r="FC635" s="21">
        <f>IF(OR($M635=PL①!$A$25,$M635=PL①!$A$26,$M635=PL①!$A$28,$M635=PL①!$A$29),1,0)</f>
        <v>0</v>
      </c>
      <c r="FF635" s="21">
        <f t="shared" si="151"/>
        <v>0</v>
      </c>
      <c r="FG635" s="21">
        <f t="shared" si="152"/>
        <v>0</v>
      </c>
      <c r="FH635" s="21">
        <f>IF(AND($AG635=PL①!$H$29,OR(入力①申請書項目!$M635=PL①!$A$25,入力①申請書項目!$M635=PL①!$A$26,入力①申請書項目!$M635=PL①!$A$27)),1,0)</f>
        <v>0</v>
      </c>
      <c r="FI635" s="21">
        <f>IF(AND($O$69=PL②!$G$1,入力①申請書項目!$AG635=PL①!$H$26,OR(入力①申請書項目!$M635=PL①!$A$25,入力①申請書項目!$M635=PL①!$A$26,入力①申請書項目!$M635=PL①!$A$28,入力①申請書項目!$M635=PL①!$A$29)),1,0)</f>
        <v>0</v>
      </c>
      <c r="FJ635" s="21">
        <f>IF(AND($AT635=PL①!$D$26,OR(入力①申請書項目!$M635=PL①!$A$25,入力①申請書項目!$M635=PL①!$A$26,入力①申請書項目!$M635=PL①!$A$27)),1,0)</f>
        <v>0</v>
      </c>
      <c r="FL635" s="37" t="str">
        <f t="shared" si="153"/>
        <v/>
      </c>
      <c r="FM635" s="37" t="str">
        <f t="shared" si="154"/>
        <v/>
      </c>
      <c r="FN635" s="37" t="str">
        <f t="shared" si="155"/>
        <v/>
      </c>
      <c r="FO635" s="37" t="str">
        <f t="shared" si="156"/>
        <v/>
      </c>
      <c r="FP635" s="37" t="str">
        <f t="shared" si="157"/>
        <v/>
      </c>
      <c r="FR635" s="54">
        <f t="shared" si="158"/>
        <v>1</v>
      </c>
      <c r="FS635" s="54" t="str">
        <f t="shared" si="159"/>
        <v/>
      </c>
    </row>
    <row r="636" spans="4:175">
      <c r="D636" s="410">
        <v>468</v>
      </c>
      <c r="E636" s="842"/>
      <c r="F636" s="843"/>
      <c r="G636" s="842"/>
      <c r="H636" s="843"/>
      <c r="I636" s="843"/>
      <c r="J636" s="842"/>
      <c r="K636" s="843"/>
      <c r="L636" s="843"/>
      <c r="M636" s="842"/>
      <c r="N636" s="842"/>
      <c r="O636" s="842"/>
      <c r="P636" s="842"/>
      <c r="Q636" s="853"/>
      <c r="R636" s="853"/>
      <c r="S636" s="853"/>
      <c r="T636" s="853"/>
      <c r="U636" s="853"/>
      <c r="V636" s="853"/>
      <c r="W636" s="853"/>
      <c r="X636" s="853"/>
      <c r="Y636" s="853"/>
      <c r="Z636" s="853"/>
      <c r="AA636" s="837"/>
      <c r="AB636" s="838"/>
      <c r="AC636" s="838"/>
      <c r="AD636" s="841"/>
      <c r="AE636" s="853"/>
      <c r="AF636" s="853"/>
      <c r="AG636" s="842"/>
      <c r="AH636" s="842"/>
      <c r="AI636" s="842"/>
      <c r="AJ636" s="842"/>
      <c r="AK636" s="839"/>
      <c r="AL636" s="839"/>
      <c r="AM636" s="839"/>
      <c r="AN636" s="853"/>
      <c r="AO636" s="853"/>
      <c r="AP636" s="849">
        <f t="shared" si="160"/>
        <v>0</v>
      </c>
      <c r="AQ636" s="849"/>
      <c r="AR636" s="849"/>
      <c r="AS636" s="849"/>
      <c r="AT636" s="855"/>
      <c r="AU636" s="855"/>
      <c r="AV636" s="834"/>
      <c r="AW636" s="834"/>
      <c r="AX636" s="834"/>
      <c r="AY636" s="834"/>
      <c r="AZ636" s="834"/>
      <c r="BA636" s="834"/>
      <c r="BB636" s="834"/>
      <c r="BC636" s="834"/>
      <c r="BD636" s="834"/>
      <c r="BE636" s="834"/>
      <c r="BF636" s="834"/>
      <c r="BG636" s="842"/>
      <c r="BH636" s="843"/>
      <c r="BI636" s="843"/>
      <c r="ET636" s="33"/>
      <c r="EU636" s="37">
        <f t="shared" si="147"/>
        <v>0</v>
      </c>
      <c r="EV636" s="37" t="str">
        <f t="shared" si="148"/>
        <v/>
      </c>
      <c r="EX636" s="21">
        <f>IF(AND(OR($M636=PL①!$A$25,$M636=PL①!$A$26,$M636=PL①!$A$27),OR($AG636=PL①!$H$26,$AG636=PL①!$H$27,$AG636=PL①!$H$28)),1,0)</f>
        <v>0</v>
      </c>
      <c r="EY636" s="21">
        <f t="shared" si="149"/>
        <v>0</v>
      </c>
      <c r="EZ636" s="112">
        <f>IF($EY636=0,1,IF($O$73="",0,VLOOKUP($O$73,PL②!$A$58:$P$1517,$EY636))+IF($AD$73="",0,VLOOKUP($AD$73,PL②!$A$58:$P$1517,$EY636))+IF($AS$73="",0,VLOOKUP($AS$73,PL②!$A$58:$P$1517,$EY636)))</f>
        <v>1</v>
      </c>
      <c r="FA636" s="21" t="str">
        <f t="shared" si="150"/>
        <v/>
      </c>
      <c r="FB636" s="112"/>
      <c r="FC636" s="21">
        <f>IF(OR($M636=PL①!$A$25,$M636=PL①!$A$26,$M636=PL①!$A$28,$M636=PL①!$A$29),1,0)</f>
        <v>0</v>
      </c>
      <c r="FF636" s="21">
        <f t="shared" si="151"/>
        <v>0</v>
      </c>
      <c r="FG636" s="21">
        <f t="shared" si="152"/>
        <v>0</v>
      </c>
      <c r="FH636" s="21">
        <f>IF(AND($AG636=PL①!$H$29,OR(入力①申請書項目!$M636=PL①!$A$25,入力①申請書項目!$M636=PL①!$A$26,入力①申請書項目!$M636=PL①!$A$27)),1,0)</f>
        <v>0</v>
      </c>
      <c r="FI636" s="21">
        <f>IF(AND($O$69=PL②!$G$1,入力①申請書項目!$AG636=PL①!$H$26,OR(入力①申請書項目!$M636=PL①!$A$25,入力①申請書項目!$M636=PL①!$A$26,入力①申請書項目!$M636=PL①!$A$28,入力①申請書項目!$M636=PL①!$A$29)),1,0)</f>
        <v>0</v>
      </c>
      <c r="FJ636" s="21">
        <f>IF(AND($AT636=PL①!$D$26,OR(入力①申請書項目!$M636=PL①!$A$25,入力①申請書項目!$M636=PL①!$A$26,入力①申請書項目!$M636=PL①!$A$27)),1,0)</f>
        <v>0</v>
      </c>
      <c r="FL636" s="37" t="str">
        <f t="shared" si="153"/>
        <v/>
      </c>
      <c r="FM636" s="37" t="str">
        <f t="shared" si="154"/>
        <v/>
      </c>
      <c r="FN636" s="37" t="str">
        <f t="shared" si="155"/>
        <v/>
      </c>
      <c r="FO636" s="37" t="str">
        <f t="shared" si="156"/>
        <v/>
      </c>
      <c r="FP636" s="37" t="str">
        <f t="shared" si="157"/>
        <v/>
      </c>
      <c r="FR636" s="54">
        <f t="shared" si="158"/>
        <v>1</v>
      </c>
      <c r="FS636" s="54" t="str">
        <f t="shared" si="159"/>
        <v/>
      </c>
    </row>
    <row r="637" spans="4:175">
      <c r="D637" s="410">
        <v>469</v>
      </c>
      <c r="E637" s="842"/>
      <c r="F637" s="843"/>
      <c r="G637" s="842"/>
      <c r="H637" s="843"/>
      <c r="I637" s="843"/>
      <c r="J637" s="842"/>
      <c r="K637" s="843"/>
      <c r="L637" s="843"/>
      <c r="M637" s="842"/>
      <c r="N637" s="842"/>
      <c r="O637" s="842"/>
      <c r="P637" s="842"/>
      <c r="Q637" s="853"/>
      <c r="R637" s="853"/>
      <c r="S637" s="853"/>
      <c r="T637" s="853"/>
      <c r="U637" s="853"/>
      <c r="V637" s="853"/>
      <c r="W637" s="853"/>
      <c r="X637" s="853"/>
      <c r="Y637" s="853"/>
      <c r="Z637" s="853"/>
      <c r="AA637" s="835"/>
      <c r="AB637" s="836"/>
      <c r="AC637" s="836"/>
      <c r="AD637" s="840"/>
      <c r="AE637" s="840"/>
      <c r="AF637" s="841"/>
      <c r="AG637" s="850"/>
      <c r="AH637" s="851"/>
      <c r="AI637" s="851"/>
      <c r="AJ637" s="852"/>
      <c r="AK637" s="839"/>
      <c r="AL637" s="839"/>
      <c r="AM637" s="839"/>
      <c r="AN637" s="854"/>
      <c r="AO637" s="840"/>
      <c r="AP637" s="849">
        <f t="shared" si="160"/>
        <v>0</v>
      </c>
      <c r="AQ637" s="849"/>
      <c r="AR637" s="849"/>
      <c r="AS637" s="849"/>
      <c r="AT637" s="847"/>
      <c r="AU637" s="848"/>
      <c r="AV637" s="834"/>
      <c r="AW637" s="834"/>
      <c r="AX637" s="834"/>
      <c r="AY637" s="834"/>
      <c r="AZ637" s="834"/>
      <c r="BA637" s="834"/>
      <c r="BB637" s="834"/>
      <c r="BC637" s="834"/>
      <c r="BD637" s="844"/>
      <c r="BE637" s="845"/>
      <c r="BF637" s="846"/>
      <c r="BG637" s="842"/>
      <c r="BH637" s="843"/>
      <c r="BI637" s="843"/>
      <c r="ET637" s="33"/>
      <c r="EU637" s="37">
        <f t="shared" si="147"/>
        <v>0</v>
      </c>
      <c r="EV637" s="37" t="str">
        <f t="shared" si="148"/>
        <v/>
      </c>
      <c r="EX637" s="21">
        <f>IF(AND(OR($M637=PL①!$A$25,$M637=PL①!$A$26,$M637=PL①!$A$27),OR($AG637=PL①!$H$26,$AG637=PL①!$H$27,$AG637=PL①!$H$28)),1,0)</f>
        <v>0</v>
      </c>
      <c r="EY637" s="21">
        <f t="shared" si="149"/>
        <v>0</v>
      </c>
      <c r="EZ637" s="112">
        <f>IF($EY637=0,1,IF($O$73="",0,VLOOKUP($O$73,PL②!$A$58:$P$1517,$EY637))+IF($AD$73="",0,VLOOKUP($AD$73,PL②!$A$58:$P$1517,$EY637))+IF($AS$73="",0,VLOOKUP($AS$73,PL②!$A$58:$P$1517,$EY637)))</f>
        <v>1</v>
      </c>
      <c r="FA637" s="21" t="str">
        <f t="shared" si="150"/>
        <v/>
      </c>
      <c r="FB637" s="112"/>
      <c r="FC637" s="21">
        <f>IF(OR($M637=PL①!$A$25,$M637=PL①!$A$26,$M637=PL①!$A$28,$M637=PL①!$A$29),1,0)</f>
        <v>0</v>
      </c>
      <c r="FF637" s="21">
        <f t="shared" si="151"/>
        <v>0</v>
      </c>
      <c r="FG637" s="21">
        <f t="shared" si="152"/>
        <v>0</v>
      </c>
      <c r="FH637" s="21">
        <f>IF(AND($AG637=PL①!$H$29,OR(入力①申請書項目!$M637=PL①!$A$25,入力①申請書項目!$M637=PL①!$A$26,入力①申請書項目!$M637=PL①!$A$27)),1,0)</f>
        <v>0</v>
      </c>
      <c r="FI637" s="21">
        <f>IF(AND($O$69=PL②!$G$1,入力①申請書項目!$AG637=PL①!$H$26,OR(入力①申請書項目!$M637=PL①!$A$25,入力①申請書項目!$M637=PL①!$A$26,入力①申請書項目!$M637=PL①!$A$28,入力①申請書項目!$M637=PL①!$A$29)),1,0)</f>
        <v>0</v>
      </c>
      <c r="FJ637" s="21">
        <f>IF(AND($AT637=PL①!$D$26,OR(入力①申請書項目!$M637=PL①!$A$25,入力①申請書項目!$M637=PL①!$A$26,入力①申請書項目!$M637=PL①!$A$27)),1,0)</f>
        <v>0</v>
      </c>
      <c r="FL637" s="37" t="str">
        <f t="shared" si="153"/>
        <v/>
      </c>
      <c r="FM637" s="37" t="str">
        <f t="shared" si="154"/>
        <v/>
      </c>
      <c r="FN637" s="37" t="str">
        <f t="shared" si="155"/>
        <v/>
      </c>
      <c r="FO637" s="37" t="str">
        <f t="shared" si="156"/>
        <v/>
      </c>
      <c r="FP637" s="37" t="str">
        <f t="shared" si="157"/>
        <v/>
      </c>
      <c r="FR637" s="54">
        <f t="shared" si="158"/>
        <v>1</v>
      </c>
      <c r="FS637" s="54" t="str">
        <f t="shared" si="159"/>
        <v/>
      </c>
    </row>
    <row r="638" spans="4:175">
      <c r="D638" s="410">
        <v>470</v>
      </c>
      <c r="E638" s="842"/>
      <c r="F638" s="843"/>
      <c r="G638" s="842"/>
      <c r="H638" s="843"/>
      <c r="I638" s="843"/>
      <c r="J638" s="842"/>
      <c r="K638" s="843"/>
      <c r="L638" s="843"/>
      <c r="M638" s="842"/>
      <c r="N638" s="842"/>
      <c r="O638" s="842"/>
      <c r="P638" s="842"/>
      <c r="Q638" s="853"/>
      <c r="R638" s="853"/>
      <c r="S638" s="853"/>
      <c r="T638" s="853"/>
      <c r="U638" s="853"/>
      <c r="V638" s="853"/>
      <c r="W638" s="853"/>
      <c r="X638" s="853"/>
      <c r="Y638" s="853"/>
      <c r="Z638" s="853"/>
      <c r="AA638" s="835"/>
      <c r="AB638" s="836"/>
      <c r="AC638" s="836"/>
      <c r="AD638" s="841"/>
      <c r="AE638" s="853"/>
      <c r="AF638" s="853"/>
      <c r="AG638" s="842"/>
      <c r="AH638" s="842"/>
      <c r="AI638" s="842"/>
      <c r="AJ638" s="842"/>
      <c r="AK638" s="839"/>
      <c r="AL638" s="839"/>
      <c r="AM638" s="839"/>
      <c r="AN638" s="853"/>
      <c r="AO638" s="853"/>
      <c r="AP638" s="849">
        <f t="shared" si="160"/>
        <v>0</v>
      </c>
      <c r="AQ638" s="849"/>
      <c r="AR638" s="849"/>
      <c r="AS638" s="849"/>
      <c r="AT638" s="855"/>
      <c r="AU638" s="855"/>
      <c r="AV638" s="834"/>
      <c r="AW638" s="834"/>
      <c r="AX638" s="834"/>
      <c r="AY638" s="834"/>
      <c r="AZ638" s="834"/>
      <c r="BA638" s="834"/>
      <c r="BB638" s="834"/>
      <c r="BC638" s="834"/>
      <c r="BD638" s="834"/>
      <c r="BE638" s="834"/>
      <c r="BF638" s="834"/>
      <c r="BG638" s="842"/>
      <c r="BH638" s="843"/>
      <c r="BI638" s="843"/>
      <c r="ET638" s="33"/>
      <c r="EU638" s="37">
        <f t="shared" si="147"/>
        <v>0</v>
      </c>
      <c r="EV638" s="37" t="str">
        <f t="shared" si="148"/>
        <v/>
      </c>
      <c r="EX638" s="21">
        <f>IF(AND(OR($M638=PL①!$A$25,$M638=PL①!$A$26,$M638=PL①!$A$27),OR($AG638=PL①!$H$26,$AG638=PL①!$H$27,$AG638=PL①!$H$28)),1,0)</f>
        <v>0</v>
      </c>
      <c r="EY638" s="21">
        <f t="shared" si="149"/>
        <v>0</v>
      </c>
      <c r="EZ638" s="112">
        <f>IF($EY638=0,1,IF($O$73="",0,VLOOKUP($O$73,PL②!$A$58:$P$1517,$EY638))+IF($AD$73="",0,VLOOKUP($AD$73,PL②!$A$58:$P$1517,$EY638))+IF($AS$73="",0,VLOOKUP($AS$73,PL②!$A$58:$P$1517,$EY638)))</f>
        <v>1</v>
      </c>
      <c r="FA638" s="21" t="str">
        <f t="shared" si="150"/>
        <v/>
      </c>
      <c r="FB638" s="112"/>
      <c r="FC638" s="21">
        <f>IF(OR($M638=PL①!$A$25,$M638=PL①!$A$26,$M638=PL①!$A$28,$M638=PL①!$A$29),1,0)</f>
        <v>0</v>
      </c>
      <c r="FF638" s="21">
        <f t="shared" si="151"/>
        <v>0</v>
      </c>
      <c r="FG638" s="21">
        <f t="shared" si="152"/>
        <v>0</v>
      </c>
      <c r="FH638" s="21">
        <f>IF(AND($AG638=PL①!$H$29,OR(入力①申請書項目!$M638=PL①!$A$25,入力①申請書項目!$M638=PL①!$A$26,入力①申請書項目!$M638=PL①!$A$27)),1,0)</f>
        <v>0</v>
      </c>
      <c r="FI638" s="21">
        <f>IF(AND($O$69=PL②!$G$1,入力①申請書項目!$AG638=PL①!$H$26,OR(入力①申請書項目!$M638=PL①!$A$25,入力①申請書項目!$M638=PL①!$A$26,入力①申請書項目!$M638=PL①!$A$28,入力①申請書項目!$M638=PL①!$A$29)),1,0)</f>
        <v>0</v>
      </c>
      <c r="FJ638" s="21">
        <f>IF(AND($AT638=PL①!$D$26,OR(入力①申請書項目!$M638=PL①!$A$25,入力①申請書項目!$M638=PL①!$A$26,入力①申請書項目!$M638=PL①!$A$27)),1,0)</f>
        <v>0</v>
      </c>
      <c r="FL638" s="37" t="str">
        <f t="shared" si="153"/>
        <v/>
      </c>
      <c r="FM638" s="37" t="str">
        <f t="shared" si="154"/>
        <v/>
      </c>
      <c r="FN638" s="37" t="str">
        <f t="shared" si="155"/>
        <v/>
      </c>
      <c r="FO638" s="37" t="str">
        <f t="shared" si="156"/>
        <v/>
      </c>
      <c r="FP638" s="37" t="str">
        <f t="shared" si="157"/>
        <v/>
      </c>
      <c r="FR638" s="54">
        <f t="shared" si="158"/>
        <v>1</v>
      </c>
      <c r="FS638" s="54" t="str">
        <f t="shared" si="159"/>
        <v/>
      </c>
    </row>
    <row r="639" spans="4:175">
      <c r="D639" s="410">
        <v>471</v>
      </c>
      <c r="E639" s="842"/>
      <c r="F639" s="843"/>
      <c r="G639" s="842"/>
      <c r="H639" s="843"/>
      <c r="I639" s="843"/>
      <c r="J639" s="842"/>
      <c r="K639" s="843"/>
      <c r="L639" s="843"/>
      <c r="M639" s="842"/>
      <c r="N639" s="842"/>
      <c r="O639" s="842"/>
      <c r="P639" s="842"/>
      <c r="Q639" s="853"/>
      <c r="R639" s="853"/>
      <c r="S639" s="853"/>
      <c r="T639" s="853"/>
      <c r="U639" s="853"/>
      <c r="V639" s="853"/>
      <c r="W639" s="853"/>
      <c r="X639" s="853"/>
      <c r="Y639" s="853"/>
      <c r="Z639" s="853"/>
      <c r="AA639" s="837"/>
      <c r="AB639" s="838"/>
      <c r="AC639" s="838"/>
      <c r="AD639" s="841"/>
      <c r="AE639" s="853"/>
      <c r="AF639" s="853"/>
      <c r="AG639" s="842"/>
      <c r="AH639" s="842"/>
      <c r="AI639" s="842"/>
      <c r="AJ639" s="842"/>
      <c r="AK639" s="839"/>
      <c r="AL639" s="839"/>
      <c r="AM639" s="839"/>
      <c r="AN639" s="853"/>
      <c r="AO639" s="853"/>
      <c r="AP639" s="849">
        <f t="shared" si="160"/>
        <v>0</v>
      </c>
      <c r="AQ639" s="849"/>
      <c r="AR639" s="849"/>
      <c r="AS639" s="849"/>
      <c r="AT639" s="855"/>
      <c r="AU639" s="855"/>
      <c r="AV639" s="834"/>
      <c r="AW639" s="834"/>
      <c r="AX639" s="834"/>
      <c r="AY639" s="834"/>
      <c r="AZ639" s="834"/>
      <c r="BA639" s="834"/>
      <c r="BB639" s="834"/>
      <c r="BC639" s="834"/>
      <c r="BD639" s="834"/>
      <c r="BE639" s="834"/>
      <c r="BF639" s="834"/>
      <c r="BG639" s="842"/>
      <c r="BH639" s="843"/>
      <c r="BI639" s="843"/>
      <c r="ET639" s="33"/>
      <c r="EU639" s="37">
        <f t="shared" si="147"/>
        <v>0</v>
      </c>
      <c r="EV639" s="37" t="str">
        <f t="shared" si="148"/>
        <v/>
      </c>
      <c r="EX639" s="21">
        <f>IF(AND(OR($M639=PL①!$A$25,$M639=PL①!$A$26,$M639=PL①!$A$27),OR($AG639=PL①!$H$26,$AG639=PL①!$H$27,$AG639=PL①!$H$28)),1,0)</f>
        <v>0</v>
      </c>
      <c r="EY639" s="21">
        <f t="shared" si="149"/>
        <v>0</v>
      </c>
      <c r="EZ639" s="112">
        <f>IF($EY639=0,1,IF($O$73="",0,VLOOKUP($O$73,PL②!$A$58:$P$1517,$EY639))+IF($AD$73="",0,VLOOKUP($AD$73,PL②!$A$58:$P$1517,$EY639))+IF($AS$73="",0,VLOOKUP($AS$73,PL②!$A$58:$P$1517,$EY639)))</f>
        <v>1</v>
      </c>
      <c r="FA639" s="21" t="str">
        <f t="shared" si="150"/>
        <v/>
      </c>
      <c r="FB639" s="112"/>
      <c r="FC639" s="21">
        <f>IF(OR($M639=PL①!$A$25,$M639=PL①!$A$26,$M639=PL①!$A$28,$M639=PL①!$A$29),1,0)</f>
        <v>0</v>
      </c>
      <c r="FF639" s="21">
        <f t="shared" si="151"/>
        <v>0</v>
      </c>
      <c r="FG639" s="21">
        <f t="shared" si="152"/>
        <v>0</v>
      </c>
      <c r="FH639" s="21">
        <f>IF(AND($AG639=PL①!$H$29,OR(入力①申請書項目!$M639=PL①!$A$25,入力①申請書項目!$M639=PL①!$A$26,入力①申請書項目!$M639=PL①!$A$27)),1,0)</f>
        <v>0</v>
      </c>
      <c r="FI639" s="21">
        <f>IF(AND($O$69=PL②!$G$1,入力①申請書項目!$AG639=PL①!$H$26,OR(入力①申請書項目!$M639=PL①!$A$25,入力①申請書項目!$M639=PL①!$A$26,入力①申請書項目!$M639=PL①!$A$28,入力①申請書項目!$M639=PL①!$A$29)),1,0)</f>
        <v>0</v>
      </c>
      <c r="FJ639" s="21">
        <f>IF(AND($AT639=PL①!$D$26,OR(入力①申請書項目!$M639=PL①!$A$25,入力①申請書項目!$M639=PL①!$A$26,入力①申請書項目!$M639=PL①!$A$27)),1,0)</f>
        <v>0</v>
      </c>
      <c r="FL639" s="37" t="str">
        <f t="shared" si="153"/>
        <v/>
      </c>
      <c r="FM639" s="37" t="str">
        <f t="shared" si="154"/>
        <v/>
      </c>
      <c r="FN639" s="37" t="str">
        <f t="shared" si="155"/>
        <v/>
      </c>
      <c r="FO639" s="37" t="str">
        <f t="shared" si="156"/>
        <v/>
      </c>
      <c r="FP639" s="37" t="str">
        <f t="shared" si="157"/>
        <v/>
      </c>
      <c r="FR639" s="54">
        <f t="shared" si="158"/>
        <v>1</v>
      </c>
      <c r="FS639" s="54" t="str">
        <f t="shared" si="159"/>
        <v/>
      </c>
    </row>
    <row r="640" spans="4:175">
      <c r="D640" s="410">
        <v>472</v>
      </c>
      <c r="E640" s="842"/>
      <c r="F640" s="843"/>
      <c r="G640" s="842"/>
      <c r="H640" s="843"/>
      <c r="I640" s="843"/>
      <c r="J640" s="842"/>
      <c r="K640" s="843"/>
      <c r="L640" s="843"/>
      <c r="M640" s="842"/>
      <c r="N640" s="842"/>
      <c r="O640" s="842"/>
      <c r="P640" s="842"/>
      <c r="Q640" s="853"/>
      <c r="R640" s="853"/>
      <c r="S640" s="853"/>
      <c r="T640" s="853"/>
      <c r="U640" s="853"/>
      <c r="V640" s="853"/>
      <c r="W640" s="853"/>
      <c r="X640" s="853"/>
      <c r="Y640" s="853"/>
      <c r="Z640" s="853"/>
      <c r="AA640" s="835"/>
      <c r="AB640" s="836"/>
      <c r="AC640" s="836"/>
      <c r="AD640" s="840"/>
      <c r="AE640" s="840"/>
      <c r="AF640" s="841"/>
      <c r="AG640" s="850"/>
      <c r="AH640" s="851"/>
      <c r="AI640" s="851"/>
      <c r="AJ640" s="852"/>
      <c r="AK640" s="839"/>
      <c r="AL640" s="839"/>
      <c r="AM640" s="839"/>
      <c r="AN640" s="854"/>
      <c r="AO640" s="840"/>
      <c r="AP640" s="849">
        <f t="shared" si="160"/>
        <v>0</v>
      </c>
      <c r="AQ640" s="849"/>
      <c r="AR640" s="849"/>
      <c r="AS640" s="849"/>
      <c r="AT640" s="847"/>
      <c r="AU640" s="848"/>
      <c r="AV640" s="834"/>
      <c r="AW640" s="834"/>
      <c r="AX640" s="834"/>
      <c r="AY640" s="834"/>
      <c r="AZ640" s="834"/>
      <c r="BA640" s="834"/>
      <c r="BB640" s="834"/>
      <c r="BC640" s="834"/>
      <c r="BD640" s="844"/>
      <c r="BE640" s="845"/>
      <c r="BF640" s="846"/>
      <c r="BG640" s="842"/>
      <c r="BH640" s="843"/>
      <c r="BI640" s="843"/>
      <c r="ET640" s="33"/>
      <c r="EU640" s="37">
        <f t="shared" si="147"/>
        <v>0</v>
      </c>
      <c r="EV640" s="37" t="str">
        <f t="shared" si="148"/>
        <v/>
      </c>
      <c r="EX640" s="21">
        <f>IF(AND(OR($M640=PL①!$A$25,$M640=PL①!$A$26,$M640=PL①!$A$27),OR($AG640=PL①!$H$26,$AG640=PL①!$H$27,$AG640=PL①!$H$28)),1,0)</f>
        <v>0</v>
      </c>
      <c r="EY640" s="21">
        <f t="shared" si="149"/>
        <v>0</v>
      </c>
      <c r="EZ640" s="112">
        <f>IF($EY640=0,1,IF($O$73="",0,VLOOKUP($O$73,PL②!$A$58:$P$1517,$EY640))+IF($AD$73="",0,VLOOKUP($AD$73,PL②!$A$58:$P$1517,$EY640))+IF($AS$73="",0,VLOOKUP($AS$73,PL②!$A$58:$P$1517,$EY640)))</f>
        <v>1</v>
      </c>
      <c r="FA640" s="21" t="str">
        <f t="shared" si="150"/>
        <v/>
      </c>
      <c r="FB640" s="112"/>
      <c r="FC640" s="21">
        <f>IF(OR($M640=PL①!$A$25,$M640=PL①!$A$26,$M640=PL①!$A$28,$M640=PL①!$A$29),1,0)</f>
        <v>0</v>
      </c>
      <c r="FF640" s="21">
        <f t="shared" si="151"/>
        <v>0</v>
      </c>
      <c r="FG640" s="21">
        <f t="shared" si="152"/>
        <v>0</v>
      </c>
      <c r="FH640" s="21">
        <f>IF(AND($AG640=PL①!$H$29,OR(入力①申請書項目!$M640=PL①!$A$25,入力①申請書項目!$M640=PL①!$A$26,入力①申請書項目!$M640=PL①!$A$27)),1,0)</f>
        <v>0</v>
      </c>
      <c r="FI640" s="21">
        <f>IF(AND($O$69=PL②!$G$1,入力①申請書項目!$AG640=PL①!$H$26,OR(入力①申請書項目!$M640=PL①!$A$25,入力①申請書項目!$M640=PL①!$A$26,入力①申請書項目!$M640=PL①!$A$28,入力①申請書項目!$M640=PL①!$A$29)),1,0)</f>
        <v>0</v>
      </c>
      <c r="FJ640" s="21">
        <f>IF(AND($AT640=PL①!$D$26,OR(入力①申請書項目!$M640=PL①!$A$25,入力①申請書項目!$M640=PL①!$A$26,入力①申請書項目!$M640=PL①!$A$27)),1,0)</f>
        <v>0</v>
      </c>
      <c r="FL640" s="37" t="str">
        <f t="shared" si="153"/>
        <v/>
      </c>
      <c r="FM640" s="37" t="str">
        <f t="shared" si="154"/>
        <v/>
      </c>
      <c r="FN640" s="37" t="str">
        <f t="shared" si="155"/>
        <v/>
      </c>
      <c r="FO640" s="37" t="str">
        <f t="shared" si="156"/>
        <v/>
      </c>
      <c r="FP640" s="37" t="str">
        <f t="shared" si="157"/>
        <v/>
      </c>
      <c r="FR640" s="54">
        <f t="shared" si="158"/>
        <v>1</v>
      </c>
      <c r="FS640" s="54" t="str">
        <f t="shared" si="159"/>
        <v/>
      </c>
    </row>
    <row r="641" spans="4:175">
      <c r="D641" s="410">
        <v>473</v>
      </c>
      <c r="E641" s="842"/>
      <c r="F641" s="843"/>
      <c r="G641" s="842"/>
      <c r="H641" s="843"/>
      <c r="I641" s="843"/>
      <c r="J641" s="842"/>
      <c r="K641" s="843"/>
      <c r="L641" s="843"/>
      <c r="M641" s="842"/>
      <c r="N641" s="842"/>
      <c r="O641" s="842"/>
      <c r="P641" s="842"/>
      <c r="Q641" s="853"/>
      <c r="R641" s="853"/>
      <c r="S641" s="853"/>
      <c r="T641" s="853"/>
      <c r="U641" s="853"/>
      <c r="V641" s="853"/>
      <c r="W641" s="853"/>
      <c r="X641" s="853"/>
      <c r="Y641" s="853"/>
      <c r="Z641" s="853"/>
      <c r="AA641" s="835"/>
      <c r="AB641" s="836"/>
      <c r="AC641" s="836"/>
      <c r="AD641" s="841"/>
      <c r="AE641" s="853"/>
      <c r="AF641" s="853"/>
      <c r="AG641" s="842"/>
      <c r="AH641" s="842"/>
      <c r="AI641" s="842"/>
      <c r="AJ641" s="842"/>
      <c r="AK641" s="839"/>
      <c r="AL641" s="839"/>
      <c r="AM641" s="839"/>
      <c r="AN641" s="853"/>
      <c r="AO641" s="853"/>
      <c r="AP641" s="849">
        <f t="shared" si="160"/>
        <v>0</v>
      </c>
      <c r="AQ641" s="849"/>
      <c r="AR641" s="849"/>
      <c r="AS641" s="849"/>
      <c r="AT641" s="855"/>
      <c r="AU641" s="855"/>
      <c r="AV641" s="834"/>
      <c r="AW641" s="834"/>
      <c r="AX641" s="834"/>
      <c r="AY641" s="834"/>
      <c r="AZ641" s="834"/>
      <c r="BA641" s="834"/>
      <c r="BB641" s="834"/>
      <c r="BC641" s="834"/>
      <c r="BD641" s="834"/>
      <c r="BE641" s="834"/>
      <c r="BF641" s="834"/>
      <c r="BG641" s="842"/>
      <c r="BH641" s="843"/>
      <c r="BI641" s="843"/>
      <c r="ET641" s="33"/>
      <c r="EU641" s="37">
        <f t="shared" si="147"/>
        <v>0</v>
      </c>
      <c r="EV641" s="37" t="str">
        <f t="shared" si="148"/>
        <v/>
      </c>
      <c r="EX641" s="21">
        <f>IF(AND(OR($M641=PL①!$A$25,$M641=PL①!$A$26,$M641=PL①!$A$27),OR($AG641=PL①!$H$26,$AG641=PL①!$H$27,$AG641=PL①!$H$28)),1,0)</f>
        <v>0</v>
      </c>
      <c r="EY641" s="21">
        <f t="shared" si="149"/>
        <v>0</v>
      </c>
      <c r="EZ641" s="112">
        <f>IF($EY641=0,1,IF($O$73="",0,VLOOKUP($O$73,PL②!$A$58:$P$1517,$EY641))+IF($AD$73="",0,VLOOKUP($AD$73,PL②!$A$58:$P$1517,$EY641))+IF($AS$73="",0,VLOOKUP($AS$73,PL②!$A$58:$P$1517,$EY641)))</f>
        <v>1</v>
      </c>
      <c r="FA641" s="21" t="str">
        <f t="shared" si="150"/>
        <v/>
      </c>
      <c r="FB641" s="112"/>
      <c r="FC641" s="21">
        <f>IF(OR($M641=PL①!$A$25,$M641=PL①!$A$26,$M641=PL①!$A$28,$M641=PL①!$A$29),1,0)</f>
        <v>0</v>
      </c>
      <c r="FF641" s="21">
        <f t="shared" si="151"/>
        <v>0</v>
      </c>
      <c r="FG641" s="21">
        <f t="shared" si="152"/>
        <v>0</v>
      </c>
      <c r="FH641" s="21">
        <f>IF(AND($AG641=PL①!$H$29,OR(入力①申請書項目!$M641=PL①!$A$25,入力①申請書項目!$M641=PL①!$A$26,入力①申請書項目!$M641=PL①!$A$27)),1,0)</f>
        <v>0</v>
      </c>
      <c r="FI641" s="21">
        <f>IF(AND($O$69=PL②!$G$1,入力①申請書項目!$AG641=PL①!$H$26,OR(入力①申請書項目!$M641=PL①!$A$25,入力①申請書項目!$M641=PL①!$A$26,入力①申請書項目!$M641=PL①!$A$28,入力①申請書項目!$M641=PL①!$A$29)),1,0)</f>
        <v>0</v>
      </c>
      <c r="FJ641" s="21">
        <f>IF(AND($AT641=PL①!$D$26,OR(入力①申請書項目!$M641=PL①!$A$25,入力①申請書項目!$M641=PL①!$A$26,入力①申請書項目!$M641=PL①!$A$27)),1,0)</f>
        <v>0</v>
      </c>
      <c r="FL641" s="37" t="str">
        <f t="shared" si="153"/>
        <v/>
      </c>
      <c r="FM641" s="37" t="str">
        <f t="shared" si="154"/>
        <v/>
      </c>
      <c r="FN641" s="37" t="str">
        <f t="shared" si="155"/>
        <v/>
      </c>
      <c r="FO641" s="37" t="str">
        <f t="shared" si="156"/>
        <v/>
      </c>
      <c r="FP641" s="37" t="str">
        <f t="shared" si="157"/>
        <v/>
      </c>
      <c r="FR641" s="54">
        <f t="shared" si="158"/>
        <v>1</v>
      </c>
      <c r="FS641" s="54" t="str">
        <f t="shared" si="159"/>
        <v/>
      </c>
    </row>
    <row r="642" spans="4:175">
      <c r="D642" s="410">
        <v>474</v>
      </c>
      <c r="E642" s="842"/>
      <c r="F642" s="843"/>
      <c r="G642" s="842"/>
      <c r="H642" s="843"/>
      <c r="I642" s="843"/>
      <c r="J642" s="842"/>
      <c r="K642" s="843"/>
      <c r="L642" s="843"/>
      <c r="M642" s="842"/>
      <c r="N642" s="842"/>
      <c r="O642" s="842"/>
      <c r="P642" s="842"/>
      <c r="Q642" s="853"/>
      <c r="R642" s="853"/>
      <c r="S642" s="853"/>
      <c r="T642" s="853"/>
      <c r="U642" s="853"/>
      <c r="V642" s="853"/>
      <c r="W642" s="853"/>
      <c r="X642" s="853"/>
      <c r="Y642" s="853"/>
      <c r="Z642" s="853"/>
      <c r="AA642" s="837"/>
      <c r="AB642" s="838"/>
      <c r="AC642" s="838"/>
      <c r="AD642" s="841"/>
      <c r="AE642" s="853"/>
      <c r="AF642" s="853"/>
      <c r="AG642" s="842"/>
      <c r="AH642" s="842"/>
      <c r="AI642" s="842"/>
      <c r="AJ642" s="842"/>
      <c r="AK642" s="839"/>
      <c r="AL642" s="839"/>
      <c r="AM642" s="839"/>
      <c r="AN642" s="853"/>
      <c r="AO642" s="853"/>
      <c r="AP642" s="849">
        <f t="shared" si="160"/>
        <v>0</v>
      </c>
      <c r="AQ642" s="849"/>
      <c r="AR642" s="849"/>
      <c r="AS642" s="849"/>
      <c r="AT642" s="855"/>
      <c r="AU642" s="855"/>
      <c r="AV642" s="834"/>
      <c r="AW642" s="834"/>
      <c r="AX642" s="834"/>
      <c r="AY642" s="834"/>
      <c r="AZ642" s="834"/>
      <c r="BA642" s="834"/>
      <c r="BB642" s="834"/>
      <c r="BC642" s="834"/>
      <c r="BD642" s="834"/>
      <c r="BE642" s="834"/>
      <c r="BF642" s="834"/>
      <c r="BG642" s="842"/>
      <c r="BH642" s="843"/>
      <c r="BI642" s="843"/>
      <c r="ET642" s="33"/>
      <c r="EU642" s="37">
        <f t="shared" si="147"/>
        <v>0</v>
      </c>
      <c r="EV642" s="37" t="str">
        <f t="shared" si="148"/>
        <v/>
      </c>
      <c r="EX642" s="21">
        <f>IF(AND(OR($M642=PL①!$A$25,$M642=PL①!$A$26,$M642=PL①!$A$27),OR($AG642=PL①!$H$26,$AG642=PL①!$H$27,$AG642=PL①!$H$28)),1,0)</f>
        <v>0</v>
      </c>
      <c r="EY642" s="21">
        <f t="shared" si="149"/>
        <v>0</v>
      </c>
      <c r="EZ642" s="112">
        <f>IF($EY642=0,1,IF($O$73="",0,VLOOKUP($O$73,PL②!$A$58:$P$1517,$EY642))+IF($AD$73="",0,VLOOKUP($AD$73,PL②!$A$58:$P$1517,$EY642))+IF($AS$73="",0,VLOOKUP($AS$73,PL②!$A$58:$P$1517,$EY642)))</f>
        <v>1</v>
      </c>
      <c r="FA642" s="21" t="str">
        <f t="shared" si="150"/>
        <v/>
      </c>
      <c r="FB642" s="112"/>
      <c r="FC642" s="21">
        <f>IF(OR($M642=PL①!$A$25,$M642=PL①!$A$26,$M642=PL①!$A$28,$M642=PL①!$A$29),1,0)</f>
        <v>0</v>
      </c>
      <c r="FF642" s="21">
        <f t="shared" si="151"/>
        <v>0</v>
      </c>
      <c r="FG642" s="21">
        <f t="shared" si="152"/>
        <v>0</v>
      </c>
      <c r="FH642" s="21">
        <f>IF(AND($AG642=PL①!$H$29,OR(入力①申請書項目!$M642=PL①!$A$25,入力①申請書項目!$M642=PL①!$A$26,入力①申請書項目!$M642=PL①!$A$27)),1,0)</f>
        <v>0</v>
      </c>
      <c r="FI642" s="21">
        <f>IF(AND($O$69=PL②!$G$1,入力①申請書項目!$AG642=PL①!$H$26,OR(入力①申請書項目!$M642=PL①!$A$25,入力①申請書項目!$M642=PL①!$A$26,入力①申請書項目!$M642=PL①!$A$28,入力①申請書項目!$M642=PL①!$A$29)),1,0)</f>
        <v>0</v>
      </c>
      <c r="FJ642" s="21">
        <f>IF(AND($AT642=PL①!$D$26,OR(入力①申請書項目!$M642=PL①!$A$25,入力①申請書項目!$M642=PL①!$A$26,入力①申請書項目!$M642=PL①!$A$27)),1,0)</f>
        <v>0</v>
      </c>
      <c r="FL642" s="37" t="str">
        <f t="shared" si="153"/>
        <v/>
      </c>
      <c r="FM642" s="37" t="str">
        <f t="shared" si="154"/>
        <v/>
      </c>
      <c r="FN642" s="37" t="str">
        <f t="shared" si="155"/>
        <v/>
      </c>
      <c r="FO642" s="37" t="str">
        <f t="shared" si="156"/>
        <v/>
      </c>
      <c r="FP642" s="37" t="str">
        <f t="shared" si="157"/>
        <v/>
      </c>
      <c r="FR642" s="54">
        <f t="shared" si="158"/>
        <v>1</v>
      </c>
      <c r="FS642" s="54" t="str">
        <f t="shared" si="159"/>
        <v/>
      </c>
    </row>
    <row r="643" spans="4:175">
      <c r="D643" s="410">
        <v>475</v>
      </c>
      <c r="E643" s="842"/>
      <c r="F643" s="843"/>
      <c r="G643" s="842"/>
      <c r="H643" s="843"/>
      <c r="I643" s="843"/>
      <c r="J643" s="842"/>
      <c r="K643" s="843"/>
      <c r="L643" s="843"/>
      <c r="M643" s="842"/>
      <c r="N643" s="842"/>
      <c r="O643" s="842"/>
      <c r="P643" s="842"/>
      <c r="Q643" s="853"/>
      <c r="R643" s="853"/>
      <c r="S643" s="853"/>
      <c r="T643" s="853"/>
      <c r="U643" s="853"/>
      <c r="V643" s="853"/>
      <c r="W643" s="853"/>
      <c r="X643" s="853"/>
      <c r="Y643" s="853"/>
      <c r="Z643" s="853"/>
      <c r="AA643" s="835"/>
      <c r="AB643" s="836"/>
      <c r="AC643" s="836"/>
      <c r="AD643" s="840"/>
      <c r="AE643" s="840"/>
      <c r="AF643" s="841"/>
      <c r="AG643" s="850"/>
      <c r="AH643" s="851"/>
      <c r="AI643" s="851"/>
      <c r="AJ643" s="852"/>
      <c r="AK643" s="839"/>
      <c r="AL643" s="839"/>
      <c r="AM643" s="839"/>
      <c r="AN643" s="854"/>
      <c r="AO643" s="840"/>
      <c r="AP643" s="849">
        <f t="shared" si="160"/>
        <v>0</v>
      </c>
      <c r="AQ643" s="849"/>
      <c r="AR643" s="849"/>
      <c r="AS643" s="849"/>
      <c r="AT643" s="847"/>
      <c r="AU643" s="848"/>
      <c r="AV643" s="834"/>
      <c r="AW643" s="834"/>
      <c r="AX643" s="834"/>
      <c r="AY643" s="834"/>
      <c r="AZ643" s="834"/>
      <c r="BA643" s="834"/>
      <c r="BB643" s="834"/>
      <c r="BC643" s="834"/>
      <c r="BD643" s="844"/>
      <c r="BE643" s="845"/>
      <c r="BF643" s="846"/>
      <c r="BG643" s="842"/>
      <c r="BH643" s="843"/>
      <c r="BI643" s="843"/>
      <c r="ET643" s="33"/>
      <c r="EU643" s="37">
        <f t="shared" si="147"/>
        <v>0</v>
      </c>
      <c r="EV643" s="37" t="str">
        <f t="shared" si="148"/>
        <v/>
      </c>
      <c r="EX643" s="21">
        <f>IF(AND(OR($M643=PL①!$A$25,$M643=PL①!$A$26,$M643=PL①!$A$27),OR($AG643=PL①!$H$26,$AG643=PL①!$H$27,$AG643=PL①!$H$28)),1,0)</f>
        <v>0</v>
      </c>
      <c r="EY643" s="21">
        <f t="shared" si="149"/>
        <v>0</v>
      </c>
      <c r="EZ643" s="112">
        <f>IF($EY643=0,1,IF($O$73="",0,VLOOKUP($O$73,PL②!$A$58:$P$1517,$EY643))+IF($AD$73="",0,VLOOKUP($AD$73,PL②!$A$58:$P$1517,$EY643))+IF($AS$73="",0,VLOOKUP($AS$73,PL②!$A$58:$P$1517,$EY643)))</f>
        <v>1</v>
      </c>
      <c r="FA643" s="21" t="str">
        <f t="shared" si="150"/>
        <v/>
      </c>
      <c r="FB643" s="112"/>
      <c r="FC643" s="21">
        <f>IF(OR($M643=PL①!$A$25,$M643=PL①!$A$26,$M643=PL①!$A$28,$M643=PL①!$A$29),1,0)</f>
        <v>0</v>
      </c>
      <c r="FF643" s="21">
        <f t="shared" si="151"/>
        <v>0</v>
      </c>
      <c r="FG643" s="21">
        <f t="shared" si="152"/>
        <v>0</v>
      </c>
      <c r="FH643" s="21">
        <f>IF(AND($AG643=PL①!$H$29,OR(入力①申請書項目!$M643=PL①!$A$25,入力①申請書項目!$M643=PL①!$A$26,入力①申請書項目!$M643=PL①!$A$27)),1,0)</f>
        <v>0</v>
      </c>
      <c r="FI643" s="21">
        <f>IF(AND($O$69=PL②!$G$1,入力①申請書項目!$AG643=PL①!$H$26,OR(入力①申請書項目!$M643=PL①!$A$25,入力①申請書項目!$M643=PL①!$A$26,入力①申請書項目!$M643=PL①!$A$28,入力①申請書項目!$M643=PL①!$A$29)),1,0)</f>
        <v>0</v>
      </c>
      <c r="FJ643" s="21">
        <f>IF(AND($AT643=PL①!$D$26,OR(入力①申請書項目!$M643=PL①!$A$25,入力①申請書項目!$M643=PL①!$A$26,入力①申請書項目!$M643=PL①!$A$27)),1,0)</f>
        <v>0</v>
      </c>
      <c r="FL643" s="37" t="str">
        <f t="shared" si="153"/>
        <v/>
      </c>
      <c r="FM643" s="37" t="str">
        <f t="shared" si="154"/>
        <v/>
      </c>
      <c r="FN643" s="37" t="str">
        <f t="shared" si="155"/>
        <v/>
      </c>
      <c r="FO643" s="37" t="str">
        <f t="shared" si="156"/>
        <v/>
      </c>
      <c r="FP643" s="37" t="str">
        <f t="shared" si="157"/>
        <v/>
      </c>
      <c r="FR643" s="54">
        <f t="shared" si="158"/>
        <v>1</v>
      </c>
      <c r="FS643" s="54" t="str">
        <f t="shared" si="159"/>
        <v/>
      </c>
    </row>
    <row r="644" spans="4:175">
      <c r="D644" s="410">
        <v>476</v>
      </c>
      <c r="E644" s="842"/>
      <c r="F644" s="843"/>
      <c r="G644" s="842"/>
      <c r="H644" s="843"/>
      <c r="I644" s="843"/>
      <c r="J644" s="842"/>
      <c r="K644" s="843"/>
      <c r="L644" s="843"/>
      <c r="M644" s="842"/>
      <c r="N644" s="842"/>
      <c r="O644" s="842"/>
      <c r="P644" s="842"/>
      <c r="Q644" s="853"/>
      <c r="R644" s="853"/>
      <c r="S644" s="853"/>
      <c r="T644" s="853"/>
      <c r="U644" s="853"/>
      <c r="V644" s="853"/>
      <c r="W644" s="853"/>
      <c r="X644" s="853"/>
      <c r="Y644" s="853"/>
      <c r="Z644" s="853"/>
      <c r="AA644" s="835"/>
      <c r="AB644" s="836"/>
      <c r="AC644" s="836"/>
      <c r="AD644" s="841"/>
      <c r="AE644" s="853"/>
      <c r="AF644" s="853"/>
      <c r="AG644" s="842"/>
      <c r="AH644" s="842"/>
      <c r="AI644" s="842"/>
      <c r="AJ644" s="842"/>
      <c r="AK644" s="839"/>
      <c r="AL644" s="839"/>
      <c r="AM644" s="839"/>
      <c r="AN644" s="853"/>
      <c r="AO644" s="853"/>
      <c r="AP644" s="849">
        <f t="shared" si="160"/>
        <v>0</v>
      </c>
      <c r="AQ644" s="849"/>
      <c r="AR644" s="849"/>
      <c r="AS644" s="849"/>
      <c r="AT644" s="855"/>
      <c r="AU644" s="855"/>
      <c r="AV644" s="834"/>
      <c r="AW644" s="834"/>
      <c r="AX644" s="834"/>
      <c r="AY644" s="834"/>
      <c r="AZ644" s="834"/>
      <c r="BA644" s="834"/>
      <c r="BB644" s="834"/>
      <c r="BC644" s="834"/>
      <c r="BD644" s="834"/>
      <c r="BE644" s="834"/>
      <c r="BF644" s="834"/>
      <c r="BG644" s="842"/>
      <c r="BH644" s="843"/>
      <c r="BI644" s="843"/>
      <c r="ET644" s="33"/>
      <c r="EU644" s="37">
        <f t="shared" si="147"/>
        <v>0</v>
      </c>
      <c r="EV644" s="37" t="str">
        <f t="shared" si="148"/>
        <v/>
      </c>
      <c r="EX644" s="21">
        <f>IF(AND(OR($M644=PL①!$A$25,$M644=PL①!$A$26,$M644=PL①!$A$27),OR($AG644=PL①!$H$26,$AG644=PL①!$H$27,$AG644=PL①!$H$28)),1,0)</f>
        <v>0</v>
      </c>
      <c r="EY644" s="21">
        <f t="shared" si="149"/>
        <v>0</v>
      </c>
      <c r="EZ644" s="112">
        <f>IF($EY644=0,1,IF($O$73="",0,VLOOKUP($O$73,PL②!$A$58:$P$1517,$EY644))+IF($AD$73="",0,VLOOKUP($AD$73,PL②!$A$58:$P$1517,$EY644))+IF($AS$73="",0,VLOOKUP($AS$73,PL②!$A$58:$P$1517,$EY644)))</f>
        <v>1</v>
      </c>
      <c r="FA644" s="21" t="str">
        <f t="shared" si="150"/>
        <v/>
      </c>
      <c r="FB644" s="112"/>
      <c r="FC644" s="21">
        <f>IF(OR($M644=PL①!$A$25,$M644=PL①!$A$26,$M644=PL①!$A$28,$M644=PL①!$A$29),1,0)</f>
        <v>0</v>
      </c>
      <c r="FF644" s="21">
        <f t="shared" si="151"/>
        <v>0</v>
      </c>
      <c r="FG644" s="21">
        <f t="shared" si="152"/>
        <v>0</v>
      </c>
      <c r="FH644" s="21">
        <f>IF(AND($AG644=PL①!$H$29,OR(入力①申請書項目!$M644=PL①!$A$25,入力①申請書項目!$M644=PL①!$A$26,入力①申請書項目!$M644=PL①!$A$27)),1,0)</f>
        <v>0</v>
      </c>
      <c r="FI644" s="21">
        <f>IF(AND($O$69=PL②!$G$1,入力①申請書項目!$AG644=PL①!$H$26,OR(入力①申請書項目!$M644=PL①!$A$25,入力①申請書項目!$M644=PL①!$A$26,入力①申請書項目!$M644=PL①!$A$28,入力①申請書項目!$M644=PL①!$A$29)),1,0)</f>
        <v>0</v>
      </c>
      <c r="FJ644" s="21">
        <f>IF(AND($AT644=PL①!$D$26,OR(入力①申請書項目!$M644=PL①!$A$25,入力①申請書項目!$M644=PL①!$A$26,入力①申請書項目!$M644=PL①!$A$27)),1,0)</f>
        <v>0</v>
      </c>
      <c r="FL644" s="37" t="str">
        <f t="shared" si="153"/>
        <v/>
      </c>
      <c r="FM644" s="37" t="str">
        <f t="shared" si="154"/>
        <v/>
      </c>
      <c r="FN644" s="37" t="str">
        <f t="shared" si="155"/>
        <v/>
      </c>
      <c r="FO644" s="37" t="str">
        <f t="shared" si="156"/>
        <v/>
      </c>
      <c r="FP644" s="37" t="str">
        <f t="shared" si="157"/>
        <v/>
      </c>
      <c r="FR644" s="54">
        <f t="shared" si="158"/>
        <v>1</v>
      </c>
      <c r="FS644" s="54" t="str">
        <f t="shared" si="159"/>
        <v/>
      </c>
    </row>
    <row r="645" spans="4:175">
      <c r="D645" s="410">
        <v>477</v>
      </c>
      <c r="E645" s="842"/>
      <c r="F645" s="843"/>
      <c r="G645" s="842"/>
      <c r="H645" s="843"/>
      <c r="I645" s="843"/>
      <c r="J645" s="842"/>
      <c r="K645" s="843"/>
      <c r="L645" s="843"/>
      <c r="M645" s="842"/>
      <c r="N645" s="842"/>
      <c r="O645" s="842"/>
      <c r="P645" s="842"/>
      <c r="Q645" s="853"/>
      <c r="R645" s="853"/>
      <c r="S645" s="853"/>
      <c r="T645" s="853"/>
      <c r="U645" s="853"/>
      <c r="V645" s="853"/>
      <c r="W645" s="853"/>
      <c r="X645" s="853"/>
      <c r="Y645" s="853"/>
      <c r="Z645" s="853"/>
      <c r="AA645" s="837"/>
      <c r="AB645" s="838"/>
      <c r="AC645" s="838"/>
      <c r="AD645" s="841"/>
      <c r="AE645" s="853"/>
      <c r="AF645" s="853"/>
      <c r="AG645" s="842"/>
      <c r="AH645" s="842"/>
      <c r="AI645" s="842"/>
      <c r="AJ645" s="842"/>
      <c r="AK645" s="839"/>
      <c r="AL645" s="839"/>
      <c r="AM645" s="839"/>
      <c r="AN645" s="853"/>
      <c r="AO645" s="853"/>
      <c r="AP645" s="849">
        <f t="shared" si="160"/>
        <v>0</v>
      </c>
      <c r="AQ645" s="849"/>
      <c r="AR645" s="849"/>
      <c r="AS645" s="849"/>
      <c r="AT645" s="855"/>
      <c r="AU645" s="855"/>
      <c r="AV645" s="834"/>
      <c r="AW645" s="834"/>
      <c r="AX645" s="834"/>
      <c r="AY645" s="834"/>
      <c r="AZ645" s="834"/>
      <c r="BA645" s="834"/>
      <c r="BB645" s="834"/>
      <c r="BC645" s="834"/>
      <c r="BD645" s="834"/>
      <c r="BE645" s="834"/>
      <c r="BF645" s="834"/>
      <c r="BG645" s="842"/>
      <c r="BH645" s="843"/>
      <c r="BI645" s="843"/>
      <c r="ET645" s="33"/>
      <c r="EU645" s="37">
        <f t="shared" si="147"/>
        <v>0</v>
      </c>
      <c r="EV645" s="37" t="str">
        <f t="shared" si="148"/>
        <v/>
      </c>
      <c r="EX645" s="21">
        <f>IF(AND(OR($M645=PL①!$A$25,$M645=PL①!$A$26,$M645=PL①!$A$27),OR($AG645=PL①!$H$26,$AG645=PL①!$H$27,$AG645=PL①!$H$28)),1,0)</f>
        <v>0</v>
      </c>
      <c r="EY645" s="21">
        <f t="shared" si="149"/>
        <v>0</v>
      </c>
      <c r="EZ645" s="112">
        <f>IF($EY645=0,1,IF($O$73="",0,VLOOKUP($O$73,PL②!$A$58:$P$1517,$EY645))+IF($AD$73="",0,VLOOKUP($AD$73,PL②!$A$58:$P$1517,$EY645))+IF($AS$73="",0,VLOOKUP($AS$73,PL②!$A$58:$P$1517,$EY645)))</f>
        <v>1</v>
      </c>
      <c r="FA645" s="21" t="str">
        <f t="shared" si="150"/>
        <v/>
      </c>
      <c r="FB645" s="112"/>
      <c r="FC645" s="21">
        <f>IF(OR($M645=PL①!$A$25,$M645=PL①!$A$26,$M645=PL①!$A$28,$M645=PL①!$A$29),1,0)</f>
        <v>0</v>
      </c>
      <c r="FF645" s="21">
        <f t="shared" si="151"/>
        <v>0</v>
      </c>
      <c r="FG645" s="21">
        <f t="shared" si="152"/>
        <v>0</v>
      </c>
      <c r="FH645" s="21">
        <f>IF(AND($AG645=PL①!$H$29,OR(入力①申請書項目!$M645=PL①!$A$25,入力①申請書項目!$M645=PL①!$A$26,入力①申請書項目!$M645=PL①!$A$27)),1,0)</f>
        <v>0</v>
      </c>
      <c r="FI645" s="21">
        <f>IF(AND($O$69=PL②!$G$1,入力①申請書項目!$AG645=PL①!$H$26,OR(入力①申請書項目!$M645=PL①!$A$25,入力①申請書項目!$M645=PL①!$A$26,入力①申請書項目!$M645=PL①!$A$28,入力①申請書項目!$M645=PL①!$A$29)),1,0)</f>
        <v>0</v>
      </c>
      <c r="FJ645" s="21">
        <f>IF(AND($AT645=PL①!$D$26,OR(入力①申請書項目!$M645=PL①!$A$25,入力①申請書項目!$M645=PL①!$A$26,入力①申請書項目!$M645=PL①!$A$27)),1,0)</f>
        <v>0</v>
      </c>
      <c r="FL645" s="37" t="str">
        <f t="shared" si="153"/>
        <v/>
      </c>
      <c r="FM645" s="37" t="str">
        <f t="shared" si="154"/>
        <v/>
      </c>
      <c r="FN645" s="37" t="str">
        <f t="shared" si="155"/>
        <v/>
      </c>
      <c r="FO645" s="37" t="str">
        <f t="shared" si="156"/>
        <v/>
      </c>
      <c r="FP645" s="37" t="str">
        <f t="shared" si="157"/>
        <v/>
      </c>
      <c r="FR645" s="54">
        <f t="shared" si="158"/>
        <v>1</v>
      </c>
      <c r="FS645" s="54" t="str">
        <f t="shared" si="159"/>
        <v/>
      </c>
    </row>
    <row r="646" spans="4:175">
      <c r="D646" s="410">
        <v>478</v>
      </c>
      <c r="E646" s="842"/>
      <c r="F646" s="843"/>
      <c r="G646" s="842"/>
      <c r="H646" s="843"/>
      <c r="I646" s="843"/>
      <c r="J646" s="842"/>
      <c r="K646" s="843"/>
      <c r="L646" s="843"/>
      <c r="M646" s="842"/>
      <c r="N646" s="842"/>
      <c r="O646" s="842"/>
      <c r="P646" s="842"/>
      <c r="Q646" s="853"/>
      <c r="R646" s="853"/>
      <c r="S646" s="853"/>
      <c r="T646" s="853"/>
      <c r="U646" s="853"/>
      <c r="V646" s="853"/>
      <c r="W646" s="853"/>
      <c r="X646" s="853"/>
      <c r="Y646" s="853"/>
      <c r="Z646" s="853"/>
      <c r="AA646" s="835"/>
      <c r="AB646" s="836"/>
      <c r="AC646" s="836"/>
      <c r="AD646" s="840"/>
      <c r="AE646" s="840"/>
      <c r="AF646" s="841"/>
      <c r="AG646" s="850"/>
      <c r="AH646" s="851"/>
      <c r="AI646" s="851"/>
      <c r="AJ646" s="852"/>
      <c r="AK646" s="839"/>
      <c r="AL646" s="839"/>
      <c r="AM646" s="839"/>
      <c r="AN646" s="854"/>
      <c r="AO646" s="840"/>
      <c r="AP646" s="849">
        <f t="shared" si="160"/>
        <v>0</v>
      </c>
      <c r="AQ646" s="849"/>
      <c r="AR646" s="849"/>
      <c r="AS646" s="849"/>
      <c r="AT646" s="847"/>
      <c r="AU646" s="848"/>
      <c r="AV646" s="834"/>
      <c r="AW646" s="834"/>
      <c r="AX646" s="834"/>
      <c r="AY646" s="834"/>
      <c r="AZ646" s="834"/>
      <c r="BA646" s="834"/>
      <c r="BB646" s="834"/>
      <c r="BC646" s="834"/>
      <c r="BD646" s="844"/>
      <c r="BE646" s="845"/>
      <c r="BF646" s="846"/>
      <c r="BG646" s="842"/>
      <c r="BH646" s="843"/>
      <c r="BI646" s="843"/>
      <c r="ET646" s="33"/>
      <c r="EU646" s="37">
        <f t="shared" si="147"/>
        <v>0</v>
      </c>
      <c r="EV646" s="37" t="str">
        <f t="shared" si="148"/>
        <v/>
      </c>
      <c r="EX646" s="21">
        <f>IF(AND(OR($M646=PL①!$A$25,$M646=PL①!$A$26,$M646=PL①!$A$27),OR($AG646=PL①!$H$26,$AG646=PL①!$H$27,$AG646=PL①!$H$28)),1,0)</f>
        <v>0</v>
      </c>
      <c r="EY646" s="21">
        <f t="shared" si="149"/>
        <v>0</v>
      </c>
      <c r="EZ646" s="112">
        <f>IF($EY646=0,1,IF($O$73="",0,VLOOKUP($O$73,PL②!$A$58:$P$1517,$EY646))+IF($AD$73="",0,VLOOKUP($AD$73,PL②!$A$58:$P$1517,$EY646))+IF($AS$73="",0,VLOOKUP($AS$73,PL②!$A$58:$P$1517,$EY646)))</f>
        <v>1</v>
      </c>
      <c r="FA646" s="21" t="str">
        <f t="shared" si="150"/>
        <v/>
      </c>
      <c r="FB646" s="112"/>
      <c r="FC646" s="21">
        <f>IF(OR($M646=PL①!$A$25,$M646=PL①!$A$26,$M646=PL①!$A$28,$M646=PL①!$A$29),1,0)</f>
        <v>0</v>
      </c>
      <c r="FF646" s="21">
        <f t="shared" si="151"/>
        <v>0</v>
      </c>
      <c r="FG646" s="21">
        <f t="shared" si="152"/>
        <v>0</v>
      </c>
      <c r="FH646" s="21">
        <f>IF(AND($AG646=PL①!$H$29,OR(入力①申請書項目!$M646=PL①!$A$25,入力①申請書項目!$M646=PL①!$A$26,入力①申請書項目!$M646=PL①!$A$27)),1,0)</f>
        <v>0</v>
      </c>
      <c r="FI646" s="21">
        <f>IF(AND($O$69=PL②!$G$1,入力①申請書項目!$AG646=PL①!$H$26,OR(入力①申請書項目!$M646=PL①!$A$25,入力①申請書項目!$M646=PL①!$A$26,入力①申請書項目!$M646=PL①!$A$28,入力①申請書項目!$M646=PL①!$A$29)),1,0)</f>
        <v>0</v>
      </c>
      <c r="FJ646" s="21">
        <f>IF(AND($AT646=PL①!$D$26,OR(入力①申請書項目!$M646=PL①!$A$25,入力①申請書項目!$M646=PL①!$A$26,入力①申請書項目!$M646=PL①!$A$27)),1,0)</f>
        <v>0</v>
      </c>
      <c r="FL646" s="37" t="str">
        <f t="shared" si="153"/>
        <v/>
      </c>
      <c r="FM646" s="37" t="str">
        <f t="shared" si="154"/>
        <v/>
      </c>
      <c r="FN646" s="37" t="str">
        <f t="shared" si="155"/>
        <v/>
      </c>
      <c r="FO646" s="37" t="str">
        <f t="shared" si="156"/>
        <v/>
      </c>
      <c r="FP646" s="37" t="str">
        <f t="shared" si="157"/>
        <v/>
      </c>
      <c r="FR646" s="54">
        <f t="shared" si="158"/>
        <v>1</v>
      </c>
      <c r="FS646" s="54" t="str">
        <f t="shared" si="159"/>
        <v/>
      </c>
    </row>
    <row r="647" spans="4:175">
      <c r="D647" s="410">
        <v>479</v>
      </c>
      <c r="E647" s="842"/>
      <c r="F647" s="843"/>
      <c r="G647" s="842"/>
      <c r="H647" s="843"/>
      <c r="I647" s="843"/>
      <c r="J647" s="842"/>
      <c r="K647" s="843"/>
      <c r="L647" s="843"/>
      <c r="M647" s="842"/>
      <c r="N647" s="842"/>
      <c r="O647" s="842"/>
      <c r="P647" s="842"/>
      <c r="Q647" s="853"/>
      <c r="R647" s="853"/>
      <c r="S647" s="853"/>
      <c r="T647" s="853"/>
      <c r="U647" s="853"/>
      <c r="V647" s="853"/>
      <c r="W647" s="853"/>
      <c r="X647" s="853"/>
      <c r="Y647" s="853"/>
      <c r="Z647" s="853"/>
      <c r="AA647" s="835"/>
      <c r="AB647" s="836"/>
      <c r="AC647" s="836"/>
      <c r="AD647" s="841"/>
      <c r="AE647" s="853"/>
      <c r="AF647" s="853"/>
      <c r="AG647" s="842"/>
      <c r="AH647" s="842"/>
      <c r="AI647" s="842"/>
      <c r="AJ647" s="842"/>
      <c r="AK647" s="839"/>
      <c r="AL647" s="839"/>
      <c r="AM647" s="839"/>
      <c r="AN647" s="853"/>
      <c r="AO647" s="853"/>
      <c r="AP647" s="849">
        <f t="shared" si="160"/>
        <v>0</v>
      </c>
      <c r="AQ647" s="849"/>
      <c r="AR647" s="849"/>
      <c r="AS647" s="849"/>
      <c r="AT647" s="855"/>
      <c r="AU647" s="855"/>
      <c r="AV647" s="834"/>
      <c r="AW647" s="834"/>
      <c r="AX647" s="834"/>
      <c r="AY647" s="834"/>
      <c r="AZ647" s="834"/>
      <c r="BA647" s="834"/>
      <c r="BB647" s="834"/>
      <c r="BC647" s="834"/>
      <c r="BD647" s="834"/>
      <c r="BE647" s="834"/>
      <c r="BF647" s="834"/>
      <c r="BG647" s="842"/>
      <c r="BH647" s="843"/>
      <c r="BI647" s="843"/>
      <c r="ET647" s="33"/>
      <c r="EU647" s="37">
        <f t="shared" si="147"/>
        <v>0</v>
      </c>
      <c r="EV647" s="37" t="str">
        <f t="shared" si="148"/>
        <v/>
      </c>
      <c r="EX647" s="21">
        <f>IF(AND(OR($M647=PL①!$A$25,$M647=PL①!$A$26,$M647=PL①!$A$27),OR($AG647=PL①!$H$26,$AG647=PL①!$H$27,$AG647=PL①!$H$28)),1,0)</f>
        <v>0</v>
      </c>
      <c r="EY647" s="21">
        <f t="shared" si="149"/>
        <v>0</v>
      </c>
      <c r="EZ647" s="112">
        <f>IF($EY647=0,1,IF($O$73="",0,VLOOKUP($O$73,PL②!$A$58:$P$1517,$EY647))+IF($AD$73="",0,VLOOKUP($AD$73,PL②!$A$58:$P$1517,$EY647))+IF($AS$73="",0,VLOOKUP($AS$73,PL②!$A$58:$P$1517,$EY647)))</f>
        <v>1</v>
      </c>
      <c r="FA647" s="21" t="str">
        <f t="shared" si="150"/>
        <v/>
      </c>
      <c r="FB647" s="112"/>
      <c r="FC647" s="21">
        <f>IF(OR($M647=PL①!$A$25,$M647=PL①!$A$26,$M647=PL①!$A$28,$M647=PL①!$A$29),1,0)</f>
        <v>0</v>
      </c>
      <c r="FF647" s="21">
        <f t="shared" si="151"/>
        <v>0</v>
      </c>
      <c r="FG647" s="21">
        <f t="shared" si="152"/>
        <v>0</v>
      </c>
      <c r="FH647" s="21">
        <f>IF(AND($AG647=PL①!$H$29,OR(入力①申請書項目!$M647=PL①!$A$25,入力①申請書項目!$M647=PL①!$A$26,入力①申請書項目!$M647=PL①!$A$27)),1,0)</f>
        <v>0</v>
      </c>
      <c r="FI647" s="21">
        <f>IF(AND($O$69=PL②!$G$1,入力①申請書項目!$AG647=PL①!$H$26,OR(入力①申請書項目!$M647=PL①!$A$25,入力①申請書項目!$M647=PL①!$A$26,入力①申請書項目!$M647=PL①!$A$28,入力①申請書項目!$M647=PL①!$A$29)),1,0)</f>
        <v>0</v>
      </c>
      <c r="FJ647" s="21">
        <f>IF(AND($AT647=PL①!$D$26,OR(入力①申請書項目!$M647=PL①!$A$25,入力①申請書項目!$M647=PL①!$A$26,入力①申請書項目!$M647=PL①!$A$27)),1,0)</f>
        <v>0</v>
      </c>
      <c r="FL647" s="37" t="str">
        <f t="shared" si="153"/>
        <v/>
      </c>
      <c r="FM647" s="37" t="str">
        <f t="shared" si="154"/>
        <v/>
      </c>
      <c r="FN647" s="37" t="str">
        <f t="shared" si="155"/>
        <v/>
      </c>
      <c r="FO647" s="37" t="str">
        <f t="shared" si="156"/>
        <v/>
      </c>
      <c r="FP647" s="37" t="str">
        <f t="shared" si="157"/>
        <v/>
      </c>
      <c r="FR647" s="54">
        <f t="shared" si="158"/>
        <v>1</v>
      </c>
      <c r="FS647" s="54" t="str">
        <f t="shared" si="159"/>
        <v/>
      </c>
    </row>
    <row r="648" spans="4:175">
      <c r="D648" s="410">
        <v>480</v>
      </c>
      <c r="E648" s="842"/>
      <c r="F648" s="843"/>
      <c r="G648" s="842"/>
      <c r="H648" s="843"/>
      <c r="I648" s="843"/>
      <c r="J648" s="842"/>
      <c r="K648" s="843"/>
      <c r="L648" s="843"/>
      <c r="M648" s="842"/>
      <c r="N648" s="842"/>
      <c r="O648" s="842"/>
      <c r="P648" s="842"/>
      <c r="Q648" s="853"/>
      <c r="R648" s="853"/>
      <c r="S648" s="853"/>
      <c r="T648" s="853"/>
      <c r="U648" s="853"/>
      <c r="V648" s="853"/>
      <c r="W648" s="853"/>
      <c r="X648" s="853"/>
      <c r="Y648" s="853"/>
      <c r="Z648" s="853"/>
      <c r="AA648" s="837"/>
      <c r="AB648" s="838"/>
      <c r="AC648" s="838"/>
      <c r="AD648" s="841"/>
      <c r="AE648" s="853"/>
      <c r="AF648" s="853"/>
      <c r="AG648" s="842"/>
      <c r="AH648" s="842"/>
      <c r="AI648" s="842"/>
      <c r="AJ648" s="842"/>
      <c r="AK648" s="839"/>
      <c r="AL648" s="839"/>
      <c r="AM648" s="839"/>
      <c r="AN648" s="853"/>
      <c r="AO648" s="853"/>
      <c r="AP648" s="849">
        <f t="shared" si="160"/>
        <v>0</v>
      </c>
      <c r="AQ648" s="849"/>
      <c r="AR648" s="849"/>
      <c r="AS648" s="849"/>
      <c r="AT648" s="855"/>
      <c r="AU648" s="855"/>
      <c r="AV648" s="834"/>
      <c r="AW648" s="834"/>
      <c r="AX648" s="834"/>
      <c r="AY648" s="834"/>
      <c r="AZ648" s="834"/>
      <c r="BA648" s="834"/>
      <c r="BB648" s="834"/>
      <c r="BC648" s="834"/>
      <c r="BD648" s="834"/>
      <c r="BE648" s="834"/>
      <c r="BF648" s="834"/>
      <c r="BG648" s="842"/>
      <c r="BH648" s="843"/>
      <c r="BI648" s="843"/>
      <c r="ET648" s="33"/>
      <c r="EU648" s="37">
        <f t="shared" si="147"/>
        <v>0</v>
      </c>
      <c r="EV648" s="37" t="str">
        <f t="shared" si="148"/>
        <v/>
      </c>
      <c r="EX648" s="21">
        <f>IF(AND(OR($M648=PL①!$A$25,$M648=PL①!$A$26,$M648=PL①!$A$27),OR($AG648=PL①!$H$26,$AG648=PL①!$H$27,$AG648=PL①!$H$28)),1,0)</f>
        <v>0</v>
      </c>
      <c r="EY648" s="21">
        <f t="shared" si="149"/>
        <v>0</v>
      </c>
      <c r="EZ648" s="112">
        <f>IF($EY648=0,1,IF($O$73="",0,VLOOKUP($O$73,PL②!$A$58:$P$1517,$EY648))+IF($AD$73="",0,VLOOKUP($AD$73,PL②!$A$58:$P$1517,$EY648))+IF($AS$73="",0,VLOOKUP($AS$73,PL②!$A$58:$P$1517,$EY648)))</f>
        <v>1</v>
      </c>
      <c r="FA648" s="21" t="str">
        <f t="shared" si="150"/>
        <v/>
      </c>
      <c r="FB648" s="112"/>
      <c r="FC648" s="21">
        <f>IF(OR($M648=PL①!$A$25,$M648=PL①!$A$26,$M648=PL①!$A$28,$M648=PL①!$A$29),1,0)</f>
        <v>0</v>
      </c>
      <c r="FF648" s="21">
        <f t="shared" si="151"/>
        <v>0</v>
      </c>
      <c r="FG648" s="21">
        <f t="shared" si="152"/>
        <v>0</v>
      </c>
      <c r="FH648" s="21">
        <f>IF(AND($AG648=PL①!$H$29,OR(入力①申請書項目!$M648=PL①!$A$25,入力①申請書項目!$M648=PL①!$A$26,入力①申請書項目!$M648=PL①!$A$27)),1,0)</f>
        <v>0</v>
      </c>
      <c r="FI648" s="21">
        <f>IF(AND($O$69=PL②!$G$1,入力①申請書項目!$AG648=PL①!$H$26,OR(入力①申請書項目!$M648=PL①!$A$25,入力①申請書項目!$M648=PL①!$A$26,入力①申請書項目!$M648=PL①!$A$28,入力①申請書項目!$M648=PL①!$A$29)),1,0)</f>
        <v>0</v>
      </c>
      <c r="FJ648" s="21">
        <f>IF(AND($AT648=PL①!$D$26,OR(入力①申請書項目!$M648=PL①!$A$25,入力①申請書項目!$M648=PL①!$A$26,入力①申請書項目!$M648=PL①!$A$27)),1,0)</f>
        <v>0</v>
      </c>
      <c r="FL648" s="37" t="str">
        <f t="shared" si="153"/>
        <v/>
      </c>
      <c r="FM648" s="37" t="str">
        <f t="shared" si="154"/>
        <v/>
      </c>
      <c r="FN648" s="37" t="str">
        <f t="shared" si="155"/>
        <v/>
      </c>
      <c r="FO648" s="37" t="str">
        <f t="shared" si="156"/>
        <v/>
      </c>
      <c r="FP648" s="37" t="str">
        <f t="shared" si="157"/>
        <v/>
      </c>
      <c r="FR648" s="54">
        <f t="shared" si="158"/>
        <v>1</v>
      </c>
      <c r="FS648" s="54" t="str">
        <f t="shared" si="159"/>
        <v/>
      </c>
    </row>
    <row r="649" spans="4:175">
      <c r="D649" s="410">
        <v>481</v>
      </c>
      <c r="E649" s="842"/>
      <c r="F649" s="843"/>
      <c r="G649" s="842"/>
      <c r="H649" s="843"/>
      <c r="I649" s="843"/>
      <c r="J649" s="842"/>
      <c r="K649" s="843"/>
      <c r="L649" s="843"/>
      <c r="M649" s="842"/>
      <c r="N649" s="842"/>
      <c r="O649" s="842"/>
      <c r="P649" s="842"/>
      <c r="Q649" s="853"/>
      <c r="R649" s="853"/>
      <c r="S649" s="853"/>
      <c r="T649" s="853"/>
      <c r="U649" s="853"/>
      <c r="V649" s="853"/>
      <c r="W649" s="853"/>
      <c r="X649" s="853"/>
      <c r="Y649" s="853"/>
      <c r="Z649" s="853"/>
      <c r="AA649" s="835"/>
      <c r="AB649" s="836"/>
      <c r="AC649" s="836"/>
      <c r="AD649" s="840"/>
      <c r="AE649" s="840"/>
      <c r="AF649" s="841"/>
      <c r="AG649" s="850"/>
      <c r="AH649" s="851"/>
      <c r="AI649" s="851"/>
      <c r="AJ649" s="852"/>
      <c r="AK649" s="839"/>
      <c r="AL649" s="839"/>
      <c r="AM649" s="839"/>
      <c r="AN649" s="854"/>
      <c r="AO649" s="840"/>
      <c r="AP649" s="849">
        <f t="shared" si="160"/>
        <v>0</v>
      </c>
      <c r="AQ649" s="849"/>
      <c r="AR649" s="849"/>
      <c r="AS649" s="849"/>
      <c r="AT649" s="847"/>
      <c r="AU649" s="848"/>
      <c r="AV649" s="834"/>
      <c r="AW649" s="834"/>
      <c r="AX649" s="834"/>
      <c r="AY649" s="834"/>
      <c r="AZ649" s="834"/>
      <c r="BA649" s="834"/>
      <c r="BB649" s="834"/>
      <c r="BC649" s="834"/>
      <c r="BD649" s="844"/>
      <c r="BE649" s="845"/>
      <c r="BF649" s="846"/>
      <c r="BG649" s="842"/>
      <c r="BH649" s="843"/>
      <c r="BI649" s="843"/>
      <c r="ET649" s="33"/>
      <c r="EU649" s="37">
        <f t="shared" si="147"/>
        <v>0</v>
      </c>
      <c r="EV649" s="37" t="str">
        <f t="shared" si="148"/>
        <v/>
      </c>
      <c r="EX649" s="21">
        <f>IF(AND(OR($M649=PL①!$A$25,$M649=PL①!$A$26,$M649=PL①!$A$27),OR($AG649=PL①!$H$26,$AG649=PL①!$H$27,$AG649=PL①!$H$28)),1,0)</f>
        <v>0</v>
      </c>
      <c r="EY649" s="21">
        <f t="shared" si="149"/>
        <v>0</v>
      </c>
      <c r="EZ649" s="112">
        <f>IF($EY649=0,1,IF($O$73="",0,VLOOKUP($O$73,PL②!$A$58:$P$1517,$EY649))+IF($AD$73="",0,VLOOKUP($AD$73,PL②!$A$58:$P$1517,$EY649))+IF($AS$73="",0,VLOOKUP($AS$73,PL②!$A$58:$P$1517,$EY649)))</f>
        <v>1</v>
      </c>
      <c r="FA649" s="21" t="str">
        <f t="shared" si="150"/>
        <v/>
      </c>
      <c r="FB649" s="112"/>
      <c r="FC649" s="21">
        <f>IF(OR($M649=PL①!$A$25,$M649=PL①!$A$26,$M649=PL①!$A$28,$M649=PL①!$A$29),1,0)</f>
        <v>0</v>
      </c>
      <c r="FF649" s="21">
        <f t="shared" si="151"/>
        <v>0</v>
      </c>
      <c r="FG649" s="21">
        <f t="shared" si="152"/>
        <v>0</v>
      </c>
      <c r="FH649" s="21">
        <f>IF(AND($AG649=PL①!$H$29,OR(入力①申請書項目!$M649=PL①!$A$25,入力①申請書項目!$M649=PL①!$A$26,入力①申請書項目!$M649=PL①!$A$27)),1,0)</f>
        <v>0</v>
      </c>
      <c r="FI649" s="21">
        <f>IF(AND($O$69=PL②!$G$1,入力①申請書項目!$AG649=PL①!$H$26,OR(入力①申請書項目!$M649=PL①!$A$25,入力①申請書項目!$M649=PL①!$A$26,入力①申請書項目!$M649=PL①!$A$28,入力①申請書項目!$M649=PL①!$A$29)),1,0)</f>
        <v>0</v>
      </c>
      <c r="FJ649" s="21">
        <f>IF(AND($AT649=PL①!$D$26,OR(入力①申請書項目!$M649=PL①!$A$25,入力①申請書項目!$M649=PL①!$A$26,入力①申請書項目!$M649=PL①!$A$27)),1,0)</f>
        <v>0</v>
      </c>
      <c r="FL649" s="37" t="str">
        <f t="shared" si="153"/>
        <v/>
      </c>
      <c r="FM649" s="37" t="str">
        <f t="shared" si="154"/>
        <v/>
      </c>
      <c r="FN649" s="37" t="str">
        <f t="shared" si="155"/>
        <v/>
      </c>
      <c r="FO649" s="37" t="str">
        <f t="shared" si="156"/>
        <v/>
      </c>
      <c r="FP649" s="37" t="str">
        <f t="shared" si="157"/>
        <v/>
      </c>
      <c r="FR649" s="54">
        <f t="shared" si="158"/>
        <v>1</v>
      </c>
      <c r="FS649" s="54" t="str">
        <f t="shared" si="159"/>
        <v/>
      </c>
    </row>
    <row r="650" spans="4:175">
      <c r="D650" s="410">
        <v>482</v>
      </c>
      <c r="E650" s="842"/>
      <c r="F650" s="843"/>
      <c r="G650" s="842"/>
      <c r="H650" s="843"/>
      <c r="I650" s="843"/>
      <c r="J650" s="842"/>
      <c r="K650" s="843"/>
      <c r="L650" s="843"/>
      <c r="M650" s="842"/>
      <c r="N650" s="842"/>
      <c r="O650" s="842"/>
      <c r="P650" s="842"/>
      <c r="Q650" s="853"/>
      <c r="R650" s="853"/>
      <c r="S650" s="853"/>
      <c r="T650" s="853"/>
      <c r="U650" s="853"/>
      <c r="V650" s="853"/>
      <c r="W650" s="853"/>
      <c r="X650" s="853"/>
      <c r="Y650" s="853"/>
      <c r="Z650" s="853"/>
      <c r="AA650" s="835"/>
      <c r="AB650" s="836"/>
      <c r="AC650" s="836"/>
      <c r="AD650" s="841"/>
      <c r="AE650" s="853"/>
      <c r="AF650" s="853"/>
      <c r="AG650" s="842"/>
      <c r="AH650" s="842"/>
      <c r="AI650" s="842"/>
      <c r="AJ650" s="842"/>
      <c r="AK650" s="839"/>
      <c r="AL650" s="839"/>
      <c r="AM650" s="839"/>
      <c r="AN650" s="853"/>
      <c r="AO650" s="853"/>
      <c r="AP650" s="849">
        <f t="shared" si="160"/>
        <v>0</v>
      </c>
      <c r="AQ650" s="849"/>
      <c r="AR650" s="849"/>
      <c r="AS650" s="849"/>
      <c r="AT650" s="855"/>
      <c r="AU650" s="855"/>
      <c r="AV650" s="834"/>
      <c r="AW650" s="834"/>
      <c r="AX650" s="834"/>
      <c r="AY650" s="834"/>
      <c r="AZ650" s="834"/>
      <c r="BA650" s="834"/>
      <c r="BB650" s="834"/>
      <c r="BC650" s="834"/>
      <c r="BD650" s="834"/>
      <c r="BE650" s="834"/>
      <c r="BF650" s="834"/>
      <c r="BG650" s="842"/>
      <c r="BH650" s="843"/>
      <c r="BI650" s="843"/>
      <c r="ET650" s="33"/>
      <c r="EU650" s="37">
        <f t="shared" si="147"/>
        <v>0</v>
      </c>
      <c r="EV650" s="37" t="str">
        <f t="shared" si="148"/>
        <v/>
      </c>
      <c r="EX650" s="21">
        <f>IF(AND(OR($M650=PL①!$A$25,$M650=PL①!$A$26,$M650=PL①!$A$27),OR($AG650=PL①!$H$26,$AG650=PL①!$H$27,$AG650=PL①!$H$28)),1,0)</f>
        <v>0</v>
      </c>
      <c r="EY650" s="21">
        <f t="shared" si="149"/>
        <v>0</v>
      </c>
      <c r="EZ650" s="112">
        <f>IF($EY650=0,1,IF($O$73="",0,VLOOKUP($O$73,PL②!$A$58:$P$1517,$EY650))+IF($AD$73="",0,VLOOKUP($AD$73,PL②!$A$58:$P$1517,$EY650))+IF($AS$73="",0,VLOOKUP($AS$73,PL②!$A$58:$P$1517,$EY650)))</f>
        <v>1</v>
      </c>
      <c r="FA650" s="21" t="str">
        <f t="shared" si="150"/>
        <v/>
      </c>
      <c r="FB650" s="112"/>
      <c r="FC650" s="21">
        <f>IF(OR($M650=PL①!$A$25,$M650=PL①!$A$26,$M650=PL①!$A$28,$M650=PL①!$A$29),1,0)</f>
        <v>0</v>
      </c>
      <c r="FF650" s="21">
        <f t="shared" si="151"/>
        <v>0</v>
      </c>
      <c r="FG650" s="21">
        <f t="shared" si="152"/>
        <v>0</v>
      </c>
      <c r="FH650" s="21">
        <f>IF(AND($AG650=PL①!$H$29,OR(入力①申請書項目!$M650=PL①!$A$25,入力①申請書項目!$M650=PL①!$A$26,入力①申請書項目!$M650=PL①!$A$27)),1,0)</f>
        <v>0</v>
      </c>
      <c r="FI650" s="21">
        <f>IF(AND($O$69=PL②!$G$1,入力①申請書項目!$AG650=PL①!$H$26,OR(入力①申請書項目!$M650=PL①!$A$25,入力①申請書項目!$M650=PL①!$A$26,入力①申請書項目!$M650=PL①!$A$28,入力①申請書項目!$M650=PL①!$A$29)),1,0)</f>
        <v>0</v>
      </c>
      <c r="FJ650" s="21">
        <f>IF(AND($AT650=PL①!$D$26,OR(入力①申請書項目!$M650=PL①!$A$25,入力①申請書項目!$M650=PL①!$A$26,入力①申請書項目!$M650=PL①!$A$27)),1,0)</f>
        <v>0</v>
      </c>
      <c r="FL650" s="37" t="str">
        <f t="shared" si="153"/>
        <v/>
      </c>
      <c r="FM650" s="37" t="str">
        <f t="shared" si="154"/>
        <v/>
      </c>
      <c r="FN650" s="37" t="str">
        <f t="shared" si="155"/>
        <v/>
      </c>
      <c r="FO650" s="37" t="str">
        <f t="shared" si="156"/>
        <v/>
      </c>
      <c r="FP650" s="37" t="str">
        <f t="shared" si="157"/>
        <v/>
      </c>
      <c r="FR650" s="54">
        <f t="shared" si="158"/>
        <v>1</v>
      </c>
      <c r="FS650" s="54" t="str">
        <f t="shared" si="159"/>
        <v/>
      </c>
    </row>
    <row r="651" spans="4:175">
      <c r="D651" s="410">
        <v>483</v>
      </c>
      <c r="E651" s="842"/>
      <c r="F651" s="843"/>
      <c r="G651" s="842"/>
      <c r="H651" s="843"/>
      <c r="I651" s="843"/>
      <c r="J651" s="842"/>
      <c r="K651" s="843"/>
      <c r="L651" s="843"/>
      <c r="M651" s="842"/>
      <c r="N651" s="842"/>
      <c r="O651" s="842"/>
      <c r="P651" s="842"/>
      <c r="Q651" s="853"/>
      <c r="R651" s="853"/>
      <c r="S651" s="853"/>
      <c r="T651" s="853"/>
      <c r="U651" s="853"/>
      <c r="V651" s="853"/>
      <c r="W651" s="853"/>
      <c r="X651" s="853"/>
      <c r="Y651" s="853"/>
      <c r="Z651" s="853"/>
      <c r="AA651" s="837"/>
      <c r="AB651" s="838"/>
      <c r="AC651" s="838"/>
      <c r="AD651" s="841"/>
      <c r="AE651" s="853"/>
      <c r="AF651" s="853"/>
      <c r="AG651" s="842"/>
      <c r="AH651" s="842"/>
      <c r="AI651" s="842"/>
      <c r="AJ651" s="842"/>
      <c r="AK651" s="839"/>
      <c r="AL651" s="839"/>
      <c r="AM651" s="839"/>
      <c r="AN651" s="853"/>
      <c r="AO651" s="853"/>
      <c r="AP651" s="849">
        <f t="shared" si="160"/>
        <v>0</v>
      </c>
      <c r="AQ651" s="849"/>
      <c r="AR651" s="849"/>
      <c r="AS651" s="849"/>
      <c r="AT651" s="855"/>
      <c r="AU651" s="855"/>
      <c r="AV651" s="834"/>
      <c r="AW651" s="834"/>
      <c r="AX651" s="834"/>
      <c r="AY651" s="834"/>
      <c r="AZ651" s="834"/>
      <c r="BA651" s="834"/>
      <c r="BB651" s="834"/>
      <c r="BC651" s="834"/>
      <c r="BD651" s="834"/>
      <c r="BE651" s="834"/>
      <c r="BF651" s="834"/>
      <c r="BG651" s="842"/>
      <c r="BH651" s="843"/>
      <c r="BI651" s="843"/>
      <c r="ET651" s="33"/>
      <c r="EU651" s="37">
        <f t="shared" si="147"/>
        <v>0</v>
      </c>
      <c r="EV651" s="37" t="str">
        <f t="shared" si="148"/>
        <v/>
      </c>
      <c r="EX651" s="21">
        <f>IF(AND(OR($M651=PL①!$A$25,$M651=PL①!$A$26,$M651=PL①!$A$27),OR($AG651=PL①!$H$26,$AG651=PL①!$H$27,$AG651=PL①!$H$28)),1,0)</f>
        <v>0</v>
      </c>
      <c r="EY651" s="21">
        <f t="shared" si="149"/>
        <v>0</v>
      </c>
      <c r="EZ651" s="112">
        <f>IF($EY651=0,1,IF($O$73="",0,VLOOKUP($O$73,PL②!$A$58:$P$1517,$EY651))+IF($AD$73="",0,VLOOKUP($AD$73,PL②!$A$58:$P$1517,$EY651))+IF($AS$73="",0,VLOOKUP($AS$73,PL②!$A$58:$P$1517,$EY651)))</f>
        <v>1</v>
      </c>
      <c r="FA651" s="21" t="str">
        <f t="shared" si="150"/>
        <v/>
      </c>
      <c r="FB651" s="112"/>
      <c r="FC651" s="21">
        <f>IF(OR($M651=PL①!$A$25,$M651=PL①!$A$26,$M651=PL①!$A$28,$M651=PL①!$A$29),1,0)</f>
        <v>0</v>
      </c>
      <c r="FF651" s="21">
        <f t="shared" si="151"/>
        <v>0</v>
      </c>
      <c r="FG651" s="21">
        <f t="shared" si="152"/>
        <v>0</v>
      </c>
      <c r="FH651" s="21">
        <f>IF(AND($AG651=PL①!$H$29,OR(入力①申請書項目!$M651=PL①!$A$25,入力①申請書項目!$M651=PL①!$A$26,入力①申請書項目!$M651=PL①!$A$27)),1,0)</f>
        <v>0</v>
      </c>
      <c r="FI651" s="21">
        <f>IF(AND($O$69=PL②!$G$1,入力①申請書項目!$AG651=PL①!$H$26,OR(入力①申請書項目!$M651=PL①!$A$25,入力①申請書項目!$M651=PL①!$A$26,入力①申請書項目!$M651=PL①!$A$28,入力①申請書項目!$M651=PL①!$A$29)),1,0)</f>
        <v>0</v>
      </c>
      <c r="FJ651" s="21">
        <f>IF(AND($AT651=PL①!$D$26,OR(入力①申請書項目!$M651=PL①!$A$25,入力①申請書項目!$M651=PL①!$A$26,入力①申請書項目!$M651=PL①!$A$27)),1,0)</f>
        <v>0</v>
      </c>
      <c r="FL651" s="37" t="str">
        <f t="shared" si="153"/>
        <v/>
      </c>
      <c r="FM651" s="37" t="str">
        <f t="shared" si="154"/>
        <v/>
      </c>
      <c r="FN651" s="37" t="str">
        <f t="shared" si="155"/>
        <v/>
      </c>
      <c r="FO651" s="37" t="str">
        <f t="shared" si="156"/>
        <v/>
      </c>
      <c r="FP651" s="37" t="str">
        <f t="shared" si="157"/>
        <v/>
      </c>
      <c r="FR651" s="54">
        <f t="shared" si="158"/>
        <v>1</v>
      </c>
      <c r="FS651" s="54" t="str">
        <f t="shared" si="159"/>
        <v/>
      </c>
    </row>
    <row r="652" spans="4:175">
      <c r="D652" s="410">
        <v>484</v>
      </c>
      <c r="E652" s="842"/>
      <c r="F652" s="843"/>
      <c r="G652" s="842"/>
      <c r="H652" s="843"/>
      <c r="I652" s="843"/>
      <c r="J652" s="842"/>
      <c r="K652" s="843"/>
      <c r="L652" s="843"/>
      <c r="M652" s="842"/>
      <c r="N652" s="842"/>
      <c r="O652" s="842"/>
      <c r="P652" s="842"/>
      <c r="Q652" s="853"/>
      <c r="R652" s="853"/>
      <c r="S652" s="853"/>
      <c r="T652" s="853"/>
      <c r="U652" s="853"/>
      <c r="V652" s="853"/>
      <c r="W652" s="853"/>
      <c r="X652" s="853"/>
      <c r="Y652" s="853"/>
      <c r="Z652" s="853"/>
      <c r="AA652" s="835"/>
      <c r="AB652" s="836"/>
      <c r="AC652" s="836"/>
      <c r="AD652" s="840"/>
      <c r="AE652" s="840"/>
      <c r="AF652" s="841"/>
      <c r="AG652" s="850"/>
      <c r="AH652" s="851"/>
      <c r="AI652" s="851"/>
      <c r="AJ652" s="852"/>
      <c r="AK652" s="839"/>
      <c r="AL652" s="839"/>
      <c r="AM652" s="839"/>
      <c r="AN652" s="854"/>
      <c r="AO652" s="840"/>
      <c r="AP652" s="849">
        <f t="shared" si="160"/>
        <v>0</v>
      </c>
      <c r="AQ652" s="849"/>
      <c r="AR652" s="849"/>
      <c r="AS652" s="849"/>
      <c r="AT652" s="847"/>
      <c r="AU652" s="848"/>
      <c r="AV652" s="834"/>
      <c r="AW652" s="834"/>
      <c r="AX652" s="834"/>
      <c r="AY652" s="834"/>
      <c r="AZ652" s="834"/>
      <c r="BA652" s="834"/>
      <c r="BB652" s="834"/>
      <c r="BC652" s="834"/>
      <c r="BD652" s="844"/>
      <c r="BE652" s="845"/>
      <c r="BF652" s="846"/>
      <c r="BG652" s="842"/>
      <c r="BH652" s="843"/>
      <c r="BI652" s="843"/>
      <c r="ET652" s="33"/>
      <c r="EU652" s="37">
        <f t="shared" ref="EU652:EU715" si="161">IF($Q652="",0,1)</f>
        <v>0</v>
      </c>
      <c r="EV652" s="37" t="str">
        <f t="shared" ref="EV652:EV715" si="162">IF($Q652="","",$G652*12+$J652)</f>
        <v/>
      </c>
      <c r="EX652" s="21">
        <f>IF(AND(OR($M652=PL①!$A$25,$M652=PL①!$A$26,$M652=PL①!$A$27),OR($AG652=PL①!$H$26,$AG652=PL①!$H$27,$AG652=PL①!$H$28)),1,0)</f>
        <v>0</v>
      </c>
      <c r="EY652" s="21">
        <f t="shared" ref="EY652:EY715" si="163">IF($EX652=1,IF($AA652="埼玉県",10,0)+IF($AA652="千葉県",11,0)+IF($AA652="東京都",12,0)+IF($AA652="神奈川県",13,0)+IF($AA652="愛知県",14,0)+IF($AA652="京都府",15,0)+IF($AA652="大阪府",16,0),0)</f>
        <v>0</v>
      </c>
      <c r="EZ652" s="112">
        <f>IF($EY652=0,1,IF($O$73="",0,VLOOKUP($O$73,PL②!$A$58:$P$1517,$EY652))+IF($AD$73="",0,VLOOKUP($AD$73,PL②!$A$58:$P$1517,$EY652))+IF($AS$73="",0,VLOOKUP($AS$73,PL②!$A$58:$P$1517,$EY652)))</f>
        <v>1</v>
      </c>
      <c r="FA652" s="21" t="str">
        <f t="shared" ref="FA652:FA715" si="164">IF($EZ652=0,"No."&amp;ROW($A511)&amp;" ","")</f>
        <v/>
      </c>
      <c r="FB652" s="112"/>
      <c r="FC652" s="21">
        <f>IF(OR($M652=PL①!$A$25,$M652=PL①!$A$26,$M652=PL①!$A$28,$M652=PL①!$A$29),1,0)</f>
        <v>0</v>
      </c>
      <c r="FF652" s="21">
        <f t="shared" ref="FF652:FF715" si="165">IF(AND($EV652&lt;$EV$176,$FC652=1),1,0)</f>
        <v>0</v>
      </c>
      <c r="FG652" s="21">
        <f t="shared" ref="FG652:FG715" si="166">IF(AND($EV652&lt;$EV$176,$EX652),1,0)</f>
        <v>0</v>
      </c>
      <c r="FH652" s="21">
        <f>IF(AND($AG652=PL①!$H$29,OR(入力①申請書項目!$M652=PL①!$A$25,入力①申請書項目!$M652=PL①!$A$26,入力①申請書項目!$M652=PL①!$A$27)),1,0)</f>
        <v>0</v>
      </c>
      <c r="FI652" s="21">
        <f>IF(AND($O$69=PL②!$G$1,入力①申請書項目!$AG652=PL①!$H$26,OR(入力①申請書項目!$M652=PL①!$A$25,入力①申請書項目!$M652=PL①!$A$26,入力①申請書項目!$M652=PL①!$A$28,入力①申請書項目!$M652=PL①!$A$29)),1,0)</f>
        <v>0</v>
      </c>
      <c r="FJ652" s="21">
        <f>IF(AND($AT652=PL①!$D$26,OR(入力①申請書項目!$M652=PL①!$A$25,入力①申請書項目!$M652=PL①!$A$26,入力①申請書項目!$M652=PL①!$A$27)),1,0)</f>
        <v>0</v>
      </c>
      <c r="FL652" s="37" t="str">
        <f t="shared" ref="FL652:FL715" si="167">IF($FF652=1,"No."&amp;ROW($A511)&amp;" ","")</f>
        <v/>
      </c>
      <c r="FM652" s="37" t="str">
        <f t="shared" ref="FM652:FM715" si="168">IF($FG652=1,"No."&amp;ROW($A511)&amp;" ","")</f>
        <v/>
      </c>
      <c r="FN652" s="37" t="str">
        <f t="shared" ref="FN652:FN715" si="169">IF($FH652=1,"No."&amp;ROW($A511)&amp;" ","")</f>
        <v/>
      </c>
      <c r="FO652" s="37" t="str">
        <f t="shared" ref="FO652:FO715" si="170">IF($FI652=1,"No."&amp;ROW($A511)&amp;" ","")</f>
        <v/>
      </c>
      <c r="FP652" s="37" t="str">
        <f t="shared" ref="FP652:FP715" si="171">IF($FJ652=1,"No."&amp;ROW($A511)&amp;" ","")</f>
        <v/>
      </c>
      <c r="FR652" s="54">
        <f t="shared" ref="FR652:FR715" si="172">IF($Q652="",1,IF($M652="",0,1)*IF($AA652="",0,1)*IF($AG652="",0,1)*IF($AV652="",0,1))</f>
        <v>1</v>
      </c>
      <c r="FS652" s="54" t="str">
        <f t="shared" si="159"/>
        <v/>
      </c>
    </row>
    <row r="653" spans="4:175">
      <c r="D653" s="410">
        <v>485</v>
      </c>
      <c r="E653" s="842"/>
      <c r="F653" s="843"/>
      <c r="G653" s="842"/>
      <c r="H653" s="843"/>
      <c r="I653" s="843"/>
      <c r="J653" s="842"/>
      <c r="K653" s="843"/>
      <c r="L653" s="843"/>
      <c r="M653" s="842"/>
      <c r="N653" s="842"/>
      <c r="O653" s="842"/>
      <c r="P653" s="842"/>
      <c r="Q653" s="853"/>
      <c r="R653" s="853"/>
      <c r="S653" s="853"/>
      <c r="T653" s="853"/>
      <c r="U653" s="853"/>
      <c r="V653" s="853"/>
      <c r="W653" s="853"/>
      <c r="X653" s="853"/>
      <c r="Y653" s="853"/>
      <c r="Z653" s="853"/>
      <c r="AA653" s="835"/>
      <c r="AB653" s="836"/>
      <c r="AC653" s="836"/>
      <c r="AD653" s="841"/>
      <c r="AE653" s="853"/>
      <c r="AF653" s="853"/>
      <c r="AG653" s="842"/>
      <c r="AH653" s="842"/>
      <c r="AI653" s="842"/>
      <c r="AJ653" s="842"/>
      <c r="AK653" s="839"/>
      <c r="AL653" s="839"/>
      <c r="AM653" s="839"/>
      <c r="AN653" s="853"/>
      <c r="AO653" s="853"/>
      <c r="AP653" s="849">
        <f t="shared" si="160"/>
        <v>0</v>
      </c>
      <c r="AQ653" s="849"/>
      <c r="AR653" s="849"/>
      <c r="AS653" s="849"/>
      <c r="AT653" s="855"/>
      <c r="AU653" s="855"/>
      <c r="AV653" s="834"/>
      <c r="AW653" s="834"/>
      <c r="AX653" s="834"/>
      <c r="AY653" s="834"/>
      <c r="AZ653" s="834"/>
      <c r="BA653" s="834"/>
      <c r="BB653" s="834"/>
      <c r="BC653" s="834"/>
      <c r="BD653" s="834"/>
      <c r="BE653" s="834"/>
      <c r="BF653" s="834"/>
      <c r="BG653" s="842"/>
      <c r="BH653" s="843"/>
      <c r="BI653" s="843"/>
      <c r="ET653" s="33"/>
      <c r="EU653" s="37">
        <f t="shared" si="161"/>
        <v>0</v>
      </c>
      <c r="EV653" s="37" t="str">
        <f t="shared" si="162"/>
        <v/>
      </c>
      <c r="EX653" s="21">
        <f>IF(AND(OR($M653=PL①!$A$25,$M653=PL①!$A$26,$M653=PL①!$A$27),OR($AG653=PL①!$H$26,$AG653=PL①!$H$27,$AG653=PL①!$H$28)),1,0)</f>
        <v>0</v>
      </c>
      <c r="EY653" s="21">
        <f t="shared" si="163"/>
        <v>0</v>
      </c>
      <c r="EZ653" s="112">
        <f>IF($EY653=0,1,IF($O$73="",0,VLOOKUP($O$73,PL②!$A$58:$P$1517,$EY653))+IF($AD$73="",0,VLOOKUP($AD$73,PL②!$A$58:$P$1517,$EY653))+IF($AS$73="",0,VLOOKUP($AS$73,PL②!$A$58:$P$1517,$EY653)))</f>
        <v>1</v>
      </c>
      <c r="FA653" s="21" t="str">
        <f t="shared" si="164"/>
        <v/>
      </c>
      <c r="FB653" s="112"/>
      <c r="FC653" s="21">
        <f>IF(OR($M653=PL①!$A$25,$M653=PL①!$A$26,$M653=PL①!$A$28,$M653=PL①!$A$29),1,0)</f>
        <v>0</v>
      </c>
      <c r="FF653" s="21">
        <f t="shared" si="165"/>
        <v>0</v>
      </c>
      <c r="FG653" s="21">
        <f t="shared" si="166"/>
        <v>0</v>
      </c>
      <c r="FH653" s="21">
        <f>IF(AND($AG653=PL①!$H$29,OR(入力①申請書項目!$M653=PL①!$A$25,入力①申請書項目!$M653=PL①!$A$26,入力①申請書項目!$M653=PL①!$A$27)),1,0)</f>
        <v>0</v>
      </c>
      <c r="FI653" s="21">
        <f>IF(AND($O$69=PL②!$G$1,入力①申請書項目!$AG653=PL①!$H$26,OR(入力①申請書項目!$M653=PL①!$A$25,入力①申請書項目!$M653=PL①!$A$26,入力①申請書項目!$M653=PL①!$A$28,入力①申請書項目!$M653=PL①!$A$29)),1,0)</f>
        <v>0</v>
      </c>
      <c r="FJ653" s="21">
        <f>IF(AND($AT653=PL①!$D$26,OR(入力①申請書項目!$M653=PL①!$A$25,入力①申請書項目!$M653=PL①!$A$26,入力①申請書項目!$M653=PL①!$A$27)),1,0)</f>
        <v>0</v>
      </c>
      <c r="FL653" s="37" t="str">
        <f t="shared" si="167"/>
        <v/>
      </c>
      <c r="FM653" s="37" t="str">
        <f t="shared" si="168"/>
        <v/>
      </c>
      <c r="FN653" s="37" t="str">
        <f t="shared" si="169"/>
        <v/>
      </c>
      <c r="FO653" s="37" t="str">
        <f t="shared" si="170"/>
        <v/>
      </c>
      <c r="FP653" s="37" t="str">
        <f t="shared" si="171"/>
        <v/>
      </c>
      <c r="FR653" s="54">
        <f t="shared" si="172"/>
        <v>1</v>
      </c>
      <c r="FS653" s="54" t="str">
        <f t="shared" si="159"/>
        <v/>
      </c>
    </row>
    <row r="654" spans="4:175">
      <c r="D654" s="410">
        <v>486</v>
      </c>
      <c r="E654" s="842"/>
      <c r="F654" s="843"/>
      <c r="G654" s="842"/>
      <c r="H654" s="843"/>
      <c r="I654" s="843"/>
      <c r="J654" s="842"/>
      <c r="K654" s="843"/>
      <c r="L654" s="843"/>
      <c r="M654" s="842"/>
      <c r="N654" s="842"/>
      <c r="O654" s="842"/>
      <c r="P654" s="842"/>
      <c r="Q654" s="853"/>
      <c r="R654" s="853"/>
      <c r="S654" s="853"/>
      <c r="T654" s="853"/>
      <c r="U654" s="853"/>
      <c r="V654" s="853"/>
      <c r="W654" s="853"/>
      <c r="X654" s="853"/>
      <c r="Y654" s="853"/>
      <c r="Z654" s="853"/>
      <c r="AA654" s="837"/>
      <c r="AB654" s="838"/>
      <c r="AC654" s="838"/>
      <c r="AD654" s="841"/>
      <c r="AE654" s="853"/>
      <c r="AF654" s="853"/>
      <c r="AG654" s="842"/>
      <c r="AH654" s="842"/>
      <c r="AI654" s="842"/>
      <c r="AJ654" s="842"/>
      <c r="AK654" s="839"/>
      <c r="AL654" s="839"/>
      <c r="AM654" s="839"/>
      <c r="AN654" s="853"/>
      <c r="AO654" s="853"/>
      <c r="AP654" s="849">
        <f t="shared" si="160"/>
        <v>0</v>
      </c>
      <c r="AQ654" s="849"/>
      <c r="AR654" s="849"/>
      <c r="AS654" s="849"/>
      <c r="AT654" s="855"/>
      <c r="AU654" s="855"/>
      <c r="AV654" s="834"/>
      <c r="AW654" s="834"/>
      <c r="AX654" s="834"/>
      <c r="AY654" s="834"/>
      <c r="AZ654" s="834"/>
      <c r="BA654" s="834"/>
      <c r="BB654" s="834"/>
      <c r="BC654" s="834"/>
      <c r="BD654" s="834"/>
      <c r="BE654" s="834"/>
      <c r="BF654" s="834"/>
      <c r="BG654" s="842"/>
      <c r="BH654" s="843"/>
      <c r="BI654" s="843"/>
      <c r="ET654" s="33"/>
      <c r="EU654" s="37">
        <f t="shared" si="161"/>
        <v>0</v>
      </c>
      <c r="EV654" s="37" t="str">
        <f t="shared" si="162"/>
        <v/>
      </c>
      <c r="EX654" s="21">
        <f>IF(AND(OR($M654=PL①!$A$25,$M654=PL①!$A$26,$M654=PL①!$A$27),OR($AG654=PL①!$H$26,$AG654=PL①!$H$27,$AG654=PL①!$H$28)),1,0)</f>
        <v>0</v>
      </c>
      <c r="EY654" s="21">
        <f t="shared" si="163"/>
        <v>0</v>
      </c>
      <c r="EZ654" s="112">
        <f>IF($EY654=0,1,IF($O$73="",0,VLOOKUP($O$73,PL②!$A$58:$P$1517,$EY654))+IF($AD$73="",0,VLOOKUP($AD$73,PL②!$A$58:$P$1517,$EY654))+IF($AS$73="",0,VLOOKUP($AS$73,PL②!$A$58:$P$1517,$EY654)))</f>
        <v>1</v>
      </c>
      <c r="FA654" s="21" t="str">
        <f t="shared" si="164"/>
        <v/>
      </c>
      <c r="FB654" s="112"/>
      <c r="FC654" s="21">
        <f>IF(OR($M654=PL①!$A$25,$M654=PL①!$A$26,$M654=PL①!$A$28,$M654=PL①!$A$29),1,0)</f>
        <v>0</v>
      </c>
      <c r="FF654" s="21">
        <f t="shared" si="165"/>
        <v>0</v>
      </c>
      <c r="FG654" s="21">
        <f t="shared" si="166"/>
        <v>0</v>
      </c>
      <c r="FH654" s="21">
        <f>IF(AND($AG654=PL①!$H$29,OR(入力①申請書項目!$M654=PL①!$A$25,入力①申請書項目!$M654=PL①!$A$26,入力①申請書項目!$M654=PL①!$A$27)),1,0)</f>
        <v>0</v>
      </c>
      <c r="FI654" s="21">
        <f>IF(AND($O$69=PL②!$G$1,入力①申請書項目!$AG654=PL①!$H$26,OR(入力①申請書項目!$M654=PL①!$A$25,入力①申請書項目!$M654=PL①!$A$26,入力①申請書項目!$M654=PL①!$A$28,入力①申請書項目!$M654=PL①!$A$29)),1,0)</f>
        <v>0</v>
      </c>
      <c r="FJ654" s="21">
        <f>IF(AND($AT654=PL①!$D$26,OR(入力①申請書項目!$M654=PL①!$A$25,入力①申請書項目!$M654=PL①!$A$26,入力①申請書項目!$M654=PL①!$A$27)),1,0)</f>
        <v>0</v>
      </c>
      <c r="FL654" s="37" t="str">
        <f t="shared" si="167"/>
        <v/>
      </c>
      <c r="FM654" s="37" t="str">
        <f t="shared" si="168"/>
        <v/>
      </c>
      <c r="FN654" s="37" t="str">
        <f t="shared" si="169"/>
        <v/>
      </c>
      <c r="FO654" s="37" t="str">
        <f t="shared" si="170"/>
        <v/>
      </c>
      <c r="FP654" s="37" t="str">
        <f t="shared" si="171"/>
        <v/>
      </c>
      <c r="FR654" s="54">
        <f t="shared" si="172"/>
        <v>1</v>
      </c>
      <c r="FS654" s="54" t="str">
        <f t="shared" si="159"/>
        <v/>
      </c>
    </row>
    <row r="655" spans="4:175">
      <c r="D655" s="410">
        <v>487</v>
      </c>
      <c r="E655" s="842"/>
      <c r="F655" s="843"/>
      <c r="G655" s="842"/>
      <c r="H655" s="843"/>
      <c r="I655" s="843"/>
      <c r="J655" s="842"/>
      <c r="K655" s="843"/>
      <c r="L655" s="843"/>
      <c r="M655" s="842"/>
      <c r="N655" s="842"/>
      <c r="O655" s="842"/>
      <c r="P655" s="842"/>
      <c r="Q655" s="853"/>
      <c r="R655" s="853"/>
      <c r="S655" s="853"/>
      <c r="T655" s="853"/>
      <c r="U655" s="853"/>
      <c r="V655" s="853"/>
      <c r="W655" s="853"/>
      <c r="X655" s="853"/>
      <c r="Y655" s="853"/>
      <c r="Z655" s="853"/>
      <c r="AA655" s="835"/>
      <c r="AB655" s="836"/>
      <c r="AC655" s="836"/>
      <c r="AD655" s="840"/>
      <c r="AE655" s="840"/>
      <c r="AF655" s="841"/>
      <c r="AG655" s="850"/>
      <c r="AH655" s="851"/>
      <c r="AI655" s="851"/>
      <c r="AJ655" s="852"/>
      <c r="AK655" s="839"/>
      <c r="AL655" s="839"/>
      <c r="AM655" s="839"/>
      <c r="AN655" s="854"/>
      <c r="AO655" s="840"/>
      <c r="AP655" s="849">
        <f t="shared" si="160"/>
        <v>0</v>
      </c>
      <c r="AQ655" s="849"/>
      <c r="AR655" s="849"/>
      <c r="AS655" s="849"/>
      <c r="AT655" s="847"/>
      <c r="AU655" s="848"/>
      <c r="AV655" s="834"/>
      <c r="AW655" s="834"/>
      <c r="AX655" s="834"/>
      <c r="AY655" s="834"/>
      <c r="AZ655" s="834"/>
      <c r="BA655" s="834"/>
      <c r="BB655" s="834"/>
      <c r="BC655" s="834"/>
      <c r="BD655" s="844"/>
      <c r="BE655" s="845"/>
      <c r="BF655" s="846"/>
      <c r="BG655" s="842"/>
      <c r="BH655" s="843"/>
      <c r="BI655" s="843"/>
      <c r="ET655" s="33"/>
      <c r="EU655" s="37">
        <f t="shared" si="161"/>
        <v>0</v>
      </c>
      <c r="EV655" s="37" t="str">
        <f t="shared" si="162"/>
        <v/>
      </c>
      <c r="EX655" s="21">
        <f>IF(AND(OR($M655=PL①!$A$25,$M655=PL①!$A$26,$M655=PL①!$A$27),OR($AG655=PL①!$H$26,$AG655=PL①!$H$27,$AG655=PL①!$H$28)),1,0)</f>
        <v>0</v>
      </c>
      <c r="EY655" s="21">
        <f t="shared" si="163"/>
        <v>0</v>
      </c>
      <c r="EZ655" s="112">
        <f>IF($EY655=0,1,IF($O$73="",0,VLOOKUP($O$73,PL②!$A$58:$P$1517,$EY655))+IF($AD$73="",0,VLOOKUP($AD$73,PL②!$A$58:$P$1517,$EY655))+IF($AS$73="",0,VLOOKUP($AS$73,PL②!$A$58:$P$1517,$EY655)))</f>
        <v>1</v>
      </c>
      <c r="FA655" s="21" t="str">
        <f t="shared" si="164"/>
        <v/>
      </c>
      <c r="FB655" s="112"/>
      <c r="FC655" s="21">
        <f>IF(OR($M655=PL①!$A$25,$M655=PL①!$A$26,$M655=PL①!$A$28,$M655=PL①!$A$29),1,0)</f>
        <v>0</v>
      </c>
      <c r="FF655" s="21">
        <f t="shared" si="165"/>
        <v>0</v>
      </c>
      <c r="FG655" s="21">
        <f t="shared" si="166"/>
        <v>0</v>
      </c>
      <c r="FH655" s="21">
        <f>IF(AND($AG655=PL①!$H$29,OR(入力①申請書項目!$M655=PL①!$A$25,入力①申請書項目!$M655=PL①!$A$26,入力①申請書項目!$M655=PL①!$A$27)),1,0)</f>
        <v>0</v>
      </c>
      <c r="FI655" s="21">
        <f>IF(AND($O$69=PL②!$G$1,入力①申請書項目!$AG655=PL①!$H$26,OR(入力①申請書項目!$M655=PL①!$A$25,入力①申請書項目!$M655=PL①!$A$26,入力①申請書項目!$M655=PL①!$A$28,入力①申請書項目!$M655=PL①!$A$29)),1,0)</f>
        <v>0</v>
      </c>
      <c r="FJ655" s="21">
        <f>IF(AND($AT655=PL①!$D$26,OR(入力①申請書項目!$M655=PL①!$A$25,入力①申請書項目!$M655=PL①!$A$26,入力①申請書項目!$M655=PL①!$A$27)),1,0)</f>
        <v>0</v>
      </c>
      <c r="FL655" s="37" t="str">
        <f t="shared" si="167"/>
        <v/>
      </c>
      <c r="FM655" s="37" t="str">
        <f t="shared" si="168"/>
        <v/>
      </c>
      <c r="FN655" s="37" t="str">
        <f t="shared" si="169"/>
        <v/>
      </c>
      <c r="FO655" s="37" t="str">
        <f t="shared" si="170"/>
        <v/>
      </c>
      <c r="FP655" s="37" t="str">
        <f t="shared" si="171"/>
        <v/>
      </c>
      <c r="FR655" s="54">
        <f t="shared" si="172"/>
        <v>1</v>
      </c>
      <c r="FS655" s="54" t="str">
        <f t="shared" si="159"/>
        <v/>
      </c>
    </row>
    <row r="656" spans="4:175">
      <c r="D656" s="410">
        <v>488</v>
      </c>
      <c r="E656" s="842"/>
      <c r="F656" s="843"/>
      <c r="G656" s="842"/>
      <c r="H656" s="843"/>
      <c r="I656" s="843"/>
      <c r="J656" s="842"/>
      <c r="K656" s="843"/>
      <c r="L656" s="843"/>
      <c r="M656" s="842"/>
      <c r="N656" s="842"/>
      <c r="O656" s="842"/>
      <c r="P656" s="842"/>
      <c r="Q656" s="853"/>
      <c r="R656" s="853"/>
      <c r="S656" s="853"/>
      <c r="T656" s="853"/>
      <c r="U656" s="853"/>
      <c r="V656" s="853"/>
      <c r="W656" s="853"/>
      <c r="X656" s="853"/>
      <c r="Y656" s="853"/>
      <c r="Z656" s="853"/>
      <c r="AA656" s="835"/>
      <c r="AB656" s="836"/>
      <c r="AC656" s="836"/>
      <c r="AD656" s="841"/>
      <c r="AE656" s="853"/>
      <c r="AF656" s="853"/>
      <c r="AG656" s="842"/>
      <c r="AH656" s="842"/>
      <c r="AI656" s="842"/>
      <c r="AJ656" s="842"/>
      <c r="AK656" s="839"/>
      <c r="AL656" s="839"/>
      <c r="AM656" s="839"/>
      <c r="AN656" s="853"/>
      <c r="AO656" s="853"/>
      <c r="AP656" s="849">
        <f t="shared" si="160"/>
        <v>0</v>
      </c>
      <c r="AQ656" s="849"/>
      <c r="AR656" s="849"/>
      <c r="AS656" s="849"/>
      <c r="AT656" s="855"/>
      <c r="AU656" s="855"/>
      <c r="AV656" s="834"/>
      <c r="AW656" s="834"/>
      <c r="AX656" s="834"/>
      <c r="AY656" s="834"/>
      <c r="AZ656" s="834"/>
      <c r="BA656" s="834"/>
      <c r="BB656" s="834"/>
      <c r="BC656" s="834"/>
      <c r="BD656" s="834"/>
      <c r="BE656" s="834"/>
      <c r="BF656" s="834"/>
      <c r="BG656" s="842"/>
      <c r="BH656" s="843"/>
      <c r="BI656" s="843"/>
      <c r="ET656" s="33"/>
      <c r="EU656" s="37">
        <f t="shared" si="161"/>
        <v>0</v>
      </c>
      <c r="EV656" s="37" t="str">
        <f t="shared" si="162"/>
        <v/>
      </c>
      <c r="EX656" s="21">
        <f>IF(AND(OR($M656=PL①!$A$25,$M656=PL①!$A$26,$M656=PL①!$A$27),OR($AG656=PL①!$H$26,$AG656=PL①!$H$27,$AG656=PL①!$H$28)),1,0)</f>
        <v>0</v>
      </c>
      <c r="EY656" s="21">
        <f t="shared" si="163"/>
        <v>0</v>
      </c>
      <c r="EZ656" s="112">
        <f>IF($EY656=0,1,IF($O$73="",0,VLOOKUP($O$73,PL②!$A$58:$P$1517,$EY656))+IF($AD$73="",0,VLOOKUP($AD$73,PL②!$A$58:$P$1517,$EY656))+IF($AS$73="",0,VLOOKUP($AS$73,PL②!$A$58:$P$1517,$EY656)))</f>
        <v>1</v>
      </c>
      <c r="FA656" s="21" t="str">
        <f t="shared" si="164"/>
        <v/>
      </c>
      <c r="FB656" s="112"/>
      <c r="FC656" s="21">
        <f>IF(OR($M656=PL①!$A$25,$M656=PL①!$A$26,$M656=PL①!$A$28,$M656=PL①!$A$29),1,0)</f>
        <v>0</v>
      </c>
      <c r="FF656" s="21">
        <f t="shared" si="165"/>
        <v>0</v>
      </c>
      <c r="FG656" s="21">
        <f t="shared" si="166"/>
        <v>0</v>
      </c>
      <c r="FH656" s="21">
        <f>IF(AND($AG656=PL①!$H$29,OR(入力①申請書項目!$M656=PL①!$A$25,入力①申請書項目!$M656=PL①!$A$26,入力①申請書項目!$M656=PL①!$A$27)),1,0)</f>
        <v>0</v>
      </c>
      <c r="FI656" s="21">
        <f>IF(AND($O$69=PL②!$G$1,入力①申請書項目!$AG656=PL①!$H$26,OR(入力①申請書項目!$M656=PL①!$A$25,入力①申請書項目!$M656=PL①!$A$26,入力①申請書項目!$M656=PL①!$A$28,入力①申請書項目!$M656=PL①!$A$29)),1,0)</f>
        <v>0</v>
      </c>
      <c r="FJ656" s="21">
        <f>IF(AND($AT656=PL①!$D$26,OR(入力①申請書項目!$M656=PL①!$A$25,入力①申請書項目!$M656=PL①!$A$26,入力①申請書項目!$M656=PL①!$A$27)),1,0)</f>
        <v>0</v>
      </c>
      <c r="FL656" s="37" t="str">
        <f t="shared" si="167"/>
        <v/>
      </c>
      <c r="FM656" s="37" t="str">
        <f t="shared" si="168"/>
        <v/>
      </c>
      <c r="FN656" s="37" t="str">
        <f t="shared" si="169"/>
        <v/>
      </c>
      <c r="FO656" s="37" t="str">
        <f t="shared" si="170"/>
        <v/>
      </c>
      <c r="FP656" s="37" t="str">
        <f t="shared" si="171"/>
        <v/>
      </c>
      <c r="FR656" s="54">
        <f t="shared" si="172"/>
        <v>1</v>
      </c>
      <c r="FS656" s="54" t="str">
        <f t="shared" ref="FS656:FS719" si="173">IF(FR656=0,"No."&amp;ROW(A488)&amp;" ","")</f>
        <v/>
      </c>
    </row>
    <row r="657" spans="4:175">
      <c r="D657" s="410">
        <v>489</v>
      </c>
      <c r="E657" s="842"/>
      <c r="F657" s="843"/>
      <c r="G657" s="842"/>
      <c r="H657" s="843"/>
      <c r="I657" s="843"/>
      <c r="J657" s="842"/>
      <c r="K657" s="843"/>
      <c r="L657" s="843"/>
      <c r="M657" s="842"/>
      <c r="N657" s="842"/>
      <c r="O657" s="842"/>
      <c r="P657" s="842"/>
      <c r="Q657" s="853"/>
      <c r="R657" s="853"/>
      <c r="S657" s="853"/>
      <c r="T657" s="853"/>
      <c r="U657" s="853"/>
      <c r="V657" s="853"/>
      <c r="W657" s="853"/>
      <c r="X657" s="853"/>
      <c r="Y657" s="853"/>
      <c r="Z657" s="853"/>
      <c r="AA657" s="837"/>
      <c r="AB657" s="838"/>
      <c r="AC657" s="838"/>
      <c r="AD657" s="841"/>
      <c r="AE657" s="853"/>
      <c r="AF657" s="853"/>
      <c r="AG657" s="842"/>
      <c r="AH657" s="842"/>
      <c r="AI657" s="842"/>
      <c r="AJ657" s="842"/>
      <c r="AK657" s="839"/>
      <c r="AL657" s="839"/>
      <c r="AM657" s="839"/>
      <c r="AN657" s="853"/>
      <c r="AO657" s="853"/>
      <c r="AP657" s="849">
        <f t="shared" si="160"/>
        <v>0</v>
      </c>
      <c r="AQ657" s="849"/>
      <c r="AR657" s="849"/>
      <c r="AS657" s="849"/>
      <c r="AT657" s="855"/>
      <c r="AU657" s="855"/>
      <c r="AV657" s="834"/>
      <c r="AW657" s="834"/>
      <c r="AX657" s="834"/>
      <c r="AY657" s="834"/>
      <c r="AZ657" s="834"/>
      <c r="BA657" s="834"/>
      <c r="BB657" s="834"/>
      <c r="BC657" s="834"/>
      <c r="BD657" s="834"/>
      <c r="BE657" s="834"/>
      <c r="BF657" s="834"/>
      <c r="BG657" s="842"/>
      <c r="BH657" s="843"/>
      <c r="BI657" s="843"/>
      <c r="ET657" s="33"/>
      <c r="EU657" s="37">
        <f t="shared" si="161"/>
        <v>0</v>
      </c>
      <c r="EV657" s="37" t="str">
        <f t="shared" si="162"/>
        <v/>
      </c>
      <c r="EX657" s="21">
        <f>IF(AND(OR($M657=PL①!$A$25,$M657=PL①!$A$26,$M657=PL①!$A$27),OR($AG657=PL①!$H$26,$AG657=PL①!$H$27,$AG657=PL①!$H$28)),1,0)</f>
        <v>0</v>
      </c>
      <c r="EY657" s="21">
        <f t="shared" si="163"/>
        <v>0</v>
      </c>
      <c r="EZ657" s="112">
        <f>IF($EY657=0,1,IF($O$73="",0,VLOOKUP($O$73,PL②!$A$58:$P$1517,$EY657))+IF($AD$73="",0,VLOOKUP($AD$73,PL②!$A$58:$P$1517,$EY657))+IF($AS$73="",0,VLOOKUP($AS$73,PL②!$A$58:$P$1517,$EY657)))</f>
        <v>1</v>
      </c>
      <c r="FA657" s="21" t="str">
        <f t="shared" si="164"/>
        <v/>
      </c>
      <c r="FB657" s="112"/>
      <c r="FC657" s="21">
        <f>IF(OR($M657=PL①!$A$25,$M657=PL①!$A$26,$M657=PL①!$A$28,$M657=PL①!$A$29),1,0)</f>
        <v>0</v>
      </c>
      <c r="FF657" s="21">
        <f t="shared" si="165"/>
        <v>0</v>
      </c>
      <c r="FG657" s="21">
        <f t="shared" si="166"/>
        <v>0</v>
      </c>
      <c r="FH657" s="21">
        <f>IF(AND($AG657=PL①!$H$29,OR(入力①申請書項目!$M657=PL①!$A$25,入力①申請書項目!$M657=PL①!$A$26,入力①申請書項目!$M657=PL①!$A$27)),1,0)</f>
        <v>0</v>
      </c>
      <c r="FI657" s="21">
        <f>IF(AND($O$69=PL②!$G$1,入力①申請書項目!$AG657=PL①!$H$26,OR(入力①申請書項目!$M657=PL①!$A$25,入力①申請書項目!$M657=PL①!$A$26,入力①申請書項目!$M657=PL①!$A$28,入力①申請書項目!$M657=PL①!$A$29)),1,0)</f>
        <v>0</v>
      </c>
      <c r="FJ657" s="21">
        <f>IF(AND($AT657=PL①!$D$26,OR(入力①申請書項目!$M657=PL①!$A$25,入力①申請書項目!$M657=PL①!$A$26,入力①申請書項目!$M657=PL①!$A$27)),1,0)</f>
        <v>0</v>
      </c>
      <c r="FL657" s="37" t="str">
        <f t="shared" si="167"/>
        <v/>
      </c>
      <c r="FM657" s="37" t="str">
        <f t="shared" si="168"/>
        <v/>
      </c>
      <c r="FN657" s="37" t="str">
        <f t="shared" si="169"/>
        <v/>
      </c>
      <c r="FO657" s="37" t="str">
        <f t="shared" si="170"/>
        <v/>
      </c>
      <c r="FP657" s="37" t="str">
        <f t="shared" si="171"/>
        <v/>
      </c>
      <c r="FR657" s="54">
        <f t="shared" si="172"/>
        <v>1</v>
      </c>
      <c r="FS657" s="54" t="str">
        <f t="shared" si="173"/>
        <v/>
      </c>
    </row>
    <row r="658" spans="4:175">
      <c r="D658" s="410">
        <v>490</v>
      </c>
      <c r="E658" s="842"/>
      <c r="F658" s="843"/>
      <c r="G658" s="842"/>
      <c r="H658" s="843"/>
      <c r="I658" s="843"/>
      <c r="J658" s="842"/>
      <c r="K658" s="843"/>
      <c r="L658" s="843"/>
      <c r="M658" s="842"/>
      <c r="N658" s="842"/>
      <c r="O658" s="842"/>
      <c r="P658" s="842"/>
      <c r="Q658" s="853"/>
      <c r="R658" s="853"/>
      <c r="S658" s="853"/>
      <c r="T658" s="853"/>
      <c r="U658" s="853"/>
      <c r="V658" s="853"/>
      <c r="W658" s="853"/>
      <c r="X658" s="853"/>
      <c r="Y658" s="853"/>
      <c r="Z658" s="853"/>
      <c r="AA658" s="835"/>
      <c r="AB658" s="836"/>
      <c r="AC658" s="836"/>
      <c r="AD658" s="840"/>
      <c r="AE658" s="840"/>
      <c r="AF658" s="841"/>
      <c r="AG658" s="850"/>
      <c r="AH658" s="851"/>
      <c r="AI658" s="851"/>
      <c r="AJ658" s="852"/>
      <c r="AK658" s="839"/>
      <c r="AL658" s="839"/>
      <c r="AM658" s="839"/>
      <c r="AN658" s="854"/>
      <c r="AO658" s="840"/>
      <c r="AP658" s="849">
        <f t="shared" si="160"/>
        <v>0</v>
      </c>
      <c r="AQ658" s="849"/>
      <c r="AR658" s="849"/>
      <c r="AS658" s="849"/>
      <c r="AT658" s="847"/>
      <c r="AU658" s="848"/>
      <c r="AV658" s="834"/>
      <c r="AW658" s="834"/>
      <c r="AX658" s="834"/>
      <c r="AY658" s="834"/>
      <c r="AZ658" s="834"/>
      <c r="BA658" s="834"/>
      <c r="BB658" s="834"/>
      <c r="BC658" s="834"/>
      <c r="BD658" s="844"/>
      <c r="BE658" s="845"/>
      <c r="BF658" s="846"/>
      <c r="BG658" s="842"/>
      <c r="BH658" s="843"/>
      <c r="BI658" s="843"/>
      <c r="ET658" s="33"/>
      <c r="EU658" s="37">
        <f t="shared" si="161"/>
        <v>0</v>
      </c>
      <c r="EV658" s="37" t="str">
        <f t="shared" si="162"/>
        <v/>
      </c>
      <c r="EX658" s="21">
        <f>IF(AND(OR($M658=PL①!$A$25,$M658=PL①!$A$26,$M658=PL①!$A$27),OR($AG658=PL①!$H$26,$AG658=PL①!$H$27,$AG658=PL①!$H$28)),1,0)</f>
        <v>0</v>
      </c>
      <c r="EY658" s="21">
        <f t="shared" si="163"/>
        <v>0</v>
      </c>
      <c r="EZ658" s="112">
        <f>IF($EY658=0,1,IF($O$73="",0,VLOOKUP($O$73,PL②!$A$58:$P$1517,$EY658))+IF($AD$73="",0,VLOOKUP($AD$73,PL②!$A$58:$P$1517,$EY658))+IF($AS$73="",0,VLOOKUP($AS$73,PL②!$A$58:$P$1517,$EY658)))</f>
        <v>1</v>
      </c>
      <c r="FA658" s="21" t="str">
        <f t="shared" si="164"/>
        <v/>
      </c>
      <c r="FB658" s="112"/>
      <c r="FC658" s="21">
        <f>IF(OR($M658=PL①!$A$25,$M658=PL①!$A$26,$M658=PL①!$A$28,$M658=PL①!$A$29),1,0)</f>
        <v>0</v>
      </c>
      <c r="FF658" s="21">
        <f t="shared" si="165"/>
        <v>0</v>
      </c>
      <c r="FG658" s="21">
        <f t="shared" si="166"/>
        <v>0</v>
      </c>
      <c r="FH658" s="21">
        <f>IF(AND($AG658=PL①!$H$29,OR(入力①申請書項目!$M658=PL①!$A$25,入力①申請書項目!$M658=PL①!$A$26,入力①申請書項目!$M658=PL①!$A$27)),1,0)</f>
        <v>0</v>
      </c>
      <c r="FI658" s="21">
        <f>IF(AND($O$69=PL②!$G$1,入力①申請書項目!$AG658=PL①!$H$26,OR(入力①申請書項目!$M658=PL①!$A$25,入力①申請書項目!$M658=PL①!$A$26,入力①申請書項目!$M658=PL①!$A$28,入力①申請書項目!$M658=PL①!$A$29)),1,0)</f>
        <v>0</v>
      </c>
      <c r="FJ658" s="21">
        <f>IF(AND($AT658=PL①!$D$26,OR(入力①申請書項目!$M658=PL①!$A$25,入力①申請書項目!$M658=PL①!$A$26,入力①申請書項目!$M658=PL①!$A$27)),1,0)</f>
        <v>0</v>
      </c>
      <c r="FL658" s="37" t="str">
        <f t="shared" si="167"/>
        <v/>
      </c>
      <c r="FM658" s="37" t="str">
        <f t="shared" si="168"/>
        <v/>
      </c>
      <c r="FN658" s="37" t="str">
        <f t="shared" si="169"/>
        <v/>
      </c>
      <c r="FO658" s="37" t="str">
        <f t="shared" si="170"/>
        <v/>
      </c>
      <c r="FP658" s="37" t="str">
        <f t="shared" si="171"/>
        <v/>
      </c>
      <c r="FR658" s="54">
        <f t="shared" si="172"/>
        <v>1</v>
      </c>
      <c r="FS658" s="54" t="str">
        <f t="shared" si="173"/>
        <v/>
      </c>
    </row>
    <row r="659" spans="4:175">
      <c r="D659" s="410">
        <v>491</v>
      </c>
      <c r="E659" s="842"/>
      <c r="F659" s="843"/>
      <c r="G659" s="842"/>
      <c r="H659" s="843"/>
      <c r="I659" s="843"/>
      <c r="J659" s="842"/>
      <c r="K659" s="843"/>
      <c r="L659" s="843"/>
      <c r="M659" s="842"/>
      <c r="N659" s="842"/>
      <c r="O659" s="842"/>
      <c r="P659" s="842"/>
      <c r="Q659" s="853"/>
      <c r="R659" s="853"/>
      <c r="S659" s="853"/>
      <c r="T659" s="853"/>
      <c r="U659" s="853"/>
      <c r="V659" s="853"/>
      <c r="W659" s="853"/>
      <c r="X659" s="853"/>
      <c r="Y659" s="853"/>
      <c r="Z659" s="853"/>
      <c r="AA659" s="835"/>
      <c r="AB659" s="836"/>
      <c r="AC659" s="836"/>
      <c r="AD659" s="841"/>
      <c r="AE659" s="853"/>
      <c r="AF659" s="853"/>
      <c r="AG659" s="842"/>
      <c r="AH659" s="842"/>
      <c r="AI659" s="842"/>
      <c r="AJ659" s="842"/>
      <c r="AK659" s="839"/>
      <c r="AL659" s="839"/>
      <c r="AM659" s="839"/>
      <c r="AN659" s="853"/>
      <c r="AO659" s="853"/>
      <c r="AP659" s="849">
        <f t="shared" si="160"/>
        <v>0</v>
      </c>
      <c r="AQ659" s="849"/>
      <c r="AR659" s="849"/>
      <c r="AS659" s="849"/>
      <c r="AT659" s="855"/>
      <c r="AU659" s="855"/>
      <c r="AV659" s="834"/>
      <c r="AW659" s="834"/>
      <c r="AX659" s="834"/>
      <c r="AY659" s="834"/>
      <c r="AZ659" s="834"/>
      <c r="BA659" s="834"/>
      <c r="BB659" s="834"/>
      <c r="BC659" s="834"/>
      <c r="BD659" s="834"/>
      <c r="BE659" s="834"/>
      <c r="BF659" s="834"/>
      <c r="BG659" s="842"/>
      <c r="BH659" s="843"/>
      <c r="BI659" s="843"/>
      <c r="ET659" s="33"/>
      <c r="EU659" s="37">
        <f t="shared" si="161"/>
        <v>0</v>
      </c>
      <c r="EV659" s="37" t="str">
        <f t="shared" si="162"/>
        <v/>
      </c>
      <c r="EX659" s="21">
        <f>IF(AND(OR($M659=PL①!$A$25,$M659=PL①!$A$26,$M659=PL①!$A$27),OR($AG659=PL①!$H$26,$AG659=PL①!$H$27,$AG659=PL①!$H$28)),1,0)</f>
        <v>0</v>
      </c>
      <c r="EY659" s="21">
        <f t="shared" si="163"/>
        <v>0</v>
      </c>
      <c r="EZ659" s="112">
        <f>IF($EY659=0,1,IF($O$73="",0,VLOOKUP($O$73,PL②!$A$58:$P$1517,$EY659))+IF($AD$73="",0,VLOOKUP($AD$73,PL②!$A$58:$P$1517,$EY659))+IF($AS$73="",0,VLOOKUP($AS$73,PL②!$A$58:$P$1517,$EY659)))</f>
        <v>1</v>
      </c>
      <c r="FA659" s="21" t="str">
        <f t="shared" si="164"/>
        <v/>
      </c>
      <c r="FB659" s="112"/>
      <c r="FC659" s="21">
        <f>IF(OR($M659=PL①!$A$25,$M659=PL①!$A$26,$M659=PL①!$A$28,$M659=PL①!$A$29),1,0)</f>
        <v>0</v>
      </c>
      <c r="FF659" s="21">
        <f t="shared" si="165"/>
        <v>0</v>
      </c>
      <c r="FG659" s="21">
        <f t="shared" si="166"/>
        <v>0</v>
      </c>
      <c r="FH659" s="21">
        <f>IF(AND($AG659=PL①!$H$29,OR(入力①申請書項目!$M659=PL①!$A$25,入力①申請書項目!$M659=PL①!$A$26,入力①申請書項目!$M659=PL①!$A$27)),1,0)</f>
        <v>0</v>
      </c>
      <c r="FI659" s="21">
        <f>IF(AND($O$69=PL②!$G$1,入力①申請書項目!$AG659=PL①!$H$26,OR(入力①申請書項目!$M659=PL①!$A$25,入力①申請書項目!$M659=PL①!$A$26,入力①申請書項目!$M659=PL①!$A$28,入力①申請書項目!$M659=PL①!$A$29)),1,0)</f>
        <v>0</v>
      </c>
      <c r="FJ659" s="21">
        <f>IF(AND($AT659=PL①!$D$26,OR(入力①申請書項目!$M659=PL①!$A$25,入力①申請書項目!$M659=PL①!$A$26,入力①申請書項目!$M659=PL①!$A$27)),1,0)</f>
        <v>0</v>
      </c>
      <c r="FL659" s="37" t="str">
        <f t="shared" si="167"/>
        <v/>
      </c>
      <c r="FM659" s="37" t="str">
        <f t="shared" si="168"/>
        <v/>
      </c>
      <c r="FN659" s="37" t="str">
        <f t="shared" si="169"/>
        <v/>
      </c>
      <c r="FO659" s="37" t="str">
        <f t="shared" si="170"/>
        <v/>
      </c>
      <c r="FP659" s="37" t="str">
        <f t="shared" si="171"/>
        <v/>
      </c>
      <c r="FR659" s="54">
        <f t="shared" si="172"/>
        <v>1</v>
      </c>
      <c r="FS659" s="54" t="str">
        <f t="shared" si="173"/>
        <v/>
      </c>
    </row>
    <row r="660" spans="4:175">
      <c r="D660" s="410">
        <v>492</v>
      </c>
      <c r="E660" s="842"/>
      <c r="F660" s="843"/>
      <c r="G660" s="842"/>
      <c r="H660" s="843"/>
      <c r="I660" s="843"/>
      <c r="J660" s="842"/>
      <c r="K660" s="843"/>
      <c r="L660" s="843"/>
      <c r="M660" s="842"/>
      <c r="N660" s="842"/>
      <c r="O660" s="842"/>
      <c r="P660" s="842"/>
      <c r="Q660" s="853"/>
      <c r="R660" s="853"/>
      <c r="S660" s="853"/>
      <c r="T660" s="853"/>
      <c r="U660" s="853"/>
      <c r="V660" s="853"/>
      <c r="W660" s="853"/>
      <c r="X660" s="853"/>
      <c r="Y660" s="853"/>
      <c r="Z660" s="853"/>
      <c r="AA660" s="837"/>
      <c r="AB660" s="838"/>
      <c r="AC660" s="838"/>
      <c r="AD660" s="841"/>
      <c r="AE660" s="853"/>
      <c r="AF660" s="853"/>
      <c r="AG660" s="842"/>
      <c r="AH660" s="842"/>
      <c r="AI660" s="842"/>
      <c r="AJ660" s="842"/>
      <c r="AK660" s="839"/>
      <c r="AL660" s="839"/>
      <c r="AM660" s="839"/>
      <c r="AN660" s="853"/>
      <c r="AO660" s="853"/>
      <c r="AP660" s="849">
        <f t="shared" si="160"/>
        <v>0</v>
      </c>
      <c r="AQ660" s="849"/>
      <c r="AR660" s="849"/>
      <c r="AS660" s="849"/>
      <c r="AT660" s="855"/>
      <c r="AU660" s="855"/>
      <c r="AV660" s="834"/>
      <c r="AW660" s="834"/>
      <c r="AX660" s="834"/>
      <c r="AY660" s="834"/>
      <c r="AZ660" s="834"/>
      <c r="BA660" s="834"/>
      <c r="BB660" s="834"/>
      <c r="BC660" s="834"/>
      <c r="BD660" s="834"/>
      <c r="BE660" s="834"/>
      <c r="BF660" s="834"/>
      <c r="BG660" s="842"/>
      <c r="BH660" s="843"/>
      <c r="BI660" s="843"/>
      <c r="ET660" s="33"/>
      <c r="EU660" s="37">
        <f t="shared" si="161"/>
        <v>0</v>
      </c>
      <c r="EV660" s="37" t="str">
        <f t="shared" si="162"/>
        <v/>
      </c>
      <c r="EX660" s="21">
        <f>IF(AND(OR($M660=PL①!$A$25,$M660=PL①!$A$26,$M660=PL①!$A$27),OR($AG660=PL①!$H$26,$AG660=PL①!$H$27,$AG660=PL①!$H$28)),1,0)</f>
        <v>0</v>
      </c>
      <c r="EY660" s="21">
        <f t="shared" si="163"/>
        <v>0</v>
      </c>
      <c r="EZ660" s="112">
        <f>IF($EY660=0,1,IF($O$73="",0,VLOOKUP($O$73,PL②!$A$58:$P$1517,$EY660))+IF($AD$73="",0,VLOOKUP($AD$73,PL②!$A$58:$P$1517,$EY660))+IF($AS$73="",0,VLOOKUP($AS$73,PL②!$A$58:$P$1517,$EY660)))</f>
        <v>1</v>
      </c>
      <c r="FA660" s="21" t="str">
        <f t="shared" si="164"/>
        <v/>
      </c>
      <c r="FB660" s="112"/>
      <c r="FC660" s="21">
        <f>IF(OR($M660=PL①!$A$25,$M660=PL①!$A$26,$M660=PL①!$A$28,$M660=PL①!$A$29),1,0)</f>
        <v>0</v>
      </c>
      <c r="FF660" s="21">
        <f t="shared" si="165"/>
        <v>0</v>
      </c>
      <c r="FG660" s="21">
        <f t="shared" si="166"/>
        <v>0</v>
      </c>
      <c r="FH660" s="21">
        <f>IF(AND($AG660=PL①!$H$29,OR(入力①申請書項目!$M660=PL①!$A$25,入力①申請書項目!$M660=PL①!$A$26,入力①申請書項目!$M660=PL①!$A$27)),1,0)</f>
        <v>0</v>
      </c>
      <c r="FI660" s="21">
        <f>IF(AND($O$69=PL②!$G$1,入力①申請書項目!$AG660=PL①!$H$26,OR(入力①申請書項目!$M660=PL①!$A$25,入力①申請書項目!$M660=PL①!$A$26,入力①申請書項目!$M660=PL①!$A$28,入力①申請書項目!$M660=PL①!$A$29)),1,0)</f>
        <v>0</v>
      </c>
      <c r="FJ660" s="21">
        <f>IF(AND($AT660=PL①!$D$26,OR(入力①申請書項目!$M660=PL①!$A$25,入力①申請書項目!$M660=PL①!$A$26,入力①申請書項目!$M660=PL①!$A$27)),1,0)</f>
        <v>0</v>
      </c>
      <c r="FL660" s="37" t="str">
        <f t="shared" si="167"/>
        <v/>
      </c>
      <c r="FM660" s="37" t="str">
        <f t="shared" si="168"/>
        <v/>
      </c>
      <c r="FN660" s="37" t="str">
        <f t="shared" si="169"/>
        <v/>
      </c>
      <c r="FO660" s="37" t="str">
        <f t="shared" si="170"/>
        <v/>
      </c>
      <c r="FP660" s="37" t="str">
        <f t="shared" si="171"/>
        <v/>
      </c>
      <c r="FR660" s="54">
        <f t="shared" si="172"/>
        <v>1</v>
      </c>
      <c r="FS660" s="54" t="str">
        <f t="shared" si="173"/>
        <v/>
      </c>
    </row>
    <row r="661" spans="4:175">
      <c r="D661" s="410">
        <v>493</v>
      </c>
      <c r="E661" s="842"/>
      <c r="F661" s="843"/>
      <c r="G661" s="842"/>
      <c r="H661" s="843"/>
      <c r="I661" s="843"/>
      <c r="J661" s="842"/>
      <c r="K661" s="843"/>
      <c r="L661" s="843"/>
      <c r="M661" s="842"/>
      <c r="N661" s="842"/>
      <c r="O661" s="842"/>
      <c r="P661" s="842"/>
      <c r="Q661" s="853"/>
      <c r="R661" s="853"/>
      <c r="S661" s="853"/>
      <c r="T661" s="853"/>
      <c r="U661" s="853"/>
      <c r="V661" s="853"/>
      <c r="W661" s="853"/>
      <c r="X661" s="853"/>
      <c r="Y661" s="853"/>
      <c r="Z661" s="853"/>
      <c r="AA661" s="835"/>
      <c r="AB661" s="836"/>
      <c r="AC661" s="836"/>
      <c r="AD661" s="840"/>
      <c r="AE661" s="840"/>
      <c r="AF661" s="841"/>
      <c r="AG661" s="850"/>
      <c r="AH661" s="851"/>
      <c r="AI661" s="851"/>
      <c r="AJ661" s="852"/>
      <c r="AK661" s="839"/>
      <c r="AL661" s="839"/>
      <c r="AM661" s="839"/>
      <c r="AN661" s="854"/>
      <c r="AO661" s="840"/>
      <c r="AP661" s="849">
        <f t="shared" ref="AP661:AP724" si="174">AK661*AN661</f>
        <v>0</v>
      </c>
      <c r="AQ661" s="849"/>
      <c r="AR661" s="849"/>
      <c r="AS661" s="849"/>
      <c r="AT661" s="847"/>
      <c r="AU661" s="848"/>
      <c r="AV661" s="834"/>
      <c r="AW661" s="834"/>
      <c r="AX661" s="834"/>
      <c r="AY661" s="834"/>
      <c r="AZ661" s="834"/>
      <c r="BA661" s="834"/>
      <c r="BB661" s="834"/>
      <c r="BC661" s="834"/>
      <c r="BD661" s="844"/>
      <c r="BE661" s="845"/>
      <c r="BF661" s="846"/>
      <c r="BG661" s="842"/>
      <c r="BH661" s="843"/>
      <c r="BI661" s="843"/>
      <c r="ET661" s="33"/>
      <c r="EU661" s="37">
        <f t="shared" si="161"/>
        <v>0</v>
      </c>
      <c r="EV661" s="37" t="str">
        <f t="shared" si="162"/>
        <v/>
      </c>
      <c r="EX661" s="21">
        <f>IF(AND(OR($M661=PL①!$A$25,$M661=PL①!$A$26,$M661=PL①!$A$27),OR($AG661=PL①!$H$26,$AG661=PL①!$H$27,$AG661=PL①!$H$28)),1,0)</f>
        <v>0</v>
      </c>
      <c r="EY661" s="21">
        <f t="shared" si="163"/>
        <v>0</v>
      </c>
      <c r="EZ661" s="112">
        <f>IF($EY661=0,1,IF($O$73="",0,VLOOKUP($O$73,PL②!$A$58:$P$1517,$EY661))+IF($AD$73="",0,VLOOKUP($AD$73,PL②!$A$58:$P$1517,$EY661))+IF($AS$73="",0,VLOOKUP($AS$73,PL②!$A$58:$P$1517,$EY661)))</f>
        <v>1</v>
      </c>
      <c r="FA661" s="21" t="str">
        <f t="shared" si="164"/>
        <v/>
      </c>
      <c r="FB661" s="112"/>
      <c r="FC661" s="21">
        <f>IF(OR($M661=PL①!$A$25,$M661=PL①!$A$26,$M661=PL①!$A$28,$M661=PL①!$A$29),1,0)</f>
        <v>0</v>
      </c>
      <c r="FF661" s="21">
        <f t="shared" si="165"/>
        <v>0</v>
      </c>
      <c r="FG661" s="21">
        <f t="shared" si="166"/>
        <v>0</v>
      </c>
      <c r="FH661" s="21">
        <f>IF(AND($AG661=PL①!$H$29,OR(入力①申請書項目!$M661=PL①!$A$25,入力①申請書項目!$M661=PL①!$A$26,入力①申請書項目!$M661=PL①!$A$27)),1,0)</f>
        <v>0</v>
      </c>
      <c r="FI661" s="21">
        <f>IF(AND($O$69=PL②!$G$1,入力①申請書項目!$AG661=PL①!$H$26,OR(入力①申請書項目!$M661=PL①!$A$25,入力①申請書項目!$M661=PL①!$A$26,入力①申請書項目!$M661=PL①!$A$28,入力①申請書項目!$M661=PL①!$A$29)),1,0)</f>
        <v>0</v>
      </c>
      <c r="FJ661" s="21">
        <f>IF(AND($AT661=PL①!$D$26,OR(入力①申請書項目!$M661=PL①!$A$25,入力①申請書項目!$M661=PL①!$A$26,入力①申請書項目!$M661=PL①!$A$27)),1,0)</f>
        <v>0</v>
      </c>
      <c r="FL661" s="37" t="str">
        <f t="shared" si="167"/>
        <v/>
      </c>
      <c r="FM661" s="37" t="str">
        <f t="shared" si="168"/>
        <v/>
      </c>
      <c r="FN661" s="37" t="str">
        <f t="shared" si="169"/>
        <v/>
      </c>
      <c r="FO661" s="37" t="str">
        <f t="shared" si="170"/>
        <v/>
      </c>
      <c r="FP661" s="37" t="str">
        <f t="shared" si="171"/>
        <v/>
      </c>
      <c r="FR661" s="54">
        <f t="shared" si="172"/>
        <v>1</v>
      </c>
      <c r="FS661" s="54" t="str">
        <f t="shared" si="173"/>
        <v/>
      </c>
    </row>
    <row r="662" spans="4:175">
      <c r="D662" s="410">
        <v>494</v>
      </c>
      <c r="E662" s="842"/>
      <c r="F662" s="843"/>
      <c r="G662" s="842"/>
      <c r="H662" s="843"/>
      <c r="I662" s="843"/>
      <c r="J662" s="842"/>
      <c r="K662" s="843"/>
      <c r="L662" s="843"/>
      <c r="M662" s="842"/>
      <c r="N662" s="842"/>
      <c r="O662" s="842"/>
      <c r="P662" s="842"/>
      <c r="Q662" s="853"/>
      <c r="R662" s="853"/>
      <c r="S662" s="853"/>
      <c r="T662" s="853"/>
      <c r="U662" s="853"/>
      <c r="V662" s="853"/>
      <c r="W662" s="853"/>
      <c r="X662" s="853"/>
      <c r="Y662" s="853"/>
      <c r="Z662" s="853"/>
      <c r="AA662" s="835"/>
      <c r="AB662" s="836"/>
      <c r="AC662" s="836"/>
      <c r="AD662" s="841"/>
      <c r="AE662" s="853"/>
      <c r="AF662" s="853"/>
      <c r="AG662" s="842"/>
      <c r="AH662" s="842"/>
      <c r="AI662" s="842"/>
      <c r="AJ662" s="842"/>
      <c r="AK662" s="839"/>
      <c r="AL662" s="839"/>
      <c r="AM662" s="839"/>
      <c r="AN662" s="853"/>
      <c r="AO662" s="853"/>
      <c r="AP662" s="849">
        <f t="shared" si="174"/>
        <v>0</v>
      </c>
      <c r="AQ662" s="849"/>
      <c r="AR662" s="849"/>
      <c r="AS662" s="849"/>
      <c r="AT662" s="855"/>
      <c r="AU662" s="855"/>
      <c r="AV662" s="834"/>
      <c r="AW662" s="834"/>
      <c r="AX662" s="834"/>
      <c r="AY662" s="834"/>
      <c r="AZ662" s="834"/>
      <c r="BA662" s="834"/>
      <c r="BB662" s="834"/>
      <c r="BC662" s="834"/>
      <c r="BD662" s="834"/>
      <c r="BE662" s="834"/>
      <c r="BF662" s="834"/>
      <c r="BG662" s="842"/>
      <c r="BH662" s="843"/>
      <c r="BI662" s="843"/>
      <c r="ET662" s="33"/>
      <c r="EU662" s="37">
        <f t="shared" si="161"/>
        <v>0</v>
      </c>
      <c r="EV662" s="37" t="str">
        <f t="shared" si="162"/>
        <v/>
      </c>
      <c r="EX662" s="21">
        <f>IF(AND(OR($M662=PL①!$A$25,$M662=PL①!$A$26,$M662=PL①!$A$27),OR($AG662=PL①!$H$26,$AG662=PL①!$H$27,$AG662=PL①!$H$28)),1,0)</f>
        <v>0</v>
      </c>
      <c r="EY662" s="21">
        <f t="shared" si="163"/>
        <v>0</v>
      </c>
      <c r="EZ662" s="112">
        <f>IF($EY662=0,1,IF($O$73="",0,VLOOKUP($O$73,PL②!$A$58:$P$1517,$EY662))+IF($AD$73="",0,VLOOKUP($AD$73,PL②!$A$58:$P$1517,$EY662))+IF($AS$73="",0,VLOOKUP($AS$73,PL②!$A$58:$P$1517,$EY662)))</f>
        <v>1</v>
      </c>
      <c r="FA662" s="21" t="str">
        <f t="shared" si="164"/>
        <v/>
      </c>
      <c r="FB662" s="112"/>
      <c r="FC662" s="21">
        <f>IF(OR($M662=PL①!$A$25,$M662=PL①!$A$26,$M662=PL①!$A$28,$M662=PL①!$A$29),1,0)</f>
        <v>0</v>
      </c>
      <c r="FF662" s="21">
        <f t="shared" si="165"/>
        <v>0</v>
      </c>
      <c r="FG662" s="21">
        <f t="shared" si="166"/>
        <v>0</v>
      </c>
      <c r="FH662" s="21">
        <f>IF(AND($AG662=PL①!$H$29,OR(入力①申請書項目!$M662=PL①!$A$25,入力①申請書項目!$M662=PL①!$A$26,入力①申請書項目!$M662=PL①!$A$27)),1,0)</f>
        <v>0</v>
      </c>
      <c r="FI662" s="21">
        <f>IF(AND($O$69=PL②!$G$1,入力①申請書項目!$AG662=PL①!$H$26,OR(入力①申請書項目!$M662=PL①!$A$25,入力①申請書項目!$M662=PL①!$A$26,入力①申請書項目!$M662=PL①!$A$28,入力①申請書項目!$M662=PL①!$A$29)),1,0)</f>
        <v>0</v>
      </c>
      <c r="FJ662" s="21">
        <f>IF(AND($AT662=PL①!$D$26,OR(入力①申請書項目!$M662=PL①!$A$25,入力①申請書項目!$M662=PL①!$A$26,入力①申請書項目!$M662=PL①!$A$27)),1,0)</f>
        <v>0</v>
      </c>
      <c r="FL662" s="37" t="str">
        <f t="shared" si="167"/>
        <v/>
      </c>
      <c r="FM662" s="37" t="str">
        <f t="shared" si="168"/>
        <v/>
      </c>
      <c r="FN662" s="37" t="str">
        <f t="shared" si="169"/>
        <v/>
      </c>
      <c r="FO662" s="37" t="str">
        <f t="shared" si="170"/>
        <v/>
      </c>
      <c r="FP662" s="37" t="str">
        <f t="shared" si="171"/>
        <v/>
      </c>
      <c r="FR662" s="54">
        <f t="shared" si="172"/>
        <v>1</v>
      </c>
      <c r="FS662" s="54" t="str">
        <f t="shared" si="173"/>
        <v/>
      </c>
    </row>
    <row r="663" spans="4:175">
      <c r="D663" s="410">
        <v>495</v>
      </c>
      <c r="E663" s="842"/>
      <c r="F663" s="843"/>
      <c r="G663" s="842"/>
      <c r="H663" s="843"/>
      <c r="I663" s="843"/>
      <c r="J663" s="842"/>
      <c r="K663" s="843"/>
      <c r="L663" s="843"/>
      <c r="M663" s="842"/>
      <c r="N663" s="842"/>
      <c r="O663" s="842"/>
      <c r="P663" s="842"/>
      <c r="Q663" s="853"/>
      <c r="R663" s="853"/>
      <c r="S663" s="853"/>
      <c r="T663" s="853"/>
      <c r="U663" s="853"/>
      <c r="V663" s="853"/>
      <c r="W663" s="853"/>
      <c r="X663" s="853"/>
      <c r="Y663" s="853"/>
      <c r="Z663" s="853"/>
      <c r="AA663" s="837"/>
      <c r="AB663" s="838"/>
      <c r="AC663" s="838"/>
      <c r="AD663" s="841"/>
      <c r="AE663" s="853"/>
      <c r="AF663" s="853"/>
      <c r="AG663" s="842"/>
      <c r="AH663" s="842"/>
      <c r="AI663" s="842"/>
      <c r="AJ663" s="842"/>
      <c r="AK663" s="839"/>
      <c r="AL663" s="839"/>
      <c r="AM663" s="839"/>
      <c r="AN663" s="853"/>
      <c r="AO663" s="853"/>
      <c r="AP663" s="849">
        <f t="shared" si="174"/>
        <v>0</v>
      </c>
      <c r="AQ663" s="849"/>
      <c r="AR663" s="849"/>
      <c r="AS663" s="849"/>
      <c r="AT663" s="855"/>
      <c r="AU663" s="855"/>
      <c r="AV663" s="834"/>
      <c r="AW663" s="834"/>
      <c r="AX663" s="834"/>
      <c r="AY663" s="834"/>
      <c r="AZ663" s="834"/>
      <c r="BA663" s="834"/>
      <c r="BB663" s="834"/>
      <c r="BC663" s="834"/>
      <c r="BD663" s="834"/>
      <c r="BE663" s="834"/>
      <c r="BF663" s="834"/>
      <c r="BG663" s="842"/>
      <c r="BH663" s="843"/>
      <c r="BI663" s="843"/>
      <c r="ET663" s="33"/>
      <c r="EU663" s="37">
        <f t="shared" si="161"/>
        <v>0</v>
      </c>
      <c r="EV663" s="37" t="str">
        <f t="shared" si="162"/>
        <v/>
      </c>
      <c r="EX663" s="21">
        <f>IF(AND(OR($M663=PL①!$A$25,$M663=PL①!$A$26,$M663=PL①!$A$27),OR($AG663=PL①!$H$26,$AG663=PL①!$H$27,$AG663=PL①!$H$28)),1,0)</f>
        <v>0</v>
      </c>
      <c r="EY663" s="21">
        <f t="shared" si="163"/>
        <v>0</v>
      </c>
      <c r="EZ663" s="112">
        <f>IF($EY663=0,1,IF($O$73="",0,VLOOKUP($O$73,PL②!$A$58:$P$1517,$EY663))+IF($AD$73="",0,VLOOKUP($AD$73,PL②!$A$58:$P$1517,$EY663))+IF($AS$73="",0,VLOOKUP($AS$73,PL②!$A$58:$P$1517,$EY663)))</f>
        <v>1</v>
      </c>
      <c r="FA663" s="21" t="str">
        <f t="shared" si="164"/>
        <v/>
      </c>
      <c r="FB663" s="112"/>
      <c r="FC663" s="21">
        <f>IF(OR($M663=PL①!$A$25,$M663=PL①!$A$26,$M663=PL①!$A$28,$M663=PL①!$A$29),1,0)</f>
        <v>0</v>
      </c>
      <c r="FF663" s="21">
        <f t="shared" si="165"/>
        <v>0</v>
      </c>
      <c r="FG663" s="21">
        <f t="shared" si="166"/>
        <v>0</v>
      </c>
      <c r="FH663" s="21">
        <f>IF(AND($AG663=PL①!$H$29,OR(入力①申請書項目!$M663=PL①!$A$25,入力①申請書項目!$M663=PL①!$A$26,入力①申請書項目!$M663=PL①!$A$27)),1,0)</f>
        <v>0</v>
      </c>
      <c r="FI663" s="21">
        <f>IF(AND($O$69=PL②!$G$1,入力①申請書項目!$AG663=PL①!$H$26,OR(入力①申請書項目!$M663=PL①!$A$25,入力①申請書項目!$M663=PL①!$A$26,入力①申請書項目!$M663=PL①!$A$28,入力①申請書項目!$M663=PL①!$A$29)),1,0)</f>
        <v>0</v>
      </c>
      <c r="FJ663" s="21">
        <f>IF(AND($AT663=PL①!$D$26,OR(入力①申請書項目!$M663=PL①!$A$25,入力①申請書項目!$M663=PL①!$A$26,入力①申請書項目!$M663=PL①!$A$27)),1,0)</f>
        <v>0</v>
      </c>
      <c r="FL663" s="37" t="str">
        <f t="shared" si="167"/>
        <v/>
      </c>
      <c r="FM663" s="37" t="str">
        <f t="shared" si="168"/>
        <v/>
      </c>
      <c r="FN663" s="37" t="str">
        <f t="shared" si="169"/>
        <v/>
      </c>
      <c r="FO663" s="37" t="str">
        <f t="shared" si="170"/>
        <v/>
      </c>
      <c r="FP663" s="37" t="str">
        <f t="shared" si="171"/>
        <v/>
      </c>
      <c r="FR663" s="54">
        <f t="shared" si="172"/>
        <v>1</v>
      </c>
      <c r="FS663" s="54" t="str">
        <f t="shared" si="173"/>
        <v/>
      </c>
    </row>
    <row r="664" spans="4:175">
      <c r="D664" s="410">
        <v>496</v>
      </c>
      <c r="E664" s="842"/>
      <c r="F664" s="843"/>
      <c r="G664" s="842"/>
      <c r="H664" s="843"/>
      <c r="I664" s="843"/>
      <c r="J664" s="842"/>
      <c r="K664" s="843"/>
      <c r="L664" s="843"/>
      <c r="M664" s="842"/>
      <c r="N664" s="842"/>
      <c r="O664" s="842"/>
      <c r="P664" s="842"/>
      <c r="Q664" s="853"/>
      <c r="R664" s="853"/>
      <c r="S664" s="853"/>
      <c r="T664" s="853"/>
      <c r="U664" s="853"/>
      <c r="V664" s="853"/>
      <c r="W664" s="853"/>
      <c r="X664" s="853"/>
      <c r="Y664" s="853"/>
      <c r="Z664" s="853"/>
      <c r="AA664" s="835"/>
      <c r="AB664" s="836"/>
      <c r="AC664" s="836"/>
      <c r="AD664" s="840"/>
      <c r="AE664" s="840"/>
      <c r="AF664" s="841"/>
      <c r="AG664" s="850"/>
      <c r="AH664" s="851"/>
      <c r="AI664" s="851"/>
      <c r="AJ664" s="852"/>
      <c r="AK664" s="839"/>
      <c r="AL664" s="839"/>
      <c r="AM664" s="839"/>
      <c r="AN664" s="854"/>
      <c r="AO664" s="840"/>
      <c r="AP664" s="849">
        <f t="shared" si="174"/>
        <v>0</v>
      </c>
      <c r="AQ664" s="849"/>
      <c r="AR664" s="849"/>
      <c r="AS664" s="849"/>
      <c r="AT664" s="847"/>
      <c r="AU664" s="848"/>
      <c r="AV664" s="834"/>
      <c r="AW664" s="834"/>
      <c r="AX664" s="834"/>
      <c r="AY664" s="834"/>
      <c r="AZ664" s="834"/>
      <c r="BA664" s="834"/>
      <c r="BB664" s="834"/>
      <c r="BC664" s="834"/>
      <c r="BD664" s="844"/>
      <c r="BE664" s="845"/>
      <c r="BF664" s="846"/>
      <c r="BG664" s="842"/>
      <c r="BH664" s="843"/>
      <c r="BI664" s="843"/>
      <c r="ET664" s="33"/>
      <c r="EU664" s="37">
        <f t="shared" si="161"/>
        <v>0</v>
      </c>
      <c r="EV664" s="37" t="str">
        <f t="shared" si="162"/>
        <v/>
      </c>
      <c r="EX664" s="21">
        <f>IF(AND(OR($M664=PL①!$A$25,$M664=PL①!$A$26,$M664=PL①!$A$27),OR($AG664=PL①!$H$26,$AG664=PL①!$H$27,$AG664=PL①!$H$28)),1,0)</f>
        <v>0</v>
      </c>
      <c r="EY664" s="21">
        <f t="shared" si="163"/>
        <v>0</v>
      </c>
      <c r="EZ664" s="112">
        <f>IF($EY664=0,1,IF($O$73="",0,VLOOKUP($O$73,PL②!$A$58:$P$1517,$EY664))+IF($AD$73="",0,VLOOKUP($AD$73,PL②!$A$58:$P$1517,$EY664))+IF($AS$73="",0,VLOOKUP($AS$73,PL②!$A$58:$P$1517,$EY664)))</f>
        <v>1</v>
      </c>
      <c r="FA664" s="21" t="str">
        <f t="shared" si="164"/>
        <v/>
      </c>
      <c r="FB664" s="112"/>
      <c r="FC664" s="21">
        <f>IF(OR($M664=PL①!$A$25,$M664=PL①!$A$26,$M664=PL①!$A$28,$M664=PL①!$A$29),1,0)</f>
        <v>0</v>
      </c>
      <c r="FF664" s="21">
        <f t="shared" si="165"/>
        <v>0</v>
      </c>
      <c r="FG664" s="21">
        <f t="shared" si="166"/>
        <v>0</v>
      </c>
      <c r="FH664" s="21">
        <f>IF(AND($AG664=PL①!$H$29,OR(入力①申請書項目!$M664=PL①!$A$25,入力①申請書項目!$M664=PL①!$A$26,入力①申請書項目!$M664=PL①!$A$27)),1,0)</f>
        <v>0</v>
      </c>
      <c r="FI664" s="21">
        <f>IF(AND($O$69=PL②!$G$1,入力①申請書項目!$AG664=PL①!$H$26,OR(入力①申請書項目!$M664=PL①!$A$25,入力①申請書項目!$M664=PL①!$A$26,入力①申請書項目!$M664=PL①!$A$28,入力①申請書項目!$M664=PL①!$A$29)),1,0)</f>
        <v>0</v>
      </c>
      <c r="FJ664" s="21">
        <f>IF(AND($AT664=PL①!$D$26,OR(入力①申請書項目!$M664=PL①!$A$25,入力①申請書項目!$M664=PL①!$A$26,入力①申請書項目!$M664=PL①!$A$27)),1,0)</f>
        <v>0</v>
      </c>
      <c r="FL664" s="37" t="str">
        <f t="shared" si="167"/>
        <v/>
      </c>
      <c r="FM664" s="37" t="str">
        <f t="shared" si="168"/>
        <v/>
      </c>
      <c r="FN664" s="37" t="str">
        <f t="shared" si="169"/>
        <v/>
      </c>
      <c r="FO664" s="37" t="str">
        <f t="shared" si="170"/>
        <v/>
      </c>
      <c r="FP664" s="37" t="str">
        <f t="shared" si="171"/>
        <v/>
      </c>
      <c r="FR664" s="54">
        <f t="shared" si="172"/>
        <v>1</v>
      </c>
      <c r="FS664" s="54" t="str">
        <f t="shared" si="173"/>
        <v/>
      </c>
    </row>
    <row r="665" spans="4:175">
      <c r="D665" s="410">
        <v>497</v>
      </c>
      <c r="E665" s="842"/>
      <c r="F665" s="843"/>
      <c r="G665" s="842"/>
      <c r="H665" s="843"/>
      <c r="I665" s="843"/>
      <c r="J665" s="842"/>
      <c r="K665" s="843"/>
      <c r="L665" s="843"/>
      <c r="M665" s="842"/>
      <c r="N665" s="842"/>
      <c r="O665" s="842"/>
      <c r="P665" s="842"/>
      <c r="Q665" s="853"/>
      <c r="R665" s="853"/>
      <c r="S665" s="853"/>
      <c r="T665" s="853"/>
      <c r="U665" s="853"/>
      <c r="V665" s="853"/>
      <c r="W665" s="853"/>
      <c r="X665" s="853"/>
      <c r="Y665" s="853"/>
      <c r="Z665" s="853"/>
      <c r="AA665" s="835"/>
      <c r="AB665" s="836"/>
      <c r="AC665" s="836"/>
      <c r="AD665" s="841"/>
      <c r="AE665" s="853"/>
      <c r="AF665" s="853"/>
      <c r="AG665" s="842"/>
      <c r="AH665" s="842"/>
      <c r="AI665" s="842"/>
      <c r="AJ665" s="842"/>
      <c r="AK665" s="839"/>
      <c r="AL665" s="839"/>
      <c r="AM665" s="839"/>
      <c r="AN665" s="853"/>
      <c r="AO665" s="853"/>
      <c r="AP665" s="849">
        <f t="shared" si="174"/>
        <v>0</v>
      </c>
      <c r="AQ665" s="849"/>
      <c r="AR665" s="849"/>
      <c r="AS665" s="849"/>
      <c r="AT665" s="855"/>
      <c r="AU665" s="855"/>
      <c r="AV665" s="834"/>
      <c r="AW665" s="834"/>
      <c r="AX665" s="834"/>
      <c r="AY665" s="834"/>
      <c r="AZ665" s="834"/>
      <c r="BA665" s="834"/>
      <c r="BB665" s="834"/>
      <c r="BC665" s="834"/>
      <c r="BD665" s="834"/>
      <c r="BE665" s="834"/>
      <c r="BF665" s="834"/>
      <c r="BG665" s="842"/>
      <c r="BH665" s="843"/>
      <c r="BI665" s="843"/>
      <c r="ET665" s="33"/>
      <c r="EU665" s="37">
        <f t="shared" si="161"/>
        <v>0</v>
      </c>
      <c r="EV665" s="37" t="str">
        <f t="shared" si="162"/>
        <v/>
      </c>
      <c r="EX665" s="21">
        <f>IF(AND(OR($M665=PL①!$A$25,$M665=PL①!$A$26,$M665=PL①!$A$27),OR($AG665=PL①!$H$26,$AG665=PL①!$H$27,$AG665=PL①!$H$28)),1,0)</f>
        <v>0</v>
      </c>
      <c r="EY665" s="21">
        <f t="shared" si="163"/>
        <v>0</v>
      </c>
      <c r="EZ665" s="112">
        <f>IF($EY665=0,1,IF($O$73="",0,VLOOKUP($O$73,PL②!$A$58:$P$1517,$EY665))+IF($AD$73="",0,VLOOKUP($AD$73,PL②!$A$58:$P$1517,$EY665))+IF($AS$73="",0,VLOOKUP($AS$73,PL②!$A$58:$P$1517,$EY665)))</f>
        <v>1</v>
      </c>
      <c r="FA665" s="21" t="str">
        <f t="shared" si="164"/>
        <v/>
      </c>
      <c r="FB665" s="112"/>
      <c r="FC665" s="21">
        <f>IF(OR($M665=PL①!$A$25,$M665=PL①!$A$26,$M665=PL①!$A$28,$M665=PL①!$A$29),1,0)</f>
        <v>0</v>
      </c>
      <c r="FF665" s="21">
        <f t="shared" si="165"/>
        <v>0</v>
      </c>
      <c r="FG665" s="21">
        <f t="shared" si="166"/>
        <v>0</v>
      </c>
      <c r="FH665" s="21">
        <f>IF(AND($AG665=PL①!$H$29,OR(入力①申請書項目!$M665=PL①!$A$25,入力①申請書項目!$M665=PL①!$A$26,入力①申請書項目!$M665=PL①!$A$27)),1,0)</f>
        <v>0</v>
      </c>
      <c r="FI665" s="21">
        <f>IF(AND($O$69=PL②!$G$1,入力①申請書項目!$AG665=PL①!$H$26,OR(入力①申請書項目!$M665=PL①!$A$25,入力①申請書項目!$M665=PL①!$A$26,入力①申請書項目!$M665=PL①!$A$28,入力①申請書項目!$M665=PL①!$A$29)),1,0)</f>
        <v>0</v>
      </c>
      <c r="FJ665" s="21">
        <f>IF(AND($AT665=PL①!$D$26,OR(入力①申請書項目!$M665=PL①!$A$25,入力①申請書項目!$M665=PL①!$A$26,入力①申請書項目!$M665=PL①!$A$27)),1,0)</f>
        <v>0</v>
      </c>
      <c r="FL665" s="37" t="str">
        <f t="shared" si="167"/>
        <v/>
      </c>
      <c r="FM665" s="37" t="str">
        <f t="shared" si="168"/>
        <v/>
      </c>
      <c r="FN665" s="37" t="str">
        <f t="shared" si="169"/>
        <v/>
      </c>
      <c r="FO665" s="37" t="str">
        <f t="shared" si="170"/>
        <v/>
      </c>
      <c r="FP665" s="37" t="str">
        <f t="shared" si="171"/>
        <v/>
      </c>
      <c r="FR665" s="54">
        <f t="shared" si="172"/>
        <v>1</v>
      </c>
      <c r="FS665" s="54" t="str">
        <f t="shared" si="173"/>
        <v/>
      </c>
    </row>
    <row r="666" spans="4:175">
      <c r="D666" s="410">
        <v>498</v>
      </c>
      <c r="E666" s="842"/>
      <c r="F666" s="843"/>
      <c r="G666" s="842"/>
      <c r="H666" s="843"/>
      <c r="I666" s="843"/>
      <c r="J666" s="842"/>
      <c r="K666" s="843"/>
      <c r="L666" s="843"/>
      <c r="M666" s="842"/>
      <c r="N666" s="842"/>
      <c r="O666" s="842"/>
      <c r="P666" s="842"/>
      <c r="Q666" s="853"/>
      <c r="R666" s="853"/>
      <c r="S666" s="853"/>
      <c r="T666" s="853"/>
      <c r="U666" s="853"/>
      <c r="V666" s="853"/>
      <c r="W666" s="853"/>
      <c r="X666" s="853"/>
      <c r="Y666" s="853"/>
      <c r="Z666" s="853"/>
      <c r="AA666" s="837"/>
      <c r="AB666" s="838"/>
      <c r="AC666" s="838"/>
      <c r="AD666" s="841"/>
      <c r="AE666" s="853"/>
      <c r="AF666" s="853"/>
      <c r="AG666" s="842"/>
      <c r="AH666" s="842"/>
      <c r="AI666" s="842"/>
      <c r="AJ666" s="842"/>
      <c r="AK666" s="839"/>
      <c r="AL666" s="839"/>
      <c r="AM666" s="839"/>
      <c r="AN666" s="853"/>
      <c r="AO666" s="853"/>
      <c r="AP666" s="849">
        <f t="shared" si="174"/>
        <v>0</v>
      </c>
      <c r="AQ666" s="849"/>
      <c r="AR666" s="849"/>
      <c r="AS666" s="849"/>
      <c r="AT666" s="855"/>
      <c r="AU666" s="855"/>
      <c r="AV666" s="834"/>
      <c r="AW666" s="834"/>
      <c r="AX666" s="834"/>
      <c r="AY666" s="834"/>
      <c r="AZ666" s="834"/>
      <c r="BA666" s="834"/>
      <c r="BB666" s="834"/>
      <c r="BC666" s="834"/>
      <c r="BD666" s="834"/>
      <c r="BE666" s="834"/>
      <c r="BF666" s="834"/>
      <c r="BG666" s="842"/>
      <c r="BH666" s="843"/>
      <c r="BI666" s="843"/>
      <c r="ET666" s="33"/>
      <c r="EU666" s="37">
        <f t="shared" si="161"/>
        <v>0</v>
      </c>
      <c r="EV666" s="37" t="str">
        <f t="shared" si="162"/>
        <v/>
      </c>
      <c r="EX666" s="21">
        <f>IF(AND(OR($M666=PL①!$A$25,$M666=PL①!$A$26,$M666=PL①!$A$27),OR($AG666=PL①!$H$26,$AG666=PL①!$H$27,$AG666=PL①!$H$28)),1,0)</f>
        <v>0</v>
      </c>
      <c r="EY666" s="21">
        <f t="shared" si="163"/>
        <v>0</v>
      </c>
      <c r="EZ666" s="112">
        <f>IF($EY666=0,1,IF($O$73="",0,VLOOKUP($O$73,PL②!$A$58:$P$1517,$EY666))+IF($AD$73="",0,VLOOKUP($AD$73,PL②!$A$58:$P$1517,$EY666))+IF($AS$73="",0,VLOOKUP($AS$73,PL②!$A$58:$P$1517,$EY666)))</f>
        <v>1</v>
      </c>
      <c r="FA666" s="21" t="str">
        <f t="shared" si="164"/>
        <v/>
      </c>
      <c r="FB666" s="112"/>
      <c r="FC666" s="21">
        <f>IF(OR($M666=PL①!$A$25,$M666=PL①!$A$26,$M666=PL①!$A$28,$M666=PL①!$A$29),1,0)</f>
        <v>0</v>
      </c>
      <c r="FF666" s="21">
        <f t="shared" si="165"/>
        <v>0</v>
      </c>
      <c r="FG666" s="21">
        <f t="shared" si="166"/>
        <v>0</v>
      </c>
      <c r="FH666" s="21">
        <f>IF(AND($AG666=PL①!$H$29,OR(入力①申請書項目!$M666=PL①!$A$25,入力①申請書項目!$M666=PL①!$A$26,入力①申請書項目!$M666=PL①!$A$27)),1,0)</f>
        <v>0</v>
      </c>
      <c r="FI666" s="21">
        <f>IF(AND($O$69=PL②!$G$1,入力①申請書項目!$AG666=PL①!$H$26,OR(入力①申請書項目!$M666=PL①!$A$25,入力①申請書項目!$M666=PL①!$A$26,入力①申請書項目!$M666=PL①!$A$28,入力①申請書項目!$M666=PL①!$A$29)),1,0)</f>
        <v>0</v>
      </c>
      <c r="FJ666" s="21">
        <f>IF(AND($AT666=PL①!$D$26,OR(入力①申請書項目!$M666=PL①!$A$25,入力①申請書項目!$M666=PL①!$A$26,入力①申請書項目!$M666=PL①!$A$27)),1,0)</f>
        <v>0</v>
      </c>
      <c r="FL666" s="37" t="str">
        <f t="shared" si="167"/>
        <v/>
      </c>
      <c r="FM666" s="37" t="str">
        <f t="shared" si="168"/>
        <v/>
      </c>
      <c r="FN666" s="37" t="str">
        <f t="shared" si="169"/>
        <v/>
      </c>
      <c r="FO666" s="37" t="str">
        <f t="shared" si="170"/>
        <v/>
      </c>
      <c r="FP666" s="37" t="str">
        <f t="shared" si="171"/>
        <v/>
      </c>
      <c r="FR666" s="54">
        <f t="shared" si="172"/>
        <v>1</v>
      </c>
      <c r="FS666" s="54" t="str">
        <f t="shared" si="173"/>
        <v/>
      </c>
    </row>
    <row r="667" spans="4:175">
      <c r="D667" s="410">
        <v>499</v>
      </c>
      <c r="E667" s="842"/>
      <c r="F667" s="843"/>
      <c r="G667" s="842"/>
      <c r="H667" s="843"/>
      <c r="I667" s="843"/>
      <c r="J667" s="842"/>
      <c r="K667" s="843"/>
      <c r="L667" s="843"/>
      <c r="M667" s="842"/>
      <c r="N667" s="842"/>
      <c r="O667" s="842"/>
      <c r="P667" s="842"/>
      <c r="Q667" s="853"/>
      <c r="R667" s="853"/>
      <c r="S667" s="853"/>
      <c r="T667" s="853"/>
      <c r="U667" s="853"/>
      <c r="V667" s="853"/>
      <c r="W667" s="853"/>
      <c r="X667" s="853"/>
      <c r="Y667" s="853"/>
      <c r="Z667" s="853"/>
      <c r="AA667" s="835"/>
      <c r="AB667" s="836"/>
      <c r="AC667" s="836"/>
      <c r="AD667" s="840"/>
      <c r="AE667" s="840"/>
      <c r="AF667" s="841"/>
      <c r="AG667" s="850"/>
      <c r="AH667" s="851"/>
      <c r="AI667" s="851"/>
      <c r="AJ667" s="852"/>
      <c r="AK667" s="839"/>
      <c r="AL667" s="839"/>
      <c r="AM667" s="839"/>
      <c r="AN667" s="854"/>
      <c r="AO667" s="840"/>
      <c r="AP667" s="849">
        <f t="shared" si="174"/>
        <v>0</v>
      </c>
      <c r="AQ667" s="849"/>
      <c r="AR667" s="849"/>
      <c r="AS667" s="849"/>
      <c r="AT667" s="847"/>
      <c r="AU667" s="848"/>
      <c r="AV667" s="834"/>
      <c r="AW667" s="834"/>
      <c r="AX667" s="834"/>
      <c r="AY667" s="834"/>
      <c r="AZ667" s="834"/>
      <c r="BA667" s="834"/>
      <c r="BB667" s="834"/>
      <c r="BC667" s="834"/>
      <c r="BD667" s="844"/>
      <c r="BE667" s="845"/>
      <c r="BF667" s="846"/>
      <c r="BG667" s="842"/>
      <c r="BH667" s="843"/>
      <c r="BI667" s="843"/>
      <c r="ET667" s="33"/>
      <c r="EU667" s="37">
        <f t="shared" si="161"/>
        <v>0</v>
      </c>
      <c r="EV667" s="37" t="str">
        <f t="shared" si="162"/>
        <v/>
      </c>
      <c r="EX667" s="21">
        <f>IF(AND(OR($M667=PL①!$A$25,$M667=PL①!$A$26,$M667=PL①!$A$27),OR($AG667=PL①!$H$26,$AG667=PL①!$H$27,$AG667=PL①!$H$28)),1,0)</f>
        <v>0</v>
      </c>
      <c r="EY667" s="21">
        <f t="shared" si="163"/>
        <v>0</v>
      </c>
      <c r="EZ667" s="112">
        <f>IF($EY667=0,1,IF($O$73="",0,VLOOKUP($O$73,PL②!$A$58:$P$1517,$EY667))+IF($AD$73="",0,VLOOKUP($AD$73,PL②!$A$58:$P$1517,$EY667))+IF($AS$73="",0,VLOOKUP($AS$73,PL②!$A$58:$P$1517,$EY667)))</f>
        <v>1</v>
      </c>
      <c r="FA667" s="21" t="str">
        <f t="shared" si="164"/>
        <v/>
      </c>
      <c r="FB667" s="112"/>
      <c r="FC667" s="21">
        <f>IF(OR($M667=PL①!$A$25,$M667=PL①!$A$26,$M667=PL①!$A$28,$M667=PL①!$A$29),1,0)</f>
        <v>0</v>
      </c>
      <c r="FF667" s="21">
        <f t="shared" si="165"/>
        <v>0</v>
      </c>
      <c r="FG667" s="21">
        <f t="shared" si="166"/>
        <v>0</v>
      </c>
      <c r="FH667" s="21">
        <f>IF(AND($AG667=PL①!$H$29,OR(入力①申請書項目!$M667=PL①!$A$25,入力①申請書項目!$M667=PL①!$A$26,入力①申請書項目!$M667=PL①!$A$27)),1,0)</f>
        <v>0</v>
      </c>
      <c r="FI667" s="21">
        <f>IF(AND($O$69=PL②!$G$1,入力①申請書項目!$AG667=PL①!$H$26,OR(入力①申請書項目!$M667=PL①!$A$25,入力①申請書項目!$M667=PL①!$A$26,入力①申請書項目!$M667=PL①!$A$28,入力①申請書項目!$M667=PL①!$A$29)),1,0)</f>
        <v>0</v>
      </c>
      <c r="FJ667" s="21">
        <f>IF(AND($AT667=PL①!$D$26,OR(入力①申請書項目!$M667=PL①!$A$25,入力①申請書項目!$M667=PL①!$A$26,入力①申請書項目!$M667=PL①!$A$27)),1,0)</f>
        <v>0</v>
      </c>
      <c r="FL667" s="37" t="str">
        <f t="shared" si="167"/>
        <v/>
      </c>
      <c r="FM667" s="37" t="str">
        <f t="shared" si="168"/>
        <v/>
      </c>
      <c r="FN667" s="37" t="str">
        <f t="shared" si="169"/>
        <v/>
      </c>
      <c r="FO667" s="37" t="str">
        <f t="shared" si="170"/>
        <v/>
      </c>
      <c r="FP667" s="37" t="str">
        <f t="shared" si="171"/>
        <v/>
      </c>
      <c r="FR667" s="54">
        <f t="shared" si="172"/>
        <v>1</v>
      </c>
      <c r="FS667" s="54" t="str">
        <f t="shared" si="173"/>
        <v/>
      </c>
    </row>
    <row r="668" spans="4:175">
      <c r="D668" s="410">
        <v>500</v>
      </c>
      <c r="E668" s="842"/>
      <c r="F668" s="843"/>
      <c r="G668" s="842"/>
      <c r="H668" s="843"/>
      <c r="I668" s="843"/>
      <c r="J668" s="842"/>
      <c r="K668" s="843"/>
      <c r="L668" s="843"/>
      <c r="M668" s="842"/>
      <c r="N668" s="842"/>
      <c r="O668" s="842"/>
      <c r="P668" s="842"/>
      <c r="Q668" s="853"/>
      <c r="R668" s="853"/>
      <c r="S668" s="853"/>
      <c r="T668" s="853"/>
      <c r="U668" s="853"/>
      <c r="V668" s="853"/>
      <c r="W668" s="853"/>
      <c r="X668" s="853"/>
      <c r="Y668" s="853"/>
      <c r="Z668" s="853"/>
      <c r="AA668" s="835"/>
      <c r="AB668" s="836"/>
      <c r="AC668" s="836"/>
      <c r="AD668" s="841"/>
      <c r="AE668" s="853"/>
      <c r="AF668" s="853"/>
      <c r="AG668" s="842"/>
      <c r="AH668" s="842"/>
      <c r="AI668" s="842"/>
      <c r="AJ668" s="842"/>
      <c r="AK668" s="839"/>
      <c r="AL668" s="839"/>
      <c r="AM668" s="839"/>
      <c r="AN668" s="853"/>
      <c r="AO668" s="853"/>
      <c r="AP668" s="849">
        <f t="shared" si="174"/>
        <v>0</v>
      </c>
      <c r="AQ668" s="849"/>
      <c r="AR668" s="849"/>
      <c r="AS668" s="849"/>
      <c r="AT668" s="855"/>
      <c r="AU668" s="855"/>
      <c r="AV668" s="834"/>
      <c r="AW668" s="834"/>
      <c r="AX668" s="834"/>
      <c r="AY668" s="834"/>
      <c r="AZ668" s="834"/>
      <c r="BA668" s="834"/>
      <c r="BB668" s="834"/>
      <c r="BC668" s="834"/>
      <c r="BD668" s="834"/>
      <c r="BE668" s="834"/>
      <c r="BF668" s="834"/>
      <c r="BG668" s="842"/>
      <c r="BH668" s="843"/>
      <c r="BI668" s="843"/>
      <c r="ET668" s="33"/>
      <c r="EU668" s="37">
        <f t="shared" si="161"/>
        <v>0</v>
      </c>
      <c r="EV668" s="37" t="str">
        <f t="shared" si="162"/>
        <v/>
      </c>
      <c r="EX668" s="21">
        <f>IF(AND(OR($M668=PL①!$A$25,$M668=PL①!$A$26,$M668=PL①!$A$27),OR($AG668=PL①!$H$26,$AG668=PL①!$H$27,$AG668=PL①!$H$28)),1,0)</f>
        <v>0</v>
      </c>
      <c r="EY668" s="21">
        <f t="shared" si="163"/>
        <v>0</v>
      </c>
      <c r="EZ668" s="112">
        <f>IF($EY668=0,1,IF($O$73="",0,VLOOKUP($O$73,PL②!$A$58:$P$1517,$EY668))+IF($AD$73="",0,VLOOKUP($AD$73,PL②!$A$58:$P$1517,$EY668))+IF($AS$73="",0,VLOOKUP($AS$73,PL②!$A$58:$P$1517,$EY668)))</f>
        <v>1</v>
      </c>
      <c r="FA668" s="21" t="str">
        <f t="shared" si="164"/>
        <v/>
      </c>
      <c r="FB668" s="112"/>
      <c r="FC668" s="21">
        <f>IF(OR($M668=PL①!$A$25,$M668=PL①!$A$26,$M668=PL①!$A$28,$M668=PL①!$A$29),1,0)</f>
        <v>0</v>
      </c>
      <c r="FF668" s="21">
        <f t="shared" si="165"/>
        <v>0</v>
      </c>
      <c r="FG668" s="21">
        <f t="shared" si="166"/>
        <v>0</v>
      </c>
      <c r="FH668" s="21">
        <f>IF(AND($AG668=PL①!$H$29,OR(入力①申請書項目!$M668=PL①!$A$25,入力①申請書項目!$M668=PL①!$A$26,入力①申請書項目!$M668=PL①!$A$27)),1,0)</f>
        <v>0</v>
      </c>
      <c r="FI668" s="21">
        <f>IF(AND($O$69=PL②!$G$1,入力①申請書項目!$AG668=PL①!$H$26,OR(入力①申請書項目!$M668=PL①!$A$25,入力①申請書項目!$M668=PL①!$A$26,入力①申請書項目!$M668=PL①!$A$28,入力①申請書項目!$M668=PL①!$A$29)),1,0)</f>
        <v>0</v>
      </c>
      <c r="FJ668" s="21">
        <f>IF(AND($AT668=PL①!$D$26,OR(入力①申請書項目!$M668=PL①!$A$25,入力①申請書項目!$M668=PL①!$A$26,入力①申請書項目!$M668=PL①!$A$27)),1,0)</f>
        <v>0</v>
      </c>
      <c r="FL668" s="37" t="str">
        <f t="shared" si="167"/>
        <v/>
      </c>
      <c r="FM668" s="37" t="str">
        <f t="shared" si="168"/>
        <v/>
      </c>
      <c r="FN668" s="37" t="str">
        <f t="shared" si="169"/>
        <v/>
      </c>
      <c r="FO668" s="37" t="str">
        <f t="shared" si="170"/>
        <v/>
      </c>
      <c r="FP668" s="37" t="str">
        <f t="shared" si="171"/>
        <v/>
      </c>
      <c r="FR668" s="54">
        <f t="shared" si="172"/>
        <v>1</v>
      </c>
      <c r="FS668" s="54" t="str">
        <f t="shared" si="173"/>
        <v/>
      </c>
    </row>
    <row r="669" spans="4:175">
      <c r="D669" s="410">
        <v>501</v>
      </c>
      <c r="E669" s="842"/>
      <c r="F669" s="843"/>
      <c r="G669" s="842"/>
      <c r="H669" s="843"/>
      <c r="I669" s="843"/>
      <c r="J669" s="842"/>
      <c r="K669" s="843"/>
      <c r="L669" s="843"/>
      <c r="M669" s="842"/>
      <c r="N669" s="842"/>
      <c r="O669" s="842"/>
      <c r="P669" s="842"/>
      <c r="Q669" s="853"/>
      <c r="R669" s="853"/>
      <c r="S669" s="853"/>
      <c r="T669" s="853"/>
      <c r="U669" s="853"/>
      <c r="V669" s="853"/>
      <c r="W669" s="853"/>
      <c r="X669" s="853"/>
      <c r="Y669" s="853"/>
      <c r="Z669" s="853"/>
      <c r="AA669" s="837"/>
      <c r="AB669" s="838"/>
      <c r="AC669" s="838"/>
      <c r="AD669" s="841"/>
      <c r="AE669" s="853"/>
      <c r="AF669" s="853"/>
      <c r="AG669" s="842"/>
      <c r="AH669" s="842"/>
      <c r="AI669" s="842"/>
      <c r="AJ669" s="842"/>
      <c r="AK669" s="839"/>
      <c r="AL669" s="839"/>
      <c r="AM669" s="839"/>
      <c r="AN669" s="853"/>
      <c r="AO669" s="853"/>
      <c r="AP669" s="849">
        <f t="shared" si="174"/>
        <v>0</v>
      </c>
      <c r="AQ669" s="849"/>
      <c r="AR669" s="849"/>
      <c r="AS669" s="849"/>
      <c r="AT669" s="855"/>
      <c r="AU669" s="855"/>
      <c r="AV669" s="834"/>
      <c r="AW669" s="834"/>
      <c r="AX669" s="834"/>
      <c r="AY669" s="834"/>
      <c r="AZ669" s="834"/>
      <c r="BA669" s="834"/>
      <c r="BB669" s="834"/>
      <c r="BC669" s="834"/>
      <c r="BD669" s="834"/>
      <c r="BE669" s="834"/>
      <c r="BF669" s="834"/>
      <c r="BG669" s="842"/>
      <c r="BH669" s="843"/>
      <c r="BI669" s="843"/>
      <c r="ET669" s="33"/>
      <c r="EU669" s="37">
        <f t="shared" si="161"/>
        <v>0</v>
      </c>
      <c r="EV669" s="37" t="str">
        <f t="shared" si="162"/>
        <v/>
      </c>
      <c r="EX669" s="21">
        <f>IF(AND(OR($M669=PL①!$A$25,$M669=PL①!$A$26,$M669=PL①!$A$27),OR($AG669=PL①!$H$26,$AG669=PL①!$H$27,$AG669=PL①!$H$28)),1,0)</f>
        <v>0</v>
      </c>
      <c r="EY669" s="21">
        <f t="shared" si="163"/>
        <v>0</v>
      </c>
      <c r="EZ669" s="112">
        <f>IF($EY669=0,1,IF($O$73="",0,VLOOKUP($O$73,PL②!$A$58:$P$1517,$EY669))+IF($AD$73="",0,VLOOKUP($AD$73,PL②!$A$58:$P$1517,$EY669))+IF($AS$73="",0,VLOOKUP($AS$73,PL②!$A$58:$P$1517,$EY669)))</f>
        <v>1</v>
      </c>
      <c r="FA669" s="21" t="str">
        <f t="shared" si="164"/>
        <v/>
      </c>
      <c r="FB669" s="112"/>
      <c r="FC669" s="21">
        <f>IF(OR($M669=PL①!$A$25,$M669=PL①!$A$26,$M669=PL①!$A$28,$M669=PL①!$A$29),1,0)</f>
        <v>0</v>
      </c>
      <c r="FF669" s="21">
        <f t="shared" si="165"/>
        <v>0</v>
      </c>
      <c r="FG669" s="21">
        <f t="shared" si="166"/>
        <v>0</v>
      </c>
      <c r="FH669" s="21">
        <f>IF(AND($AG669=PL①!$H$29,OR(入力①申請書項目!$M669=PL①!$A$25,入力①申請書項目!$M669=PL①!$A$26,入力①申請書項目!$M669=PL①!$A$27)),1,0)</f>
        <v>0</v>
      </c>
      <c r="FI669" s="21">
        <f>IF(AND($O$69=PL②!$G$1,入力①申請書項目!$AG669=PL①!$H$26,OR(入力①申請書項目!$M669=PL①!$A$25,入力①申請書項目!$M669=PL①!$A$26,入力①申請書項目!$M669=PL①!$A$28,入力①申請書項目!$M669=PL①!$A$29)),1,0)</f>
        <v>0</v>
      </c>
      <c r="FJ669" s="21">
        <f>IF(AND($AT669=PL①!$D$26,OR(入力①申請書項目!$M669=PL①!$A$25,入力①申請書項目!$M669=PL①!$A$26,入力①申請書項目!$M669=PL①!$A$27)),1,0)</f>
        <v>0</v>
      </c>
      <c r="FL669" s="37" t="str">
        <f t="shared" si="167"/>
        <v/>
      </c>
      <c r="FM669" s="37" t="str">
        <f t="shared" si="168"/>
        <v/>
      </c>
      <c r="FN669" s="37" t="str">
        <f t="shared" si="169"/>
        <v/>
      </c>
      <c r="FO669" s="37" t="str">
        <f t="shared" si="170"/>
        <v/>
      </c>
      <c r="FP669" s="37" t="str">
        <f t="shared" si="171"/>
        <v/>
      </c>
      <c r="FR669" s="54">
        <f t="shared" si="172"/>
        <v>1</v>
      </c>
      <c r="FS669" s="54" t="str">
        <f t="shared" si="173"/>
        <v/>
      </c>
    </row>
    <row r="670" spans="4:175">
      <c r="D670" s="410">
        <v>502</v>
      </c>
      <c r="E670" s="842"/>
      <c r="F670" s="843"/>
      <c r="G670" s="842"/>
      <c r="H670" s="843"/>
      <c r="I670" s="843"/>
      <c r="J670" s="842"/>
      <c r="K670" s="843"/>
      <c r="L670" s="843"/>
      <c r="M670" s="842"/>
      <c r="N670" s="842"/>
      <c r="O670" s="842"/>
      <c r="P670" s="842"/>
      <c r="Q670" s="853"/>
      <c r="R670" s="853"/>
      <c r="S670" s="853"/>
      <c r="T670" s="853"/>
      <c r="U670" s="853"/>
      <c r="V670" s="853"/>
      <c r="W670" s="853"/>
      <c r="X670" s="853"/>
      <c r="Y670" s="853"/>
      <c r="Z670" s="853"/>
      <c r="AA670" s="835"/>
      <c r="AB670" s="836"/>
      <c r="AC670" s="836"/>
      <c r="AD670" s="840"/>
      <c r="AE670" s="840"/>
      <c r="AF670" s="841"/>
      <c r="AG670" s="850"/>
      <c r="AH670" s="851"/>
      <c r="AI670" s="851"/>
      <c r="AJ670" s="852"/>
      <c r="AK670" s="839"/>
      <c r="AL670" s="839"/>
      <c r="AM670" s="839"/>
      <c r="AN670" s="854"/>
      <c r="AO670" s="840"/>
      <c r="AP670" s="849">
        <f t="shared" si="174"/>
        <v>0</v>
      </c>
      <c r="AQ670" s="849"/>
      <c r="AR670" s="849"/>
      <c r="AS670" s="849"/>
      <c r="AT670" s="847"/>
      <c r="AU670" s="848"/>
      <c r="AV670" s="834"/>
      <c r="AW670" s="834"/>
      <c r="AX670" s="834"/>
      <c r="AY670" s="834"/>
      <c r="AZ670" s="834"/>
      <c r="BA670" s="834"/>
      <c r="BB670" s="834"/>
      <c r="BC670" s="834"/>
      <c r="BD670" s="844"/>
      <c r="BE670" s="845"/>
      <c r="BF670" s="846"/>
      <c r="BG670" s="842"/>
      <c r="BH670" s="843"/>
      <c r="BI670" s="843"/>
      <c r="ET670" s="33"/>
      <c r="EU670" s="37">
        <f t="shared" si="161"/>
        <v>0</v>
      </c>
      <c r="EV670" s="37" t="str">
        <f t="shared" si="162"/>
        <v/>
      </c>
      <c r="EX670" s="21">
        <f>IF(AND(OR($M670=PL①!$A$25,$M670=PL①!$A$26,$M670=PL①!$A$27),OR($AG670=PL①!$H$26,$AG670=PL①!$H$27,$AG670=PL①!$H$28)),1,0)</f>
        <v>0</v>
      </c>
      <c r="EY670" s="21">
        <f t="shared" si="163"/>
        <v>0</v>
      </c>
      <c r="EZ670" s="112">
        <f>IF($EY670=0,1,IF($O$73="",0,VLOOKUP($O$73,PL②!$A$58:$P$1517,$EY670))+IF($AD$73="",0,VLOOKUP($AD$73,PL②!$A$58:$P$1517,$EY670))+IF($AS$73="",0,VLOOKUP($AS$73,PL②!$A$58:$P$1517,$EY670)))</f>
        <v>1</v>
      </c>
      <c r="FA670" s="21" t="str">
        <f t="shared" si="164"/>
        <v/>
      </c>
      <c r="FB670" s="112"/>
      <c r="FC670" s="21">
        <f>IF(OR($M670=PL①!$A$25,$M670=PL①!$A$26,$M670=PL①!$A$28,$M670=PL①!$A$29),1,0)</f>
        <v>0</v>
      </c>
      <c r="FF670" s="21">
        <f t="shared" si="165"/>
        <v>0</v>
      </c>
      <c r="FG670" s="21">
        <f t="shared" si="166"/>
        <v>0</v>
      </c>
      <c r="FH670" s="21">
        <f>IF(AND($AG670=PL①!$H$29,OR(入力①申請書項目!$M670=PL①!$A$25,入力①申請書項目!$M670=PL①!$A$26,入力①申請書項目!$M670=PL①!$A$27)),1,0)</f>
        <v>0</v>
      </c>
      <c r="FI670" s="21">
        <f>IF(AND($O$69=PL②!$G$1,入力①申請書項目!$AG670=PL①!$H$26,OR(入力①申請書項目!$M670=PL①!$A$25,入力①申請書項目!$M670=PL①!$A$26,入力①申請書項目!$M670=PL①!$A$28,入力①申請書項目!$M670=PL①!$A$29)),1,0)</f>
        <v>0</v>
      </c>
      <c r="FJ670" s="21">
        <f>IF(AND($AT670=PL①!$D$26,OR(入力①申請書項目!$M670=PL①!$A$25,入力①申請書項目!$M670=PL①!$A$26,入力①申請書項目!$M670=PL①!$A$27)),1,0)</f>
        <v>0</v>
      </c>
      <c r="FL670" s="37" t="str">
        <f t="shared" si="167"/>
        <v/>
      </c>
      <c r="FM670" s="37" t="str">
        <f t="shared" si="168"/>
        <v/>
      </c>
      <c r="FN670" s="37" t="str">
        <f t="shared" si="169"/>
        <v/>
      </c>
      <c r="FO670" s="37" t="str">
        <f t="shared" si="170"/>
        <v/>
      </c>
      <c r="FP670" s="37" t="str">
        <f t="shared" si="171"/>
        <v/>
      </c>
      <c r="FR670" s="54">
        <f t="shared" si="172"/>
        <v>1</v>
      </c>
      <c r="FS670" s="54" t="str">
        <f t="shared" si="173"/>
        <v/>
      </c>
    </row>
    <row r="671" spans="4:175">
      <c r="D671" s="410">
        <v>503</v>
      </c>
      <c r="E671" s="842"/>
      <c r="F671" s="843"/>
      <c r="G671" s="842"/>
      <c r="H671" s="843"/>
      <c r="I671" s="843"/>
      <c r="J671" s="842"/>
      <c r="K671" s="843"/>
      <c r="L671" s="843"/>
      <c r="M671" s="842"/>
      <c r="N671" s="842"/>
      <c r="O671" s="842"/>
      <c r="P671" s="842"/>
      <c r="Q671" s="853"/>
      <c r="R671" s="853"/>
      <c r="S671" s="853"/>
      <c r="T671" s="853"/>
      <c r="U671" s="853"/>
      <c r="V671" s="853"/>
      <c r="W671" s="853"/>
      <c r="X671" s="853"/>
      <c r="Y671" s="853"/>
      <c r="Z671" s="853"/>
      <c r="AA671" s="835"/>
      <c r="AB671" s="836"/>
      <c r="AC671" s="836"/>
      <c r="AD671" s="841"/>
      <c r="AE671" s="853"/>
      <c r="AF671" s="853"/>
      <c r="AG671" s="842"/>
      <c r="AH671" s="842"/>
      <c r="AI671" s="842"/>
      <c r="AJ671" s="842"/>
      <c r="AK671" s="839"/>
      <c r="AL671" s="839"/>
      <c r="AM671" s="839"/>
      <c r="AN671" s="853"/>
      <c r="AO671" s="853"/>
      <c r="AP671" s="849">
        <f t="shared" si="174"/>
        <v>0</v>
      </c>
      <c r="AQ671" s="849"/>
      <c r="AR671" s="849"/>
      <c r="AS671" s="849"/>
      <c r="AT671" s="855"/>
      <c r="AU671" s="855"/>
      <c r="AV671" s="834"/>
      <c r="AW671" s="834"/>
      <c r="AX671" s="834"/>
      <c r="AY671" s="834"/>
      <c r="AZ671" s="834"/>
      <c r="BA671" s="834"/>
      <c r="BB671" s="834"/>
      <c r="BC671" s="834"/>
      <c r="BD671" s="834"/>
      <c r="BE671" s="834"/>
      <c r="BF671" s="834"/>
      <c r="BG671" s="842"/>
      <c r="BH671" s="843"/>
      <c r="BI671" s="843"/>
      <c r="ET671" s="33"/>
      <c r="EU671" s="37">
        <f t="shared" si="161"/>
        <v>0</v>
      </c>
      <c r="EV671" s="37" t="str">
        <f t="shared" si="162"/>
        <v/>
      </c>
      <c r="EX671" s="21">
        <f>IF(AND(OR($M671=PL①!$A$25,$M671=PL①!$A$26,$M671=PL①!$A$27),OR($AG671=PL①!$H$26,$AG671=PL①!$H$27,$AG671=PL①!$H$28)),1,0)</f>
        <v>0</v>
      </c>
      <c r="EY671" s="21">
        <f t="shared" si="163"/>
        <v>0</v>
      </c>
      <c r="EZ671" s="112">
        <f>IF($EY671=0,1,IF($O$73="",0,VLOOKUP($O$73,PL②!$A$58:$P$1517,$EY671))+IF($AD$73="",0,VLOOKUP($AD$73,PL②!$A$58:$P$1517,$EY671))+IF($AS$73="",0,VLOOKUP($AS$73,PL②!$A$58:$P$1517,$EY671)))</f>
        <v>1</v>
      </c>
      <c r="FA671" s="21" t="str">
        <f t="shared" si="164"/>
        <v/>
      </c>
      <c r="FB671" s="112"/>
      <c r="FC671" s="21">
        <f>IF(OR($M671=PL①!$A$25,$M671=PL①!$A$26,$M671=PL①!$A$28,$M671=PL①!$A$29),1,0)</f>
        <v>0</v>
      </c>
      <c r="FF671" s="21">
        <f t="shared" si="165"/>
        <v>0</v>
      </c>
      <c r="FG671" s="21">
        <f t="shared" si="166"/>
        <v>0</v>
      </c>
      <c r="FH671" s="21">
        <f>IF(AND($AG671=PL①!$H$29,OR(入力①申請書項目!$M671=PL①!$A$25,入力①申請書項目!$M671=PL①!$A$26,入力①申請書項目!$M671=PL①!$A$27)),1,0)</f>
        <v>0</v>
      </c>
      <c r="FI671" s="21">
        <f>IF(AND($O$69=PL②!$G$1,入力①申請書項目!$AG671=PL①!$H$26,OR(入力①申請書項目!$M671=PL①!$A$25,入力①申請書項目!$M671=PL①!$A$26,入力①申請書項目!$M671=PL①!$A$28,入力①申請書項目!$M671=PL①!$A$29)),1,0)</f>
        <v>0</v>
      </c>
      <c r="FJ671" s="21">
        <f>IF(AND($AT671=PL①!$D$26,OR(入力①申請書項目!$M671=PL①!$A$25,入力①申請書項目!$M671=PL①!$A$26,入力①申請書項目!$M671=PL①!$A$27)),1,0)</f>
        <v>0</v>
      </c>
      <c r="FL671" s="37" t="str">
        <f t="shared" si="167"/>
        <v/>
      </c>
      <c r="FM671" s="37" t="str">
        <f t="shared" si="168"/>
        <v/>
      </c>
      <c r="FN671" s="37" t="str">
        <f t="shared" si="169"/>
        <v/>
      </c>
      <c r="FO671" s="37" t="str">
        <f t="shared" si="170"/>
        <v/>
      </c>
      <c r="FP671" s="37" t="str">
        <f t="shared" si="171"/>
        <v/>
      </c>
      <c r="FR671" s="54">
        <f t="shared" si="172"/>
        <v>1</v>
      </c>
      <c r="FS671" s="54" t="str">
        <f t="shared" si="173"/>
        <v/>
      </c>
    </row>
    <row r="672" spans="4:175">
      <c r="D672" s="410">
        <v>504</v>
      </c>
      <c r="E672" s="842"/>
      <c r="F672" s="843"/>
      <c r="G672" s="842"/>
      <c r="H672" s="843"/>
      <c r="I672" s="843"/>
      <c r="J672" s="842"/>
      <c r="K672" s="843"/>
      <c r="L672" s="843"/>
      <c r="M672" s="842"/>
      <c r="N672" s="842"/>
      <c r="O672" s="842"/>
      <c r="P672" s="842"/>
      <c r="Q672" s="853"/>
      <c r="R672" s="853"/>
      <c r="S672" s="853"/>
      <c r="T672" s="853"/>
      <c r="U672" s="853"/>
      <c r="V672" s="853"/>
      <c r="W672" s="853"/>
      <c r="X672" s="853"/>
      <c r="Y672" s="853"/>
      <c r="Z672" s="853"/>
      <c r="AA672" s="837"/>
      <c r="AB672" s="838"/>
      <c r="AC672" s="838"/>
      <c r="AD672" s="841"/>
      <c r="AE672" s="853"/>
      <c r="AF672" s="853"/>
      <c r="AG672" s="842"/>
      <c r="AH672" s="842"/>
      <c r="AI672" s="842"/>
      <c r="AJ672" s="842"/>
      <c r="AK672" s="839"/>
      <c r="AL672" s="839"/>
      <c r="AM672" s="839"/>
      <c r="AN672" s="853"/>
      <c r="AO672" s="853"/>
      <c r="AP672" s="849">
        <f t="shared" si="174"/>
        <v>0</v>
      </c>
      <c r="AQ672" s="849"/>
      <c r="AR672" s="849"/>
      <c r="AS672" s="849"/>
      <c r="AT672" s="855"/>
      <c r="AU672" s="855"/>
      <c r="AV672" s="834"/>
      <c r="AW672" s="834"/>
      <c r="AX672" s="834"/>
      <c r="AY672" s="834"/>
      <c r="AZ672" s="834"/>
      <c r="BA672" s="834"/>
      <c r="BB672" s="834"/>
      <c r="BC672" s="834"/>
      <c r="BD672" s="834"/>
      <c r="BE672" s="834"/>
      <c r="BF672" s="834"/>
      <c r="BG672" s="842"/>
      <c r="BH672" s="843"/>
      <c r="BI672" s="843"/>
      <c r="ET672" s="33"/>
      <c r="EU672" s="37">
        <f t="shared" si="161"/>
        <v>0</v>
      </c>
      <c r="EV672" s="37" t="str">
        <f t="shared" si="162"/>
        <v/>
      </c>
      <c r="EX672" s="21">
        <f>IF(AND(OR($M672=PL①!$A$25,$M672=PL①!$A$26,$M672=PL①!$A$27),OR($AG672=PL①!$H$26,$AG672=PL①!$H$27,$AG672=PL①!$H$28)),1,0)</f>
        <v>0</v>
      </c>
      <c r="EY672" s="21">
        <f t="shared" si="163"/>
        <v>0</v>
      </c>
      <c r="EZ672" s="112">
        <f>IF($EY672=0,1,IF($O$73="",0,VLOOKUP($O$73,PL②!$A$58:$P$1517,$EY672))+IF($AD$73="",0,VLOOKUP($AD$73,PL②!$A$58:$P$1517,$EY672))+IF($AS$73="",0,VLOOKUP($AS$73,PL②!$A$58:$P$1517,$EY672)))</f>
        <v>1</v>
      </c>
      <c r="FA672" s="21" t="str">
        <f t="shared" si="164"/>
        <v/>
      </c>
      <c r="FB672" s="112"/>
      <c r="FC672" s="21">
        <f>IF(OR($M672=PL①!$A$25,$M672=PL①!$A$26,$M672=PL①!$A$28,$M672=PL①!$A$29),1,0)</f>
        <v>0</v>
      </c>
      <c r="FF672" s="21">
        <f t="shared" si="165"/>
        <v>0</v>
      </c>
      <c r="FG672" s="21">
        <f t="shared" si="166"/>
        <v>0</v>
      </c>
      <c r="FH672" s="21">
        <f>IF(AND($AG672=PL①!$H$29,OR(入力①申請書項目!$M672=PL①!$A$25,入力①申請書項目!$M672=PL①!$A$26,入力①申請書項目!$M672=PL①!$A$27)),1,0)</f>
        <v>0</v>
      </c>
      <c r="FI672" s="21">
        <f>IF(AND($O$69=PL②!$G$1,入力①申請書項目!$AG672=PL①!$H$26,OR(入力①申請書項目!$M672=PL①!$A$25,入力①申請書項目!$M672=PL①!$A$26,入力①申請書項目!$M672=PL①!$A$28,入力①申請書項目!$M672=PL①!$A$29)),1,0)</f>
        <v>0</v>
      </c>
      <c r="FJ672" s="21">
        <f>IF(AND($AT672=PL①!$D$26,OR(入力①申請書項目!$M672=PL①!$A$25,入力①申請書項目!$M672=PL①!$A$26,入力①申請書項目!$M672=PL①!$A$27)),1,0)</f>
        <v>0</v>
      </c>
      <c r="FL672" s="37" t="str">
        <f t="shared" si="167"/>
        <v/>
      </c>
      <c r="FM672" s="37" t="str">
        <f t="shared" si="168"/>
        <v/>
      </c>
      <c r="FN672" s="37" t="str">
        <f t="shared" si="169"/>
        <v/>
      </c>
      <c r="FO672" s="37" t="str">
        <f t="shared" si="170"/>
        <v/>
      </c>
      <c r="FP672" s="37" t="str">
        <f t="shared" si="171"/>
        <v/>
      </c>
      <c r="FR672" s="54">
        <f t="shared" si="172"/>
        <v>1</v>
      </c>
      <c r="FS672" s="54" t="str">
        <f t="shared" si="173"/>
        <v/>
      </c>
    </row>
    <row r="673" spans="4:175">
      <c r="D673" s="410">
        <v>505</v>
      </c>
      <c r="E673" s="842"/>
      <c r="F673" s="843"/>
      <c r="G673" s="842"/>
      <c r="H673" s="843"/>
      <c r="I673" s="843"/>
      <c r="J673" s="842"/>
      <c r="K673" s="843"/>
      <c r="L673" s="843"/>
      <c r="M673" s="842"/>
      <c r="N673" s="842"/>
      <c r="O673" s="842"/>
      <c r="P673" s="842"/>
      <c r="Q673" s="853"/>
      <c r="R673" s="853"/>
      <c r="S673" s="853"/>
      <c r="T673" s="853"/>
      <c r="U673" s="853"/>
      <c r="V673" s="853"/>
      <c r="W673" s="853"/>
      <c r="X673" s="853"/>
      <c r="Y673" s="853"/>
      <c r="Z673" s="853"/>
      <c r="AA673" s="835"/>
      <c r="AB673" s="836"/>
      <c r="AC673" s="836"/>
      <c r="AD673" s="840"/>
      <c r="AE673" s="840"/>
      <c r="AF673" s="841"/>
      <c r="AG673" s="850"/>
      <c r="AH673" s="851"/>
      <c r="AI673" s="851"/>
      <c r="AJ673" s="852"/>
      <c r="AK673" s="839"/>
      <c r="AL673" s="839"/>
      <c r="AM673" s="839"/>
      <c r="AN673" s="854"/>
      <c r="AO673" s="840"/>
      <c r="AP673" s="849">
        <f t="shared" si="174"/>
        <v>0</v>
      </c>
      <c r="AQ673" s="849"/>
      <c r="AR673" s="849"/>
      <c r="AS673" s="849"/>
      <c r="AT673" s="847"/>
      <c r="AU673" s="848"/>
      <c r="AV673" s="834"/>
      <c r="AW673" s="834"/>
      <c r="AX673" s="834"/>
      <c r="AY673" s="834"/>
      <c r="AZ673" s="834"/>
      <c r="BA673" s="834"/>
      <c r="BB673" s="834"/>
      <c r="BC673" s="834"/>
      <c r="BD673" s="844"/>
      <c r="BE673" s="845"/>
      <c r="BF673" s="846"/>
      <c r="BG673" s="842"/>
      <c r="BH673" s="843"/>
      <c r="BI673" s="843"/>
      <c r="ET673" s="33"/>
      <c r="EU673" s="37">
        <f t="shared" si="161"/>
        <v>0</v>
      </c>
      <c r="EV673" s="37" t="str">
        <f t="shared" si="162"/>
        <v/>
      </c>
      <c r="EX673" s="21">
        <f>IF(AND(OR($M673=PL①!$A$25,$M673=PL①!$A$26,$M673=PL①!$A$27),OR($AG673=PL①!$H$26,$AG673=PL①!$H$27,$AG673=PL①!$H$28)),1,0)</f>
        <v>0</v>
      </c>
      <c r="EY673" s="21">
        <f t="shared" si="163"/>
        <v>0</v>
      </c>
      <c r="EZ673" s="112">
        <f>IF($EY673=0,1,IF($O$73="",0,VLOOKUP($O$73,PL②!$A$58:$P$1517,$EY673))+IF($AD$73="",0,VLOOKUP($AD$73,PL②!$A$58:$P$1517,$EY673))+IF($AS$73="",0,VLOOKUP($AS$73,PL②!$A$58:$P$1517,$EY673)))</f>
        <v>1</v>
      </c>
      <c r="FA673" s="21" t="str">
        <f t="shared" si="164"/>
        <v/>
      </c>
      <c r="FB673" s="112"/>
      <c r="FC673" s="21">
        <f>IF(OR($M673=PL①!$A$25,$M673=PL①!$A$26,$M673=PL①!$A$28,$M673=PL①!$A$29),1,0)</f>
        <v>0</v>
      </c>
      <c r="FF673" s="21">
        <f t="shared" si="165"/>
        <v>0</v>
      </c>
      <c r="FG673" s="21">
        <f t="shared" si="166"/>
        <v>0</v>
      </c>
      <c r="FH673" s="21">
        <f>IF(AND($AG673=PL①!$H$29,OR(入力①申請書項目!$M673=PL①!$A$25,入力①申請書項目!$M673=PL①!$A$26,入力①申請書項目!$M673=PL①!$A$27)),1,0)</f>
        <v>0</v>
      </c>
      <c r="FI673" s="21">
        <f>IF(AND($O$69=PL②!$G$1,入力①申請書項目!$AG673=PL①!$H$26,OR(入力①申請書項目!$M673=PL①!$A$25,入力①申請書項目!$M673=PL①!$A$26,入力①申請書項目!$M673=PL①!$A$28,入力①申請書項目!$M673=PL①!$A$29)),1,0)</f>
        <v>0</v>
      </c>
      <c r="FJ673" s="21">
        <f>IF(AND($AT673=PL①!$D$26,OR(入力①申請書項目!$M673=PL①!$A$25,入力①申請書項目!$M673=PL①!$A$26,入力①申請書項目!$M673=PL①!$A$27)),1,0)</f>
        <v>0</v>
      </c>
      <c r="FL673" s="37" t="str">
        <f t="shared" si="167"/>
        <v/>
      </c>
      <c r="FM673" s="37" t="str">
        <f t="shared" si="168"/>
        <v/>
      </c>
      <c r="FN673" s="37" t="str">
        <f t="shared" si="169"/>
        <v/>
      </c>
      <c r="FO673" s="37" t="str">
        <f t="shared" si="170"/>
        <v/>
      </c>
      <c r="FP673" s="37" t="str">
        <f t="shared" si="171"/>
        <v/>
      </c>
      <c r="FR673" s="54">
        <f t="shared" si="172"/>
        <v>1</v>
      </c>
      <c r="FS673" s="54" t="str">
        <f t="shared" si="173"/>
        <v/>
      </c>
    </row>
    <row r="674" spans="4:175">
      <c r="D674" s="410">
        <v>506</v>
      </c>
      <c r="E674" s="842"/>
      <c r="F674" s="843"/>
      <c r="G674" s="842"/>
      <c r="H674" s="843"/>
      <c r="I674" s="843"/>
      <c r="J674" s="842"/>
      <c r="K674" s="843"/>
      <c r="L674" s="843"/>
      <c r="M674" s="842"/>
      <c r="N674" s="842"/>
      <c r="O674" s="842"/>
      <c r="P674" s="842"/>
      <c r="Q674" s="853"/>
      <c r="R674" s="853"/>
      <c r="S674" s="853"/>
      <c r="T674" s="853"/>
      <c r="U674" s="853"/>
      <c r="V674" s="853"/>
      <c r="W674" s="853"/>
      <c r="X674" s="853"/>
      <c r="Y674" s="853"/>
      <c r="Z674" s="853"/>
      <c r="AA674" s="835"/>
      <c r="AB674" s="836"/>
      <c r="AC674" s="836"/>
      <c r="AD674" s="841"/>
      <c r="AE674" s="853"/>
      <c r="AF674" s="853"/>
      <c r="AG674" s="842"/>
      <c r="AH674" s="842"/>
      <c r="AI674" s="842"/>
      <c r="AJ674" s="842"/>
      <c r="AK674" s="839"/>
      <c r="AL674" s="839"/>
      <c r="AM674" s="839"/>
      <c r="AN674" s="853"/>
      <c r="AO674" s="853"/>
      <c r="AP674" s="849">
        <f t="shared" si="174"/>
        <v>0</v>
      </c>
      <c r="AQ674" s="849"/>
      <c r="AR674" s="849"/>
      <c r="AS674" s="849"/>
      <c r="AT674" s="855"/>
      <c r="AU674" s="855"/>
      <c r="AV674" s="834"/>
      <c r="AW674" s="834"/>
      <c r="AX674" s="834"/>
      <c r="AY674" s="834"/>
      <c r="AZ674" s="834"/>
      <c r="BA674" s="834"/>
      <c r="BB674" s="834"/>
      <c r="BC674" s="834"/>
      <c r="BD674" s="834"/>
      <c r="BE674" s="834"/>
      <c r="BF674" s="834"/>
      <c r="BG674" s="842"/>
      <c r="BH674" s="843"/>
      <c r="BI674" s="843"/>
      <c r="ET674" s="33"/>
      <c r="EU674" s="37">
        <f t="shared" si="161"/>
        <v>0</v>
      </c>
      <c r="EV674" s="37" t="str">
        <f t="shared" si="162"/>
        <v/>
      </c>
      <c r="EX674" s="21">
        <f>IF(AND(OR($M674=PL①!$A$25,$M674=PL①!$A$26,$M674=PL①!$A$27),OR($AG674=PL①!$H$26,$AG674=PL①!$H$27,$AG674=PL①!$H$28)),1,0)</f>
        <v>0</v>
      </c>
      <c r="EY674" s="21">
        <f t="shared" si="163"/>
        <v>0</v>
      </c>
      <c r="EZ674" s="112">
        <f>IF($EY674=0,1,IF($O$73="",0,VLOOKUP($O$73,PL②!$A$58:$P$1517,$EY674))+IF($AD$73="",0,VLOOKUP($AD$73,PL②!$A$58:$P$1517,$EY674))+IF($AS$73="",0,VLOOKUP($AS$73,PL②!$A$58:$P$1517,$EY674)))</f>
        <v>1</v>
      </c>
      <c r="FA674" s="21" t="str">
        <f t="shared" si="164"/>
        <v/>
      </c>
      <c r="FB674" s="112"/>
      <c r="FC674" s="21">
        <f>IF(OR($M674=PL①!$A$25,$M674=PL①!$A$26,$M674=PL①!$A$28,$M674=PL①!$A$29),1,0)</f>
        <v>0</v>
      </c>
      <c r="FF674" s="21">
        <f t="shared" si="165"/>
        <v>0</v>
      </c>
      <c r="FG674" s="21">
        <f t="shared" si="166"/>
        <v>0</v>
      </c>
      <c r="FH674" s="21">
        <f>IF(AND($AG674=PL①!$H$29,OR(入力①申請書項目!$M674=PL①!$A$25,入力①申請書項目!$M674=PL①!$A$26,入力①申請書項目!$M674=PL①!$A$27)),1,0)</f>
        <v>0</v>
      </c>
      <c r="FI674" s="21">
        <f>IF(AND($O$69=PL②!$G$1,入力①申請書項目!$AG674=PL①!$H$26,OR(入力①申請書項目!$M674=PL①!$A$25,入力①申請書項目!$M674=PL①!$A$26,入力①申請書項目!$M674=PL①!$A$28,入力①申請書項目!$M674=PL①!$A$29)),1,0)</f>
        <v>0</v>
      </c>
      <c r="FJ674" s="21">
        <f>IF(AND($AT674=PL①!$D$26,OR(入力①申請書項目!$M674=PL①!$A$25,入力①申請書項目!$M674=PL①!$A$26,入力①申請書項目!$M674=PL①!$A$27)),1,0)</f>
        <v>0</v>
      </c>
      <c r="FL674" s="37" t="str">
        <f t="shared" si="167"/>
        <v/>
      </c>
      <c r="FM674" s="37" t="str">
        <f t="shared" si="168"/>
        <v/>
      </c>
      <c r="FN674" s="37" t="str">
        <f t="shared" si="169"/>
        <v/>
      </c>
      <c r="FO674" s="37" t="str">
        <f t="shared" si="170"/>
        <v/>
      </c>
      <c r="FP674" s="37" t="str">
        <f t="shared" si="171"/>
        <v/>
      </c>
      <c r="FR674" s="54">
        <f t="shared" si="172"/>
        <v>1</v>
      </c>
      <c r="FS674" s="54" t="str">
        <f t="shared" si="173"/>
        <v/>
      </c>
    </row>
    <row r="675" spans="4:175">
      <c r="D675" s="410">
        <v>507</v>
      </c>
      <c r="E675" s="842"/>
      <c r="F675" s="843"/>
      <c r="G675" s="842"/>
      <c r="H675" s="843"/>
      <c r="I675" s="843"/>
      <c r="J675" s="842"/>
      <c r="K675" s="843"/>
      <c r="L675" s="843"/>
      <c r="M675" s="842"/>
      <c r="N675" s="842"/>
      <c r="O675" s="842"/>
      <c r="P675" s="842"/>
      <c r="Q675" s="853"/>
      <c r="R675" s="853"/>
      <c r="S675" s="853"/>
      <c r="T675" s="853"/>
      <c r="U675" s="853"/>
      <c r="V675" s="853"/>
      <c r="W675" s="853"/>
      <c r="X675" s="853"/>
      <c r="Y675" s="853"/>
      <c r="Z675" s="853"/>
      <c r="AA675" s="837"/>
      <c r="AB675" s="838"/>
      <c r="AC675" s="838"/>
      <c r="AD675" s="841"/>
      <c r="AE675" s="853"/>
      <c r="AF675" s="853"/>
      <c r="AG675" s="842"/>
      <c r="AH675" s="842"/>
      <c r="AI675" s="842"/>
      <c r="AJ675" s="842"/>
      <c r="AK675" s="839"/>
      <c r="AL675" s="839"/>
      <c r="AM675" s="839"/>
      <c r="AN675" s="853"/>
      <c r="AO675" s="853"/>
      <c r="AP675" s="849">
        <f t="shared" si="174"/>
        <v>0</v>
      </c>
      <c r="AQ675" s="849"/>
      <c r="AR675" s="849"/>
      <c r="AS675" s="849"/>
      <c r="AT675" s="855"/>
      <c r="AU675" s="855"/>
      <c r="AV675" s="834"/>
      <c r="AW675" s="834"/>
      <c r="AX675" s="834"/>
      <c r="AY675" s="834"/>
      <c r="AZ675" s="834"/>
      <c r="BA675" s="834"/>
      <c r="BB675" s="834"/>
      <c r="BC675" s="834"/>
      <c r="BD675" s="834"/>
      <c r="BE675" s="834"/>
      <c r="BF675" s="834"/>
      <c r="BG675" s="842"/>
      <c r="BH675" s="843"/>
      <c r="BI675" s="843"/>
      <c r="ET675" s="33"/>
      <c r="EU675" s="37">
        <f t="shared" si="161"/>
        <v>0</v>
      </c>
      <c r="EV675" s="37" t="str">
        <f t="shared" si="162"/>
        <v/>
      </c>
      <c r="EX675" s="21">
        <f>IF(AND(OR($M675=PL①!$A$25,$M675=PL①!$A$26,$M675=PL①!$A$27),OR($AG675=PL①!$H$26,$AG675=PL①!$H$27,$AG675=PL①!$H$28)),1,0)</f>
        <v>0</v>
      </c>
      <c r="EY675" s="21">
        <f t="shared" si="163"/>
        <v>0</v>
      </c>
      <c r="EZ675" s="112">
        <f>IF($EY675=0,1,IF($O$73="",0,VLOOKUP($O$73,PL②!$A$58:$P$1517,$EY675))+IF($AD$73="",0,VLOOKUP($AD$73,PL②!$A$58:$P$1517,$EY675))+IF($AS$73="",0,VLOOKUP($AS$73,PL②!$A$58:$P$1517,$EY675)))</f>
        <v>1</v>
      </c>
      <c r="FA675" s="21" t="str">
        <f t="shared" si="164"/>
        <v/>
      </c>
      <c r="FB675" s="112"/>
      <c r="FC675" s="21">
        <f>IF(OR($M675=PL①!$A$25,$M675=PL①!$A$26,$M675=PL①!$A$28,$M675=PL①!$A$29),1,0)</f>
        <v>0</v>
      </c>
      <c r="FF675" s="21">
        <f t="shared" si="165"/>
        <v>0</v>
      </c>
      <c r="FG675" s="21">
        <f t="shared" si="166"/>
        <v>0</v>
      </c>
      <c r="FH675" s="21">
        <f>IF(AND($AG675=PL①!$H$29,OR(入力①申請書項目!$M675=PL①!$A$25,入力①申請書項目!$M675=PL①!$A$26,入力①申請書項目!$M675=PL①!$A$27)),1,0)</f>
        <v>0</v>
      </c>
      <c r="FI675" s="21">
        <f>IF(AND($O$69=PL②!$G$1,入力①申請書項目!$AG675=PL①!$H$26,OR(入力①申請書項目!$M675=PL①!$A$25,入力①申請書項目!$M675=PL①!$A$26,入力①申請書項目!$M675=PL①!$A$28,入力①申請書項目!$M675=PL①!$A$29)),1,0)</f>
        <v>0</v>
      </c>
      <c r="FJ675" s="21">
        <f>IF(AND($AT675=PL①!$D$26,OR(入力①申請書項目!$M675=PL①!$A$25,入力①申請書項目!$M675=PL①!$A$26,入力①申請書項目!$M675=PL①!$A$27)),1,0)</f>
        <v>0</v>
      </c>
      <c r="FL675" s="37" t="str">
        <f t="shared" si="167"/>
        <v/>
      </c>
      <c r="FM675" s="37" t="str">
        <f t="shared" si="168"/>
        <v/>
      </c>
      <c r="FN675" s="37" t="str">
        <f t="shared" si="169"/>
        <v/>
      </c>
      <c r="FO675" s="37" t="str">
        <f t="shared" si="170"/>
        <v/>
      </c>
      <c r="FP675" s="37" t="str">
        <f t="shared" si="171"/>
        <v/>
      </c>
      <c r="FR675" s="54">
        <f t="shared" si="172"/>
        <v>1</v>
      </c>
      <c r="FS675" s="54" t="str">
        <f t="shared" si="173"/>
        <v/>
      </c>
    </row>
    <row r="676" spans="4:175">
      <c r="D676" s="410">
        <v>508</v>
      </c>
      <c r="E676" s="842"/>
      <c r="F676" s="843"/>
      <c r="G676" s="842"/>
      <c r="H676" s="843"/>
      <c r="I676" s="843"/>
      <c r="J676" s="842"/>
      <c r="K676" s="843"/>
      <c r="L676" s="843"/>
      <c r="M676" s="842"/>
      <c r="N676" s="842"/>
      <c r="O676" s="842"/>
      <c r="P676" s="842"/>
      <c r="Q676" s="853"/>
      <c r="R676" s="853"/>
      <c r="S676" s="853"/>
      <c r="T676" s="853"/>
      <c r="U676" s="853"/>
      <c r="V676" s="853"/>
      <c r="W676" s="853"/>
      <c r="X676" s="853"/>
      <c r="Y676" s="853"/>
      <c r="Z676" s="853"/>
      <c r="AA676" s="835"/>
      <c r="AB676" s="836"/>
      <c r="AC676" s="836"/>
      <c r="AD676" s="840"/>
      <c r="AE676" s="840"/>
      <c r="AF676" s="841"/>
      <c r="AG676" s="850"/>
      <c r="AH676" s="851"/>
      <c r="AI676" s="851"/>
      <c r="AJ676" s="852"/>
      <c r="AK676" s="839"/>
      <c r="AL676" s="839"/>
      <c r="AM676" s="839"/>
      <c r="AN676" s="854"/>
      <c r="AO676" s="840"/>
      <c r="AP676" s="849">
        <f t="shared" si="174"/>
        <v>0</v>
      </c>
      <c r="AQ676" s="849"/>
      <c r="AR676" s="849"/>
      <c r="AS676" s="849"/>
      <c r="AT676" s="847"/>
      <c r="AU676" s="848"/>
      <c r="AV676" s="834"/>
      <c r="AW676" s="834"/>
      <c r="AX676" s="834"/>
      <c r="AY676" s="834"/>
      <c r="AZ676" s="834"/>
      <c r="BA676" s="834"/>
      <c r="BB676" s="834"/>
      <c r="BC676" s="834"/>
      <c r="BD676" s="844"/>
      <c r="BE676" s="845"/>
      <c r="BF676" s="846"/>
      <c r="BG676" s="842"/>
      <c r="BH676" s="843"/>
      <c r="BI676" s="843"/>
      <c r="ET676" s="33"/>
      <c r="EU676" s="37">
        <f t="shared" si="161"/>
        <v>0</v>
      </c>
      <c r="EV676" s="37" t="str">
        <f t="shared" si="162"/>
        <v/>
      </c>
      <c r="EX676" s="21">
        <f>IF(AND(OR($M676=PL①!$A$25,$M676=PL①!$A$26,$M676=PL①!$A$27),OR($AG676=PL①!$H$26,$AG676=PL①!$H$27,$AG676=PL①!$H$28)),1,0)</f>
        <v>0</v>
      </c>
      <c r="EY676" s="21">
        <f t="shared" si="163"/>
        <v>0</v>
      </c>
      <c r="EZ676" s="112">
        <f>IF($EY676=0,1,IF($O$73="",0,VLOOKUP($O$73,PL②!$A$58:$P$1517,$EY676))+IF($AD$73="",0,VLOOKUP($AD$73,PL②!$A$58:$P$1517,$EY676))+IF($AS$73="",0,VLOOKUP($AS$73,PL②!$A$58:$P$1517,$EY676)))</f>
        <v>1</v>
      </c>
      <c r="FA676" s="21" t="str">
        <f t="shared" si="164"/>
        <v/>
      </c>
      <c r="FB676" s="112"/>
      <c r="FC676" s="21">
        <f>IF(OR($M676=PL①!$A$25,$M676=PL①!$A$26,$M676=PL①!$A$28,$M676=PL①!$A$29),1,0)</f>
        <v>0</v>
      </c>
      <c r="FF676" s="21">
        <f t="shared" si="165"/>
        <v>0</v>
      </c>
      <c r="FG676" s="21">
        <f t="shared" si="166"/>
        <v>0</v>
      </c>
      <c r="FH676" s="21">
        <f>IF(AND($AG676=PL①!$H$29,OR(入力①申請書項目!$M676=PL①!$A$25,入力①申請書項目!$M676=PL①!$A$26,入力①申請書項目!$M676=PL①!$A$27)),1,0)</f>
        <v>0</v>
      </c>
      <c r="FI676" s="21">
        <f>IF(AND($O$69=PL②!$G$1,入力①申請書項目!$AG676=PL①!$H$26,OR(入力①申請書項目!$M676=PL①!$A$25,入力①申請書項目!$M676=PL①!$A$26,入力①申請書項目!$M676=PL①!$A$28,入力①申請書項目!$M676=PL①!$A$29)),1,0)</f>
        <v>0</v>
      </c>
      <c r="FJ676" s="21">
        <f>IF(AND($AT676=PL①!$D$26,OR(入力①申請書項目!$M676=PL①!$A$25,入力①申請書項目!$M676=PL①!$A$26,入力①申請書項目!$M676=PL①!$A$27)),1,0)</f>
        <v>0</v>
      </c>
      <c r="FL676" s="37" t="str">
        <f t="shared" si="167"/>
        <v/>
      </c>
      <c r="FM676" s="37" t="str">
        <f t="shared" si="168"/>
        <v/>
      </c>
      <c r="FN676" s="37" t="str">
        <f t="shared" si="169"/>
        <v/>
      </c>
      <c r="FO676" s="37" t="str">
        <f t="shared" si="170"/>
        <v/>
      </c>
      <c r="FP676" s="37" t="str">
        <f t="shared" si="171"/>
        <v/>
      </c>
      <c r="FR676" s="54">
        <f t="shared" si="172"/>
        <v>1</v>
      </c>
      <c r="FS676" s="54" t="str">
        <f t="shared" si="173"/>
        <v/>
      </c>
    </row>
    <row r="677" spans="4:175">
      <c r="D677" s="410">
        <v>509</v>
      </c>
      <c r="E677" s="842"/>
      <c r="F677" s="843"/>
      <c r="G677" s="842"/>
      <c r="H677" s="843"/>
      <c r="I677" s="843"/>
      <c r="J677" s="842"/>
      <c r="K677" s="843"/>
      <c r="L677" s="843"/>
      <c r="M677" s="842"/>
      <c r="N677" s="842"/>
      <c r="O677" s="842"/>
      <c r="P677" s="842"/>
      <c r="Q677" s="853"/>
      <c r="R677" s="853"/>
      <c r="S677" s="853"/>
      <c r="T677" s="853"/>
      <c r="U677" s="853"/>
      <c r="V677" s="853"/>
      <c r="W677" s="853"/>
      <c r="X677" s="853"/>
      <c r="Y677" s="853"/>
      <c r="Z677" s="853"/>
      <c r="AA677" s="835"/>
      <c r="AB677" s="836"/>
      <c r="AC677" s="836"/>
      <c r="AD677" s="841"/>
      <c r="AE677" s="853"/>
      <c r="AF677" s="853"/>
      <c r="AG677" s="842"/>
      <c r="AH677" s="842"/>
      <c r="AI677" s="842"/>
      <c r="AJ677" s="842"/>
      <c r="AK677" s="839"/>
      <c r="AL677" s="839"/>
      <c r="AM677" s="839"/>
      <c r="AN677" s="853"/>
      <c r="AO677" s="853"/>
      <c r="AP677" s="849">
        <f t="shared" si="174"/>
        <v>0</v>
      </c>
      <c r="AQ677" s="849"/>
      <c r="AR677" s="849"/>
      <c r="AS677" s="849"/>
      <c r="AT677" s="855"/>
      <c r="AU677" s="855"/>
      <c r="AV677" s="834"/>
      <c r="AW677" s="834"/>
      <c r="AX677" s="834"/>
      <c r="AY677" s="834"/>
      <c r="AZ677" s="834"/>
      <c r="BA677" s="834"/>
      <c r="BB677" s="834"/>
      <c r="BC677" s="834"/>
      <c r="BD677" s="834"/>
      <c r="BE677" s="834"/>
      <c r="BF677" s="834"/>
      <c r="BG677" s="842"/>
      <c r="BH677" s="843"/>
      <c r="BI677" s="843"/>
      <c r="ET677" s="33"/>
      <c r="EU677" s="37">
        <f t="shared" si="161"/>
        <v>0</v>
      </c>
      <c r="EV677" s="37" t="str">
        <f t="shared" si="162"/>
        <v/>
      </c>
      <c r="EX677" s="21">
        <f>IF(AND(OR($M677=PL①!$A$25,$M677=PL①!$A$26,$M677=PL①!$A$27),OR($AG677=PL①!$H$26,$AG677=PL①!$H$27,$AG677=PL①!$H$28)),1,0)</f>
        <v>0</v>
      </c>
      <c r="EY677" s="21">
        <f t="shared" si="163"/>
        <v>0</v>
      </c>
      <c r="EZ677" s="112">
        <f>IF($EY677=0,1,IF($O$73="",0,VLOOKUP($O$73,PL②!$A$58:$P$1517,$EY677))+IF($AD$73="",0,VLOOKUP($AD$73,PL②!$A$58:$P$1517,$EY677))+IF($AS$73="",0,VLOOKUP($AS$73,PL②!$A$58:$P$1517,$EY677)))</f>
        <v>1</v>
      </c>
      <c r="FA677" s="21" t="str">
        <f t="shared" si="164"/>
        <v/>
      </c>
      <c r="FB677" s="112"/>
      <c r="FC677" s="21">
        <f>IF(OR($M677=PL①!$A$25,$M677=PL①!$A$26,$M677=PL①!$A$28,$M677=PL①!$A$29),1,0)</f>
        <v>0</v>
      </c>
      <c r="FF677" s="21">
        <f t="shared" si="165"/>
        <v>0</v>
      </c>
      <c r="FG677" s="21">
        <f t="shared" si="166"/>
        <v>0</v>
      </c>
      <c r="FH677" s="21">
        <f>IF(AND($AG677=PL①!$H$29,OR(入力①申請書項目!$M677=PL①!$A$25,入力①申請書項目!$M677=PL①!$A$26,入力①申請書項目!$M677=PL①!$A$27)),1,0)</f>
        <v>0</v>
      </c>
      <c r="FI677" s="21">
        <f>IF(AND($O$69=PL②!$G$1,入力①申請書項目!$AG677=PL①!$H$26,OR(入力①申請書項目!$M677=PL①!$A$25,入力①申請書項目!$M677=PL①!$A$26,入力①申請書項目!$M677=PL①!$A$28,入力①申請書項目!$M677=PL①!$A$29)),1,0)</f>
        <v>0</v>
      </c>
      <c r="FJ677" s="21">
        <f>IF(AND($AT677=PL①!$D$26,OR(入力①申請書項目!$M677=PL①!$A$25,入力①申請書項目!$M677=PL①!$A$26,入力①申請書項目!$M677=PL①!$A$27)),1,0)</f>
        <v>0</v>
      </c>
      <c r="FL677" s="37" t="str">
        <f t="shared" si="167"/>
        <v/>
      </c>
      <c r="FM677" s="37" t="str">
        <f t="shared" si="168"/>
        <v/>
      </c>
      <c r="FN677" s="37" t="str">
        <f t="shared" si="169"/>
        <v/>
      </c>
      <c r="FO677" s="37" t="str">
        <f t="shared" si="170"/>
        <v/>
      </c>
      <c r="FP677" s="37" t="str">
        <f t="shared" si="171"/>
        <v/>
      </c>
      <c r="FR677" s="54">
        <f t="shared" si="172"/>
        <v>1</v>
      </c>
      <c r="FS677" s="54" t="str">
        <f t="shared" si="173"/>
        <v/>
      </c>
    </row>
    <row r="678" spans="4:175">
      <c r="D678" s="410">
        <v>510</v>
      </c>
      <c r="E678" s="842"/>
      <c r="F678" s="843"/>
      <c r="G678" s="842"/>
      <c r="H678" s="843"/>
      <c r="I678" s="843"/>
      <c r="J678" s="842"/>
      <c r="K678" s="843"/>
      <c r="L678" s="843"/>
      <c r="M678" s="842"/>
      <c r="N678" s="842"/>
      <c r="O678" s="842"/>
      <c r="P678" s="842"/>
      <c r="Q678" s="853"/>
      <c r="R678" s="853"/>
      <c r="S678" s="853"/>
      <c r="T678" s="853"/>
      <c r="U678" s="853"/>
      <c r="V678" s="853"/>
      <c r="W678" s="853"/>
      <c r="X678" s="853"/>
      <c r="Y678" s="853"/>
      <c r="Z678" s="853"/>
      <c r="AA678" s="837"/>
      <c r="AB678" s="838"/>
      <c r="AC678" s="838"/>
      <c r="AD678" s="841"/>
      <c r="AE678" s="853"/>
      <c r="AF678" s="853"/>
      <c r="AG678" s="842"/>
      <c r="AH678" s="842"/>
      <c r="AI678" s="842"/>
      <c r="AJ678" s="842"/>
      <c r="AK678" s="839"/>
      <c r="AL678" s="839"/>
      <c r="AM678" s="839"/>
      <c r="AN678" s="853"/>
      <c r="AO678" s="853"/>
      <c r="AP678" s="849">
        <f t="shared" si="174"/>
        <v>0</v>
      </c>
      <c r="AQ678" s="849"/>
      <c r="AR678" s="849"/>
      <c r="AS678" s="849"/>
      <c r="AT678" s="855"/>
      <c r="AU678" s="855"/>
      <c r="AV678" s="834"/>
      <c r="AW678" s="834"/>
      <c r="AX678" s="834"/>
      <c r="AY678" s="834"/>
      <c r="AZ678" s="834"/>
      <c r="BA678" s="834"/>
      <c r="BB678" s="834"/>
      <c r="BC678" s="834"/>
      <c r="BD678" s="834"/>
      <c r="BE678" s="834"/>
      <c r="BF678" s="834"/>
      <c r="BG678" s="842"/>
      <c r="BH678" s="843"/>
      <c r="BI678" s="843"/>
      <c r="ET678" s="33"/>
      <c r="EU678" s="37">
        <f t="shared" si="161"/>
        <v>0</v>
      </c>
      <c r="EV678" s="37" t="str">
        <f t="shared" si="162"/>
        <v/>
      </c>
      <c r="EX678" s="21">
        <f>IF(AND(OR($M678=PL①!$A$25,$M678=PL①!$A$26,$M678=PL①!$A$27),OR($AG678=PL①!$H$26,$AG678=PL①!$H$27,$AG678=PL①!$H$28)),1,0)</f>
        <v>0</v>
      </c>
      <c r="EY678" s="21">
        <f t="shared" si="163"/>
        <v>0</v>
      </c>
      <c r="EZ678" s="112">
        <f>IF($EY678=0,1,IF($O$73="",0,VLOOKUP($O$73,PL②!$A$58:$P$1517,$EY678))+IF($AD$73="",0,VLOOKUP($AD$73,PL②!$A$58:$P$1517,$EY678))+IF($AS$73="",0,VLOOKUP($AS$73,PL②!$A$58:$P$1517,$EY678)))</f>
        <v>1</v>
      </c>
      <c r="FA678" s="21" t="str">
        <f t="shared" si="164"/>
        <v/>
      </c>
      <c r="FB678" s="112"/>
      <c r="FC678" s="21">
        <f>IF(OR($M678=PL①!$A$25,$M678=PL①!$A$26,$M678=PL①!$A$28,$M678=PL①!$A$29),1,0)</f>
        <v>0</v>
      </c>
      <c r="FF678" s="21">
        <f t="shared" si="165"/>
        <v>0</v>
      </c>
      <c r="FG678" s="21">
        <f t="shared" si="166"/>
        <v>0</v>
      </c>
      <c r="FH678" s="21">
        <f>IF(AND($AG678=PL①!$H$29,OR(入力①申請書項目!$M678=PL①!$A$25,入力①申請書項目!$M678=PL①!$A$26,入力①申請書項目!$M678=PL①!$A$27)),1,0)</f>
        <v>0</v>
      </c>
      <c r="FI678" s="21">
        <f>IF(AND($O$69=PL②!$G$1,入力①申請書項目!$AG678=PL①!$H$26,OR(入力①申請書項目!$M678=PL①!$A$25,入力①申請書項目!$M678=PL①!$A$26,入力①申請書項目!$M678=PL①!$A$28,入力①申請書項目!$M678=PL①!$A$29)),1,0)</f>
        <v>0</v>
      </c>
      <c r="FJ678" s="21">
        <f>IF(AND($AT678=PL①!$D$26,OR(入力①申請書項目!$M678=PL①!$A$25,入力①申請書項目!$M678=PL①!$A$26,入力①申請書項目!$M678=PL①!$A$27)),1,0)</f>
        <v>0</v>
      </c>
      <c r="FL678" s="37" t="str">
        <f t="shared" si="167"/>
        <v/>
      </c>
      <c r="FM678" s="37" t="str">
        <f t="shared" si="168"/>
        <v/>
      </c>
      <c r="FN678" s="37" t="str">
        <f t="shared" si="169"/>
        <v/>
      </c>
      <c r="FO678" s="37" t="str">
        <f t="shared" si="170"/>
        <v/>
      </c>
      <c r="FP678" s="37" t="str">
        <f t="shared" si="171"/>
        <v/>
      </c>
      <c r="FR678" s="54">
        <f t="shared" si="172"/>
        <v>1</v>
      </c>
      <c r="FS678" s="54" t="str">
        <f t="shared" si="173"/>
        <v/>
      </c>
    </row>
    <row r="679" spans="4:175">
      <c r="D679" s="410">
        <v>511</v>
      </c>
      <c r="E679" s="842"/>
      <c r="F679" s="843"/>
      <c r="G679" s="842"/>
      <c r="H679" s="843"/>
      <c r="I679" s="843"/>
      <c r="J679" s="842"/>
      <c r="K679" s="843"/>
      <c r="L679" s="843"/>
      <c r="M679" s="842"/>
      <c r="N679" s="842"/>
      <c r="O679" s="842"/>
      <c r="P679" s="842"/>
      <c r="Q679" s="853"/>
      <c r="R679" s="853"/>
      <c r="S679" s="853"/>
      <c r="T679" s="853"/>
      <c r="U679" s="853"/>
      <c r="V679" s="853"/>
      <c r="W679" s="853"/>
      <c r="X679" s="853"/>
      <c r="Y679" s="853"/>
      <c r="Z679" s="853"/>
      <c r="AA679" s="835"/>
      <c r="AB679" s="836"/>
      <c r="AC679" s="836"/>
      <c r="AD679" s="840"/>
      <c r="AE679" s="840"/>
      <c r="AF679" s="841"/>
      <c r="AG679" s="850"/>
      <c r="AH679" s="851"/>
      <c r="AI679" s="851"/>
      <c r="AJ679" s="852"/>
      <c r="AK679" s="839"/>
      <c r="AL679" s="839"/>
      <c r="AM679" s="839"/>
      <c r="AN679" s="854"/>
      <c r="AO679" s="840"/>
      <c r="AP679" s="849">
        <f t="shared" si="174"/>
        <v>0</v>
      </c>
      <c r="AQ679" s="849"/>
      <c r="AR679" s="849"/>
      <c r="AS679" s="849"/>
      <c r="AT679" s="847"/>
      <c r="AU679" s="848"/>
      <c r="AV679" s="834"/>
      <c r="AW679" s="834"/>
      <c r="AX679" s="834"/>
      <c r="AY679" s="834"/>
      <c r="AZ679" s="834"/>
      <c r="BA679" s="834"/>
      <c r="BB679" s="834"/>
      <c r="BC679" s="834"/>
      <c r="BD679" s="844"/>
      <c r="BE679" s="845"/>
      <c r="BF679" s="846"/>
      <c r="BG679" s="842"/>
      <c r="BH679" s="843"/>
      <c r="BI679" s="843"/>
      <c r="ET679" s="33"/>
      <c r="EU679" s="37">
        <f t="shared" si="161"/>
        <v>0</v>
      </c>
      <c r="EV679" s="37" t="str">
        <f t="shared" si="162"/>
        <v/>
      </c>
      <c r="EX679" s="21">
        <f>IF(AND(OR($M679=PL①!$A$25,$M679=PL①!$A$26,$M679=PL①!$A$27),OR($AG679=PL①!$H$26,$AG679=PL①!$H$27,$AG679=PL①!$H$28)),1,0)</f>
        <v>0</v>
      </c>
      <c r="EY679" s="21">
        <f t="shared" si="163"/>
        <v>0</v>
      </c>
      <c r="EZ679" s="112">
        <f>IF($EY679=0,1,IF($O$73="",0,VLOOKUP($O$73,PL②!$A$58:$P$1517,$EY679))+IF($AD$73="",0,VLOOKUP($AD$73,PL②!$A$58:$P$1517,$EY679))+IF($AS$73="",0,VLOOKUP($AS$73,PL②!$A$58:$P$1517,$EY679)))</f>
        <v>1</v>
      </c>
      <c r="FA679" s="21" t="str">
        <f t="shared" si="164"/>
        <v/>
      </c>
      <c r="FB679" s="112"/>
      <c r="FC679" s="21">
        <f>IF(OR($M679=PL①!$A$25,$M679=PL①!$A$26,$M679=PL①!$A$28,$M679=PL①!$A$29),1,0)</f>
        <v>0</v>
      </c>
      <c r="FF679" s="21">
        <f t="shared" si="165"/>
        <v>0</v>
      </c>
      <c r="FG679" s="21">
        <f t="shared" si="166"/>
        <v>0</v>
      </c>
      <c r="FH679" s="21">
        <f>IF(AND($AG679=PL①!$H$29,OR(入力①申請書項目!$M679=PL①!$A$25,入力①申請書項目!$M679=PL①!$A$26,入力①申請書項目!$M679=PL①!$A$27)),1,0)</f>
        <v>0</v>
      </c>
      <c r="FI679" s="21">
        <f>IF(AND($O$69=PL②!$G$1,入力①申請書項目!$AG679=PL①!$H$26,OR(入力①申請書項目!$M679=PL①!$A$25,入力①申請書項目!$M679=PL①!$A$26,入力①申請書項目!$M679=PL①!$A$28,入力①申請書項目!$M679=PL①!$A$29)),1,0)</f>
        <v>0</v>
      </c>
      <c r="FJ679" s="21">
        <f>IF(AND($AT679=PL①!$D$26,OR(入力①申請書項目!$M679=PL①!$A$25,入力①申請書項目!$M679=PL①!$A$26,入力①申請書項目!$M679=PL①!$A$27)),1,0)</f>
        <v>0</v>
      </c>
      <c r="FL679" s="37" t="str">
        <f t="shared" si="167"/>
        <v/>
      </c>
      <c r="FM679" s="37" t="str">
        <f t="shared" si="168"/>
        <v/>
      </c>
      <c r="FN679" s="37" t="str">
        <f t="shared" si="169"/>
        <v/>
      </c>
      <c r="FO679" s="37" t="str">
        <f t="shared" si="170"/>
        <v/>
      </c>
      <c r="FP679" s="37" t="str">
        <f t="shared" si="171"/>
        <v/>
      </c>
      <c r="FR679" s="54">
        <f t="shared" si="172"/>
        <v>1</v>
      </c>
      <c r="FS679" s="54" t="str">
        <f t="shared" si="173"/>
        <v/>
      </c>
    </row>
    <row r="680" spans="4:175">
      <c r="D680" s="410">
        <v>512</v>
      </c>
      <c r="E680" s="842"/>
      <c r="F680" s="843"/>
      <c r="G680" s="842"/>
      <c r="H680" s="843"/>
      <c r="I680" s="843"/>
      <c r="J680" s="842"/>
      <c r="K680" s="843"/>
      <c r="L680" s="843"/>
      <c r="M680" s="842"/>
      <c r="N680" s="842"/>
      <c r="O680" s="842"/>
      <c r="P680" s="842"/>
      <c r="Q680" s="853"/>
      <c r="R680" s="853"/>
      <c r="S680" s="853"/>
      <c r="T680" s="853"/>
      <c r="U680" s="853"/>
      <c r="V680" s="853"/>
      <c r="W680" s="853"/>
      <c r="X680" s="853"/>
      <c r="Y680" s="853"/>
      <c r="Z680" s="853"/>
      <c r="AA680" s="835"/>
      <c r="AB680" s="836"/>
      <c r="AC680" s="836"/>
      <c r="AD680" s="841"/>
      <c r="AE680" s="853"/>
      <c r="AF680" s="853"/>
      <c r="AG680" s="842"/>
      <c r="AH680" s="842"/>
      <c r="AI680" s="842"/>
      <c r="AJ680" s="842"/>
      <c r="AK680" s="839"/>
      <c r="AL680" s="839"/>
      <c r="AM680" s="839"/>
      <c r="AN680" s="853"/>
      <c r="AO680" s="853"/>
      <c r="AP680" s="849">
        <f t="shared" si="174"/>
        <v>0</v>
      </c>
      <c r="AQ680" s="849"/>
      <c r="AR680" s="849"/>
      <c r="AS680" s="849"/>
      <c r="AT680" s="855"/>
      <c r="AU680" s="855"/>
      <c r="AV680" s="834"/>
      <c r="AW680" s="834"/>
      <c r="AX680" s="834"/>
      <c r="AY680" s="834"/>
      <c r="AZ680" s="834"/>
      <c r="BA680" s="834"/>
      <c r="BB680" s="834"/>
      <c r="BC680" s="834"/>
      <c r="BD680" s="834"/>
      <c r="BE680" s="834"/>
      <c r="BF680" s="834"/>
      <c r="BG680" s="842"/>
      <c r="BH680" s="843"/>
      <c r="BI680" s="843"/>
      <c r="ET680" s="33"/>
      <c r="EU680" s="37">
        <f t="shared" si="161"/>
        <v>0</v>
      </c>
      <c r="EV680" s="37" t="str">
        <f t="shared" si="162"/>
        <v/>
      </c>
      <c r="EX680" s="21">
        <f>IF(AND(OR($M680=PL①!$A$25,$M680=PL①!$A$26,$M680=PL①!$A$27),OR($AG680=PL①!$H$26,$AG680=PL①!$H$27,$AG680=PL①!$H$28)),1,0)</f>
        <v>0</v>
      </c>
      <c r="EY680" s="21">
        <f t="shared" si="163"/>
        <v>0</v>
      </c>
      <c r="EZ680" s="112">
        <f>IF($EY680=0,1,IF($O$73="",0,VLOOKUP($O$73,PL②!$A$58:$P$1517,$EY680))+IF($AD$73="",0,VLOOKUP($AD$73,PL②!$A$58:$P$1517,$EY680))+IF($AS$73="",0,VLOOKUP($AS$73,PL②!$A$58:$P$1517,$EY680)))</f>
        <v>1</v>
      </c>
      <c r="FA680" s="21" t="str">
        <f t="shared" si="164"/>
        <v/>
      </c>
      <c r="FB680" s="112"/>
      <c r="FC680" s="21">
        <f>IF(OR($M680=PL①!$A$25,$M680=PL①!$A$26,$M680=PL①!$A$28,$M680=PL①!$A$29),1,0)</f>
        <v>0</v>
      </c>
      <c r="FF680" s="21">
        <f t="shared" si="165"/>
        <v>0</v>
      </c>
      <c r="FG680" s="21">
        <f t="shared" si="166"/>
        <v>0</v>
      </c>
      <c r="FH680" s="21">
        <f>IF(AND($AG680=PL①!$H$29,OR(入力①申請書項目!$M680=PL①!$A$25,入力①申請書項目!$M680=PL①!$A$26,入力①申請書項目!$M680=PL①!$A$27)),1,0)</f>
        <v>0</v>
      </c>
      <c r="FI680" s="21">
        <f>IF(AND($O$69=PL②!$G$1,入力①申請書項目!$AG680=PL①!$H$26,OR(入力①申請書項目!$M680=PL①!$A$25,入力①申請書項目!$M680=PL①!$A$26,入力①申請書項目!$M680=PL①!$A$28,入力①申請書項目!$M680=PL①!$A$29)),1,0)</f>
        <v>0</v>
      </c>
      <c r="FJ680" s="21">
        <f>IF(AND($AT680=PL①!$D$26,OR(入力①申請書項目!$M680=PL①!$A$25,入力①申請書項目!$M680=PL①!$A$26,入力①申請書項目!$M680=PL①!$A$27)),1,0)</f>
        <v>0</v>
      </c>
      <c r="FL680" s="37" t="str">
        <f t="shared" si="167"/>
        <v/>
      </c>
      <c r="FM680" s="37" t="str">
        <f t="shared" si="168"/>
        <v/>
      </c>
      <c r="FN680" s="37" t="str">
        <f t="shared" si="169"/>
        <v/>
      </c>
      <c r="FO680" s="37" t="str">
        <f t="shared" si="170"/>
        <v/>
      </c>
      <c r="FP680" s="37" t="str">
        <f t="shared" si="171"/>
        <v/>
      </c>
      <c r="FR680" s="54">
        <f t="shared" si="172"/>
        <v>1</v>
      </c>
      <c r="FS680" s="54" t="str">
        <f t="shared" si="173"/>
        <v/>
      </c>
    </row>
    <row r="681" spans="4:175">
      <c r="D681" s="410">
        <v>513</v>
      </c>
      <c r="E681" s="842"/>
      <c r="F681" s="843"/>
      <c r="G681" s="842"/>
      <c r="H681" s="843"/>
      <c r="I681" s="843"/>
      <c r="J681" s="842"/>
      <c r="K681" s="843"/>
      <c r="L681" s="843"/>
      <c r="M681" s="842"/>
      <c r="N681" s="842"/>
      <c r="O681" s="842"/>
      <c r="P681" s="842"/>
      <c r="Q681" s="853"/>
      <c r="R681" s="853"/>
      <c r="S681" s="853"/>
      <c r="T681" s="853"/>
      <c r="U681" s="853"/>
      <c r="V681" s="853"/>
      <c r="W681" s="853"/>
      <c r="X681" s="853"/>
      <c r="Y681" s="853"/>
      <c r="Z681" s="853"/>
      <c r="AA681" s="837"/>
      <c r="AB681" s="838"/>
      <c r="AC681" s="838"/>
      <c r="AD681" s="841"/>
      <c r="AE681" s="853"/>
      <c r="AF681" s="853"/>
      <c r="AG681" s="842"/>
      <c r="AH681" s="842"/>
      <c r="AI681" s="842"/>
      <c r="AJ681" s="842"/>
      <c r="AK681" s="839"/>
      <c r="AL681" s="839"/>
      <c r="AM681" s="839"/>
      <c r="AN681" s="853"/>
      <c r="AO681" s="853"/>
      <c r="AP681" s="849">
        <f t="shared" si="174"/>
        <v>0</v>
      </c>
      <c r="AQ681" s="849"/>
      <c r="AR681" s="849"/>
      <c r="AS681" s="849"/>
      <c r="AT681" s="855"/>
      <c r="AU681" s="855"/>
      <c r="AV681" s="834"/>
      <c r="AW681" s="834"/>
      <c r="AX681" s="834"/>
      <c r="AY681" s="834"/>
      <c r="AZ681" s="834"/>
      <c r="BA681" s="834"/>
      <c r="BB681" s="834"/>
      <c r="BC681" s="834"/>
      <c r="BD681" s="834"/>
      <c r="BE681" s="834"/>
      <c r="BF681" s="834"/>
      <c r="BG681" s="842"/>
      <c r="BH681" s="843"/>
      <c r="BI681" s="843"/>
      <c r="ET681" s="33"/>
      <c r="EU681" s="37">
        <f t="shared" si="161"/>
        <v>0</v>
      </c>
      <c r="EV681" s="37" t="str">
        <f t="shared" si="162"/>
        <v/>
      </c>
      <c r="EX681" s="21">
        <f>IF(AND(OR($M681=PL①!$A$25,$M681=PL①!$A$26,$M681=PL①!$A$27),OR($AG681=PL①!$H$26,$AG681=PL①!$H$27,$AG681=PL①!$H$28)),1,0)</f>
        <v>0</v>
      </c>
      <c r="EY681" s="21">
        <f t="shared" si="163"/>
        <v>0</v>
      </c>
      <c r="EZ681" s="112">
        <f>IF($EY681=0,1,IF($O$73="",0,VLOOKUP($O$73,PL②!$A$58:$P$1517,$EY681))+IF($AD$73="",0,VLOOKUP($AD$73,PL②!$A$58:$P$1517,$EY681))+IF($AS$73="",0,VLOOKUP($AS$73,PL②!$A$58:$P$1517,$EY681)))</f>
        <v>1</v>
      </c>
      <c r="FA681" s="21" t="str">
        <f t="shared" si="164"/>
        <v/>
      </c>
      <c r="FB681" s="112"/>
      <c r="FC681" s="21">
        <f>IF(OR($M681=PL①!$A$25,$M681=PL①!$A$26,$M681=PL①!$A$28,$M681=PL①!$A$29),1,0)</f>
        <v>0</v>
      </c>
      <c r="FF681" s="21">
        <f t="shared" si="165"/>
        <v>0</v>
      </c>
      <c r="FG681" s="21">
        <f t="shared" si="166"/>
        <v>0</v>
      </c>
      <c r="FH681" s="21">
        <f>IF(AND($AG681=PL①!$H$29,OR(入力①申請書項目!$M681=PL①!$A$25,入力①申請書項目!$M681=PL①!$A$26,入力①申請書項目!$M681=PL①!$A$27)),1,0)</f>
        <v>0</v>
      </c>
      <c r="FI681" s="21">
        <f>IF(AND($O$69=PL②!$G$1,入力①申請書項目!$AG681=PL①!$H$26,OR(入力①申請書項目!$M681=PL①!$A$25,入力①申請書項目!$M681=PL①!$A$26,入力①申請書項目!$M681=PL①!$A$28,入力①申請書項目!$M681=PL①!$A$29)),1,0)</f>
        <v>0</v>
      </c>
      <c r="FJ681" s="21">
        <f>IF(AND($AT681=PL①!$D$26,OR(入力①申請書項目!$M681=PL①!$A$25,入力①申請書項目!$M681=PL①!$A$26,入力①申請書項目!$M681=PL①!$A$27)),1,0)</f>
        <v>0</v>
      </c>
      <c r="FL681" s="37" t="str">
        <f t="shared" si="167"/>
        <v/>
      </c>
      <c r="FM681" s="37" t="str">
        <f t="shared" si="168"/>
        <v/>
      </c>
      <c r="FN681" s="37" t="str">
        <f t="shared" si="169"/>
        <v/>
      </c>
      <c r="FO681" s="37" t="str">
        <f t="shared" si="170"/>
        <v/>
      </c>
      <c r="FP681" s="37" t="str">
        <f t="shared" si="171"/>
        <v/>
      </c>
      <c r="FR681" s="54">
        <f t="shared" si="172"/>
        <v>1</v>
      </c>
      <c r="FS681" s="54" t="str">
        <f t="shared" si="173"/>
        <v/>
      </c>
    </row>
    <row r="682" spans="4:175">
      <c r="D682" s="410">
        <v>514</v>
      </c>
      <c r="E682" s="842"/>
      <c r="F682" s="843"/>
      <c r="G682" s="842"/>
      <c r="H682" s="843"/>
      <c r="I682" s="843"/>
      <c r="J682" s="842"/>
      <c r="K682" s="843"/>
      <c r="L682" s="843"/>
      <c r="M682" s="842"/>
      <c r="N682" s="842"/>
      <c r="O682" s="842"/>
      <c r="P682" s="842"/>
      <c r="Q682" s="853"/>
      <c r="R682" s="853"/>
      <c r="S682" s="853"/>
      <c r="T682" s="853"/>
      <c r="U682" s="853"/>
      <c r="V682" s="853"/>
      <c r="W682" s="853"/>
      <c r="X682" s="853"/>
      <c r="Y682" s="853"/>
      <c r="Z682" s="853"/>
      <c r="AA682" s="835"/>
      <c r="AB682" s="836"/>
      <c r="AC682" s="836"/>
      <c r="AD682" s="840"/>
      <c r="AE682" s="840"/>
      <c r="AF682" s="841"/>
      <c r="AG682" s="850"/>
      <c r="AH682" s="851"/>
      <c r="AI682" s="851"/>
      <c r="AJ682" s="852"/>
      <c r="AK682" s="839"/>
      <c r="AL682" s="839"/>
      <c r="AM682" s="839"/>
      <c r="AN682" s="854"/>
      <c r="AO682" s="840"/>
      <c r="AP682" s="849">
        <f t="shared" si="174"/>
        <v>0</v>
      </c>
      <c r="AQ682" s="849"/>
      <c r="AR682" s="849"/>
      <c r="AS682" s="849"/>
      <c r="AT682" s="847"/>
      <c r="AU682" s="848"/>
      <c r="AV682" s="834"/>
      <c r="AW682" s="834"/>
      <c r="AX682" s="834"/>
      <c r="AY682" s="834"/>
      <c r="AZ682" s="834"/>
      <c r="BA682" s="834"/>
      <c r="BB682" s="834"/>
      <c r="BC682" s="834"/>
      <c r="BD682" s="844"/>
      <c r="BE682" s="845"/>
      <c r="BF682" s="846"/>
      <c r="BG682" s="842"/>
      <c r="BH682" s="843"/>
      <c r="BI682" s="843"/>
      <c r="ET682" s="33"/>
      <c r="EU682" s="37">
        <f t="shared" si="161"/>
        <v>0</v>
      </c>
      <c r="EV682" s="37" t="str">
        <f t="shared" si="162"/>
        <v/>
      </c>
      <c r="EX682" s="21">
        <f>IF(AND(OR($M682=PL①!$A$25,$M682=PL①!$A$26,$M682=PL①!$A$27),OR($AG682=PL①!$H$26,$AG682=PL①!$H$27,$AG682=PL①!$H$28)),1,0)</f>
        <v>0</v>
      </c>
      <c r="EY682" s="21">
        <f t="shared" si="163"/>
        <v>0</v>
      </c>
      <c r="EZ682" s="112">
        <f>IF($EY682=0,1,IF($O$73="",0,VLOOKUP($O$73,PL②!$A$58:$P$1517,$EY682))+IF($AD$73="",0,VLOOKUP($AD$73,PL②!$A$58:$P$1517,$EY682))+IF($AS$73="",0,VLOOKUP($AS$73,PL②!$A$58:$P$1517,$EY682)))</f>
        <v>1</v>
      </c>
      <c r="FA682" s="21" t="str">
        <f t="shared" si="164"/>
        <v/>
      </c>
      <c r="FB682" s="112"/>
      <c r="FC682" s="21">
        <f>IF(OR($M682=PL①!$A$25,$M682=PL①!$A$26,$M682=PL①!$A$28,$M682=PL①!$A$29),1,0)</f>
        <v>0</v>
      </c>
      <c r="FF682" s="21">
        <f t="shared" si="165"/>
        <v>0</v>
      </c>
      <c r="FG682" s="21">
        <f t="shared" si="166"/>
        <v>0</v>
      </c>
      <c r="FH682" s="21">
        <f>IF(AND($AG682=PL①!$H$29,OR(入力①申請書項目!$M682=PL①!$A$25,入力①申請書項目!$M682=PL①!$A$26,入力①申請書項目!$M682=PL①!$A$27)),1,0)</f>
        <v>0</v>
      </c>
      <c r="FI682" s="21">
        <f>IF(AND($O$69=PL②!$G$1,入力①申請書項目!$AG682=PL①!$H$26,OR(入力①申請書項目!$M682=PL①!$A$25,入力①申請書項目!$M682=PL①!$A$26,入力①申請書項目!$M682=PL①!$A$28,入力①申請書項目!$M682=PL①!$A$29)),1,0)</f>
        <v>0</v>
      </c>
      <c r="FJ682" s="21">
        <f>IF(AND($AT682=PL①!$D$26,OR(入力①申請書項目!$M682=PL①!$A$25,入力①申請書項目!$M682=PL①!$A$26,入力①申請書項目!$M682=PL①!$A$27)),1,0)</f>
        <v>0</v>
      </c>
      <c r="FL682" s="37" t="str">
        <f t="shared" si="167"/>
        <v/>
      </c>
      <c r="FM682" s="37" t="str">
        <f t="shared" si="168"/>
        <v/>
      </c>
      <c r="FN682" s="37" t="str">
        <f t="shared" si="169"/>
        <v/>
      </c>
      <c r="FO682" s="37" t="str">
        <f t="shared" si="170"/>
        <v/>
      </c>
      <c r="FP682" s="37" t="str">
        <f t="shared" si="171"/>
        <v/>
      </c>
      <c r="FR682" s="54">
        <f t="shared" si="172"/>
        <v>1</v>
      </c>
      <c r="FS682" s="54" t="str">
        <f t="shared" si="173"/>
        <v/>
      </c>
    </row>
    <row r="683" spans="4:175">
      <c r="D683" s="410">
        <v>515</v>
      </c>
      <c r="E683" s="842"/>
      <c r="F683" s="843"/>
      <c r="G683" s="842"/>
      <c r="H683" s="843"/>
      <c r="I683" s="843"/>
      <c r="J683" s="842"/>
      <c r="K683" s="843"/>
      <c r="L683" s="843"/>
      <c r="M683" s="842"/>
      <c r="N683" s="842"/>
      <c r="O683" s="842"/>
      <c r="P683" s="842"/>
      <c r="Q683" s="853"/>
      <c r="R683" s="853"/>
      <c r="S683" s="853"/>
      <c r="T683" s="853"/>
      <c r="U683" s="853"/>
      <c r="V683" s="853"/>
      <c r="W683" s="853"/>
      <c r="X683" s="853"/>
      <c r="Y683" s="853"/>
      <c r="Z683" s="853"/>
      <c r="AA683" s="835"/>
      <c r="AB683" s="836"/>
      <c r="AC683" s="836"/>
      <c r="AD683" s="841"/>
      <c r="AE683" s="853"/>
      <c r="AF683" s="853"/>
      <c r="AG683" s="842"/>
      <c r="AH683" s="842"/>
      <c r="AI683" s="842"/>
      <c r="AJ683" s="842"/>
      <c r="AK683" s="839"/>
      <c r="AL683" s="839"/>
      <c r="AM683" s="839"/>
      <c r="AN683" s="853"/>
      <c r="AO683" s="853"/>
      <c r="AP683" s="849">
        <f t="shared" si="174"/>
        <v>0</v>
      </c>
      <c r="AQ683" s="849"/>
      <c r="AR683" s="849"/>
      <c r="AS683" s="849"/>
      <c r="AT683" s="855"/>
      <c r="AU683" s="855"/>
      <c r="AV683" s="834"/>
      <c r="AW683" s="834"/>
      <c r="AX683" s="834"/>
      <c r="AY683" s="834"/>
      <c r="AZ683" s="834"/>
      <c r="BA683" s="834"/>
      <c r="BB683" s="834"/>
      <c r="BC683" s="834"/>
      <c r="BD683" s="834"/>
      <c r="BE683" s="834"/>
      <c r="BF683" s="834"/>
      <c r="BG683" s="842"/>
      <c r="BH683" s="843"/>
      <c r="BI683" s="843"/>
      <c r="ET683" s="33"/>
      <c r="EU683" s="37">
        <f t="shared" si="161"/>
        <v>0</v>
      </c>
      <c r="EV683" s="37" t="str">
        <f t="shared" si="162"/>
        <v/>
      </c>
      <c r="EX683" s="21">
        <f>IF(AND(OR($M683=PL①!$A$25,$M683=PL①!$A$26,$M683=PL①!$A$27),OR($AG683=PL①!$H$26,$AG683=PL①!$H$27,$AG683=PL①!$H$28)),1,0)</f>
        <v>0</v>
      </c>
      <c r="EY683" s="21">
        <f t="shared" si="163"/>
        <v>0</v>
      </c>
      <c r="EZ683" s="112">
        <f>IF($EY683=0,1,IF($O$73="",0,VLOOKUP($O$73,PL②!$A$58:$P$1517,$EY683))+IF($AD$73="",0,VLOOKUP($AD$73,PL②!$A$58:$P$1517,$EY683))+IF($AS$73="",0,VLOOKUP($AS$73,PL②!$A$58:$P$1517,$EY683)))</f>
        <v>1</v>
      </c>
      <c r="FA683" s="21" t="str">
        <f t="shared" si="164"/>
        <v/>
      </c>
      <c r="FB683" s="112"/>
      <c r="FC683" s="21">
        <f>IF(OR($M683=PL①!$A$25,$M683=PL①!$A$26,$M683=PL①!$A$28,$M683=PL①!$A$29),1,0)</f>
        <v>0</v>
      </c>
      <c r="FF683" s="21">
        <f t="shared" si="165"/>
        <v>0</v>
      </c>
      <c r="FG683" s="21">
        <f t="shared" si="166"/>
        <v>0</v>
      </c>
      <c r="FH683" s="21">
        <f>IF(AND($AG683=PL①!$H$29,OR(入力①申請書項目!$M683=PL①!$A$25,入力①申請書項目!$M683=PL①!$A$26,入力①申請書項目!$M683=PL①!$A$27)),1,0)</f>
        <v>0</v>
      </c>
      <c r="FI683" s="21">
        <f>IF(AND($O$69=PL②!$G$1,入力①申請書項目!$AG683=PL①!$H$26,OR(入力①申請書項目!$M683=PL①!$A$25,入力①申請書項目!$M683=PL①!$A$26,入力①申請書項目!$M683=PL①!$A$28,入力①申請書項目!$M683=PL①!$A$29)),1,0)</f>
        <v>0</v>
      </c>
      <c r="FJ683" s="21">
        <f>IF(AND($AT683=PL①!$D$26,OR(入力①申請書項目!$M683=PL①!$A$25,入力①申請書項目!$M683=PL①!$A$26,入力①申請書項目!$M683=PL①!$A$27)),1,0)</f>
        <v>0</v>
      </c>
      <c r="FL683" s="37" t="str">
        <f t="shared" si="167"/>
        <v/>
      </c>
      <c r="FM683" s="37" t="str">
        <f t="shared" si="168"/>
        <v/>
      </c>
      <c r="FN683" s="37" t="str">
        <f t="shared" si="169"/>
        <v/>
      </c>
      <c r="FO683" s="37" t="str">
        <f t="shared" si="170"/>
        <v/>
      </c>
      <c r="FP683" s="37" t="str">
        <f t="shared" si="171"/>
        <v/>
      </c>
      <c r="FR683" s="54">
        <f t="shared" si="172"/>
        <v>1</v>
      </c>
      <c r="FS683" s="54" t="str">
        <f t="shared" si="173"/>
        <v/>
      </c>
    </row>
    <row r="684" spans="4:175">
      <c r="D684" s="410">
        <v>516</v>
      </c>
      <c r="E684" s="842"/>
      <c r="F684" s="843"/>
      <c r="G684" s="842"/>
      <c r="H684" s="843"/>
      <c r="I684" s="843"/>
      <c r="J684" s="842"/>
      <c r="K684" s="843"/>
      <c r="L684" s="843"/>
      <c r="M684" s="842"/>
      <c r="N684" s="842"/>
      <c r="O684" s="842"/>
      <c r="P684" s="842"/>
      <c r="Q684" s="853"/>
      <c r="R684" s="853"/>
      <c r="S684" s="853"/>
      <c r="T684" s="853"/>
      <c r="U684" s="853"/>
      <c r="V684" s="853"/>
      <c r="W684" s="853"/>
      <c r="X684" s="853"/>
      <c r="Y684" s="853"/>
      <c r="Z684" s="853"/>
      <c r="AA684" s="837"/>
      <c r="AB684" s="838"/>
      <c r="AC684" s="838"/>
      <c r="AD684" s="841"/>
      <c r="AE684" s="853"/>
      <c r="AF684" s="853"/>
      <c r="AG684" s="842"/>
      <c r="AH684" s="842"/>
      <c r="AI684" s="842"/>
      <c r="AJ684" s="842"/>
      <c r="AK684" s="839"/>
      <c r="AL684" s="839"/>
      <c r="AM684" s="839"/>
      <c r="AN684" s="853"/>
      <c r="AO684" s="853"/>
      <c r="AP684" s="849">
        <f t="shared" si="174"/>
        <v>0</v>
      </c>
      <c r="AQ684" s="849"/>
      <c r="AR684" s="849"/>
      <c r="AS684" s="849"/>
      <c r="AT684" s="855"/>
      <c r="AU684" s="855"/>
      <c r="AV684" s="834"/>
      <c r="AW684" s="834"/>
      <c r="AX684" s="834"/>
      <c r="AY684" s="834"/>
      <c r="AZ684" s="834"/>
      <c r="BA684" s="834"/>
      <c r="BB684" s="834"/>
      <c r="BC684" s="834"/>
      <c r="BD684" s="834"/>
      <c r="BE684" s="834"/>
      <c r="BF684" s="834"/>
      <c r="BG684" s="842"/>
      <c r="BH684" s="843"/>
      <c r="BI684" s="843"/>
      <c r="ET684" s="33"/>
      <c r="EU684" s="37">
        <f t="shared" si="161"/>
        <v>0</v>
      </c>
      <c r="EV684" s="37" t="str">
        <f t="shared" si="162"/>
        <v/>
      </c>
      <c r="EX684" s="21">
        <f>IF(AND(OR($M684=PL①!$A$25,$M684=PL①!$A$26,$M684=PL①!$A$27),OR($AG684=PL①!$H$26,$AG684=PL①!$H$27,$AG684=PL①!$H$28)),1,0)</f>
        <v>0</v>
      </c>
      <c r="EY684" s="21">
        <f t="shared" si="163"/>
        <v>0</v>
      </c>
      <c r="EZ684" s="112">
        <f>IF($EY684=0,1,IF($O$73="",0,VLOOKUP($O$73,PL②!$A$58:$P$1517,$EY684))+IF($AD$73="",0,VLOOKUP($AD$73,PL②!$A$58:$P$1517,$EY684))+IF($AS$73="",0,VLOOKUP($AS$73,PL②!$A$58:$P$1517,$EY684)))</f>
        <v>1</v>
      </c>
      <c r="FA684" s="21" t="str">
        <f t="shared" si="164"/>
        <v/>
      </c>
      <c r="FB684" s="112"/>
      <c r="FC684" s="21">
        <f>IF(OR($M684=PL①!$A$25,$M684=PL①!$A$26,$M684=PL①!$A$28,$M684=PL①!$A$29),1,0)</f>
        <v>0</v>
      </c>
      <c r="FF684" s="21">
        <f t="shared" si="165"/>
        <v>0</v>
      </c>
      <c r="FG684" s="21">
        <f t="shared" si="166"/>
        <v>0</v>
      </c>
      <c r="FH684" s="21">
        <f>IF(AND($AG684=PL①!$H$29,OR(入力①申請書項目!$M684=PL①!$A$25,入力①申請書項目!$M684=PL①!$A$26,入力①申請書項目!$M684=PL①!$A$27)),1,0)</f>
        <v>0</v>
      </c>
      <c r="FI684" s="21">
        <f>IF(AND($O$69=PL②!$G$1,入力①申請書項目!$AG684=PL①!$H$26,OR(入力①申請書項目!$M684=PL①!$A$25,入力①申請書項目!$M684=PL①!$A$26,入力①申請書項目!$M684=PL①!$A$28,入力①申請書項目!$M684=PL①!$A$29)),1,0)</f>
        <v>0</v>
      </c>
      <c r="FJ684" s="21">
        <f>IF(AND($AT684=PL①!$D$26,OR(入力①申請書項目!$M684=PL①!$A$25,入力①申請書項目!$M684=PL①!$A$26,入力①申請書項目!$M684=PL①!$A$27)),1,0)</f>
        <v>0</v>
      </c>
      <c r="FL684" s="37" t="str">
        <f t="shared" si="167"/>
        <v/>
      </c>
      <c r="FM684" s="37" t="str">
        <f t="shared" si="168"/>
        <v/>
      </c>
      <c r="FN684" s="37" t="str">
        <f t="shared" si="169"/>
        <v/>
      </c>
      <c r="FO684" s="37" t="str">
        <f t="shared" si="170"/>
        <v/>
      </c>
      <c r="FP684" s="37" t="str">
        <f t="shared" si="171"/>
        <v/>
      </c>
      <c r="FR684" s="54">
        <f t="shared" si="172"/>
        <v>1</v>
      </c>
      <c r="FS684" s="54" t="str">
        <f t="shared" si="173"/>
        <v/>
      </c>
    </row>
    <row r="685" spans="4:175">
      <c r="D685" s="410">
        <v>517</v>
      </c>
      <c r="E685" s="842"/>
      <c r="F685" s="843"/>
      <c r="G685" s="842"/>
      <c r="H685" s="843"/>
      <c r="I685" s="843"/>
      <c r="J685" s="842"/>
      <c r="K685" s="843"/>
      <c r="L685" s="843"/>
      <c r="M685" s="842"/>
      <c r="N685" s="842"/>
      <c r="O685" s="842"/>
      <c r="P685" s="842"/>
      <c r="Q685" s="853"/>
      <c r="R685" s="853"/>
      <c r="S685" s="853"/>
      <c r="T685" s="853"/>
      <c r="U685" s="853"/>
      <c r="V685" s="853"/>
      <c r="W685" s="853"/>
      <c r="X685" s="853"/>
      <c r="Y685" s="853"/>
      <c r="Z685" s="853"/>
      <c r="AA685" s="835"/>
      <c r="AB685" s="836"/>
      <c r="AC685" s="836"/>
      <c r="AD685" s="840"/>
      <c r="AE685" s="840"/>
      <c r="AF685" s="841"/>
      <c r="AG685" s="850"/>
      <c r="AH685" s="851"/>
      <c r="AI685" s="851"/>
      <c r="AJ685" s="852"/>
      <c r="AK685" s="839"/>
      <c r="AL685" s="839"/>
      <c r="AM685" s="839"/>
      <c r="AN685" s="854"/>
      <c r="AO685" s="840"/>
      <c r="AP685" s="849">
        <f t="shared" si="174"/>
        <v>0</v>
      </c>
      <c r="AQ685" s="849"/>
      <c r="AR685" s="849"/>
      <c r="AS685" s="849"/>
      <c r="AT685" s="847"/>
      <c r="AU685" s="848"/>
      <c r="AV685" s="834"/>
      <c r="AW685" s="834"/>
      <c r="AX685" s="834"/>
      <c r="AY685" s="834"/>
      <c r="AZ685" s="834"/>
      <c r="BA685" s="834"/>
      <c r="BB685" s="834"/>
      <c r="BC685" s="834"/>
      <c r="BD685" s="844"/>
      <c r="BE685" s="845"/>
      <c r="BF685" s="846"/>
      <c r="BG685" s="842"/>
      <c r="BH685" s="843"/>
      <c r="BI685" s="843"/>
      <c r="ET685" s="33"/>
      <c r="EU685" s="37">
        <f t="shared" si="161"/>
        <v>0</v>
      </c>
      <c r="EV685" s="37" t="str">
        <f t="shared" si="162"/>
        <v/>
      </c>
      <c r="EX685" s="21">
        <f>IF(AND(OR($M685=PL①!$A$25,$M685=PL①!$A$26,$M685=PL①!$A$27),OR($AG685=PL①!$H$26,$AG685=PL①!$H$27,$AG685=PL①!$H$28)),1,0)</f>
        <v>0</v>
      </c>
      <c r="EY685" s="21">
        <f t="shared" si="163"/>
        <v>0</v>
      </c>
      <c r="EZ685" s="112">
        <f>IF($EY685=0,1,IF($O$73="",0,VLOOKUP($O$73,PL②!$A$58:$P$1517,$EY685))+IF($AD$73="",0,VLOOKUP($AD$73,PL②!$A$58:$P$1517,$EY685))+IF($AS$73="",0,VLOOKUP($AS$73,PL②!$A$58:$P$1517,$EY685)))</f>
        <v>1</v>
      </c>
      <c r="FA685" s="21" t="str">
        <f t="shared" si="164"/>
        <v/>
      </c>
      <c r="FB685" s="112"/>
      <c r="FC685" s="21">
        <f>IF(OR($M685=PL①!$A$25,$M685=PL①!$A$26,$M685=PL①!$A$28,$M685=PL①!$A$29),1,0)</f>
        <v>0</v>
      </c>
      <c r="FF685" s="21">
        <f t="shared" si="165"/>
        <v>0</v>
      </c>
      <c r="FG685" s="21">
        <f t="shared" si="166"/>
        <v>0</v>
      </c>
      <c r="FH685" s="21">
        <f>IF(AND($AG685=PL①!$H$29,OR(入力①申請書項目!$M685=PL①!$A$25,入力①申請書項目!$M685=PL①!$A$26,入力①申請書項目!$M685=PL①!$A$27)),1,0)</f>
        <v>0</v>
      </c>
      <c r="FI685" s="21">
        <f>IF(AND($O$69=PL②!$G$1,入力①申請書項目!$AG685=PL①!$H$26,OR(入力①申請書項目!$M685=PL①!$A$25,入力①申請書項目!$M685=PL①!$A$26,入力①申請書項目!$M685=PL①!$A$28,入力①申請書項目!$M685=PL①!$A$29)),1,0)</f>
        <v>0</v>
      </c>
      <c r="FJ685" s="21">
        <f>IF(AND($AT685=PL①!$D$26,OR(入力①申請書項目!$M685=PL①!$A$25,入力①申請書項目!$M685=PL①!$A$26,入力①申請書項目!$M685=PL①!$A$27)),1,0)</f>
        <v>0</v>
      </c>
      <c r="FL685" s="37" t="str">
        <f t="shared" si="167"/>
        <v/>
      </c>
      <c r="FM685" s="37" t="str">
        <f t="shared" si="168"/>
        <v/>
      </c>
      <c r="FN685" s="37" t="str">
        <f t="shared" si="169"/>
        <v/>
      </c>
      <c r="FO685" s="37" t="str">
        <f t="shared" si="170"/>
        <v/>
      </c>
      <c r="FP685" s="37" t="str">
        <f t="shared" si="171"/>
        <v/>
      </c>
      <c r="FR685" s="54">
        <f t="shared" si="172"/>
        <v>1</v>
      </c>
      <c r="FS685" s="54" t="str">
        <f t="shared" si="173"/>
        <v/>
      </c>
    </row>
    <row r="686" spans="4:175">
      <c r="D686" s="410">
        <v>518</v>
      </c>
      <c r="E686" s="842"/>
      <c r="F686" s="843"/>
      <c r="G686" s="842"/>
      <c r="H686" s="843"/>
      <c r="I686" s="843"/>
      <c r="J686" s="842"/>
      <c r="K686" s="843"/>
      <c r="L686" s="843"/>
      <c r="M686" s="842"/>
      <c r="N686" s="842"/>
      <c r="O686" s="842"/>
      <c r="P686" s="842"/>
      <c r="Q686" s="853"/>
      <c r="R686" s="853"/>
      <c r="S686" s="853"/>
      <c r="T686" s="853"/>
      <c r="U686" s="853"/>
      <c r="V686" s="853"/>
      <c r="W686" s="853"/>
      <c r="X686" s="853"/>
      <c r="Y686" s="853"/>
      <c r="Z686" s="853"/>
      <c r="AA686" s="835"/>
      <c r="AB686" s="836"/>
      <c r="AC686" s="836"/>
      <c r="AD686" s="841"/>
      <c r="AE686" s="853"/>
      <c r="AF686" s="853"/>
      <c r="AG686" s="842"/>
      <c r="AH686" s="842"/>
      <c r="AI686" s="842"/>
      <c r="AJ686" s="842"/>
      <c r="AK686" s="839"/>
      <c r="AL686" s="839"/>
      <c r="AM686" s="839"/>
      <c r="AN686" s="853"/>
      <c r="AO686" s="853"/>
      <c r="AP686" s="849">
        <f t="shared" si="174"/>
        <v>0</v>
      </c>
      <c r="AQ686" s="849"/>
      <c r="AR686" s="849"/>
      <c r="AS686" s="849"/>
      <c r="AT686" s="855"/>
      <c r="AU686" s="855"/>
      <c r="AV686" s="834"/>
      <c r="AW686" s="834"/>
      <c r="AX686" s="834"/>
      <c r="AY686" s="834"/>
      <c r="AZ686" s="834"/>
      <c r="BA686" s="834"/>
      <c r="BB686" s="834"/>
      <c r="BC686" s="834"/>
      <c r="BD686" s="834"/>
      <c r="BE686" s="834"/>
      <c r="BF686" s="834"/>
      <c r="BG686" s="842"/>
      <c r="BH686" s="843"/>
      <c r="BI686" s="843"/>
      <c r="ET686" s="33"/>
      <c r="EU686" s="37">
        <f t="shared" si="161"/>
        <v>0</v>
      </c>
      <c r="EV686" s="37" t="str">
        <f t="shared" si="162"/>
        <v/>
      </c>
      <c r="EX686" s="21">
        <f>IF(AND(OR($M686=PL①!$A$25,$M686=PL①!$A$26,$M686=PL①!$A$27),OR($AG686=PL①!$H$26,$AG686=PL①!$H$27,$AG686=PL①!$H$28)),1,0)</f>
        <v>0</v>
      </c>
      <c r="EY686" s="21">
        <f t="shared" si="163"/>
        <v>0</v>
      </c>
      <c r="EZ686" s="112">
        <f>IF($EY686=0,1,IF($O$73="",0,VLOOKUP($O$73,PL②!$A$58:$P$1517,$EY686))+IF($AD$73="",0,VLOOKUP($AD$73,PL②!$A$58:$P$1517,$EY686))+IF($AS$73="",0,VLOOKUP($AS$73,PL②!$A$58:$P$1517,$EY686)))</f>
        <v>1</v>
      </c>
      <c r="FA686" s="21" t="str">
        <f t="shared" si="164"/>
        <v/>
      </c>
      <c r="FB686" s="112"/>
      <c r="FC686" s="21">
        <f>IF(OR($M686=PL①!$A$25,$M686=PL①!$A$26,$M686=PL①!$A$28,$M686=PL①!$A$29),1,0)</f>
        <v>0</v>
      </c>
      <c r="FF686" s="21">
        <f t="shared" si="165"/>
        <v>0</v>
      </c>
      <c r="FG686" s="21">
        <f t="shared" si="166"/>
        <v>0</v>
      </c>
      <c r="FH686" s="21">
        <f>IF(AND($AG686=PL①!$H$29,OR(入力①申請書項目!$M686=PL①!$A$25,入力①申請書項目!$M686=PL①!$A$26,入力①申請書項目!$M686=PL①!$A$27)),1,0)</f>
        <v>0</v>
      </c>
      <c r="FI686" s="21">
        <f>IF(AND($O$69=PL②!$G$1,入力①申請書項目!$AG686=PL①!$H$26,OR(入力①申請書項目!$M686=PL①!$A$25,入力①申請書項目!$M686=PL①!$A$26,入力①申請書項目!$M686=PL①!$A$28,入力①申請書項目!$M686=PL①!$A$29)),1,0)</f>
        <v>0</v>
      </c>
      <c r="FJ686" s="21">
        <f>IF(AND($AT686=PL①!$D$26,OR(入力①申請書項目!$M686=PL①!$A$25,入力①申請書項目!$M686=PL①!$A$26,入力①申請書項目!$M686=PL①!$A$27)),1,0)</f>
        <v>0</v>
      </c>
      <c r="FL686" s="37" t="str">
        <f t="shared" si="167"/>
        <v/>
      </c>
      <c r="FM686" s="37" t="str">
        <f t="shared" si="168"/>
        <v/>
      </c>
      <c r="FN686" s="37" t="str">
        <f t="shared" si="169"/>
        <v/>
      </c>
      <c r="FO686" s="37" t="str">
        <f t="shared" si="170"/>
        <v/>
      </c>
      <c r="FP686" s="37" t="str">
        <f t="shared" si="171"/>
        <v/>
      </c>
      <c r="FR686" s="54">
        <f t="shared" si="172"/>
        <v>1</v>
      </c>
      <c r="FS686" s="54" t="str">
        <f t="shared" si="173"/>
        <v/>
      </c>
    </row>
    <row r="687" spans="4:175">
      <c r="D687" s="410">
        <v>519</v>
      </c>
      <c r="E687" s="842"/>
      <c r="F687" s="843"/>
      <c r="G687" s="842"/>
      <c r="H687" s="843"/>
      <c r="I687" s="843"/>
      <c r="J687" s="842"/>
      <c r="K687" s="843"/>
      <c r="L687" s="843"/>
      <c r="M687" s="842"/>
      <c r="N687" s="842"/>
      <c r="O687" s="842"/>
      <c r="P687" s="842"/>
      <c r="Q687" s="853"/>
      <c r="R687" s="853"/>
      <c r="S687" s="853"/>
      <c r="T687" s="853"/>
      <c r="U687" s="853"/>
      <c r="V687" s="853"/>
      <c r="W687" s="853"/>
      <c r="X687" s="853"/>
      <c r="Y687" s="853"/>
      <c r="Z687" s="853"/>
      <c r="AA687" s="837"/>
      <c r="AB687" s="838"/>
      <c r="AC687" s="838"/>
      <c r="AD687" s="841"/>
      <c r="AE687" s="853"/>
      <c r="AF687" s="853"/>
      <c r="AG687" s="842"/>
      <c r="AH687" s="842"/>
      <c r="AI687" s="842"/>
      <c r="AJ687" s="842"/>
      <c r="AK687" s="839"/>
      <c r="AL687" s="839"/>
      <c r="AM687" s="839"/>
      <c r="AN687" s="853"/>
      <c r="AO687" s="853"/>
      <c r="AP687" s="849">
        <f t="shared" si="174"/>
        <v>0</v>
      </c>
      <c r="AQ687" s="849"/>
      <c r="AR687" s="849"/>
      <c r="AS687" s="849"/>
      <c r="AT687" s="855"/>
      <c r="AU687" s="855"/>
      <c r="AV687" s="834"/>
      <c r="AW687" s="834"/>
      <c r="AX687" s="834"/>
      <c r="AY687" s="834"/>
      <c r="AZ687" s="834"/>
      <c r="BA687" s="834"/>
      <c r="BB687" s="834"/>
      <c r="BC687" s="834"/>
      <c r="BD687" s="834"/>
      <c r="BE687" s="834"/>
      <c r="BF687" s="834"/>
      <c r="BG687" s="842"/>
      <c r="BH687" s="843"/>
      <c r="BI687" s="843"/>
      <c r="ET687" s="33"/>
      <c r="EU687" s="37">
        <f t="shared" si="161"/>
        <v>0</v>
      </c>
      <c r="EV687" s="37" t="str">
        <f t="shared" si="162"/>
        <v/>
      </c>
      <c r="EX687" s="21">
        <f>IF(AND(OR($M687=PL①!$A$25,$M687=PL①!$A$26,$M687=PL①!$A$27),OR($AG687=PL①!$H$26,$AG687=PL①!$H$27,$AG687=PL①!$H$28)),1,0)</f>
        <v>0</v>
      </c>
      <c r="EY687" s="21">
        <f t="shared" si="163"/>
        <v>0</v>
      </c>
      <c r="EZ687" s="112">
        <f>IF($EY687=0,1,IF($O$73="",0,VLOOKUP($O$73,PL②!$A$58:$P$1517,$EY687))+IF($AD$73="",0,VLOOKUP($AD$73,PL②!$A$58:$P$1517,$EY687))+IF($AS$73="",0,VLOOKUP($AS$73,PL②!$A$58:$P$1517,$EY687)))</f>
        <v>1</v>
      </c>
      <c r="FA687" s="21" t="str">
        <f t="shared" si="164"/>
        <v/>
      </c>
      <c r="FB687" s="112"/>
      <c r="FC687" s="21">
        <f>IF(OR($M687=PL①!$A$25,$M687=PL①!$A$26,$M687=PL①!$A$28,$M687=PL①!$A$29),1,0)</f>
        <v>0</v>
      </c>
      <c r="FF687" s="21">
        <f t="shared" si="165"/>
        <v>0</v>
      </c>
      <c r="FG687" s="21">
        <f t="shared" si="166"/>
        <v>0</v>
      </c>
      <c r="FH687" s="21">
        <f>IF(AND($AG687=PL①!$H$29,OR(入力①申請書項目!$M687=PL①!$A$25,入力①申請書項目!$M687=PL①!$A$26,入力①申請書項目!$M687=PL①!$A$27)),1,0)</f>
        <v>0</v>
      </c>
      <c r="FI687" s="21">
        <f>IF(AND($O$69=PL②!$G$1,入力①申請書項目!$AG687=PL①!$H$26,OR(入力①申請書項目!$M687=PL①!$A$25,入力①申請書項目!$M687=PL①!$A$26,入力①申請書項目!$M687=PL①!$A$28,入力①申請書項目!$M687=PL①!$A$29)),1,0)</f>
        <v>0</v>
      </c>
      <c r="FJ687" s="21">
        <f>IF(AND($AT687=PL①!$D$26,OR(入力①申請書項目!$M687=PL①!$A$25,入力①申請書項目!$M687=PL①!$A$26,入力①申請書項目!$M687=PL①!$A$27)),1,0)</f>
        <v>0</v>
      </c>
      <c r="FL687" s="37" t="str">
        <f t="shared" si="167"/>
        <v/>
      </c>
      <c r="FM687" s="37" t="str">
        <f t="shared" si="168"/>
        <v/>
      </c>
      <c r="FN687" s="37" t="str">
        <f t="shared" si="169"/>
        <v/>
      </c>
      <c r="FO687" s="37" t="str">
        <f t="shared" si="170"/>
        <v/>
      </c>
      <c r="FP687" s="37" t="str">
        <f t="shared" si="171"/>
        <v/>
      </c>
      <c r="FR687" s="54">
        <f t="shared" si="172"/>
        <v>1</v>
      </c>
      <c r="FS687" s="54" t="str">
        <f t="shared" si="173"/>
        <v/>
      </c>
    </row>
    <row r="688" spans="4:175">
      <c r="D688" s="410">
        <v>520</v>
      </c>
      <c r="E688" s="842"/>
      <c r="F688" s="843"/>
      <c r="G688" s="842"/>
      <c r="H688" s="843"/>
      <c r="I688" s="843"/>
      <c r="J688" s="842"/>
      <c r="K688" s="843"/>
      <c r="L688" s="843"/>
      <c r="M688" s="842"/>
      <c r="N688" s="842"/>
      <c r="O688" s="842"/>
      <c r="P688" s="842"/>
      <c r="Q688" s="853"/>
      <c r="R688" s="853"/>
      <c r="S688" s="853"/>
      <c r="T688" s="853"/>
      <c r="U688" s="853"/>
      <c r="V688" s="853"/>
      <c r="W688" s="853"/>
      <c r="X688" s="853"/>
      <c r="Y688" s="853"/>
      <c r="Z688" s="853"/>
      <c r="AA688" s="835"/>
      <c r="AB688" s="836"/>
      <c r="AC688" s="836"/>
      <c r="AD688" s="840"/>
      <c r="AE688" s="840"/>
      <c r="AF688" s="841"/>
      <c r="AG688" s="850"/>
      <c r="AH688" s="851"/>
      <c r="AI688" s="851"/>
      <c r="AJ688" s="852"/>
      <c r="AK688" s="839"/>
      <c r="AL688" s="839"/>
      <c r="AM688" s="839"/>
      <c r="AN688" s="854"/>
      <c r="AO688" s="840"/>
      <c r="AP688" s="849">
        <f t="shared" si="174"/>
        <v>0</v>
      </c>
      <c r="AQ688" s="849"/>
      <c r="AR688" s="849"/>
      <c r="AS688" s="849"/>
      <c r="AT688" s="847"/>
      <c r="AU688" s="848"/>
      <c r="AV688" s="834"/>
      <c r="AW688" s="834"/>
      <c r="AX688" s="834"/>
      <c r="AY688" s="834"/>
      <c r="AZ688" s="834"/>
      <c r="BA688" s="834"/>
      <c r="BB688" s="834"/>
      <c r="BC688" s="834"/>
      <c r="BD688" s="844"/>
      <c r="BE688" s="845"/>
      <c r="BF688" s="846"/>
      <c r="BG688" s="842"/>
      <c r="BH688" s="843"/>
      <c r="BI688" s="843"/>
      <c r="ET688" s="33"/>
      <c r="EU688" s="37">
        <f t="shared" si="161"/>
        <v>0</v>
      </c>
      <c r="EV688" s="37" t="str">
        <f t="shared" si="162"/>
        <v/>
      </c>
      <c r="EX688" s="21">
        <f>IF(AND(OR($M688=PL①!$A$25,$M688=PL①!$A$26,$M688=PL①!$A$27),OR($AG688=PL①!$H$26,$AG688=PL①!$H$27,$AG688=PL①!$H$28)),1,0)</f>
        <v>0</v>
      </c>
      <c r="EY688" s="21">
        <f t="shared" si="163"/>
        <v>0</v>
      </c>
      <c r="EZ688" s="112">
        <f>IF($EY688=0,1,IF($O$73="",0,VLOOKUP($O$73,PL②!$A$58:$P$1517,$EY688))+IF($AD$73="",0,VLOOKUP($AD$73,PL②!$A$58:$P$1517,$EY688))+IF($AS$73="",0,VLOOKUP($AS$73,PL②!$A$58:$P$1517,$EY688)))</f>
        <v>1</v>
      </c>
      <c r="FA688" s="21" t="str">
        <f t="shared" si="164"/>
        <v/>
      </c>
      <c r="FB688" s="112"/>
      <c r="FC688" s="21">
        <f>IF(OR($M688=PL①!$A$25,$M688=PL①!$A$26,$M688=PL①!$A$28,$M688=PL①!$A$29),1,0)</f>
        <v>0</v>
      </c>
      <c r="FF688" s="21">
        <f t="shared" si="165"/>
        <v>0</v>
      </c>
      <c r="FG688" s="21">
        <f t="shared" si="166"/>
        <v>0</v>
      </c>
      <c r="FH688" s="21">
        <f>IF(AND($AG688=PL①!$H$29,OR(入力①申請書項目!$M688=PL①!$A$25,入力①申請書項目!$M688=PL①!$A$26,入力①申請書項目!$M688=PL①!$A$27)),1,0)</f>
        <v>0</v>
      </c>
      <c r="FI688" s="21">
        <f>IF(AND($O$69=PL②!$G$1,入力①申請書項目!$AG688=PL①!$H$26,OR(入力①申請書項目!$M688=PL①!$A$25,入力①申請書項目!$M688=PL①!$A$26,入力①申請書項目!$M688=PL①!$A$28,入力①申請書項目!$M688=PL①!$A$29)),1,0)</f>
        <v>0</v>
      </c>
      <c r="FJ688" s="21">
        <f>IF(AND($AT688=PL①!$D$26,OR(入力①申請書項目!$M688=PL①!$A$25,入力①申請書項目!$M688=PL①!$A$26,入力①申請書項目!$M688=PL①!$A$27)),1,0)</f>
        <v>0</v>
      </c>
      <c r="FL688" s="37" t="str">
        <f t="shared" si="167"/>
        <v/>
      </c>
      <c r="FM688" s="37" t="str">
        <f t="shared" si="168"/>
        <v/>
      </c>
      <c r="FN688" s="37" t="str">
        <f t="shared" si="169"/>
        <v/>
      </c>
      <c r="FO688" s="37" t="str">
        <f t="shared" si="170"/>
        <v/>
      </c>
      <c r="FP688" s="37" t="str">
        <f t="shared" si="171"/>
        <v/>
      </c>
      <c r="FR688" s="54">
        <f t="shared" si="172"/>
        <v>1</v>
      </c>
      <c r="FS688" s="54" t="str">
        <f t="shared" si="173"/>
        <v/>
      </c>
    </row>
    <row r="689" spans="4:175">
      <c r="D689" s="410">
        <v>521</v>
      </c>
      <c r="E689" s="842"/>
      <c r="F689" s="843"/>
      <c r="G689" s="842"/>
      <c r="H689" s="843"/>
      <c r="I689" s="843"/>
      <c r="J689" s="842"/>
      <c r="K689" s="843"/>
      <c r="L689" s="843"/>
      <c r="M689" s="842"/>
      <c r="N689" s="842"/>
      <c r="O689" s="842"/>
      <c r="P689" s="842"/>
      <c r="Q689" s="853"/>
      <c r="R689" s="853"/>
      <c r="S689" s="853"/>
      <c r="T689" s="853"/>
      <c r="U689" s="853"/>
      <c r="V689" s="853"/>
      <c r="W689" s="853"/>
      <c r="X689" s="853"/>
      <c r="Y689" s="853"/>
      <c r="Z689" s="853"/>
      <c r="AA689" s="835"/>
      <c r="AB689" s="836"/>
      <c r="AC689" s="836"/>
      <c r="AD689" s="841"/>
      <c r="AE689" s="853"/>
      <c r="AF689" s="853"/>
      <c r="AG689" s="842"/>
      <c r="AH689" s="842"/>
      <c r="AI689" s="842"/>
      <c r="AJ689" s="842"/>
      <c r="AK689" s="839"/>
      <c r="AL689" s="839"/>
      <c r="AM689" s="839"/>
      <c r="AN689" s="853"/>
      <c r="AO689" s="853"/>
      <c r="AP689" s="849">
        <f t="shared" si="174"/>
        <v>0</v>
      </c>
      <c r="AQ689" s="849"/>
      <c r="AR689" s="849"/>
      <c r="AS689" s="849"/>
      <c r="AT689" s="855"/>
      <c r="AU689" s="855"/>
      <c r="AV689" s="834"/>
      <c r="AW689" s="834"/>
      <c r="AX689" s="834"/>
      <c r="AY689" s="834"/>
      <c r="AZ689" s="834"/>
      <c r="BA689" s="834"/>
      <c r="BB689" s="834"/>
      <c r="BC689" s="834"/>
      <c r="BD689" s="834"/>
      <c r="BE689" s="834"/>
      <c r="BF689" s="834"/>
      <c r="BG689" s="842"/>
      <c r="BH689" s="843"/>
      <c r="BI689" s="843"/>
      <c r="ET689" s="33"/>
      <c r="EU689" s="37">
        <f t="shared" si="161"/>
        <v>0</v>
      </c>
      <c r="EV689" s="37" t="str">
        <f t="shared" si="162"/>
        <v/>
      </c>
      <c r="EX689" s="21">
        <f>IF(AND(OR($M689=PL①!$A$25,$M689=PL①!$A$26,$M689=PL①!$A$27),OR($AG689=PL①!$H$26,$AG689=PL①!$H$27,$AG689=PL①!$H$28)),1,0)</f>
        <v>0</v>
      </c>
      <c r="EY689" s="21">
        <f t="shared" si="163"/>
        <v>0</v>
      </c>
      <c r="EZ689" s="112">
        <f>IF($EY689=0,1,IF($O$73="",0,VLOOKUP($O$73,PL②!$A$58:$P$1517,$EY689))+IF($AD$73="",0,VLOOKUP($AD$73,PL②!$A$58:$P$1517,$EY689))+IF($AS$73="",0,VLOOKUP($AS$73,PL②!$A$58:$P$1517,$EY689)))</f>
        <v>1</v>
      </c>
      <c r="FA689" s="21" t="str">
        <f t="shared" si="164"/>
        <v/>
      </c>
      <c r="FB689" s="112"/>
      <c r="FC689" s="21">
        <f>IF(OR($M689=PL①!$A$25,$M689=PL①!$A$26,$M689=PL①!$A$28,$M689=PL①!$A$29),1,0)</f>
        <v>0</v>
      </c>
      <c r="FF689" s="21">
        <f t="shared" si="165"/>
        <v>0</v>
      </c>
      <c r="FG689" s="21">
        <f t="shared" si="166"/>
        <v>0</v>
      </c>
      <c r="FH689" s="21">
        <f>IF(AND($AG689=PL①!$H$29,OR(入力①申請書項目!$M689=PL①!$A$25,入力①申請書項目!$M689=PL①!$A$26,入力①申請書項目!$M689=PL①!$A$27)),1,0)</f>
        <v>0</v>
      </c>
      <c r="FI689" s="21">
        <f>IF(AND($O$69=PL②!$G$1,入力①申請書項目!$AG689=PL①!$H$26,OR(入力①申請書項目!$M689=PL①!$A$25,入力①申請書項目!$M689=PL①!$A$26,入力①申請書項目!$M689=PL①!$A$28,入力①申請書項目!$M689=PL①!$A$29)),1,0)</f>
        <v>0</v>
      </c>
      <c r="FJ689" s="21">
        <f>IF(AND($AT689=PL①!$D$26,OR(入力①申請書項目!$M689=PL①!$A$25,入力①申請書項目!$M689=PL①!$A$26,入力①申請書項目!$M689=PL①!$A$27)),1,0)</f>
        <v>0</v>
      </c>
      <c r="FL689" s="37" t="str">
        <f t="shared" si="167"/>
        <v/>
      </c>
      <c r="FM689" s="37" t="str">
        <f t="shared" si="168"/>
        <v/>
      </c>
      <c r="FN689" s="37" t="str">
        <f t="shared" si="169"/>
        <v/>
      </c>
      <c r="FO689" s="37" t="str">
        <f t="shared" si="170"/>
        <v/>
      </c>
      <c r="FP689" s="37" t="str">
        <f t="shared" si="171"/>
        <v/>
      </c>
      <c r="FR689" s="54">
        <f t="shared" si="172"/>
        <v>1</v>
      </c>
      <c r="FS689" s="54" t="str">
        <f t="shared" si="173"/>
        <v/>
      </c>
    </row>
    <row r="690" spans="4:175">
      <c r="D690" s="410">
        <v>522</v>
      </c>
      <c r="E690" s="842"/>
      <c r="F690" s="843"/>
      <c r="G690" s="842"/>
      <c r="H690" s="843"/>
      <c r="I690" s="843"/>
      <c r="J690" s="842"/>
      <c r="K690" s="843"/>
      <c r="L690" s="843"/>
      <c r="M690" s="842"/>
      <c r="N690" s="842"/>
      <c r="O690" s="842"/>
      <c r="P690" s="842"/>
      <c r="Q690" s="853"/>
      <c r="R690" s="853"/>
      <c r="S690" s="853"/>
      <c r="T690" s="853"/>
      <c r="U690" s="853"/>
      <c r="V690" s="853"/>
      <c r="W690" s="853"/>
      <c r="X690" s="853"/>
      <c r="Y690" s="853"/>
      <c r="Z690" s="853"/>
      <c r="AA690" s="837"/>
      <c r="AB690" s="838"/>
      <c r="AC690" s="838"/>
      <c r="AD690" s="841"/>
      <c r="AE690" s="853"/>
      <c r="AF690" s="853"/>
      <c r="AG690" s="842"/>
      <c r="AH690" s="842"/>
      <c r="AI690" s="842"/>
      <c r="AJ690" s="842"/>
      <c r="AK690" s="839"/>
      <c r="AL690" s="839"/>
      <c r="AM690" s="839"/>
      <c r="AN690" s="853"/>
      <c r="AO690" s="853"/>
      <c r="AP690" s="849">
        <f t="shared" si="174"/>
        <v>0</v>
      </c>
      <c r="AQ690" s="849"/>
      <c r="AR690" s="849"/>
      <c r="AS690" s="849"/>
      <c r="AT690" s="855"/>
      <c r="AU690" s="855"/>
      <c r="AV690" s="834"/>
      <c r="AW690" s="834"/>
      <c r="AX690" s="834"/>
      <c r="AY690" s="834"/>
      <c r="AZ690" s="834"/>
      <c r="BA690" s="834"/>
      <c r="BB690" s="834"/>
      <c r="BC690" s="834"/>
      <c r="BD690" s="834"/>
      <c r="BE690" s="834"/>
      <c r="BF690" s="834"/>
      <c r="BG690" s="842"/>
      <c r="BH690" s="843"/>
      <c r="BI690" s="843"/>
      <c r="ET690" s="33"/>
      <c r="EU690" s="37">
        <f t="shared" si="161"/>
        <v>0</v>
      </c>
      <c r="EV690" s="37" t="str">
        <f t="shared" si="162"/>
        <v/>
      </c>
      <c r="EX690" s="21">
        <f>IF(AND(OR($M690=PL①!$A$25,$M690=PL①!$A$26,$M690=PL①!$A$27),OR($AG690=PL①!$H$26,$AG690=PL①!$H$27,$AG690=PL①!$H$28)),1,0)</f>
        <v>0</v>
      </c>
      <c r="EY690" s="21">
        <f t="shared" si="163"/>
        <v>0</v>
      </c>
      <c r="EZ690" s="112">
        <f>IF($EY690=0,1,IF($O$73="",0,VLOOKUP($O$73,PL②!$A$58:$P$1517,$EY690))+IF($AD$73="",0,VLOOKUP($AD$73,PL②!$A$58:$P$1517,$EY690))+IF($AS$73="",0,VLOOKUP($AS$73,PL②!$A$58:$P$1517,$EY690)))</f>
        <v>1</v>
      </c>
      <c r="FA690" s="21" t="str">
        <f t="shared" si="164"/>
        <v/>
      </c>
      <c r="FB690" s="112"/>
      <c r="FC690" s="21">
        <f>IF(OR($M690=PL①!$A$25,$M690=PL①!$A$26,$M690=PL①!$A$28,$M690=PL①!$A$29),1,0)</f>
        <v>0</v>
      </c>
      <c r="FF690" s="21">
        <f t="shared" si="165"/>
        <v>0</v>
      </c>
      <c r="FG690" s="21">
        <f t="shared" si="166"/>
        <v>0</v>
      </c>
      <c r="FH690" s="21">
        <f>IF(AND($AG690=PL①!$H$29,OR(入力①申請書項目!$M690=PL①!$A$25,入力①申請書項目!$M690=PL①!$A$26,入力①申請書項目!$M690=PL①!$A$27)),1,0)</f>
        <v>0</v>
      </c>
      <c r="FI690" s="21">
        <f>IF(AND($O$69=PL②!$G$1,入力①申請書項目!$AG690=PL①!$H$26,OR(入力①申請書項目!$M690=PL①!$A$25,入力①申請書項目!$M690=PL①!$A$26,入力①申請書項目!$M690=PL①!$A$28,入力①申請書項目!$M690=PL①!$A$29)),1,0)</f>
        <v>0</v>
      </c>
      <c r="FJ690" s="21">
        <f>IF(AND($AT690=PL①!$D$26,OR(入力①申請書項目!$M690=PL①!$A$25,入力①申請書項目!$M690=PL①!$A$26,入力①申請書項目!$M690=PL①!$A$27)),1,0)</f>
        <v>0</v>
      </c>
      <c r="FL690" s="37" t="str">
        <f t="shared" si="167"/>
        <v/>
      </c>
      <c r="FM690" s="37" t="str">
        <f t="shared" si="168"/>
        <v/>
      </c>
      <c r="FN690" s="37" t="str">
        <f t="shared" si="169"/>
        <v/>
      </c>
      <c r="FO690" s="37" t="str">
        <f t="shared" si="170"/>
        <v/>
      </c>
      <c r="FP690" s="37" t="str">
        <f t="shared" si="171"/>
        <v/>
      </c>
      <c r="FR690" s="54">
        <f t="shared" si="172"/>
        <v>1</v>
      </c>
      <c r="FS690" s="54" t="str">
        <f t="shared" si="173"/>
        <v/>
      </c>
    </row>
    <row r="691" spans="4:175">
      <c r="D691" s="410">
        <v>523</v>
      </c>
      <c r="E691" s="842"/>
      <c r="F691" s="843"/>
      <c r="G691" s="842"/>
      <c r="H691" s="843"/>
      <c r="I691" s="843"/>
      <c r="J691" s="842"/>
      <c r="K691" s="843"/>
      <c r="L691" s="843"/>
      <c r="M691" s="842"/>
      <c r="N691" s="842"/>
      <c r="O691" s="842"/>
      <c r="P691" s="842"/>
      <c r="Q691" s="853"/>
      <c r="R691" s="853"/>
      <c r="S691" s="853"/>
      <c r="T691" s="853"/>
      <c r="U691" s="853"/>
      <c r="V691" s="853"/>
      <c r="W691" s="853"/>
      <c r="X691" s="853"/>
      <c r="Y691" s="853"/>
      <c r="Z691" s="853"/>
      <c r="AA691" s="835"/>
      <c r="AB691" s="836"/>
      <c r="AC691" s="836"/>
      <c r="AD691" s="840"/>
      <c r="AE691" s="840"/>
      <c r="AF691" s="841"/>
      <c r="AG691" s="850"/>
      <c r="AH691" s="851"/>
      <c r="AI691" s="851"/>
      <c r="AJ691" s="852"/>
      <c r="AK691" s="839"/>
      <c r="AL691" s="839"/>
      <c r="AM691" s="839"/>
      <c r="AN691" s="854"/>
      <c r="AO691" s="840"/>
      <c r="AP691" s="849">
        <f t="shared" si="174"/>
        <v>0</v>
      </c>
      <c r="AQ691" s="849"/>
      <c r="AR691" s="849"/>
      <c r="AS691" s="849"/>
      <c r="AT691" s="847"/>
      <c r="AU691" s="848"/>
      <c r="AV691" s="834"/>
      <c r="AW691" s="834"/>
      <c r="AX691" s="834"/>
      <c r="AY691" s="834"/>
      <c r="AZ691" s="834"/>
      <c r="BA691" s="834"/>
      <c r="BB691" s="834"/>
      <c r="BC691" s="834"/>
      <c r="BD691" s="844"/>
      <c r="BE691" s="845"/>
      <c r="BF691" s="846"/>
      <c r="BG691" s="842"/>
      <c r="BH691" s="843"/>
      <c r="BI691" s="843"/>
      <c r="ET691" s="33"/>
      <c r="EU691" s="37">
        <f t="shared" si="161"/>
        <v>0</v>
      </c>
      <c r="EV691" s="37" t="str">
        <f t="shared" si="162"/>
        <v/>
      </c>
      <c r="EX691" s="21">
        <f>IF(AND(OR($M691=PL①!$A$25,$M691=PL①!$A$26,$M691=PL①!$A$27),OR($AG691=PL①!$H$26,$AG691=PL①!$H$27,$AG691=PL①!$H$28)),1,0)</f>
        <v>0</v>
      </c>
      <c r="EY691" s="21">
        <f t="shared" si="163"/>
        <v>0</v>
      </c>
      <c r="EZ691" s="112">
        <f>IF($EY691=0,1,IF($O$73="",0,VLOOKUP($O$73,PL②!$A$58:$P$1517,$EY691))+IF($AD$73="",0,VLOOKUP($AD$73,PL②!$A$58:$P$1517,$EY691))+IF($AS$73="",0,VLOOKUP($AS$73,PL②!$A$58:$P$1517,$EY691)))</f>
        <v>1</v>
      </c>
      <c r="FA691" s="21" t="str">
        <f t="shared" si="164"/>
        <v/>
      </c>
      <c r="FB691" s="112"/>
      <c r="FC691" s="21">
        <f>IF(OR($M691=PL①!$A$25,$M691=PL①!$A$26,$M691=PL①!$A$28,$M691=PL①!$A$29),1,0)</f>
        <v>0</v>
      </c>
      <c r="FF691" s="21">
        <f t="shared" si="165"/>
        <v>0</v>
      </c>
      <c r="FG691" s="21">
        <f t="shared" si="166"/>
        <v>0</v>
      </c>
      <c r="FH691" s="21">
        <f>IF(AND($AG691=PL①!$H$29,OR(入力①申請書項目!$M691=PL①!$A$25,入力①申請書項目!$M691=PL①!$A$26,入力①申請書項目!$M691=PL①!$A$27)),1,0)</f>
        <v>0</v>
      </c>
      <c r="FI691" s="21">
        <f>IF(AND($O$69=PL②!$G$1,入力①申請書項目!$AG691=PL①!$H$26,OR(入力①申請書項目!$M691=PL①!$A$25,入力①申請書項目!$M691=PL①!$A$26,入力①申請書項目!$M691=PL①!$A$28,入力①申請書項目!$M691=PL①!$A$29)),1,0)</f>
        <v>0</v>
      </c>
      <c r="FJ691" s="21">
        <f>IF(AND($AT691=PL①!$D$26,OR(入力①申請書項目!$M691=PL①!$A$25,入力①申請書項目!$M691=PL①!$A$26,入力①申請書項目!$M691=PL①!$A$27)),1,0)</f>
        <v>0</v>
      </c>
      <c r="FL691" s="37" t="str">
        <f t="shared" si="167"/>
        <v/>
      </c>
      <c r="FM691" s="37" t="str">
        <f t="shared" si="168"/>
        <v/>
      </c>
      <c r="FN691" s="37" t="str">
        <f t="shared" si="169"/>
        <v/>
      </c>
      <c r="FO691" s="37" t="str">
        <f t="shared" si="170"/>
        <v/>
      </c>
      <c r="FP691" s="37" t="str">
        <f t="shared" si="171"/>
        <v/>
      </c>
      <c r="FR691" s="54">
        <f t="shared" si="172"/>
        <v>1</v>
      </c>
      <c r="FS691" s="54" t="str">
        <f t="shared" si="173"/>
        <v/>
      </c>
    </row>
    <row r="692" spans="4:175">
      <c r="D692" s="410">
        <v>524</v>
      </c>
      <c r="E692" s="842"/>
      <c r="F692" s="843"/>
      <c r="G692" s="842"/>
      <c r="H692" s="843"/>
      <c r="I692" s="843"/>
      <c r="J692" s="842"/>
      <c r="K692" s="843"/>
      <c r="L692" s="843"/>
      <c r="M692" s="842"/>
      <c r="N692" s="842"/>
      <c r="O692" s="842"/>
      <c r="P692" s="842"/>
      <c r="Q692" s="853"/>
      <c r="R692" s="853"/>
      <c r="S692" s="853"/>
      <c r="T692" s="853"/>
      <c r="U692" s="853"/>
      <c r="V692" s="853"/>
      <c r="W692" s="853"/>
      <c r="X692" s="853"/>
      <c r="Y692" s="853"/>
      <c r="Z692" s="853"/>
      <c r="AA692" s="835"/>
      <c r="AB692" s="836"/>
      <c r="AC692" s="836"/>
      <c r="AD692" s="841"/>
      <c r="AE692" s="853"/>
      <c r="AF692" s="853"/>
      <c r="AG692" s="842"/>
      <c r="AH692" s="842"/>
      <c r="AI692" s="842"/>
      <c r="AJ692" s="842"/>
      <c r="AK692" s="839"/>
      <c r="AL692" s="839"/>
      <c r="AM692" s="839"/>
      <c r="AN692" s="853"/>
      <c r="AO692" s="853"/>
      <c r="AP692" s="849">
        <f t="shared" si="174"/>
        <v>0</v>
      </c>
      <c r="AQ692" s="849"/>
      <c r="AR692" s="849"/>
      <c r="AS692" s="849"/>
      <c r="AT692" s="855"/>
      <c r="AU692" s="855"/>
      <c r="AV692" s="834"/>
      <c r="AW692" s="834"/>
      <c r="AX692" s="834"/>
      <c r="AY692" s="834"/>
      <c r="AZ692" s="834"/>
      <c r="BA692" s="834"/>
      <c r="BB692" s="834"/>
      <c r="BC692" s="834"/>
      <c r="BD692" s="834"/>
      <c r="BE692" s="834"/>
      <c r="BF692" s="834"/>
      <c r="BG692" s="842"/>
      <c r="BH692" s="843"/>
      <c r="BI692" s="843"/>
      <c r="ET692" s="33"/>
      <c r="EU692" s="37">
        <f t="shared" si="161"/>
        <v>0</v>
      </c>
      <c r="EV692" s="37" t="str">
        <f t="shared" si="162"/>
        <v/>
      </c>
      <c r="EX692" s="21">
        <f>IF(AND(OR($M692=PL①!$A$25,$M692=PL①!$A$26,$M692=PL①!$A$27),OR($AG692=PL①!$H$26,$AG692=PL①!$H$27,$AG692=PL①!$H$28)),1,0)</f>
        <v>0</v>
      </c>
      <c r="EY692" s="21">
        <f t="shared" si="163"/>
        <v>0</v>
      </c>
      <c r="EZ692" s="112">
        <f>IF($EY692=0,1,IF($O$73="",0,VLOOKUP($O$73,PL②!$A$58:$P$1517,$EY692))+IF($AD$73="",0,VLOOKUP($AD$73,PL②!$A$58:$P$1517,$EY692))+IF($AS$73="",0,VLOOKUP($AS$73,PL②!$A$58:$P$1517,$EY692)))</f>
        <v>1</v>
      </c>
      <c r="FA692" s="21" t="str">
        <f t="shared" si="164"/>
        <v/>
      </c>
      <c r="FB692" s="112"/>
      <c r="FC692" s="21">
        <f>IF(OR($M692=PL①!$A$25,$M692=PL①!$A$26,$M692=PL①!$A$28,$M692=PL①!$A$29),1,0)</f>
        <v>0</v>
      </c>
      <c r="FF692" s="21">
        <f t="shared" si="165"/>
        <v>0</v>
      </c>
      <c r="FG692" s="21">
        <f t="shared" si="166"/>
        <v>0</v>
      </c>
      <c r="FH692" s="21">
        <f>IF(AND($AG692=PL①!$H$29,OR(入力①申請書項目!$M692=PL①!$A$25,入力①申請書項目!$M692=PL①!$A$26,入力①申請書項目!$M692=PL①!$A$27)),1,0)</f>
        <v>0</v>
      </c>
      <c r="FI692" s="21">
        <f>IF(AND($O$69=PL②!$G$1,入力①申請書項目!$AG692=PL①!$H$26,OR(入力①申請書項目!$M692=PL①!$A$25,入力①申請書項目!$M692=PL①!$A$26,入力①申請書項目!$M692=PL①!$A$28,入力①申請書項目!$M692=PL①!$A$29)),1,0)</f>
        <v>0</v>
      </c>
      <c r="FJ692" s="21">
        <f>IF(AND($AT692=PL①!$D$26,OR(入力①申請書項目!$M692=PL①!$A$25,入力①申請書項目!$M692=PL①!$A$26,入力①申請書項目!$M692=PL①!$A$27)),1,0)</f>
        <v>0</v>
      </c>
      <c r="FL692" s="37" t="str">
        <f t="shared" si="167"/>
        <v/>
      </c>
      <c r="FM692" s="37" t="str">
        <f t="shared" si="168"/>
        <v/>
      </c>
      <c r="FN692" s="37" t="str">
        <f t="shared" si="169"/>
        <v/>
      </c>
      <c r="FO692" s="37" t="str">
        <f t="shared" si="170"/>
        <v/>
      </c>
      <c r="FP692" s="37" t="str">
        <f t="shared" si="171"/>
        <v/>
      </c>
      <c r="FR692" s="54">
        <f t="shared" si="172"/>
        <v>1</v>
      </c>
      <c r="FS692" s="54" t="str">
        <f t="shared" si="173"/>
        <v/>
      </c>
    </row>
    <row r="693" spans="4:175">
      <c r="D693" s="410">
        <v>525</v>
      </c>
      <c r="E693" s="842"/>
      <c r="F693" s="843"/>
      <c r="G693" s="842"/>
      <c r="H693" s="843"/>
      <c r="I693" s="843"/>
      <c r="J693" s="842"/>
      <c r="K693" s="843"/>
      <c r="L693" s="843"/>
      <c r="M693" s="842"/>
      <c r="N693" s="842"/>
      <c r="O693" s="842"/>
      <c r="P693" s="842"/>
      <c r="Q693" s="853"/>
      <c r="R693" s="853"/>
      <c r="S693" s="853"/>
      <c r="T693" s="853"/>
      <c r="U693" s="853"/>
      <c r="V693" s="853"/>
      <c r="W693" s="853"/>
      <c r="X693" s="853"/>
      <c r="Y693" s="853"/>
      <c r="Z693" s="853"/>
      <c r="AA693" s="837"/>
      <c r="AB693" s="838"/>
      <c r="AC693" s="838"/>
      <c r="AD693" s="841"/>
      <c r="AE693" s="853"/>
      <c r="AF693" s="853"/>
      <c r="AG693" s="842"/>
      <c r="AH693" s="842"/>
      <c r="AI693" s="842"/>
      <c r="AJ693" s="842"/>
      <c r="AK693" s="839"/>
      <c r="AL693" s="839"/>
      <c r="AM693" s="839"/>
      <c r="AN693" s="853"/>
      <c r="AO693" s="853"/>
      <c r="AP693" s="849">
        <f t="shared" si="174"/>
        <v>0</v>
      </c>
      <c r="AQ693" s="849"/>
      <c r="AR693" s="849"/>
      <c r="AS693" s="849"/>
      <c r="AT693" s="855"/>
      <c r="AU693" s="855"/>
      <c r="AV693" s="834"/>
      <c r="AW693" s="834"/>
      <c r="AX693" s="834"/>
      <c r="AY693" s="834"/>
      <c r="AZ693" s="834"/>
      <c r="BA693" s="834"/>
      <c r="BB693" s="834"/>
      <c r="BC693" s="834"/>
      <c r="BD693" s="834"/>
      <c r="BE693" s="834"/>
      <c r="BF693" s="834"/>
      <c r="BG693" s="842"/>
      <c r="BH693" s="843"/>
      <c r="BI693" s="843"/>
      <c r="ET693" s="33"/>
      <c r="EU693" s="37">
        <f t="shared" si="161"/>
        <v>0</v>
      </c>
      <c r="EV693" s="37" t="str">
        <f t="shared" si="162"/>
        <v/>
      </c>
      <c r="EX693" s="21">
        <f>IF(AND(OR($M693=PL①!$A$25,$M693=PL①!$A$26,$M693=PL①!$A$27),OR($AG693=PL①!$H$26,$AG693=PL①!$H$27,$AG693=PL①!$H$28)),1,0)</f>
        <v>0</v>
      </c>
      <c r="EY693" s="21">
        <f t="shared" si="163"/>
        <v>0</v>
      </c>
      <c r="EZ693" s="112">
        <f>IF($EY693=0,1,IF($O$73="",0,VLOOKUP($O$73,PL②!$A$58:$P$1517,$EY693))+IF($AD$73="",0,VLOOKUP($AD$73,PL②!$A$58:$P$1517,$EY693))+IF($AS$73="",0,VLOOKUP($AS$73,PL②!$A$58:$P$1517,$EY693)))</f>
        <v>1</v>
      </c>
      <c r="FA693" s="21" t="str">
        <f t="shared" si="164"/>
        <v/>
      </c>
      <c r="FB693" s="112"/>
      <c r="FC693" s="21">
        <f>IF(OR($M693=PL①!$A$25,$M693=PL①!$A$26,$M693=PL①!$A$28,$M693=PL①!$A$29),1,0)</f>
        <v>0</v>
      </c>
      <c r="FF693" s="21">
        <f t="shared" si="165"/>
        <v>0</v>
      </c>
      <c r="FG693" s="21">
        <f t="shared" si="166"/>
        <v>0</v>
      </c>
      <c r="FH693" s="21">
        <f>IF(AND($AG693=PL①!$H$29,OR(入力①申請書項目!$M693=PL①!$A$25,入力①申請書項目!$M693=PL①!$A$26,入力①申請書項目!$M693=PL①!$A$27)),1,0)</f>
        <v>0</v>
      </c>
      <c r="FI693" s="21">
        <f>IF(AND($O$69=PL②!$G$1,入力①申請書項目!$AG693=PL①!$H$26,OR(入力①申請書項目!$M693=PL①!$A$25,入力①申請書項目!$M693=PL①!$A$26,入力①申請書項目!$M693=PL①!$A$28,入力①申請書項目!$M693=PL①!$A$29)),1,0)</f>
        <v>0</v>
      </c>
      <c r="FJ693" s="21">
        <f>IF(AND($AT693=PL①!$D$26,OR(入力①申請書項目!$M693=PL①!$A$25,入力①申請書項目!$M693=PL①!$A$26,入力①申請書項目!$M693=PL①!$A$27)),1,0)</f>
        <v>0</v>
      </c>
      <c r="FL693" s="37" t="str">
        <f t="shared" si="167"/>
        <v/>
      </c>
      <c r="FM693" s="37" t="str">
        <f t="shared" si="168"/>
        <v/>
      </c>
      <c r="FN693" s="37" t="str">
        <f t="shared" si="169"/>
        <v/>
      </c>
      <c r="FO693" s="37" t="str">
        <f t="shared" si="170"/>
        <v/>
      </c>
      <c r="FP693" s="37" t="str">
        <f t="shared" si="171"/>
        <v/>
      </c>
      <c r="FR693" s="54">
        <f t="shared" si="172"/>
        <v>1</v>
      </c>
      <c r="FS693" s="54" t="str">
        <f t="shared" si="173"/>
        <v/>
      </c>
    </row>
    <row r="694" spans="4:175">
      <c r="D694" s="410">
        <v>526</v>
      </c>
      <c r="E694" s="842"/>
      <c r="F694" s="843"/>
      <c r="G694" s="842"/>
      <c r="H694" s="843"/>
      <c r="I694" s="843"/>
      <c r="J694" s="842"/>
      <c r="K694" s="843"/>
      <c r="L694" s="843"/>
      <c r="M694" s="842"/>
      <c r="N694" s="842"/>
      <c r="O694" s="842"/>
      <c r="P694" s="842"/>
      <c r="Q694" s="853"/>
      <c r="R694" s="853"/>
      <c r="S694" s="853"/>
      <c r="T694" s="853"/>
      <c r="U694" s="853"/>
      <c r="V694" s="853"/>
      <c r="W694" s="853"/>
      <c r="X694" s="853"/>
      <c r="Y694" s="853"/>
      <c r="Z694" s="853"/>
      <c r="AA694" s="835"/>
      <c r="AB694" s="836"/>
      <c r="AC694" s="836"/>
      <c r="AD694" s="840"/>
      <c r="AE694" s="840"/>
      <c r="AF694" s="841"/>
      <c r="AG694" s="850"/>
      <c r="AH694" s="851"/>
      <c r="AI694" s="851"/>
      <c r="AJ694" s="852"/>
      <c r="AK694" s="839"/>
      <c r="AL694" s="839"/>
      <c r="AM694" s="839"/>
      <c r="AN694" s="854"/>
      <c r="AO694" s="840"/>
      <c r="AP694" s="849">
        <f t="shared" si="174"/>
        <v>0</v>
      </c>
      <c r="AQ694" s="849"/>
      <c r="AR694" s="849"/>
      <c r="AS694" s="849"/>
      <c r="AT694" s="847"/>
      <c r="AU694" s="848"/>
      <c r="AV694" s="834"/>
      <c r="AW694" s="834"/>
      <c r="AX694" s="834"/>
      <c r="AY694" s="834"/>
      <c r="AZ694" s="834"/>
      <c r="BA694" s="834"/>
      <c r="BB694" s="834"/>
      <c r="BC694" s="834"/>
      <c r="BD694" s="844"/>
      <c r="BE694" s="845"/>
      <c r="BF694" s="846"/>
      <c r="BG694" s="842"/>
      <c r="BH694" s="843"/>
      <c r="BI694" s="843"/>
      <c r="ET694" s="33"/>
      <c r="EU694" s="37">
        <f t="shared" si="161"/>
        <v>0</v>
      </c>
      <c r="EV694" s="37" t="str">
        <f t="shared" si="162"/>
        <v/>
      </c>
      <c r="EX694" s="21">
        <f>IF(AND(OR($M694=PL①!$A$25,$M694=PL①!$A$26,$M694=PL①!$A$27),OR($AG694=PL①!$H$26,$AG694=PL①!$H$27,$AG694=PL①!$H$28)),1,0)</f>
        <v>0</v>
      </c>
      <c r="EY694" s="21">
        <f t="shared" si="163"/>
        <v>0</v>
      </c>
      <c r="EZ694" s="112">
        <f>IF($EY694=0,1,IF($O$73="",0,VLOOKUP($O$73,PL②!$A$58:$P$1517,$EY694))+IF($AD$73="",0,VLOOKUP($AD$73,PL②!$A$58:$P$1517,$EY694))+IF($AS$73="",0,VLOOKUP($AS$73,PL②!$A$58:$P$1517,$EY694)))</f>
        <v>1</v>
      </c>
      <c r="FA694" s="21" t="str">
        <f t="shared" si="164"/>
        <v/>
      </c>
      <c r="FB694" s="112"/>
      <c r="FC694" s="21">
        <f>IF(OR($M694=PL①!$A$25,$M694=PL①!$A$26,$M694=PL①!$A$28,$M694=PL①!$A$29),1,0)</f>
        <v>0</v>
      </c>
      <c r="FF694" s="21">
        <f t="shared" si="165"/>
        <v>0</v>
      </c>
      <c r="FG694" s="21">
        <f t="shared" si="166"/>
        <v>0</v>
      </c>
      <c r="FH694" s="21">
        <f>IF(AND($AG694=PL①!$H$29,OR(入力①申請書項目!$M694=PL①!$A$25,入力①申請書項目!$M694=PL①!$A$26,入力①申請書項目!$M694=PL①!$A$27)),1,0)</f>
        <v>0</v>
      </c>
      <c r="FI694" s="21">
        <f>IF(AND($O$69=PL②!$G$1,入力①申請書項目!$AG694=PL①!$H$26,OR(入力①申請書項目!$M694=PL①!$A$25,入力①申請書項目!$M694=PL①!$A$26,入力①申請書項目!$M694=PL①!$A$28,入力①申請書項目!$M694=PL①!$A$29)),1,0)</f>
        <v>0</v>
      </c>
      <c r="FJ694" s="21">
        <f>IF(AND($AT694=PL①!$D$26,OR(入力①申請書項目!$M694=PL①!$A$25,入力①申請書項目!$M694=PL①!$A$26,入力①申請書項目!$M694=PL①!$A$27)),1,0)</f>
        <v>0</v>
      </c>
      <c r="FL694" s="37" t="str">
        <f t="shared" si="167"/>
        <v/>
      </c>
      <c r="FM694" s="37" t="str">
        <f t="shared" si="168"/>
        <v/>
      </c>
      <c r="FN694" s="37" t="str">
        <f t="shared" si="169"/>
        <v/>
      </c>
      <c r="FO694" s="37" t="str">
        <f t="shared" si="170"/>
        <v/>
      </c>
      <c r="FP694" s="37" t="str">
        <f t="shared" si="171"/>
        <v/>
      </c>
      <c r="FR694" s="54">
        <f t="shared" si="172"/>
        <v>1</v>
      </c>
      <c r="FS694" s="54" t="str">
        <f t="shared" si="173"/>
        <v/>
      </c>
    </row>
    <row r="695" spans="4:175">
      <c r="D695" s="410">
        <v>527</v>
      </c>
      <c r="E695" s="842"/>
      <c r="F695" s="843"/>
      <c r="G695" s="842"/>
      <c r="H695" s="843"/>
      <c r="I695" s="843"/>
      <c r="J695" s="842"/>
      <c r="K695" s="843"/>
      <c r="L695" s="843"/>
      <c r="M695" s="842"/>
      <c r="N695" s="842"/>
      <c r="O695" s="842"/>
      <c r="P695" s="842"/>
      <c r="Q695" s="853"/>
      <c r="R695" s="853"/>
      <c r="S695" s="853"/>
      <c r="T695" s="853"/>
      <c r="U695" s="853"/>
      <c r="V695" s="853"/>
      <c r="W695" s="853"/>
      <c r="X695" s="853"/>
      <c r="Y695" s="853"/>
      <c r="Z695" s="853"/>
      <c r="AA695" s="835"/>
      <c r="AB695" s="836"/>
      <c r="AC695" s="836"/>
      <c r="AD695" s="841"/>
      <c r="AE695" s="853"/>
      <c r="AF695" s="853"/>
      <c r="AG695" s="842"/>
      <c r="AH695" s="842"/>
      <c r="AI695" s="842"/>
      <c r="AJ695" s="842"/>
      <c r="AK695" s="839"/>
      <c r="AL695" s="839"/>
      <c r="AM695" s="839"/>
      <c r="AN695" s="853"/>
      <c r="AO695" s="853"/>
      <c r="AP695" s="849">
        <f t="shared" si="174"/>
        <v>0</v>
      </c>
      <c r="AQ695" s="849"/>
      <c r="AR695" s="849"/>
      <c r="AS695" s="849"/>
      <c r="AT695" s="855"/>
      <c r="AU695" s="855"/>
      <c r="AV695" s="834"/>
      <c r="AW695" s="834"/>
      <c r="AX695" s="834"/>
      <c r="AY695" s="834"/>
      <c r="AZ695" s="834"/>
      <c r="BA695" s="834"/>
      <c r="BB695" s="834"/>
      <c r="BC695" s="834"/>
      <c r="BD695" s="834"/>
      <c r="BE695" s="834"/>
      <c r="BF695" s="834"/>
      <c r="BG695" s="842"/>
      <c r="BH695" s="843"/>
      <c r="BI695" s="843"/>
      <c r="ET695" s="33"/>
      <c r="EU695" s="37">
        <f t="shared" si="161"/>
        <v>0</v>
      </c>
      <c r="EV695" s="37" t="str">
        <f t="shared" si="162"/>
        <v/>
      </c>
      <c r="EX695" s="21">
        <f>IF(AND(OR($M695=PL①!$A$25,$M695=PL①!$A$26,$M695=PL①!$A$27),OR($AG695=PL①!$H$26,$AG695=PL①!$H$27,$AG695=PL①!$H$28)),1,0)</f>
        <v>0</v>
      </c>
      <c r="EY695" s="21">
        <f t="shared" si="163"/>
        <v>0</v>
      </c>
      <c r="EZ695" s="112">
        <f>IF($EY695=0,1,IF($O$73="",0,VLOOKUP($O$73,PL②!$A$58:$P$1517,$EY695))+IF($AD$73="",0,VLOOKUP($AD$73,PL②!$A$58:$P$1517,$EY695))+IF($AS$73="",0,VLOOKUP($AS$73,PL②!$A$58:$P$1517,$EY695)))</f>
        <v>1</v>
      </c>
      <c r="FA695" s="21" t="str">
        <f t="shared" si="164"/>
        <v/>
      </c>
      <c r="FB695" s="112"/>
      <c r="FC695" s="21">
        <f>IF(OR($M695=PL①!$A$25,$M695=PL①!$A$26,$M695=PL①!$A$28,$M695=PL①!$A$29),1,0)</f>
        <v>0</v>
      </c>
      <c r="FF695" s="21">
        <f t="shared" si="165"/>
        <v>0</v>
      </c>
      <c r="FG695" s="21">
        <f t="shared" si="166"/>
        <v>0</v>
      </c>
      <c r="FH695" s="21">
        <f>IF(AND($AG695=PL①!$H$29,OR(入力①申請書項目!$M695=PL①!$A$25,入力①申請書項目!$M695=PL①!$A$26,入力①申請書項目!$M695=PL①!$A$27)),1,0)</f>
        <v>0</v>
      </c>
      <c r="FI695" s="21">
        <f>IF(AND($O$69=PL②!$G$1,入力①申請書項目!$AG695=PL①!$H$26,OR(入力①申請書項目!$M695=PL①!$A$25,入力①申請書項目!$M695=PL①!$A$26,入力①申請書項目!$M695=PL①!$A$28,入力①申請書項目!$M695=PL①!$A$29)),1,0)</f>
        <v>0</v>
      </c>
      <c r="FJ695" s="21">
        <f>IF(AND($AT695=PL①!$D$26,OR(入力①申請書項目!$M695=PL①!$A$25,入力①申請書項目!$M695=PL①!$A$26,入力①申請書項目!$M695=PL①!$A$27)),1,0)</f>
        <v>0</v>
      </c>
      <c r="FL695" s="37" t="str">
        <f t="shared" si="167"/>
        <v/>
      </c>
      <c r="FM695" s="37" t="str">
        <f t="shared" si="168"/>
        <v/>
      </c>
      <c r="FN695" s="37" t="str">
        <f t="shared" si="169"/>
        <v/>
      </c>
      <c r="FO695" s="37" t="str">
        <f t="shared" si="170"/>
        <v/>
      </c>
      <c r="FP695" s="37" t="str">
        <f t="shared" si="171"/>
        <v/>
      </c>
      <c r="FR695" s="54">
        <f t="shared" si="172"/>
        <v>1</v>
      </c>
      <c r="FS695" s="54" t="str">
        <f t="shared" si="173"/>
        <v/>
      </c>
    </row>
    <row r="696" spans="4:175">
      <c r="D696" s="410">
        <v>528</v>
      </c>
      <c r="E696" s="842"/>
      <c r="F696" s="843"/>
      <c r="G696" s="842"/>
      <c r="H696" s="843"/>
      <c r="I696" s="843"/>
      <c r="J696" s="842"/>
      <c r="K696" s="843"/>
      <c r="L696" s="843"/>
      <c r="M696" s="842"/>
      <c r="N696" s="842"/>
      <c r="O696" s="842"/>
      <c r="P696" s="842"/>
      <c r="Q696" s="853"/>
      <c r="R696" s="853"/>
      <c r="S696" s="853"/>
      <c r="T696" s="853"/>
      <c r="U696" s="853"/>
      <c r="V696" s="853"/>
      <c r="W696" s="853"/>
      <c r="X696" s="853"/>
      <c r="Y696" s="853"/>
      <c r="Z696" s="853"/>
      <c r="AA696" s="837"/>
      <c r="AB696" s="838"/>
      <c r="AC696" s="838"/>
      <c r="AD696" s="841"/>
      <c r="AE696" s="853"/>
      <c r="AF696" s="853"/>
      <c r="AG696" s="842"/>
      <c r="AH696" s="842"/>
      <c r="AI696" s="842"/>
      <c r="AJ696" s="842"/>
      <c r="AK696" s="839"/>
      <c r="AL696" s="839"/>
      <c r="AM696" s="839"/>
      <c r="AN696" s="853"/>
      <c r="AO696" s="853"/>
      <c r="AP696" s="849">
        <f t="shared" si="174"/>
        <v>0</v>
      </c>
      <c r="AQ696" s="849"/>
      <c r="AR696" s="849"/>
      <c r="AS696" s="849"/>
      <c r="AT696" s="855"/>
      <c r="AU696" s="855"/>
      <c r="AV696" s="834"/>
      <c r="AW696" s="834"/>
      <c r="AX696" s="834"/>
      <c r="AY696" s="834"/>
      <c r="AZ696" s="834"/>
      <c r="BA696" s="834"/>
      <c r="BB696" s="834"/>
      <c r="BC696" s="834"/>
      <c r="BD696" s="834"/>
      <c r="BE696" s="834"/>
      <c r="BF696" s="834"/>
      <c r="BG696" s="842"/>
      <c r="BH696" s="843"/>
      <c r="BI696" s="843"/>
      <c r="ET696" s="33"/>
      <c r="EU696" s="37">
        <f t="shared" si="161"/>
        <v>0</v>
      </c>
      <c r="EV696" s="37" t="str">
        <f t="shared" si="162"/>
        <v/>
      </c>
      <c r="EX696" s="21">
        <f>IF(AND(OR($M696=PL①!$A$25,$M696=PL①!$A$26,$M696=PL①!$A$27),OR($AG696=PL①!$H$26,$AG696=PL①!$H$27,$AG696=PL①!$H$28)),1,0)</f>
        <v>0</v>
      </c>
      <c r="EY696" s="21">
        <f t="shared" si="163"/>
        <v>0</v>
      </c>
      <c r="EZ696" s="112">
        <f>IF($EY696=0,1,IF($O$73="",0,VLOOKUP($O$73,PL②!$A$58:$P$1517,$EY696))+IF($AD$73="",0,VLOOKUP($AD$73,PL②!$A$58:$P$1517,$EY696))+IF($AS$73="",0,VLOOKUP($AS$73,PL②!$A$58:$P$1517,$EY696)))</f>
        <v>1</v>
      </c>
      <c r="FA696" s="21" t="str">
        <f t="shared" si="164"/>
        <v/>
      </c>
      <c r="FB696" s="112"/>
      <c r="FC696" s="21">
        <f>IF(OR($M696=PL①!$A$25,$M696=PL①!$A$26,$M696=PL①!$A$28,$M696=PL①!$A$29),1,0)</f>
        <v>0</v>
      </c>
      <c r="FF696" s="21">
        <f t="shared" si="165"/>
        <v>0</v>
      </c>
      <c r="FG696" s="21">
        <f t="shared" si="166"/>
        <v>0</v>
      </c>
      <c r="FH696" s="21">
        <f>IF(AND($AG696=PL①!$H$29,OR(入力①申請書項目!$M696=PL①!$A$25,入力①申請書項目!$M696=PL①!$A$26,入力①申請書項目!$M696=PL①!$A$27)),1,0)</f>
        <v>0</v>
      </c>
      <c r="FI696" s="21">
        <f>IF(AND($O$69=PL②!$G$1,入力①申請書項目!$AG696=PL①!$H$26,OR(入力①申請書項目!$M696=PL①!$A$25,入力①申請書項目!$M696=PL①!$A$26,入力①申請書項目!$M696=PL①!$A$28,入力①申請書項目!$M696=PL①!$A$29)),1,0)</f>
        <v>0</v>
      </c>
      <c r="FJ696" s="21">
        <f>IF(AND($AT696=PL①!$D$26,OR(入力①申請書項目!$M696=PL①!$A$25,入力①申請書項目!$M696=PL①!$A$26,入力①申請書項目!$M696=PL①!$A$27)),1,0)</f>
        <v>0</v>
      </c>
      <c r="FL696" s="37" t="str">
        <f t="shared" si="167"/>
        <v/>
      </c>
      <c r="FM696" s="37" t="str">
        <f t="shared" si="168"/>
        <v/>
      </c>
      <c r="FN696" s="37" t="str">
        <f t="shared" si="169"/>
        <v/>
      </c>
      <c r="FO696" s="37" t="str">
        <f t="shared" si="170"/>
        <v/>
      </c>
      <c r="FP696" s="37" t="str">
        <f t="shared" si="171"/>
        <v/>
      </c>
      <c r="FR696" s="54">
        <f t="shared" si="172"/>
        <v>1</v>
      </c>
      <c r="FS696" s="54" t="str">
        <f t="shared" si="173"/>
        <v/>
      </c>
    </row>
    <row r="697" spans="4:175">
      <c r="D697" s="410">
        <v>529</v>
      </c>
      <c r="E697" s="842"/>
      <c r="F697" s="843"/>
      <c r="G697" s="842"/>
      <c r="H697" s="843"/>
      <c r="I697" s="843"/>
      <c r="J697" s="842"/>
      <c r="K697" s="843"/>
      <c r="L697" s="843"/>
      <c r="M697" s="842"/>
      <c r="N697" s="842"/>
      <c r="O697" s="842"/>
      <c r="P697" s="842"/>
      <c r="Q697" s="853"/>
      <c r="R697" s="853"/>
      <c r="S697" s="853"/>
      <c r="T697" s="853"/>
      <c r="U697" s="853"/>
      <c r="V697" s="853"/>
      <c r="W697" s="853"/>
      <c r="X697" s="853"/>
      <c r="Y697" s="853"/>
      <c r="Z697" s="853"/>
      <c r="AA697" s="835"/>
      <c r="AB697" s="836"/>
      <c r="AC697" s="836"/>
      <c r="AD697" s="840"/>
      <c r="AE697" s="840"/>
      <c r="AF697" s="841"/>
      <c r="AG697" s="850"/>
      <c r="AH697" s="851"/>
      <c r="AI697" s="851"/>
      <c r="AJ697" s="852"/>
      <c r="AK697" s="839"/>
      <c r="AL697" s="839"/>
      <c r="AM697" s="839"/>
      <c r="AN697" s="854"/>
      <c r="AO697" s="840"/>
      <c r="AP697" s="849">
        <f t="shared" si="174"/>
        <v>0</v>
      </c>
      <c r="AQ697" s="849"/>
      <c r="AR697" s="849"/>
      <c r="AS697" s="849"/>
      <c r="AT697" s="847"/>
      <c r="AU697" s="848"/>
      <c r="AV697" s="834"/>
      <c r="AW697" s="834"/>
      <c r="AX697" s="834"/>
      <c r="AY697" s="834"/>
      <c r="AZ697" s="834"/>
      <c r="BA697" s="834"/>
      <c r="BB697" s="834"/>
      <c r="BC697" s="834"/>
      <c r="BD697" s="844"/>
      <c r="BE697" s="845"/>
      <c r="BF697" s="846"/>
      <c r="BG697" s="842"/>
      <c r="BH697" s="843"/>
      <c r="BI697" s="843"/>
      <c r="ET697" s="33"/>
      <c r="EU697" s="37">
        <f t="shared" si="161"/>
        <v>0</v>
      </c>
      <c r="EV697" s="37" t="str">
        <f t="shared" si="162"/>
        <v/>
      </c>
      <c r="EX697" s="21">
        <f>IF(AND(OR($M697=PL①!$A$25,$M697=PL①!$A$26,$M697=PL①!$A$27),OR($AG697=PL①!$H$26,$AG697=PL①!$H$27,$AG697=PL①!$H$28)),1,0)</f>
        <v>0</v>
      </c>
      <c r="EY697" s="21">
        <f t="shared" si="163"/>
        <v>0</v>
      </c>
      <c r="EZ697" s="112">
        <f>IF($EY697=0,1,IF($O$73="",0,VLOOKUP($O$73,PL②!$A$58:$P$1517,$EY697))+IF($AD$73="",0,VLOOKUP($AD$73,PL②!$A$58:$P$1517,$EY697))+IF($AS$73="",0,VLOOKUP($AS$73,PL②!$A$58:$P$1517,$EY697)))</f>
        <v>1</v>
      </c>
      <c r="FA697" s="21" t="str">
        <f t="shared" si="164"/>
        <v/>
      </c>
      <c r="FB697" s="112"/>
      <c r="FC697" s="21">
        <f>IF(OR($M697=PL①!$A$25,$M697=PL①!$A$26,$M697=PL①!$A$28,$M697=PL①!$A$29),1,0)</f>
        <v>0</v>
      </c>
      <c r="FF697" s="21">
        <f t="shared" si="165"/>
        <v>0</v>
      </c>
      <c r="FG697" s="21">
        <f t="shared" si="166"/>
        <v>0</v>
      </c>
      <c r="FH697" s="21">
        <f>IF(AND($AG697=PL①!$H$29,OR(入力①申請書項目!$M697=PL①!$A$25,入力①申請書項目!$M697=PL①!$A$26,入力①申請書項目!$M697=PL①!$A$27)),1,0)</f>
        <v>0</v>
      </c>
      <c r="FI697" s="21">
        <f>IF(AND($O$69=PL②!$G$1,入力①申請書項目!$AG697=PL①!$H$26,OR(入力①申請書項目!$M697=PL①!$A$25,入力①申請書項目!$M697=PL①!$A$26,入力①申請書項目!$M697=PL①!$A$28,入力①申請書項目!$M697=PL①!$A$29)),1,0)</f>
        <v>0</v>
      </c>
      <c r="FJ697" s="21">
        <f>IF(AND($AT697=PL①!$D$26,OR(入力①申請書項目!$M697=PL①!$A$25,入力①申請書項目!$M697=PL①!$A$26,入力①申請書項目!$M697=PL①!$A$27)),1,0)</f>
        <v>0</v>
      </c>
      <c r="FL697" s="37" t="str">
        <f t="shared" si="167"/>
        <v/>
      </c>
      <c r="FM697" s="37" t="str">
        <f t="shared" si="168"/>
        <v/>
      </c>
      <c r="FN697" s="37" t="str">
        <f t="shared" si="169"/>
        <v/>
      </c>
      <c r="FO697" s="37" t="str">
        <f t="shared" si="170"/>
        <v/>
      </c>
      <c r="FP697" s="37" t="str">
        <f t="shared" si="171"/>
        <v/>
      </c>
      <c r="FR697" s="54">
        <f t="shared" si="172"/>
        <v>1</v>
      </c>
      <c r="FS697" s="54" t="str">
        <f t="shared" si="173"/>
        <v/>
      </c>
    </row>
    <row r="698" spans="4:175">
      <c r="D698" s="410">
        <v>530</v>
      </c>
      <c r="E698" s="842"/>
      <c r="F698" s="843"/>
      <c r="G698" s="842"/>
      <c r="H698" s="843"/>
      <c r="I698" s="843"/>
      <c r="J698" s="842"/>
      <c r="K698" s="843"/>
      <c r="L698" s="843"/>
      <c r="M698" s="842"/>
      <c r="N698" s="842"/>
      <c r="O698" s="842"/>
      <c r="P698" s="842"/>
      <c r="Q698" s="853"/>
      <c r="R698" s="853"/>
      <c r="S698" s="853"/>
      <c r="T698" s="853"/>
      <c r="U698" s="853"/>
      <c r="V698" s="853"/>
      <c r="W698" s="853"/>
      <c r="X698" s="853"/>
      <c r="Y698" s="853"/>
      <c r="Z698" s="853"/>
      <c r="AA698" s="835"/>
      <c r="AB698" s="836"/>
      <c r="AC698" s="836"/>
      <c r="AD698" s="841"/>
      <c r="AE698" s="853"/>
      <c r="AF698" s="853"/>
      <c r="AG698" s="842"/>
      <c r="AH698" s="842"/>
      <c r="AI698" s="842"/>
      <c r="AJ698" s="842"/>
      <c r="AK698" s="839"/>
      <c r="AL698" s="839"/>
      <c r="AM698" s="839"/>
      <c r="AN698" s="853"/>
      <c r="AO698" s="853"/>
      <c r="AP698" s="849">
        <f t="shared" si="174"/>
        <v>0</v>
      </c>
      <c r="AQ698" s="849"/>
      <c r="AR698" s="849"/>
      <c r="AS698" s="849"/>
      <c r="AT698" s="855"/>
      <c r="AU698" s="855"/>
      <c r="AV698" s="834"/>
      <c r="AW698" s="834"/>
      <c r="AX698" s="834"/>
      <c r="AY698" s="834"/>
      <c r="AZ698" s="834"/>
      <c r="BA698" s="834"/>
      <c r="BB698" s="834"/>
      <c r="BC698" s="834"/>
      <c r="BD698" s="834"/>
      <c r="BE698" s="834"/>
      <c r="BF698" s="834"/>
      <c r="BG698" s="842"/>
      <c r="BH698" s="843"/>
      <c r="BI698" s="843"/>
      <c r="ET698" s="33"/>
      <c r="EU698" s="37">
        <f t="shared" si="161"/>
        <v>0</v>
      </c>
      <c r="EV698" s="37" t="str">
        <f t="shared" si="162"/>
        <v/>
      </c>
      <c r="EX698" s="21">
        <f>IF(AND(OR($M698=PL①!$A$25,$M698=PL①!$A$26,$M698=PL①!$A$27),OR($AG698=PL①!$H$26,$AG698=PL①!$H$27,$AG698=PL①!$H$28)),1,0)</f>
        <v>0</v>
      </c>
      <c r="EY698" s="21">
        <f t="shared" si="163"/>
        <v>0</v>
      </c>
      <c r="EZ698" s="112">
        <f>IF($EY698=0,1,IF($O$73="",0,VLOOKUP($O$73,PL②!$A$58:$P$1517,$EY698))+IF($AD$73="",0,VLOOKUP($AD$73,PL②!$A$58:$P$1517,$EY698))+IF($AS$73="",0,VLOOKUP($AS$73,PL②!$A$58:$P$1517,$EY698)))</f>
        <v>1</v>
      </c>
      <c r="FA698" s="21" t="str">
        <f t="shared" si="164"/>
        <v/>
      </c>
      <c r="FB698" s="112"/>
      <c r="FC698" s="21">
        <f>IF(OR($M698=PL①!$A$25,$M698=PL①!$A$26,$M698=PL①!$A$28,$M698=PL①!$A$29),1,0)</f>
        <v>0</v>
      </c>
      <c r="FF698" s="21">
        <f t="shared" si="165"/>
        <v>0</v>
      </c>
      <c r="FG698" s="21">
        <f t="shared" si="166"/>
        <v>0</v>
      </c>
      <c r="FH698" s="21">
        <f>IF(AND($AG698=PL①!$H$29,OR(入力①申請書項目!$M698=PL①!$A$25,入力①申請書項目!$M698=PL①!$A$26,入力①申請書項目!$M698=PL①!$A$27)),1,0)</f>
        <v>0</v>
      </c>
      <c r="FI698" s="21">
        <f>IF(AND($O$69=PL②!$G$1,入力①申請書項目!$AG698=PL①!$H$26,OR(入力①申請書項目!$M698=PL①!$A$25,入力①申請書項目!$M698=PL①!$A$26,入力①申請書項目!$M698=PL①!$A$28,入力①申請書項目!$M698=PL①!$A$29)),1,0)</f>
        <v>0</v>
      </c>
      <c r="FJ698" s="21">
        <f>IF(AND($AT698=PL①!$D$26,OR(入力①申請書項目!$M698=PL①!$A$25,入力①申請書項目!$M698=PL①!$A$26,入力①申請書項目!$M698=PL①!$A$27)),1,0)</f>
        <v>0</v>
      </c>
      <c r="FL698" s="37" t="str">
        <f t="shared" si="167"/>
        <v/>
      </c>
      <c r="FM698" s="37" t="str">
        <f t="shared" si="168"/>
        <v/>
      </c>
      <c r="FN698" s="37" t="str">
        <f t="shared" si="169"/>
        <v/>
      </c>
      <c r="FO698" s="37" t="str">
        <f t="shared" si="170"/>
        <v/>
      </c>
      <c r="FP698" s="37" t="str">
        <f t="shared" si="171"/>
        <v/>
      </c>
      <c r="FR698" s="54">
        <f t="shared" si="172"/>
        <v>1</v>
      </c>
      <c r="FS698" s="54" t="str">
        <f t="shared" si="173"/>
        <v/>
      </c>
    </row>
    <row r="699" spans="4:175">
      <c r="D699" s="410">
        <v>531</v>
      </c>
      <c r="E699" s="842"/>
      <c r="F699" s="843"/>
      <c r="G699" s="842"/>
      <c r="H699" s="843"/>
      <c r="I699" s="843"/>
      <c r="J699" s="842"/>
      <c r="K699" s="843"/>
      <c r="L699" s="843"/>
      <c r="M699" s="842"/>
      <c r="N699" s="842"/>
      <c r="O699" s="842"/>
      <c r="P699" s="842"/>
      <c r="Q699" s="853"/>
      <c r="R699" s="853"/>
      <c r="S699" s="853"/>
      <c r="T699" s="853"/>
      <c r="U699" s="853"/>
      <c r="V699" s="853"/>
      <c r="W699" s="853"/>
      <c r="X699" s="853"/>
      <c r="Y699" s="853"/>
      <c r="Z699" s="853"/>
      <c r="AA699" s="837"/>
      <c r="AB699" s="838"/>
      <c r="AC699" s="838"/>
      <c r="AD699" s="841"/>
      <c r="AE699" s="853"/>
      <c r="AF699" s="853"/>
      <c r="AG699" s="842"/>
      <c r="AH699" s="842"/>
      <c r="AI699" s="842"/>
      <c r="AJ699" s="842"/>
      <c r="AK699" s="839"/>
      <c r="AL699" s="839"/>
      <c r="AM699" s="839"/>
      <c r="AN699" s="853"/>
      <c r="AO699" s="853"/>
      <c r="AP699" s="849">
        <f t="shared" si="174"/>
        <v>0</v>
      </c>
      <c r="AQ699" s="849"/>
      <c r="AR699" s="849"/>
      <c r="AS699" s="849"/>
      <c r="AT699" s="855"/>
      <c r="AU699" s="855"/>
      <c r="AV699" s="834"/>
      <c r="AW699" s="834"/>
      <c r="AX699" s="834"/>
      <c r="AY699" s="834"/>
      <c r="AZ699" s="834"/>
      <c r="BA699" s="834"/>
      <c r="BB699" s="834"/>
      <c r="BC699" s="834"/>
      <c r="BD699" s="834"/>
      <c r="BE699" s="834"/>
      <c r="BF699" s="834"/>
      <c r="BG699" s="842"/>
      <c r="BH699" s="843"/>
      <c r="BI699" s="843"/>
      <c r="ET699" s="33"/>
      <c r="EU699" s="37">
        <f t="shared" si="161"/>
        <v>0</v>
      </c>
      <c r="EV699" s="37" t="str">
        <f t="shared" si="162"/>
        <v/>
      </c>
      <c r="EX699" s="21">
        <f>IF(AND(OR($M699=PL①!$A$25,$M699=PL①!$A$26,$M699=PL①!$A$27),OR($AG699=PL①!$H$26,$AG699=PL①!$H$27,$AG699=PL①!$H$28)),1,0)</f>
        <v>0</v>
      </c>
      <c r="EY699" s="21">
        <f t="shared" si="163"/>
        <v>0</v>
      </c>
      <c r="EZ699" s="112">
        <f>IF($EY699=0,1,IF($O$73="",0,VLOOKUP($O$73,PL②!$A$58:$P$1517,$EY699))+IF($AD$73="",0,VLOOKUP($AD$73,PL②!$A$58:$P$1517,$EY699))+IF($AS$73="",0,VLOOKUP($AS$73,PL②!$A$58:$P$1517,$EY699)))</f>
        <v>1</v>
      </c>
      <c r="FA699" s="21" t="str">
        <f t="shared" si="164"/>
        <v/>
      </c>
      <c r="FB699" s="112"/>
      <c r="FC699" s="21">
        <f>IF(OR($M699=PL①!$A$25,$M699=PL①!$A$26,$M699=PL①!$A$28,$M699=PL①!$A$29),1,0)</f>
        <v>0</v>
      </c>
      <c r="FF699" s="21">
        <f t="shared" si="165"/>
        <v>0</v>
      </c>
      <c r="FG699" s="21">
        <f t="shared" si="166"/>
        <v>0</v>
      </c>
      <c r="FH699" s="21">
        <f>IF(AND($AG699=PL①!$H$29,OR(入力①申請書項目!$M699=PL①!$A$25,入力①申請書項目!$M699=PL①!$A$26,入力①申請書項目!$M699=PL①!$A$27)),1,0)</f>
        <v>0</v>
      </c>
      <c r="FI699" s="21">
        <f>IF(AND($O$69=PL②!$G$1,入力①申請書項目!$AG699=PL①!$H$26,OR(入力①申請書項目!$M699=PL①!$A$25,入力①申請書項目!$M699=PL①!$A$26,入力①申請書項目!$M699=PL①!$A$28,入力①申請書項目!$M699=PL①!$A$29)),1,0)</f>
        <v>0</v>
      </c>
      <c r="FJ699" s="21">
        <f>IF(AND($AT699=PL①!$D$26,OR(入力①申請書項目!$M699=PL①!$A$25,入力①申請書項目!$M699=PL①!$A$26,入力①申請書項目!$M699=PL①!$A$27)),1,0)</f>
        <v>0</v>
      </c>
      <c r="FL699" s="37" t="str">
        <f t="shared" si="167"/>
        <v/>
      </c>
      <c r="FM699" s="37" t="str">
        <f t="shared" si="168"/>
        <v/>
      </c>
      <c r="FN699" s="37" t="str">
        <f t="shared" si="169"/>
        <v/>
      </c>
      <c r="FO699" s="37" t="str">
        <f t="shared" si="170"/>
        <v/>
      </c>
      <c r="FP699" s="37" t="str">
        <f t="shared" si="171"/>
        <v/>
      </c>
      <c r="FR699" s="54">
        <f t="shared" si="172"/>
        <v>1</v>
      </c>
      <c r="FS699" s="54" t="str">
        <f t="shared" si="173"/>
        <v/>
      </c>
    </row>
    <row r="700" spans="4:175">
      <c r="D700" s="410">
        <v>532</v>
      </c>
      <c r="E700" s="842"/>
      <c r="F700" s="843"/>
      <c r="G700" s="842"/>
      <c r="H700" s="843"/>
      <c r="I700" s="843"/>
      <c r="J700" s="842"/>
      <c r="K700" s="843"/>
      <c r="L700" s="843"/>
      <c r="M700" s="842"/>
      <c r="N700" s="842"/>
      <c r="O700" s="842"/>
      <c r="P700" s="842"/>
      <c r="Q700" s="853"/>
      <c r="R700" s="853"/>
      <c r="S700" s="853"/>
      <c r="T700" s="853"/>
      <c r="U700" s="853"/>
      <c r="V700" s="853"/>
      <c r="W700" s="853"/>
      <c r="X700" s="853"/>
      <c r="Y700" s="853"/>
      <c r="Z700" s="853"/>
      <c r="AA700" s="835"/>
      <c r="AB700" s="836"/>
      <c r="AC700" s="836"/>
      <c r="AD700" s="840"/>
      <c r="AE700" s="840"/>
      <c r="AF700" s="841"/>
      <c r="AG700" s="850"/>
      <c r="AH700" s="851"/>
      <c r="AI700" s="851"/>
      <c r="AJ700" s="852"/>
      <c r="AK700" s="839"/>
      <c r="AL700" s="839"/>
      <c r="AM700" s="839"/>
      <c r="AN700" s="854"/>
      <c r="AO700" s="840"/>
      <c r="AP700" s="849">
        <f t="shared" si="174"/>
        <v>0</v>
      </c>
      <c r="AQ700" s="849"/>
      <c r="AR700" s="849"/>
      <c r="AS700" s="849"/>
      <c r="AT700" s="847"/>
      <c r="AU700" s="848"/>
      <c r="AV700" s="834"/>
      <c r="AW700" s="834"/>
      <c r="AX700" s="834"/>
      <c r="AY700" s="834"/>
      <c r="AZ700" s="834"/>
      <c r="BA700" s="834"/>
      <c r="BB700" s="834"/>
      <c r="BC700" s="834"/>
      <c r="BD700" s="844"/>
      <c r="BE700" s="845"/>
      <c r="BF700" s="846"/>
      <c r="BG700" s="842"/>
      <c r="BH700" s="843"/>
      <c r="BI700" s="843"/>
      <c r="ET700" s="33"/>
      <c r="EU700" s="37">
        <f t="shared" si="161"/>
        <v>0</v>
      </c>
      <c r="EV700" s="37" t="str">
        <f t="shared" si="162"/>
        <v/>
      </c>
      <c r="EX700" s="21">
        <f>IF(AND(OR($M700=PL①!$A$25,$M700=PL①!$A$26,$M700=PL①!$A$27),OR($AG700=PL①!$H$26,$AG700=PL①!$H$27,$AG700=PL①!$H$28)),1,0)</f>
        <v>0</v>
      </c>
      <c r="EY700" s="21">
        <f t="shared" si="163"/>
        <v>0</v>
      </c>
      <c r="EZ700" s="112">
        <f>IF($EY700=0,1,IF($O$73="",0,VLOOKUP($O$73,PL②!$A$58:$P$1517,$EY700))+IF($AD$73="",0,VLOOKUP($AD$73,PL②!$A$58:$P$1517,$EY700))+IF($AS$73="",0,VLOOKUP($AS$73,PL②!$A$58:$P$1517,$EY700)))</f>
        <v>1</v>
      </c>
      <c r="FA700" s="21" t="str">
        <f t="shared" si="164"/>
        <v/>
      </c>
      <c r="FB700" s="112"/>
      <c r="FC700" s="21">
        <f>IF(OR($M700=PL①!$A$25,$M700=PL①!$A$26,$M700=PL①!$A$28,$M700=PL①!$A$29),1,0)</f>
        <v>0</v>
      </c>
      <c r="FF700" s="21">
        <f t="shared" si="165"/>
        <v>0</v>
      </c>
      <c r="FG700" s="21">
        <f t="shared" si="166"/>
        <v>0</v>
      </c>
      <c r="FH700" s="21">
        <f>IF(AND($AG700=PL①!$H$29,OR(入力①申請書項目!$M700=PL①!$A$25,入力①申請書項目!$M700=PL①!$A$26,入力①申請書項目!$M700=PL①!$A$27)),1,0)</f>
        <v>0</v>
      </c>
      <c r="FI700" s="21">
        <f>IF(AND($O$69=PL②!$G$1,入力①申請書項目!$AG700=PL①!$H$26,OR(入力①申請書項目!$M700=PL①!$A$25,入力①申請書項目!$M700=PL①!$A$26,入力①申請書項目!$M700=PL①!$A$28,入力①申請書項目!$M700=PL①!$A$29)),1,0)</f>
        <v>0</v>
      </c>
      <c r="FJ700" s="21">
        <f>IF(AND($AT700=PL①!$D$26,OR(入力①申請書項目!$M700=PL①!$A$25,入力①申請書項目!$M700=PL①!$A$26,入力①申請書項目!$M700=PL①!$A$27)),1,0)</f>
        <v>0</v>
      </c>
      <c r="FL700" s="37" t="str">
        <f t="shared" si="167"/>
        <v/>
      </c>
      <c r="FM700" s="37" t="str">
        <f t="shared" si="168"/>
        <v/>
      </c>
      <c r="FN700" s="37" t="str">
        <f t="shared" si="169"/>
        <v/>
      </c>
      <c r="FO700" s="37" t="str">
        <f t="shared" si="170"/>
        <v/>
      </c>
      <c r="FP700" s="37" t="str">
        <f t="shared" si="171"/>
        <v/>
      </c>
      <c r="FR700" s="54">
        <f t="shared" si="172"/>
        <v>1</v>
      </c>
      <c r="FS700" s="54" t="str">
        <f t="shared" si="173"/>
        <v/>
      </c>
    </row>
    <row r="701" spans="4:175">
      <c r="D701" s="410">
        <v>533</v>
      </c>
      <c r="E701" s="842"/>
      <c r="F701" s="843"/>
      <c r="G701" s="842"/>
      <c r="H701" s="843"/>
      <c r="I701" s="843"/>
      <c r="J701" s="842"/>
      <c r="K701" s="843"/>
      <c r="L701" s="843"/>
      <c r="M701" s="842"/>
      <c r="N701" s="842"/>
      <c r="O701" s="842"/>
      <c r="P701" s="842"/>
      <c r="Q701" s="853"/>
      <c r="R701" s="853"/>
      <c r="S701" s="853"/>
      <c r="T701" s="853"/>
      <c r="U701" s="853"/>
      <c r="V701" s="853"/>
      <c r="W701" s="853"/>
      <c r="X701" s="853"/>
      <c r="Y701" s="853"/>
      <c r="Z701" s="853"/>
      <c r="AA701" s="835"/>
      <c r="AB701" s="836"/>
      <c r="AC701" s="836"/>
      <c r="AD701" s="841"/>
      <c r="AE701" s="853"/>
      <c r="AF701" s="853"/>
      <c r="AG701" s="842"/>
      <c r="AH701" s="842"/>
      <c r="AI701" s="842"/>
      <c r="AJ701" s="842"/>
      <c r="AK701" s="839"/>
      <c r="AL701" s="839"/>
      <c r="AM701" s="839"/>
      <c r="AN701" s="853"/>
      <c r="AO701" s="853"/>
      <c r="AP701" s="849">
        <f t="shared" si="174"/>
        <v>0</v>
      </c>
      <c r="AQ701" s="849"/>
      <c r="AR701" s="849"/>
      <c r="AS701" s="849"/>
      <c r="AT701" s="855"/>
      <c r="AU701" s="855"/>
      <c r="AV701" s="834"/>
      <c r="AW701" s="834"/>
      <c r="AX701" s="834"/>
      <c r="AY701" s="834"/>
      <c r="AZ701" s="834"/>
      <c r="BA701" s="834"/>
      <c r="BB701" s="834"/>
      <c r="BC701" s="834"/>
      <c r="BD701" s="834"/>
      <c r="BE701" s="834"/>
      <c r="BF701" s="834"/>
      <c r="BG701" s="842"/>
      <c r="BH701" s="843"/>
      <c r="BI701" s="843"/>
      <c r="ET701" s="33"/>
      <c r="EU701" s="37">
        <f t="shared" si="161"/>
        <v>0</v>
      </c>
      <c r="EV701" s="37" t="str">
        <f t="shared" si="162"/>
        <v/>
      </c>
      <c r="EX701" s="21">
        <f>IF(AND(OR($M701=PL①!$A$25,$M701=PL①!$A$26,$M701=PL①!$A$27),OR($AG701=PL①!$H$26,$AG701=PL①!$H$27,$AG701=PL①!$H$28)),1,0)</f>
        <v>0</v>
      </c>
      <c r="EY701" s="21">
        <f t="shared" si="163"/>
        <v>0</v>
      </c>
      <c r="EZ701" s="112">
        <f>IF($EY701=0,1,IF($O$73="",0,VLOOKUP($O$73,PL②!$A$58:$P$1517,$EY701))+IF($AD$73="",0,VLOOKUP($AD$73,PL②!$A$58:$P$1517,$EY701))+IF($AS$73="",0,VLOOKUP($AS$73,PL②!$A$58:$P$1517,$EY701)))</f>
        <v>1</v>
      </c>
      <c r="FA701" s="21" t="str">
        <f t="shared" si="164"/>
        <v/>
      </c>
      <c r="FB701" s="112"/>
      <c r="FC701" s="21">
        <f>IF(OR($M701=PL①!$A$25,$M701=PL①!$A$26,$M701=PL①!$A$28,$M701=PL①!$A$29),1,0)</f>
        <v>0</v>
      </c>
      <c r="FF701" s="21">
        <f t="shared" si="165"/>
        <v>0</v>
      </c>
      <c r="FG701" s="21">
        <f t="shared" si="166"/>
        <v>0</v>
      </c>
      <c r="FH701" s="21">
        <f>IF(AND($AG701=PL①!$H$29,OR(入力①申請書項目!$M701=PL①!$A$25,入力①申請書項目!$M701=PL①!$A$26,入力①申請書項目!$M701=PL①!$A$27)),1,0)</f>
        <v>0</v>
      </c>
      <c r="FI701" s="21">
        <f>IF(AND($O$69=PL②!$G$1,入力①申請書項目!$AG701=PL①!$H$26,OR(入力①申請書項目!$M701=PL①!$A$25,入力①申請書項目!$M701=PL①!$A$26,入力①申請書項目!$M701=PL①!$A$28,入力①申請書項目!$M701=PL①!$A$29)),1,0)</f>
        <v>0</v>
      </c>
      <c r="FJ701" s="21">
        <f>IF(AND($AT701=PL①!$D$26,OR(入力①申請書項目!$M701=PL①!$A$25,入力①申請書項目!$M701=PL①!$A$26,入力①申請書項目!$M701=PL①!$A$27)),1,0)</f>
        <v>0</v>
      </c>
      <c r="FL701" s="37" t="str">
        <f t="shared" si="167"/>
        <v/>
      </c>
      <c r="FM701" s="37" t="str">
        <f t="shared" si="168"/>
        <v/>
      </c>
      <c r="FN701" s="37" t="str">
        <f t="shared" si="169"/>
        <v/>
      </c>
      <c r="FO701" s="37" t="str">
        <f t="shared" si="170"/>
        <v/>
      </c>
      <c r="FP701" s="37" t="str">
        <f t="shared" si="171"/>
        <v/>
      </c>
      <c r="FR701" s="54">
        <f t="shared" si="172"/>
        <v>1</v>
      </c>
      <c r="FS701" s="54" t="str">
        <f t="shared" si="173"/>
        <v/>
      </c>
    </row>
    <row r="702" spans="4:175">
      <c r="D702" s="410">
        <v>534</v>
      </c>
      <c r="E702" s="842"/>
      <c r="F702" s="843"/>
      <c r="G702" s="842"/>
      <c r="H702" s="843"/>
      <c r="I702" s="843"/>
      <c r="J702" s="842"/>
      <c r="K702" s="843"/>
      <c r="L702" s="843"/>
      <c r="M702" s="842"/>
      <c r="N702" s="842"/>
      <c r="O702" s="842"/>
      <c r="P702" s="842"/>
      <c r="Q702" s="853"/>
      <c r="R702" s="853"/>
      <c r="S702" s="853"/>
      <c r="T702" s="853"/>
      <c r="U702" s="853"/>
      <c r="V702" s="853"/>
      <c r="W702" s="853"/>
      <c r="X702" s="853"/>
      <c r="Y702" s="853"/>
      <c r="Z702" s="853"/>
      <c r="AA702" s="837"/>
      <c r="AB702" s="838"/>
      <c r="AC702" s="838"/>
      <c r="AD702" s="841"/>
      <c r="AE702" s="853"/>
      <c r="AF702" s="853"/>
      <c r="AG702" s="842"/>
      <c r="AH702" s="842"/>
      <c r="AI702" s="842"/>
      <c r="AJ702" s="842"/>
      <c r="AK702" s="839"/>
      <c r="AL702" s="839"/>
      <c r="AM702" s="839"/>
      <c r="AN702" s="853"/>
      <c r="AO702" s="853"/>
      <c r="AP702" s="849">
        <f t="shared" si="174"/>
        <v>0</v>
      </c>
      <c r="AQ702" s="849"/>
      <c r="AR702" s="849"/>
      <c r="AS702" s="849"/>
      <c r="AT702" s="855"/>
      <c r="AU702" s="855"/>
      <c r="AV702" s="834"/>
      <c r="AW702" s="834"/>
      <c r="AX702" s="834"/>
      <c r="AY702" s="834"/>
      <c r="AZ702" s="834"/>
      <c r="BA702" s="834"/>
      <c r="BB702" s="834"/>
      <c r="BC702" s="834"/>
      <c r="BD702" s="834"/>
      <c r="BE702" s="834"/>
      <c r="BF702" s="834"/>
      <c r="BG702" s="842"/>
      <c r="BH702" s="843"/>
      <c r="BI702" s="843"/>
      <c r="ET702" s="33"/>
      <c r="EU702" s="37">
        <f t="shared" si="161"/>
        <v>0</v>
      </c>
      <c r="EV702" s="37" t="str">
        <f t="shared" si="162"/>
        <v/>
      </c>
      <c r="EX702" s="21">
        <f>IF(AND(OR($M702=PL①!$A$25,$M702=PL①!$A$26,$M702=PL①!$A$27),OR($AG702=PL①!$H$26,$AG702=PL①!$H$27,$AG702=PL①!$H$28)),1,0)</f>
        <v>0</v>
      </c>
      <c r="EY702" s="21">
        <f t="shared" si="163"/>
        <v>0</v>
      </c>
      <c r="EZ702" s="112">
        <f>IF($EY702=0,1,IF($O$73="",0,VLOOKUP($O$73,PL②!$A$58:$P$1517,$EY702))+IF($AD$73="",0,VLOOKUP($AD$73,PL②!$A$58:$P$1517,$EY702))+IF($AS$73="",0,VLOOKUP($AS$73,PL②!$A$58:$P$1517,$EY702)))</f>
        <v>1</v>
      </c>
      <c r="FA702" s="21" t="str">
        <f t="shared" si="164"/>
        <v/>
      </c>
      <c r="FB702" s="112"/>
      <c r="FC702" s="21">
        <f>IF(OR($M702=PL①!$A$25,$M702=PL①!$A$26,$M702=PL①!$A$28,$M702=PL①!$A$29),1,0)</f>
        <v>0</v>
      </c>
      <c r="FF702" s="21">
        <f t="shared" si="165"/>
        <v>0</v>
      </c>
      <c r="FG702" s="21">
        <f t="shared" si="166"/>
        <v>0</v>
      </c>
      <c r="FH702" s="21">
        <f>IF(AND($AG702=PL①!$H$29,OR(入力①申請書項目!$M702=PL①!$A$25,入力①申請書項目!$M702=PL①!$A$26,入力①申請書項目!$M702=PL①!$A$27)),1,0)</f>
        <v>0</v>
      </c>
      <c r="FI702" s="21">
        <f>IF(AND($O$69=PL②!$G$1,入力①申請書項目!$AG702=PL①!$H$26,OR(入力①申請書項目!$M702=PL①!$A$25,入力①申請書項目!$M702=PL①!$A$26,入力①申請書項目!$M702=PL①!$A$28,入力①申請書項目!$M702=PL①!$A$29)),1,0)</f>
        <v>0</v>
      </c>
      <c r="FJ702" s="21">
        <f>IF(AND($AT702=PL①!$D$26,OR(入力①申請書項目!$M702=PL①!$A$25,入力①申請書項目!$M702=PL①!$A$26,入力①申請書項目!$M702=PL①!$A$27)),1,0)</f>
        <v>0</v>
      </c>
      <c r="FL702" s="37" t="str">
        <f t="shared" si="167"/>
        <v/>
      </c>
      <c r="FM702" s="37" t="str">
        <f t="shared" si="168"/>
        <v/>
      </c>
      <c r="FN702" s="37" t="str">
        <f t="shared" si="169"/>
        <v/>
      </c>
      <c r="FO702" s="37" t="str">
        <f t="shared" si="170"/>
        <v/>
      </c>
      <c r="FP702" s="37" t="str">
        <f t="shared" si="171"/>
        <v/>
      </c>
      <c r="FR702" s="54">
        <f t="shared" si="172"/>
        <v>1</v>
      </c>
      <c r="FS702" s="54" t="str">
        <f t="shared" si="173"/>
        <v/>
      </c>
    </row>
    <row r="703" spans="4:175">
      <c r="D703" s="410">
        <v>535</v>
      </c>
      <c r="E703" s="842"/>
      <c r="F703" s="843"/>
      <c r="G703" s="842"/>
      <c r="H703" s="843"/>
      <c r="I703" s="843"/>
      <c r="J703" s="842"/>
      <c r="K703" s="843"/>
      <c r="L703" s="843"/>
      <c r="M703" s="842"/>
      <c r="N703" s="842"/>
      <c r="O703" s="842"/>
      <c r="P703" s="842"/>
      <c r="Q703" s="853"/>
      <c r="R703" s="853"/>
      <c r="S703" s="853"/>
      <c r="T703" s="853"/>
      <c r="U703" s="853"/>
      <c r="V703" s="853"/>
      <c r="W703" s="853"/>
      <c r="X703" s="853"/>
      <c r="Y703" s="853"/>
      <c r="Z703" s="853"/>
      <c r="AA703" s="835"/>
      <c r="AB703" s="836"/>
      <c r="AC703" s="836"/>
      <c r="AD703" s="840"/>
      <c r="AE703" s="840"/>
      <c r="AF703" s="841"/>
      <c r="AG703" s="850"/>
      <c r="AH703" s="851"/>
      <c r="AI703" s="851"/>
      <c r="AJ703" s="852"/>
      <c r="AK703" s="839"/>
      <c r="AL703" s="839"/>
      <c r="AM703" s="839"/>
      <c r="AN703" s="854"/>
      <c r="AO703" s="840"/>
      <c r="AP703" s="849">
        <f t="shared" si="174"/>
        <v>0</v>
      </c>
      <c r="AQ703" s="849"/>
      <c r="AR703" s="849"/>
      <c r="AS703" s="849"/>
      <c r="AT703" s="847"/>
      <c r="AU703" s="848"/>
      <c r="AV703" s="834"/>
      <c r="AW703" s="834"/>
      <c r="AX703" s="834"/>
      <c r="AY703" s="834"/>
      <c r="AZ703" s="834"/>
      <c r="BA703" s="834"/>
      <c r="BB703" s="834"/>
      <c r="BC703" s="834"/>
      <c r="BD703" s="844"/>
      <c r="BE703" s="845"/>
      <c r="BF703" s="846"/>
      <c r="BG703" s="842"/>
      <c r="BH703" s="843"/>
      <c r="BI703" s="843"/>
      <c r="ET703" s="33"/>
      <c r="EU703" s="37">
        <f t="shared" si="161"/>
        <v>0</v>
      </c>
      <c r="EV703" s="37" t="str">
        <f t="shared" si="162"/>
        <v/>
      </c>
      <c r="EX703" s="21">
        <f>IF(AND(OR($M703=PL①!$A$25,$M703=PL①!$A$26,$M703=PL①!$A$27),OR($AG703=PL①!$H$26,$AG703=PL①!$H$27,$AG703=PL①!$H$28)),1,0)</f>
        <v>0</v>
      </c>
      <c r="EY703" s="21">
        <f t="shared" si="163"/>
        <v>0</v>
      </c>
      <c r="EZ703" s="112">
        <f>IF($EY703=0,1,IF($O$73="",0,VLOOKUP($O$73,PL②!$A$58:$P$1517,$EY703))+IF($AD$73="",0,VLOOKUP($AD$73,PL②!$A$58:$P$1517,$EY703))+IF($AS$73="",0,VLOOKUP($AS$73,PL②!$A$58:$P$1517,$EY703)))</f>
        <v>1</v>
      </c>
      <c r="FA703" s="21" t="str">
        <f t="shared" si="164"/>
        <v/>
      </c>
      <c r="FB703" s="112"/>
      <c r="FC703" s="21">
        <f>IF(OR($M703=PL①!$A$25,$M703=PL①!$A$26,$M703=PL①!$A$28,$M703=PL①!$A$29),1,0)</f>
        <v>0</v>
      </c>
      <c r="FF703" s="21">
        <f t="shared" si="165"/>
        <v>0</v>
      </c>
      <c r="FG703" s="21">
        <f t="shared" si="166"/>
        <v>0</v>
      </c>
      <c r="FH703" s="21">
        <f>IF(AND($AG703=PL①!$H$29,OR(入力①申請書項目!$M703=PL①!$A$25,入力①申請書項目!$M703=PL①!$A$26,入力①申請書項目!$M703=PL①!$A$27)),1,0)</f>
        <v>0</v>
      </c>
      <c r="FI703" s="21">
        <f>IF(AND($O$69=PL②!$G$1,入力①申請書項目!$AG703=PL①!$H$26,OR(入力①申請書項目!$M703=PL①!$A$25,入力①申請書項目!$M703=PL①!$A$26,入力①申請書項目!$M703=PL①!$A$28,入力①申請書項目!$M703=PL①!$A$29)),1,0)</f>
        <v>0</v>
      </c>
      <c r="FJ703" s="21">
        <f>IF(AND($AT703=PL①!$D$26,OR(入力①申請書項目!$M703=PL①!$A$25,入力①申請書項目!$M703=PL①!$A$26,入力①申請書項目!$M703=PL①!$A$27)),1,0)</f>
        <v>0</v>
      </c>
      <c r="FL703" s="37" t="str">
        <f t="shared" si="167"/>
        <v/>
      </c>
      <c r="FM703" s="37" t="str">
        <f t="shared" si="168"/>
        <v/>
      </c>
      <c r="FN703" s="37" t="str">
        <f t="shared" si="169"/>
        <v/>
      </c>
      <c r="FO703" s="37" t="str">
        <f t="shared" si="170"/>
        <v/>
      </c>
      <c r="FP703" s="37" t="str">
        <f t="shared" si="171"/>
        <v/>
      </c>
      <c r="FR703" s="54">
        <f t="shared" si="172"/>
        <v>1</v>
      </c>
      <c r="FS703" s="54" t="str">
        <f t="shared" si="173"/>
        <v/>
      </c>
    </row>
    <row r="704" spans="4:175">
      <c r="D704" s="410">
        <v>536</v>
      </c>
      <c r="E704" s="842"/>
      <c r="F704" s="843"/>
      <c r="G704" s="842"/>
      <c r="H704" s="843"/>
      <c r="I704" s="843"/>
      <c r="J704" s="842"/>
      <c r="K704" s="843"/>
      <c r="L704" s="843"/>
      <c r="M704" s="842"/>
      <c r="N704" s="842"/>
      <c r="O704" s="842"/>
      <c r="P704" s="842"/>
      <c r="Q704" s="853"/>
      <c r="R704" s="853"/>
      <c r="S704" s="853"/>
      <c r="T704" s="853"/>
      <c r="U704" s="853"/>
      <c r="V704" s="853"/>
      <c r="W704" s="853"/>
      <c r="X704" s="853"/>
      <c r="Y704" s="853"/>
      <c r="Z704" s="853"/>
      <c r="AA704" s="835"/>
      <c r="AB704" s="836"/>
      <c r="AC704" s="836"/>
      <c r="AD704" s="841"/>
      <c r="AE704" s="853"/>
      <c r="AF704" s="853"/>
      <c r="AG704" s="842"/>
      <c r="AH704" s="842"/>
      <c r="AI704" s="842"/>
      <c r="AJ704" s="842"/>
      <c r="AK704" s="839"/>
      <c r="AL704" s="839"/>
      <c r="AM704" s="839"/>
      <c r="AN704" s="853"/>
      <c r="AO704" s="853"/>
      <c r="AP704" s="849">
        <f t="shared" si="174"/>
        <v>0</v>
      </c>
      <c r="AQ704" s="849"/>
      <c r="AR704" s="849"/>
      <c r="AS704" s="849"/>
      <c r="AT704" s="855"/>
      <c r="AU704" s="855"/>
      <c r="AV704" s="834"/>
      <c r="AW704" s="834"/>
      <c r="AX704" s="834"/>
      <c r="AY704" s="834"/>
      <c r="AZ704" s="834"/>
      <c r="BA704" s="834"/>
      <c r="BB704" s="834"/>
      <c r="BC704" s="834"/>
      <c r="BD704" s="834"/>
      <c r="BE704" s="834"/>
      <c r="BF704" s="834"/>
      <c r="BG704" s="842"/>
      <c r="BH704" s="843"/>
      <c r="BI704" s="843"/>
      <c r="ET704" s="33"/>
      <c r="EU704" s="37">
        <f t="shared" si="161"/>
        <v>0</v>
      </c>
      <c r="EV704" s="37" t="str">
        <f t="shared" si="162"/>
        <v/>
      </c>
      <c r="EX704" s="21">
        <f>IF(AND(OR($M704=PL①!$A$25,$M704=PL①!$A$26,$M704=PL①!$A$27),OR($AG704=PL①!$H$26,$AG704=PL①!$H$27,$AG704=PL①!$H$28)),1,0)</f>
        <v>0</v>
      </c>
      <c r="EY704" s="21">
        <f t="shared" si="163"/>
        <v>0</v>
      </c>
      <c r="EZ704" s="112">
        <f>IF($EY704=0,1,IF($O$73="",0,VLOOKUP($O$73,PL②!$A$58:$P$1517,$EY704))+IF($AD$73="",0,VLOOKUP($AD$73,PL②!$A$58:$P$1517,$EY704))+IF($AS$73="",0,VLOOKUP($AS$73,PL②!$A$58:$P$1517,$EY704)))</f>
        <v>1</v>
      </c>
      <c r="FA704" s="21" t="str">
        <f t="shared" si="164"/>
        <v/>
      </c>
      <c r="FB704" s="112"/>
      <c r="FC704" s="21">
        <f>IF(OR($M704=PL①!$A$25,$M704=PL①!$A$26,$M704=PL①!$A$28,$M704=PL①!$A$29),1,0)</f>
        <v>0</v>
      </c>
      <c r="FF704" s="21">
        <f t="shared" si="165"/>
        <v>0</v>
      </c>
      <c r="FG704" s="21">
        <f t="shared" si="166"/>
        <v>0</v>
      </c>
      <c r="FH704" s="21">
        <f>IF(AND($AG704=PL①!$H$29,OR(入力①申請書項目!$M704=PL①!$A$25,入力①申請書項目!$M704=PL①!$A$26,入力①申請書項目!$M704=PL①!$A$27)),1,0)</f>
        <v>0</v>
      </c>
      <c r="FI704" s="21">
        <f>IF(AND($O$69=PL②!$G$1,入力①申請書項目!$AG704=PL①!$H$26,OR(入力①申請書項目!$M704=PL①!$A$25,入力①申請書項目!$M704=PL①!$A$26,入力①申請書項目!$M704=PL①!$A$28,入力①申請書項目!$M704=PL①!$A$29)),1,0)</f>
        <v>0</v>
      </c>
      <c r="FJ704" s="21">
        <f>IF(AND($AT704=PL①!$D$26,OR(入力①申請書項目!$M704=PL①!$A$25,入力①申請書項目!$M704=PL①!$A$26,入力①申請書項目!$M704=PL①!$A$27)),1,0)</f>
        <v>0</v>
      </c>
      <c r="FL704" s="37" t="str">
        <f t="shared" si="167"/>
        <v/>
      </c>
      <c r="FM704" s="37" t="str">
        <f t="shared" si="168"/>
        <v/>
      </c>
      <c r="FN704" s="37" t="str">
        <f t="shared" si="169"/>
        <v/>
      </c>
      <c r="FO704" s="37" t="str">
        <f t="shared" si="170"/>
        <v/>
      </c>
      <c r="FP704" s="37" t="str">
        <f t="shared" si="171"/>
        <v/>
      </c>
      <c r="FR704" s="54">
        <f t="shared" si="172"/>
        <v>1</v>
      </c>
      <c r="FS704" s="54" t="str">
        <f t="shared" si="173"/>
        <v/>
      </c>
    </row>
    <row r="705" spans="4:175">
      <c r="D705" s="410">
        <v>537</v>
      </c>
      <c r="E705" s="842"/>
      <c r="F705" s="843"/>
      <c r="G705" s="842"/>
      <c r="H705" s="843"/>
      <c r="I705" s="843"/>
      <c r="J705" s="842"/>
      <c r="K705" s="843"/>
      <c r="L705" s="843"/>
      <c r="M705" s="842"/>
      <c r="N705" s="842"/>
      <c r="O705" s="842"/>
      <c r="P705" s="842"/>
      <c r="Q705" s="853"/>
      <c r="R705" s="853"/>
      <c r="S705" s="853"/>
      <c r="T705" s="853"/>
      <c r="U705" s="853"/>
      <c r="V705" s="853"/>
      <c r="W705" s="853"/>
      <c r="X705" s="853"/>
      <c r="Y705" s="853"/>
      <c r="Z705" s="853"/>
      <c r="AA705" s="837"/>
      <c r="AB705" s="838"/>
      <c r="AC705" s="838"/>
      <c r="AD705" s="841"/>
      <c r="AE705" s="853"/>
      <c r="AF705" s="853"/>
      <c r="AG705" s="842"/>
      <c r="AH705" s="842"/>
      <c r="AI705" s="842"/>
      <c r="AJ705" s="842"/>
      <c r="AK705" s="839"/>
      <c r="AL705" s="839"/>
      <c r="AM705" s="839"/>
      <c r="AN705" s="853"/>
      <c r="AO705" s="853"/>
      <c r="AP705" s="849">
        <f t="shared" si="174"/>
        <v>0</v>
      </c>
      <c r="AQ705" s="849"/>
      <c r="AR705" s="849"/>
      <c r="AS705" s="849"/>
      <c r="AT705" s="855"/>
      <c r="AU705" s="855"/>
      <c r="AV705" s="834"/>
      <c r="AW705" s="834"/>
      <c r="AX705" s="834"/>
      <c r="AY705" s="834"/>
      <c r="AZ705" s="834"/>
      <c r="BA705" s="834"/>
      <c r="BB705" s="834"/>
      <c r="BC705" s="834"/>
      <c r="BD705" s="834"/>
      <c r="BE705" s="834"/>
      <c r="BF705" s="834"/>
      <c r="BG705" s="842"/>
      <c r="BH705" s="843"/>
      <c r="BI705" s="843"/>
      <c r="ET705" s="33"/>
      <c r="EU705" s="37">
        <f t="shared" si="161"/>
        <v>0</v>
      </c>
      <c r="EV705" s="37" t="str">
        <f t="shared" si="162"/>
        <v/>
      </c>
      <c r="EX705" s="21">
        <f>IF(AND(OR($M705=PL①!$A$25,$M705=PL①!$A$26,$M705=PL①!$A$27),OR($AG705=PL①!$H$26,$AG705=PL①!$H$27,$AG705=PL①!$H$28)),1,0)</f>
        <v>0</v>
      </c>
      <c r="EY705" s="21">
        <f t="shared" si="163"/>
        <v>0</v>
      </c>
      <c r="EZ705" s="112">
        <f>IF($EY705=0,1,IF($O$73="",0,VLOOKUP($O$73,PL②!$A$58:$P$1517,$EY705))+IF($AD$73="",0,VLOOKUP($AD$73,PL②!$A$58:$P$1517,$EY705))+IF($AS$73="",0,VLOOKUP($AS$73,PL②!$A$58:$P$1517,$EY705)))</f>
        <v>1</v>
      </c>
      <c r="FA705" s="21" t="str">
        <f t="shared" si="164"/>
        <v/>
      </c>
      <c r="FB705" s="112"/>
      <c r="FC705" s="21">
        <f>IF(OR($M705=PL①!$A$25,$M705=PL①!$A$26,$M705=PL①!$A$28,$M705=PL①!$A$29),1,0)</f>
        <v>0</v>
      </c>
      <c r="FF705" s="21">
        <f t="shared" si="165"/>
        <v>0</v>
      </c>
      <c r="FG705" s="21">
        <f t="shared" si="166"/>
        <v>0</v>
      </c>
      <c r="FH705" s="21">
        <f>IF(AND($AG705=PL①!$H$29,OR(入力①申請書項目!$M705=PL①!$A$25,入力①申請書項目!$M705=PL①!$A$26,入力①申請書項目!$M705=PL①!$A$27)),1,0)</f>
        <v>0</v>
      </c>
      <c r="FI705" s="21">
        <f>IF(AND($O$69=PL②!$G$1,入力①申請書項目!$AG705=PL①!$H$26,OR(入力①申請書項目!$M705=PL①!$A$25,入力①申請書項目!$M705=PL①!$A$26,入力①申請書項目!$M705=PL①!$A$28,入力①申請書項目!$M705=PL①!$A$29)),1,0)</f>
        <v>0</v>
      </c>
      <c r="FJ705" s="21">
        <f>IF(AND($AT705=PL①!$D$26,OR(入力①申請書項目!$M705=PL①!$A$25,入力①申請書項目!$M705=PL①!$A$26,入力①申請書項目!$M705=PL①!$A$27)),1,0)</f>
        <v>0</v>
      </c>
      <c r="FL705" s="37" t="str">
        <f t="shared" si="167"/>
        <v/>
      </c>
      <c r="FM705" s="37" t="str">
        <f t="shared" si="168"/>
        <v/>
      </c>
      <c r="FN705" s="37" t="str">
        <f t="shared" si="169"/>
        <v/>
      </c>
      <c r="FO705" s="37" t="str">
        <f t="shared" si="170"/>
        <v/>
      </c>
      <c r="FP705" s="37" t="str">
        <f t="shared" si="171"/>
        <v/>
      </c>
      <c r="FR705" s="54">
        <f t="shared" si="172"/>
        <v>1</v>
      </c>
      <c r="FS705" s="54" t="str">
        <f t="shared" si="173"/>
        <v/>
      </c>
    </row>
    <row r="706" spans="4:175">
      <c r="D706" s="410">
        <v>538</v>
      </c>
      <c r="E706" s="842"/>
      <c r="F706" s="843"/>
      <c r="G706" s="842"/>
      <c r="H706" s="843"/>
      <c r="I706" s="843"/>
      <c r="J706" s="842"/>
      <c r="K706" s="843"/>
      <c r="L706" s="843"/>
      <c r="M706" s="842"/>
      <c r="N706" s="842"/>
      <c r="O706" s="842"/>
      <c r="P706" s="842"/>
      <c r="Q706" s="853"/>
      <c r="R706" s="853"/>
      <c r="S706" s="853"/>
      <c r="T706" s="853"/>
      <c r="U706" s="853"/>
      <c r="V706" s="853"/>
      <c r="W706" s="853"/>
      <c r="X706" s="853"/>
      <c r="Y706" s="853"/>
      <c r="Z706" s="853"/>
      <c r="AA706" s="835"/>
      <c r="AB706" s="836"/>
      <c r="AC706" s="836"/>
      <c r="AD706" s="840"/>
      <c r="AE706" s="840"/>
      <c r="AF706" s="841"/>
      <c r="AG706" s="850"/>
      <c r="AH706" s="851"/>
      <c r="AI706" s="851"/>
      <c r="AJ706" s="852"/>
      <c r="AK706" s="839"/>
      <c r="AL706" s="839"/>
      <c r="AM706" s="839"/>
      <c r="AN706" s="854"/>
      <c r="AO706" s="840"/>
      <c r="AP706" s="849">
        <f t="shared" si="174"/>
        <v>0</v>
      </c>
      <c r="AQ706" s="849"/>
      <c r="AR706" s="849"/>
      <c r="AS706" s="849"/>
      <c r="AT706" s="847"/>
      <c r="AU706" s="848"/>
      <c r="AV706" s="834"/>
      <c r="AW706" s="834"/>
      <c r="AX706" s="834"/>
      <c r="AY706" s="834"/>
      <c r="AZ706" s="834"/>
      <c r="BA706" s="834"/>
      <c r="BB706" s="834"/>
      <c r="BC706" s="834"/>
      <c r="BD706" s="844"/>
      <c r="BE706" s="845"/>
      <c r="BF706" s="846"/>
      <c r="BG706" s="842"/>
      <c r="BH706" s="843"/>
      <c r="BI706" s="843"/>
      <c r="ET706" s="33"/>
      <c r="EU706" s="37">
        <f t="shared" si="161"/>
        <v>0</v>
      </c>
      <c r="EV706" s="37" t="str">
        <f t="shared" si="162"/>
        <v/>
      </c>
      <c r="EX706" s="21">
        <f>IF(AND(OR($M706=PL①!$A$25,$M706=PL①!$A$26,$M706=PL①!$A$27),OR($AG706=PL①!$H$26,$AG706=PL①!$H$27,$AG706=PL①!$H$28)),1,0)</f>
        <v>0</v>
      </c>
      <c r="EY706" s="21">
        <f t="shared" si="163"/>
        <v>0</v>
      </c>
      <c r="EZ706" s="112">
        <f>IF($EY706=0,1,IF($O$73="",0,VLOOKUP($O$73,PL②!$A$58:$P$1517,$EY706))+IF($AD$73="",0,VLOOKUP($AD$73,PL②!$A$58:$P$1517,$EY706))+IF($AS$73="",0,VLOOKUP($AS$73,PL②!$A$58:$P$1517,$EY706)))</f>
        <v>1</v>
      </c>
      <c r="FA706" s="21" t="str">
        <f t="shared" si="164"/>
        <v/>
      </c>
      <c r="FB706" s="112"/>
      <c r="FC706" s="21">
        <f>IF(OR($M706=PL①!$A$25,$M706=PL①!$A$26,$M706=PL①!$A$28,$M706=PL①!$A$29),1,0)</f>
        <v>0</v>
      </c>
      <c r="FF706" s="21">
        <f t="shared" si="165"/>
        <v>0</v>
      </c>
      <c r="FG706" s="21">
        <f t="shared" si="166"/>
        <v>0</v>
      </c>
      <c r="FH706" s="21">
        <f>IF(AND($AG706=PL①!$H$29,OR(入力①申請書項目!$M706=PL①!$A$25,入力①申請書項目!$M706=PL①!$A$26,入力①申請書項目!$M706=PL①!$A$27)),1,0)</f>
        <v>0</v>
      </c>
      <c r="FI706" s="21">
        <f>IF(AND($O$69=PL②!$G$1,入力①申請書項目!$AG706=PL①!$H$26,OR(入力①申請書項目!$M706=PL①!$A$25,入力①申請書項目!$M706=PL①!$A$26,入力①申請書項目!$M706=PL①!$A$28,入力①申請書項目!$M706=PL①!$A$29)),1,0)</f>
        <v>0</v>
      </c>
      <c r="FJ706" s="21">
        <f>IF(AND($AT706=PL①!$D$26,OR(入力①申請書項目!$M706=PL①!$A$25,入力①申請書項目!$M706=PL①!$A$26,入力①申請書項目!$M706=PL①!$A$27)),1,0)</f>
        <v>0</v>
      </c>
      <c r="FL706" s="37" t="str">
        <f t="shared" si="167"/>
        <v/>
      </c>
      <c r="FM706" s="37" t="str">
        <f t="shared" si="168"/>
        <v/>
      </c>
      <c r="FN706" s="37" t="str">
        <f t="shared" si="169"/>
        <v/>
      </c>
      <c r="FO706" s="37" t="str">
        <f t="shared" si="170"/>
        <v/>
      </c>
      <c r="FP706" s="37" t="str">
        <f t="shared" si="171"/>
        <v/>
      </c>
      <c r="FR706" s="54">
        <f t="shared" si="172"/>
        <v>1</v>
      </c>
      <c r="FS706" s="54" t="str">
        <f t="shared" si="173"/>
        <v/>
      </c>
    </row>
    <row r="707" spans="4:175">
      <c r="D707" s="410">
        <v>539</v>
      </c>
      <c r="E707" s="842"/>
      <c r="F707" s="843"/>
      <c r="G707" s="842"/>
      <c r="H707" s="843"/>
      <c r="I707" s="843"/>
      <c r="J707" s="842"/>
      <c r="K707" s="843"/>
      <c r="L707" s="843"/>
      <c r="M707" s="842"/>
      <c r="N707" s="842"/>
      <c r="O707" s="842"/>
      <c r="P707" s="842"/>
      <c r="Q707" s="853"/>
      <c r="R707" s="853"/>
      <c r="S707" s="853"/>
      <c r="T707" s="853"/>
      <c r="U707" s="853"/>
      <c r="V707" s="853"/>
      <c r="W707" s="853"/>
      <c r="X707" s="853"/>
      <c r="Y707" s="853"/>
      <c r="Z707" s="853"/>
      <c r="AA707" s="835"/>
      <c r="AB707" s="836"/>
      <c r="AC707" s="836"/>
      <c r="AD707" s="841"/>
      <c r="AE707" s="853"/>
      <c r="AF707" s="853"/>
      <c r="AG707" s="842"/>
      <c r="AH707" s="842"/>
      <c r="AI707" s="842"/>
      <c r="AJ707" s="842"/>
      <c r="AK707" s="839"/>
      <c r="AL707" s="839"/>
      <c r="AM707" s="839"/>
      <c r="AN707" s="853"/>
      <c r="AO707" s="853"/>
      <c r="AP707" s="849">
        <f t="shared" si="174"/>
        <v>0</v>
      </c>
      <c r="AQ707" s="849"/>
      <c r="AR707" s="849"/>
      <c r="AS707" s="849"/>
      <c r="AT707" s="855"/>
      <c r="AU707" s="855"/>
      <c r="AV707" s="834"/>
      <c r="AW707" s="834"/>
      <c r="AX707" s="834"/>
      <c r="AY707" s="834"/>
      <c r="AZ707" s="834"/>
      <c r="BA707" s="834"/>
      <c r="BB707" s="834"/>
      <c r="BC707" s="834"/>
      <c r="BD707" s="834"/>
      <c r="BE707" s="834"/>
      <c r="BF707" s="834"/>
      <c r="BG707" s="842"/>
      <c r="BH707" s="843"/>
      <c r="BI707" s="843"/>
      <c r="ET707" s="33"/>
      <c r="EU707" s="37">
        <f t="shared" si="161"/>
        <v>0</v>
      </c>
      <c r="EV707" s="37" t="str">
        <f t="shared" si="162"/>
        <v/>
      </c>
      <c r="EX707" s="21">
        <f>IF(AND(OR($M707=PL①!$A$25,$M707=PL①!$A$26,$M707=PL①!$A$27),OR($AG707=PL①!$H$26,$AG707=PL①!$H$27,$AG707=PL①!$H$28)),1,0)</f>
        <v>0</v>
      </c>
      <c r="EY707" s="21">
        <f t="shared" si="163"/>
        <v>0</v>
      </c>
      <c r="EZ707" s="112">
        <f>IF($EY707=0,1,IF($O$73="",0,VLOOKUP($O$73,PL②!$A$58:$P$1517,$EY707))+IF($AD$73="",0,VLOOKUP($AD$73,PL②!$A$58:$P$1517,$EY707))+IF($AS$73="",0,VLOOKUP($AS$73,PL②!$A$58:$P$1517,$EY707)))</f>
        <v>1</v>
      </c>
      <c r="FA707" s="21" t="str">
        <f t="shared" si="164"/>
        <v/>
      </c>
      <c r="FB707" s="112"/>
      <c r="FC707" s="21">
        <f>IF(OR($M707=PL①!$A$25,$M707=PL①!$A$26,$M707=PL①!$A$28,$M707=PL①!$A$29),1,0)</f>
        <v>0</v>
      </c>
      <c r="FF707" s="21">
        <f t="shared" si="165"/>
        <v>0</v>
      </c>
      <c r="FG707" s="21">
        <f t="shared" si="166"/>
        <v>0</v>
      </c>
      <c r="FH707" s="21">
        <f>IF(AND($AG707=PL①!$H$29,OR(入力①申請書項目!$M707=PL①!$A$25,入力①申請書項目!$M707=PL①!$A$26,入力①申請書項目!$M707=PL①!$A$27)),1,0)</f>
        <v>0</v>
      </c>
      <c r="FI707" s="21">
        <f>IF(AND($O$69=PL②!$G$1,入力①申請書項目!$AG707=PL①!$H$26,OR(入力①申請書項目!$M707=PL①!$A$25,入力①申請書項目!$M707=PL①!$A$26,入力①申請書項目!$M707=PL①!$A$28,入力①申請書項目!$M707=PL①!$A$29)),1,0)</f>
        <v>0</v>
      </c>
      <c r="FJ707" s="21">
        <f>IF(AND($AT707=PL①!$D$26,OR(入力①申請書項目!$M707=PL①!$A$25,入力①申請書項目!$M707=PL①!$A$26,入力①申請書項目!$M707=PL①!$A$27)),1,0)</f>
        <v>0</v>
      </c>
      <c r="FL707" s="37" t="str">
        <f t="shared" si="167"/>
        <v/>
      </c>
      <c r="FM707" s="37" t="str">
        <f t="shared" si="168"/>
        <v/>
      </c>
      <c r="FN707" s="37" t="str">
        <f t="shared" si="169"/>
        <v/>
      </c>
      <c r="FO707" s="37" t="str">
        <f t="shared" si="170"/>
        <v/>
      </c>
      <c r="FP707" s="37" t="str">
        <f t="shared" si="171"/>
        <v/>
      </c>
      <c r="FR707" s="54">
        <f t="shared" si="172"/>
        <v>1</v>
      </c>
      <c r="FS707" s="54" t="str">
        <f t="shared" si="173"/>
        <v/>
      </c>
    </row>
    <row r="708" spans="4:175">
      <c r="D708" s="410">
        <v>540</v>
      </c>
      <c r="E708" s="842"/>
      <c r="F708" s="843"/>
      <c r="G708" s="842"/>
      <c r="H708" s="843"/>
      <c r="I708" s="843"/>
      <c r="J708" s="842"/>
      <c r="K708" s="843"/>
      <c r="L708" s="843"/>
      <c r="M708" s="842"/>
      <c r="N708" s="842"/>
      <c r="O708" s="842"/>
      <c r="P708" s="842"/>
      <c r="Q708" s="853"/>
      <c r="R708" s="853"/>
      <c r="S708" s="853"/>
      <c r="T708" s="853"/>
      <c r="U708" s="853"/>
      <c r="V708" s="853"/>
      <c r="W708" s="853"/>
      <c r="X708" s="853"/>
      <c r="Y708" s="853"/>
      <c r="Z708" s="853"/>
      <c r="AA708" s="837"/>
      <c r="AB708" s="838"/>
      <c r="AC708" s="838"/>
      <c r="AD708" s="841"/>
      <c r="AE708" s="853"/>
      <c r="AF708" s="853"/>
      <c r="AG708" s="842"/>
      <c r="AH708" s="842"/>
      <c r="AI708" s="842"/>
      <c r="AJ708" s="842"/>
      <c r="AK708" s="839"/>
      <c r="AL708" s="839"/>
      <c r="AM708" s="839"/>
      <c r="AN708" s="853"/>
      <c r="AO708" s="853"/>
      <c r="AP708" s="849">
        <f t="shared" si="174"/>
        <v>0</v>
      </c>
      <c r="AQ708" s="849"/>
      <c r="AR708" s="849"/>
      <c r="AS708" s="849"/>
      <c r="AT708" s="855"/>
      <c r="AU708" s="855"/>
      <c r="AV708" s="834"/>
      <c r="AW708" s="834"/>
      <c r="AX708" s="834"/>
      <c r="AY708" s="834"/>
      <c r="AZ708" s="834"/>
      <c r="BA708" s="834"/>
      <c r="BB708" s="834"/>
      <c r="BC708" s="834"/>
      <c r="BD708" s="834"/>
      <c r="BE708" s="834"/>
      <c r="BF708" s="834"/>
      <c r="BG708" s="842"/>
      <c r="BH708" s="843"/>
      <c r="BI708" s="843"/>
      <c r="ET708" s="33"/>
      <c r="EU708" s="37">
        <f t="shared" si="161"/>
        <v>0</v>
      </c>
      <c r="EV708" s="37" t="str">
        <f t="shared" si="162"/>
        <v/>
      </c>
      <c r="EX708" s="21">
        <f>IF(AND(OR($M708=PL①!$A$25,$M708=PL①!$A$26,$M708=PL①!$A$27),OR($AG708=PL①!$H$26,$AG708=PL①!$H$27,$AG708=PL①!$H$28)),1,0)</f>
        <v>0</v>
      </c>
      <c r="EY708" s="21">
        <f t="shared" si="163"/>
        <v>0</v>
      </c>
      <c r="EZ708" s="112">
        <f>IF($EY708=0,1,IF($O$73="",0,VLOOKUP($O$73,PL②!$A$58:$P$1517,$EY708))+IF($AD$73="",0,VLOOKUP($AD$73,PL②!$A$58:$P$1517,$EY708))+IF($AS$73="",0,VLOOKUP($AS$73,PL②!$A$58:$P$1517,$EY708)))</f>
        <v>1</v>
      </c>
      <c r="FA708" s="21" t="str">
        <f t="shared" si="164"/>
        <v/>
      </c>
      <c r="FB708" s="112"/>
      <c r="FC708" s="21">
        <f>IF(OR($M708=PL①!$A$25,$M708=PL①!$A$26,$M708=PL①!$A$28,$M708=PL①!$A$29),1,0)</f>
        <v>0</v>
      </c>
      <c r="FF708" s="21">
        <f t="shared" si="165"/>
        <v>0</v>
      </c>
      <c r="FG708" s="21">
        <f t="shared" si="166"/>
        <v>0</v>
      </c>
      <c r="FH708" s="21">
        <f>IF(AND($AG708=PL①!$H$29,OR(入力①申請書項目!$M708=PL①!$A$25,入力①申請書項目!$M708=PL①!$A$26,入力①申請書項目!$M708=PL①!$A$27)),1,0)</f>
        <v>0</v>
      </c>
      <c r="FI708" s="21">
        <f>IF(AND($O$69=PL②!$G$1,入力①申請書項目!$AG708=PL①!$H$26,OR(入力①申請書項目!$M708=PL①!$A$25,入力①申請書項目!$M708=PL①!$A$26,入力①申請書項目!$M708=PL①!$A$28,入力①申請書項目!$M708=PL①!$A$29)),1,0)</f>
        <v>0</v>
      </c>
      <c r="FJ708" s="21">
        <f>IF(AND($AT708=PL①!$D$26,OR(入力①申請書項目!$M708=PL①!$A$25,入力①申請書項目!$M708=PL①!$A$26,入力①申請書項目!$M708=PL①!$A$27)),1,0)</f>
        <v>0</v>
      </c>
      <c r="FL708" s="37" t="str">
        <f t="shared" si="167"/>
        <v/>
      </c>
      <c r="FM708" s="37" t="str">
        <f t="shared" si="168"/>
        <v/>
      </c>
      <c r="FN708" s="37" t="str">
        <f t="shared" si="169"/>
        <v/>
      </c>
      <c r="FO708" s="37" t="str">
        <f t="shared" si="170"/>
        <v/>
      </c>
      <c r="FP708" s="37" t="str">
        <f t="shared" si="171"/>
        <v/>
      </c>
      <c r="FR708" s="54">
        <f t="shared" si="172"/>
        <v>1</v>
      </c>
      <c r="FS708" s="54" t="str">
        <f t="shared" si="173"/>
        <v/>
      </c>
    </row>
    <row r="709" spans="4:175">
      <c r="D709" s="410">
        <v>541</v>
      </c>
      <c r="E709" s="842"/>
      <c r="F709" s="843"/>
      <c r="G709" s="842"/>
      <c r="H709" s="843"/>
      <c r="I709" s="843"/>
      <c r="J709" s="842"/>
      <c r="K709" s="843"/>
      <c r="L709" s="843"/>
      <c r="M709" s="842"/>
      <c r="N709" s="842"/>
      <c r="O709" s="842"/>
      <c r="P709" s="842"/>
      <c r="Q709" s="853"/>
      <c r="R709" s="853"/>
      <c r="S709" s="853"/>
      <c r="T709" s="853"/>
      <c r="U709" s="853"/>
      <c r="V709" s="853"/>
      <c r="W709" s="853"/>
      <c r="X709" s="853"/>
      <c r="Y709" s="853"/>
      <c r="Z709" s="853"/>
      <c r="AA709" s="835"/>
      <c r="AB709" s="836"/>
      <c r="AC709" s="836"/>
      <c r="AD709" s="840"/>
      <c r="AE709" s="840"/>
      <c r="AF709" s="841"/>
      <c r="AG709" s="850"/>
      <c r="AH709" s="851"/>
      <c r="AI709" s="851"/>
      <c r="AJ709" s="852"/>
      <c r="AK709" s="839"/>
      <c r="AL709" s="839"/>
      <c r="AM709" s="839"/>
      <c r="AN709" s="854"/>
      <c r="AO709" s="840"/>
      <c r="AP709" s="849">
        <f t="shared" si="174"/>
        <v>0</v>
      </c>
      <c r="AQ709" s="849"/>
      <c r="AR709" s="849"/>
      <c r="AS709" s="849"/>
      <c r="AT709" s="847"/>
      <c r="AU709" s="848"/>
      <c r="AV709" s="834"/>
      <c r="AW709" s="834"/>
      <c r="AX709" s="834"/>
      <c r="AY709" s="834"/>
      <c r="AZ709" s="834"/>
      <c r="BA709" s="834"/>
      <c r="BB709" s="834"/>
      <c r="BC709" s="834"/>
      <c r="BD709" s="844"/>
      <c r="BE709" s="845"/>
      <c r="BF709" s="846"/>
      <c r="BG709" s="842"/>
      <c r="BH709" s="843"/>
      <c r="BI709" s="843"/>
      <c r="ET709" s="33"/>
      <c r="EU709" s="37">
        <f t="shared" si="161"/>
        <v>0</v>
      </c>
      <c r="EV709" s="37" t="str">
        <f t="shared" si="162"/>
        <v/>
      </c>
      <c r="EX709" s="21">
        <f>IF(AND(OR($M709=PL①!$A$25,$M709=PL①!$A$26,$M709=PL①!$A$27),OR($AG709=PL①!$H$26,$AG709=PL①!$H$27,$AG709=PL①!$H$28)),1,0)</f>
        <v>0</v>
      </c>
      <c r="EY709" s="21">
        <f t="shared" si="163"/>
        <v>0</v>
      </c>
      <c r="EZ709" s="112">
        <f>IF($EY709=0,1,IF($O$73="",0,VLOOKUP($O$73,PL②!$A$58:$P$1517,$EY709))+IF($AD$73="",0,VLOOKUP($AD$73,PL②!$A$58:$P$1517,$EY709))+IF($AS$73="",0,VLOOKUP($AS$73,PL②!$A$58:$P$1517,$EY709)))</f>
        <v>1</v>
      </c>
      <c r="FA709" s="21" t="str">
        <f t="shared" si="164"/>
        <v/>
      </c>
      <c r="FB709" s="112"/>
      <c r="FC709" s="21">
        <f>IF(OR($M709=PL①!$A$25,$M709=PL①!$A$26,$M709=PL①!$A$28,$M709=PL①!$A$29),1,0)</f>
        <v>0</v>
      </c>
      <c r="FF709" s="21">
        <f t="shared" si="165"/>
        <v>0</v>
      </c>
      <c r="FG709" s="21">
        <f t="shared" si="166"/>
        <v>0</v>
      </c>
      <c r="FH709" s="21">
        <f>IF(AND($AG709=PL①!$H$29,OR(入力①申請書項目!$M709=PL①!$A$25,入力①申請書項目!$M709=PL①!$A$26,入力①申請書項目!$M709=PL①!$A$27)),1,0)</f>
        <v>0</v>
      </c>
      <c r="FI709" s="21">
        <f>IF(AND($O$69=PL②!$G$1,入力①申請書項目!$AG709=PL①!$H$26,OR(入力①申請書項目!$M709=PL①!$A$25,入力①申請書項目!$M709=PL①!$A$26,入力①申請書項目!$M709=PL①!$A$28,入力①申請書項目!$M709=PL①!$A$29)),1,0)</f>
        <v>0</v>
      </c>
      <c r="FJ709" s="21">
        <f>IF(AND($AT709=PL①!$D$26,OR(入力①申請書項目!$M709=PL①!$A$25,入力①申請書項目!$M709=PL①!$A$26,入力①申請書項目!$M709=PL①!$A$27)),1,0)</f>
        <v>0</v>
      </c>
      <c r="FL709" s="37" t="str">
        <f t="shared" si="167"/>
        <v/>
      </c>
      <c r="FM709" s="37" t="str">
        <f t="shared" si="168"/>
        <v/>
      </c>
      <c r="FN709" s="37" t="str">
        <f t="shared" si="169"/>
        <v/>
      </c>
      <c r="FO709" s="37" t="str">
        <f t="shared" si="170"/>
        <v/>
      </c>
      <c r="FP709" s="37" t="str">
        <f t="shared" si="171"/>
        <v/>
      </c>
      <c r="FR709" s="54">
        <f t="shared" si="172"/>
        <v>1</v>
      </c>
      <c r="FS709" s="54" t="str">
        <f t="shared" si="173"/>
        <v/>
      </c>
    </row>
    <row r="710" spans="4:175">
      <c r="D710" s="410">
        <v>542</v>
      </c>
      <c r="E710" s="842"/>
      <c r="F710" s="843"/>
      <c r="G710" s="842"/>
      <c r="H710" s="843"/>
      <c r="I710" s="843"/>
      <c r="J710" s="842"/>
      <c r="K710" s="843"/>
      <c r="L710" s="843"/>
      <c r="M710" s="842"/>
      <c r="N710" s="842"/>
      <c r="O710" s="842"/>
      <c r="P710" s="842"/>
      <c r="Q710" s="853"/>
      <c r="R710" s="853"/>
      <c r="S710" s="853"/>
      <c r="T710" s="853"/>
      <c r="U710" s="853"/>
      <c r="V710" s="853"/>
      <c r="W710" s="853"/>
      <c r="X710" s="853"/>
      <c r="Y710" s="853"/>
      <c r="Z710" s="853"/>
      <c r="AA710" s="835"/>
      <c r="AB710" s="836"/>
      <c r="AC710" s="836"/>
      <c r="AD710" s="841"/>
      <c r="AE710" s="853"/>
      <c r="AF710" s="853"/>
      <c r="AG710" s="842"/>
      <c r="AH710" s="842"/>
      <c r="AI710" s="842"/>
      <c r="AJ710" s="842"/>
      <c r="AK710" s="839"/>
      <c r="AL710" s="839"/>
      <c r="AM710" s="839"/>
      <c r="AN710" s="853"/>
      <c r="AO710" s="853"/>
      <c r="AP710" s="849">
        <f t="shared" si="174"/>
        <v>0</v>
      </c>
      <c r="AQ710" s="849"/>
      <c r="AR710" s="849"/>
      <c r="AS710" s="849"/>
      <c r="AT710" s="855"/>
      <c r="AU710" s="855"/>
      <c r="AV710" s="834"/>
      <c r="AW710" s="834"/>
      <c r="AX710" s="834"/>
      <c r="AY710" s="834"/>
      <c r="AZ710" s="834"/>
      <c r="BA710" s="834"/>
      <c r="BB710" s="834"/>
      <c r="BC710" s="834"/>
      <c r="BD710" s="834"/>
      <c r="BE710" s="834"/>
      <c r="BF710" s="834"/>
      <c r="BG710" s="842"/>
      <c r="BH710" s="843"/>
      <c r="BI710" s="843"/>
      <c r="ET710" s="33"/>
      <c r="EU710" s="37">
        <f t="shared" si="161"/>
        <v>0</v>
      </c>
      <c r="EV710" s="37" t="str">
        <f t="shared" si="162"/>
        <v/>
      </c>
      <c r="EX710" s="21">
        <f>IF(AND(OR($M710=PL①!$A$25,$M710=PL①!$A$26,$M710=PL①!$A$27),OR($AG710=PL①!$H$26,$AG710=PL①!$H$27,$AG710=PL①!$H$28)),1,0)</f>
        <v>0</v>
      </c>
      <c r="EY710" s="21">
        <f t="shared" si="163"/>
        <v>0</v>
      </c>
      <c r="EZ710" s="112">
        <f>IF($EY710=0,1,IF($O$73="",0,VLOOKUP($O$73,PL②!$A$58:$P$1517,$EY710))+IF($AD$73="",0,VLOOKUP($AD$73,PL②!$A$58:$P$1517,$EY710))+IF($AS$73="",0,VLOOKUP($AS$73,PL②!$A$58:$P$1517,$EY710)))</f>
        <v>1</v>
      </c>
      <c r="FA710" s="21" t="str">
        <f t="shared" si="164"/>
        <v/>
      </c>
      <c r="FB710" s="112"/>
      <c r="FC710" s="21">
        <f>IF(OR($M710=PL①!$A$25,$M710=PL①!$A$26,$M710=PL①!$A$28,$M710=PL①!$A$29),1,0)</f>
        <v>0</v>
      </c>
      <c r="FF710" s="21">
        <f t="shared" si="165"/>
        <v>0</v>
      </c>
      <c r="FG710" s="21">
        <f t="shared" si="166"/>
        <v>0</v>
      </c>
      <c r="FH710" s="21">
        <f>IF(AND($AG710=PL①!$H$29,OR(入力①申請書項目!$M710=PL①!$A$25,入力①申請書項目!$M710=PL①!$A$26,入力①申請書項目!$M710=PL①!$A$27)),1,0)</f>
        <v>0</v>
      </c>
      <c r="FI710" s="21">
        <f>IF(AND($O$69=PL②!$G$1,入力①申請書項目!$AG710=PL①!$H$26,OR(入力①申請書項目!$M710=PL①!$A$25,入力①申請書項目!$M710=PL①!$A$26,入力①申請書項目!$M710=PL①!$A$28,入力①申請書項目!$M710=PL①!$A$29)),1,0)</f>
        <v>0</v>
      </c>
      <c r="FJ710" s="21">
        <f>IF(AND($AT710=PL①!$D$26,OR(入力①申請書項目!$M710=PL①!$A$25,入力①申請書項目!$M710=PL①!$A$26,入力①申請書項目!$M710=PL①!$A$27)),1,0)</f>
        <v>0</v>
      </c>
      <c r="FL710" s="37" t="str">
        <f t="shared" si="167"/>
        <v/>
      </c>
      <c r="FM710" s="37" t="str">
        <f t="shared" si="168"/>
        <v/>
      </c>
      <c r="FN710" s="37" t="str">
        <f t="shared" si="169"/>
        <v/>
      </c>
      <c r="FO710" s="37" t="str">
        <f t="shared" si="170"/>
        <v/>
      </c>
      <c r="FP710" s="37" t="str">
        <f t="shared" si="171"/>
        <v/>
      </c>
      <c r="FR710" s="54">
        <f t="shared" si="172"/>
        <v>1</v>
      </c>
      <c r="FS710" s="54" t="str">
        <f t="shared" si="173"/>
        <v/>
      </c>
    </row>
    <row r="711" spans="4:175">
      <c r="D711" s="410">
        <v>543</v>
      </c>
      <c r="E711" s="842"/>
      <c r="F711" s="843"/>
      <c r="G711" s="842"/>
      <c r="H711" s="843"/>
      <c r="I711" s="843"/>
      <c r="J711" s="842"/>
      <c r="K711" s="843"/>
      <c r="L711" s="843"/>
      <c r="M711" s="842"/>
      <c r="N711" s="842"/>
      <c r="O711" s="842"/>
      <c r="P711" s="842"/>
      <c r="Q711" s="853"/>
      <c r="R711" s="853"/>
      <c r="S711" s="853"/>
      <c r="T711" s="853"/>
      <c r="U711" s="853"/>
      <c r="V711" s="853"/>
      <c r="W711" s="853"/>
      <c r="X711" s="853"/>
      <c r="Y711" s="853"/>
      <c r="Z711" s="853"/>
      <c r="AA711" s="837"/>
      <c r="AB711" s="838"/>
      <c r="AC711" s="838"/>
      <c r="AD711" s="841"/>
      <c r="AE711" s="853"/>
      <c r="AF711" s="853"/>
      <c r="AG711" s="842"/>
      <c r="AH711" s="842"/>
      <c r="AI711" s="842"/>
      <c r="AJ711" s="842"/>
      <c r="AK711" s="839"/>
      <c r="AL711" s="839"/>
      <c r="AM711" s="839"/>
      <c r="AN711" s="853"/>
      <c r="AO711" s="853"/>
      <c r="AP711" s="849">
        <f t="shared" si="174"/>
        <v>0</v>
      </c>
      <c r="AQ711" s="849"/>
      <c r="AR711" s="849"/>
      <c r="AS711" s="849"/>
      <c r="AT711" s="855"/>
      <c r="AU711" s="855"/>
      <c r="AV711" s="834"/>
      <c r="AW711" s="834"/>
      <c r="AX711" s="834"/>
      <c r="AY711" s="834"/>
      <c r="AZ711" s="834"/>
      <c r="BA711" s="834"/>
      <c r="BB711" s="834"/>
      <c r="BC711" s="834"/>
      <c r="BD711" s="834"/>
      <c r="BE711" s="834"/>
      <c r="BF711" s="834"/>
      <c r="BG711" s="842"/>
      <c r="BH711" s="843"/>
      <c r="BI711" s="843"/>
      <c r="ET711" s="33"/>
      <c r="EU711" s="37">
        <f t="shared" si="161"/>
        <v>0</v>
      </c>
      <c r="EV711" s="37" t="str">
        <f t="shared" si="162"/>
        <v/>
      </c>
      <c r="EX711" s="21">
        <f>IF(AND(OR($M711=PL①!$A$25,$M711=PL①!$A$26,$M711=PL①!$A$27),OR($AG711=PL①!$H$26,$AG711=PL①!$H$27,$AG711=PL①!$H$28)),1,0)</f>
        <v>0</v>
      </c>
      <c r="EY711" s="21">
        <f t="shared" si="163"/>
        <v>0</v>
      </c>
      <c r="EZ711" s="112">
        <f>IF($EY711=0,1,IF($O$73="",0,VLOOKUP($O$73,PL②!$A$58:$P$1517,$EY711))+IF($AD$73="",0,VLOOKUP($AD$73,PL②!$A$58:$P$1517,$EY711))+IF($AS$73="",0,VLOOKUP($AS$73,PL②!$A$58:$P$1517,$EY711)))</f>
        <v>1</v>
      </c>
      <c r="FA711" s="21" t="str">
        <f t="shared" si="164"/>
        <v/>
      </c>
      <c r="FB711" s="112"/>
      <c r="FC711" s="21">
        <f>IF(OR($M711=PL①!$A$25,$M711=PL①!$A$26,$M711=PL①!$A$28,$M711=PL①!$A$29),1,0)</f>
        <v>0</v>
      </c>
      <c r="FF711" s="21">
        <f t="shared" si="165"/>
        <v>0</v>
      </c>
      <c r="FG711" s="21">
        <f t="shared" si="166"/>
        <v>0</v>
      </c>
      <c r="FH711" s="21">
        <f>IF(AND($AG711=PL①!$H$29,OR(入力①申請書項目!$M711=PL①!$A$25,入力①申請書項目!$M711=PL①!$A$26,入力①申請書項目!$M711=PL①!$A$27)),1,0)</f>
        <v>0</v>
      </c>
      <c r="FI711" s="21">
        <f>IF(AND($O$69=PL②!$G$1,入力①申請書項目!$AG711=PL①!$H$26,OR(入力①申請書項目!$M711=PL①!$A$25,入力①申請書項目!$M711=PL①!$A$26,入力①申請書項目!$M711=PL①!$A$28,入力①申請書項目!$M711=PL①!$A$29)),1,0)</f>
        <v>0</v>
      </c>
      <c r="FJ711" s="21">
        <f>IF(AND($AT711=PL①!$D$26,OR(入力①申請書項目!$M711=PL①!$A$25,入力①申請書項目!$M711=PL①!$A$26,入力①申請書項目!$M711=PL①!$A$27)),1,0)</f>
        <v>0</v>
      </c>
      <c r="FL711" s="37" t="str">
        <f t="shared" si="167"/>
        <v/>
      </c>
      <c r="FM711" s="37" t="str">
        <f t="shared" si="168"/>
        <v/>
      </c>
      <c r="FN711" s="37" t="str">
        <f t="shared" si="169"/>
        <v/>
      </c>
      <c r="FO711" s="37" t="str">
        <f t="shared" si="170"/>
        <v/>
      </c>
      <c r="FP711" s="37" t="str">
        <f t="shared" si="171"/>
        <v/>
      </c>
      <c r="FR711" s="54">
        <f t="shared" si="172"/>
        <v>1</v>
      </c>
      <c r="FS711" s="54" t="str">
        <f t="shared" si="173"/>
        <v/>
      </c>
    </row>
    <row r="712" spans="4:175">
      <c r="D712" s="410">
        <v>544</v>
      </c>
      <c r="E712" s="842"/>
      <c r="F712" s="843"/>
      <c r="G712" s="842"/>
      <c r="H712" s="843"/>
      <c r="I712" s="843"/>
      <c r="J712" s="842"/>
      <c r="K712" s="843"/>
      <c r="L712" s="843"/>
      <c r="M712" s="842"/>
      <c r="N712" s="842"/>
      <c r="O712" s="842"/>
      <c r="P712" s="842"/>
      <c r="Q712" s="853"/>
      <c r="R712" s="853"/>
      <c r="S712" s="853"/>
      <c r="T712" s="853"/>
      <c r="U712" s="853"/>
      <c r="V712" s="853"/>
      <c r="W712" s="853"/>
      <c r="X712" s="853"/>
      <c r="Y712" s="853"/>
      <c r="Z712" s="853"/>
      <c r="AA712" s="835"/>
      <c r="AB712" s="836"/>
      <c r="AC712" s="836"/>
      <c r="AD712" s="840"/>
      <c r="AE712" s="840"/>
      <c r="AF712" s="841"/>
      <c r="AG712" s="850"/>
      <c r="AH712" s="851"/>
      <c r="AI712" s="851"/>
      <c r="AJ712" s="852"/>
      <c r="AK712" s="839"/>
      <c r="AL712" s="839"/>
      <c r="AM712" s="839"/>
      <c r="AN712" s="854"/>
      <c r="AO712" s="840"/>
      <c r="AP712" s="849">
        <f t="shared" si="174"/>
        <v>0</v>
      </c>
      <c r="AQ712" s="849"/>
      <c r="AR712" s="849"/>
      <c r="AS712" s="849"/>
      <c r="AT712" s="847"/>
      <c r="AU712" s="848"/>
      <c r="AV712" s="834"/>
      <c r="AW712" s="834"/>
      <c r="AX712" s="834"/>
      <c r="AY712" s="834"/>
      <c r="AZ712" s="834"/>
      <c r="BA712" s="834"/>
      <c r="BB712" s="834"/>
      <c r="BC712" s="834"/>
      <c r="BD712" s="844"/>
      <c r="BE712" s="845"/>
      <c r="BF712" s="846"/>
      <c r="BG712" s="842"/>
      <c r="BH712" s="843"/>
      <c r="BI712" s="843"/>
      <c r="ET712" s="33"/>
      <c r="EU712" s="37">
        <f t="shared" si="161"/>
        <v>0</v>
      </c>
      <c r="EV712" s="37" t="str">
        <f t="shared" si="162"/>
        <v/>
      </c>
      <c r="EX712" s="21">
        <f>IF(AND(OR($M712=PL①!$A$25,$M712=PL①!$A$26,$M712=PL①!$A$27),OR($AG712=PL①!$H$26,$AG712=PL①!$H$27,$AG712=PL①!$H$28)),1,0)</f>
        <v>0</v>
      </c>
      <c r="EY712" s="21">
        <f t="shared" si="163"/>
        <v>0</v>
      </c>
      <c r="EZ712" s="112">
        <f>IF($EY712=0,1,IF($O$73="",0,VLOOKUP($O$73,PL②!$A$58:$P$1517,$EY712))+IF($AD$73="",0,VLOOKUP($AD$73,PL②!$A$58:$P$1517,$EY712))+IF($AS$73="",0,VLOOKUP($AS$73,PL②!$A$58:$P$1517,$EY712)))</f>
        <v>1</v>
      </c>
      <c r="FA712" s="21" t="str">
        <f t="shared" si="164"/>
        <v/>
      </c>
      <c r="FB712" s="112"/>
      <c r="FC712" s="21">
        <f>IF(OR($M712=PL①!$A$25,$M712=PL①!$A$26,$M712=PL①!$A$28,$M712=PL①!$A$29),1,0)</f>
        <v>0</v>
      </c>
      <c r="FF712" s="21">
        <f t="shared" si="165"/>
        <v>0</v>
      </c>
      <c r="FG712" s="21">
        <f t="shared" si="166"/>
        <v>0</v>
      </c>
      <c r="FH712" s="21">
        <f>IF(AND($AG712=PL①!$H$29,OR(入力①申請書項目!$M712=PL①!$A$25,入力①申請書項目!$M712=PL①!$A$26,入力①申請書項目!$M712=PL①!$A$27)),1,0)</f>
        <v>0</v>
      </c>
      <c r="FI712" s="21">
        <f>IF(AND($O$69=PL②!$G$1,入力①申請書項目!$AG712=PL①!$H$26,OR(入力①申請書項目!$M712=PL①!$A$25,入力①申請書項目!$M712=PL①!$A$26,入力①申請書項目!$M712=PL①!$A$28,入力①申請書項目!$M712=PL①!$A$29)),1,0)</f>
        <v>0</v>
      </c>
      <c r="FJ712" s="21">
        <f>IF(AND($AT712=PL①!$D$26,OR(入力①申請書項目!$M712=PL①!$A$25,入力①申請書項目!$M712=PL①!$A$26,入力①申請書項目!$M712=PL①!$A$27)),1,0)</f>
        <v>0</v>
      </c>
      <c r="FL712" s="37" t="str">
        <f t="shared" si="167"/>
        <v/>
      </c>
      <c r="FM712" s="37" t="str">
        <f t="shared" si="168"/>
        <v/>
      </c>
      <c r="FN712" s="37" t="str">
        <f t="shared" si="169"/>
        <v/>
      </c>
      <c r="FO712" s="37" t="str">
        <f t="shared" si="170"/>
        <v/>
      </c>
      <c r="FP712" s="37" t="str">
        <f t="shared" si="171"/>
        <v/>
      </c>
      <c r="FR712" s="54">
        <f t="shared" si="172"/>
        <v>1</v>
      </c>
      <c r="FS712" s="54" t="str">
        <f t="shared" si="173"/>
        <v/>
      </c>
    </row>
    <row r="713" spans="4:175">
      <c r="D713" s="410">
        <v>545</v>
      </c>
      <c r="E713" s="842"/>
      <c r="F713" s="843"/>
      <c r="G713" s="842"/>
      <c r="H713" s="843"/>
      <c r="I713" s="843"/>
      <c r="J713" s="842"/>
      <c r="K713" s="843"/>
      <c r="L713" s="843"/>
      <c r="M713" s="842"/>
      <c r="N713" s="842"/>
      <c r="O713" s="842"/>
      <c r="P713" s="842"/>
      <c r="Q713" s="853"/>
      <c r="R713" s="853"/>
      <c r="S713" s="853"/>
      <c r="T713" s="853"/>
      <c r="U713" s="853"/>
      <c r="V713" s="853"/>
      <c r="W713" s="853"/>
      <c r="X713" s="853"/>
      <c r="Y713" s="853"/>
      <c r="Z713" s="853"/>
      <c r="AA713" s="835"/>
      <c r="AB713" s="836"/>
      <c r="AC713" s="836"/>
      <c r="AD713" s="841"/>
      <c r="AE713" s="853"/>
      <c r="AF713" s="853"/>
      <c r="AG713" s="842"/>
      <c r="AH713" s="842"/>
      <c r="AI713" s="842"/>
      <c r="AJ713" s="842"/>
      <c r="AK713" s="839"/>
      <c r="AL713" s="839"/>
      <c r="AM713" s="839"/>
      <c r="AN713" s="853"/>
      <c r="AO713" s="853"/>
      <c r="AP713" s="849">
        <f t="shared" si="174"/>
        <v>0</v>
      </c>
      <c r="AQ713" s="849"/>
      <c r="AR713" s="849"/>
      <c r="AS713" s="849"/>
      <c r="AT713" s="855"/>
      <c r="AU713" s="855"/>
      <c r="AV713" s="834"/>
      <c r="AW713" s="834"/>
      <c r="AX713" s="834"/>
      <c r="AY713" s="834"/>
      <c r="AZ713" s="834"/>
      <c r="BA713" s="834"/>
      <c r="BB713" s="834"/>
      <c r="BC713" s="834"/>
      <c r="BD713" s="834"/>
      <c r="BE713" s="834"/>
      <c r="BF713" s="834"/>
      <c r="BG713" s="842"/>
      <c r="BH713" s="843"/>
      <c r="BI713" s="843"/>
      <c r="ET713" s="33"/>
      <c r="EU713" s="37">
        <f t="shared" si="161"/>
        <v>0</v>
      </c>
      <c r="EV713" s="37" t="str">
        <f t="shared" si="162"/>
        <v/>
      </c>
      <c r="EX713" s="21">
        <f>IF(AND(OR($M713=PL①!$A$25,$M713=PL①!$A$26,$M713=PL①!$A$27),OR($AG713=PL①!$H$26,$AG713=PL①!$H$27,$AG713=PL①!$H$28)),1,0)</f>
        <v>0</v>
      </c>
      <c r="EY713" s="21">
        <f t="shared" si="163"/>
        <v>0</v>
      </c>
      <c r="EZ713" s="112">
        <f>IF($EY713=0,1,IF($O$73="",0,VLOOKUP($O$73,PL②!$A$58:$P$1517,$EY713))+IF($AD$73="",0,VLOOKUP($AD$73,PL②!$A$58:$P$1517,$EY713))+IF($AS$73="",0,VLOOKUP($AS$73,PL②!$A$58:$P$1517,$EY713)))</f>
        <v>1</v>
      </c>
      <c r="FA713" s="21" t="str">
        <f t="shared" si="164"/>
        <v/>
      </c>
      <c r="FB713" s="112"/>
      <c r="FC713" s="21">
        <f>IF(OR($M713=PL①!$A$25,$M713=PL①!$A$26,$M713=PL①!$A$28,$M713=PL①!$A$29),1,0)</f>
        <v>0</v>
      </c>
      <c r="FF713" s="21">
        <f t="shared" si="165"/>
        <v>0</v>
      </c>
      <c r="FG713" s="21">
        <f t="shared" si="166"/>
        <v>0</v>
      </c>
      <c r="FH713" s="21">
        <f>IF(AND($AG713=PL①!$H$29,OR(入力①申請書項目!$M713=PL①!$A$25,入力①申請書項目!$M713=PL①!$A$26,入力①申請書項目!$M713=PL①!$A$27)),1,0)</f>
        <v>0</v>
      </c>
      <c r="FI713" s="21">
        <f>IF(AND($O$69=PL②!$G$1,入力①申請書項目!$AG713=PL①!$H$26,OR(入力①申請書項目!$M713=PL①!$A$25,入力①申請書項目!$M713=PL①!$A$26,入力①申請書項目!$M713=PL①!$A$28,入力①申請書項目!$M713=PL①!$A$29)),1,0)</f>
        <v>0</v>
      </c>
      <c r="FJ713" s="21">
        <f>IF(AND($AT713=PL①!$D$26,OR(入力①申請書項目!$M713=PL①!$A$25,入力①申請書項目!$M713=PL①!$A$26,入力①申請書項目!$M713=PL①!$A$27)),1,0)</f>
        <v>0</v>
      </c>
      <c r="FL713" s="37" t="str">
        <f t="shared" si="167"/>
        <v/>
      </c>
      <c r="FM713" s="37" t="str">
        <f t="shared" si="168"/>
        <v/>
      </c>
      <c r="FN713" s="37" t="str">
        <f t="shared" si="169"/>
        <v/>
      </c>
      <c r="FO713" s="37" t="str">
        <f t="shared" si="170"/>
        <v/>
      </c>
      <c r="FP713" s="37" t="str">
        <f t="shared" si="171"/>
        <v/>
      </c>
      <c r="FR713" s="54">
        <f t="shared" si="172"/>
        <v>1</v>
      </c>
      <c r="FS713" s="54" t="str">
        <f t="shared" si="173"/>
        <v/>
      </c>
    </row>
    <row r="714" spans="4:175">
      <c r="D714" s="410">
        <v>546</v>
      </c>
      <c r="E714" s="842"/>
      <c r="F714" s="843"/>
      <c r="G714" s="842"/>
      <c r="H714" s="843"/>
      <c r="I714" s="843"/>
      <c r="J714" s="842"/>
      <c r="K714" s="843"/>
      <c r="L714" s="843"/>
      <c r="M714" s="842"/>
      <c r="N714" s="842"/>
      <c r="O714" s="842"/>
      <c r="P714" s="842"/>
      <c r="Q714" s="853"/>
      <c r="R714" s="853"/>
      <c r="S714" s="853"/>
      <c r="T714" s="853"/>
      <c r="U714" s="853"/>
      <c r="V714" s="853"/>
      <c r="W714" s="853"/>
      <c r="X714" s="853"/>
      <c r="Y714" s="853"/>
      <c r="Z714" s="853"/>
      <c r="AA714" s="837"/>
      <c r="AB714" s="838"/>
      <c r="AC714" s="838"/>
      <c r="AD714" s="841"/>
      <c r="AE714" s="853"/>
      <c r="AF714" s="853"/>
      <c r="AG714" s="842"/>
      <c r="AH714" s="842"/>
      <c r="AI714" s="842"/>
      <c r="AJ714" s="842"/>
      <c r="AK714" s="839"/>
      <c r="AL714" s="839"/>
      <c r="AM714" s="839"/>
      <c r="AN714" s="853"/>
      <c r="AO714" s="853"/>
      <c r="AP714" s="849">
        <f t="shared" si="174"/>
        <v>0</v>
      </c>
      <c r="AQ714" s="849"/>
      <c r="AR714" s="849"/>
      <c r="AS714" s="849"/>
      <c r="AT714" s="855"/>
      <c r="AU714" s="855"/>
      <c r="AV714" s="834"/>
      <c r="AW714" s="834"/>
      <c r="AX714" s="834"/>
      <c r="AY714" s="834"/>
      <c r="AZ714" s="834"/>
      <c r="BA714" s="834"/>
      <c r="BB714" s="834"/>
      <c r="BC714" s="834"/>
      <c r="BD714" s="834"/>
      <c r="BE714" s="834"/>
      <c r="BF714" s="834"/>
      <c r="BG714" s="842"/>
      <c r="BH714" s="843"/>
      <c r="BI714" s="843"/>
      <c r="ET714" s="33"/>
      <c r="EU714" s="37">
        <f t="shared" si="161"/>
        <v>0</v>
      </c>
      <c r="EV714" s="37" t="str">
        <f t="shared" si="162"/>
        <v/>
      </c>
      <c r="EX714" s="21">
        <f>IF(AND(OR($M714=PL①!$A$25,$M714=PL①!$A$26,$M714=PL①!$A$27),OR($AG714=PL①!$H$26,$AG714=PL①!$H$27,$AG714=PL①!$H$28)),1,0)</f>
        <v>0</v>
      </c>
      <c r="EY714" s="21">
        <f t="shared" si="163"/>
        <v>0</v>
      </c>
      <c r="EZ714" s="112">
        <f>IF($EY714=0,1,IF($O$73="",0,VLOOKUP($O$73,PL②!$A$58:$P$1517,$EY714))+IF($AD$73="",0,VLOOKUP($AD$73,PL②!$A$58:$P$1517,$EY714))+IF($AS$73="",0,VLOOKUP($AS$73,PL②!$A$58:$P$1517,$EY714)))</f>
        <v>1</v>
      </c>
      <c r="FA714" s="21" t="str">
        <f t="shared" si="164"/>
        <v/>
      </c>
      <c r="FB714" s="112"/>
      <c r="FC714" s="21">
        <f>IF(OR($M714=PL①!$A$25,$M714=PL①!$A$26,$M714=PL①!$A$28,$M714=PL①!$A$29),1,0)</f>
        <v>0</v>
      </c>
      <c r="FF714" s="21">
        <f t="shared" si="165"/>
        <v>0</v>
      </c>
      <c r="FG714" s="21">
        <f t="shared" si="166"/>
        <v>0</v>
      </c>
      <c r="FH714" s="21">
        <f>IF(AND($AG714=PL①!$H$29,OR(入力①申請書項目!$M714=PL①!$A$25,入力①申請書項目!$M714=PL①!$A$26,入力①申請書項目!$M714=PL①!$A$27)),1,0)</f>
        <v>0</v>
      </c>
      <c r="FI714" s="21">
        <f>IF(AND($O$69=PL②!$G$1,入力①申請書項目!$AG714=PL①!$H$26,OR(入力①申請書項目!$M714=PL①!$A$25,入力①申請書項目!$M714=PL①!$A$26,入力①申請書項目!$M714=PL①!$A$28,入力①申請書項目!$M714=PL①!$A$29)),1,0)</f>
        <v>0</v>
      </c>
      <c r="FJ714" s="21">
        <f>IF(AND($AT714=PL①!$D$26,OR(入力①申請書項目!$M714=PL①!$A$25,入力①申請書項目!$M714=PL①!$A$26,入力①申請書項目!$M714=PL①!$A$27)),1,0)</f>
        <v>0</v>
      </c>
      <c r="FL714" s="37" t="str">
        <f t="shared" si="167"/>
        <v/>
      </c>
      <c r="FM714" s="37" t="str">
        <f t="shared" si="168"/>
        <v/>
      </c>
      <c r="FN714" s="37" t="str">
        <f t="shared" si="169"/>
        <v/>
      </c>
      <c r="FO714" s="37" t="str">
        <f t="shared" si="170"/>
        <v/>
      </c>
      <c r="FP714" s="37" t="str">
        <f t="shared" si="171"/>
        <v/>
      </c>
      <c r="FR714" s="54">
        <f t="shared" si="172"/>
        <v>1</v>
      </c>
      <c r="FS714" s="54" t="str">
        <f t="shared" si="173"/>
        <v/>
      </c>
    </row>
    <row r="715" spans="4:175">
      <c r="D715" s="410">
        <v>547</v>
      </c>
      <c r="E715" s="842"/>
      <c r="F715" s="843"/>
      <c r="G715" s="842"/>
      <c r="H715" s="843"/>
      <c r="I715" s="843"/>
      <c r="J715" s="842"/>
      <c r="K715" s="843"/>
      <c r="L715" s="843"/>
      <c r="M715" s="842"/>
      <c r="N715" s="842"/>
      <c r="O715" s="842"/>
      <c r="P715" s="842"/>
      <c r="Q715" s="853"/>
      <c r="R715" s="853"/>
      <c r="S715" s="853"/>
      <c r="T715" s="853"/>
      <c r="U715" s="853"/>
      <c r="V715" s="853"/>
      <c r="W715" s="853"/>
      <c r="X715" s="853"/>
      <c r="Y715" s="853"/>
      <c r="Z715" s="853"/>
      <c r="AA715" s="835"/>
      <c r="AB715" s="836"/>
      <c r="AC715" s="836"/>
      <c r="AD715" s="840"/>
      <c r="AE715" s="840"/>
      <c r="AF715" s="841"/>
      <c r="AG715" s="850"/>
      <c r="AH715" s="851"/>
      <c r="AI715" s="851"/>
      <c r="AJ715" s="852"/>
      <c r="AK715" s="839"/>
      <c r="AL715" s="839"/>
      <c r="AM715" s="839"/>
      <c r="AN715" s="854"/>
      <c r="AO715" s="840"/>
      <c r="AP715" s="849">
        <f t="shared" si="174"/>
        <v>0</v>
      </c>
      <c r="AQ715" s="849"/>
      <c r="AR715" s="849"/>
      <c r="AS715" s="849"/>
      <c r="AT715" s="847"/>
      <c r="AU715" s="848"/>
      <c r="AV715" s="834"/>
      <c r="AW715" s="834"/>
      <c r="AX715" s="834"/>
      <c r="AY715" s="834"/>
      <c r="AZ715" s="834"/>
      <c r="BA715" s="834"/>
      <c r="BB715" s="834"/>
      <c r="BC715" s="834"/>
      <c r="BD715" s="844"/>
      <c r="BE715" s="845"/>
      <c r="BF715" s="846"/>
      <c r="BG715" s="842"/>
      <c r="BH715" s="843"/>
      <c r="BI715" s="843"/>
      <c r="ET715" s="33"/>
      <c r="EU715" s="37">
        <f t="shared" si="161"/>
        <v>0</v>
      </c>
      <c r="EV715" s="37" t="str">
        <f t="shared" si="162"/>
        <v/>
      </c>
      <c r="EX715" s="21">
        <f>IF(AND(OR($M715=PL①!$A$25,$M715=PL①!$A$26,$M715=PL①!$A$27),OR($AG715=PL①!$H$26,$AG715=PL①!$H$27,$AG715=PL①!$H$28)),1,0)</f>
        <v>0</v>
      </c>
      <c r="EY715" s="21">
        <f t="shared" si="163"/>
        <v>0</v>
      </c>
      <c r="EZ715" s="112">
        <f>IF($EY715=0,1,IF($O$73="",0,VLOOKUP($O$73,PL②!$A$58:$P$1517,$EY715))+IF($AD$73="",0,VLOOKUP($AD$73,PL②!$A$58:$P$1517,$EY715))+IF($AS$73="",0,VLOOKUP($AS$73,PL②!$A$58:$P$1517,$EY715)))</f>
        <v>1</v>
      </c>
      <c r="FA715" s="21" t="str">
        <f t="shared" si="164"/>
        <v/>
      </c>
      <c r="FB715" s="112"/>
      <c r="FC715" s="21">
        <f>IF(OR($M715=PL①!$A$25,$M715=PL①!$A$26,$M715=PL①!$A$28,$M715=PL①!$A$29),1,0)</f>
        <v>0</v>
      </c>
      <c r="FF715" s="21">
        <f t="shared" si="165"/>
        <v>0</v>
      </c>
      <c r="FG715" s="21">
        <f t="shared" si="166"/>
        <v>0</v>
      </c>
      <c r="FH715" s="21">
        <f>IF(AND($AG715=PL①!$H$29,OR(入力①申請書項目!$M715=PL①!$A$25,入力①申請書項目!$M715=PL①!$A$26,入力①申請書項目!$M715=PL①!$A$27)),1,0)</f>
        <v>0</v>
      </c>
      <c r="FI715" s="21">
        <f>IF(AND($O$69=PL②!$G$1,入力①申請書項目!$AG715=PL①!$H$26,OR(入力①申請書項目!$M715=PL①!$A$25,入力①申請書項目!$M715=PL①!$A$26,入力①申請書項目!$M715=PL①!$A$28,入力①申請書項目!$M715=PL①!$A$29)),1,0)</f>
        <v>0</v>
      </c>
      <c r="FJ715" s="21">
        <f>IF(AND($AT715=PL①!$D$26,OR(入力①申請書項目!$M715=PL①!$A$25,入力①申請書項目!$M715=PL①!$A$26,入力①申請書項目!$M715=PL①!$A$27)),1,0)</f>
        <v>0</v>
      </c>
      <c r="FL715" s="37" t="str">
        <f t="shared" si="167"/>
        <v/>
      </c>
      <c r="FM715" s="37" t="str">
        <f t="shared" si="168"/>
        <v/>
      </c>
      <c r="FN715" s="37" t="str">
        <f t="shared" si="169"/>
        <v/>
      </c>
      <c r="FO715" s="37" t="str">
        <f t="shared" si="170"/>
        <v/>
      </c>
      <c r="FP715" s="37" t="str">
        <f t="shared" si="171"/>
        <v/>
      </c>
      <c r="FR715" s="54">
        <f t="shared" si="172"/>
        <v>1</v>
      </c>
      <c r="FS715" s="54" t="str">
        <f t="shared" si="173"/>
        <v/>
      </c>
    </row>
    <row r="716" spans="4:175">
      <c r="D716" s="410">
        <v>548</v>
      </c>
      <c r="E716" s="842"/>
      <c r="F716" s="843"/>
      <c r="G716" s="842"/>
      <c r="H716" s="843"/>
      <c r="I716" s="843"/>
      <c r="J716" s="842"/>
      <c r="K716" s="843"/>
      <c r="L716" s="843"/>
      <c r="M716" s="842"/>
      <c r="N716" s="842"/>
      <c r="O716" s="842"/>
      <c r="P716" s="842"/>
      <c r="Q716" s="853"/>
      <c r="R716" s="853"/>
      <c r="S716" s="853"/>
      <c r="T716" s="853"/>
      <c r="U716" s="853"/>
      <c r="V716" s="853"/>
      <c r="W716" s="853"/>
      <c r="X716" s="853"/>
      <c r="Y716" s="853"/>
      <c r="Z716" s="853"/>
      <c r="AA716" s="835"/>
      <c r="AB716" s="836"/>
      <c r="AC716" s="836"/>
      <c r="AD716" s="841"/>
      <c r="AE716" s="853"/>
      <c r="AF716" s="853"/>
      <c r="AG716" s="842"/>
      <c r="AH716" s="842"/>
      <c r="AI716" s="842"/>
      <c r="AJ716" s="842"/>
      <c r="AK716" s="839"/>
      <c r="AL716" s="839"/>
      <c r="AM716" s="839"/>
      <c r="AN716" s="853"/>
      <c r="AO716" s="853"/>
      <c r="AP716" s="849">
        <f t="shared" si="174"/>
        <v>0</v>
      </c>
      <c r="AQ716" s="849"/>
      <c r="AR716" s="849"/>
      <c r="AS716" s="849"/>
      <c r="AT716" s="855"/>
      <c r="AU716" s="855"/>
      <c r="AV716" s="834"/>
      <c r="AW716" s="834"/>
      <c r="AX716" s="834"/>
      <c r="AY716" s="834"/>
      <c r="AZ716" s="834"/>
      <c r="BA716" s="834"/>
      <c r="BB716" s="834"/>
      <c r="BC716" s="834"/>
      <c r="BD716" s="834"/>
      <c r="BE716" s="834"/>
      <c r="BF716" s="834"/>
      <c r="BG716" s="842"/>
      <c r="BH716" s="843"/>
      <c r="BI716" s="843"/>
      <c r="ET716" s="33"/>
      <c r="EU716" s="37">
        <f t="shared" ref="EU716:EU779" si="175">IF($Q716="",0,1)</f>
        <v>0</v>
      </c>
      <c r="EV716" s="37" t="str">
        <f t="shared" ref="EV716:EV779" si="176">IF($Q716="","",$G716*12+$J716)</f>
        <v/>
      </c>
      <c r="EX716" s="21">
        <f>IF(AND(OR($M716=PL①!$A$25,$M716=PL①!$A$26,$M716=PL①!$A$27),OR($AG716=PL①!$H$26,$AG716=PL①!$H$27,$AG716=PL①!$H$28)),1,0)</f>
        <v>0</v>
      </c>
      <c r="EY716" s="21">
        <f t="shared" ref="EY716:EY779" si="177">IF($EX716=1,IF($AA716="埼玉県",10,0)+IF($AA716="千葉県",11,0)+IF($AA716="東京都",12,0)+IF($AA716="神奈川県",13,0)+IF($AA716="愛知県",14,0)+IF($AA716="京都府",15,0)+IF($AA716="大阪府",16,0),0)</f>
        <v>0</v>
      </c>
      <c r="EZ716" s="112">
        <f>IF($EY716=0,1,IF($O$73="",0,VLOOKUP($O$73,PL②!$A$58:$P$1517,$EY716))+IF($AD$73="",0,VLOOKUP($AD$73,PL②!$A$58:$P$1517,$EY716))+IF($AS$73="",0,VLOOKUP($AS$73,PL②!$A$58:$P$1517,$EY716)))</f>
        <v>1</v>
      </c>
      <c r="FA716" s="21" t="str">
        <f t="shared" ref="FA716:FA779" si="178">IF($EZ716=0,"No."&amp;ROW($A575)&amp;" ","")</f>
        <v/>
      </c>
      <c r="FB716" s="112"/>
      <c r="FC716" s="21">
        <f>IF(OR($M716=PL①!$A$25,$M716=PL①!$A$26,$M716=PL①!$A$28,$M716=PL①!$A$29),1,0)</f>
        <v>0</v>
      </c>
      <c r="FF716" s="21">
        <f t="shared" ref="FF716:FF779" si="179">IF(AND($EV716&lt;$EV$176,$FC716=1),1,0)</f>
        <v>0</v>
      </c>
      <c r="FG716" s="21">
        <f t="shared" ref="FG716:FG779" si="180">IF(AND($EV716&lt;$EV$176,$EX716),1,0)</f>
        <v>0</v>
      </c>
      <c r="FH716" s="21">
        <f>IF(AND($AG716=PL①!$H$29,OR(入力①申請書項目!$M716=PL①!$A$25,入力①申請書項目!$M716=PL①!$A$26,入力①申請書項目!$M716=PL①!$A$27)),1,0)</f>
        <v>0</v>
      </c>
      <c r="FI716" s="21">
        <f>IF(AND($O$69=PL②!$G$1,入力①申請書項目!$AG716=PL①!$H$26,OR(入力①申請書項目!$M716=PL①!$A$25,入力①申請書項目!$M716=PL①!$A$26,入力①申請書項目!$M716=PL①!$A$28,入力①申請書項目!$M716=PL①!$A$29)),1,0)</f>
        <v>0</v>
      </c>
      <c r="FJ716" s="21">
        <f>IF(AND($AT716=PL①!$D$26,OR(入力①申請書項目!$M716=PL①!$A$25,入力①申請書項目!$M716=PL①!$A$26,入力①申請書項目!$M716=PL①!$A$27)),1,0)</f>
        <v>0</v>
      </c>
      <c r="FL716" s="37" t="str">
        <f t="shared" ref="FL716:FL779" si="181">IF($FF716=1,"No."&amp;ROW($A575)&amp;" ","")</f>
        <v/>
      </c>
      <c r="FM716" s="37" t="str">
        <f t="shared" ref="FM716:FM779" si="182">IF($FG716=1,"No."&amp;ROW($A575)&amp;" ","")</f>
        <v/>
      </c>
      <c r="FN716" s="37" t="str">
        <f t="shared" ref="FN716:FN779" si="183">IF($FH716=1,"No."&amp;ROW($A575)&amp;" ","")</f>
        <v/>
      </c>
      <c r="FO716" s="37" t="str">
        <f t="shared" ref="FO716:FO779" si="184">IF($FI716=1,"No."&amp;ROW($A575)&amp;" ","")</f>
        <v/>
      </c>
      <c r="FP716" s="37" t="str">
        <f t="shared" ref="FP716:FP779" si="185">IF($FJ716=1,"No."&amp;ROW($A575)&amp;" ","")</f>
        <v/>
      </c>
      <c r="FR716" s="54">
        <f t="shared" ref="FR716:FR779" si="186">IF($Q716="",1,IF($M716="",0,1)*IF($AA716="",0,1)*IF($AG716="",0,1)*IF($AV716="",0,1))</f>
        <v>1</v>
      </c>
      <c r="FS716" s="54" t="str">
        <f t="shared" si="173"/>
        <v/>
      </c>
    </row>
    <row r="717" spans="4:175">
      <c r="D717" s="410">
        <v>549</v>
      </c>
      <c r="E717" s="842"/>
      <c r="F717" s="843"/>
      <c r="G717" s="842"/>
      <c r="H717" s="843"/>
      <c r="I717" s="843"/>
      <c r="J717" s="842"/>
      <c r="K717" s="843"/>
      <c r="L717" s="843"/>
      <c r="M717" s="842"/>
      <c r="N717" s="842"/>
      <c r="O717" s="842"/>
      <c r="P717" s="842"/>
      <c r="Q717" s="853"/>
      <c r="R717" s="853"/>
      <c r="S717" s="853"/>
      <c r="T717" s="853"/>
      <c r="U717" s="853"/>
      <c r="V717" s="853"/>
      <c r="W717" s="853"/>
      <c r="X717" s="853"/>
      <c r="Y717" s="853"/>
      <c r="Z717" s="853"/>
      <c r="AA717" s="837"/>
      <c r="AB717" s="838"/>
      <c r="AC717" s="838"/>
      <c r="AD717" s="841"/>
      <c r="AE717" s="853"/>
      <c r="AF717" s="853"/>
      <c r="AG717" s="842"/>
      <c r="AH717" s="842"/>
      <c r="AI717" s="842"/>
      <c r="AJ717" s="842"/>
      <c r="AK717" s="839"/>
      <c r="AL717" s="839"/>
      <c r="AM717" s="839"/>
      <c r="AN717" s="853"/>
      <c r="AO717" s="853"/>
      <c r="AP717" s="849">
        <f t="shared" si="174"/>
        <v>0</v>
      </c>
      <c r="AQ717" s="849"/>
      <c r="AR717" s="849"/>
      <c r="AS717" s="849"/>
      <c r="AT717" s="855"/>
      <c r="AU717" s="855"/>
      <c r="AV717" s="834"/>
      <c r="AW717" s="834"/>
      <c r="AX717" s="834"/>
      <c r="AY717" s="834"/>
      <c r="AZ717" s="834"/>
      <c r="BA717" s="834"/>
      <c r="BB717" s="834"/>
      <c r="BC717" s="834"/>
      <c r="BD717" s="834"/>
      <c r="BE717" s="834"/>
      <c r="BF717" s="834"/>
      <c r="BG717" s="842"/>
      <c r="BH717" s="843"/>
      <c r="BI717" s="843"/>
      <c r="ET717" s="33"/>
      <c r="EU717" s="37">
        <f t="shared" si="175"/>
        <v>0</v>
      </c>
      <c r="EV717" s="37" t="str">
        <f t="shared" si="176"/>
        <v/>
      </c>
      <c r="EX717" s="21">
        <f>IF(AND(OR($M717=PL①!$A$25,$M717=PL①!$A$26,$M717=PL①!$A$27),OR($AG717=PL①!$H$26,$AG717=PL①!$H$27,$AG717=PL①!$H$28)),1,0)</f>
        <v>0</v>
      </c>
      <c r="EY717" s="21">
        <f t="shared" si="177"/>
        <v>0</v>
      </c>
      <c r="EZ717" s="112">
        <f>IF($EY717=0,1,IF($O$73="",0,VLOOKUP($O$73,PL②!$A$58:$P$1517,$EY717))+IF($AD$73="",0,VLOOKUP($AD$73,PL②!$A$58:$P$1517,$EY717))+IF($AS$73="",0,VLOOKUP($AS$73,PL②!$A$58:$P$1517,$EY717)))</f>
        <v>1</v>
      </c>
      <c r="FA717" s="21" t="str">
        <f t="shared" si="178"/>
        <v/>
      </c>
      <c r="FB717" s="112"/>
      <c r="FC717" s="21">
        <f>IF(OR($M717=PL①!$A$25,$M717=PL①!$A$26,$M717=PL①!$A$28,$M717=PL①!$A$29),1,0)</f>
        <v>0</v>
      </c>
      <c r="FF717" s="21">
        <f t="shared" si="179"/>
        <v>0</v>
      </c>
      <c r="FG717" s="21">
        <f t="shared" si="180"/>
        <v>0</v>
      </c>
      <c r="FH717" s="21">
        <f>IF(AND($AG717=PL①!$H$29,OR(入力①申請書項目!$M717=PL①!$A$25,入力①申請書項目!$M717=PL①!$A$26,入力①申請書項目!$M717=PL①!$A$27)),1,0)</f>
        <v>0</v>
      </c>
      <c r="FI717" s="21">
        <f>IF(AND($O$69=PL②!$G$1,入力①申請書項目!$AG717=PL①!$H$26,OR(入力①申請書項目!$M717=PL①!$A$25,入力①申請書項目!$M717=PL①!$A$26,入力①申請書項目!$M717=PL①!$A$28,入力①申請書項目!$M717=PL①!$A$29)),1,0)</f>
        <v>0</v>
      </c>
      <c r="FJ717" s="21">
        <f>IF(AND($AT717=PL①!$D$26,OR(入力①申請書項目!$M717=PL①!$A$25,入力①申請書項目!$M717=PL①!$A$26,入力①申請書項目!$M717=PL①!$A$27)),1,0)</f>
        <v>0</v>
      </c>
      <c r="FL717" s="37" t="str">
        <f t="shared" si="181"/>
        <v/>
      </c>
      <c r="FM717" s="37" t="str">
        <f t="shared" si="182"/>
        <v/>
      </c>
      <c r="FN717" s="37" t="str">
        <f t="shared" si="183"/>
        <v/>
      </c>
      <c r="FO717" s="37" t="str">
        <f t="shared" si="184"/>
        <v/>
      </c>
      <c r="FP717" s="37" t="str">
        <f t="shared" si="185"/>
        <v/>
      </c>
      <c r="FR717" s="54">
        <f t="shared" si="186"/>
        <v>1</v>
      </c>
      <c r="FS717" s="54" t="str">
        <f t="shared" si="173"/>
        <v/>
      </c>
    </row>
    <row r="718" spans="4:175">
      <c r="D718" s="410">
        <v>550</v>
      </c>
      <c r="E718" s="842"/>
      <c r="F718" s="843"/>
      <c r="G718" s="842"/>
      <c r="H718" s="843"/>
      <c r="I718" s="843"/>
      <c r="J718" s="842"/>
      <c r="K718" s="843"/>
      <c r="L718" s="843"/>
      <c r="M718" s="842"/>
      <c r="N718" s="842"/>
      <c r="O718" s="842"/>
      <c r="P718" s="842"/>
      <c r="Q718" s="853"/>
      <c r="R718" s="853"/>
      <c r="S718" s="853"/>
      <c r="T718" s="853"/>
      <c r="U718" s="853"/>
      <c r="V718" s="853"/>
      <c r="W718" s="853"/>
      <c r="X718" s="853"/>
      <c r="Y718" s="853"/>
      <c r="Z718" s="853"/>
      <c r="AA718" s="835"/>
      <c r="AB718" s="836"/>
      <c r="AC718" s="836"/>
      <c r="AD718" s="840"/>
      <c r="AE718" s="840"/>
      <c r="AF718" s="841"/>
      <c r="AG718" s="850"/>
      <c r="AH718" s="851"/>
      <c r="AI718" s="851"/>
      <c r="AJ718" s="852"/>
      <c r="AK718" s="839"/>
      <c r="AL718" s="839"/>
      <c r="AM718" s="839"/>
      <c r="AN718" s="854"/>
      <c r="AO718" s="840"/>
      <c r="AP718" s="849">
        <f t="shared" si="174"/>
        <v>0</v>
      </c>
      <c r="AQ718" s="849"/>
      <c r="AR718" s="849"/>
      <c r="AS718" s="849"/>
      <c r="AT718" s="847"/>
      <c r="AU718" s="848"/>
      <c r="AV718" s="834"/>
      <c r="AW718" s="834"/>
      <c r="AX718" s="834"/>
      <c r="AY718" s="834"/>
      <c r="AZ718" s="834"/>
      <c r="BA718" s="834"/>
      <c r="BB718" s="834"/>
      <c r="BC718" s="834"/>
      <c r="BD718" s="844"/>
      <c r="BE718" s="845"/>
      <c r="BF718" s="846"/>
      <c r="BG718" s="842"/>
      <c r="BH718" s="843"/>
      <c r="BI718" s="843"/>
      <c r="ET718" s="33"/>
      <c r="EU718" s="37">
        <f t="shared" si="175"/>
        <v>0</v>
      </c>
      <c r="EV718" s="37" t="str">
        <f t="shared" si="176"/>
        <v/>
      </c>
      <c r="EX718" s="21">
        <f>IF(AND(OR($M718=PL①!$A$25,$M718=PL①!$A$26,$M718=PL①!$A$27),OR($AG718=PL①!$H$26,$AG718=PL①!$H$27,$AG718=PL①!$H$28)),1,0)</f>
        <v>0</v>
      </c>
      <c r="EY718" s="21">
        <f t="shared" si="177"/>
        <v>0</v>
      </c>
      <c r="EZ718" s="112">
        <f>IF($EY718=0,1,IF($O$73="",0,VLOOKUP($O$73,PL②!$A$58:$P$1517,$EY718))+IF($AD$73="",0,VLOOKUP($AD$73,PL②!$A$58:$P$1517,$EY718))+IF($AS$73="",0,VLOOKUP($AS$73,PL②!$A$58:$P$1517,$EY718)))</f>
        <v>1</v>
      </c>
      <c r="FA718" s="21" t="str">
        <f t="shared" si="178"/>
        <v/>
      </c>
      <c r="FB718" s="112"/>
      <c r="FC718" s="21">
        <f>IF(OR($M718=PL①!$A$25,$M718=PL①!$A$26,$M718=PL①!$A$28,$M718=PL①!$A$29),1,0)</f>
        <v>0</v>
      </c>
      <c r="FF718" s="21">
        <f t="shared" si="179"/>
        <v>0</v>
      </c>
      <c r="FG718" s="21">
        <f t="shared" si="180"/>
        <v>0</v>
      </c>
      <c r="FH718" s="21">
        <f>IF(AND($AG718=PL①!$H$29,OR(入力①申請書項目!$M718=PL①!$A$25,入力①申請書項目!$M718=PL①!$A$26,入力①申請書項目!$M718=PL①!$A$27)),1,0)</f>
        <v>0</v>
      </c>
      <c r="FI718" s="21">
        <f>IF(AND($O$69=PL②!$G$1,入力①申請書項目!$AG718=PL①!$H$26,OR(入力①申請書項目!$M718=PL①!$A$25,入力①申請書項目!$M718=PL①!$A$26,入力①申請書項目!$M718=PL①!$A$28,入力①申請書項目!$M718=PL①!$A$29)),1,0)</f>
        <v>0</v>
      </c>
      <c r="FJ718" s="21">
        <f>IF(AND($AT718=PL①!$D$26,OR(入力①申請書項目!$M718=PL①!$A$25,入力①申請書項目!$M718=PL①!$A$26,入力①申請書項目!$M718=PL①!$A$27)),1,0)</f>
        <v>0</v>
      </c>
      <c r="FL718" s="37" t="str">
        <f t="shared" si="181"/>
        <v/>
      </c>
      <c r="FM718" s="37" t="str">
        <f t="shared" si="182"/>
        <v/>
      </c>
      <c r="FN718" s="37" t="str">
        <f t="shared" si="183"/>
        <v/>
      </c>
      <c r="FO718" s="37" t="str">
        <f t="shared" si="184"/>
        <v/>
      </c>
      <c r="FP718" s="37" t="str">
        <f t="shared" si="185"/>
        <v/>
      </c>
      <c r="FR718" s="54">
        <f t="shared" si="186"/>
        <v>1</v>
      </c>
      <c r="FS718" s="54" t="str">
        <f t="shared" si="173"/>
        <v/>
      </c>
    </row>
    <row r="719" spans="4:175">
      <c r="D719" s="410">
        <v>551</v>
      </c>
      <c r="E719" s="842"/>
      <c r="F719" s="843"/>
      <c r="G719" s="842"/>
      <c r="H719" s="843"/>
      <c r="I719" s="843"/>
      <c r="J719" s="842"/>
      <c r="K719" s="843"/>
      <c r="L719" s="843"/>
      <c r="M719" s="842"/>
      <c r="N719" s="842"/>
      <c r="O719" s="842"/>
      <c r="P719" s="842"/>
      <c r="Q719" s="853"/>
      <c r="R719" s="853"/>
      <c r="S719" s="853"/>
      <c r="T719" s="853"/>
      <c r="U719" s="853"/>
      <c r="V719" s="853"/>
      <c r="W719" s="853"/>
      <c r="X719" s="853"/>
      <c r="Y719" s="853"/>
      <c r="Z719" s="853"/>
      <c r="AA719" s="835"/>
      <c r="AB719" s="836"/>
      <c r="AC719" s="836"/>
      <c r="AD719" s="841"/>
      <c r="AE719" s="853"/>
      <c r="AF719" s="853"/>
      <c r="AG719" s="842"/>
      <c r="AH719" s="842"/>
      <c r="AI719" s="842"/>
      <c r="AJ719" s="842"/>
      <c r="AK719" s="839"/>
      <c r="AL719" s="839"/>
      <c r="AM719" s="839"/>
      <c r="AN719" s="853"/>
      <c r="AO719" s="853"/>
      <c r="AP719" s="849">
        <f t="shared" si="174"/>
        <v>0</v>
      </c>
      <c r="AQ719" s="849"/>
      <c r="AR719" s="849"/>
      <c r="AS719" s="849"/>
      <c r="AT719" s="855"/>
      <c r="AU719" s="855"/>
      <c r="AV719" s="834"/>
      <c r="AW719" s="834"/>
      <c r="AX719" s="834"/>
      <c r="AY719" s="834"/>
      <c r="AZ719" s="834"/>
      <c r="BA719" s="834"/>
      <c r="BB719" s="834"/>
      <c r="BC719" s="834"/>
      <c r="BD719" s="834"/>
      <c r="BE719" s="834"/>
      <c r="BF719" s="834"/>
      <c r="BG719" s="842"/>
      <c r="BH719" s="843"/>
      <c r="BI719" s="843"/>
      <c r="ET719" s="33"/>
      <c r="EU719" s="37">
        <f t="shared" si="175"/>
        <v>0</v>
      </c>
      <c r="EV719" s="37" t="str">
        <f t="shared" si="176"/>
        <v/>
      </c>
      <c r="EX719" s="21">
        <f>IF(AND(OR($M719=PL①!$A$25,$M719=PL①!$A$26,$M719=PL①!$A$27),OR($AG719=PL①!$H$26,$AG719=PL①!$H$27,$AG719=PL①!$H$28)),1,0)</f>
        <v>0</v>
      </c>
      <c r="EY719" s="21">
        <f t="shared" si="177"/>
        <v>0</v>
      </c>
      <c r="EZ719" s="112">
        <f>IF($EY719=0,1,IF($O$73="",0,VLOOKUP($O$73,PL②!$A$58:$P$1517,$EY719))+IF($AD$73="",0,VLOOKUP($AD$73,PL②!$A$58:$P$1517,$EY719))+IF($AS$73="",0,VLOOKUP($AS$73,PL②!$A$58:$P$1517,$EY719)))</f>
        <v>1</v>
      </c>
      <c r="FA719" s="21" t="str">
        <f t="shared" si="178"/>
        <v/>
      </c>
      <c r="FB719" s="112"/>
      <c r="FC719" s="21">
        <f>IF(OR($M719=PL①!$A$25,$M719=PL①!$A$26,$M719=PL①!$A$28,$M719=PL①!$A$29),1,0)</f>
        <v>0</v>
      </c>
      <c r="FF719" s="21">
        <f t="shared" si="179"/>
        <v>0</v>
      </c>
      <c r="FG719" s="21">
        <f t="shared" si="180"/>
        <v>0</v>
      </c>
      <c r="FH719" s="21">
        <f>IF(AND($AG719=PL①!$H$29,OR(入力①申請書項目!$M719=PL①!$A$25,入力①申請書項目!$M719=PL①!$A$26,入力①申請書項目!$M719=PL①!$A$27)),1,0)</f>
        <v>0</v>
      </c>
      <c r="FI719" s="21">
        <f>IF(AND($O$69=PL②!$G$1,入力①申請書項目!$AG719=PL①!$H$26,OR(入力①申請書項目!$M719=PL①!$A$25,入力①申請書項目!$M719=PL①!$A$26,入力①申請書項目!$M719=PL①!$A$28,入力①申請書項目!$M719=PL①!$A$29)),1,0)</f>
        <v>0</v>
      </c>
      <c r="FJ719" s="21">
        <f>IF(AND($AT719=PL①!$D$26,OR(入力①申請書項目!$M719=PL①!$A$25,入力①申請書項目!$M719=PL①!$A$26,入力①申請書項目!$M719=PL①!$A$27)),1,0)</f>
        <v>0</v>
      </c>
      <c r="FL719" s="37" t="str">
        <f t="shared" si="181"/>
        <v/>
      </c>
      <c r="FM719" s="37" t="str">
        <f t="shared" si="182"/>
        <v/>
      </c>
      <c r="FN719" s="37" t="str">
        <f t="shared" si="183"/>
        <v/>
      </c>
      <c r="FO719" s="37" t="str">
        <f t="shared" si="184"/>
        <v/>
      </c>
      <c r="FP719" s="37" t="str">
        <f t="shared" si="185"/>
        <v/>
      </c>
      <c r="FR719" s="54">
        <f t="shared" si="186"/>
        <v>1</v>
      </c>
      <c r="FS719" s="54" t="str">
        <f t="shared" si="173"/>
        <v/>
      </c>
    </row>
    <row r="720" spans="4:175">
      <c r="D720" s="410">
        <v>552</v>
      </c>
      <c r="E720" s="842"/>
      <c r="F720" s="843"/>
      <c r="G720" s="842"/>
      <c r="H720" s="843"/>
      <c r="I720" s="843"/>
      <c r="J720" s="842"/>
      <c r="K720" s="843"/>
      <c r="L720" s="843"/>
      <c r="M720" s="842"/>
      <c r="N720" s="842"/>
      <c r="O720" s="842"/>
      <c r="P720" s="842"/>
      <c r="Q720" s="853"/>
      <c r="R720" s="853"/>
      <c r="S720" s="853"/>
      <c r="T720" s="853"/>
      <c r="U720" s="853"/>
      <c r="V720" s="853"/>
      <c r="W720" s="853"/>
      <c r="X720" s="853"/>
      <c r="Y720" s="853"/>
      <c r="Z720" s="853"/>
      <c r="AA720" s="837"/>
      <c r="AB720" s="838"/>
      <c r="AC720" s="838"/>
      <c r="AD720" s="841"/>
      <c r="AE720" s="853"/>
      <c r="AF720" s="853"/>
      <c r="AG720" s="842"/>
      <c r="AH720" s="842"/>
      <c r="AI720" s="842"/>
      <c r="AJ720" s="842"/>
      <c r="AK720" s="839"/>
      <c r="AL720" s="839"/>
      <c r="AM720" s="839"/>
      <c r="AN720" s="853"/>
      <c r="AO720" s="853"/>
      <c r="AP720" s="849">
        <f t="shared" si="174"/>
        <v>0</v>
      </c>
      <c r="AQ720" s="849"/>
      <c r="AR720" s="849"/>
      <c r="AS720" s="849"/>
      <c r="AT720" s="855"/>
      <c r="AU720" s="855"/>
      <c r="AV720" s="834"/>
      <c r="AW720" s="834"/>
      <c r="AX720" s="834"/>
      <c r="AY720" s="834"/>
      <c r="AZ720" s="834"/>
      <c r="BA720" s="834"/>
      <c r="BB720" s="834"/>
      <c r="BC720" s="834"/>
      <c r="BD720" s="834"/>
      <c r="BE720" s="834"/>
      <c r="BF720" s="834"/>
      <c r="BG720" s="842"/>
      <c r="BH720" s="843"/>
      <c r="BI720" s="843"/>
      <c r="ET720" s="33"/>
      <c r="EU720" s="37">
        <f t="shared" si="175"/>
        <v>0</v>
      </c>
      <c r="EV720" s="37" t="str">
        <f t="shared" si="176"/>
        <v/>
      </c>
      <c r="EX720" s="21">
        <f>IF(AND(OR($M720=PL①!$A$25,$M720=PL①!$A$26,$M720=PL①!$A$27),OR($AG720=PL①!$H$26,$AG720=PL①!$H$27,$AG720=PL①!$H$28)),1,0)</f>
        <v>0</v>
      </c>
      <c r="EY720" s="21">
        <f t="shared" si="177"/>
        <v>0</v>
      </c>
      <c r="EZ720" s="112">
        <f>IF($EY720=0,1,IF($O$73="",0,VLOOKUP($O$73,PL②!$A$58:$P$1517,$EY720))+IF($AD$73="",0,VLOOKUP($AD$73,PL②!$A$58:$P$1517,$EY720))+IF($AS$73="",0,VLOOKUP($AS$73,PL②!$A$58:$P$1517,$EY720)))</f>
        <v>1</v>
      </c>
      <c r="FA720" s="21" t="str">
        <f t="shared" si="178"/>
        <v/>
      </c>
      <c r="FB720" s="112"/>
      <c r="FC720" s="21">
        <f>IF(OR($M720=PL①!$A$25,$M720=PL①!$A$26,$M720=PL①!$A$28,$M720=PL①!$A$29),1,0)</f>
        <v>0</v>
      </c>
      <c r="FF720" s="21">
        <f t="shared" si="179"/>
        <v>0</v>
      </c>
      <c r="FG720" s="21">
        <f t="shared" si="180"/>
        <v>0</v>
      </c>
      <c r="FH720" s="21">
        <f>IF(AND($AG720=PL①!$H$29,OR(入力①申請書項目!$M720=PL①!$A$25,入力①申請書項目!$M720=PL①!$A$26,入力①申請書項目!$M720=PL①!$A$27)),1,0)</f>
        <v>0</v>
      </c>
      <c r="FI720" s="21">
        <f>IF(AND($O$69=PL②!$G$1,入力①申請書項目!$AG720=PL①!$H$26,OR(入力①申請書項目!$M720=PL①!$A$25,入力①申請書項目!$M720=PL①!$A$26,入力①申請書項目!$M720=PL①!$A$28,入力①申請書項目!$M720=PL①!$A$29)),1,0)</f>
        <v>0</v>
      </c>
      <c r="FJ720" s="21">
        <f>IF(AND($AT720=PL①!$D$26,OR(入力①申請書項目!$M720=PL①!$A$25,入力①申請書項目!$M720=PL①!$A$26,入力①申請書項目!$M720=PL①!$A$27)),1,0)</f>
        <v>0</v>
      </c>
      <c r="FL720" s="37" t="str">
        <f t="shared" si="181"/>
        <v/>
      </c>
      <c r="FM720" s="37" t="str">
        <f t="shared" si="182"/>
        <v/>
      </c>
      <c r="FN720" s="37" t="str">
        <f t="shared" si="183"/>
        <v/>
      </c>
      <c r="FO720" s="37" t="str">
        <f t="shared" si="184"/>
        <v/>
      </c>
      <c r="FP720" s="37" t="str">
        <f t="shared" si="185"/>
        <v/>
      </c>
      <c r="FR720" s="54">
        <f t="shared" si="186"/>
        <v>1</v>
      </c>
      <c r="FS720" s="54" t="str">
        <f t="shared" ref="FS720:FS783" si="187">IF(FR720=0,"No."&amp;ROW(A552)&amp;" ","")</f>
        <v/>
      </c>
    </row>
    <row r="721" spans="4:175">
      <c r="D721" s="410">
        <v>553</v>
      </c>
      <c r="E721" s="842"/>
      <c r="F721" s="843"/>
      <c r="G721" s="842"/>
      <c r="H721" s="843"/>
      <c r="I721" s="843"/>
      <c r="J721" s="842"/>
      <c r="K721" s="843"/>
      <c r="L721" s="843"/>
      <c r="M721" s="842"/>
      <c r="N721" s="842"/>
      <c r="O721" s="842"/>
      <c r="P721" s="842"/>
      <c r="Q721" s="853"/>
      <c r="R721" s="853"/>
      <c r="S721" s="853"/>
      <c r="T721" s="853"/>
      <c r="U721" s="853"/>
      <c r="V721" s="853"/>
      <c r="W721" s="853"/>
      <c r="X721" s="853"/>
      <c r="Y721" s="853"/>
      <c r="Z721" s="853"/>
      <c r="AA721" s="835"/>
      <c r="AB721" s="836"/>
      <c r="AC721" s="836"/>
      <c r="AD721" s="840"/>
      <c r="AE721" s="840"/>
      <c r="AF721" s="841"/>
      <c r="AG721" s="850"/>
      <c r="AH721" s="851"/>
      <c r="AI721" s="851"/>
      <c r="AJ721" s="852"/>
      <c r="AK721" s="839"/>
      <c r="AL721" s="839"/>
      <c r="AM721" s="839"/>
      <c r="AN721" s="854"/>
      <c r="AO721" s="840"/>
      <c r="AP721" s="849">
        <f t="shared" si="174"/>
        <v>0</v>
      </c>
      <c r="AQ721" s="849"/>
      <c r="AR721" s="849"/>
      <c r="AS721" s="849"/>
      <c r="AT721" s="847"/>
      <c r="AU721" s="848"/>
      <c r="AV721" s="834"/>
      <c r="AW721" s="834"/>
      <c r="AX721" s="834"/>
      <c r="AY721" s="834"/>
      <c r="AZ721" s="834"/>
      <c r="BA721" s="834"/>
      <c r="BB721" s="834"/>
      <c r="BC721" s="834"/>
      <c r="BD721" s="844"/>
      <c r="BE721" s="845"/>
      <c r="BF721" s="846"/>
      <c r="BG721" s="842"/>
      <c r="BH721" s="843"/>
      <c r="BI721" s="843"/>
      <c r="ET721" s="33"/>
      <c r="EU721" s="37">
        <f t="shared" si="175"/>
        <v>0</v>
      </c>
      <c r="EV721" s="37" t="str">
        <f t="shared" si="176"/>
        <v/>
      </c>
      <c r="EX721" s="21">
        <f>IF(AND(OR($M721=PL①!$A$25,$M721=PL①!$A$26,$M721=PL①!$A$27),OR($AG721=PL①!$H$26,$AG721=PL①!$H$27,$AG721=PL①!$H$28)),1,0)</f>
        <v>0</v>
      </c>
      <c r="EY721" s="21">
        <f t="shared" si="177"/>
        <v>0</v>
      </c>
      <c r="EZ721" s="112">
        <f>IF($EY721=0,1,IF($O$73="",0,VLOOKUP($O$73,PL②!$A$58:$P$1517,$EY721))+IF($AD$73="",0,VLOOKUP($AD$73,PL②!$A$58:$P$1517,$EY721))+IF($AS$73="",0,VLOOKUP($AS$73,PL②!$A$58:$P$1517,$EY721)))</f>
        <v>1</v>
      </c>
      <c r="FA721" s="21" t="str">
        <f t="shared" si="178"/>
        <v/>
      </c>
      <c r="FB721" s="112"/>
      <c r="FC721" s="21">
        <f>IF(OR($M721=PL①!$A$25,$M721=PL①!$A$26,$M721=PL①!$A$28,$M721=PL①!$A$29),1,0)</f>
        <v>0</v>
      </c>
      <c r="FF721" s="21">
        <f t="shared" si="179"/>
        <v>0</v>
      </c>
      <c r="FG721" s="21">
        <f t="shared" si="180"/>
        <v>0</v>
      </c>
      <c r="FH721" s="21">
        <f>IF(AND($AG721=PL①!$H$29,OR(入力①申請書項目!$M721=PL①!$A$25,入力①申請書項目!$M721=PL①!$A$26,入力①申請書項目!$M721=PL①!$A$27)),1,0)</f>
        <v>0</v>
      </c>
      <c r="FI721" s="21">
        <f>IF(AND($O$69=PL②!$G$1,入力①申請書項目!$AG721=PL①!$H$26,OR(入力①申請書項目!$M721=PL①!$A$25,入力①申請書項目!$M721=PL①!$A$26,入力①申請書項目!$M721=PL①!$A$28,入力①申請書項目!$M721=PL①!$A$29)),1,0)</f>
        <v>0</v>
      </c>
      <c r="FJ721" s="21">
        <f>IF(AND($AT721=PL①!$D$26,OR(入力①申請書項目!$M721=PL①!$A$25,入力①申請書項目!$M721=PL①!$A$26,入力①申請書項目!$M721=PL①!$A$27)),1,0)</f>
        <v>0</v>
      </c>
      <c r="FL721" s="37" t="str">
        <f t="shared" si="181"/>
        <v/>
      </c>
      <c r="FM721" s="37" t="str">
        <f t="shared" si="182"/>
        <v/>
      </c>
      <c r="FN721" s="37" t="str">
        <f t="shared" si="183"/>
        <v/>
      </c>
      <c r="FO721" s="37" t="str">
        <f t="shared" si="184"/>
        <v/>
      </c>
      <c r="FP721" s="37" t="str">
        <f t="shared" si="185"/>
        <v/>
      </c>
      <c r="FR721" s="54">
        <f t="shared" si="186"/>
        <v>1</v>
      </c>
      <c r="FS721" s="54" t="str">
        <f t="shared" si="187"/>
        <v/>
      </c>
    </row>
    <row r="722" spans="4:175">
      <c r="D722" s="410">
        <v>554</v>
      </c>
      <c r="E722" s="842"/>
      <c r="F722" s="843"/>
      <c r="G722" s="842"/>
      <c r="H722" s="843"/>
      <c r="I722" s="843"/>
      <c r="J722" s="842"/>
      <c r="K722" s="843"/>
      <c r="L722" s="843"/>
      <c r="M722" s="842"/>
      <c r="N722" s="842"/>
      <c r="O722" s="842"/>
      <c r="P722" s="842"/>
      <c r="Q722" s="853"/>
      <c r="R722" s="853"/>
      <c r="S722" s="853"/>
      <c r="T722" s="853"/>
      <c r="U722" s="853"/>
      <c r="V722" s="853"/>
      <c r="W722" s="853"/>
      <c r="X722" s="853"/>
      <c r="Y722" s="853"/>
      <c r="Z722" s="853"/>
      <c r="AA722" s="835"/>
      <c r="AB722" s="836"/>
      <c r="AC722" s="836"/>
      <c r="AD722" s="841"/>
      <c r="AE722" s="853"/>
      <c r="AF722" s="853"/>
      <c r="AG722" s="842"/>
      <c r="AH722" s="842"/>
      <c r="AI722" s="842"/>
      <c r="AJ722" s="842"/>
      <c r="AK722" s="839"/>
      <c r="AL722" s="839"/>
      <c r="AM722" s="839"/>
      <c r="AN722" s="853"/>
      <c r="AO722" s="853"/>
      <c r="AP722" s="849">
        <f t="shared" si="174"/>
        <v>0</v>
      </c>
      <c r="AQ722" s="849"/>
      <c r="AR722" s="849"/>
      <c r="AS722" s="849"/>
      <c r="AT722" s="855"/>
      <c r="AU722" s="855"/>
      <c r="AV722" s="834"/>
      <c r="AW722" s="834"/>
      <c r="AX722" s="834"/>
      <c r="AY722" s="834"/>
      <c r="AZ722" s="834"/>
      <c r="BA722" s="834"/>
      <c r="BB722" s="834"/>
      <c r="BC722" s="834"/>
      <c r="BD722" s="834"/>
      <c r="BE722" s="834"/>
      <c r="BF722" s="834"/>
      <c r="BG722" s="842"/>
      <c r="BH722" s="843"/>
      <c r="BI722" s="843"/>
      <c r="ET722" s="33"/>
      <c r="EU722" s="37">
        <f t="shared" si="175"/>
        <v>0</v>
      </c>
      <c r="EV722" s="37" t="str">
        <f t="shared" si="176"/>
        <v/>
      </c>
      <c r="EX722" s="21">
        <f>IF(AND(OR($M722=PL①!$A$25,$M722=PL①!$A$26,$M722=PL①!$A$27),OR($AG722=PL①!$H$26,$AG722=PL①!$H$27,$AG722=PL①!$H$28)),1,0)</f>
        <v>0</v>
      </c>
      <c r="EY722" s="21">
        <f t="shared" si="177"/>
        <v>0</v>
      </c>
      <c r="EZ722" s="112">
        <f>IF($EY722=0,1,IF($O$73="",0,VLOOKUP($O$73,PL②!$A$58:$P$1517,$EY722))+IF($AD$73="",0,VLOOKUP($AD$73,PL②!$A$58:$P$1517,$EY722))+IF($AS$73="",0,VLOOKUP($AS$73,PL②!$A$58:$P$1517,$EY722)))</f>
        <v>1</v>
      </c>
      <c r="FA722" s="21" t="str">
        <f t="shared" si="178"/>
        <v/>
      </c>
      <c r="FB722" s="112"/>
      <c r="FC722" s="21">
        <f>IF(OR($M722=PL①!$A$25,$M722=PL①!$A$26,$M722=PL①!$A$28,$M722=PL①!$A$29),1,0)</f>
        <v>0</v>
      </c>
      <c r="FF722" s="21">
        <f t="shared" si="179"/>
        <v>0</v>
      </c>
      <c r="FG722" s="21">
        <f t="shared" si="180"/>
        <v>0</v>
      </c>
      <c r="FH722" s="21">
        <f>IF(AND($AG722=PL①!$H$29,OR(入力①申請書項目!$M722=PL①!$A$25,入力①申請書項目!$M722=PL①!$A$26,入力①申請書項目!$M722=PL①!$A$27)),1,0)</f>
        <v>0</v>
      </c>
      <c r="FI722" s="21">
        <f>IF(AND($O$69=PL②!$G$1,入力①申請書項目!$AG722=PL①!$H$26,OR(入力①申請書項目!$M722=PL①!$A$25,入力①申請書項目!$M722=PL①!$A$26,入力①申請書項目!$M722=PL①!$A$28,入力①申請書項目!$M722=PL①!$A$29)),1,0)</f>
        <v>0</v>
      </c>
      <c r="FJ722" s="21">
        <f>IF(AND($AT722=PL①!$D$26,OR(入力①申請書項目!$M722=PL①!$A$25,入力①申請書項目!$M722=PL①!$A$26,入力①申請書項目!$M722=PL①!$A$27)),1,0)</f>
        <v>0</v>
      </c>
      <c r="FL722" s="37" t="str">
        <f t="shared" si="181"/>
        <v/>
      </c>
      <c r="FM722" s="37" t="str">
        <f t="shared" si="182"/>
        <v/>
      </c>
      <c r="FN722" s="37" t="str">
        <f t="shared" si="183"/>
        <v/>
      </c>
      <c r="FO722" s="37" t="str">
        <f t="shared" si="184"/>
        <v/>
      </c>
      <c r="FP722" s="37" t="str">
        <f t="shared" si="185"/>
        <v/>
      </c>
      <c r="FR722" s="54">
        <f t="shared" si="186"/>
        <v>1</v>
      </c>
      <c r="FS722" s="54" t="str">
        <f t="shared" si="187"/>
        <v/>
      </c>
    </row>
    <row r="723" spans="4:175">
      <c r="D723" s="410">
        <v>555</v>
      </c>
      <c r="E723" s="842"/>
      <c r="F723" s="843"/>
      <c r="G723" s="842"/>
      <c r="H723" s="843"/>
      <c r="I723" s="843"/>
      <c r="J723" s="842"/>
      <c r="K723" s="843"/>
      <c r="L723" s="843"/>
      <c r="M723" s="842"/>
      <c r="N723" s="842"/>
      <c r="O723" s="842"/>
      <c r="P723" s="842"/>
      <c r="Q723" s="853"/>
      <c r="R723" s="853"/>
      <c r="S723" s="853"/>
      <c r="T723" s="853"/>
      <c r="U723" s="853"/>
      <c r="V723" s="853"/>
      <c r="W723" s="853"/>
      <c r="X723" s="853"/>
      <c r="Y723" s="853"/>
      <c r="Z723" s="853"/>
      <c r="AA723" s="837"/>
      <c r="AB723" s="838"/>
      <c r="AC723" s="838"/>
      <c r="AD723" s="841"/>
      <c r="AE723" s="853"/>
      <c r="AF723" s="853"/>
      <c r="AG723" s="842"/>
      <c r="AH723" s="842"/>
      <c r="AI723" s="842"/>
      <c r="AJ723" s="842"/>
      <c r="AK723" s="839"/>
      <c r="AL723" s="839"/>
      <c r="AM723" s="839"/>
      <c r="AN723" s="853"/>
      <c r="AO723" s="853"/>
      <c r="AP723" s="849">
        <f t="shared" si="174"/>
        <v>0</v>
      </c>
      <c r="AQ723" s="849"/>
      <c r="AR723" s="849"/>
      <c r="AS723" s="849"/>
      <c r="AT723" s="855"/>
      <c r="AU723" s="855"/>
      <c r="AV723" s="834"/>
      <c r="AW723" s="834"/>
      <c r="AX723" s="834"/>
      <c r="AY723" s="834"/>
      <c r="AZ723" s="834"/>
      <c r="BA723" s="834"/>
      <c r="BB723" s="834"/>
      <c r="BC723" s="834"/>
      <c r="BD723" s="834"/>
      <c r="BE723" s="834"/>
      <c r="BF723" s="834"/>
      <c r="BG723" s="842"/>
      <c r="BH723" s="843"/>
      <c r="BI723" s="843"/>
      <c r="ET723" s="33"/>
      <c r="EU723" s="37">
        <f t="shared" si="175"/>
        <v>0</v>
      </c>
      <c r="EV723" s="37" t="str">
        <f t="shared" si="176"/>
        <v/>
      </c>
      <c r="EX723" s="21">
        <f>IF(AND(OR($M723=PL①!$A$25,$M723=PL①!$A$26,$M723=PL①!$A$27),OR($AG723=PL①!$H$26,$AG723=PL①!$H$27,$AG723=PL①!$H$28)),1,0)</f>
        <v>0</v>
      </c>
      <c r="EY723" s="21">
        <f t="shared" si="177"/>
        <v>0</v>
      </c>
      <c r="EZ723" s="112">
        <f>IF($EY723=0,1,IF($O$73="",0,VLOOKUP($O$73,PL②!$A$58:$P$1517,$EY723))+IF($AD$73="",0,VLOOKUP($AD$73,PL②!$A$58:$P$1517,$EY723))+IF($AS$73="",0,VLOOKUP($AS$73,PL②!$A$58:$P$1517,$EY723)))</f>
        <v>1</v>
      </c>
      <c r="FA723" s="21" t="str">
        <f t="shared" si="178"/>
        <v/>
      </c>
      <c r="FB723" s="112"/>
      <c r="FC723" s="21">
        <f>IF(OR($M723=PL①!$A$25,$M723=PL①!$A$26,$M723=PL①!$A$28,$M723=PL①!$A$29),1,0)</f>
        <v>0</v>
      </c>
      <c r="FF723" s="21">
        <f t="shared" si="179"/>
        <v>0</v>
      </c>
      <c r="FG723" s="21">
        <f t="shared" si="180"/>
        <v>0</v>
      </c>
      <c r="FH723" s="21">
        <f>IF(AND($AG723=PL①!$H$29,OR(入力①申請書項目!$M723=PL①!$A$25,入力①申請書項目!$M723=PL①!$A$26,入力①申請書項目!$M723=PL①!$A$27)),1,0)</f>
        <v>0</v>
      </c>
      <c r="FI723" s="21">
        <f>IF(AND($O$69=PL②!$G$1,入力①申請書項目!$AG723=PL①!$H$26,OR(入力①申請書項目!$M723=PL①!$A$25,入力①申請書項目!$M723=PL①!$A$26,入力①申請書項目!$M723=PL①!$A$28,入力①申請書項目!$M723=PL①!$A$29)),1,0)</f>
        <v>0</v>
      </c>
      <c r="FJ723" s="21">
        <f>IF(AND($AT723=PL①!$D$26,OR(入力①申請書項目!$M723=PL①!$A$25,入力①申請書項目!$M723=PL①!$A$26,入力①申請書項目!$M723=PL①!$A$27)),1,0)</f>
        <v>0</v>
      </c>
      <c r="FL723" s="37" t="str">
        <f t="shared" si="181"/>
        <v/>
      </c>
      <c r="FM723" s="37" t="str">
        <f t="shared" si="182"/>
        <v/>
      </c>
      <c r="FN723" s="37" t="str">
        <f t="shared" si="183"/>
        <v/>
      </c>
      <c r="FO723" s="37" t="str">
        <f t="shared" si="184"/>
        <v/>
      </c>
      <c r="FP723" s="37" t="str">
        <f t="shared" si="185"/>
        <v/>
      </c>
      <c r="FR723" s="54">
        <f t="shared" si="186"/>
        <v>1</v>
      </c>
      <c r="FS723" s="54" t="str">
        <f t="shared" si="187"/>
        <v/>
      </c>
    </row>
    <row r="724" spans="4:175">
      <c r="D724" s="410">
        <v>556</v>
      </c>
      <c r="E724" s="842"/>
      <c r="F724" s="843"/>
      <c r="G724" s="842"/>
      <c r="H724" s="843"/>
      <c r="I724" s="843"/>
      <c r="J724" s="842"/>
      <c r="K724" s="843"/>
      <c r="L724" s="843"/>
      <c r="M724" s="842"/>
      <c r="N724" s="842"/>
      <c r="O724" s="842"/>
      <c r="P724" s="842"/>
      <c r="Q724" s="853"/>
      <c r="R724" s="853"/>
      <c r="S724" s="853"/>
      <c r="T724" s="853"/>
      <c r="U724" s="853"/>
      <c r="V724" s="853"/>
      <c r="W724" s="853"/>
      <c r="X724" s="853"/>
      <c r="Y724" s="853"/>
      <c r="Z724" s="853"/>
      <c r="AA724" s="835"/>
      <c r="AB724" s="836"/>
      <c r="AC724" s="836"/>
      <c r="AD724" s="840"/>
      <c r="AE724" s="840"/>
      <c r="AF724" s="841"/>
      <c r="AG724" s="850"/>
      <c r="AH724" s="851"/>
      <c r="AI724" s="851"/>
      <c r="AJ724" s="852"/>
      <c r="AK724" s="839"/>
      <c r="AL724" s="839"/>
      <c r="AM724" s="839"/>
      <c r="AN724" s="854"/>
      <c r="AO724" s="840"/>
      <c r="AP724" s="849">
        <f t="shared" si="174"/>
        <v>0</v>
      </c>
      <c r="AQ724" s="849"/>
      <c r="AR724" s="849"/>
      <c r="AS724" s="849"/>
      <c r="AT724" s="847"/>
      <c r="AU724" s="848"/>
      <c r="AV724" s="834"/>
      <c r="AW724" s="834"/>
      <c r="AX724" s="834"/>
      <c r="AY724" s="834"/>
      <c r="AZ724" s="834"/>
      <c r="BA724" s="834"/>
      <c r="BB724" s="834"/>
      <c r="BC724" s="834"/>
      <c r="BD724" s="844"/>
      <c r="BE724" s="845"/>
      <c r="BF724" s="846"/>
      <c r="BG724" s="842"/>
      <c r="BH724" s="843"/>
      <c r="BI724" s="843"/>
      <c r="ET724" s="33"/>
      <c r="EU724" s="37">
        <f t="shared" si="175"/>
        <v>0</v>
      </c>
      <c r="EV724" s="37" t="str">
        <f t="shared" si="176"/>
        <v/>
      </c>
      <c r="EX724" s="21">
        <f>IF(AND(OR($M724=PL①!$A$25,$M724=PL①!$A$26,$M724=PL①!$A$27),OR($AG724=PL①!$H$26,$AG724=PL①!$H$27,$AG724=PL①!$H$28)),1,0)</f>
        <v>0</v>
      </c>
      <c r="EY724" s="21">
        <f t="shared" si="177"/>
        <v>0</v>
      </c>
      <c r="EZ724" s="112">
        <f>IF($EY724=0,1,IF($O$73="",0,VLOOKUP($O$73,PL②!$A$58:$P$1517,$EY724))+IF($AD$73="",0,VLOOKUP($AD$73,PL②!$A$58:$P$1517,$EY724))+IF($AS$73="",0,VLOOKUP($AS$73,PL②!$A$58:$P$1517,$EY724)))</f>
        <v>1</v>
      </c>
      <c r="FA724" s="21" t="str">
        <f t="shared" si="178"/>
        <v/>
      </c>
      <c r="FB724" s="112"/>
      <c r="FC724" s="21">
        <f>IF(OR($M724=PL①!$A$25,$M724=PL①!$A$26,$M724=PL①!$A$28,$M724=PL①!$A$29),1,0)</f>
        <v>0</v>
      </c>
      <c r="FF724" s="21">
        <f t="shared" si="179"/>
        <v>0</v>
      </c>
      <c r="FG724" s="21">
        <f t="shared" si="180"/>
        <v>0</v>
      </c>
      <c r="FH724" s="21">
        <f>IF(AND($AG724=PL①!$H$29,OR(入力①申請書項目!$M724=PL①!$A$25,入力①申請書項目!$M724=PL①!$A$26,入力①申請書項目!$M724=PL①!$A$27)),1,0)</f>
        <v>0</v>
      </c>
      <c r="FI724" s="21">
        <f>IF(AND($O$69=PL②!$G$1,入力①申請書項目!$AG724=PL①!$H$26,OR(入力①申請書項目!$M724=PL①!$A$25,入力①申請書項目!$M724=PL①!$A$26,入力①申請書項目!$M724=PL①!$A$28,入力①申請書項目!$M724=PL①!$A$29)),1,0)</f>
        <v>0</v>
      </c>
      <c r="FJ724" s="21">
        <f>IF(AND($AT724=PL①!$D$26,OR(入力①申請書項目!$M724=PL①!$A$25,入力①申請書項目!$M724=PL①!$A$26,入力①申請書項目!$M724=PL①!$A$27)),1,0)</f>
        <v>0</v>
      </c>
      <c r="FL724" s="37" t="str">
        <f t="shared" si="181"/>
        <v/>
      </c>
      <c r="FM724" s="37" t="str">
        <f t="shared" si="182"/>
        <v/>
      </c>
      <c r="FN724" s="37" t="str">
        <f t="shared" si="183"/>
        <v/>
      </c>
      <c r="FO724" s="37" t="str">
        <f t="shared" si="184"/>
        <v/>
      </c>
      <c r="FP724" s="37" t="str">
        <f t="shared" si="185"/>
        <v/>
      </c>
      <c r="FR724" s="54">
        <f t="shared" si="186"/>
        <v>1</v>
      </c>
      <c r="FS724" s="54" t="str">
        <f t="shared" si="187"/>
        <v/>
      </c>
    </row>
    <row r="725" spans="4:175">
      <c r="D725" s="410">
        <v>557</v>
      </c>
      <c r="E725" s="842"/>
      <c r="F725" s="843"/>
      <c r="G725" s="842"/>
      <c r="H725" s="843"/>
      <c r="I725" s="843"/>
      <c r="J725" s="842"/>
      <c r="K725" s="843"/>
      <c r="L725" s="843"/>
      <c r="M725" s="842"/>
      <c r="N725" s="842"/>
      <c r="O725" s="842"/>
      <c r="P725" s="842"/>
      <c r="Q725" s="853"/>
      <c r="R725" s="853"/>
      <c r="S725" s="853"/>
      <c r="T725" s="853"/>
      <c r="U725" s="853"/>
      <c r="V725" s="853"/>
      <c r="W725" s="853"/>
      <c r="X725" s="853"/>
      <c r="Y725" s="853"/>
      <c r="Z725" s="853"/>
      <c r="AA725" s="835"/>
      <c r="AB725" s="836"/>
      <c r="AC725" s="836"/>
      <c r="AD725" s="841"/>
      <c r="AE725" s="853"/>
      <c r="AF725" s="853"/>
      <c r="AG725" s="842"/>
      <c r="AH725" s="842"/>
      <c r="AI725" s="842"/>
      <c r="AJ725" s="842"/>
      <c r="AK725" s="839"/>
      <c r="AL725" s="839"/>
      <c r="AM725" s="839"/>
      <c r="AN725" s="853"/>
      <c r="AO725" s="853"/>
      <c r="AP725" s="849">
        <f t="shared" ref="AP725:AP788" si="188">AK725*AN725</f>
        <v>0</v>
      </c>
      <c r="AQ725" s="849"/>
      <c r="AR725" s="849"/>
      <c r="AS725" s="849"/>
      <c r="AT725" s="855"/>
      <c r="AU725" s="855"/>
      <c r="AV725" s="834"/>
      <c r="AW725" s="834"/>
      <c r="AX725" s="834"/>
      <c r="AY725" s="834"/>
      <c r="AZ725" s="834"/>
      <c r="BA725" s="834"/>
      <c r="BB725" s="834"/>
      <c r="BC725" s="834"/>
      <c r="BD725" s="834"/>
      <c r="BE725" s="834"/>
      <c r="BF725" s="834"/>
      <c r="BG725" s="842"/>
      <c r="BH725" s="843"/>
      <c r="BI725" s="843"/>
      <c r="ET725" s="33"/>
      <c r="EU725" s="37">
        <f t="shared" si="175"/>
        <v>0</v>
      </c>
      <c r="EV725" s="37" t="str">
        <f t="shared" si="176"/>
        <v/>
      </c>
      <c r="EX725" s="21">
        <f>IF(AND(OR($M725=PL①!$A$25,$M725=PL①!$A$26,$M725=PL①!$A$27),OR($AG725=PL①!$H$26,$AG725=PL①!$H$27,$AG725=PL①!$H$28)),1,0)</f>
        <v>0</v>
      </c>
      <c r="EY725" s="21">
        <f t="shared" si="177"/>
        <v>0</v>
      </c>
      <c r="EZ725" s="112">
        <f>IF($EY725=0,1,IF($O$73="",0,VLOOKUP($O$73,PL②!$A$58:$P$1517,$EY725))+IF($AD$73="",0,VLOOKUP($AD$73,PL②!$A$58:$P$1517,$EY725))+IF($AS$73="",0,VLOOKUP($AS$73,PL②!$A$58:$P$1517,$EY725)))</f>
        <v>1</v>
      </c>
      <c r="FA725" s="21" t="str">
        <f t="shared" si="178"/>
        <v/>
      </c>
      <c r="FB725" s="112"/>
      <c r="FC725" s="21">
        <f>IF(OR($M725=PL①!$A$25,$M725=PL①!$A$26,$M725=PL①!$A$28,$M725=PL①!$A$29),1,0)</f>
        <v>0</v>
      </c>
      <c r="FF725" s="21">
        <f t="shared" si="179"/>
        <v>0</v>
      </c>
      <c r="FG725" s="21">
        <f t="shared" si="180"/>
        <v>0</v>
      </c>
      <c r="FH725" s="21">
        <f>IF(AND($AG725=PL①!$H$29,OR(入力①申請書項目!$M725=PL①!$A$25,入力①申請書項目!$M725=PL①!$A$26,入力①申請書項目!$M725=PL①!$A$27)),1,0)</f>
        <v>0</v>
      </c>
      <c r="FI725" s="21">
        <f>IF(AND($O$69=PL②!$G$1,入力①申請書項目!$AG725=PL①!$H$26,OR(入力①申請書項目!$M725=PL①!$A$25,入力①申請書項目!$M725=PL①!$A$26,入力①申請書項目!$M725=PL①!$A$28,入力①申請書項目!$M725=PL①!$A$29)),1,0)</f>
        <v>0</v>
      </c>
      <c r="FJ725" s="21">
        <f>IF(AND($AT725=PL①!$D$26,OR(入力①申請書項目!$M725=PL①!$A$25,入力①申請書項目!$M725=PL①!$A$26,入力①申請書項目!$M725=PL①!$A$27)),1,0)</f>
        <v>0</v>
      </c>
      <c r="FL725" s="37" t="str">
        <f t="shared" si="181"/>
        <v/>
      </c>
      <c r="FM725" s="37" t="str">
        <f t="shared" si="182"/>
        <v/>
      </c>
      <c r="FN725" s="37" t="str">
        <f t="shared" si="183"/>
        <v/>
      </c>
      <c r="FO725" s="37" t="str">
        <f t="shared" si="184"/>
        <v/>
      </c>
      <c r="FP725" s="37" t="str">
        <f t="shared" si="185"/>
        <v/>
      </c>
      <c r="FR725" s="54">
        <f t="shared" si="186"/>
        <v>1</v>
      </c>
      <c r="FS725" s="54" t="str">
        <f t="shared" si="187"/>
        <v/>
      </c>
    </row>
    <row r="726" spans="4:175">
      <c r="D726" s="410">
        <v>558</v>
      </c>
      <c r="E726" s="842"/>
      <c r="F726" s="843"/>
      <c r="G726" s="842"/>
      <c r="H726" s="843"/>
      <c r="I726" s="843"/>
      <c r="J726" s="842"/>
      <c r="K726" s="843"/>
      <c r="L726" s="843"/>
      <c r="M726" s="842"/>
      <c r="N726" s="842"/>
      <c r="O726" s="842"/>
      <c r="P726" s="842"/>
      <c r="Q726" s="853"/>
      <c r="R726" s="853"/>
      <c r="S726" s="853"/>
      <c r="T726" s="853"/>
      <c r="U726" s="853"/>
      <c r="V726" s="853"/>
      <c r="W726" s="853"/>
      <c r="X726" s="853"/>
      <c r="Y726" s="853"/>
      <c r="Z726" s="853"/>
      <c r="AA726" s="837"/>
      <c r="AB726" s="838"/>
      <c r="AC726" s="838"/>
      <c r="AD726" s="841"/>
      <c r="AE726" s="853"/>
      <c r="AF726" s="853"/>
      <c r="AG726" s="842"/>
      <c r="AH726" s="842"/>
      <c r="AI726" s="842"/>
      <c r="AJ726" s="842"/>
      <c r="AK726" s="839"/>
      <c r="AL726" s="839"/>
      <c r="AM726" s="839"/>
      <c r="AN726" s="853"/>
      <c r="AO726" s="853"/>
      <c r="AP726" s="849">
        <f t="shared" si="188"/>
        <v>0</v>
      </c>
      <c r="AQ726" s="849"/>
      <c r="AR726" s="849"/>
      <c r="AS726" s="849"/>
      <c r="AT726" s="855"/>
      <c r="AU726" s="855"/>
      <c r="AV726" s="834"/>
      <c r="AW726" s="834"/>
      <c r="AX726" s="834"/>
      <c r="AY726" s="834"/>
      <c r="AZ726" s="834"/>
      <c r="BA726" s="834"/>
      <c r="BB726" s="834"/>
      <c r="BC726" s="834"/>
      <c r="BD726" s="834"/>
      <c r="BE726" s="834"/>
      <c r="BF726" s="834"/>
      <c r="BG726" s="842"/>
      <c r="BH726" s="843"/>
      <c r="BI726" s="843"/>
      <c r="ET726" s="33"/>
      <c r="EU726" s="37">
        <f t="shared" si="175"/>
        <v>0</v>
      </c>
      <c r="EV726" s="37" t="str">
        <f t="shared" si="176"/>
        <v/>
      </c>
      <c r="EX726" s="21">
        <f>IF(AND(OR($M726=PL①!$A$25,$M726=PL①!$A$26,$M726=PL①!$A$27),OR($AG726=PL①!$H$26,$AG726=PL①!$H$27,$AG726=PL①!$H$28)),1,0)</f>
        <v>0</v>
      </c>
      <c r="EY726" s="21">
        <f t="shared" si="177"/>
        <v>0</v>
      </c>
      <c r="EZ726" s="112">
        <f>IF($EY726=0,1,IF($O$73="",0,VLOOKUP($O$73,PL②!$A$58:$P$1517,$EY726))+IF($AD$73="",0,VLOOKUP($AD$73,PL②!$A$58:$P$1517,$EY726))+IF($AS$73="",0,VLOOKUP($AS$73,PL②!$A$58:$P$1517,$EY726)))</f>
        <v>1</v>
      </c>
      <c r="FA726" s="21" t="str">
        <f t="shared" si="178"/>
        <v/>
      </c>
      <c r="FB726" s="112"/>
      <c r="FC726" s="21">
        <f>IF(OR($M726=PL①!$A$25,$M726=PL①!$A$26,$M726=PL①!$A$28,$M726=PL①!$A$29),1,0)</f>
        <v>0</v>
      </c>
      <c r="FF726" s="21">
        <f t="shared" si="179"/>
        <v>0</v>
      </c>
      <c r="FG726" s="21">
        <f t="shared" si="180"/>
        <v>0</v>
      </c>
      <c r="FH726" s="21">
        <f>IF(AND($AG726=PL①!$H$29,OR(入力①申請書項目!$M726=PL①!$A$25,入力①申請書項目!$M726=PL①!$A$26,入力①申請書項目!$M726=PL①!$A$27)),1,0)</f>
        <v>0</v>
      </c>
      <c r="FI726" s="21">
        <f>IF(AND($O$69=PL②!$G$1,入力①申請書項目!$AG726=PL①!$H$26,OR(入力①申請書項目!$M726=PL①!$A$25,入力①申請書項目!$M726=PL①!$A$26,入力①申請書項目!$M726=PL①!$A$28,入力①申請書項目!$M726=PL①!$A$29)),1,0)</f>
        <v>0</v>
      </c>
      <c r="FJ726" s="21">
        <f>IF(AND($AT726=PL①!$D$26,OR(入力①申請書項目!$M726=PL①!$A$25,入力①申請書項目!$M726=PL①!$A$26,入力①申請書項目!$M726=PL①!$A$27)),1,0)</f>
        <v>0</v>
      </c>
      <c r="FL726" s="37" t="str">
        <f t="shared" si="181"/>
        <v/>
      </c>
      <c r="FM726" s="37" t="str">
        <f t="shared" si="182"/>
        <v/>
      </c>
      <c r="FN726" s="37" t="str">
        <f t="shared" si="183"/>
        <v/>
      </c>
      <c r="FO726" s="37" t="str">
        <f t="shared" si="184"/>
        <v/>
      </c>
      <c r="FP726" s="37" t="str">
        <f t="shared" si="185"/>
        <v/>
      </c>
      <c r="FR726" s="54">
        <f t="shared" si="186"/>
        <v>1</v>
      </c>
      <c r="FS726" s="54" t="str">
        <f t="shared" si="187"/>
        <v/>
      </c>
    </row>
    <row r="727" spans="4:175">
      <c r="D727" s="410">
        <v>559</v>
      </c>
      <c r="E727" s="842"/>
      <c r="F727" s="843"/>
      <c r="G727" s="842"/>
      <c r="H727" s="843"/>
      <c r="I727" s="843"/>
      <c r="J727" s="842"/>
      <c r="K727" s="843"/>
      <c r="L727" s="843"/>
      <c r="M727" s="842"/>
      <c r="N727" s="842"/>
      <c r="O727" s="842"/>
      <c r="P727" s="842"/>
      <c r="Q727" s="853"/>
      <c r="R727" s="853"/>
      <c r="S727" s="853"/>
      <c r="T727" s="853"/>
      <c r="U727" s="853"/>
      <c r="V727" s="853"/>
      <c r="W727" s="853"/>
      <c r="X727" s="853"/>
      <c r="Y727" s="853"/>
      <c r="Z727" s="853"/>
      <c r="AA727" s="835"/>
      <c r="AB727" s="836"/>
      <c r="AC727" s="836"/>
      <c r="AD727" s="840"/>
      <c r="AE727" s="840"/>
      <c r="AF727" s="841"/>
      <c r="AG727" s="850"/>
      <c r="AH727" s="851"/>
      <c r="AI727" s="851"/>
      <c r="AJ727" s="852"/>
      <c r="AK727" s="839"/>
      <c r="AL727" s="839"/>
      <c r="AM727" s="839"/>
      <c r="AN727" s="854"/>
      <c r="AO727" s="840"/>
      <c r="AP727" s="849">
        <f t="shared" si="188"/>
        <v>0</v>
      </c>
      <c r="AQ727" s="849"/>
      <c r="AR727" s="849"/>
      <c r="AS727" s="849"/>
      <c r="AT727" s="847"/>
      <c r="AU727" s="848"/>
      <c r="AV727" s="834"/>
      <c r="AW727" s="834"/>
      <c r="AX727" s="834"/>
      <c r="AY727" s="834"/>
      <c r="AZ727" s="834"/>
      <c r="BA727" s="834"/>
      <c r="BB727" s="834"/>
      <c r="BC727" s="834"/>
      <c r="BD727" s="844"/>
      <c r="BE727" s="845"/>
      <c r="BF727" s="846"/>
      <c r="BG727" s="842"/>
      <c r="BH727" s="843"/>
      <c r="BI727" s="843"/>
      <c r="ET727" s="33"/>
      <c r="EU727" s="37">
        <f t="shared" si="175"/>
        <v>0</v>
      </c>
      <c r="EV727" s="37" t="str">
        <f t="shared" si="176"/>
        <v/>
      </c>
      <c r="EX727" s="21">
        <f>IF(AND(OR($M727=PL①!$A$25,$M727=PL①!$A$26,$M727=PL①!$A$27),OR($AG727=PL①!$H$26,$AG727=PL①!$H$27,$AG727=PL①!$H$28)),1,0)</f>
        <v>0</v>
      </c>
      <c r="EY727" s="21">
        <f t="shared" si="177"/>
        <v>0</v>
      </c>
      <c r="EZ727" s="112">
        <f>IF($EY727=0,1,IF($O$73="",0,VLOOKUP($O$73,PL②!$A$58:$P$1517,$EY727))+IF($AD$73="",0,VLOOKUP($AD$73,PL②!$A$58:$P$1517,$EY727))+IF($AS$73="",0,VLOOKUP($AS$73,PL②!$A$58:$P$1517,$EY727)))</f>
        <v>1</v>
      </c>
      <c r="FA727" s="21" t="str">
        <f t="shared" si="178"/>
        <v/>
      </c>
      <c r="FB727" s="112"/>
      <c r="FC727" s="21">
        <f>IF(OR($M727=PL①!$A$25,$M727=PL①!$A$26,$M727=PL①!$A$28,$M727=PL①!$A$29),1,0)</f>
        <v>0</v>
      </c>
      <c r="FF727" s="21">
        <f t="shared" si="179"/>
        <v>0</v>
      </c>
      <c r="FG727" s="21">
        <f t="shared" si="180"/>
        <v>0</v>
      </c>
      <c r="FH727" s="21">
        <f>IF(AND($AG727=PL①!$H$29,OR(入力①申請書項目!$M727=PL①!$A$25,入力①申請書項目!$M727=PL①!$A$26,入力①申請書項目!$M727=PL①!$A$27)),1,0)</f>
        <v>0</v>
      </c>
      <c r="FI727" s="21">
        <f>IF(AND($O$69=PL②!$G$1,入力①申請書項目!$AG727=PL①!$H$26,OR(入力①申請書項目!$M727=PL①!$A$25,入力①申請書項目!$M727=PL①!$A$26,入力①申請書項目!$M727=PL①!$A$28,入力①申請書項目!$M727=PL①!$A$29)),1,0)</f>
        <v>0</v>
      </c>
      <c r="FJ727" s="21">
        <f>IF(AND($AT727=PL①!$D$26,OR(入力①申請書項目!$M727=PL①!$A$25,入力①申請書項目!$M727=PL①!$A$26,入力①申請書項目!$M727=PL①!$A$27)),1,0)</f>
        <v>0</v>
      </c>
      <c r="FL727" s="37" t="str">
        <f t="shared" si="181"/>
        <v/>
      </c>
      <c r="FM727" s="37" t="str">
        <f t="shared" si="182"/>
        <v/>
      </c>
      <c r="FN727" s="37" t="str">
        <f t="shared" si="183"/>
        <v/>
      </c>
      <c r="FO727" s="37" t="str">
        <f t="shared" si="184"/>
        <v/>
      </c>
      <c r="FP727" s="37" t="str">
        <f t="shared" si="185"/>
        <v/>
      </c>
      <c r="FR727" s="54">
        <f t="shared" si="186"/>
        <v>1</v>
      </c>
      <c r="FS727" s="54" t="str">
        <f t="shared" si="187"/>
        <v/>
      </c>
    </row>
    <row r="728" spans="4:175">
      <c r="D728" s="410">
        <v>560</v>
      </c>
      <c r="E728" s="842"/>
      <c r="F728" s="843"/>
      <c r="G728" s="842"/>
      <c r="H728" s="843"/>
      <c r="I728" s="843"/>
      <c r="J728" s="842"/>
      <c r="K728" s="843"/>
      <c r="L728" s="843"/>
      <c r="M728" s="842"/>
      <c r="N728" s="842"/>
      <c r="O728" s="842"/>
      <c r="P728" s="842"/>
      <c r="Q728" s="853"/>
      <c r="R728" s="853"/>
      <c r="S728" s="853"/>
      <c r="T728" s="853"/>
      <c r="U728" s="853"/>
      <c r="V728" s="853"/>
      <c r="W728" s="853"/>
      <c r="X728" s="853"/>
      <c r="Y728" s="853"/>
      <c r="Z728" s="853"/>
      <c r="AA728" s="835"/>
      <c r="AB728" s="836"/>
      <c r="AC728" s="836"/>
      <c r="AD728" s="841"/>
      <c r="AE728" s="853"/>
      <c r="AF728" s="853"/>
      <c r="AG728" s="842"/>
      <c r="AH728" s="842"/>
      <c r="AI728" s="842"/>
      <c r="AJ728" s="842"/>
      <c r="AK728" s="839"/>
      <c r="AL728" s="839"/>
      <c r="AM728" s="839"/>
      <c r="AN728" s="853"/>
      <c r="AO728" s="853"/>
      <c r="AP728" s="849">
        <f t="shared" si="188"/>
        <v>0</v>
      </c>
      <c r="AQ728" s="849"/>
      <c r="AR728" s="849"/>
      <c r="AS728" s="849"/>
      <c r="AT728" s="855"/>
      <c r="AU728" s="855"/>
      <c r="AV728" s="834"/>
      <c r="AW728" s="834"/>
      <c r="AX728" s="834"/>
      <c r="AY728" s="834"/>
      <c r="AZ728" s="834"/>
      <c r="BA728" s="834"/>
      <c r="BB728" s="834"/>
      <c r="BC728" s="834"/>
      <c r="BD728" s="834"/>
      <c r="BE728" s="834"/>
      <c r="BF728" s="834"/>
      <c r="BG728" s="842"/>
      <c r="BH728" s="843"/>
      <c r="BI728" s="843"/>
      <c r="ET728" s="33"/>
      <c r="EU728" s="37">
        <f t="shared" si="175"/>
        <v>0</v>
      </c>
      <c r="EV728" s="37" t="str">
        <f t="shared" si="176"/>
        <v/>
      </c>
      <c r="EX728" s="21">
        <f>IF(AND(OR($M728=PL①!$A$25,$M728=PL①!$A$26,$M728=PL①!$A$27),OR($AG728=PL①!$H$26,$AG728=PL①!$H$27,$AG728=PL①!$H$28)),1,0)</f>
        <v>0</v>
      </c>
      <c r="EY728" s="21">
        <f t="shared" si="177"/>
        <v>0</v>
      </c>
      <c r="EZ728" s="112">
        <f>IF($EY728=0,1,IF($O$73="",0,VLOOKUP($O$73,PL②!$A$58:$P$1517,$EY728))+IF($AD$73="",0,VLOOKUP($AD$73,PL②!$A$58:$P$1517,$EY728))+IF($AS$73="",0,VLOOKUP($AS$73,PL②!$A$58:$P$1517,$EY728)))</f>
        <v>1</v>
      </c>
      <c r="FA728" s="21" t="str">
        <f t="shared" si="178"/>
        <v/>
      </c>
      <c r="FB728" s="112"/>
      <c r="FC728" s="21">
        <f>IF(OR($M728=PL①!$A$25,$M728=PL①!$A$26,$M728=PL①!$A$28,$M728=PL①!$A$29),1,0)</f>
        <v>0</v>
      </c>
      <c r="FF728" s="21">
        <f t="shared" si="179"/>
        <v>0</v>
      </c>
      <c r="FG728" s="21">
        <f t="shared" si="180"/>
        <v>0</v>
      </c>
      <c r="FH728" s="21">
        <f>IF(AND($AG728=PL①!$H$29,OR(入力①申請書項目!$M728=PL①!$A$25,入力①申請書項目!$M728=PL①!$A$26,入力①申請書項目!$M728=PL①!$A$27)),1,0)</f>
        <v>0</v>
      </c>
      <c r="FI728" s="21">
        <f>IF(AND($O$69=PL②!$G$1,入力①申請書項目!$AG728=PL①!$H$26,OR(入力①申請書項目!$M728=PL①!$A$25,入力①申請書項目!$M728=PL①!$A$26,入力①申請書項目!$M728=PL①!$A$28,入力①申請書項目!$M728=PL①!$A$29)),1,0)</f>
        <v>0</v>
      </c>
      <c r="FJ728" s="21">
        <f>IF(AND($AT728=PL①!$D$26,OR(入力①申請書項目!$M728=PL①!$A$25,入力①申請書項目!$M728=PL①!$A$26,入力①申請書項目!$M728=PL①!$A$27)),1,0)</f>
        <v>0</v>
      </c>
      <c r="FL728" s="37" t="str">
        <f t="shared" si="181"/>
        <v/>
      </c>
      <c r="FM728" s="37" t="str">
        <f t="shared" si="182"/>
        <v/>
      </c>
      <c r="FN728" s="37" t="str">
        <f t="shared" si="183"/>
        <v/>
      </c>
      <c r="FO728" s="37" t="str">
        <f t="shared" si="184"/>
        <v/>
      </c>
      <c r="FP728" s="37" t="str">
        <f t="shared" si="185"/>
        <v/>
      </c>
      <c r="FR728" s="54">
        <f t="shared" si="186"/>
        <v>1</v>
      </c>
      <c r="FS728" s="54" t="str">
        <f t="shared" si="187"/>
        <v/>
      </c>
    </row>
    <row r="729" spans="4:175">
      <c r="D729" s="410">
        <v>561</v>
      </c>
      <c r="E729" s="842"/>
      <c r="F729" s="843"/>
      <c r="G729" s="842"/>
      <c r="H729" s="843"/>
      <c r="I729" s="843"/>
      <c r="J729" s="842"/>
      <c r="K729" s="843"/>
      <c r="L729" s="843"/>
      <c r="M729" s="842"/>
      <c r="N729" s="842"/>
      <c r="O729" s="842"/>
      <c r="P729" s="842"/>
      <c r="Q729" s="853"/>
      <c r="R729" s="853"/>
      <c r="S729" s="853"/>
      <c r="T729" s="853"/>
      <c r="U729" s="853"/>
      <c r="V729" s="853"/>
      <c r="W729" s="853"/>
      <c r="X729" s="853"/>
      <c r="Y729" s="853"/>
      <c r="Z729" s="853"/>
      <c r="AA729" s="837"/>
      <c r="AB729" s="838"/>
      <c r="AC729" s="838"/>
      <c r="AD729" s="841"/>
      <c r="AE729" s="853"/>
      <c r="AF729" s="853"/>
      <c r="AG729" s="842"/>
      <c r="AH729" s="842"/>
      <c r="AI729" s="842"/>
      <c r="AJ729" s="842"/>
      <c r="AK729" s="839"/>
      <c r="AL729" s="839"/>
      <c r="AM729" s="839"/>
      <c r="AN729" s="853"/>
      <c r="AO729" s="853"/>
      <c r="AP729" s="849">
        <f t="shared" si="188"/>
        <v>0</v>
      </c>
      <c r="AQ729" s="849"/>
      <c r="AR729" s="849"/>
      <c r="AS729" s="849"/>
      <c r="AT729" s="855"/>
      <c r="AU729" s="855"/>
      <c r="AV729" s="834"/>
      <c r="AW729" s="834"/>
      <c r="AX729" s="834"/>
      <c r="AY729" s="834"/>
      <c r="AZ729" s="834"/>
      <c r="BA729" s="834"/>
      <c r="BB729" s="834"/>
      <c r="BC729" s="834"/>
      <c r="BD729" s="834"/>
      <c r="BE729" s="834"/>
      <c r="BF729" s="834"/>
      <c r="BG729" s="842"/>
      <c r="BH729" s="843"/>
      <c r="BI729" s="843"/>
      <c r="ET729" s="33"/>
      <c r="EU729" s="37">
        <f t="shared" si="175"/>
        <v>0</v>
      </c>
      <c r="EV729" s="37" t="str">
        <f t="shared" si="176"/>
        <v/>
      </c>
      <c r="EX729" s="21">
        <f>IF(AND(OR($M729=PL①!$A$25,$M729=PL①!$A$26,$M729=PL①!$A$27),OR($AG729=PL①!$H$26,$AG729=PL①!$H$27,$AG729=PL①!$H$28)),1,0)</f>
        <v>0</v>
      </c>
      <c r="EY729" s="21">
        <f t="shared" si="177"/>
        <v>0</v>
      </c>
      <c r="EZ729" s="112">
        <f>IF($EY729=0,1,IF($O$73="",0,VLOOKUP($O$73,PL②!$A$58:$P$1517,$EY729))+IF($AD$73="",0,VLOOKUP($AD$73,PL②!$A$58:$P$1517,$EY729))+IF($AS$73="",0,VLOOKUP($AS$73,PL②!$A$58:$P$1517,$EY729)))</f>
        <v>1</v>
      </c>
      <c r="FA729" s="21" t="str">
        <f t="shared" si="178"/>
        <v/>
      </c>
      <c r="FB729" s="112"/>
      <c r="FC729" s="21">
        <f>IF(OR($M729=PL①!$A$25,$M729=PL①!$A$26,$M729=PL①!$A$28,$M729=PL①!$A$29),1,0)</f>
        <v>0</v>
      </c>
      <c r="FF729" s="21">
        <f t="shared" si="179"/>
        <v>0</v>
      </c>
      <c r="FG729" s="21">
        <f t="shared" si="180"/>
        <v>0</v>
      </c>
      <c r="FH729" s="21">
        <f>IF(AND($AG729=PL①!$H$29,OR(入力①申請書項目!$M729=PL①!$A$25,入力①申請書項目!$M729=PL①!$A$26,入力①申請書項目!$M729=PL①!$A$27)),1,0)</f>
        <v>0</v>
      </c>
      <c r="FI729" s="21">
        <f>IF(AND($O$69=PL②!$G$1,入力①申請書項目!$AG729=PL①!$H$26,OR(入力①申請書項目!$M729=PL①!$A$25,入力①申請書項目!$M729=PL①!$A$26,入力①申請書項目!$M729=PL①!$A$28,入力①申請書項目!$M729=PL①!$A$29)),1,0)</f>
        <v>0</v>
      </c>
      <c r="FJ729" s="21">
        <f>IF(AND($AT729=PL①!$D$26,OR(入力①申請書項目!$M729=PL①!$A$25,入力①申請書項目!$M729=PL①!$A$26,入力①申請書項目!$M729=PL①!$A$27)),1,0)</f>
        <v>0</v>
      </c>
      <c r="FL729" s="37" t="str">
        <f t="shared" si="181"/>
        <v/>
      </c>
      <c r="FM729" s="37" t="str">
        <f t="shared" si="182"/>
        <v/>
      </c>
      <c r="FN729" s="37" t="str">
        <f t="shared" si="183"/>
        <v/>
      </c>
      <c r="FO729" s="37" t="str">
        <f t="shared" si="184"/>
        <v/>
      </c>
      <c r="FP729" s="37" t="str">
        <f t="shared" si="185"/>
        <v/>
      </c>
      <c r="FR729" s="54">
        <f t="shared" si="186"/>
        <v>1</v>
      </c>
      <c r="FS729" s="54" t="str">
        <f t="shared" si="187"/>
        <v/>
      </c>
    </row>
    <row r="730" spans="4:175">
      <c r="D730" s="410">
        <v>562</v>
      </c>
      <c r="E730" s="842"/>
      <c r="F730" s="843"/>
      <c r="G730" s="842"/>
      <c r="H730" s="843"/>
      <c r="I730" s="843"/>
      <c r="J730" s="842"/>
      <c r="K730" s="843"/>
      <c r="L730" s="843"/>
      <c r="M730" s="842"/>
      <c r="N730" s="842"/>
      <c r="O730" s="842"/>
      <c r="P730" s="842"/>
      <c r="Q730" s="853"/>
      <c r="R730" s="853"/>
      <c r="S730" s="853"/>
      <c r="T730" s="853"/>
      <c r="U730" s="853"/>
      <c r="V730" s="853"/>
      <c r="W730" s="853"/>
      <c r="X730" s="853"/>
      <c r="Y730" s="853"/>
      <c r="Z730" s="853"/>
      <c r="AA730" s="835"/>
      <c r="AB730" s="836"/>
      <c r="AC730" s="836"/>
      <c r="AD730" s="840"/>
      <c r="AE730" s="840"/>
      <c r="AF730" s="841"/>
      <c r="AG730" s="850"/>
      <c r="AH730" s="851"/>
      <c r="AI730" s="851"/>
      <c r="AJ730" s="852"/>
      <c r="AK730" s="839"/>
      <c r="AL730" s="839"/>
      <c r="AM730" s="839"/>
      <c r="AN730" s="854"/>
      <c r="AO730" s="840"/>
      <c r="AP730" s="849">
        <f t="shared" si="188"/>
        <v>0</v>
      </c>
      <c r="AQ730" s="849"/>
      <c r="AR730" s="849"/>
      <c r="AS730" s="849"/>
      <c r="AT730" s="847"/>
      <c r="AU730" s="848"/>
      <c r="AV730" s="834"/>
      <c r="AW730" s="834"/>
      <c r="AX730" s="834"/>
      <c r="AY730" s="834"/>
      <c r="AZ730" s="834"/>
      <c r="BA730" s="834"/>
      <c r="BB730" s="834"/>
      <c r="BC730" s="834"/>
      <c r="BD730" s="844"/>
      <c r="BE730" s="845"/>
      <c r="BF730" s="846"/>
      <c r="BG730" s="842"/>
      <c r="BH730" s="843"/>
      <c r="BI730" s="843"/>
      <c r="ET730" s="33"/>
      <c r="EU730" s="37">
        <f t="shared" si="175"/>
        <v>0</v>
      </c>
      <c r="EV730" s="37" t="str">
        <f t="shared" si="176"/>
        <v/>
      </c>
      <c r="EX730" s="21">
        <f>IF(AND(OR($M730=PL①!$A$25,$M730=PL①!$A$26,$M730=PL①!$A$27),OR($AG730=PL①!$H$26,$AG730=PL①!$H$27,$AG730=PL①!$H$28)),1,0)</f>
        <v>0</v>
      </c>
      <c r="EY730" s="21">
        <f t="shared" si="177"/>
        <v>0</v>
      </c>
      <c r="EZ730" s="112">
        <f>IF($EY730=0,1,IF($O$73="",0,VLOOKUP($O$73,PL②!$A$58:$P$1517,$EY730))+IF($AD$73="",0,VLOOKUP($AD$73,PL②!$A$58:$P$1517,$EY730))+IF($AS$73="",0,VLOOKUP($AS$73,PL②!$A$58:$P$1517,$EY730)))</f>
        <v>1</v>
      </c>
      <c r="FA730" s="21" t="str">
        <f t="shared" si="178"/>
        <v/>
      </c>
      <c r="FB730" s="112"/>
      <c r="FC730" s="21">
        <f>IF(OR($M730=PL①!$A$25,$M730=PL①!$A$26,$M730=PL①!$A$28,$M730=PL①!$A$29),1,0)</f>
        <v>0</v>
      </c>
      <c r="FF730" s="21">
        <f t="shared" si="179"/>
        <v>0</v>
      </c>
      <c r="FG730" s="21">
        <f t="shared" si="180"/>
        <v>0</v>
      </c>
      <c r="FH730" s="21">
        <f>IF(AND($AG730=PL①!$H$29,OR(入力①申請書項目!$M730=PL①!$A$25,入力①申請書項目!$M730=PL①!$A$26,入力①申請書項目!$M730=PL①!$A$27)),1,0)</f>
        <v>0</v>
      </c>
      <c r="FI730" s="21">
        <f>IF(AND($O$69=PL②!$G$1,入力①申請書項目!$AG730=PL①!$H$26,OR(入力①申請書項目!$M730=PL①!$A$25,入力①申請書項目!$M730=PL①!$A$26,入力①申請書項目!$M730=PL①!$A$28,入力①申請書項目!$M730=PL①!$A$29)),1,0)</f>
        <v>0</v>
      </c>
      <c r="FJ730" s="21">
        <f>IF(AND($AT730=PL①!$D$26,OR(入力①申請書項目!$M730=PL①!$A$25,入力①申請書項目!$M730=PL①!$A$26,入力①申請書項目!$M730=PL①!$A$27)),1,0)</f>
        <v>0</v>
      </c>
      <c r="FL730" s="37" t="str">
        <f t="shared" si="181"/>
        <v/>
      </c>
      <c r="FM730" s="37" t="str">
        <f t="shared" si="182"/>
        <v/>
      </c>
      <c r="FN730" s="37" t="str">
        <f t="shared" si="183"/>
        <v/>
      </c>
      <c r="FO730" s="37" t="str">
        <f t="shared" si="184"/>
        <v/>
      </c>
      <c r="FP730" s="37" t="str">
        <f t="shared" si="185"/>
        <v/>
      </c>
      <c r="FR730" s="54">
        <f t="shared" si="186"/>
        <v>1</v>
      </c>
      <c r="FS730" s="54" t="str">
        <f t="shared" si="187"/>
        <v/>
      </c>
    </row>
    <row r="731" spans="4:175">
      <c r="D731" s="410">
        <v>563</v>
      </c>
      <c r="E731" s="842"/>
      <c r="F731" s="843"/>
      <c r="G731" s="842"/>
      <c r="H731" s="843"/>
      <c r="I731" s="843"/>
      <c r="J731" s="842"/>
      <c r="K731" s="843"/>
      <c r="L731" s="843"/>
      <c r="M731" s="842"/>
      <c r="N731" s="842"/>
      <c r="O731" s="842"/>
      <c r="P731" s="842"/>
      <c r="Q731" s="853"/>
      <c r="R731" s="853"/>
      <c r="S731" s="853"/>
      <c r="T731" s="853"/>
      <c r="U731" s="853"/>
      <c r="V731" s="853"/>
      <c r="W731" s="853"/>
      <c r="X731" s="853"/>
      <c r="Y731" s="853"/>
      <c r="Z731" s="853"/>
      <c r="AA731" s="835"/>
      <c r="AB731" s="836"/>
      <c r="AC731" s="836"/>
      <c r="AD731" s="841"/>
      <c r="AE731" s="853"/>
      <c r="AF731" s="853"/>
      <c r="AG731" s="842"/>
      <c r="AH731" s="842"/>
      <c r="AI731" s="842"/>
      <c r="AJ731" s="842"/>
      <c r="AK731" s="839"/>
      <c r="AL731" s="839"/>
      <c r="AM731" s="839"/>
      <c r="AN731" s="853"/>
      <c r="AO731" s="853"/>
      <c r="AP731" s="849">
        <f t="shared" si="188"/>
        <v>0</v>
      </c>
      <c r="AQ731" s="849"/>
      <c r="AR731" s="849"/>
      <c r="AS731" s="849"/>
      <c r="AT731" s="855"/>
      <c r="AU731" s="855"/>
      <c r="AV731" s="834"/>
      <c r="AW731" s="834"/>
      <c r="AX731" s="834"/>
      <c r="AY731" s="834"/>
      <c r="AZ731" s="834"/>
      <c r="BA731" s="834"/>
      <c r="BB731" s="834"/>
      <c r="BC731" s="834"/>
      <c r="BD731" s="834"/>
      <c r="BE731" s="834"/>
      <c r="BF731" s="834"/>
      <c r="BG731" s="842"/>
      <c r="BH731" s="843"/>
      <c r="BI731" s="843"/>
      <c r="ET731" s="33"/>
      <c r="EU731" s="37">
        <f t="shared" si="175"/>
        <v>0</v>
      </c>
      <c r="EV731" s="37" t="str">
        <f t="shared" si="176"/>
        <v/>
      </c>
      <c r="EX731" s="21">
        <f>IF(AND(OR($M731=PL①!$A$25,$M731=PL①!$A$26,$M731=PL①!$A$27),OR($AG731=PL①!$H$26,$AG731=PL①!$H$27,$AG731=PL①!$H$28)),1,0)</f>
        <v>0</v>
      </c>
      <c r="EY731" s="21">
        <f t="shared" si="177"/>
        <v>0</v>
      </c>
      <c r="EZ731" s="112">
        <f>IF($EY731=0,1,IF($O$73="",0,VLOOKUP($O$73,PL②!$A$58:$P$1517,$EY731))+IF($AD$73="",0,VLOOKUP($AD$73,PL②!$A$58:$P$1517,$EY731))+IF($AS$73="",0,VLOOKUP($AS$73,PL②!$A$58:$P$1517,$EY731)))</f>
        <v>1</v>
      </c>
      <c r="FA731" s="21" t="str">
        <f t="shared" si="178"/>
        <v/>
      </c>
      <c r="FB731" s="112"/>
      <c r="FC731" s="21">
        <f>IF(OR($M731=PL①!$A$25,$M731=PL①!$A$26,$M731=PL①!$A$28,$M731=PL①!$A$29),1,0)</f>
        <v>0</v>
      </c>
      <c r="FF731" s="21">
        <f t="shared" si="179"/>
        <v>0</v>
      </c>
      <c r="FG731" s="21">
        <f t="shared" si="180"/>
        <v>0</v>
      </c>
      <c r="FH731" s="21">
        <f>IF(AND($AG731=PL①!$H$29,OR(入力①申請書項目!$M731=PL①!$A$25,入力①申請書項目!$M731=PL①!$A$26,入力①申請書項目!$M731=PL①!$A$27)),1,0)</f>
        <v>0</v>
      </c>
      <c r="FI731" s="21">
        <f>IF(AND($O$69=PL②!$G$1,入力①申請書項目!$AG731=PL①!$H$26,OR(入力①申請書項目!$M731=PL①!$A$25,入力①申請書項目!$M731=PL①!$A$26,入力①申請書項目!$M731=PL①!$A$28,入力①申請書項目!$M731=PL①!$A$29)),1,0)</f>
        <v>0</v>
      </c>
      <c r="FJ731" s="21">
        <f>IF(AND($AT731=PL①!$D$26,OR(入力①申請書項目!$M731=PL①!$A$25,入力①申請書項目!$M731=PL①!$A$26,入力①申請書項目!$M731=PL①!$A$27)),1,0)</f>
        <v>0</v>
      </c>
      <c r="FL731" s="37" t="str">
        <f t="shared" si="181"/>
        <v/>
      </c>
      <c r="FM731" s="37" t="str">
        <f t="shared" si="182"/>
        <v/>
      </c>
      <c r="FN731" s="37" t="str">
        <f t="shared" si="183"/>
        <v/>
      </c>
      <c r="FO731" s="37" t="str">
        <f t="shared" si="184"/>
        <v/>
      </c>
      <c r="FP731" s="37" t="str">
        <f t="shared" si="185"/>
        <v/>
      </c>
      <c r="FR731" s="54">
        <f t="shared" si="186"/>
        <v>1</v>
      </c>
      <c r="FS731" s="54" t="str">
        <f t="shared" si="187"/>
        <v/>
      </c>
    </row>
    <row r="732" spans="4:175">
      <c r="D732" s="410">
        <v>564</v>
      </c>
      <c r="E732" s="842"/>
      <c r="F732" s="843"/>
      <c r="G732" s="842"/>
      <c r="H732" s="843"/>
      <c r="I732" s="843"/>
      <c r="J732" s="842"/>
      <c r="K732" s="843"/>
      <c r="L732" s="843"/>
      <c r="M732" s="842"/>
      <c r="N732" s="842"/>
      <c r="O732" s="842"/>
      <c r="P732" s="842"/>
      <c r="Q732" s="853"/>
      <c r="R732" s="853"/>
      <c r="S732" s="853"/>
      <c r="T732" s="853"/>
      <c r="U732" s="853"/>
      <c r="V732" s="853"/>
      <c r="W732" s="853"/>
      <c r="X732" s="853"/>
      <c r="Y732" s="853"/>
      <c r="Z732" s="853"/>
      <c r="AA732" s="837"/>
      <c r="AB732" s="838"/>
      <c r="AC732" s="838"/>
      <c r="AD732" s="841"/>
      <c r="AE732" s="853"/>
      <c r="AF732" s="853"/>
      <c r="AG732" s="842"/>
      <c r="AH732" s="842"/>
      <c r="AI732" s="842"/>
      <c r="AJ732" s="842"/>
      <c r="AK732" s="839"/>
      <c r="AL732" s="839"/>
      <c r="AM732" s="839"/>
      <c r="AN732" s="853"/>
      <c r="AO732" s="853"/>
      <c r="AP732" s="849">
        <f t="shared" si="188"/>
        <v>0</v>
      </c>
      <c r="AQ732" s="849"/>
      <c r="AR732" s="849"/>
      <c r="AS732" s="849"/>
      <c r="AT732" s="855"/>
      <c r="AU732" s="855"/>
      <c r="AV732" s="834"/>
      <c r="AW732" s="834"/>
      <c r="AX732" s="834"/>
      <c r="AY732" s="834"/>
      <c r="AZ732" s="834"/>
      <c r="BA732" s="834"/>
      <c r="BB732" s="834"/>
      <c r="BC732" s="834"/>
      <c r="BD732" s="834"/>
      <c r="BE732" s="834"/>
      <c r="BF732" s="834"/>
      <c r="BG732" s="842"/>
      <c r="BH732" s="843"/>
      <c r="BI732" s="843"/>
      <c r="ET732" s="33"/>
      <c r="EU732" s="37">
        <f t="shared" si="175"/>
        <v>0</v>
      </c>
      <c r="EV732" s="37" t="str">
        <f t="shared" si="176"/>
        <v/>
      </c>
      <c r="EX732" s="21">
        <f>IF(AND(OR($M732=PL①!$A$25,$M732=PL①!$A$26,$M732=PL①!$A$27),OR($AG732=PL①!$H$26,$AG732=PL①!$H$27,$AG732=PL①!$H$28)),1,0)</f>
        <v>0</v>
      </c>
      <c r="EY732" s="21">
        <f t="shared" si="177"/>
        <v>0</v>
      </c>
      <c r="EZ732" s="112">
        <f>IF($EY732=0,1,IF($O$73="",0,VLOOKUP($O$73,PL②!$A$58:$P$1517,$EY732))+IF($AD$73="",0,VLOOKUP($AD$73,PL②!$A$58:$P$1517,$EY732))+IF($AS$73="",0,VLOOKUP($AS$73,PL②!$A$58:$P$1517,$EY732)))</f>
        <v>1</v>
      </c>
      <c r="FA732" s="21" t="str">
        <f t="shared" si="178"/>
        <v/>
      </c>
      <c r="FB732" s="112"/>
      <c r="FC732" s="21">
        <f>IF(OR($M732=PL①!$A$25,$M732=PL①!$A$26,$M732=PL①!$A$28,$M732=PL①!$A$29),1,0)</f>
        <v>0</v>
      </c>
      <c r="FF732" s="21">
        <f t="shared" si="179"/>
        <v>0</v>
      </c>
      <c r="FG732" s="21">
        <f t="shared" si="180"/>
        <v>0</v>
      </c>
      <c r="FH732" s="21">
        <f>IF(AND($AG732=PL①!$H$29,OR(入力①申請書項目!$M732=PL①!$A$25,入力①申請書項目!$M732=PL①!$A$26,入力①申請書項目!$M732=PL①!$A$27)),1,0)</f>
        <v>0</v>
      </c>
      <c r="FI732" s="21">
        <f>IF(AND($O$69=PL②!$G$1,入力①申請書項目!$AG732=PL①!$H$26,OR(入力①申請書項目!$M732=PL①!$A$25,入力①申請書項目!$M732=PL①!$A$26,入力①申請書項目!$M732=PL①!$A$28,入力①申請書項目!$M732=PL①!$A$29)),1,0)</f>
        <v>0</v>
      </c>
      <c r="FJ732" s="21">
        <f>IF(AND($AT732=PL①!$D$26,OR(入力①申請書項目!$M732=PL①!$A$25,入力①申請書項目!$M732=PL①!$A$26,入力①申請書項目!$M732=PL①!$A$27)),1,0)</f>
        <v>0</v>
      </c>
      <c r="FL732" s="37" t="str">
        <f t="shared" si="181"/>
        <v/>
      </c>
      <c r="FM732" s="37" t="str">
        <f t="shared" si="182"/>
        <v/>
      </c>
      <c r="FN732" s="37" t="str">
        <f t="shared" si="183"/>
        <v/>
      </c>
      <c r="FO732" s="37" t="str">
        <f t="shared" si="184"/>
        <v/>
      </c>
      <c r="FP732" s="37" t="str">
        <f t="shared" si="185"/>
        <v/>
      </c>
      <c r="FR732" s="54">
        <f t="shared" si="186"/>
        <v>1</v>
      </c>
      <c r="FS732" s="54" t="str">
        <f t="shared" si="187"/>
        <v/>
      </c>
    </row>
    <row r="733" spans="4:175">
      <c r="D733" s="410">
        <v>565</v>
      </c>
      <c r="E733" s="842"/>
      <c r="F733" s="843"/>
      <c r="G733" s="842"/>
      <c r="H733" s="843"/>
      <c r="I733" s="843"/>
      <c r="J733" s="842"/>
      <c r="K733" s="843"/>
      <c r="L733" s="843"/>
      <c r="M733" s="842"/>
      <c r="N733" s="842"/>
      <c r="O733" s="842"/>
      <c r="P733" s="842"/>
      <c r="Q733" s="853"/>
      <c r="R733" s="853"/>
      <c r="S733" s="853"/>
      <c r="T733" s="853"/>
      <c r="U733" s="853"/>
      <c r="V733" s="853"/>
      <c r="W733" s="853"/>
      <c r="X733" s="853"/>
      <c r="Y733" s="853"/>
      <c r="Z733" s="853"/>
      <c r="AA733" s="835"/>
      <c r="AB733" s="836"/>
      <c r="AC733" s="836"/>
      <c r="AD733" s="840"/>
      <c r="AE733" s="840"/>
      <c r="AF733" s="841"/>
      <c r="AG733" s="850"/>
      <c r="AH733" s="851"/>
      <c r="AI733" s="851"/>
      <c r="AJ733" s="852"/>
      <c r="AK733" s="839"/>
      <c r="AL733" s="839"/>
      <c r="AM733" s="839"/>
      <c r="AN733" s="854"/>
      <c r="AO733" s="840"/>
      <c r="AP733" s="849">
        <f t="shared" si="188"/>
        <v>0</v>
      </c>
      <c r="AQ733" s="849"/>
      <c r="AR733" s="849"/>
      <c r="AS733" s="849"/>
      <c r="AT733" s="847"/>
      <c r="AU733" s="848"/>
      <c r="AV733" s="834"/>
      <c r="AW733" s="834"/>
      <c r="AX733" s="834"/>
      <c r="AY733" s="834"/>
      <c r="AZ733" s="834"/>
      <c r="BA733" s="834"/>
      <c r="BB733" s="834"/>
      <c r="BC733" s="834"/>
      <c r="BD733" s="844"/>
      <c r="BE733" s="845"/>
      <c r="BF733" s="846"/>
      <c r="BG733" s="842"/>
      <c r="BH733" s="843"/>
      <c r="BI733" s="843"/>
      <c r="ET733" s="33"/>
      <c r="EU733" s="37">
        <f t="shared" si="175"/>
        <v>0</v>
      </c>
      <c r="EV733" s="37" t="str">
        <f t="shared" si="176"/>
        <v/>
      </c>
      <c r="EX733" s="21">
        <f>IF(AND(OR($M733=PL①!$A$25,$M733=PL①!$A$26,$M733=PL①!$A$27),OR($AG733=PL①!$H$26,$AG733=PL①!$H$27,$AG733=PL①!$H$28)),1,0)</f>
        <v>0</v>
      </c>
      <c r="EY733" s="21">
        <f t="shared" si="177"/>
        <v>0</v>
      </c>
      <c r="EZ733" s="112">
        <f>IF($EY733=0,1,IF($O$73="",0,VLOOKUP($O$73,PL②!$A$58:$P$1517,$EY733))+IF($AD$73="",0,VLOOKUP($AD$73,PL②!$A$58:$P$1517,$EY733))+IF($AS$73="",0,VLOOKUP($AS$73,PL②!$A$58:$P$1517,$EY733)))</f>
        <v>1</v>
      </c>
      <c r="FA733" s="21" t="str">
        <f t="shared" si="178"/>
        <v/>
      </c>
      <c r="FB733" s="112"/>
      <c r="FC733" s="21">
        <f>IF(OR($M733=PL①!$A$25,$M733=PL①!$A$26,$M733=PL①!$A$28,$M733=PL①!$A$29),1,0)</f>
        <v>0</v>
      </c>
      <c r="FF733" s="21">
        <f t="shared" si="179"/>
        <v>0</v>
      </c>
      <c r="FG733" s="21">
        <f t="shared" si="180"/>
        <v>0</v>
      </c>
      <c r="FH733" s="21">
        <f>IF(AND($AG733=PL①!$H$29,OR(入力①申請書項目!$M733=PL①!$A$25,入力①申請書項目!$M733=PL①!$A$26,入力①申請書項目!$M733=PL①!$A$27)),1,0)</f>
        <v>0</v>
      </c>
      <c r="FI733" s="21">
        <f>IF(AND($O$69=PL②!$G$1,入力①申請書項目!$AG733=PL①!$H$26,OR(入力①申請書項目!$M733=PL①!$A$25,入力①申請書項目!$M733=PL①!$A$26,入力①申請書項目!$M733=PL①!$A$28,入力①申請書項目!$M733=PL①!$A$29)),1,0)</f>
        <v>0</v>
      </c>
      <c r="FJ733" s="21">
        <f>IF(AND($AT733=PL①!$D$26,OR(入力①申請書項目!$M733=PL①!$A$25,入力①申請書項目!$M733=PL①!$A$26,入力①申請書項目!$M733=PL①!$A$27)),1,0)</f>
        <v>0</v>
      </c>
      <c r="FL733" s="37" t="str">
        <f t="shared" si="181"/>
        <v/>
      </c>
      <c r="FM733" s="37" t="str">
        <f t="shared" si="182"/>
        <v/>
      </c>
      <c r="FN733" s="37" t="str">
        <f t="shared" si="183"/>
        <v/>
      </c>
      <c r="FO733" s="37" t="str">
        <f t="shared" si="184"/>
        <v/>
      </c>
      <c r="FP733" s="37" t="str">
        <f t="shared" si="185"/>
        <v/>
      </c>
      <c r="FR733" s="54">
        <f t="shared" si="186"/>
        <v>1</v>
      </c>
      <c r="FS733" s="54" t="str">
        <f t="shared" si="187"/>
        <v/>
      </c>
    </row>
    <row r="734" spans="4:175">
      <c r="D734" s="410">
        <v>566</v>
      </c>
      <c r="E734" s="842"/>
      <c r="F734" s="843"/>
      <c r="G734" s="842"/>
      <c r="H734" s="843"/>
      <c r="I734" s="843"/>
      <c r="J734" s="842"/>
      <c r="K734" s="843"/>
      <c r="L734" s="843"/>
      <c r="M734" s="842"/>
      <c r="N734" s="842"/>
      <c r="O734" s="842"/>
      <c r="P734" s="842"/>
      <c r="Q734" s="853"/>
      <c r="R734" s="853"/>
      <c r="S734" s="853"/>
      <c r="T734" s="853"/>
      <c r="U734" s="853"/>
      <c r="V734" s="853"/>
      <c r="W734" s="853"/>
      <c r="X734" s="853"/>
      <c r="Y734" s="853"/>
      <c r="Z734" s="853"/>
      <c r="AA734" s="835"/>
      <c r="AB734" s="836"/>
      <c r="AC734" s="836"/>
      <c r="AD734" s="841"/>
      <c r="AE734" s="853"/>
      <c r="AF734" s="853"/>
      <c r="AG734" s="842"/>
      <c r="AH734" s="842"/>
      <c r="AI734" s="842"/>
      <c r="AJ734" s="842"/>
      <c r="AK734" s="839"/>
      <c r="AL734" s="839"/>
      <c r="AM734" s="839"/>
      <c r="AN734" s="853"/>
      <c r="AO734" s="853"/>
      <c r="AP734" s="849">
        <f t="shared" si="188"/>
        <v>0</v>
      </c>
      <c r="AQ734" s="849"/>
      <c r="AR734" s="849"/>
      <c r="AS734" s="849"/>
      <c r="AT734" s="855"/>
      <c r="AU734" s="855"/>
      <c r="AV734" s="834"/>
      <c r="AW734" s="834"/>
      <c r="AX734" s="834"/>
      <c r="AY734" s="834"/>
      <c r="AZ734" s="834"/>
      <c r="BA734" s="834"/>
      <c r="BB734" s="834"/>
      <c r="BC734" s="834"/>
      <c r="BD734" s="834"/>
      <c r="BE734" s="834"/>
      <c r="BF734" s="834"/>
      <c r="BG734" s="842"/>
      <c r="BH734" s="843"/>
      <c r="BI734" s="843"/>
      <c r="ET734" s="33"/>
      <c r="EU734" s="37">
        <f t="shared" si="175"/>
        <v>0</v>
      </c>
      <c r="EV734" s="37" t="str">
        <f t="shared" si="176"/>
        <v/>
      </c>
      <c r="EX734" s="21">
        <f>IF(AND(OR($M734=PL①!$A$25,$M734=PL①!$A$26,$M734=PL①!$A$27),OR($AG734=PL①!$H$26,$AG734=PL①!$H$27,$AG734=PL①!$H$28)),1,0)</f>
        <v>0</v>
      </c>
      <c r="EY734" s="21">
        <f t="shared" si="177"/>
        <v>0</v>
      </c>
      <c r="EZ734" s="112">
        <f>IF($EY734=0,1,IF($O$73="",0,VLOOKUP($O$73,PL②!$A$58:$P$1517,$EY734))+IF($AD$73="",0,VLOOKUP($AD$73,PL②!$A$58:$P$1517,$EY734))+IF($AS$73="",0,VLOOKUP($AS$73,PL②!$A$58:$P$1517,$EY734)))</f>
        <v>1</v>
      </c>
      <c r="FA734" s="21" t="str">
        <f t="shared" si="178"/>
        <v/>
      </c>
      <c r="FB734" s="112"/>
      <c r="FC734" s="21">
        <f>IF(OR($M734=PL①!$A$25,$M734=PL①!$A$26,$M734=PL①!$A$28,$M734=PL①!$A$29),1,0)</f>
        <v>0</v>
      </c>
      <c r="FF734" s="21">
        <f t="shared" si="179"/>
        <v>0</v>
      </c>
      <c r="FG734" s="21">
        <f t="shared" si="180"/>
        <v>0</v>
      </c>
      <c r="FH734" s="21">
        <f>IF(AND($AG734=PL①!$H$29,OR(入力①申請書項目!$M734=PL①!$A$25,入力①申請書項目!$M734=PL①!$A$26,入力①申請書項目!$M734=PL①!$A$27)),1,0)</f>
        <v>0</v>
      </c>
      <c r="FI734" s="21">
        <f>IF(AND($O$69=PL②!$G$1,入力①申請書項目!$AG734=PL①!$H$26,OR(入力①申請書項目!$M734=PL①!$A$25,入力①申請書項目!$M734=PL①!$A$26,入力①申請書項目!$M734=PL①!$A$28,入力①申請書項目!$M734=PL①!$A$29)),1,0)</f>
        <v>0</v>
      </c>
      <c r="FJ734" s="21">
        <f>IF(AND($AT734=PL①!$D$26,OR(入力①申請書項目!$M734=PL①!$A$25,入力①申請書項目!$M734=PL①!$A$26,入力①申請書項目!$M734=PL①!$A$27)),1,0)</f>
        <v>0</v>
      </c>
      <c r="FL734" s="37" t="str">
        <f t="shared" si="181"/>
        <v/>
      </c>
      <c r="FM734" s="37" t="str">
        <f t="shared" si="182"/>
        <v/>
      </c>
      <c r="FN734" s="37" t="str">
        <f t="shared" si="183"/>
        <v/>
      </c>
      <c r="FO734" s="37" t="str">
        <f t="shared" si="184"/>
        <v/>
      </c>
      <c r="FP734" s="37" t="str">
        <f t="shared" si="185"/>
        <v/>
      </c>
      <c r="FR734" s="54">
        <f t="shared" si="186"/>
        <v>1</v>
      </c>
      <c r="FS734" s="54" t="str">
        <f t="shared" si="187"/>
        <v/>
      </c>
    </row>
    <row r="735" spans="4:175">
      <c r="D735" s="410">
        <v>567</v>
      </c>
      <c r="E735" s="842"/>
      <c r="F735" s="843"/>
      <c r="G735" s="842"/>
      <c r="H735" s="843"/>
      <c r="I735" s="843"/>
      <c r="J735" s="842"/>
      <c r="K735" s="843"/>
      <c r="L735" s="843"/>
      <c r="M735" s="842"/>
      <c r="N735" s="842"/>
      <c r="O735" s="842"/>
      <c r="P735" s="842"/>
      <c r="Q735" s="853"/>
      <c r="R735" s="853"/>
      <c r="S735" s="853"/>
      <c r="T735" s="853"/>
      <c r="U735" s="853"/>
      <c r="V735" s="853"/>
      <c r="W735" s="853"/>
      <c r="X735" s="853"/>
      <c r="Y735" s="853"/>
      <c r="Z735" s="853"/>
      <c r="AA735" s="837"/>
      <c r="AB735" s="838"/>
      <c r="AC735" s="838"/>
      <c r="AD735" s="841"/>
      <c r="AE735" s="853"/>
      <c r="AF735" s="853"/>
      <c r="AG735" s="842"/>
      <c r="AH735" s="842"/>
      <c r="AI735" s="842"/>
      <c r="AJ735" s="842"/>
      <c r="AK735" s="839"/>
      <c r="AL735" s="839"/>
      <c r="AM735" s="839"/>
      <c r="AN735" s="853"/>
      <c r="AO735" s="853"/>
      <c r="AP735" s="849">
        <f t="shared" si="188"/>
        <v>0</v>
      </c>
      <c r="AQ735" s="849"/>
      <c r="AR735" s="849"/>
      <c r="AS735" s="849"/>
      <c r="AT735" s="855"/>
      <c r="AU735" s="855"/>
      <c r="AV735" s="834"/>
      <c r="AW735" s="834"/>
      <c r="AX735" s="834"/>
      <c r="AY735" s="834"/>
      <c r="AZ735" s="834"/>
      <c r="BA735" s="834"/>
      <c r="BB735" s="834"/>
      <c r="BC735" s="834"/>
      <c r="BD735" s="834"/>
      <c r="BE735" s="834"/>
      <c r="BF735" s="834"/>
      <c r="BG735" s="842"/>
      <c r="BH735" s="843"/>
      <c r="BI735" s="843"/>
      <c r="ET735" s="33"/>
      <c r="EU735" s="37">
        <f t="shared" si="175"/>
        <v>0</v>
      </c>
      <c r="EV735" s="37" t="str">
        <f t="shared" si="176"/>
        <v/>
      </c>
      <c r="EX735" s="21">
        <f>IF(AND(OR($M735=PL①!$A$25,$M735=PL①!$A$26,$M735=PL①!$A$27),OR($AG735=PL①!$H$26,$AG735=PL①!$H$27,$AG735=PL①!$H$28)),1,0)</f>
        <v>0</v>
      </c>
      <c r="EY735" s="21">
        <f t="shared" si="177"/>
        <v>0</v>
      </c>
      <c r="EZ735" s="112">
        <f>IF($EY735=0,1,IF($O$73="",0,VLOOKUP($O$73,PL②!$A$58:$P$1517,$EY735))+IF($AD$73="",0,VLOOKUP($AD$73,PL②!$A$58:$P$1517,$EY735))+IF($AS$73="",0,VLOOKUP($AS$73,PL②!$A$58:$P$1517,$EY735)))</f>
        <v>1</v>
      </c>
      <c r="FA735" s="21" t="str">
        <f t="shared" si="178"/>
        <v/>
      </c>
      <c r="FB735" s="112"/>
      <c r="FC735" s="21">
        <f>IF(OR($M735=PL①!$A$25,$M735=PL①!$A$26,$M735=PL①!$A$28,$M735=PL①!$A$29),1,0)</f>
        <v>0</v>
      </c>
      <c r="FF735" s="21">
        <f t="shared" si="179"/>
        <v>0</v>
      </c>
      <c r="FG735" s="21">
        <f t="shared" si="180"/>
        <v>0</v>
      </c>
      <c r="FH735" s="21">
        <f>IF(AND($AG735=PL①!$H$29,OR(入力①申請書項目!$M735=PL①!$A$25,入力①申請書項目!$M735=PL①!$A$26,入力①申請書項目!$M735=PL①!$A$27)),1,0)</f>
        <v>0</v>
      </c>
      <c r="FI735" s="21">
        <f>IF(AND($O$69=PL②!$G$1,入力①申請書項目!$AG735=PL①!$H$26,OR(入力①申請書項目!$M735=PL①!$A$25,入力①申請書項目!$M735=PL①!$A$26,入力①申請書項目!$M735=PL①!$A$28,入力①申請書項目!$M735=PL①!$A$29)),1,0)</f>
        <v>0</v>
      </c>
      <c r="FJ735" s="21">
        <f>IF(AND($AT735=PL①!$D$26,OR(入力①申請書項目!$M735=PL①!$A$25,入力①申請書項目!$M735=PL①!$A$26,入力①申請書項目!$M735=PL①!$A$27)),1,0)</f>
        <v>0</v>
      </c>
      <c r="FL735" s="37" t="str">
        <f t="shared" si="181"/>
        <v/>
      </c>
      <c r="FM735" s="37" t="str">
        <f t="shared" si="182"/>
        <v/>
      </c>
      <c r="FN735" s="37" t="str">
        <f t="shared" si="183"/>
        <v/>
      </c>
      <c r="FO735" s="37" t="str">
        <f t="shared" si="184"/>
        <v/>
      </c>
      <c r="FP735" s="37" t="str">
        <f t="shared" si="185"/>
        <v/>
      </c>
      <c r="FR735" s="54">
        <f t="shared" si="186"/>
        <v>1</v>
      </c>
      <c r="FS735" s="54" t="str">
        <f t="shared" si="187"/>
        <v/>
      </c>
    </row>
    <row r="736" spans="4:175">
      <c r="D736" s="410">
        <v>568</v>
      </c>
      <c r="E736" s="842"/>
      <c r="F736" s="843"/>
      <c r="G736" s="842"/>
      <c r="H736" s="843"/>
      <c r="I736" s="843"/>
      <c r="J736" s="842"/>
      <c r="K736" s="843"/>
      <c r="L736" s="843"/>
      <c r="M736" s="842"/>
      <c r="N736" s="842"/>
      <c r="O736" s="842"/>
      <c r="P736" s="842"/>
      <c r="Q736" s="853"/>
      <c r="R736" s="853"/>
      <c r="S736" s="853"/>
      <c r="T736" s="853"/>
      <c r="U736" s="853"/>
      <c r="V736" s="853"/>
      <c r="W736" s="853"/>
      <c r="X736" s="853"/>
      <c r="Y736" s="853"/>
      <c r="Z736" s="853"/>
      <c r="AA736" s="835"/>
      <c r="AB736" s="836"/>
      <c r="AC736" s="836"/>
      <c r="AD736" s="840"/>
      <c r="AE736" s="840"/>
      <c r="AF736" s="841"/>
      <c r="AG736" s="850"/>
      <c r="AH736" s="851"/>
      <c r="AI736" s="851"/>
      <c r="AJ736" s="852"/>
      <c r="AK736" s="839"/>
      <c r="AL736" s="839"/>
      <c r="AM736" s="839"/>
      <c r="AN736" s="854"/>
      <c r="AO736" s="840"/>
      <c r="AP736" s="849">
        <f t="shared" si="188"/>
        <v>0</v>
      </c>
      <c r="AQ736" s="849"/>
      <c r="AR736" s="849"/>
      <c r="AS736" s="849"/>
      <c r="AT736" s="847"/>
      <c r="AU736" s="848"/>
      <c r="AV736" s="834"/>
      <c r="AW736" s="834"/>
      <c r="AX736" s="834"/>
      <c r="AY736" s="834"/>
      <c r="AZ736" s="834"/>
      <c r="BA736" s="834"/>
      <c r="BB736" s="834"/>
      <c r="BC736" s="834"/>
      <c r="BD736" s="844"/>
      <c r="BE736" s="845"/>
      <c r="BF736" s="846"/>
      <c r="BG736" s="842"/>
      <c r="BH736" s="843"/>
      <c r="BI736" s="843"/>
      <c r="ET736" s="33"/>
      <c r="EU736" s="37">
        <f t="shared" si="175"/>
        <v>0</v>
      </c>
      <c r="EV736" s="37" t="str">
        <f t="shared" si="176"/>
        <v/>
      </c>
      <c r="EX736" s="21">
        <f>IF(AND(OR($M736=PL①!$A$25,$M736=PL①!$A$26,$M736=PL①!$A$27),OR($AG736=PL①!$H$26,$AG736=PL①!$H$27,$AG736=PL①!$H$28)),1,0)</f>
        <v>0</v>
      </c>
      <c r="EY736" s="21">
        <f t="shared" si="177"/>
        <v>0</v>
      </c>
      <c r="EZ736" s="112">
        <f>IF($EY736=0,1,IF($O$73="",0,VLOOKUP($O$73,PL②!$A$58:$P$1517,$EY736))+IF($AD$73="",0,VLOOKUP($AD$73,PL②!$A$58:$P$1517,$EY736))+IF($AS$73="",0,VLOOKUP($AS$73,PL②!$A$58:$P$1517,$EY736)))</f>
        <v>1</v>
      </c>
      <c r="FA736" s="21" t="str">
        <f t="shared" si="178"/>
        <v/>
      </c>
      <c r="FB736" s="112"/>
      <c r="FC736" s="21">
        <f>IF(OR($M736=PL①!$A$25,$M736=PL①!$A$26,$M736=PL①!$A$28,$M736=PL①!$A$29),1,0)</f>
        <v>0</v>
      </c>
      <c r="FF736" s="21">
        <f t="shared" si="179"/>
        <v>0</v>
      </c>
      <c r="FG736" s="21">
        <f t="shared" si="180"/>
        <v>0</v>
      </c>
      <c r="FH736" s="21">
        <f>IF(AND($AG736=PL①!$H$29,OR(入力①申請書項目!$M736=PL①!$A$25,入力①申請書項目!$M736=PL①!$A$26,入力①申請書項目!$M736=PL①!$A$27)),1,0)</f>
        <v>0</v>
      </c>
      <c r="FI736" s="21">
        <f>IF(AND($O$69=PL②!$G$1,入力①申請書項目!$AG736=PL①!$H$26,OR(入力①申請書項目!$M736=PL①!$A$25,入力①申請書項目!$M736=PL①!$A$26,入力①申請書項目!$M736=PL①!$A$28,入力①申請書項目!$M736=PL①!$A$29)),1,0)</f>
        <v>0</v>
      </c>
      <c r="FJ736" s="21">
        <f>IF(AND($AT736=PL①!$D$26,OR(入力①申請書項目!$M736=PL①!$A$25,入力①申請書項目!$M736=PL①!$A$26,入力①申請書項目!$M736=PL①!$A$27)),1,0)</f>
        <v>0</v>
      </c>
      <c r="FL736" s="37" t="str">
        <f t="shared" si="181"/>
        <v/>
      </c>
      <c r="FM736" s="37" t="str">
        <f t="shared" si="182"/>
        <v/>
      </c>
      <c r="FN736" s="37" t="str">
        <f t="shared" si="183"/>
        <v/>
      </c>
      <c r="FO736" s="37" t="str">
        <f t="shared" si="184"/>
        <v/>
      </c>
      <c r="FP736" s="37" t="str">
        <f t="shared" si="185"/>
        <v/>
      </c>
      <c r="FR736" s="54">
        <f t="shared" si="186"/>
        <v>1</v>
      </c>
      <c r="FS736" s="54" t="str">
        <f t="shared" si="187"/>
        <v/>
      </c>
    </row>
    <row r="737" spans="4:175">
      <c r="D737" s="410">
        <v>569</v>
      </c>
      <c r="E737" s="842"/>
      <c r="F737" s="843"/>
      <c r="G737" s="842"/>
      <c r="H737" s="843"/>
      <c r="I737" s="843"/>
      <c r="J737" s="842"/>
      <c r="K737" s="843"/>
      <c r="L737" s="843"/>
      <c r="M737" s="842"/>
      <c r="N737" s="842"/>
      <c r="O737" s="842"/>
      <c r="P737" s="842"/>
      <c r="Q737" s="853"/>
      <c r="R737" s="853"/>
      <c r="S737" s="853"/>
      <c r="T737" s="853"/>
      <c r="U737" s="853"/>
      <c r="V737" s="853"/>
      <c r="W737" s="853"/>
      <c r="X737" s="853"/>
      <c r="Y737" s="853"/>
      <c r="Z737" s="853"/>
      <c r="AA737" s="835"/>
      <c r="AB737" s="836"/>
      <c r="AC737" s="836"/>
      <c r="AD737" s="841"/>
      <c r="AE737" s="853"/>
      <c r="AF737" s="853"/>
      <c r="AG737" s="842"/>
      <c r="AH737" s="842"/>
      <c r="AI737" s="842"/>
      <c r="AJ737" s="842"/>
      <c r="AK737" s="839"/>
      <c r="AL737" s="839"/>
      <c r="AM737" s="839"/>
      <c r="AN737" s="853"/>
      <c r="AO737" s="853"/>
      <c r="AP737" s="849">
        <f t="shared" si="188"/>
        <v>0</v>
      </c>
      <c r="AQ737" s="849"/>
      <c r="AR737" s="849"/>
      <c r="AS737" s="849"/>
      <c r="AT737" s="855"/>
      <c r="AU737" s="855"/>
      <c r="AV737" s="834"/>
      <c r="AW737" s="834"/>
      <c r="AX737" s="834"/>
      <c r="AY737" s="834"/>
      <c r="AZ737" s="834"/>
      <c r="BA737" s="834"/>
      <c r="BB737" s="834"/>
      <c r="BC737" s="834"/>
      <c r="BD737" s="834"/>
      <c r="BE737" s="834"/>
      <c r="BF737" s="834"/>
      <c r="BG737" s="842"/>
      <c r="BH737" s="843"/>
      <c r="BI737" s="843"/>
      <c r="ET737" s="33"/>
      <c r="EU737" s="37">
        <f t="shared" si="175"/>
        <v>0</v>
      </c>
      <c r="EV737" s="37" t="str">
        <f t="shared" si="176"/>
        <v/>
      </c>
      <c r="EX737" s="21">
        <f>IF(AND(OR($M737=PL①!$A$25,$M737=PL①!$A$26,$M737=PL①!$A$27),OR($AG737=PL①!$H$26,$AG737=PL①!$H$27,$AG737=PL①!$H$28)),1,0)</f>
        <v>0</v>
      </c>
      <c r="EY737" s="21">
        <f t="shared" si="177"/>
        <v>0</v>
      </c>
      <c r="EZ737" s="112">
        <f>IF($EY737=0,1,IF($O$73="",0,VLOOKUP($O$73,PL②!$A$58:$P$1517,$EY737))+IF($AD$73="",0,VLOOKUP($AD$73,PL②!$A$58:$P$1517,$EY737))+IF($AS$73="",0,VLOOKUP($AS$73,PL②!$A$58:$P$1517,$EY737)))</f>
        <v>1</v>
      </c>
      <c r="FA737" s="21" t="str">
        <f t="shared" si="178"/>
        <v/>
      </c>
      <c r="FB737" s="112"/>
      <c r="FC737" s="21">
        <f>IF(OR($M737=PL①!$A$25,$M737=PL①!$A$26,$M737=PL①!$A$28,$M737=PL①!$A$29),1,0)</f>
        <v>0</v>
      </c>
      <c r="FF737" s="21">
        <f t="shared" si="179"/>
        <v>0</v>
      </c>
      <c r="FG737" s="21">
        <f t="shared" si="180"/>
        <v>0</v>
      </c>
      <c r="FH737" s="21">
        <f>IF(AND($AG737=PL①!$H$29,OR(入力①申請書項目!$M737=PL①!$A$25,入力①申請書項目!$M737=PL①!$A$26,入力①申請書項目!$M737=PL①!$A$27)),1,0)</f>
        <v>0</v>
      </c>
      <c r="FI737" s="21">
        <f>IF(AND($O$69=PL②!$G$1,入力①申請書項目!$AG737=PL①!$H$26,OR(入力①申請書項目!$M737=PL①!$A$25,入力①申請書項目!$M737=PL①!$A$26,入力①申請書項目!$M737=PL①!$A$28,入力①申請書項目!$M737=PL①!$A$29)),1,0)</f>
        <v>0</v>
      </c>
      <c r="FJ737" s="21">
        <f>IF(AND($AT737=PL①!$D$26,OR(入力①申請書項目!$M737=PL①!$A$25,入力①申請書項目!$M737=PL①!$A$26,入力①申請書項目!$M737=PL①!$A$27)),1,0)</f>
        <v>0</v>
      </c>
      <c r="FL737" s="37" t="str">
        <f t="shared" si="181"/>
        <v/>
      </c>
      <c r="FM737" s="37" t="str">
        <f t="shared" si="182"/>
        <v/>
      </c>
      <c r="FN737" s="37" t="str">
        <f t="shared" si="183"/>
        <v/>
      </c>
      <c r="FO737" s="37" t="str">
        <f t="shared" si="184"/>
        <v/>
      </c>
      <c r="FP737" s="37" t="str">
        <f t="shared" si="185"/>
        <v/>
      </c>
      <c r="FR737" s="54">
        <f t="shared" si="186"/>
        <v>1</v>
      </c>
      <c r="FS737" s="54" t="str">
        <f t="shared" si="187"/>
        <v/>
      </c>
    </row>
    <row r="738" spans="4:175">
      <c r="D738" s="410">
        <v>570</v>
      </c>
      <c r="E738" s="842"/>
      <c r="F738" s="843"/>
      <c r="G738" s="842"/>
      <c r="H738" s="843"/>
      <c r="I738" s="843"/>
      <c r="J738" s="842"/>
      <c r="K738" s="843"/>
      <c r="L738" s="843"/>
      <c r="M738" s="842"/>
      <c r="N738" s="842"/>
      <c r="O738" s="842"/>
      <c r="P738" s="842"/>
      <c r="Q738" s="853"/>
      <c r="R738" s="853"/>
      <c r="S738" s="853"/>
      <c r="T738" s="853"/>
      <c r="U738" s="853"/>
      <c r="V738" s="853"/>
      <c r="W738" s="853"/>
      <c r="X738" s="853"/>
      <c r="Y738" s="853"/>
      <c r="Z738" s="853"/>
      <c r="AA738" s="837"/>
      <c r="AB738" s="838"/>
      <c r="AC738" s="838"/>
      <c r="AD738" s="841"/>
      <c r="AE738" s="853"/>
      <c r="AF738" s="853"/>
      <c r="AG738" s="842"/>
      <c r="AH738" s="842"/>
      <c r="AI738" s="842"/>
      <c r="AJ738" s="842"/>
      <c r="AK738" s="839"/>
      <c r="AL738" s="839"/>
      <c r="AM738" s="839"/>
      <c r="AN738" s="853"/>
      <c r="AO738" s="853"/>
      <c r="AP738" s="849">
        <f t="shared" si="188"/>
        <v>0</v>
      </c>
      <c r="AQ738" s="849"/>
      <c r="AR738" s="849"/>
      <c r="AS738" s="849"/>
      <c r="AT738" s="855"/>
      <c r="AU738" s="855"/>
      <c r="AV738" s="834"/>
      <c r="AW738" s="834"/>
      <c r="AX738" s="834"/>
      <c r="AY738" s="834"/>
      <c r="AZ738" s="834"/>
      <c r="BA738" s="834"/>
      <c r="BB738" s="834"/>
      <c r="BC738" s="834"/>
      <c r="BD738" s="834"/>
      <c r="BE738" s="834"/>
      <c r="BF738" s="834"/>
      <c r="BG738" s="842"/>
      <c r="BH738" s="843"/>
      <c r="BI738" s="843"/>
      <c r="ET738" s="33"/>
      <c r="EU738" s="37">
        <f t="shared" si="175"/>
        <v>0</v>
      </c>
      <c r="EV738" s="37" t="str">
        <f t="shared" si="176"/>
        <v/>
      </c>
      <c r="EX738" s="21">
        <f>IF(AND(OR($M738=PL①!$A$25,$M738=PL①!$A$26,$M738=PL①!$A$27),OR($AG738=PL①!$H$26,$AG738=PL①!$H$27,$AG738=PL①!$H$28)),1,0)</f>
        <v>0</v>
      </c>
      <c r="EY738" s="21">
        <f t="shared" si="177"/>
        <v>0</v>
      </c>
      <c r="EZ738" s="112">
        <f>IF($EY738=0,1,IF($O$73="",0,VLOOKUP($O$73,PL②!$A$58:$P$1517,$EY738))+IF($AD$73="",0,VLOOKUP($AD$73,PL②!$A$58:$P$1517,$EY738))+IF($AS$73="",0,VLOOKUP($AS$73,PL②!$A$58:$P$1517,$EY738)))</f>
        <v>1</v>
      </c>
      <c r="FA738" s="21" t="str">
        <f t="shared" si="178"/>
        <v/>
      </c>
      <c r="FB738" s="112"/>
      <c r="FC738" s="21">
        <f>IF(OR($M738=PL①!$A$25,$M738=PL①!$A$26,$M738=PL①!$A$28,$M738=PL①!$A$29),1,0)</f>
        <v>0</v>
      </c>
      <c r="FF738" s="21">
        <f t="shared" si="179"/>
        <v>0</v>
      </c>
      <c r="FG738" s="21">
        <f t="shared" si="180"/>
        <v>0</v>
      </c>
      <c r="FH738" s="21">
        <f>IF(AND($AG738=PL①!$H$29,OR(入力①申請書項目!$M738=PL①!$A$25,入力①申請書項目!$M738=PL①!$A$26,入力①申請書項目!$M738=PL①!$A$27)),1,0)</f>
        <v>0</v>
      </c>
      <c r="FI738" s="21">
        <f>IF(AND($O$69=PL②!$G$1,入力①申請書項目!$AG738=PL①!$H$26,OR(入力①申請書項目!$M738=PL①!$A$25,入力①申請書項目!$M738=PL①!$A$26,入力①申請書項目!$M738=PL①!$A$28,入力①申請書項目!$M738=PL①!$A$29)),1,0)</f>
        <v>0</v>
      </c>
      <c r="FJ738" s="21">
        <f>IF(AND($AT738=PL①!$D$26,OR(入力①申請書項目!$M738=PL①!$A$25,入力①申請書項目!$M738=PL①!$A$26,入力①申請書項目!$M738=PL①!$A$27)),1,0)</f>
        <v>0</v>
      </c>
      <c r="FL738" s="37" t="str">
        <f t="shared" si="181"/>
        <v/>
      </c>
      <c r="FM738" s="37" t="str">
        <f t="shared" si="182"/>
        <v/>
      </c>
      <c r="FN738" s="37" t="str">
        <f t="shared" si="183"/>
        <v/>
      </c>
      <c r="FO738" s="37" t="str">
        <f t="shared" si="184"/>
        <v/>
      </c>
      <c r="FP738" s="37" t="str">
        <f t="shared" si="185"/>
        <v/>
      </c>
      <c r="FR738" s="54">
        <f t="shared" si="186"/>
        <v>1</v>
      </c>
      <c r="FS738" s="54" t="str">
        <f t="shared" si="187"/>
        <v/>
      </c>
    </row>
    <row r="739" spans="4:175">
      <c r="D739" s="410">
        <v>571</v>
      </c>
      <c r="E739" s="842"/>
      <c r="F739" s="843"/>
      <c r="G739" s="842"/>
      <c r="H739" s="843"/>
      <c r="I739" s="843"/>
      <c r="J739" s="842"/>
      <c r="K739" s="843"/>
      <c r="L739" s="843"/>
      <c r="M739" s="842"/>
      <c r="N739" s="842"/>
      <c r="O739" s="842"/>
      <c r="P739" s="842"/>
      <c r="Q739" s="853"/>
      <c r="R739" s="853"/>
      <c r="S739" s="853"/>
      <c r="T739" s="853"/>
      <c r="U739" s="853"/>
      <c r="V739" s="853"/>
      <c r="W739" s="853"/>
      <c r="X739" s="853"/>
      <c r="Y739" s="853"/>
      <c r="Z739" s="853"/>
      <c r="AA739" s="835"/>
      <c r="AB739" s="836"/>
      <c r="AC739" s="836"/>
      <c r="AD739" s="840"/>
      <c r="AE739" s="840"/>
      <c r="AF739" s="841"/>
      <c r="AG739" s="850"/>
      <c r="AH739" s="851"/>
      <c r="AI739" s="851"/>
      <c r="AJ739" s="852"/>
      <c r="AK739" s="839"/>
      <c r="AL739" s="839"/>
      <c r="AM739" s="839"/>
      <c r="AN739" s="854"/>
      <c r="AO739" s="840"/>
      <c r="AP739" s="849">
        <f t="shared" si="188"/>
        <v>0</v>
      </c>
      <c r="AQ739" s="849"/>
      <c r="AR739" s="849"/>
      <c r="AS739" s="849"/>
      <c r="AT739" s="847"/>
      <c r="AU739" s="848"/>
      <c r="AV739" s="834"/>
      <c r="AW739" s="834"/>
      <c r="AX739" s="834"/>
      <c r="AY739" s="834"/>
      <c r="AZ739" s="834"/>
      <c r="BA739" s="834"/>
      <c r="BB739" s="834"/>
      <c r="BC739" s="834"/>
      <c r="BD739" s="844"/>
      <c r="BE739" s="845"/>
      <c r="BF739" s="846"/>
      <c r="BG739" s="842"/>
      <c r="BH739" s="843"/>
      <c r="BI739" s="843"/>
      <c r="ET739" s="33"/>
      <c r="EU739" s="37">
        <f t="shared" si="175"/>
        <v>0</v>
      </c>
      <c r="EV739" s="37" t="str">
        <f t="shared" si="176"/>
        <v/>
      </c>
      <c r="EX739" s="21">
        <f>IF(AND(OR($M739=PL①!$A$25,$M739=PL①!$A$26,$M739=PL①!$A$27),OR($AG739=PL①!$H$26,$AG739=PL①!$H$27,$AG739=PL①!$H$28)),1,0)</f>
        <v>0</v>
      </c>
      <c r="EY739" s="21">
        <f t="shared" si="177"/>
        <v>0</v>
      </c>
      <c r="EZ739" s="112">
        <f>IF($EY739=0,1,IF($O$73="",0,VLOOKUP($O$73,PL②!$A$58:$P$1517,$EY739))+IF($AD$73="",0,VLOOKUP($AD$73,PL②!$A$58:$P$1517,$EY739))+IF($AS$73="",0,VLOOKUP($AS$73,PL②!$A$58:$P$1517,$EY739)))</f>
        <v>1</v>
      </c>
      <c r="FA739" s="21" t="str">
        <f t="shared" si="178"/>
        <v/>
      </c>
      <c r="FB739" s="112"/>
      <c r="FC739" s="21">
        <f>IF(OR($M739=PL①!$A$25,$M739=PL①!$A$26,$M739=PL①!$A$28,$M739=PL①!$A$29),1,0)</f>
        <v>0</v>
      </c>
      <c r="FF739" s="21">
        <f t="shared" si="179"/>
        <v>0</v>
      </c>
      <c r="FG739" s="21">
        <f t="shared" si="180"/>
        <v>0</v>
      </c>
      <c r="FH739" s="21">
        <f>IF(AND($AG739=PL①!$H$29,OR(入力①申請書項目!$M739=PL①!$A$25,入力①申請書項目!$M739=PL①!$A$26,入力①申請書項目!$M739=PL①!$A$27)),1,0)</f>
        <v>0</v>
      </c>
      <c r="FI739" s="21">
        <f>IF(AND($O$69=PL②!$G$1,入力①申請書項目!$AG739=PL①!$H$26,OR(入力①申請書項目!$M739=PL①!$A$25,入力①申請書項目!$M739=PL①!$A$26,入力①申請書項目!$M739=PL①!$A$28,入力①申請書項目!$M739=PL①!$A$29)),1,0)</f>
        <v>0</v>
      </c>
      <c r="FJ739" s="21">
        <f>IF(AND($AT739=PL①!$D$26,OR(入力①申請書項目!$M739=PL①!$A$25,入力①申請書項目!$M739=PL①!$A$26,入力①申請書項目!$M739=PL①!$A$27)),1,0)</f>
        <v>0</v>
      </c>
      <c r="FL739" s="37" t="str">
        <f t="shared" si="181"/>
        <v/>
      </c>
      <c r="FM739" s="37" t="str">
        <f t="shared" si="182"/>
        <v/>
      </c>
      <c r="FN739" s="37" t="str">
        <f t="shared" si="183"/>
        <v/>
      </c>
      <c r="FO739" s="37" t="str">
        <f t="shared" si="184"/>
        <v/>
      </c>
      <c r="FP739" s="37" t="str">
        <f t="shared" si="185"/>
        <v/>
      </c>
      <c r="FR739" s="54">
        <f t="shared" si="186"/>
        <v>1</v>
      </c>
      <c r="FS739" s="54" t="str">
        <f t="shared" si="187"/>
        <v/>
      </c>
    </row>
    <row r="740" spans="4:175">
      <c r="D740" s="410">
        <v>572</v>
      </c>
      <c r="E740" s="842"/>
      <c r="F740" s="843"/>
      <c r="G740" s="842"/>
      <c r="H740" s="843"/>
      <c r="I740" s="843"/>
      <c r="J740" s="842"/>
      <c r="K740" s="843"/>
      <c r="L740" s="843"/>
      <c r="M740" s="842"/>
      <c r="N740" s="842"/>
      <c r="O740" s="842"/>
      <c r="P740" s="842"/>
      <c r="Q740" s="853"/>
      <c r="R740" s="853"/>
      <c r="S740" s="853"/>
      <c r="T740" s="853"/>
      <c r="U740" s="853"/>
      <c r="V740" s="853"/>
      <c r="W740" s="853"/>
      <c r="X740" s="853"/>
      <c r="Y740" s="853"/>
      <c r="Z740" s="853"/>
      <c r="AA740" s="835"/>
      <c r="AB740" s="836"/>
      <c r="AC740" s="836"/>
      <c r="AD740" s="841"/>
      <c r="AE740" s="853"/>
      <c r="AF740" s="853"/>
      <c r="AG740" s="842"/>
      <c r="AH740" s="842"/>
      <c r="AI740" s="842"/>
      <c r="AJ740" s="842"/>
      <c r="AK740" s="839"/>
      <c r="AL740" s="839"/>
      <c r="AM740" s="839"/>
      <c r="AN740" s="853"/>
      <c r="AO740" s="853"/>
      <c r="AP740" s="849">
        <f t="shared" si="188"/>
        <v>0</v>
      </c>
      <c r="AQ740" s="849"/>
      <c r="AR740" s="849"/>
      <c r="AS740" s="849"/>
      <c r="AT740" s="855"/>
      <c r="AU740" s="855"/>
      <c r="AV740" s="834"/>
      <c r="AW740" s="834"/>
      <c r="AX740" s="834"/>
      <c r="AY740" s="834"/>
      <c r="AZ740" s="834"/>
      <c r="BA740" s="834"/>
      <c r="BB740" s="834"/>
      <c r="BC740" s="834"/>
      <c r="BD740" s="834"/>
      <c r="BE740" s="834"/>
      <c r="BF740" s="834"/>
      <c r="BG740" s="842"/>
      <c r="BH740" s="843"/>
      <c r="BI740" s="843"/>
      <c r="ET740" s="33"/>
      <c r="EU740" s="37">
        <f t="shared" si="175"/>
        <v>0</v>
      </c>
      <c r="EV740" s="37" t="str">
        <f t="shared" si="176"/>
        <v/>
      </c>
      <c r="EX740" s="21">
        <f>IF(AND(OR($M740=PL①!$A$25,$M740=PL①!$A$26,$M740=PL①!$A$27),OR($AG740=PL①!$H$26,$AG740=PL①!$H$27,$AG740=PL①!$H$28)),1,0)</f>
        <v>0</v>
      </c>
      <c r="EY740" s="21">
        <f t="shared" si="177"/>
        <v>0</v>
      </c>
      <c r="EZ740" s="112">
        <f>IF($EY740=0,1,IF($O$73="",0,VLOOKUP($O$73,PL②!$A$58:$P$1517,$EY740))+IF($AD$73="",0,VLOOKUP($AD$73,PL②!$A$58:$P$1517,$EY740))+IF($AS$73="",0,VLOOKUP($AS$73,PL②!$A$58:$P$1517,$EY740)))</f>
        <v>1</v>
      </c>
      <c r="FA740" s="21" t="str">
        <f t="shared" si="178"/>
        <v/>
      </c>
      <c r="FB740" s="112"/>
      <c r="FC740" s="21">
        <f>IF(OR($M740=PL①!$A$25,$M740=PL①!$A$26,$M740=PL①!$A$28,$M740=PL①!$A$29),1,0)</f>
        <v>0</v>
      </c>
      <c r="FF740" s="21">
        <f t="shared" si="179"/>
        <v>0</v>
      </c>
      <c r="FG740" s="21">
        <f t="shared" si="180"/>
        <v>0</v>
      </c>
      <c r="FH740" s="21">
        <f>IF(AND($AG740=PL①!$H$29,OR(入力①申請書項目!$M740=PL①!$A$25,入力①申請書項目!$M740=PL①!$A$26,入力①申請書項目!$M740=PL①!$A$27)),1,0)</f>
        <v>0</v>
      </c>
      <c r="FI740" s="21">
        <f>IF(AND($O$69=PL②!$G$1,入力①申請書項目!$AG740=PL①!$H$26,OR(入力①申請書項目!$M740=PL①!$A$25,入力①申請書項目!$M740=PL①!$A$26,入力①申請書項目!$M740=PL①!$A$28,入力①申請書項目!$M740=PL①!$A$29)),1,0)</f>
        <v>0</v>
      </c>
      <c r="FJ740" s="21">
        <f>IF(AND($AT740=PL①!$D$26,OR(入力①申請書項目!$M740=PL①!$A$25,入力①申請書項目!$M740=PL①!$A$26,入力①申請書項目!$M740=PL①!$A$27)),1,0)</f>
        <v>0</v>
      </c>
      <c r="FL740" s="37" t="str">
        <f t="shared" si="181"/>
        <v/>
      </c>
      <c r="FM740" s="37" t="str">
        <f t="shared" si="182"/>
        <v/>
      </c>
      <c r="FN740" s="37" t="str">
        <f t="shared" si="183"/>
        <v/>
      </c>
      <c r="FO740" s="37" t="str">
        <f t="shared" si="184"/>
        <v/>
      </c>
      <c r="FP740" s="37" t="str">
        <f t="shared" si="185"/>
        <v/>
      </c>
      <c r="FR740" s="54">
        <f t="shared" si="186"/>
        <v>1</v>
      </c>
      <c r="FS740" s="54" t="str">
        <f t="shared" si="187"/>
        <v/>
      </c>
    </row>
    <row r="741" spans="4:175">
      <c r="D741" s="410">
        <v>573</v>
      </c>
      <c r="E741" s="842"/>
      <c r="F741" s="843"/>
      <c r="G741" s="842"/>
      <c r="H741" s="843"/>
      <c r="I741" s="843"/>
      <c r="J741" s="842"/>
      <c r="K741" s="843"/>
      <c r="L741" s="843"/>
      <c r="M741" s="842"/>
      <c r="N741" s="842"/>
      <c r="O741" s="842"/>
      <c r="P741" s="842"/>
      <c r="Q741" s="853"/>
      <c r="R741" s="853"/>
      <c r="S741" s="853"/>
      <c r="T741" s="853"/>
      <c r="U741" s="853"/>
      <c r="V741" s="853"/>
      <c r="W741" s="853"/>
      <c r="X741" s="853"/>
      <c r="Y741" s="853"/>
      <c r="Z741" s="853"/>
      <c r="AA741" s="837"/>
      <c r="AB741" s="838"/>
      <c r="AC741" s="838"/>
      <c r="AD741" s="841"/>
      <c r="AE741" s="853"/>
      <c r="AF741" s="853"/>
      <c r="AG741" s="842"/>
      <c r="AH741" s="842"/>
      <c r="AI741" s="842"/>
      <c r="AJ741" s="842"/>
      <c r="AK741" s="839"/>
      <c r="AL741" s="839"/>
      <c r="AM741" s="839"/>
      <c r="AN741" s="853"/>
      <c r="AO741" s="853"/>
      <c r="AP741" s="849">
        <f t="shared" si="188"/>
        <v>0</v>
      </c>
      <c r="AQ741" s="849"/>
      <c r="AR741" s="849"/>
      <c r="AS741" s="849"/>
      <c r="AT741" s="855"/>
      <c r="AU741" s="855"/>
      <c r="AV741" s="834"/>
      <c r="AW741" s="834"/>
      <c r="AX741" s="834"/>
      <c r="AY741" s="834"/>
      <c r="AZ741" s="834"/>
      <c r="BA741" s="834"/>
      <c r="BB741" s="834"/>
      <c r="BC741" s="834"/>
      <c r="BD741" s="834"/>
      <c r="BE741" s="834"/>
      <c r="BF741" s="834"/>
      <c r="BG741" s="842"/>
      <c r="BH741" s="843"/>
      <c r="BI741" s="843"/>
      <c r="ET741" s="33"/>
      <c r="EU741" s="37">
        <f t="shared" si="175"/>
        <v>0</v>
      </c>
      <c r="EV741" s="37" t="str">
        <f t="shared" si="176"/>
        <v/>
      </c>
      <c r="EX741" s="21">
        <f>IF(AND(OR($M741=PL①!$A$25,$M741=PL①!$A$26,$M741=PL①!$A$27),OR($AG741=PL①!$H$26,$AG741=PL①!$H$27,$AG741=PL①!$H$28)),1,0)</f>
        <v>0</v>
      </c>
      <c r="EY741" s="21">
        <f t="shared" si="177"/>
        <v>0</v>
      </c>
      <c r="EZ741" s="112">
        <f>IF($EY741=0,1,IF($O$73="",0,VLOOKUP($O$73,PL②!$A$58:$P$1517,$EY741))+IF($AD$73="",0,VLOOKUP($AD$73,PL②!$A$58:$P$1517,$EY741))+IF($AS$73="",0,VLOOKUP($AS$73,PL②!$A$58:$P$1517,$EY741)))</f>
        <v>1</v>
      </c>
      <c r="FA741" s="21" t="str">
        <f t="shared" si="178"/>
        <v/>
      </c>
      <c r="FB741" s="112"/>
      <c r="FC741" s="21">
        <f>IF(OR($M741=PL①!$A$25,$M741=PL①!$A$26,$M741=PL①!$A$28,$M741=PL①!$A$29),1,0)</f>
        <v>0</v>
      </c>
      <c r="FF741" s="21">
        <f t="shared" si="179"/>
        <v>0</v>
      </c>
      <c r="FG741" s="21">
        <f t="shared" si="180"/>
        <v>0</v>
      </c>
      <c r="FH741" s="21">
        <f>IF(AND($AG741=PL①!$H$29,OR(入力①申請書項目!$M741=PL①!$A$25,入力①申請書項目!$M741=PL①!$A$26,入力①申請書項目!$M741=PL①!$A$27)),1,0)</f>
        <v>0</v>
      </c>
      <c r="FI741" s="21">
        <f>IF(AND($O$69=PL②!$G$1,入力①申請書項目!$AG741=PL①!$H$26,OR(入力①申請書項目!$M741=PL①!$A$25,入力①申請書項目!$M741=PL①!$A$26,入力①申請書項目!$M741=PL①!$A$28,入力①申請書項目!$M741=PL①!$A$29)),1,0)</f>
        <v>0</v>
      </c>
      <c r="FJ741" s="21">
        <f>IF(AND($AT741=PL①!$D$26,OR(入力①申請書項目!$M741=PL①!$A$25,入力①申請書項目!$M741=PL①!$A$26,入力①申請書項目!$M741=PL①!$A$27)),1,0)</f>
        <v>0</v>
      </c>
      <c r="FL741" s="37" t="str">
        <f t="shared" si="181"/>
        <v/>
      </c>
      <c r="FM741" s="37" t="str">
        <f t="shared" si="182"/>
        <v/>
      </c>
      <c r="FN741" s="37" t="str">
        <f t="shared" si="183"/>
        <v/>
      </c>
      <c r="FO741" s="37" t="str">
        <f t="shared" si="184"/>
        <v/>
      </c>
      <c r="FP741" s="37" t="str">
        <f t="shared" si="185"/>
        <v/>
      </c>
      <c r="FR741" s="54">
        <f t="shared" si="186"/>
        <v>1</v>
      </c>
      <c r="FS741" s="54" t="str">
        <f t="shared" si="187"/>
        <v/>
      </c>
    </row>
    <row r="742" spans="4:175">
      <c r="D742" s="410">
        <v>574</v>
      </c>
      <c r="E742" s="842"/>
      <c r="F742" s="843"/>
      <c r="G742" s="842"/>
      <c r="H742" s="843"/>
      <c r="I742" s="843"/>
      <c r="J742" s="842"/>
      <c r="K742" s="843"/>
      <c r="L742" s="843"/>
      <c r="M742" s="842"/>
      <c r="N742" s="842"/>
      <c r="O742" s="842"/>
      <c r="P742" s="842"/>
      <c r="Q742" s="853"/>
      <c r="R742" s="853"/>
      <c r="S742" s="853"/>
      <c r="T742" s="853"/>
      <c r="U742" s="853"/>
      <c r="V742" s="853"/>
      <c r="W742" s="853"/>
      <c r="X742" s="853"/>
      <c r="Y742" s="853"/>
      <c r="Z742" s="853"/>
      <c r="AA742" s="835"/>
      <c r="AB742" s="836"/>
      <c r="AC742" s="836"/>
      <c r="AD742" s="840"/>
      <c r="AE742" s="840"/>
      <c r="AF742" s="841"/>
      <c r="AG742" s="850"/>
      <c r="AH742" s="851"/>
      <c r="AI742" s="851"/>
      <c r="AJ742" s="852"/>
      <c r="AK742" s="839"/>
      <c r="AL742" s="839"/>
      <c r="AM742" s="839"/>
      <c r="AN742" s="854"/>
      <c r="AO742" s="840"/>
      <c r="AP742" s="849">
        <f t="shared" si="188"/>
        <v>0</v>
      </c>
      <c r="AQ742" s="849"/>
      <c r="AR742" s="849"/>
      <c r="AS742" s="849"/>
      <c r="AT742" s="847"/>
      <c r="AU742" s="848"/>
      <c r="AV742" s="834"/>
      <c r="AW742" s="834"/>
      <c r="AX742" s="834"/>
      <c r="AY742" s="834"/>
      <c r="AZ742" s="834"/>
      <c r="BA742" s="834"/>
      <c r="BB742" s="834"/>
      <c r="BC742" s="834"/>
      <c r="BD742" s="844"/>
      <c r="BE742" s="845"/>
      <c r="BF742" s="846"/>
      <c r="BG742" s="842"/>
      <c r="BH742" s="843"/>
      <c r="BI742" s="843"/>
      <c r="ET742" s="33"/>
      <c r="EU742" s="37">
        <f t="shared" si="175"/>
        <v>0</v>
      </c>
      <c r="EV742" s="37" t="str">
        <f t="shared" si="176"/>
        <v/>
      </c>
      <c r="EX742" s="21">
        <f>IF(AND(OR($M742=PL①!$A$25,$M742=PL①!$A$26,$M742=PL①!$A$27),OR($AG742=PL①!$H$26,$AG742=PL①!$H$27,$AG742=PL①!$H$28)),1,0)</f>
        <v>0</v>
      </c>
      <c r="EY742" s="21">
        <f t="shared" si="177"/>
        <v>0</v>
      </c>
      <c r="EZ742" s="112">
        <f>IF($EY742=0,1,IF($O$73="",0,VLOOKUP($O$73,PL②!$A$58:$P$1517,$EY742))+IF($AD$73="",0,VLOOKUP($AD$73,PL②!$A$58:$P$1517,$EY742))+IF($AS$73="",0,VLOOKUP($AS$73,PL②!$A$58:$P$1517,$EY742)))</f>
        <v>1</v>
      </c>
      <c r="FA742" s="21" t="str">
        <f t="shared" si="178"/>
        <v/>
      </c>
      <c r="FB742" s="112"/>
      <c r="FC742" s="21">
        <f>IF(OR($M742=PL①!$A$25,$M742=PL①!$A$26,$M742=PL①!$A$28,$M742=PL①!$A$29),1,0)</f>
        <v>0</v>
      </c>
      <c r="FF742" s="21">
        <f t="shared" si="179"/>
        <v>0</v>
      </c>
      <c r="FG742" s="21">
        <f t="shared" si="180"/>
        <v>0</v>
      </c>
      <c r="FH742" s="21">
        <f>IF(AND($AG742=PL①!$H$29,OR(入力①申請書項目!$M742=PL①!$A$25,入力①申請書項目!$M742=PL①!$A$26,入力①申請書項目!$M742=PL①!$A$27)),1,0)</f>
        <v>0</v>
      </c>
      <c r="FI742" s="21">
        <f>IF(AND($O$69=PL②!$G$1,入力①申請書項目!$AG742=PL①!$H$26,OR(入力①申請書項目!$M742=PL①!$A$25,入力①申請書項目!$M742=PL①!$A$26,入力①申請書項目!$M742=PL①!$A$28,入力①申請書項目!$M742=PL①!$A$29)),1,0)</f>
        <v>0</v>
      </c>
      <c r="FJ742" s="21">
        <f>IF(AND($AT742=PL①!$D$26,OR(入力①申請書項目!$M742=PL①!$A$25,入力①申請書項目!$M742=PL①!$A$26,入力①申請書項目!$M742=PL①!$A$27)),1,0)</f>
        <v>0</v>
      </c>
      <c r="FL742" s="37" t="str">
        <f t="shared" si="181"/>
        <v/>
      </c>
      <c r="FM742" s="37" t="str">
        <f t="shared" si="182"/>
        <v/>
      </c>
      <c r="FN742" s="37" t="str">
        <f t="shared" si="183"/>
        <v/>
      </c>
      <c r="FO742" s="37" t="str">
        <f t="shared" si="184"/>
        <v/>
      </c>
      <c r="FP742" s="37" t="str">
        <f t="shared" si="185"/>
        <v/>
      </c>
      <c r="FR742" s="54">
        <f t="shared" si="186"/>
        <v>1</v>
      </c>
      <c r="FS742" s="54" t="str">
        <f t="shared" si="187"/>
        <v/>
      </c>
    </row>
    <row r="743" spans="4:175">
      <c r="D743" s="410">
        <v>575</v>
      </c>
      <c r="E743" s="842"/>
      <c r="F743" s="843"/>
      <c r="G743" s="842"/>
      <c r="H743" s="843"/>
      <c r="I743" s="843"/>
      <c r="J743" s="842"/>
      <c r="K743" s="843"/>
      <c r="L743" s="843"/>
      <c r="M743" s="842"/>
      <c r="N743" s="842"/>
      <c r="O743" s="842"/>
      <c r="P743" s="842"/>
      <c r="Q743" s="853"/>
      <c r="R743" s="853"/>
      <c r="S743" s="853"/>
      <c r="T743" s="853"/>
      <c r="U743" s="853"/>
      <c r="V743" s="853"/>
      <c r="W743" s="853"/>
      <c r="X743" s="853"/>
      <c r="Y743" s="853"/>
      <c r="Z743" s="853"/>
      <c r="AA743" s="835"/>
      <c r="AB743" s="836"/>
      <c r="AC743" s="836"/>
      <c r="AD743" s="841"/>
      <c r="AE743" s="853"/>
      <c r="AF743" s="853"/>
      <c r="AG743" s="842"/>
      <c r="AH743" s="842"/>
      <c r="AI743" s="842"/>
      <c r="AJ743" s="842"/>
      <c r="AK743" s="839"/>
      <c r="AL743" s="839"/>
      <c r="AM743" s="839"/>
      <c r="AN743" s="853"/>
      <c r="AO743" s="853"/>
      <c r="AP743" s="849">
        <f t="shared" si="188"/>
        <v>0</v>
      </c>
      <c r="AQ743" s="849"/>
      <c r="AR743" s="849"/>
      <c r="AS743" s="849"/>
      <c r="AT743" s="855"/>
      <c r="AU743" s="855"/>
      <c r="AV743" s="834"/>
      <c r="AW743" s="834"/>
      <c r="AX743" s="834"/>
      <c r="AY743" s="834"/>
      <c r="AZ743" s="834"/>
      <c r="BA743" s="834"/>
      <c r="BB743" s="834"/>
      <c r="BC743" s="834"/>
      <c r="BD743" s="834"/>
      <c r="BE743" s="834"/>
      <c r="BF743" s="834"/>
      <c r="BG743" s="842"/>
      <c r="BH743" s="843"/>
      <c r="BI743" s="843"/>
      <c r="ET743" s="33"/>
      <c r="EU743" s="37">
        <f t="shared" si="175"/>
        <v>0</v>
      </c>
      <c r="EV743" s="37" t="str">
        <f t="shared" si="176"/>
        <v/>
      </c>
      <c r="EX743" s="21">
        <f>IF(AND(OR($M743=PL①!$A$25,$M743=PL①!$A$26,$M743=PL①!$A$27),OR($AG743=PL①!$H$26,$AG743=PL①!$H$27,$AG743=PL①!$H$28)),1,0)</f>
        <v>0</v>
      </c>
      <c r="EY743" s="21">
        <f t="shared" si="177"/>
        <v>0</v>
      </c>
      <c r="EZ743" s="112">
        <f>IF($EY743=0,1,IF($O$73="",0,VLOOKUP($O$73,PL②!$A$58:$P$1517,$EY743))+IF($AD$73="",0,VLOOKUP($AD$73,PL②!$A$58:$P$1517,$EY743))+IF($AS$73="",0,VLOOKUP($AS$73,PL②!$A$58:$P$1517,$EY743)))</f>
        <v>1</v>
      </c>
      <c r="FA743" s="21" t="str">
        <f t="shared" si="178"/>
        <v/>
      </c>
      <c r="FB743" s="112"/>
      <c r="FC743" s="21">
        <f>IF(OR($M743=PL①!$A$25,$M743=PL①!$A$26,$M743=PL①!$A$28,$M743=PL①!$A$29),1,0)</f>
        <v>0</v>
      </c>
      <c r="FF743" s="21">
        <f t="shared" si="179"/>
        <v>0</v>
      </c>
      <c r="FG743" s="21">
        <f t="shared" si="180"/>
        <v>0</v>
      </c>
      <c r="FH743" s="21">
        <f>IF(AND($AG743=PL①!$H$29,OR(入力①申請書項目!$M743=PL①!$A$25,入力①申請書項目!$M743=PL①!$A$26,入力①申請書項目!$M743=PL①!$A$27)),1,0)</f>
        <v>0</v>
      </c>
      <c r="FI743" s="21">
        <f>IF(AND($O$69=PL②!$G$1,入力①申請書項目!$AG743=PL①!$H$26,OR(入力①申請書項目!$M743=PL①!$A$25,入力①申請書項目!$M743=PL①!$A$26,入力①申請書項目!$M743=PL①!$A$28,入力①申請書項目!$M743=PL①!$A$29)),1,0)</f>
        <v>0</v>
      </c>
      <c r="FJ743" s="21">
        <f>IF(AND($AT743=PL①!$D$26,OR(入力①申請書項目!$M743=PL①!$A$25,入力①申請書項目!$M743=PL①!$A$26,入力①申請書項目!$M743=PL①!$A$27)),1,0)</f>
        <v>0</v>
      </c>
      <c r="FL743" s="37" t="str">
        <f t="shared" si="181"/>
        <v/>
      </c>
      <c r="FM743" s="37" t="str">
        <f t="shared" si="182"/>
        <v/>
      </c>
      <c r="FN743" s="37" t="str">
        <f t="shared" si="183"/>
        <v/>
      </c>
      <c r="FO743" s="37" t="str">
        <f t="shared" si="184"/>
        <v/>
      </c>
      <c r="FP743" s="37" t="str">
        <f t="shared" si="185"/>
        <v/>
      </c>
      <c r="FR743" s="54">
        <f t="shared" si="186"/>
        <v>1</v>
      </c>
      <c r="FS743" s="54" t="str">
        <f t="shared" si="187"/>
        <v/>
      </c>
    </row>
    <row r="744" spans="4:175">
      <c r="D744" s="410">
        <v>576</v>
      </c>
      <c r="E744" s="842"/>
      <c r="F744" s="843"/>
      <c r="G744" s="842"/>
      <c r="H744" s="843"/>
      <c r="I744" s="843"/>
      <c r="J744" s="842"/>
      <c r="K744" s="843"/>
      <c r="L744" s="843"/>
      <c r="M744" s="842"/>
      <c r="N744" s="842"/>
      <c r="O744" s="842"/>
      <c r="P744" s="842"/>
      <c r="Q744" s="853"/>
      <c r="R744" s="853"/>
      <c r="S744" s="853"/>
      <c r="T744" s="853"/>
      <c r="U744" s="853"/>
      <c r="V744" s="853"/>
      <c r="W744" s="853"/>
      <c r="X744" s="853"/>
      <c r="Y744" s="853"/>
      <c r="Z744" s="853"/>
      <c r="AA744" s="837"/>
      <c r="AB744" s="838"/>
      <c r="AC744" s="838"/>
      <c r="AD744" s="841"/>
      <c r="AE744" s="853"/>
      <c r="AF744" s="853"/>
      <c r="AG744" s="842"/>
      <c r="AH744" s="842"/>
      <c r="AI744" s="842"/>
      <c r="AJ744" s="842"/>
      <c r="AK744" s="839"/>
      <c r="AL744" s="839"/>
      <c r="AM744" s="839"/>
      <c r="AN744" s="853"/>
      <c r="AO744" s="853"/>
      <c r="AP744" s="849">
        <f t="shared" si="188"/>
        <v>0</v>
      </c>
      <c r="AQ744" s="849"/>
      <c r="AR744" s="849"/>
      <c r="AS744" s="849"/>
      <c r="AT744" s="855"/>
      <c r="AU744" s="855"/>
      <c r="AV744" s="834"/>
      <c r="AW744" s="834"/>
      <c r="AX744" s="834"/>
      <c r="AY744" s="834"/>
      <c r="AZ744" s="834"/>
      <c r="BA744" s="834"/>
      <c r="BB744" s="834"/>
      <c r="BC744" s="834"/>
      <c r="BD744" s="834"/>
      <c r="BE744" s="834"/>
      <c r="BF744" s="834"/>
      <c r="BG744" s="842"/>
      <c r="BH744" s="843"/>
      <c r="BI744" s="843"/>
      <c r="ET744" s="33"/>
      <c r="EU744" s="37">
        <f t="shared" si="175"/>
        <v>0</v>
      </c>
      <c r="EV744" s="37" t="str">
        <f t="shared" si="176"/>
        <v/>
      </c>
      <c r="EX744" s="21">
        <f>IF(AND(OR($M744=PL①!$A$25,$M744=PL①!$A$26,$M744=PL①!$A$27),OR($AG744=PL①!$H$26,$AG744=PL①!$H$27,$AG744=PL①!$H$28)),1,0)</f>
        <v>0</v>
      </c>
      <c r="EY744" s="21">
        <f t="shared" si="177"/>
        <v>0</v>
      </c>
      <c r="EZ744" s="112">
        <f>IF($EY744=0,1,IF($O$73="",0,VLOOKUP($O$73,PL②!$A$58:$P$1517,$EY744))+IF($AD$73="",0,VLOOKUP($AD$73,PL②!$A$58:$P$1517,$EY744))+IF($AS$73="",0,VLOOKUP($AS$73,PL②!$A$58:$P$1517,$EY744)))</f>
        <v>1</v>
      </c>
      <c r="FA744" s="21" t="str">
        <f t="shared" si="178"/>
        <v/>
      </c>
      <c r="FB744" s="112"/>
      <c r="FC744" s="21">
        <f>IF(OR($M744=PL①!$A$25,$M744=PL①!$A$26,$M744=PL①!$A$28,$M744=PL①!$A$29),1,0)</f>
        <v>0</v>
      </c>
      <c r="FF744" s="21">
        <f t="shared" si="179"/>
        <v>0</v>
      </c>
      <c r="FG744" s="21">
        <f t="shared" si="180"/>
        <v>0</v>
      </c>
      <c r="FH744" s="21">
        <f>IF(AND($AG744=PL①!$H$29,OR(入力①申請書項目!$M744=PL①!$A$25,入力①申請書項目!$M744=PL①!$A$26,入力①申請書項目!$M744=PL①!$A$27)),1,0)</f>
        <v>0</v>
      </c>
      <c r="FI744" s="21">
        <f>IF(AND($O$69=PL②!$G$1,入力①申請書項目!$AG744=PL①!$H$26,OR(入力①申請書項目!$M744=PL①!$A$25,入力①申請書項目!$M744=PL①!$A$26,入力①申請書項目!$M744=PL①!$A$28,入力①申請書項目!$M744=PL①!$A$29)),1,0)</f>
        <v>0</v>
      </c>
      <c r="FJ744" s="21">
        <f>IF(AND($AT744=PL①!$D$26,OR(入力①申請書項目!$M744=PL①!$A$25,入力①申請書項目!$M744=PL①!$A$26,入力①申請書項目!$M744=PL①!$A$27)),1,0)</f>
        <v>0</v>
      </c>
      <c r="FL744" s="37" t="str">
        <f t="shared" si="181"/>
        <v/>
      </c>
      <c r="FM744" s="37" t="str">
        <f t="shared" si="182"/>
        <v/>
      </c>
      <c r="FN744" s="37" t="str">
        <f t="shared" si="183"/>
        <v/>
      </c>
      <c r="FO744" s="37" t="str">
        <f t="shared" si="184"/>
        <v/>
      </c>
      <c r="FP744" s="37" t="str">
        <f t="shared" si="185"/>
        <v/>
      </c>
      <c r="FR744" s="54">
        <f t="shared" si="186"/>
        <v>1</v>
      </c>
      <c r="FS744" s="54" t="str">
        <f t="shared" si="187"/>
        <v/>
      </c>
    </row>
    <row r="745" spans="4:175">
      <c r="D745" s="410">
        <v>577</v>
      </c>
      <c r="E745" s="842"/>
      <c r="F745" s="843"/>
      <c r="G745" s="842"/>
      <c r="H745" s="843"/>
      <c r="I745" s="843"/>
      <c r="J745" s="842"/>
      <c r="K745" s="843"/>
      <c r="L745" s="843"/>
      <c r="M745" s="842"/>
      <c r="N745" s="842"/>
      <c r="O745" s="842"/>
      <c r="P745" s="842"/>
      <c r="Q745" s="853"/>
      <c r="R745" s="853"/>
      <c r="S745" s="853"/>
      <c r="T745" s="853"/>
      <c r="U745" s="853"/>
      <c r="V745" s="853"/>
      <c r="W745" s="853"/>
      <c r="X745" s="853"/>
      <c r="Y745" s="853"/>
      <c r="Z745" s="853"/>
      <c r="AA745" s="835"/>
      <c r="AB745" s="836"/>
      <c r="AC745" s="836"/>
      <c r="AD745" s="840"/>
      <c r="AE745" s="840"/>
      <c r="AF745" s="841"/>
      <c r="AG745" s="850"/>
      <c r="AH745" s="851"/>
      <c r="AI745" s="851"/>
      <c r="AJ745" s="852"/>
      <c r="AK745" s="839"/>
      <c r="AL745" s="839"/>
      <c r="AM745" s="839"/>
      <c r="AN745" s="854"/>
      <c r="AO745" s="840"/>
      <c r="AP745" s="849">
        <f t="shared" si="188"/>
        <v>0</v>
      </c>
      <c r="AQ745" s="849"/>
      <c r="AR745" s="849"/>
      <c r="AS745" s="849"/>
      <c r="AT745" s="847"/>
      <c r="AU745" s="848"/>
      <c r="AV745" s="834"/>
      <c r="AW745" s="834"/>
      <c r="AX745" s="834"/>
      <c r="AY745" s="834"/>
      <c r="AZ745" s="834"/>
      <c r="BA745" s="834"/>
      <c r="BB745" s="834"/>
      <c r="BC745" s="834"/>
      <c r="BD745" s="844"/>
      <c r="BE745" s="845"/>
      <c r="BF745" s="846"/>
      <c r="BG745" s="842"/>
      <c r="BH745" s="843"/>
      <c r="BI745" s="843"/>
      <c r="ET745" s="33"/>
      <c r="EU745" s="37">
        <f t="shared" si="175"/>
        <v>0</v>
      </c>
      <c r="EV745" s="37" t="str">
        <f t="shared" si="176"/>
        <v/>
      </c>
      <c r="EX745" s="21">
        <f>IF(AND(OR($M745=PL①!$A$25,$M745=PL①!$A$26,$M745=PL①!$A$27),OR($AG745=PL①!$H$26,$AG745=PL①!$H$27,$AG745=PL①!$H$28)),1,0)</f>
        <v>0</v>
      </c>
      <c r="EY745" s="21">
        <f t="shared" si="177"/>
        <v>0</v>
      </c>
      <c r="EZ745" s="112">
        <f>IF($EY745=0,1,IF($O$73="",0,VLOOKUP($O$73,PL②!$A$58:$P$1517,$EY745))+IF($AD$73="",0,VLOOKUP($AD$73,PL②!$A$58:$P$1517,$EY745))+IF($AS$73="",0,VLOOKUP($AS$73,PL②!$A$58:$P$1517,$EY745)))</f>
        <v>1</v>
      </c>
      <c r="FA745" s="21" t="str">
        <f t="shared" si="178"/>
        <v/>
      </c>
      <c r="FB745" s="112"/>
      <c r="FC745" s="21">
        <f>IF(OR($M745=PL①!$A$25,$M745=PL①!$A$26,$M745=PL①!$A$28,$M745=PL①!$A$29),1,0)</f>
        <v>0</v>
      </c>
      <c r="FF745" s="21">
        <f t="shared" si="179"/>
        <v>0</v>
      </c>
      <c r="FG745" s="21">
        <f t="shared" si="180"/>
        <v>0</v>
      </c>
      <c r="FH745" s="21">
        <f>IF(AND($AG745=PL①!$H$29,OR(入力①申請書項目!$M745=PL①!$A$25,入力①申請書項目!$M745=PL①!$A$26,入力①申請書項目!$M745=PL①!$A$27)),1,0)</f>
        <v>0</v>
      </c>
      <c r="FI745" s="21">
        <f>IF(AND($O$69=PL②!$G$1,入力①申請書項目!$AG745=PL①!$H$26,OR(入力①申請書項目!$M745=PL①!$A$25,入力①申請書項目!$M745=PL①!$A$26,入力①申請書項目!$M745=PL①!$A$28,入力①申請書項目!$M745=PL①!$A$29)),1,0)</f>
        <v>0</v>
      </c>
      <c r="FJ745" s="21">
        <f>IF(AND($AT745=PL①!$D$26,OR(入力①申請書項目!$M745=PL①!$A$25,入力①申請書項目!$M745=PL①!$A$26,入力①申請書項目!$M745=PL①!$A$27)),1,0)</f>
        <v>0</v>
      </c>
      <c r="FL745" s="37" t="str">
        <f t="shared" si="181"/>
        <v/>
      </c>
      <c r="FM745" s="37" t="str">
        <f t="shared" si="182"/>
        <v/>
      </c>
      <c r="FN745" s="37" t="str">
        <f t="shared" si="183"/>
        <v/>
      </c>
      <c r="FO745" s="37" t="str">
        <f t="shared" si="184"/>
        <v/>
      </c>
      <c r="FP745" s="37" t="str">
        <f t="shared" si="185"/>
        <v/>
      </c>
      <c r="FR745" s="54">
        <f t="shared" si="186"/>
        <v>1</v>
      </c>
      <c r="FS745" s="54" t="str">
        <f t="shared" si="187"/>
        <v/>
      </c>
    </row>
    <row r="746" spans="4:175">
      <c r="D746" s="410">
        <v>578</v>
      </c>
      <c r="E746" s="842"/>
      <c r="F746" s="843"/>
      <c r="G746" s="842"/>
      <c r="H746" s="843"/>
      <c r="I746" s="843"/>
      <c r="J746" s="842"/>
      <c r="K746" s="843"/>
      <c r="L746" s="843"/>
      <c r="M746" s="842"/>
      <c r="N746" s="842"/>
      <c r="O746" s="842"/>
      <c r="P746" s="842"/>
      <c r="Q746" s="853"/>
      <c r="R746" s="853"/>
      <c r="S746" s="853"/>
      <c r="T746" s="853"/>
      <c r="U746" s="853"/>
      <c r="V746" s="853"/>
      <c r="W746" s="853"/>
      <c r="X746" s="853"/>
      <c r="Y746" s="853"/>
      <c r="Z746" s="853"/>
      <c r="AA746" s="835"/>
      <c r="AB746" s="836"/>
      <c r="AC746" s="836"/>
      <c r="AD746" s="841"/>
      <c r="AE746" s="853"/>
      <c r="AF746" s="853"/>
      <c r="AG746" s="842"/>
      <c r="AH746" s="842"/>
      <c r="AI746" s="842"/>
      <c r="AJ746" s="842"/>
      <c r="AK746" s="839"/>
      <c r="AL746" s="839"/>
      <c r="AM746" s="839"/>
      <c r="AN746" s="853"/>
      <c r="AO746" s="853"/>
      <c r="AP746" s="849">
        <f t="shared" si="188"/>
        <v>0</v>
      </c>
      <c r="AQ746" s="849"/>
      <c r="AR746" s="849"/>
      <c r="AS746" s="849"/>
      <c r="AT746" s="855"/>
      <c r="AU746" s="855"/>
      <c r="AV746" s="834"/>
      <c r="AW746" s="834"/>
      <c r="AX746" s="834"/>
      <c r="AY746" s="834"/>
      <c r="AZ746" s="834"/>
      <c r="BA746" s="834"/>
      <c r="BB746" s="834"/>
      <c r="BC746" s="834"/>
      <c r="BD746" s="834"/>
      <c r="BE746" s="834"/>
      <c r="BF746" s="834"/>
      <c r="BG746" s="842"/>
      <c r="BH746" s="843"/>
      <c r="BI746" s="843"/>
      <c r="ET746" s="33"/>
      <c r="EU746" s="37">
        <f t="shared" si="175"/>
        <v>0</v>
      </c>
      <c r="EV746" s="37" t="str">
        <f t="shared" si="176"/>
        <v/>
      </c>
      <c r="EX746" s="21">
        <f>IF(AND(OR($M746=PL①!$A$25,$M746=PL①!$A$26,$M746=PL①!$A$27),OR($AG746=PL①!$H$26,$AG746=PL①!$H$27,$AG746=PL①!$H$28)),1,0)</f>
        <v>0</v>
      </c>
      <c r="EY746" s="21">
        <f t="shared" si="177"/>
        <v>0</v>
      </c>
      <c r="EZ746" s="112">
        <f>IF($EY746=0,1,IF($O$73="",0,VLOOKUP($O$73,PL②!$A$58:$P$1517,$EY746))+IF($AD$73="",0,VLOOKUP($AD$73,PL②!$A$58:$P$1517,$EY746))+IF($AS$73="",0,VLOOKUP($AS$73,PL②!$A$58:$P$1517,$EY746)))</f>
        <v>1</v>
      </c>
      <c r="FA746" s="21" t="str">
        <f t="shared" si="178"/>
        <v/>
      </c>
      <c r="FB746" s="112"/>
      <c r="FC746" s="21">
        <f>IF(OR($M746=PL①!$A$25,$M746=PL①!$A$26,$M746=PL①!$A$28,$M746=PL①!$A$29),1,0)</f>
        <v>0</v>
      </c>
      <c r="FF746" s="21">
        <f t="shared" si="179"/>
        <v>0</v>
      </c>
      <c r="FG746" s="21">
        <f t="shared" si="180"/>
        <v>0</v>
      </c>
      <c r="FH746" s="21">
        <f>IF(AND($AG746=PL①!$H$29,OR(入力①申請書項目!$M746=PL①!$A$25,入力①申請書項目!$M746=PL①!$A$26,入力①申請書項目!$M746=PL①!$A$27)),1,0)</f>
        <v>0</v>
      </c>
      <c r="FI746" s="21">
        <f>IF(AND($O$69=PL②!$G$1,入力①申請書項目!$AG746=PL①!$H$26,OR(入力①申請書項目!$M746=PL①!$A$25,入力①申請書項目!$M746=PL①!$A$26,入力①申請書項目!$M746=PL①!$A$28,入力①申請書項目!$M746=PL①!$A$29)),1,0)</f>
        <v>0</v>
      </c>
      <c r="FJ746" s="21">
        <f>IF(AND($AT746=PL①!$D$26,OR(入力①申請書項目!$M746=PL①!$A$25,入力①申請書項目!$M746=PL①!$A$26,入力①申請書項目!$M746=PL①!$A$27)),1,0)</f>
        <v>0</v>
      </c>
      <c r="FL746" s="37" t="str">
        <f t="shared" si="181"/>
        <v/>
      </c>
      <c r="FM746" s="37" t="str">
        <f t="shared" si="182"/>
        <v/>
      </c>
      <c r="FN746" s="37" t="str">
        <f t="shared" si="183"/>
        <v/>
      </c>
      <c r="FO746" s="37" t="str">
        <f t="shared" si="184"/>
        <v/>
      </c>
      <c r="FP746" s="37" t="str">
        <f t="shared" si="185"/>
        <v/>
      </c>
      <c r="FR746" s="54">
        <f t="shared" si="186"/>
        <v>1</v>
      </c>
      <c r="FS746" s="54" t="str">
        <f t="shared" si="187"/>
        <v/>
      </c>
    </row>
    <row r="747" spans="4:175">
      <c r="D747" s="410">
        <v>579</v>
      </c>
      <c r="E747" s="842"/>
      <c r="F747" s="843"/>
      <c r="G747" s="842"/>
      <c r="H747" s="843"/>
      <c r="I747" s="843"/>
      <c r="J747" s="842"/>
      <c r="K747" s="843"/>
      <c r="L747" s="843"/>
      <c r="M747" s="842"/>
      <c r="N747" s="842"/>
      <c r="O747" s="842"/>
      <c r="P747" s="842"/>
      <c r="Q747" s="853"/>
      <c r="R747" s="853"/>
      <c r="S747" s="853"/>
      <c r="T747" s="853"/>
      <c r="U747" s="853"/>
      <c r="V747" s="853"/>
      <c r="W747" s="853"/>
      <c r="X747" s="853"/>
      <c r="Y747" s="853"/>
      <c r="Z747" s="853"/>
      <c r="AA747" s="837"/>
      <c r="AB747" s="838"/>
      <c r="AC747" s="838"/>
      <c r="AD747" s="841"/>
      <c r="AE747" s="853"/>
      <c r="AF747" s="853"/>
      <c r="AG747" s="842"/>
      <c r="AH747" s="842"/>
      <c r="AI747" s="842"/>
      <c r="AJ747" s="842"/>
      <c r="AK747" s="839"/>
      <c r="AL747" s="839"/>
      <c r="AM747" s="839"/>
      <c r="AN747" s="853"/>
      <c r="AO747" s="853"/>
      <c r="AP747" s="849">
        <f t="shared" si="188"/>
        <v>0</v>
      </c>
      <c r="AQ747" s="849"/>
      <c r="AR747" s="849"/>
      <c r="AS747" s="849"/>
      <c r="AT747" s="855"/>
      <c r="AU747" s="855"/>
      <c r="AV747" s="834"/>
      <c r="AW747" s="834"/>
      <c r="AX747" s="834"/>
      <c r="AY747" s="834"/>
      <c r="AZ747" s="834"/>
      <c r="BA747" s="834"/>
      <c r="BB747" s="834"/>
      <c r="BC747" s="834"/>
      <c r="BD747" s="834"/>
      <c r="BE747" s="834"/>
      <c r="BF747" s="834"/>
      <c r="BG747" s="842"/>
      <c r="BH747" s="843"/>
      <c r="BI747" s="843"/>
      <c r="ET747" s="33"/>
      <c r="EU747" s="37">
        <f t="shared" si="175"/>
        <v>0</v>
      </c>
      <c r="EV747" s="37" t="str">
        <f t="shared" si="176"/>
        <v/>
      </c>
      <c r="EX747" s="21">
        <f>IF(AND(OR($M747=PL①!$A$25,$M747=PL①!$A$26,$M747=PL①!$A$27),OR($AG747=PL①!$H$26,$AG747=PL①!$H$27,$AG747=PL①!$H$28)),1,0)</f>
        <v>0</v>
      </c>
      <c r="EY747" s="21">
        <f t="shared" si="177"/>
        <v>0</v>
      </c>
      <c r="EZ747" s="112">
        <f>IF($EY747=0,1,IF($O$73="",0,VLOOKUP($O$73,PL②!$A$58:$P$1517,$EY747))+IF($AD$73="",0,VLOOKUP($AD$73,PL②!$A$58:$P$1517,$EY747))+IF($AS$73="",0,VLOOKUP($AS$73,PL②!$A$58:$P$1517,$EY747)))</f>
        <v>1</v>
      </c>
      <c r="FA747" s="21" t="str">
        <f t="shared" si="178"/>
        <v/>
      </c>
      <c r="FB747" s="112"/>
      <c r="FC747" s="21">
        <f>IF(OR($M747=PL①!$A$25,$M747=PL①!$A$26,$M747=PL①!$A$28,$M747=PL①!$A$29),1,0)</f>
        <v>0</v>
      </c>
      <c r="FF747" s="21">
        <f t="shared" si="179"/>
        <v>0</v>
      </c>
      <c r="FG747" s="21">
        <f t="shared" si="180"/>
        <v>0</v>
      </c>
      <c r="FH747" s="21">
        <f>IF(AND($AG747=PL①!$H$29,OR(入力①申請書項目!$M747=PL①!$A$25,入力①申請書項目!$M747=PL①!$A$26,入力①申請書項目!$M747=PL①!$A$27)),1,0)</f>
        <v>0</v>
      </c>
      <c r="FI747" s="21">
        <f>IF(AND($O$69=PL②!$G$1,入力①申請書項目!$AG747=PL①!$H$26,OR(入力①申請書項目!$M747=PL①!$A$25,入力①申請書項目!$M747=PL①!$A$26,入力①申請書項目!$M747=PL①!$A$28,入力①申請書項目!$M747=PL①!$A$29)),1,0)</f>
        <v>0</v>
      </c>
      <c r="FJ747" s="21">
        <f>IF(AND($AT747=PL①!$D$26,OR(入力①申請書項目!$M747=PL①!$A$25,入力①申請書項目!$M747=PL①!$A$26,入力①申請書項目!$M747=PL①!$A$27)),1,0)</f>
        <v>0</v>
      </c>
      <c r="FL747" s="37" t="str">
        <f t="shared" si="181"/>
        <v/>
      </c>
      <c r="FM747" s="37" t="str">
        <f t="shared" si="182"/>
        <v/>
      </c>
      <c r="FN747" s="37" t="str">
        <f t="shared" si="183"/>
        <v/>
      </c>
      <c r="FO747" s="37" t="str">
        <f t="shared" si="184"/>
        <v/>
      </c>
      <c r="FP747" s="37" t="str">
        <f t="shared" si="185"/>
        <v/>
      </c>
      <c r="FR747" s="54">
        <f t="shared" si="186"/>
        <v>1</v>
      </c>
      <c r="FS747" s="54" t="str">
        <f t="shared" si="187"/>
        <v/>
      </c>
    </row>
    <row r="748" spans="4:175">
      <c r="D748" s="410">
        <v>580</v>
      </c>
      <c r="E748" s="842"/>
      <c r="F748" s="843"/>
      <c r="G748" s="842"/>
      <c r="H748" s="843"/>
      <c r="I748" s="843"/>
      <c r="J748" s="842"/>
      <c r="K748" s="843"/>
      <c r="L748" s="843"/>
      <c r="M748" s="842"/>
      <c r="N748" s="842"/>
      <c r="O748" s="842"/>
      <c r="P748" s="842"/>
      <c r="Q748" s="853"/>
      <c r="R748" s="853"/>
      <c r="S748" s="853"/>
      <c r="T748" s="853"/>
      <c r="U748" s="853"/>
      <c r="V748" s="853"/>
      <c r="W748" s="853"/>
      <c r="X748" s="853"/>
      <c r="Y748" s="853"/>
      <c r="Z748" s="853"/>
      <c r="AA748" s="835"/>
      <c r="AB748" s="836"/>
      <c r="AC748" s="836"/>
      <c r="AD748" s="840"/>
      <c r="AE748" s="840"/>
      <c r="AF748" s="841"/>
      <c r="AG748" s="850"/>
      <c r="AH748" s="851"/>
      <c r="AI748" s="851"/>
      <c r="AJ748" s="852"/>
      <c r="AK748" s="839"/>
      <c r="AL748" s="839"/>
      <c r="AM748" s="839"/>
      <c r="AN748" s="854"/>
      <c r="AO748" s="840"/>
      <c r="AP748" s="849">
        <f t="shared" si="188"/>
        <v>0</v>
      </c>
      <c r="AQ748" s="849"/>
      <c r="AR748" s="849"/>
      <c r="AS748" s="849"/>
      <c r="AT748" s="847"/>
      <c r="AU748" s="848"/>
      <c r="AV748" s="834"/>
      <c r="AW748" s="834"/>
      <c r="AX748" s="834"/>
      <c r="AY748" s="834"/>
      <c r="AZ748" s="834"/>
      <c r="BA748" s="834"/>
      <c r="BB748" s="834"/>
      <c r="BC748" s="834"/>
      <c r="BD748" s="844"/>
      <c r="BE748" s="845"/>
      <c r="BF748" s="846"/>
      <c r="BG748" s="842"/>
      <c r="BH748" s="843"/>
      <c r="BI748" s="843"/>
      <c r="ET748" s="33"/>
      <c r="EU748" s="37">
        <f t="shared" si="175"/>
        <v>0</v>
      </c>
      <c r="EV748" s="37" t="str">
        <f t="shared" si="176"/>
        <v/>
      </c>
      <c r="EX748" s="21">
        <f>IF(AND(OR($M748=PL①!$A$25,$M748=PL①!$A$26,$M748=PL①!$A$27),OR($AG748=PL①!$H$26,$AG748=PL①!$H$27,$AG748=PL①!$H$28)),1,0)</f>
        <v>0</v>
      </c>
      <c r="EY748" s="21">
        <f t="shared" si="177"/>
        <v>0</v>
      </c>
      <c r="EZ748" s="112">
        <f>IF($EY748=0,1,IF($O$73="",0,VLOOKUP($O$73,PL②!$A$58:$P$1517,$EY748))+IF($AD$73="",0,VLOOKUP($AD$73,PL②!$A$58:$P$1517,$EY748))+IF($AS$73="",0,VLOOKUP($AS$73,PL②!$A$58:$P$1517,$EY748)))</f>
        <v>1</v>
      </c>
      <c r="FA748" s="21" t="str">
        <f t="shared" si="178"/>
        <v/>
      </c>
      <c r="FB748" s="112"/>
      <c r="FC748" s="21">
        <f>IF(OR($M748=PL①!$A$25,$M748=PL①!$A$26,$M748=PL①!$A$28,$M748=PL①!$A$29),1,0)</f>
        <v>0</v>
      </c>
      <c r="FF748" s="21">
        <f t="shared" si="179"/>
        <v>0</v>
      </c>
      <c r="FG748" s="21">
        <f t="shared" si="180"/>
        <v>0</v>
      </c>
      <c r="FH748" s="21">
        <f>IF(AND($AG748=PL①!$H$29,OR(入力①申請書項目!$M748=PL①!$A$25,入力①申請書項目!$M748=PL①!$A$26,入力①申請書項目!$M748=PL①!$A$27)),1,0)</f>
        <v>0</v>
      </c>
      <c r="FI748" s="21">
        <f>IF(AND($O$69=PL②!$G$1,入力①申請書項目!$AG748=PL①!$H$26,OR(入力①申請書項目!$M748=PL①!$A$25,入力①申請書項目!$M748=PL①!$A$26,入力①申請書項目!$M748=PL①!$A$28,入力①申請書項目!$M748=PL①!$A$29)),1,0)</f>
        <v>0</v>
      </c>
      <c r="FJ748" s="21">
        <f>IF(AND($AT748=PL①!$D$26,OR(入力①申請書項目!$M748=PL①!$A$25,入力①申請書項目!$M748=PL①!$A$26,入力①申請書項目!$M748=PL①!$A$27)),1,0)</f>
        <v>0</v>
      </c>
      <c r="FL748" s="37" t="str">
        <f t="shared" si="181"/>
        <v/>
      </c>
      <c r="FM748" s="37" t="str">
        <f t="shared" si="182"/>
        <v/>
      </c>
      <c r="FN748" s="37" t="str">
        <f t="shared" si="183"/>
        <v/>
      </c>
      <c r="FO748" s="37" t="str">
        <f t="shared" si="184"/>
        <v/>
      </c>
      <c r="FP748" s="37" t="str">
        <f t="shared" si="185"/>
        <v/>
      </c>
      <c r="FR748" s="54">
        <f t="shared" si="186"/>
        <v>1</v>
      </c>
      <c r="FS748" s="54" t="str">
        <f t="shared" si="187"/>
        <v/>
      </c>
    </row>
    <row r="749" spans="4:175">
      <c r="D749" s="410">
        <v>581</v>
      </c>
      <c r="E749" s="842"/>
      <c r="F749" s="843"/>
      <c r="G749" s="842"/>
      <c r="H749" s="843"/>
      <c r="I749" s="843"/>
      <c r="J749" s="842"/>
      <c r="K749" s="843"/>
      <c r="L749" s="843"/>
      <c r="M749" s="842"/>
      <c r="N749" s="842"/>
      <c r="O749" s="842"/>
      <c r="P749" s="842"/>
      <c r="Q749" s="853"/>
      <c r="R749" s="853"/>
      <c r="S749" s="853"/>
      <c r="T749" s="853"/>
      <c r="U749" s="853"/>
      <c r="V749" s="853"/>
      <c r="W749" s="853"/>
      <c r="X749" s="853"/>
      <c r="Y749" s="853"/>
      <c r="Z749" s="853"/>
      <c r="AA749" s="835"/>
      <c r="AB749" s="836"/>
      <c r="AC749" s="836"/>
      <c r="AD749" s="841"/>
      <c r="AE749" s="853"/>
      <c r="AF749" s="853"/>
      <c r="AG749" s="842"/>
      <c r="AH749" s="842"/>
      <c r="AI749" s="842"/>
      <c r="AJ749" s="842"/>
      <c r="AK749" s="839"/>
      <c r="AL749" s="839"/>
      <c r="AM749" s="839"/>
      <c r="AN749" s="853"/>
      <c r="AO749" s="853"/>
      <c r="AP749" s="849">
        <f t="shared" si="188"/>
        <v>0</v>
      </c>
      <c r="AQ749" s="849"/>
      <c r="AR749" s="849"/>
      <c r="AS749" s="849"/>
      <c r="AT749" s="855"/>
      <c r="AU749" s="855"/>
      <c r="AV749" s="834"/>
      <c r="AW749" s="834"/>
      <c r="AX749" s="834"/>
      <c r="AY749" s="834"/>
      <c r="AZ749" s="834"/>
      <c r="BA749" s="834"/>
      <c r="BB749" s="834"/>
      <c r="BC749" s="834"/>
      <c r="BD749" s="834"/>
      <c r="BE749" s="834"/>
      <c r="BF749" s="834"/>
      <c r="BG749" s="842"/>
      <c r="BH749" s="843"/>
      <c r="BI749" s="843"/>
      <c r="ET749" s="33"/>
      <c r="EU749" s="37">
        <f t="shared" si="175"/>
        <v>0</v>
      </c>
      <c r="EV749" s="37" t="str">
        <f t="shared" si="176"/>
        <v/>
      </c>
      <c r="EX749" s="21">
        <f>IF(AND(OR($M749=PL①!$A$25,$M749=PL①!$A$26,$M749=PL①!$A$27),OR($AG749=PL①!$H$26,$AG749=PL①!$H$27,$AG749=PL①!$H$28)),1,0)</f>
        <v>0</v>
      </c>
      <c r="EY749" s="21">
        <f t="shared" si="177"/>
        <v>0</v>
      </c>
      <c r="EZ749" s="112">
        <f>IF($EY749=0,1,IF($O$73="",0,VLOOKUP($O$73,PL②!$A$58:$P$1517,$EY749))+IF($AD$73="",0,VLOOKUP($AD$73,PL②!$A$58:$P$1517,$EY749))+IF($AS$73="",0,VLOOKUP($AS$73,PL②!$A$58:$P$1517,$EY749)))</f>
        <v>1</v>
      </c>
      <c r="FA749" s="21" t="str">
        <f t="shared" si="178"/>
        <v/>
      </c>
      <c r="FB749" s="112"/>
      <c r="FC749" s="21">
        <f>IF(OR($M749=PL①!$A$25,$M749=PL①!$A$26,$M749=PL①!$A$28,$M749=PL①!$A$29),1,0)</f>
        <v>0</v>
      </c>
      <c r="FF749" s="21">
        <f t="shared" si="179"/>
        <v>0</v>
      </c>
      <c r="FG749" s="21">
        <f t="shared" si="180"/>
        <v>0</v>
      </c>
      <c r="FH749" s="21">
        <f>IF(AND($AG749=PL①!$H$29,OR(入力①申請書項目!$M749=PL①!$A$25,入力①申請書項目!$M749=PL①!$A$26,入力①申請書項目!$M749=PL①!$A$27)),1,0)</f>
        <v>0</v>
      </c>
      <c r="FI749" s="21">
        <f>IF(AND($O$69=PL②!$G$1,入力①申請書項目!$AG749=PL①!$H$26,OR(入力①申請書項目!$M749=PL①!$A$25,入力①申請書項目!$M749=PL①!$A$26,入力①申請書項目!$M749=PL①!$A$28,入力①申請書項目!$M749=PL①!$A$29)),1,0)</f>
        <v>0</v>
      </c>
      <c r="FJ749" s="21">
        <f>IF(AND($AT749=PL①!$D$26,OR(入力①申請書項目!$M749=PL①!$A$25,入力①申請書項目!$M749=PL①!$A$26,入力①申請書項目!$M749=PL①!$A$27)),1,0)</f>
        <v>0</v>
      </c>
      <c r="FL749" s="37" t="str">
        <f t="shared" si="181"/>
        <v/>
      </c>
      <c r="FM749" s="37" t="str">
        <f t="shared" si="182"/>
        <v/>
      </c>
      <c r="FN749" s="37" t="str">
        <f t="shared" si="183"/>
        <v/>
      </c>
      <c r="FO749" s="37" t="str">
        <f t="shared" si="184"/>
        <v/>
      </c>
      <c r="FP749" s="37" t="str">
        <f t="shared" si="185"/>
        <v/>
      </c>
      <c r="FR749" s="54">
        <f t="shared" si="186"/>
        <v>1</v>
      </c>
      <c r="FS749" s="54" t="str">
        <f t="shared" si="187"/>
        <v/>
      </c>
    </row>
    <row r="750" spans="4:175">
      <c r="D750" s="410">
        <v>582</v>
      </c>
      <c r="E750" s="842"/>
      <c r="F750" s="843"/>
      <c r="G750" s="842"/>
      <c r="H750" s="843"/>
      <c r="I750" s="843"/>
      <c r="J750" s="842"/>
      <c r="K750" s="843"/>
      <c r="L750" s="843"/>
      <c r="M750" s="842"/>
      <c r="N750" s="842"/>
      <c r="O750" s="842"/>
      <c r="P750" s="842"/>
      <c r="Q750" s="853"/>
      <c r="R750" s="853"/>
      <c r="S750" s="853"/>
      <c r="T750" s="853"/>
      <c r="U750" s="853"/>
      <c r="V750" s="853"/>
      <c r="W750" s="853"/>
      <c r="X750" s="853"/>
      <c r="Y750" s="853"/>
      <c r="Z750" s="853"/>
      <c r="AA750" s="837"/>
      <c r="AB750" s="838"/>
      <c r="AC750" s="838"/>
      <c r="AD750" s="841"/>
      <c r="AE750" s="853"/>
      <c r="AF750" s="853"/>
      <c r="AG750" s="842"/>
      <c r="AH750" s="842"/>
      <c r="AI750" s="842"/>
      <c r="AJ750" s="842"/>
      <c r="AK750" s="839"/>
      <c r="AL750" s="839"/>
      <c r="AM750" s="839"/>
      <c r="AN750" s="853"/>
      <c r="AO750" s="853"/>
      <c r="AP750" s="849">
        <f t="shared" si="188"/>
        <v>0</v>
      </c>
      <c r="AQ750" s="849"/>
      <c r="AR750" s="849"/>
      <c r="AS750" s="849"/>
      <c r="AT750" s="855"/>
      <c r="AU750" s="855"/>
      <c r="AV750" s="834"/>
      <c r="AW750" s="834"/>
      <c r="AX750" s="834"/>
      <c r="AY750" s="834"/>
      <c r="AZ750" s="834"/>
      <c r="BA750" s="834"/>
      <c r="BB750" s="834"/>
      <c r="BC750" s="834"/>
      <c r="BD750" s="834"/>
      <c r="BE750" s="834"/>
      <c r="BF750" s="834"/>
      <c r="BG750" s="842"/>
      <c r="BH750" s="843"/>
      <c r="BI750" s="843"/>
      <c r="ET750" s="33"/>
      <c r="EU750" s="37">
        <f t="shared" si="175"/>
        <v>0</v>
      </c>
      <c r="EV750" s="37" t="str">
        <f t="shared" si="176"/>
        <v/>
      </c>
      <c r="EX750" s="21">
        <f>IF(AND(OR($M750=PL①!$A$25,$M750=PL①!$A$26,$M750=PL①!$A$27),OR($AG750=PL①!$H$26,$AG750=PL①!$H$27,$AG750=PL①!$H$28)),1,0)</f>
        <v>0</v>
      </c>
      <c r="EY750" s="21">
        <f t="shared" si="177"/>
        <v>0</v>
      </c>
      <c r="EZ750" s="112">
        <f>IF($EY750=0,1,IF($O$73="",0,VLOOKUP($O$73,PL②!$A$58:$P$1517,$EY750))+IF($AD$73="",0,VLOOKUP($AD$73,PL②!$A$58:$P$1517,$EY750))+IF($AS$73="",0,VLOOKUP($AS$73,PL②!$A$58:$P$1517,$EY750)))</f>
        <v>1</v>
      </c>
      <c r="FA750" s="21" t="str">
        <f t="shared" si="178"/>
        <v/>
      </c>
      <c r="FB750" s="112"/>
      <c r="FC750" s="21">
        <f>IF(OR($M750=PL①!$A$25,$M750=PL①!$A$26,$M750=PL①!$A$28,$M750=PL①!$A$29),1,0)</f>
        <v>0</v>
      </c>
      <c r="FF750" s="21">
        <f t="shared" si="179"/>
        <v>0</v>
      </c>
      <c r="FG750" s="21">
        <f t="shared" si="180"/>
        <v>0</v>
      </c>
      <c r="FH750" s="21">
        <f>IF(AND($AG750=PL①!$H$29,OR(入力①申請書項目!$M750=PL①!$A$25,入力①申請書項目!$M750=PL①!$A$26,入力①申請書項目!$M750=PL①!$A$27)),1,0)</f>
        <v>0</v>
      </c>
      <c r="FI750" s="21">
        <f>IF(AND($O$69=PL②!$G$1,入力①申請書項目!$AG750=PL①!$H$26,OR(入力①申請書項目!$M750=PL①!$A$25,入力①申請書項目!$M750=PL①!$A$26,入力①申請書項目!$M750=PL①!$A$28,入力①申請書項目!$M750=PL①!$A$29)),1,0)</f>
        <v>0</v>
      </c>
      <c r="FJ750" s="21">
        <f>IF(AND($AT750=PL①!$D$26,OR(入力①申請書項目!$M750=PL①!$A$25,入力①申請書項目!$M750=PL①!$A$26,入力①申請書項目!$M750=PL①!$A$27)),1,0)</f>
        <v>0</v>
      </c>
      <c r="FL750" s="37" t="str">
        <f t="shared" si="181"/>
        <v/>
      </c>
      <c r="FM750" s="37" t="str">
        <f t="shared" si="182"/>
        <v/>
      </c>
      <c r="FN750" s="37" t="str">
        <f t="shared" si="183"/>
        <v/>
      </c>
      <c r="FO750" s="37" t="str">
        <f t="shared" si="184"/>
        <v/>
      </c>
      <c r="FP750" s="37" t="str">
        <f t="shared" si="185"/>
        <v/>
      </c>
      <c r="FR750" s="54">
        <f t="shared" si="186"/>
        <v>1</v>
      </c>
      <c r="FS750" s="54" t="str">
        <f t="shared" si="187"/>
        <v/>
      </c>
    </row>
    <row r="751" spans="4:175">
      <c r="D751" s="410">
        <v>583</v>
      </c>
      <c r="E751" s="842"/>
      <c r="F751" s="843"/>
      <c r="G751" s="842"/>
      <c r="H751" s="843"/>
      <c r="I751" s="843"/>
      <c r="J751" s="842"/>
      <c r="K751" s="843"/>
      <c r="L751" s="843"/>
      <c r="M751" s="842"/>
      <c r="N751" s="842"/>
      <c r="O751" s="842"/>
      <c r="P751" s="842"/>
      <c r="Q751" s="853"/>
      <c r="R751" s="853"/>
      <c r="S751" s="853"/>
      <c r="T751" s="853"/>
      <c r="U751" s="853"/>
      <c r="V751" s="853"/>
      <c r="W751" s="853"/>
      <c r="X751" s="853"/>
      <c r="Y751" s="853"/>
      <c r="Z751" s="853"/>
      <c r="AA751" s="835"/>
      <c r="AB751" s="836"/>
      <c r="AC751" s="836"/>
      <c r="AD751" s="840"/>
      <c r="AE751" s="840"/>
      <c r="AF751" s="841"/>
      <c r="AG751" s="850"/>
      <c r="AH751" s="851"/>
      <c r="AI751" s="851"/>
      <c r="AJ751" s="852"/>
      <c r="AK751" s="839"/>
      <c r="AL751" s="839"/>
      <c r="AM751" s="839"/>
      <c r="AN751" s="854"/>
      <c r="AO751" s="840"/>
      <c r="AP751" s="849">
        <f t="shared" si="188"/>
        <v>0</v>
      </c>
      <c r="AQ751" s="849"/>
      <c r="AR751" s="849"/>
      <c r="AS751" s="849"/>
      <c r="AT751" s="847"/>
      <c r="AU751" s="848"/>
      <c r="AV751" s="834"/>
      <c r="AW751" s="834"/>
      <c r="AX751" s="834"/>
      <c r="AY751" s="834"/>
      <c r="AZ751" s="834"/>
      <c r="BA751" s="834"/>
      <c r="BB751" s="834"/>
      <c r="BC751" s="834"/>
      <c r="BD751" s="844"/>
      <c r="BE751" s="845"/>
      <c r="BF751" s="846"/>
      <c r="BG751" s="842"/>
      <c r="BH751" s="843"/>
      <c r="BI751" s="843"/>
      <c r="ET751" s="33"/>
      <c r="EU751" s="37">
        <f t="shared" si="175"/>
        <v>0</v>
      </c>
      <c r="EV751" s="37" t="str">
        <f t="shared" si="176"/>
        <v/>
      </c>
      <c r="EX751" s="21">
        <f>IF(AND(OR($M751=PL①!$A$25,$M751=PL①!$A$26,$M751=PL①!$A$27),OR($AG751=PL①!$H$26,$AG751=PL①!$H$27,$AG751=PL①!$H$28)),1,0)</f>
        <v>0</v>
      </c>
      <c r="EY751" s="21">
        <f t="shared" si="177"/>
        <v>0</v>
      </c>
      <c r="EZ751" s="112">
        <f>IF($EY751=0,1,IF($O$73="",0,VLOOKUP($O$73,PL②!$A$58:$P$1517,$EY751))+IF($AD$73="",0,VLOOKUP($AD$73,PL②!$A$58:$P$1517,$EY751))+IF($AS$73="",0,VLOOKUP($AS$73,PL②!$A$58:$P$1517,$EY751)))</f>
        <v>1</v>
      </c>
      <c r="FA751" s="21" t="str">
        <f t="shared" si="178"/>
        <v/>
      </c>
      <c r="FB751" s="112"/>
      <c r="FC751" s="21">
        <f>IF(OR($M751=PL①!$A$25,$M751=PL①!$A$26,$M751=PL①!$A$28,$M751=PL①!$A$29),1,0)</f>
        <v>0</v>
      </c>
      <c r="FF751" s="21">
        <f t="shared" si="179"/>
        <v>0</v>
      </c>
      <c r="FG751" s="21">
        <f t="shared" si="180"/>
        <v>0</v>
      </c>
      <c r="FH751" s="21">
        <f>IF(AND($AG751=PL①!$H$29,OR(入力①申請書項目!$M751=PL①!$A$25,入力①申請書項目!$M751=PL①!$A$26,入力①申請書項目!$M751=PL①!$A$27)),1,0)</f>
        <v>0</v>
      </c>
      <c r="FI751" s="21">
        <f>IF(AND($O$69=PL②!$G$1,入力①申請書項目!$AG751=PL①!$H$26,OR(入力①申請書項目!$M751=PL①!$A$25,入力①申請書項目!$M751=PL①!$A$26,入力①申請書項目!$M751=PL①!$A$28,入力①申請書項目!$M751=PL①!$A$29)),1,0)</f>
        <v>0</v>
      </c>
      <c r="FJ751" s="21">
        <f>IF(AND($AT751=PL①!$D$26,OR(入力①申請書項目!$M751=PL①!$A$25,入力①申請書項目!$M751=PL①!$A$26,入力①申請書項目!$M751=PL①!$A$27)),1,0)</f>
        <v>0</v>
      </c>
      <c r="FL751" s="37" t="str">
        <f t="shared" si="181"/>
        <v/>
      </c>
      <c r="FM751" s="37" t="str">
        <f t="shared" si="182"/>
        <v/>
      </c>
      <c r="FN751" s="37" t="str">
        <f t="shared" si="183"/>
        <v/>
      </c>
      <c r="FO751" s="37" t="str">
        <f t="shared" si="184"/>
        <v/>
      </c>
      <c r="FP751" s="37" t="str">
        <f t="shared" si="185"/>
        <v/>
      </c>
      <c r="FR751" s="54">
        <f t="shared" si="186"/>
        <v>1</v>
      </c>
      <c r="FS751" s="54" t="str">
        <f t="shared" si="187"/>
        <v/>
      </c>
    </row>
    <row r="752" spans="4:175">
      <c r="D752" s="410">
        <v>584</v>
      </c>
      <c r="E752" s="842"/>
      <c r="F752" s="843"/>
      <c r="G752" s="842"/>
      <c r="H752" s="843"/>
      <c r="I752" s="843"/>
      <c r="J752" s="842"/>
      <c r="K752" s="843"/>
      <c r="L752" s="843"/>
      <c r="M752" s="842"/>
      <c r="N752" s="842"/>
      <c r="O752" s="842"/>
      <c r="P752" s="842"/>
      <c r="Q752" s="853"/>
      <c r="R752" s="853"/>
      <c r="S752" s="853"/>
      <c r="T752" s="853"/>
      <c r="U752" s="853"/>
      <c r="V752" s="853"/>
      <c r="W752" s="853"/>
      <c r="X752" s="853"/>
      <c r="Y752" s="853"/>
      <c r="Z752" s="853"/>
      <c r="AA752" s="835"/>
      <c r="AB752" s="836"/>
      <c r="AC752" s="836"/>
      <c r="AD752" s="841"/>
      <c r="AE752" s="853"/>
      <c r="AF752" s="853"/>
      <c r="AG752" s="842"/>
      <c r="AH752" s="842"/>
      <c r="AI752" s="842"/>
      <c r="AJ752" s="842"/>
      <c r="AK752" s="839"/>
      <c r="AL752" s="839"/>
      <c r="AM752" s="839"/>
      <c r="AN752" s="853"/>
      <c r="AO752" s="853"/>
      <c r="AP752" s="849">
        <f t="shared" si="188"/>
        <v>0</v>
      </c>
      <c r="AQ752" s="849"/>
      <c r="AR752" s="849"/>
      <c r="AS752" s="849"/>
      <c r="AT752" s="855"/>
      <c r="AU752" s="855"/>
      <c r="AV752" s="834"/>
      <c r="AW752" s="834"/>
      <c r="AX752" s="834"/>
      <c r="AY752" s="834"/>
      <c r="AZ752" s="834"/>
      <c r="BA752" s="834"/>
      <c r="BB752" s="834"/>
      <c r="BC752" s="834"/>
      <c r="BD752" s="834"/>
      <c r="BE752" s="834"/>
      <c r="BF752" s="834"/>
      <c r="BG752" s="842"/>
      <c r="BH752" s="843"/>
      <c r="BI752" s="843"/>
      <c r="ET752" s="33"/>
      <c r="EU752" s="37">
        <f t="shared" si="175"/>
        <v>0</v>
      </c>
      <c r="EV752" s="37" t="str">
        <f t="shared" si="176"/>
        <v/>
      </c>
      <c r="EX752" s="21">
        <f>IF(AND(OR($M752=PL①!$A$25,$M752=PL①!$A$26,$M752=PL①!$A$27),OR($AG752=PL①!$H$26,$AG752=PL①!$H$27,$AG752=PL①!$H$28)),1,0)</f>
        <v>0</v>
      </c>
      <c r="EY752" s="21">
        <f t="shared" si="177"/>
        <v>0</v>
      </c>
      <c r="EZ752" s="112">
        <f>IF($EY752=0,1,IF($O$73="",0,VLOOKUP($O$73,PL②!$A$58:$P$1517,$EY752))+IF($AD$73="",0,VLOOKUP($AD$73,PL②!$A$58:$P$1517,$EY752))+IF($AS$73="",0,VLOOKUP($AS$73,PL②!$A$58:$P$1517,$EY752)))</f>
        <v>1</v>
      </c>
      <c r="FA752" s="21" t="str">
        <f t="shared" si="178"/>
        <v/>
      </c>
      <c r="FB752" s="112"/>
      <c r="FC752" s="21">
        <f>IF(OR($M752=PL①!$A$25,$M752=PL①!$A$26,$M752=PL①!$A$28,$M752=PL①!$A$29),1,0)</f>
        <v>0</v>
      </c>
      <c r="FF752" s="21">
        <f t="shared" si="179"/>
        <v>0</v>
      </c>
      <c r="FG752" s="21">
        <f t="shared" si="180"/>
        <v>0</v>
      </c>
      <c r="FH752" s="21">
        <f>IF(AND($AG752=PL①!$H$29,OR(入力①申請書項目!$M752=PL①!$A$25,入力①申請書項目!$M752=PL①!$A$26,入力①申請書項目!$M752=PL①!$A$27)),1,0)</f>
        <v>0</v>
      </c>
      <c r="FI752" s="21">
        <f>IF(AND($O$69=PL②!$G$1,入力①申請書項目!$AG752=PL①!$H$26,OR(入力①申請書項目!$M752=PL①!$A$25,入力①申請書項目!$M752=PL①!$A$26,入力①申請書項目!$M752=PL①!$A$28,入力①申請書項目!$M752=PL①!$A$29)),1,0)</f>
        <v>0</v>
      </c>
      <c r="FJ752" s="21">
        <f>IF(AND($AT752=PL①!$D$26,OR(入力①申請書項目!$M752=PL①!$A$25,入力①申請書項目!$M752=PL①!$A$26,入力①申請書項目!$M752=PL①!$A$27)),1,0)</f>
        <v>0</v>
      </c>
      <c r="FL752" s="37" t="str">
        <f t="shared" si="181"/>
        <v/>
      </c>
      <c r="FM752" s="37" t="str">
        <f t="shared" si="182"/>
        <v/>
      </c>
      <c r="FN752" s="37" t="str">
        <f t="shared" si="183"/>
        <v/>
      </c>
      <c r="FO752" s="37" t="str">
        <f t="shared" si="184"/>
        <v/>
      </c>
      <c r="FP752" s="37" t="str">
        <f t="shared" si="185"/>
        <v/>
      </c>
      <c r="FR752" s="54">
        <f t="shared" si="186"/>
        <v>1</v>
      </c>
      <c r="FS752" s="54" t="str">
        <f t="shared" si="187"/>
        <v/>
      </c>
    </row>
    <row r="753" spans="4:175">
      <c r="D753" s="410">
        <v>585</v>
      </c>
      <c r="E753" s="842"/>
      <c r="F753" s="843"/>
      <c r="G753" s="842"/>
      <c r="H753" s="843"/>
      <c r="I753" s="843"/>
      <c r="J753" s="842"/>
      <c r="K753" s="843"/>
      <c r="L753" s="843"/>
      <c r="M753" s="842"/>
      <c r="N753" s="842"/>
      <c r="O753" s="842"/>
      <c r="P753" s="842"/>
      <c r="Q753" s="853"/>
      <c r="R753" s="853"/>
      <c r="S753" s="853"/>
      <c r="T753" s="853"/>
      <c r="U753" s="853"/>
      <c r="V753" s="853"/>
      <c r="W753" s="853"/>
      <c r="X753" s="853"/>
      <c r="Y753" s="853"/>
      <c r="Z753" s="853"/>
      <c r="AA753" s="837"/>
      <c r="AB753" s="838"/>
      <c r="AC753" s="838"/>
      <c r="AD753" s="841"/>
      <c r="AE753" s="853"/>
      <c r="AF753" s="853"/>
      <c r="AG753" s="842"/>
      <c r="AH753" s="842"/>
      <c r="AI753" s="842"/>
      <c r="AJ753" s="842"/>
      <c r="AK753" s="839"/>
      <c r="AL753" s="839"/>
      <c r="AM753" s="839"/>
      <c r="AN753" s="853"/>
      <c r="AO753" s="853"/>
      <c r="AP753" s="849">
        <f t="shared" si="188"/>
        <v>0</v>
      </c>
      <c r="AQ753" s="849"/>
      <c r="AR753" s="849"/>
      <c r="AS753" s="849"/>
      <c r="AT753" s="855"/>
      <c r="AU753" s="855"/>
      <c r="AV753" s="834"/>
      <c r="AW753" s="834"/>
      <c r="AX753" s="834"/>
      <c r="AY753" s="834"/>
      <c r="AZ753" s="834"/>
      <c r="BA753" s="834"/>
      <c r="BB753" s="834"/>
      <c r="BC753" s="834"/>
      <c r="BD753" s="834"/>
      <c r="BE753" s="834"/>
      <c r="BF753" s="834"/>
      <c r="BG753" s="842"/>
      <c r="BH753" s="843"/>
      <c r="BI753" s="843"/>
      <c r="ET753" s="33"/>
      <c r="EU753" s="37">
        <f t="shared" si="175"/>
        <v>0</v>
      </c>
      <c r="EV753" s="37" t="str">
        <f t="shared" si="176"/>
        <v/>
      </c>
      <c r="EX753" s="21">
        <f>IF(AND(OR($M753=PL①!$A$25,$M753=PL①!$A$26,$M753=PL①!$A$27),OR($AG753=PL①!$H$26,$AG753=PL①!$H$27,$AG753=PL①!$H$28)),1,0)</f>
        <v>0</v>
      </c>
      <c r="EY753" s="21">
        <f t="shared" si="177"/>
        <v>0</v>
      </c>
      <c r="EZ753" s="112">
        <f>IF($EY753=0,1,IF($O$73="",0,VLOOKUP($O$73,PL②!$A$58:$P$1517,$EY753))+IF($AD$73="",0,VLOOKUP($AD$73,PL②!$A$58:$P$1517,$EY753))+IF($AS$73="",0,VLOOKUP($AS$73,PL②!$A$58:$P$1517,$EY753)))</f>
        <v>1</v>
      </c>
      <c r="FA753" s="21" t="str">
        <f t="shared" si="178"/>
        <v/>
      </c>
      <c r="FB753" s="112"/>
      <c r="FC753" s="21">
        <f>IF(OR($M753=PL①!$A$25,$M753=PL①!$A$26,$M753=PL①!$A$28,$M753=PL①!$A$29),1,0)</f>
        <v>0</v>
      </c>
      <c r="FF753" s="21">
        <f t="shared" si="179"/>
        <v>0</v>
      </c>
      <c r="FG753" s="21">
        <f t="shared" si="180"/>
        <v>0</v>
      </c>
      <c r="FH753" s="21">
        <f>IF(AND($AG753=PL①!$H$29,OR(入力①申請書項目!$M753=PL①!$A$25,入力①申請書項目!$M753=PL①!$A$26,入力①申請書項目!$M753=PL①!$A$27)),1,0)</f>
        <v>0</v>
      </c>
      <c r="FI753" s="21">
        <f>IF(AND($O$69=PL②!$G$1,入力①申請書項目!$AG753=PL①!$H$26,OR(入力①申請書項目!$M753=PL①!$A$25,入力①申請書項目!$M753=PL①!$A$26,入力①申請書項目!$M753=PL①!$A$28,入力①申請書項目!$M753=PL①!$A$29)),1,0)</f>
        <v>0</v>
      </c>
      <c r="FJ753" s="21">
        <f>IF(AND($AT753=PL①!$D$26,OR(入力①申請書項目!$M753=PL①!$A$25,入力①申請書項目!$M753=PL①!$A$26,入力①申請書項目!$M753=PL①!$A$27)),1,0)</f>
        <v>0</v>
      </c>
      <c r="FL753" s="37" t="str">
        <f t="shared" si="181"/>
        <v/>
      </c>
      <c r="FM753" s="37" t="str">
        <f t="shared" si="182"/>
        <v/>
      </c>
      <c r="FN753" s="37" t="str">
        <f t="shared" si="183"/>
        <v/>
      </c>
      <c r="FO753" s="37" t="str">
        <f t="shared" si="184"/>
        <v/>
      </c>
      <c r="FP753" s="37" t="str">
        <f t="shared" si="185"/>
        <v/>
      </c>
      <c r="FR753" s="54">
        <f t="shared" si="186"/>
        <v>1</v>
      </c>
      <c r="FS753" s="54" t="str">
        <f t="shared" si="187"/>
        <v/>
      </c>
    </row>
    <row r="754" spans="4:175">
      <c r="D754" s="410">
        <v>586</v>
      </c>
      <c r="E754" s="842"/>
      <c r="F754" s="843"/>
      <c r="G754" s="842"/>
      <c r="H754" s="843"/>
      <c r="I754" s="843"/>
      <c r="J754" s="842"/>
      <c r="K754" s="843"/>
      <c r="L754" s="843"/>
      <c r="M754" s="842"/>
      <c r="N754" s="842"/>
      <c r="O754" s="842"/>
      <c r="P754" s="842"/>
      <c r="Q754" s="853"/>
      <c r="R754" s="853"/>
      <c r="S754" s="853"/>
      <c r="T754" s="853"/>
      <c r="U754" s="853"/>
      <c r="V754" s="853"/>
      <c r="W754" s="853"/>
      <c r="X754" s="853"/>
      <c r="Y754" s="853"/>
      <c r="Z754" s="853"/>
      <c r="AA754" s="835"/>
      <c r="AB754" s="836"/>
      <c r="AC754" s="836"/>
      <c r="AD754" s="840"/>
      <c r="AE754" s="840"/>
      <c r="AF754" s="841"/>
      <c r="AG754" s="850"/>
      <c r="AH754" s="851"/>
      <c r="AI754" s="851"/>
      <c r="AJ754" s="852"/>
      <c r="AK754" s="839"/>
      <c r="AL754" s="839"/>
      <c r="AM754" s="839"/>
      <c r="AN754" s="854"/>
      <c r="AO754" s="840"/>
      <c r="AP754" s="849">
        <f t="shared" si="188"/>
        <v>0</v>
      </c>
      <c r="AQ754" s="849"/>
      <c r="AR754" s="849"/>
      <c r="AS754" s="849"/>
      <c r="AT754" s="847"/>
      <c r="AU754" s="848"/>
      <c r="AV754" s="834"/>
      <c r="AW754" s="834"/>
      <c r="AX754" s="834"/>
      <c r="AY754" s="834"/>
      <c r="AZ754" s="834"/>
      <c r="BA754" s="834"/>
      <c r="BB754" s="834"/>
      <c r="BC754" s="834"/>
      <c r="BD754" s="844"/>
      <c r="BE754" s="845"/>
      <c r="BF754" s="846"/>
      <c r="BG754" s="842"/>
      <c r="BH754" s="843"/>
      <c r="BI754" s="843"/>
      <c r="ET754" s="33"/>
      <c r="EU754" s="37">
        <f t="shared" si="175"/>
        <v>0</v>
      </c>
      <c r="EV754" s="37" t="str">
        <f t="shared" si="176"/>
        <v/>
      </c>
      <c r="EX754" s="21">
        <f>IF(AND(OR($M754=PL①!$A$25,$M754=PL①!$A$26,$M754=PL①!$A$27),OR($AG754=PL①!$H$26,$AG754=PL①!$H$27,$AG754=PL①!$H$28)),1,0)</f>
        <v>0</v>
      </c>
      <c r="EY754" s="21">
        <f t="shared" si="177"/>
        <v>0</v>
      </c>
      <c r="EZ754" s="112">
        <f>IF($EY754=0,1,IF($O$73="",0,VLOOKUP($O$73,PL②!$A$58:$P$1517,$EY754))+IF($AD$73="",0,VLOOKUP($AD$73,PL②!$A$58:$P$1517,$EY754))+IF($AS$73="",0,VLOOKUP($AS$73,PL②!$A$58:$P$1517,$EY754)))</f>
        <v>1</v>
      </c>
      <c r="FA754" s="21" t="str">
        <f t="shared" si="178"/>
        <v/>
      </c>
      <c r="FB754" s="112"/>
      <c r="FC754" s="21">
        <f>IF(OR($M754=PL①!$A$25,$M754=PL①!$A$26,$M754=PL①!$A$28,$M754=PL①!$A$29),1,0)</f>
        <v>0</v>
      </c>
      <c r="FF754" s="21">
        <f t="shared" si="179"/>
        <v>0</v>
      </c>
      <c r="FG754" s="21">
        <f t="shared" si="180"/>
        <v>0</v>
      </c>
      <c r="FH754" s="21">
        <f>IF(AND($AG754=PL①!$H$29,OR(入力①申請書項目!$M754=PL①!$A$25,入力①申請書項目!$M754=PL①!$A$26,入力①申請書項目!$M754=PL①!$A$27)),1,0)</f>
        <v>0</v>
      </c>
      <c r="FI754" s="21">
        <f>IF(AND($O$69=PL②!$G$1,入力①申請書項目!$AG754=PL①!$H$26,OR(入力①申請書項目!$M754=PL①!$A$25,入力①申請書項目!$M754=PL①!$A$26,入力①申請書項目!$M754=PL①!$A$28,入力①申請書項目!$M754=PL①!$A$29)),1,0)</f>
        <v>0</v>
      </c>
      <c r="FJ754" s="21">
        <f>IF(AND($AT754=PL①!$D$26,OR(入力①申請書項目!$M754=PL①!$A$25,入力①申請書項目!$M754=PL①!$A$26,入力①申請書項目!$M754=PL①!$A$27)),1,0)</f>
        <v>0</v>
      </c>
      <c r="FL754" s="37" t="str">
        <f t="shared" si="181"/>
        <v/>
      </c>
      <c r="FM754" s="37" t="str">
        <f t="shared" si="182"/>
        <v/>
      </c>
      <c r="FN754" s="37" t="str">
        <f t="shared" si="183"/>
        <v/>
      </c>
      <c r="FO754" s="37" t="str">
        <f t="shared" si="184"/>
        <v/>
      </c>
      <c r="FP754" s="37" t="str">
        <f t="shared" si="185"/>
        <v/>
      </c>
      <c r="FR754" s="54">
        <f t="shared" si="186"/>
        <v>1</v>
      </c>
      <c r="FS754" s="54" t="str">
        <f t="shared" si="187"/>
        <v/>
      </c>
    </row>
    <row r="755" spans="4:175">
      <c r="D755" s="410">
        <v>587</v>
      </c>
      <c r="E755" s="842"/>
      <c r="F755" s="843"/>
      <c r="G755" s="842"/>
      <c r="H755" s="843"/>
      <c r="I755" s="843"/>
      <c r="J755" s="842"/>
      <c r="K755" s="843"/>
      <c r="L755" s="843"/>
      <c r="M755" s="842"/>
      <c r="N755" s="842"/>
      <c r="O755" s="842"/>
      <c r="P755" s="842"/>
      <c r="Q755" s="853"/>
      <c r="R755" s="853"/>
      <c r="S755" s="853"/>
      <c r="T755" s="853"/>
      <c r="U755" s="853"/>
      <c r="V755" s="853"/>
      <c r="W755" s="853"/>
      <c r="X755" s="853"/>
      <c r="Y755" s="853"/>
      <c r="Z755" s="853"/>
      <c r="AA755" s="835"/>
      <c r="AB755" s="836"/>
      <c r="AC755" s="836"/>
      <c r="AD755" s="841"/>
      <c r="AE755" s="853"/>
      <c r="AF755" s="853"/>
      <c r="AG755" s="842"/>
      <c r="AH755" s="842"/>
      <c r="AI755" s="842"/>
      <c r="AJ755" s="842"/>
      <c r="AK755" s="839"/>
      <c r="AL755" s="839"/>
      <c r="AM755" s="839"/>
      <c r="AN755" s="853"/>
      <c r="AO755" s="853"/>
      <c r="AP755" s="849">
        <f t="shared" si="188"/>
        <v>0</v>
      </c>
      <c r="AQ755" s="849"/>
      <c r="AR755" s="849"/>
      <c r="AS755" s="849"/>
      <c r="AT755" s="855"/>
      <c r="AU755" s="855"/>
      <c r="AV755" s="834"/>
      <c r="AW755" s="834"/>
      <c r="AX755" s="834"/>
      <c r="AY755" s="834"/>
      <c r="AZ755" s="834"/>
      <c r="BA755" s="834"/>
      <c r="BB755" s="834"/>
      <c r="BC755" s="834"/>
      <c r="BD755" s="834"/>
      <c r="BE755" s="834"/>
      <c r="BF755" s="834"/>
      <c r="BG755" s="842"/>
      <c r="BH755" s="843"/>
      <c r="BI755" s="843"/>
      <c r="ET755" s="33"/>
      <c r="EU755" s="37">
        <f t="shared" si="175"/>
        <v>0</v>
      </c>
      <c r="EV755" s="37" t="str">
        <f t="shared" si="176"/>
        <v/>
      </c>
      <c r="EX755" s="21">
        <f>IF(AND(OR($M755=PL①!$A$25,$M755=PL①!$A$26,$M755=PL①!$A$27),OR($AG755=PL①!$H$26,$AG755=PL①!$H$27,$AG755=PL①!$H$28)),1,0)</f>
        <v>0</v>
      </c>
      <c r="EY755" s="21">
        <f t="shared" si="177"/>
        <v>0</v>
      </c>
      <c r="EZ755" s="112">
        <f>IF($EY755=0,1,IF($O$73="",0,VLOOKUP($O$73,PL②!$A$58:$P$1517,$EY755))+IF($AD$73="",0,VLOOKUP($AD$73,PL②!$A$58:$P$1517,$EY755))+IF($AS$73="",0,VLOOKUP($AS$73,PL②!$A$58:$P$1517,$EY755)))</f>
        <v>1</v>
      </c>
      <c r="FA755" s="21" t="str">
        <f t="shared" si="178"/>
        <v/>
      </c>
      <c r="FB755" s="112"/>
      <c r="FC755" s="21">
        <f>IF(OR($M755=PL①!$A$25,$M755=PL①!$A$26,$M755=PL①!$A$28,$M755=PL①!$A$29),1,0)</f>
        <v>0</v>
      </c>
      <c r="FF755" s="21">
        <f t="shared" si="179"/>
        <v>0</v>
      </c>
      <c r="FG755" s="21">
        <f t="shared" si="180"/>
        <v>0</v>
      </c>
      <c r="FH755" s="21">
        <f>IF(AND($AG755=PL①!$H$29,OR(入力①申請書項目!$M755=PL①!$A$25,入力①申請書項目!$M755=PL①!$A$26,入力①申請書項目!$M755=PL①!$A$27)),1,0)</f>
        <v>0</v>
      </c>
      <c r="FI755" s="21">
        <f>IF(AND($O$69=PL②!$G$1,入力①申請書項目!$AG755=PL①!$H$26,OR(入力①申請書項目!$M755=PL①!$A$25,入力①申請書項目!$M755=PL①!$A$26,入力①申請書項目!$M755=PL①!$A$28,入力①申請書項目!$M755=PL①!$A$29)),1,0)</f>
        <v>0</v>
      </c>
      <c r="FJ755" s="21">
        <f>IF(AND($AT755=PL①!$D$26,OR(入力①申請書項目!$M755=PL①!$A$25,入力①申請書項目!$M755=PL①!$A$26,入力①申請書項目!$M755=PL①!$A$27)),1,0)</f>
        <v>0</v>
      </c>
      <c r="FL755" s="37" t="str">
        <f t="shared" si="181"/>
        <v/>
      </c>
      <c r="FM755" s="37" t="str">
        <f t="shared" si="182"/>
        <v/>
      </c>
      <c r="FN755" s="37" t="str">
        <f t="shared" si="183"/>
        <v/>
      </c>
      <c r="FO755" s="37" t="str">
        <f t="shared" si="184"/>
        <v/>
      </c>
      <c r="FP755" s="37" t="str">
        <f t="shared" si="185"/>
        <v/>
      </c>
      <c r="FR755" s="54">
        <f t="shared" si="186"/>
        <v>1</v>
      </c>
      <c r="FS755" s="54" t="str">
        <f t="shared" si="187"/>
        <v/>
      </c>
    </row>
    <row r="756" spans="4:175">
      <c r="D756" s="410">
        <v>588</v>
      </c>
      <c r="E756" s="842"/>
      <c r="F756" s="843"/>
      <c r="G756" s="842"/>
      <c r="H756" s="843"/>
      <c r="I756" s="843"/>
      <c r="J756" s="842"/>
      <c r="K756" s="843"/>
      <c r="L756" s="843"/>
      <c r="M756" s="842"/>
      <c r="N756" s="842"/>
      <c r="O756" s="842"/>
      <c r="P756" s="842"/>
      <c r="Q756" s="853"/>
      <c r="R756" s="853"/>
      <c r="S756" s="853"/>
      <c r="T756" s="853"/>
      <c r="U756" s="853"/>
      <c r="V756" s="853"/>
      <c r="W756" s="853"/>
      <c r="X756" s="853"/>
      <c r="Y756" s="853"/>
      <c r="Z756" s="853"/>
      <c r="AA756" s="837"/>
      <c r="AB756" s="838"/>
      <c r="AC756" s="838"/>
      <c r="AD756" s="841"/>
      <c r="AE756" s="853"/>
      <c r="AF756" s="853"/>
      <c r="AG756" s="842"/>
      <c r="AH756" s="842"/>
      <c r="AI756" s="842"/>
      <c r="AJ756" s="842"/>
      <c r="AK756" s="839"/>
      <c r="AL756" s="839"/>
      <c r="AM756" s="839"/>
      <c r="AN756" s="853"/>
      <c r="AO756" s="853"/>
      <c r="AP756" s="849">
        <f t="shared" si="188"/>
        <v>0</v>
      </c>
      <c r="AQ756" s="849"/>
      <c r="AR756" s="849"/>
      <c r="AS756" s="849"/>
      <c r="AT756" s="855"/>
      <c r="AU756" s="855"/>
      <c r="AV756" s="834"/>
      <c r="AW756" s="834"/>
      <c r="AX756" s="834"/>
      <c r="AY756" s="834"/>
      <c r="AZ756" s="834"/>
      <c r="BA756" s="834"/>
      <c r="BB756" s="834"/>
      <c r="BC756" s="834"/>
      <c r="BD756" s="834"/>
      <c r="BE756" s="834"/>
      <c r="BF756" s="834"/>
      <c r="BG756" s="842"/>
      <c r="BH756" s="843"/>
      <c r="BI756" s="843"/>
      <c r="ET756" s="33"/>
      <c r="EU756" s="37">
        <f t="shared" si="175"/>
        <v>0</v>
      </c>
      <c r="EV756" s="37" t="str">
        <f t="shared" si="176"/>
        <v/>
      </c>
      <c r="EX756" s="21">
        <f>IF(AND(OR($M756=PL①!$A$25,$M756=PL①!$A$26,$M756=PL①!$A$27),OR($AG756=PL①!$H$26,$AG756=PL①!$H$27,$AG756=PL①!$H$28)),1,0)</f>
        <v>0</v>
      </c>
      <c r="EY756" s="21">
        <f t="shared" si="177"/>
        <v>0</v>
      </c>
      <c r="EZ756" s="112">
        <f>IF($EY756=0,1,IF($O$73="",0,VLOOKUP($O$73,PL②!$A$58:$P$1517,$EY756))+IF($AD$73="",0,VLOOKUP($AD$73,PL②!$A$58:$P$1517,$EY756))+IF($AS$73="",0,VLOOKUP($AS$73,PL②!$A$58:$P$1517,$EY756)))</f>
        <v>1</v>
      </c>
      <c r="FA756" s="21" t="str">
        <f t="shared" si="178"/>
        <v/>
      </c>
      <c r="FB756" s="112"/>
      <c r="FC756" s="21">
        <f>IF(OR($M756=PL①!$A$25,$M756=PL①!$A$26,$M756=PL①!$A$28,$M756=PL①!$A$29),1,0)</f>
        <v>0</v>
      </c>
      <c r="FF756" s="21">
        <f t="shared" si="179"/>
        <v>0</v>
      </c>
      <c r="FG756" s="21">
        <f t="shared" si="180"/>
        <v>0</v>
      </c>
      <c r="FH756" s="21">
        <f>IF(AND($AG756=PL①!$H$29,OR(入力①申請書項目!$M756=PL①!$A$25,入力①申請書項目!$M756=PL①!$A$26,入力①申請書項目!$M756=PL①!$A$27)),1,0)</f>
        <v>0</v>
      </c>
      <c r="FI756" s="21">
        <f>IF(AND($O$69=PL②!$G$1,入力①申請書項目!$AG756=PL①!$H$26,OR(入力①申請書項目!$M756=PL①!$A$25,入力①申請書項目!$M756=PL①!$A$26,入力①申請書項目!$M756=PL①!$A$28,入力①申請書項目!$M756=PL①!$A$29)),1,0)</f>
        <v>0</v>
      </c>
      <c r="FJ756" s="21">
        <f>IF(AND($AT756=PL①!$D$26,OR(入力①申請書項目!$M756=PL①!$A$25,入力①申請書項目!$M756=PL①!$A$26,入力①申請書項目!$M756=PL①!$A$27)),1,0)</f>
        <v>0</v>
      </c>
      <c r="FL756" s="37" t="str">
        <f t="shared" si="181"/>
        <v/>
      </c>
      <c r="FM756" s="37" t="str">
        <f t="shared" si="182"/>
        <v/>
      </c>
      <c r="FN756" s="37" t="str">
        <f t="shared" si="183"/>
        <v/>
      </c>
      <c r="FO756" s="37" t="str">
        <f t="shared" si="184"/>
        <v/>
      </c>
      <c r="FP756" s="37" t="str">
        <f t="shared" si="185"/>
        <v/>
      </c>
      <c r="FR756" s="54">
        <f t="shared" si="186"/>
        <v>1</v>
      </c>
      <c r="FS756" s="54" t="str">
        <f t="shared" si="187"/>
        <v/>
      </c>
    </row>
    <row r="757" spans="4:175">
      <c r="D757" s="410">
        <v>589</v>
      </c>
      <c r="E757" s="842"/>
      <c r="F757" s="843"/>
      <c r="G757" s="842"/>
      <c r="H757" s="843"/>
      <c r="I757" s="843"/>
      <c r="J757" s="842"/>
      <c r="K757" s="843"/>
      <c r="L757" s="843"/>
      <c r="M757" s="842"/>
      <c r="N757" s="842"/>
      <c r="O757" s="842"/>
      <c r="P757" s="842"/>
      <c r="Q757" s="853"/>
      <c r="R757" s="853"/>
      <c r="S757" s="853"/>
      <c r="T757" s="853"/>
      <c r="U757" s="853"/>
      <c r="V757" s="853"/>
      <c r="W757" s="853"/>
      <c r="X757" s="853"/>
      <c r="Y757" s="853"/>
      <c r="Z757" s="853"/>
      <c r="AA757" s="835"/>
      <c r="AB757" s="836"/>
      <c r="AC757" s="836"/>
      <c r="AD757" s="840"/>
      <c r="AE757" s="840"/>
      <c r="AF757" s="841"/>
      <c r="AG757" s="850"/>
      <c r="AH757" s="851"/>
      <c r="AI757" s="851"/>
      <c r="AJ757" s="852"/>
      <c r="AK757" s="839"/>
      <c r="AL757" s="839"/>
      <c r="AM757" s="839"/>
      <c r="AN757" s="854"/>
      <c r="AO757" s="840"/>
      <c r="AP757" s="849">
        <f t="shared" si="188"/>
        <v>0</v>
      </c>
      <c r="AQ757" s="849"/>
      <c r="AR757" s="849"/>
      <c r="AS757" s="849"/>
      <c r="AT757" s="847"/>
      <c r="AU757" s="848"/>
      <c r="AV757" s="834"/>
      <c r="AW757" s="834"/>
      <c r="AX757" s="834"/>
      <c r="AY757" s="834"/>
      <c r="AZ757" s="834"/>
      <c r="BA757" s="834"/>
      <c r="BB757" s="834"/>
      <c r="BC757" s="834"/>
      <c r="BD757" s="844"/>
      <c r="BE757" s="845"/>
      <c r="BF757" s="846"/>
      <c r="BG757" s="842"/>
      <c r="BH757" s="843"/>
      <c r="BI757" s="843"/>
      <c r="ET757" s="33"/>
      <c r="EU757" s="37">
        <f t="shared" si="175"/>
        <v>0</v>
      </c>
      <c r="EV757" s="37" t="str">
        <f t="shared" si="176"/>
        <v/>
      </c>
      <c r="EX757" s="21">
        <f>IF(AND(OR($M757=PL①!$A$25,$M757=PL①!$A$26,$M757=PL①!$A$27),OR($AG757=PL①!$H$26,$AG757=PL①!$H$27,$AG757=PL①!$H$28)),1,0)</f>
        <v>0</v>
      </c>
      <c r="EY757" s="21">
        <f t="shared" si="177"/>
        <v>0</v>
      </c>
      <c r="EZ757" s="112">
        <f>IF($EY757=0,1,IF($O$73="",0,VLOOKUP($O$73,PL②!$A$58:$P$1517,$EY757))+IF($AD$73="",0,VLOOKUP($AD$73,PL②!$A$58:$P$1517,$EY757))+IF($AS$73="",0,VLOOKUP($AS$73,PL②!$A$58:$P$1517,$EY757)))</f>
        <v>1</v>
      </c>
      <c r="FA757" s="21" t="str">
        <f t="shared" si="178"/>
        <v/>
      </c>
      <c r="FB757" s="112"/>
      <c r="FC757" s="21">
        <f>IF(OR($M757=PL①!$A$25,$M757=PL①!$A$26,$M757=PL①!$A$28,$M757=PL①!$A$29),1,0)</f>
        <v>0</v>
      </c>
      <c r="FF757" s="21">
        <f t="shared" si="179"/>
        <v>0</v>
      </c>
      <c r="FG757" s="21">
        <f t="shared" si="180"/>
        <v>0</v>
      </c>
      <c r="FH757" s="21">
        <f>IF(AND($AG757=PL①!$H$29,OR(入力①申請書項目!$M757=PL①!$A$25,入力①申請書項目!$M757=PL①!$A$26,入力①申請書項目!$M757=PL①!$A$27)),1,0)</f>
        <v>0</v>
      </c>
      <c r="FI757" s="21">
        <f>IF(AND($O$69=PL②!$G$1,入力①申請書項目!$AG757=PL①!$H$26,OR(入力①申請書項目!$M757=PL①!$A$25,入力①申請書項目!$M757=PL①!$A$26,入力①申請書項目!$M757=PL①!$A$28,入力①申請書項目!$M757=PL①!$A$29)),1,0)</f>
        <v>0</v>
      </c>
      <c r="FJ757" s="21">
        <f>IF(AND($AT757=PL①!$D$26,OR(入力①申請書項目!$M757=PL①!$A$25,入力①申請書項目!$M757=PL①!$A$26,入力①申請書項目!$M757=PL①!$A$27)),1,0)</f>
        <v>0</v>
      </c>
      <c r="FL757" s="37" t="str">
        <f t="shared" si="181"/>
        <v/>
      </c>
      <c r="FM757" s="37" t="str">
        <f t="shared" si="182"/>
        <v/>
      </c>
      <c r="FN757" s="37" t="str">
        <f t="shared" si="183"/>
        <v/>
      </c>
      <c r="FO757" s="37" t="str">
        <f t="shared" si="184"/>
        <v/>
      </c>
      <c r="FP757" s="37" t="str">
        <f t="shared" si="185"/>
        <v/>
      </c>
      <c r="FR757" s="54">
        <f t="shared" si="186"/>
        <v>1</v>
      </c>
      <c r="FS757" s="54" t="str">
        <f t="shared" si="187"/>
        <v/>
      </c>
    </row>
    <row r="758" spans="4:175">
      <c r="D758" s="410">
        <v>590</v>
      </c>
      <c r="E758" s="842"/>
      <c r="F758" s="843"/>
      <c r="G758" s="842"/>
      <c r="H758" s="843"/>
      <c r="I758" s="843"/>
      <c r="J758" s="842"/>
      <c r="K758" s="843"/>
      <c r="L758" s="843"/>
      <c r="M758" s="842"/>
      <c r="N758" s="842"/>
      <c r="O758" s="842"/>
      <c r="P758" s="842"/>
      <c r="Q758" s="853"/>
      <c r="R758" s="853"/>
      <c r="S758" s="853"/>
      <c r="T758" s="853"/>
      <c r="U758" s="853"/>
      <c r="V758" s="853"/>
      <c r="W758" s="853"/>
      <c r="X758" s="853"/>
      <c r="Y758" s="853"/>
      <c r="Z758" s="853"/>
      <c r="AA758" s="835"/>
      <c r="AB758" s="836"/>
      <c r="AC758" s="836"/>
      <c r="AD758" s="841"/>
      <c r="AE758" s="853"/>
      <c r="AF758" s="853"/>
      <c r="AG758" s="842"/>
      <c r="AH758" s="842"/>
      <c r="AI758" s="842"/>
      <c r="AJ758" s="842"/>
      <c r="AK758" s="839"/>
      <c r="AL758" s="839"/>
      <c r="AM758" s="839"/>
      <c r="AN758" s="853"/>
      <c r="AO758" s="853"/>
      <c r="AP758" s="849">
        <f t="shared" si="188"/>
        <v>0</v>
      </c>
      <c r="AQ758" s="849"/>
      <c r="AR758" s="849"/>
      <c r="AS758" s="849"/>
      <c r="AT758" s="855"/>
      <c r="AU758" s="855"/>
      <c r="AV758" s="834"/>
      <c r="AW758" s="834"/>
      <c r="AX758" s="834"/>
      <c r="AY758" s="834"/>
      <c r="AZ758" s="834"/>
      <c r="BA758" s="834"/>
      <c r="BB758" s="834"/>
      <c r="BC758" s="834"/>
      <c r="BD758" s="834"/>
      <c r="BE758" s="834"/>
      <c r="BF758" s="834"/>
      <c r="BG758" s="842"/>
      <c r="BH758" s="843"/>
      <c r="BI758" s="843"/>
      <c r="ET758" s="33"/>
      <c r="EU758" s="37">
        <f t="shared" si="175"/>
        <v>0</v>
      </c>
      <c r="EV758" s="37" t="str">
        <f t="shared" si="176"/>
        <v/>
      </c>
      <c r="EX758" s="21">
        <f>IF(AND(OR($M758=PL①!$A$25,$M758=PL①!$A$26,$M758=PL①!$A$27),OR($AG758=PL①!$H$26,$AG758=PL①!$H$27,$AG758=PL①!$H$28)),1,0)</f>
        <v>0</v>
      </c>
      <c r="EY758" s="21">
        <f t="shared" si="177"/>
        <v>0</v>
      </c>
      <c r="EZ758" s="112">
        <f>IF($EY758=0,1,IF($O$73="",0,VLOOKUP($O$73,PL②!$A$58:$P$1517,$EY758))+IF($AD$73="",0,VLOOKUP($AD$73,PL②!$A$58:$P$1517,$EY758))+IF($AS$73="",0,VLOOKUP($AS$73,PL②!$A$58:$P$1517,$EY758)))</f>
        <v>1</v>
      </c>
      <c r="FA758" s="21" t="str">
        <f t="shared" si="178"/>
        <v/>
      </c>
      <c r="FB758" s="112"/>
      <c r="FC758" s="21">
        <f>IF(OR($M758=PL①!$A$25,$M758=PL①!$A$26,$M758=PL①!$A$28,$M758=PL①!$A$29),1,0)</f>
        <v>0</v>
      </c>
      <c r="FF758" s="21">
        <f t="shared" si="179"/>
        <v>0</v>
      </c>
      <c r="FG758" s="21">
        <f t="shared" si="180"/>
        <v>0</v>
      </c>
      <c r="FH758" s="21">
        <f>IF(AND($AG758=PL①!$H$29,OR(入力①申請書項目!$M758=PL①!$A$25,入力①申請書項目!$M758=PL①!$A$26,入力①申請書項目!$M758=PL①!$A$27)),1,0)</f>
        <v>0</v>
      </c>
      <c r="FI758" s="21">
        <f>IF(AND($O$69=PL②!$G$1,入力①申請書項目!$AG758=PL①!$H$26,OR(入力①申請書項目!$M758=PL①!$A$25,入力①申請書項目!$M758=PL①!$A$26,入力①申請書項目!$M758=PL①!$A$28,入力①申請書項目!$M758=PL①!$A$29)),1,0)</f>
        <v>0</v>
      </c>
      <c r="FJ758" s="21">
        <f>IF(AND($AT758=PL①!$D$26,OR(入力①申請書項目!$M758=PL①!$A$25,入力①申請書項目!$M758=PL①!$A$26,入力①申請書項目!$M758=PL①!$A$27)),1,0)</f>
        <v>0</v>
      </c>
      <c r="FL758" s="37" t="str">
        <f t="shared" si="181"/>
        <v/>
      </c>
      <c r="FM758" s="37" t="str">
        <f t="shared" si="182"/>
        <v/>
      </c>
      <c r="FN758" s="37" t="str">
        <f t="shared" si="183"/>
        <v/>
      </c>
      <c r="FO758" s="37" t="str">
        <f t="shared" si="184"/>
        <v/>
      </c>
      <c r="FP758" s="37" t="str">
        <f t="shared" si="185"/>
        <v/>
      </c>
      <c r="FR758" s="54">
        <f t="shared" si="186"/>
        <v>1</v>
      </c>
      <c r="FS758" s="54" t="str">
        <f t="shared" si="187"/>
        <v/>
      </c>
    </row>
    <row r="759" spans="4:175">
      <c r="D759" s="410">
        <v>591</v>
      </c>
      <c r="E759" s="842"/>
      <c r="F759" s="843"/>
      <c r="G759" s="842"/>
      <c r="H759" s="843"/>
      <c r="I759" s="843"/>
      <c r="J759" s="842"/>
      <c r="K759" s="843"/>
      <c r="L759" s="843"/>
      <c r="M759" s="842"/>
      <c r="N759" s="842"/>
      <c r="O759" s="842"/>
      <c r="P759" s="842"/>
      <c r="Q759" s="853"/>
      <c r="R759" s="853"/>
      <c r="S759" s="853"/>
      <c r="T759" s="853"/>
      <c r="U759" s="853"/>
      <c r="V759" s="853"/>
      <c r="W759" s="853"/>
      <c r="X759" s="853"/>
      <c r="Y759" s="853"/>
      <c r="Z759" s="853"/>
      <c r="AA759" s="837"/>
      <c r="AB759" s="838"/>
      <c r="AC759" s="838"/>
      <c r="AD759" s="841"/>
      <c r="AE759" s="853"/>
      <c r="AF759" s="853"/>
      <c r="AG759" s="842"/>
      <c r="AH759" s="842"/>
      <c r="AI759" s="842"/>
      <c r="AJ759" s="842"/>
      <c r="AK759" s="839"/>
      <c r="AL759" s="839"/>
      <c r="AM759" s="839"/>
      <c r="AN759" s="853"/>
      <c r="AO759" s="853"/>
      <c r="AP759" s="849">
        <f t="shared" si="188"/>
        <v>0</v>
      </c>
      <c r="AQ759" s="849"/>
      <c r="AR759" s="849"/>
      <c r="AS759" s="849"/>
      <c r="AT759" s="855"/>
      <c r="AU759" s="855"/>
      <c r="AV759" s="834"/>
      <c r="AW759" s="834"/>
      <c r="AX759" s="834"/>
      <c r="AY759" s="834"/>
      <c r="AZ759" s="834"/>
      <c r="BA759" s="834"/>
      <c r="BB759" s="834"/>
      <c r="BC759" s="834"/>
      <c r="BD759" s="834"/>
      <c r="BE759" s="834"/>
      <c r="BF759" s="834"/>
      <c r="BG759" s="842"/>
      <c r="BH759" s="843"/>
      <c r="BI759" s="843"/>
      <c r="ET759" s="33"/>
      <c r="EU759" s="37">
        <f t="shared" si="175"/>
        <v>0</v>
      </c>
      <c r="EV759" s="37" t="str">
        <f t="shared" si="176"/>
        <v/>
      </c>
      <c r="EX759" s="21">
        <f>IF(AND(OR($M759=PL①!$A$25,$M759=PL①!$A$26,$M759=PL①!$A$27),OR($AG759=PL①!$H$26,$AG759=PL①!$H$27,$AG759=PL①!$H$28)),1,0)</f>
        <v>0</v>
      </c>
      <c r="EY759" s="21">
        <f t="shared" si="177"/>
        <v>0</v>
      </c>
      <c r="EZ759" s="112">
        <f>IF($EY759=0,1,IF($O$73="",0,VLOOKUP($O$73,PL②!$A$58:$P$1517,$EY759))+IF($AD$73="",0,VLOOKUP($AD$73,PL②!$A$58:$P$1517,$EY759))+IF($AS$73="",0,VLOOKUP($AS$73,PL②!$A$58:$P$1517,$EY759)))</f>
        <v>1</v>
      </c>
      <c r="FA759" s="21" t="str">
        <f t="shared" si="178"/>
        <v/>
      </c>
      <c r="FB759" s="112"/>
      <c r="FC759" s="21">
        <f>IF(OR($M759=PL①!$A$25,$M759=PL①!$A$26,$M759=PL①!$A$28,$M759=PL①!$A$29),1,0)</f>
        <v>0</v>
      </c>
      <c r="FF759" s="21">
        <f t="shared" si="179"/>
        <v>0</v>
      </c>
      <c r="FG759" s="21">
        <f t="shared" si="180"/>
        <v>0</v>
      </c>
      <c r="FH759" s="21">
        <f>IF(AND($AG759=PL①!$H$29,OR(入力①申請書項目!$M759=PL①!$A$25,入力①申請書項目!$M759=PL①!$A$26,入力①申請書項目!$M759=PL①!$A$27)),1,0)</f>
        <v>0</v>
      </c>
      <c r="FI759" s="21">
        <f>IF(AND($O$69=PL②!$G$1,入力①申請書項目!$AG759=PL①!$H$26,OR(入力①申請書項目!$M759=PL①!$A$25,入力①申請書項目!$M759=PL①!$A$26,入力①申請書項目!$M759=PL①!$A$28,入力①申請書項目!$M759=PL①!$A$29)),1,0)</f>
        <v>0</v>
      </c>
      <c r="FJ759" s="21">
        <f>IF(AND($AT759=PL①!$D$26,OR(入力①申請書項目!$M759=PL①!$A$25,入力①申請書項目!$M759=PL①!$A$26,入力①申請書項目!$M759=PL①!$A$27)),1,0)</f>
        <v>0</v>
      </c>
      <c r="FL759" s="37" t="str">
        <f t="shared" si="181"/>
        <v/>
      </c>
      <c r="FM759" s="37" t="str">
        <f t="shared" si="182"/>
        <v/>
      </c>
      <c r="FN759" s="37" t="str">
        <f t="shared" si="183"/>
        <v/>
      </c>
      <c r="FO759" s="37" t="str">
        <f t="shared" si="184"/>
        <v/>
      </c>
      <c r="FP759" s="37" t="str">
        <f t="shared" si="185"/>
        <v/>
      </c>
      <c r="FR759" s="54">
        <f t="shared" si="186"/>
        <v>1</v>
      </c>
      <c r="FS759" s="54" t="str">
        <f t="shared" si="187"/>
        <v/>
      </c>
    </row>
    <row r="760" spans="4:175">
      <c r="D760" s="410">
        <v>592</v>
      </c>
      <c r="E760" s="842"/>
      <c r="F760" s="843"/>
      <c r="G760" s="842"/>
      <c r="H760" s="843"/>
      <c r="I760" s="843"/>
      <c r="J760" s="842"/>
      <c r="K760" s="843"/>
      <c r="L760" s="843"/>
      <c r="M760" s="842"/>
      <c r="N760" s="842"/>
      <c r="O760" s="842"/>
      <c r="P760" s="842"/>
      <c r="Q760" s="853"/>
      <c r="R760" s="853"/>
      <c r="S760" s="853"/>
      <c r="T760" s="853"/>
      <c r="U760" s="853"/>
      <c r="V760" s="853"/>
      <c r="W760" s="853"/>
      <c r="X760" s="853"/>
      <c r="Y760" s="853"/>
      <c r="Z760" s="853"/>
      <c r="AA760" s="835"/>
      <c r="AB760" s="836"/>
      <c r="AC760" s="836"/>
      <c r="AD760" s="840"/>
      <c r="AE760" s="840"/>
      <c r="AF760" s="841"/>
      <c r="AG760" s="850"/>
      <c r="AH760" s="851"/>
      <c r="AI760" s="851"/>
      <c r="AJ760" s="852"/>
      <c r="AK760" s="839"/>
      <c r="AL760" s="839"/>
      <c r="AM760" s="839"/>
      <c r="AN760" s="854"/>
      <c r="AO760" s="840"/>
      <c r="AP760" s="849">
        <f t="shared" si="188"/>
        <v>0</v>
      </c>
      <c r="AQ760" s="849"/>
      <c r="AR760" s="849"/>
      <c r="AS760" s="849"/>
      <c r="AT760" s="847"/>
      <c r="AU760" s="848"/>
      <c r="AV760" s="834"/>
      <c r="AW760" s="834"/>
      <c r="AX760" s="834"/>
      <c r="AY760" s="834"/>
      <c r="AZ760" s="834"/>
      <c r="BA760" s="834"/>
      <c r="BB760" s="834"/>
      <c r="BC760" s="834"/>
      <c r="BD760" s="844"/>
      <c r="BE760" s="845"/>
      <c r="BF760" s="846"/>
      <c r="BG760" s="842"/>
      <c r="BH760" s="843"/>
      <c r="BI760" s="843"/>
      <c r="ET760" s="33"/>
      <c r="EU760" s="37">
        <f t="shared" si="175"/>
        <v>0</v>
      </c>
      <c r="EV760" s="37" t="str">
        <f t="shared" si="176"/>
        <v/>
      </c>
      <c r="EX760" s="21">
        <f>IF(AND(OR($M760=PL①!$A$25,$M760=PL①!$A$26,$M760=PL①!$A$27),OR($AG760=PL①!$H$26,$AG760=PL①!$H$27,$AG760=PL①!$H$28)),1,0)</f>
        <v>0</v>
      </c>
      <c r="EY760" s="21">
        <f t="shared" si="177"/>
        <v>0</v>
      </c>
      <c r="EZ760" s="112">
        <f>IF($EY760=0,1,IF($O$73="",0,VLOOKUP($O$73,PL②!$A$58:$P$1517,$EY760))+IF($AD$73="",0,VLOOKUP($AD$73,PL②!$A$58:$P$1517,$EY760))+IF($AS$73="",0,VLOOKUP($AS$73,PL②!$A$58:$P$1517,$EY760)))</f>
        <v>1</v>
      </c>
      <c r="FA760" s="21" t="str">
        <f t="shared" si="178"/>
        <v/>
      </c>
      <c r="FB760" s="112"/>
      <c r="FC760" s="21">
        <f>IF(OR($M760=PL①!$A$25,$M760=PL①!$A$26,$M760=PL①!$A$28,$M760=PL①!$A$29),1,0)</f>
        <v>0</v>
      </c>
      <c r="FF760" s="21">
        <f t="shared" si="179"/>
        <v>0</v>
      </c>
      <c r="FG760" s="21">
        <f t="shared" si="180"/>
        <v>0</v>
      </c>
      <c r="FH760" s="21">
        <f>IF(AND($AG760=PL①!$H$29,OR(入力①申請書項目!$M760=PL①!$A$25,入力①申請書項目!$M760=PL①!$A$26,入力①申請書項目!$M760=PL①!$A$27)),1,0)</f>
        <v>0</v>
      </c>
      <c r="FI760" s="21">
        <f>IF(AND($O$69=PL②!$G$1,入力①申請書項目!$AG760=PL①!$H$26,OR(入力①申請書項目!$M760=PL①!$A$25,入力①申請書項目!$M760=PL①!$A$26,入力①申請書項目!$M760=PL①!$A$28,入力①申請書項目!$M760=PL①!$A$29)),1,0)</f>
        <v>0</v>
      </c>
      <c r="FJ760" s="21">
        <f>IF(AND($AT760=PL①!$D$26,OR(入力①申請書項目!$M760=PL①!$A$25,入力①申請書項目!$M760=PL①!$A$26,入力①申請書項目!$M760=PL①!$A$27)),1,0)</f>
        <v>0</v>
      </c>
      <c r="FL760" s="37" t="str">
        <f t="shared" si="181"/>
        <v/>
      </c>
      <c r="FM760" s="37" t="str">
        <f t="shared" si="182"/>
        <v/>
      </c>
      <c r="FN760" s="37" t="str">
        <f t="shared" si="183"/>
        <v/>
      </c>
      <c r="FO760" s="37" t="str">
        <f t="shared" si="184"/>
        <v/>
      </c>
      <c r="FP760" s="37" t="str">
        <f t="shared" si="185"/>
        <v/>
      </c>
      <c r="FR760" s="54">
        <f t="shared" si="186"/>
        <v>1</v>
      </c>
      <c r="FS760" s="54" t="str">
        <f t="shared" si="187"/>
        <v/>
      </c>
    </row>
    <row r="761" spans="4:175">
      <c r="D761" s="410">
        <v>593</v>
      </c>
      <c r="E761" s="842"/>
      <c r="F761" s="843"/>
      <c r="G761" s="842"/>
      <c r="H761" s="843"/>
      <c r="I761" s="843"/>
      <c r="J761" s="842"/>
      <c r="K761" s="843"/>
      <c r="L761" s="843"/>
      <c r="M761" s="842"/>
      <c r="N761" s="842"/>
      <c r="O761" s="842"/>
      <c r="P761" s="842"/>
      <c r="Q761" s="853"/>
      <c r="R761" s="853"/>
      <c r="S761" s="853"/>
      <c r="T761" s="853"/>
      <c r="U761" s="853"/>
      <c r="V761" s="853"/>
      <c r="W761" s="853"/>
      <c r="X761" s="853"/>
      <c r="Y761" s="853"/>
      <c r="Z761" s="853"/>
      <c r="AA761" s="835"/>
      <c r="AB761" s="836"/>
      <c r="AC761" s="836"/>
      <c r="AD761" s="841"/>
      <c r="AE761" s="853"/>
      <c r="AF761" s="853"/>
      <c r="AG761" s="842"/>
      <c r="AH761" s="842"/>
      <c r="AI761" s="842"/>
      <c r="AJ761" s="842"/>
      <c r="AK761" s="839"/>
      <c r="AL761" s="839"/>
      <c r="AM761" s="839"/>
      <c r="AN761" s="853"/>
      <c r="AO761" s="853"/>
      <c r="AP761" s="849">
        <f t="shared" si="188"/>
        <v>0</v>
      </c>
      <c r="AQ761" s="849"/>
      <c r="AR761" s="849"/>
      <c r="AS761" s="849"/>
      <c r="AT761" s="855"/>
      <c r="AU761" s="855"/>
      <c r="AV761" s="834"/>
      <c r="AW761" s="834"/>
      <c r="AX761" s="834"/>
      <c r="AY761" s="834"/>
      <c r="AZ761" s="834"/>
      <c r="BA761" s="834"/>
      <c r="BB761" s="834"/>
      <c r="BC761" s="834"/>
      <c r="BD761" s="834"/>
      <c r="BE761" s="834"/>
      <c r="BF761" s="834"/>
      <c r="BG761" s="842"/>
      <c r="BH761" s="843"/>
      <c r="BI761" s="843"/>
      <c r="ET761" s="33"/>
      <c r="EU761" s="37">
        <f t="shared" si="175"/>
        <v>0</v>
      </c>
      <c r="EV761" s="37" t="str">
        <f t="shared" si="176"/>
        <v/>
      </c>
      <c r="EX761" s="21">
        <f>IF(AND(OR($M761=PL①!$A$25,$M761=PL①!$A$26,$M761=PL①!$A$27),OR($AG761=PL①!$H$26,$AG761=PL①!$H$27,$AG761=PL①!$H$28)),1,0)</f>
        <v>0</v>
      </c>
      <c r="EY761" s="21">
        <f t="shared" si="177"/>
        <v>0</v>
      </c>
      <c r="EZ761" s="112">
        <f>IF($EY761=0,1,IF($O$73="",0,VLOOKUP($O$73,PL②!$A$58:$P$1517,$EY761))+IF($AD$73="",0,VLOOKUP($AD$73,PL②!$A$58:$P$1517,$EY761))+IF($AS$73="",0,VLOOKUP($AS$73,PL②!$A$58:$P$1517,$EY761)))</f>
        <v>1</v>
      </c>
      <c r="FA761" s="21" t="str">
        <f t="shared" si="178"/>
        <v/>
      </c>
      <c r="FB761" s="112"/>
      <c r="FC761" s="21">
        <f>IF(OR($M761=PL①!$A$25,$M761=PL①!$A$26,$M761=PL①!$A$28,$M761=PL①!$A$29),1,0)</f>
        <v>0</v>
      </c>
      <c r="FF761" s="21">
        <f t="shared" si="179"/>
        <v>0</v>
      </c>
      <c r="FG761" s="21">
        <f t="shared" si="180"/>
        <v>0</v>
      </c>
      <c r="FH761" s="21">
        <f>IF(AND($AG761=PL①!$H$29,OR(入力①申請書項目!$M761=PL①!$A$25,入力①申請書項目!$M761=PL①!$A$26,入力①申請書項目!$M761=PL①!$A$27)),1,0)</f>
        <v>0</v>
      </c>
      <c r="FI761" s="21">
        <f>IF(AND($O$69=PL②!$G$1,入力①申請書項目!$AG761=PL①!$H$26,OR(入力①申請書項目!$M761=PL①!$A$25,入力①申請書項目!$M761=PL①!$A$26,入力①申請書項目!$M761=PL①!$A$28,入力①申請書項目!$M761=PL①!$A$29)),1,0)</f>
        <v>0</v>
      </c>
      <c r="FJ761" s="21">
        <f>IF(AND($AT761=PL①!$D$26,OR(入力①申請書項目!$M761=PL①!$A$25,入力①申請書項目!$M761=PL①!$A$26,入力①申請書項目!$M761=PL①!$A$27)),1,0)</f>
        <v>0</v>
      </c>
      <c r="FL761" s="37" t="str">
        <f t="shared" si="181"/>
        <v/>
      </c>
      <c r="FM761" s="37" t="str">
        <f t="shared" si="182"/>
        <v/>
      </c>
      <c r="FN761" s="37" t="str">
        <f t="shared" si="183"/>
        <v/>
      </c>
      <c r="FO761" s="37" t="str">
        <f t="shared" si="184"/>
        <v/>
      </c>
      <c r="FP761" s="37" t="str">
        <f t="shared" si="185"/>
        <v/>
      </c>
      <c r="FR761" s="54">
        <f t="shared" si="186"/>
        <v>1</v>
      </c>
      <c r="FS761" s="54" t="str">
        <f t="shared" si="187"/>
        <v/>
      </c>
    </row>
    <row r="762" spans="4:175">
      <c r="D762" s="410">
        <v>594</v>
      </c>
      <c r="E762" s="842"/>
      <c r="F762" s="843"/>
      <c r="G762" s="842"/>
      <c r="H762" s="843"/>
      <c r="I762" s="843"/>
      <c r="J762" s="842"/>
      <c r="K762" s="843"/>
      <c r="L762" s="843"/>
      <c r="M762" s="842"/>
      <c r="N762" s="842"/>
      <c r="O762" s="842"/>
      <c r="P762" s="842"/>
      <c r="Q762" s="853"/>
      <c r="R762" s="853"/>
      <c r="S762" s="853"/>
      <c r="T762" s="853"/>
      <c r="U762" s="853"/>
      <c r="V762" s="853"/>
      <c r="W762" s="853"/>
      <c r="X762" s="853"/>
      <c r="Y762" s="853"/>
      <c r="Z762" s="853"/>
      <c r="AA762" s="837"/>
      <c r="AB762" s="838"/>
      <c r="AC762" s="838"/>
      <c r="AD762" s="841"/>
      <c r="AE762" s="853"/>
      <c r="AF762" s="853"/>
      <c r="AG762" s="842"/>
      <c r="AH762" s="842"/>
      <c r="AI762" s="842"/>
      <c r="AJ762" s="842"/>
      <c r="AK762" s="839"/>
      <c r="AL762" s="839"/>
      <c r="AM762" s="839"/>
      <c r="AN762" s="853"/>
      <c r="AO762" s="853"/>
      <c r="AP762" s="849">
        <f t="shared" si="188"/>
        <v>0</v>
      </c>
      <c r="AQ762" s="849"/>
      <c r="AR762" s="849"/>
      <c r="AS762" s="849"/>
      <c r="AT762" s="855"/>
      <c r="AU762" s="855"/>
      <c r="AV762" s="834"/>
      <c r="AW762" s="834"/>
      <c r="AX762" s="834"/>
      <c r="AY762" s="834"/>
      <c r="AZ762" s="834"/>
      <c r="BA762" s="834"/>
      <c r="BB762" s="834"/>
      <c r="BC762" s="834"/>
      <c r="BD762" s="834"/>
      <c r="BE762" s="834"/>
      <c r="BF762" s="834"/>
      <c r="BG762" s="842"/>
      <c r="BH762" s="843"/>
      <c r="BI762" s="843"/>
      <c r="ET762" s="33"/>
      <c r="EU762" s="37">
        <f t="shared" si="175"/>
        <v>0</v>
      </c>
      <c r="EV762" s="37" t="str">
        <f t="shared" si="176"/>
        <v/>
      </c>
      <c r="EX762" s="21">
        <f>IF(AND(OR($M762=PL①!$A$25,$M762=PL①!$A$26,$M762=PL①!$A$27),OR($AG762=PL①!$H$26,$AG762=PL①!$H$27,$AG762=PL①!$H$28)),1,0)</f>
        <v>0</v>
      </c>
      <c r="EY762" s="21">
        <f t="shared" si="177"/>
        <v>0</v>
      </c>
      <c r="EZ762" s="112">
        <f>IF($EY762=0,1,IF($O$73="",0,VLOOKUP($O$73,PL②!$A$58:$P$1517,$EY762))+IF($AD$73="",0,VLOOKUP($AD$73,PL②!$A$58:$P$1517,$EY762))+IF($AS$73="",0,VLOOKUP($AS$73,PL②!$A$58:$P$1517,$EY762)))</f>
        <v>1</v>
      </c>
      <c r="FA762" s="21" t="str">
        <f t="shared" si="178"/>
        <v/>
      </c>
      <c r="FB762" s="112"/>
      <c r="FC762" s="21">
        <f>IF(OR($M762=PL①!$A$25,$M762=PL①!$A$26,$M762=PL①!$A$28,$M762=PL①!$A$29),1,0)</f>
        <v>0</v>
      </c>
      <c r="FF762" s="21">
        <f t="shared" si="179"/>
        <v>0</v>
      </c>
      <c r="FG762" s="21">
        <f t="shared" si="180"/>
        <v>0</v>
      </c>
      <c r="FH762" s="21">
        <f>IF(AND($AG762=PL①!$H$29,OR(入力①申請書項目!$M762=PL①!$A$25,入力①申請書項目!$M762=PL①!$A$26,入力①申請書項目!$M762=PL①!$A$27)),1,0)</f>
        <v>0</v>
      </c>
      <c r="FI762" s="21">
        <f>IF(AND($O$69=PL②!$G$1,入力①申請書項目!$AG762=PL①!$H$26,OR(入力①申請書項目!$M762=PL①!$A$25,入力①申請書項目!$M762=PL①!$A$26,入力①申請書項目!$M762=PL①!$A$28,入力①申請書項目!$M762=PL①!$A$29)),1,0)</f>
        <v>0</v>
      </c>
      <c r="FJ762" s="21">
        <f>IF(AND($AT762=PL①!$D$26,OR(入力①申請書項目!$M762=PL①!$A$25,入力①申請書項目!$M762=PL①!$A$26,入力①申請書項目!$M762=PL①!$A$27)),1,0)</f>
        <v>0</v>
      </c>
      <c r="FL762" s="37" t="str">
        <f t="shared" si="181"/>
        <v/>
      </c>
      <c r="FM762" s="37" t="str">
        <f t="shared" si="182"/>
        <v/>
      </c>
      <c r="FN762" s="37" t="str">
        <f t="shared" si="183"/>
        <v/>
      </c>
      <c r="FO762" s="37" t="str">
        <f t="shared" si="184"/>
        <v/>
      </c>
      <c r="FP762" s="37" t="str">
        <f t="shared" si="185"/>
        <v/>
      </c>
      <c r="FR762" s="54">
        <f t="shared" si="186"/>
        <v>1</v>
      </c>
      <c r="FS762" s="54" t="str">
        <f t="shared" si="187"/>
        <v/>
      </c>
    </row>
    <row r="763" spans="4:175">
      <c r="D763" s="410">
        <v>595</v>
      </c>
      <c r="E763" s="842"/>
      <c r="F763" s="843"/>
      <c r="G763" s="842"/>
      <c r="H763" s="843"/>
      <c r="I763" s="843"/>
      <c r="J763" s="842"/>
      <c r="K763" s="843"/>
      <c r="L763" s="843"/>
      <c r="M763" s="842"/>
      <c r="N763" s="842"/>
      <c r="O763" s="842"/>
      <c r="P763" s="842"/>
      <c r="Q763" s="853"/>
      <c r="R763" s="853"/>
      <c r="S763" s="853"/>
      <c r="T763" s="853"/>
      <c r="U763" s="853"/>
      <c r="V763" s="853"/>
      <c r="W763" s="853"/>
      <c r="X763" s="853"/>
      <c r="Y763" s="853"/>
      <c r="Z763" s="853"/>
      <c r="AA763" s="835"/>
      <c r="AB763" s="836"/>
      <c r="AC763" s="836"/>
      <c r="AD763" s="840"/>
      <c r="AE763" s="840"/>
      <c r="AF763" s="841"/>
      <c r="AG763" s="850"/>
      <c r="AH763" s="851"/>
      <c r="AI763" s="851"/>
      <c r="AJ763" s="852"/>
      <c r="AK763" s="839"/>
      <c r="AL763" s="839"/>
      <c r="AM763" s="839"/>
      <c r="AN763" s="854"/>
      <c r="AO763" s="840"/>
      <c r="AP763" s="849">
        <f t="shared" si="188"/>
        <v>0</v>
      </c>
      <c r="AQ763" s="849"/>
      <c r="AR763" s="849"/>
      <c r="AS763" s="849"/>
      <c r="AT763" s="847"/>
      <c r="AU763" s="848"/>
      <c r="AV763" s="834"/>
      <c r="AW763" s="834"/>
      <c r="AX763" s="834"/>
      <c r="AY763" s="834"/>
      <c r="AZ763" s="834"/>
      <c r="BA763" s="834"/>
      <c r="BB763" s="834"/>
      <c r="BC763" s="834"/>
      <c r="BD763" s="844"/>
      <c r="BE763" s="845"/>
      <c r="BF763" s="846"/>
      <c r="BG763" s="842"/>
      <c r="BH763" s="843"/>
      <c r="BI763" s="843"/>
      <c r="ET763" s="33"/>
      <c r="EU763" s="37">
        <f t="shared" si="175"/>
        <v>0</v>
      </c>
      <c r="EV763" s="37" t="str">
        <f t="shared" si="176"/>
        <v/>
      </c>
      <c r="EX763" s="21">
        <f>IF(AND(OR($M763=PL①!$A$25,$M763=PL①!$A$26,$M763=PL①!$A$27),OR($AG763=PL①!$H$26,$AG763=PL①!$H$27,$AG763=PL①!$H$28)),1,0)</f>
        <v>0</v>
      </c>
      <c r="EY763" s="21">
        <f t="shared" si="177"/>
        <v>0</v>
      </c>
      <c r="EZ763" s="112">
        <f>IF($EY763=0,1,IF($O$73="",0,VLOOKUP($O$73,PL②!$A$58:$P$1517,$EY763))+IF($AD$73="",0,VLOOKUP($AD$73,PL②!$A$58:$P$1517,$EY763))+IF($AS$73="",0,VLOOKUP($AS$73,PL②!$A$58:$P$1517,$EY763)))</f>
        <v>1</v>
      </c>
      <c r="FA763" s="21" t="str">
        <f t="shared" si="178"/>
        <v/>
      </c>
      <c r="FB763" s="112"/>
      <c r="FC763" s="21">
        <f>IF(OR($M763=PL①!$A$25,$M763=PL①!$A$26,$M763=PL①!$A$28,$M763=PL①!$A$29),1,0)</f>
        <v>0</v>
      </c>
      <c r="FF763" s="21">
        <f t="shared" si="179"/>
        <v>0</v>
      </c>
      <c r="FG763" s="21">
        <f t="shared" si="180"/>
        <v>0</v>
      </c>
      <c r="FH763" s="21">
        <f>IF(AND($AG763=PL①!$H$29,OR(入力①申請書項目!$M763=PL①!$A$25,入力①申請書項目!$M763=PL①!$A$26,入力①申請書項目!$M763=PL①!$A$27)),1,0)</f>
        <v>0</v>
      </c>
      <c r="FI763" s="21">
        <f>IF(AND($O$69=PL②!$G$1,入力①申請書項目!$AG763=PL①!$H$26,OR(入力①申請書項目!$M763=PL①!$A$25,入力①申請書項目!$M763=PL①!$A$26,入力①申請書項目!$M763=PL①!$A$28,入力①申請書項目!$M763=PL①!$A$29)),1,0)</f>
        <v>0</v>
      </c>
      <c r="FJ763" s="21">
        <f>IF(AND($AT763=PL①!$D$26,OR(入力①申請書項目!$M763=PL①!$A$25,入力①申請書項目!$M763=PL①!$A$26,入力①申請書項目!$M763=PL①!$A$27)),1,0)</f>
        <v>0</v>
      </c>
      <c r="FL763" s="37" t="str">
        <f t="shared" si="181"/>
        <v/>
      </c>
      <c r="FM763" s="37" t="str">
        <f t="shared" si="182"/>
        <v/>
      </c>
      <c r="FN763" s="37" t="str">
        <f t="shared" si="183"/>
        <v/>
      </c>
      <c r="FO763" s="37" t="str">
        <f t="shared" si="184"/>
        <v/>
      </c>
      <c r="FP763" s="37" t="str">
        <f t="shared" si="185"/>
        <v/>
      </c>
      <c r="FR763" s="54">
        <f t="shared" si="186"/>
        <v>1</v>
      </c>
      <c r="FS763" s="54" t="str">
        <f t="shared" si="187"/>
        <v/>
      </c>
    </row>
    <row r="764" spans="4:175">
      <c r="D764" s="410">
        <v>596</v>
      </c>
      <c r="E764" s="842"/>
      <c r="F764" s="843"/>
      <c r="G764" s="842"/>
      <c r="H764" s="843"/>
      <c r="I764" s="843"/>
      <c r="J764" s="842"/>
      <c r="K764" s="843"/>
      <c r="L764" s="843"/>
      <c r="M764" s="842"/>
      <c r="N764" s="842"/>
      <c r="O764" s="842"/>
      <c r="P764" s="842"/>
      <c r="Q764" s="853"/>
      <c r="R764" s="853"/>
      <c r="S764" s="853"/>
      <c r="T764" s="853"/>
      <c r="U764" s="853"/>
      <c r="V764" s="853"/>
      <c r="W764" s="853"/>
      <c r="X764" s="853"/>
      <c r="Y764" s="853"/>
      <c r="Z764" s="853"/>
      <c r="AA764" s="835"/>
      <c r="AB764" s="836"/>
      <c r="AC764" s="836"/>
      <c r="AD764" s="841"/>
      <c r="AE764" s="853"/>
      <c r="AF764" s="853"/>
      <c r="AG764" s="842"/>
      <c r="AH764" s="842"/>
      <c r="AI764" s="842"/>
      <c r="AJ764" s="842"/>
      <c r="AK764" s="839"/>
      <c r="AL764" s="839"/>
      <c r="AM764" s="839"/>
      <c r="AN764" s="853"/>
      <c r="AO764" s="853"/>
      <c r="AP764" s="849">
        <f t="shared" si="188"/>
        <v>0</v>
      </c>
      <c r="AQ764" s="849"/>
      <c r="AR764" s="849"/>
      <c r="AS764" s="849"/>
      <c r="AT764" s="855"/>
      <c r="AU764" s="855"/>
      <c r="AV764" s="834"/>
      <c r="AW764" s="834"/>
      <c r="AX764" s="834"/>
      <c r="AY764" s="834"/>
      <c r="AZ764" s="834"/>
      <c r="BA764" s="834"/>
      <c r="BB764" s="834"/>
      <c r="BC764" s="834"/>
      <c r="BD764" s="834"/>
      <c r="BE764" s="834"/>
      <c r="BF764" s="834"/>
      <c r="BG764" s="842"/>
      <c r="BH764" s="843"/>
      <c r="BI764" s="843"/>
      <c r="ET764" s="33"/>
      <c r="EU764" s="37">
        <f t="shared" si="175"/>
        <v>0</v>
      </c>
      <c r="EV764" s="37" t="str">
        <f t="shared" si="176"/>
        <v/>
      </c>
      <c r="EX764" s="21">
        <f>IF(AND(OR($M764=PL①!$A$25,$M764=PL①!$A$26,$M764=PL①!$A$27),OR($AG764=PL①!$H$26,$AG764=PL①!$H$27,$AG764=PL①!$H$28)),1,0)</f>
        <v>0</v>
      </c>
      <c r="EY764" s="21">
        <f t="shared" si="177"/>
        <v>0</v>
      </c>
      <c r="EZ764" s="112">
        <f>IF($EY764=0,1,IF($O$73="",0,VLOOKUP($O$73,PL②!$A$58:$P$1517,$EY764))+IF($AD$73="",0,VLOOKUP($AD$73,PL②!$A$58:$P$1517,$EY764))+IF($AS$73="",0,VLOOKUP($AS$73,PL②!$A$58:$P$1517,$EY764)))</f>
        <v>1</v>
      </c>
      <c r="FA764" s="21" t="str">
        <f t="shared" si="178"/>
        <v/>
      </c>
      <c r="FB764" s="112"/>
      <c r="FC764" s="21">
        <f>IF(OR($M764=PL①!$A$25,$M764=PL①!$A$26,$M764=PL①!$A$28,$M764=PL①!$A$29),1,0)</f>
        <v>0</v>
      </c>
      <c r="FF764" s="21">
        <f t="shared" si="179"/>
        <v>0</v>
      </c>
      <c r="FG764" s="21">
        <f t="shared" si="180"/>
        <v>0</v>
      </c>
      <c r="FH764" s="21">
        <f>IF(AND($AG764=PL①!$H$29,OR(入力①申請書項目!$M764=PL①!$A$25,入力①申請書項目!$M764=PL①!$A$26,入力①申請書項目!$M764=PL①!$A$27)),1,0)</f>
        <v>0</v>
      </c>
      <c r="FI764" s="21">
        <f>IF(AND($O$69=PL②!$G$1,入力①申請書項目!$AG764=PL①!$H$26,OR(入力①申請書項目!$M764=PL①!$A$25,入力①申請書項目!$M764=PL①!$A$26,入力①申請書項目!$M764=PL①!$A$28,入力①申請書項目!$M764=PL①!$A$29)),1,0)</f>
        <v>0</v>
      </c>
      <c r="FJ764" s="21">
        <f>IF(AND($AT764=PL①!$D$26,OR(入力①申請書項目!$M764=PL①!$A$25,入力①申請書項目!$M764=PL①!$A$26,入力①申請書項目!$M764=PL①!$A$27)),1,0)</f>
        <v>0</v>
      </c>
      <c r="FL764" s="37" t="str">
        <f t="shared" si="181"/>
        <v/>
      </c>
      <c r="FM764" s="37" t="str">
        <f t="shared" si="182"/>
        <v/>
      </c>
      <c r="FN764" s="37" t="str">
        <f t="shared" si="183"/>
        <v/>
      </c>
      <c r="FO764" s="37" t="str">
        <f t="shared" si="184"/>
        <v/>
      </c>
      <c r="FP764" s="37" t="str">
        <f t="shared" si="185"/>
        <v/>
      </c>
      <c r="FR764" s="54">
        <f t="shared" si="186"/>
        <v>1</v>
      </c>
      <c r="FS764" s="54" t="str">
        <f t="shared" si="187"/>
        <v/>
      </c>
    </row>
    <row r="765" spans="4:175">
      <c r="D765" s="410">
        <v>597</v>
      </c>
      <c r="E765" s="842"/>
      <c r="F765" s="843"/>
      <c r="G765" s="842"/>
      <c r="H765" s="843"/>
      <c r="I765" s="843"/>
      <c r="J765" s="842"/>
      <c r="K765" s="843"/>
      <c r="L765" s="843"/>
      <c r="M765" s="842"/>
      <c r="N765" s="842"/>
      <c r="O765" s="842"/>
      <c r="P765" s="842"/>
      <c r="Q765" s="853"/>
      <c r="R765" s="853"/>
      <c r="S765" s="853"/>
      <c r="T765" s="853"/>
      <c r="U765" s="853"/>
      <c r="V765" s="853"/>
      <c r="W765" s="853"/>
      <c r="X765" s="853"/>
      <c r="Y765" s="853"/>
      <c r="Z765" s="853"/>
      <c r="AA765" s="837"/>
      <c r="AB765" s="838"/>
      <c r="AC765" s="838"/>
      <c r="AD765" s="841"/>
      <c r="AE765" s="853"/>
      <c r="AF765" s="853"/>
      <c r="AG765" s="842"/>
      <c r="AH765" s="842"/>
      <c r="AI765" s="842"/>
      <c r="AJ765" s="842"/>
      <c r="AK765" s="839"/>
      <c r="AL765" s="839"/>
      <c r="AM765" s="839"/>
      <c r="AN765" s="853"/>
      <c r="AO765" s="853"/>
      <c r="AP765" s="849">
        <f t="shared" si="188"/>
        <v>0</v>
      </c>
      <c r="AQ765" s="849"/>
      <c r="AR765" s="849"/>
      <c r="AS765" s="849"/>
      <c r="AT765" s="855"/>
      <c r="AU765" s="855"/>
      <c r="AV765" s="834"/>
      <c r="AW765" s="834"/>
      <c r="AX765" s="834"/>
      <c r="AY765" s="834"/>
      <c r="AZ765" s="834"/>
      <c r="BA765" s="834"/>
      <c r="BB765" s="834"/>
      <c r="BC765" s="834"/>
      <c r="BD765" s="834"/>
      <c r="BE765" s="834"/>
      <c r="BF765" s="834"/>
      <c r="BG765" s="842"/>
      <c r="BH765" s="843"/>
      <c r="BI765" s="843"/>
      <c r="ET765" s="33"/>
      <c r="EU765" s="37">
        <f t="shared" si="175"/>
        <v>0</v>
      </c>
      <c r="EV765" s="37" t="str">
        <f t="shared" si="176"/>
        <v/>
      </c>
      <c r="EX765" s="21">
        <f>IF(AND(OR($M765=PL①!$A$25,$M765=PL①!$A$26,$M765=PL①!$A$27),OR($AG765=PL①!$H$26,$AG765=PL①!$H$27,$AG765=PL①!$H$28)),1,0)</f>
        <v>0</v>
      </c>
      <c r="EY765" s="21">
        <f t="shared" si="177"/>
        <v>0</v>
      </c>
      <c r="EZ765" s="112">
        <f>IF($EY765=0,1,IF($O$73="",0,VLOOKUP($O$73,PL②!$A$58:$P$1517,$EY765))+IF($AD$73="",0,VLOOKUP($AD$73,PL②!$A$58:$P$1517,$EY765))+IF($AS$73="",0,VLOOKUP($AS$73,PL②!$A$58:$P$1517,$EY765)))</f>
        <v>1</v>
      </c>
      <c r="FA765" s="21" t="str">
        <f t="shared" si="178"/>
        <v/>
      </c>
      <c r="FB765" s="112"/>
      <c r="FC765" s="21">
        <f>IF(OR($M765=PL①!$A$25,$M765=PL①!$A$26,$M765=PL①!$A$28,$M765=PL①!$A$29),1,0)</f>
        <v>0</v>
      </c>
      <c r="FF765" s="21">
        <f t="shared" si="179"/>
        <v>0</v>
      </c>
      <c r="FG765" s="21">
        <f t="shared" si="180"/>
        <v>0</v>
      </c>
      <c r="FH765" s="21">
        <f>IF(AND($AG765=PL①!$H$29,OR(入力①申請書項目!$M765=PL①!$A$25,入力①申請書項目!$M765=PL①!$A$26,入力①申請書項目!$M765=PL①!$A$27)),1,0)</f>
        <v>0</v>
      </c>
      <c r="FI765" s="21">
        <f>IF(AND($O$69=PL②!$G$1,入力①申請書項目!$AG765=PL①!$H$26,OR(入力①申請書項目!$M765=PL①!$A$25,入力①申請書項目!$M765=PL①!$A$26,入力①申請書項目!$M765=PL①!$A$28,入力①申請書項目!$M765=PL①!$A$29)),1,0)</f>
        <v>0</v>
      </c>
      <c r="FJ765" s="21">
        <f>IF(AND($AT765=PL①!$D$26,OR(入力①申請書項目!$M765=PL①!$A$25,入力①申請書項目!$M765=PL①!$A$26,入力①申請書項目!$M765=PL①!$A$27)),1,0)</f>
        <v>0</v>
      </c>
      <c r="FL765" s="37" t="str">
        <f t="shared" si="181"/>
        <v/>
      </c>
      <c r="FM765" s="37" t="str">
        <f t="shared" si="182"/>
        <v/>
      </c>
      <c r="FN765" s="37" t="str">
        <f t="shared" si="183"/>
        <v/>
      </c>
      <c r="FO765" s="37" t="str">
        <f t="shared" si="184"/>
        <v/>
      </c>
      <c r="FP765" s="37" t="str">
        <f t="shared" si="185"/>
        <v/>
      </c>
      <c r="FR765" s="54">
        <f t="shared" si="186"/>
        <v>1</v>
      </c>
      <c r="FS765" s="54" t="str">
        <f t="shared" si="187"/>
        <v/>
      </c>
    </row>
    <row r="766" spans="4:175">
      <c r="D766" s="410">
        <v>598</v>
      </c>
      <c r="E766" s="842"/>
      <c r="F766" s="843"/>
      <c r="G766" s="842"/>
      <c r="H766" s="843"/>
      <c r="I766" s="843"/>
      <c r="J766" s="842"/>
      <c r="K766" s="843"/>
      <c r="L766" s="843"/>
      <c r="M766" s="842"/>
      <c r="N766" s="842"/>
      <c r="O766" s="842"/>
      <c r="P766" s="842"/>
      <c r="Q766" s="853"/>
      <c r="R766" s="853"/>
      <c r="S766" s="853"/>
      <c r="T766" s="853"/>
      <c r="U766" s="853"/>
      <c r="V766" s="853"/>
      <c r="W766" s="853"/>
      <c r="X766" s="853"/>
      <c r="Y766" s="853"/>
      <c r="Z766" s="853"/>
      <c r="AA766" s="835"/>
      <c r="AB766" s="836"/>
      <c r="AC766" s="836"/>
      <c r="AD766" s="840"/>
      <c r="AE766" s="840"/>
      <c r="AF766" s="841"/>
      <c r="AG766" s="850"/>
      <c r="AH766" s="851"/>
      <c r="AI766" s="851"/>
      <c r="AJ766" s="852"/>
      <c r="AK766" s="839"/>
      <c r="AL766" s="839"/>
      <c r="AM766" s="839"/>
      <c r="AN766" s="854"/>
      <c r="AO766" s="840"/>
      <c r="AP766" s="849">
        <f t="shared" si="188"/>
        <v>0</v>
      </c>
      <c r="AQ766" s="849"/>
      <c r="AR766" s="849"/>
      <c r="AS766" s="849"/>
      <c r="AT766" s="847"/>
      <c r="AU766" s="848"/>
      <c r="AV766" s="834"/>
      <c r="AW766" s="834"/>
      <c r="AX766" s="834"/>
      <c r="AY766" s="834"/>
      <c r="AZ766" s="834"/>
      <c r="BA766" s="834"/>
      <c r="BB766" s="834"/>
      <c r="BC766" s="834"/>
      <c r="BD766" s="844"/>
      <c r="BE766" s="845"/>
      <c r="BF766" s="846"/>
      <c r="BG766" s="842"/>
      <c r="BH766" s="843"/>
      <c r="BI766" s="843"/>
      <c r="ET766" s="33"/>
      <c r="EU766" s="37">
        <f t="shared" si="175"/>
        <v>0</v>
      </c>
      <c r="EV766" s="37" t="str">
        <f t="shared" si="176"/>
        <v/>
      </c>
      <c r="EX766" s="21">
        <f>IF(AND(OR($M766=PL①!$A$25,$M766=PL①!$A$26,$M766=PL①!$A$27),OR($AG766=PL①!$H$26,$AG766=PL①!$H$27,$AG766=PL①!$H$28)),1,0)</f>
        <v>0</v>
      </c>
      <c r="EY766" s="21">
        <f t="shared" si="177"/>
        <v>0</v>
      </c>
      <c r="EZ766" s="112">
        <f>IF($EY766=0,1,IF($O$73="",0,VLOOKUP($O$73,PL②!$A$58:$P$1517,$EY766))+IF($AD$73="",0,VLOOKUP($AD$73,PL②!$A$58:$P$1517,$EY766))+IF($AS$73="",0,VLOOKUP($AS$73,PL②!$A$58:$P$1517,$EY766)))</f>
        <v>1</v>
      </c>
      <c r="FA766" s="21" t="str">
        <f t="shared" si="178"/>
        <v/>
      </c>
      <c r="FB766" s="112"/>
      <c r="FC766" s="21">
        <f>IF(OR($M766=PL①!$A$25,$M766=PL①!$A$26,$M766=PL①!$A$28,$M766=PL①!$A$29),1,0)</f>
        <v>0</v>
      </c>
      <c r="FF766" s="21">
        <f t="shared" si="179"/>
        <v>0</v>
      </c>
      <c r="FG766" s="21">
        <f t="shared" si="180"/>
        <v>0</v>
      </c>
      <c r="FH766" s="21">
        <f>IF(AND($AG766=PL①!$H$29,OR(入力①申請書項目!$M766=PL①!$A$25,入力①申請書項目!$M766=PL①!$A$26,入力①申請書項目!$M766=PL①!$A$27)),1,0)</f>
        <v>0</v>
      </c>
      <c r="FI766" s="21">
        <f>IF(AND($O$69=PL②!$G$1,入力①申請書項目!$AG766=PL①!$H$26,OR(入力①申請書項目!$M766=PL①!$A$25,入力①申請書項目!$M766=PL①!$A$26,入力①申請書項目!$M766=PL①!$A$28,入力①申請書項目!$M766=PL①!$A$29)),1,0)</f>
        <v>0</v>
      </c>
      <c r="FJ766" s="21">
        <f>IF(AND($AT766=PL①!$D$26,OR(入力①申請書項目!$M766=PL①!$A$25,入力①申請書項目!$M766=PL①!$A$26,入力①申請書項目!$M766=PL①!$A$27)),1,0)</f>
        <v>0</v>
      </c>
      <c r="FL766" s="37" t="str">
        <f t="shared" si="181"/>
        <v/>
      </c>
      <c r="FM766" s="37" t="str">
        <f t="shared" si="182"/>
        <v/>
      </c>
      <c r="FN766" s="37" t="str">
        <f t="shared" si="183"/>
        <v/>
      </c>
      <c r="FO766" s="37" t="str">
        <f t="shared" si="184"/>
        <v/>
      </c>
      <c r="FP766" s="37" t="str">
        <f t="shared" si="185"/>
        <v/>
      </c>
      <c r="FR766" s="54">
        <f t="shared" si="186"/>
        <v>1</v>
      </c>
      <c r="FS766" s="54" t="str">
        <f t="shared" si="187"/>
        <v/>
      </c>
    </row>
    <row r="767" spans="4:175">
      <c r="D767" s="410">
        <v>599</v>
      </c>
      <c r="E767" s="842"/>
      <c r="F767" s="843"/>
      <c r="G767" s="842"/>
      <c r="H767" s="843"/>
      <c r="I767" s="843"/>
      <c r="J767" s="842"/>
      <c r="K767" s="843"/>
      <c r="L767" s="843"/>
      <c r="M767" s="842"/>
      <c r="N767" s="842"/>
      <c r="O767" s="842"/>
      <c r="P767" s="842"/>
      <c r="Q767" s="853"/>
      <c r="R767" s="853"/>
      <c r="S767" s="853"/>
      <c r="T767" s="853"/>
      <c r="U767" s="853"/>
      <c r="V767" s="853"/>
      <c r="W767" s="853"/>
      <c r="X767" s="853"/>
      <c r="Y767" s="853"/>
      <c r="Z767" s="853"/>
      <c r="AA767" s="835"/>
      <c r="AB767" s="836"/>
      <c r="AC767" s="836"/>
      <c r="AD767" s="841"/>
      <c r="AE767" s="853"/>
      <c r="AF767" s="853"/>
      <c r="AG767" s="842"/>
      <c r="AH767" s="842"/>
      <c r="AI767" s="842"/>
      <c r="AJ767" s="842"/>
      <c r="AK767" s="839"/>
      <c r="AL767" s="839"/>
      <c r="AM767" s="839"/>
      <c r="AN767" s="853"/>
      <c r="AO767" s="853"/>
      <c r="AP767" s="849">
        <f t="shared" si="188"/>
        <v>0</v>
      </c>
      <c r="AQ767" s="849"/>
      <c r="AR767" s="849"/>
      <c r="AS767" s="849"/>
      <c r="AT767" s="855"/>
      <c r="AU767" s="855"/>
      <c r="AV767" s="834"/>
      <c r="AW767" s="834"/>
      <c r="AX767" s="834"/>
      <c r="AY767" s="834"/>
      <c r="AZ767" s="834"/>
      <c r="BA767" s="834"/>
      <c r="BB767" s="834"/>
      <c r="BC767" s="834"/>
      <c r="BD767" s="834"/>
      <c r="BE767" s="834"/>
      <c r="BF767" s="834"/>
      <c r="BG767" s="842"/>
      <c r="BH767" s="843"/>
      <c r="BI767" s="843"/>
      <c r="ET767" s="33"/>
      <c r="EU767" s="37">
        <f t="shared" si="175"/>
        <v>0</v>
      </c>
      <c r="EV767" s="37" t="str">
        <f t="shared" si="176"/>
        <v/>
      </c>
      <c r="EX767" s="21">
        <f>IF(AND(OR($M767=PL①!$A$25,$M767=PL①!$A$26,$M767=PL①!$A$27),OR($AG767=PL①!$H$26,$AG767=PL①!$H$27,$AG767=PL①!$H$28)),1,0)</f>
        <v>0</v>
      </c>
      <c r="EY767" s="21">
        <f t="shared" si="177"/>
        <v>0</v>
      </c>
      <c r="EZ767" s="112">
        <f>IF($EY767=0,1,IF($O$73="",0,VLOOKUP($O$73,PL②!$A$58:$P$1517,$EY767))+IF($AD$73="",0,VLOOKUP($AD$73,PL②!$A$58:$P$1517,$EY767))+IF($AS$73="",0,VLOOKUP($AS$73,PL②!$A$58:$P$1517,$EY767)))</f>
        <v>1</v>
      </c>
      <c r="FA767" s="21" t="str">
        <f t="shared" si="178"/>
        <v/>
      </c>
      <c r="FB767" s="112"/>
      <c r="FC767" s="21">
        <f>IF(OR($M767=PL①!$A$25,$M767=PL①!$A$26,$M767=PL①!$A$28,$M767=PL①!$A$29),1,0)</f>
        <v>0</v>
      </c>
      <c r="FF767" s="21">
        <f t="shared" si="179"/>
        <v>0</v>
      </c>
      <c r="FG767" s="21">
        <f t="shared" si="180"/>
        <v>0</v>
      </c>
      <c r="FH767" s="21">
        <f>IF(AND($AG767=PL①!$H$29,OR(入力①申請書項目!$M767=PL①!$A$25,入力①申請書項目!$M767=PL①!$A$26,入力①申請書項目!$M767=PL①!$A$27)),1,0)</f>
        <v>0</v>
      </c>
      <c r="FI767" s="21">
        <f>IF(AND($O$69=PL②!$G$1,入力①申請書項目!$AG767=PL①!$H$26,OR(入力①申請書項目!$M767=PL①!$A$25,入力①申請書項目!$M767=PL①!$A$26,入力①申請書項目!$M767=PL①!$A$28,入力①申請書項目!$M767=PL①!$A$29)),1,0)</f>
        <v>0</v>
      </c>
      <c r="FJ767" s="21">
        <f>IF(AND($AT767=PL①!$D$26,OR(入力①申請書項目!$M767=PL①!$A$25,入力①申請書項目!$M767=PL①!$A$26,入力①申請書項目!$M767=PL①!$A$27)),1,0)</f>
        <v>0</v>
      </c>
      <c r="FL767" s="37" t="str">
        <f t="shared" si="181"/>
        <v/>
      </c>
      <c r="FM767" s="37" t="str">
        <f t="shared" si="182"/>
        <v/>
      </c>
      <c r="FN767" s="37" t="str">
        <f t="shared" si="183"/>
        <v/>
      </c>
      <c r="FO767" s="37" t="str">
        <f t="shared" si="184"/>
        <v/>
      </c>
      <c r="FP767" s="37" t="str">
        <f t="shared" si="185"/>
        <v/>
      </c>
      <c r="FR767" s="54">
        <f t="shared" si="186"/>
        <v>1</v>
      </c>
      <c r="FS767" s="54" t="str">
        <f t="shared" si="187"/>
        <v/>
      </c>
    </row>
    <row r="768" spans="4:175">
      <c r="D768" s="410">
        <v>600</v>
      </c>
      <c r="E768" s="842"/>
      <c r="F768" s="843"/>
      <c r="G768" s="842"/>
      <c r="H768" s="843"/>
      <c r="I768" s="843"/>
      <c r="J768" s="842"/>
      <c r="K768" s="843"/>
      <c r="L768" s="843"/>
      <c r="M768" s="842"/>
      <c r="N768" s="842"/>
      <c r="O768" s="842"/>
      <c r="P768" s="842"/>
      <c r="Q768" s="853"/>
      <c r="R768" s="853"/>
      <c r="S768" s="853"/>
      <c r="T768" s="853"/>
      <c r="U768" s="853"/>
      <c r="V768" s="853"/>
      <c r="W768" s="853"/>
      <c r="X768" s="853"/>
      <c r="Y768" s="853"/>
      <c r="Z768" s="853"/>
      <c r="AA768" s="837"/>
      <c r="AB768" s="838"/>
      <c r="AC768" s="838"/>
      <c r="AD768" s="841"/>
      <c r="AE768" s="853"/>
      <c r="AF768" s="853"/>
      <c r="AG768" s="842"/>
      <c r="AH768" s="842"/>
      <c r="AI768" s="842"/>
      <c r="AJ768" s="842"/>
      <c r="AK768" s="839"/>
      <c r="AL768" s="839"/>
      <c r="AM768" s="839"/>
      <c r="AN768" s="853"/>
      <c r="AO768" s="853"/>
      <c r="AP768" s="849">
        <f t="shared" si="188"/>
        <v>0</v>
      </c>
      <c r="AQ768" s="849"/>
      <c r="AR768" s="849"/>
      <c r="AS768" s="849"/>
      <c r="AT768" s="855"/>
      <c r="AU768" s="855"/>
      <c r="AV768" s="834"/>
      <c r="AW768" s="834"/>
      <c r="AX768" s="834"/>
      <c r="AY768" s="834"/>
      <c r="AZ768" s="834"/>
      <c r="BA768" s="834"/>
      <c r="BB768" s="834"/>
      <c r="BC768" s="834"/>
      <c r="BD768" s="834"/>
      <c r="BE768" s="834"/>
      <c r="BF768" s="834"/>
      <c r="BG768" s="842"/>
      <c r="BH768" s="843"/>
      <c r="BI768" s="843"/>
      <c r="ET768" s="33"/>
      <c r="EU768" s="37">
        <f t="shared" si="175"/>
        <v>0</v>
      </c>
      <c r="EV768" s="37" t="str">
        <f t="shared" si="176"/>
        <v/>
      </c>
      <c r="EX768" s="21">
        <f>IF(AND(OR($M768=PL①!$A$25,$M768=PL①!$A$26,$M768=PL①!$A$27),OR($AG768=PL①!$H$26,$AG768=PL①!$H$27,$AG768=PL①!$H$28)),1,0)</f>
        <v>0</v>
      </c>
      <c r="EY768" s="21">
        <f t="shared" si="177"/>
        <v>0</v>
      </c>
      <c r="EZ768" s="112">
        <f>IF($EY768=0,1,IF($O$73="",0,VLOOKUP($O$73,PL②!$A$58:$P$1517,$EY768))+IF($AD$73="",0,VLOOKUP($AD$73,PL②!$A$58:$P$1517,$EY768))+IF($AS$73="",0,VLOOKUP($AS$73,PL②!$A$58:$P$1517,$EY768)))</f>
        <v>1</v>
      </c>
      <c r="FA768" s="21" t="str">
        <f t="shared" si="178"/>
        <v/>
      </c>
      <c r="FB768" s="112"/>
      <c r="FC768" s="21">
        <f>IF(OR($M768=PL①!$A$25,$M768=PL①!$A$26,$M768=PL①!$A$28,$M768=PL①!$A$29),1,0)</f>
        <v>0</v>
      </c>
      <c r="FF768" s="21">
        <f t="shared" si="179"/>
        <v>0</v>
      </c>
      <c r="FG768" s="21">
        <f t="shared" si="180"/>
        <v>0</v>
      </c>
      <c r="FH768" s="21">
        <f>IF(AND($AG768=PL①!$H$29,OR(入力①申請書項目!$M768=PL①!$A$25,入力①申請書項目!$M768=PL①!$A$26,入力①申請書項目!$M768=PL①!$A$27)),1,0)</f>
        <v>0</v>
      </c>
      <c r="FI768" s="21">
        <f>IF(AND($O$69=PL②!$G$1,入力①申請書項目!$AG768=PL①!$H$26,OR(入力①申請書項目!$M768=PL①!$A$25,入力①申請書項目!$M768=PL①!$A$26,入力①申請書項目!$M768=PL①!$A$28,入力①申請書項目!$M768=PL①!$A$29)),1,0)</f>
        <v>0</v>
      </c>
      <c r="FJ768" s="21">
        <f>IF(AND($AT768=PL①!$D$26,OR(入力①申請書項目!$M768=PL①!$A$25,入力①申請書項目!$M768=PL①!$A$26,入力①申請書項目!$M768=PL①!$A$27)),1,0)</f>
        <v>0</v>
      </c>
      <c r="FL768" s="37" t="str">
        <f t="shared" si="181"/>
        <v/>
      </c>
      <c r="FM768" s="37" t="str">
        <f t="shared" si="182"/>
        <v/>
      </c>
      <c r="FN768" s="37" t="str">
        <f t="shared" si="183"/>
        <v/>
      </c>
      <c r="FO768" s="37" t="str">
        <f t="shared" si="184"/>
        <v/>
      </c>
      <c r="FP768" s="37" t="str">
        <f t="shared" si="185"/>
        <v/>
      </c>
      <c r="FR768" s="54">
        <f t="shared" si="186"/>
        <v>1</v>
      </c>
      <c r="FS768" s="54" t="str">
        <f t="shared" si="187"/>
        <v/>
      </c>
    </row>
    <row r="769" spans="4:175">
      <c r="D769" s="410">
        <v>601</v>
      </c>
      <c r="E769" s="842"/>
      <c r="F769" s="843"/>
      <c r="G769" s="842"/>
      <c r="H769" s="843"/>
      <c r="I769" s="843"/>
      <c r="J769" s="842"/>
      <c r="K769" s="843"/>
      <c r="L769" s="843"/>
      <c r="M769" s="842"/>
      <c r="N769" s="842"/>
      <c r="O769" s="842"/>
      <c r="P769" s="842"/>
      <c r="Q769" s="853"/>
      <c r="R769" s="853"/>
      <c r="S769" s="853"/>
      <c r="T769" s="853"/>
      <c r="U769" s="853"/>
      <c r="V769" s="853"/>
      <c r="W769" s="853"/>
      <c r="X769" s="853"/>
      <c r="Y769" s="853"/>
      <c r="Z769" s="853"/>
      <c r="AA769" s="835"/>
      <c r="AB769" s="836"/>
      <c r="AC769" s="836"/>
      <c r="AD769" s="840"/>
      <c r="AE769" s="840"/>
      <c r="AF769" s="841"/>
      <c r="AG769" s="850"/>
      <c r="AH769" s="851"/>
      <c r="AI769" s="851"/>
      <c r="AJ769" s="852"/>
      <c r="AK769" s="839"/>
      <c r="AL769" s="839"/>
      <c r="AM769" s="839"/>
      <c r="AN769" s="854"/>
      <c r="AO769" s="840"/>
      <c r="AP769" s="849">
        <f t="shared" si="188"/>
        <v>0</v>
      </c>
      <c r="AQ769" s="849"/>
      <c r="AR769" s="849"/>
      <c r="AS769" s="849"/>
      <c r="AT769" s="847"/>
      <c r="AU769" s="848"/>
      <c r="AV769" s="834"/>
      <c r="AW769" s="834"/>
      <c r="AX769" s="834"/>
      <c r="AY769" s="834"/>
      <c r="AZ769" s="834"/>
      <c r="BA769" s="834"/>
      <c r="BB769" s="834"/>
      <c r="BC769" s="834"/>
      <c r="BD769" s="844"/>
      <c r="BE769" s="845"/>
      <c r="BF769" s="846"/>
      <c r="BG769" s="842"/>
      <c r="BH769" s="843"/>
      <c r="BI769" s="843"/>
      <c r="ET769" s="33"/>
      <c r="EU769" s="37">
        <f t="shared" si="175"/>
        <v>0</v>
      </c>
      <c r="EV769" s="37" t="str">
        <f t="shared" si="176"/>
        <v/>
      </c>
      <c r="EX769" s="21">
        <f>IF(AND(OR($M769=PL①!$A$25,$M769=PL①!$A$26,$M769=PL①!$A$27),OR($AG769=PL①!$H$26,$AG769=PL①!$H$27,$AG769=PL①!$H$28)),1,0)</f>
        <v>0</v>
      </c>
      <c r="EY769" s="21">
        <f t="shared" si="177"/>
        <v>0</v>
      </c>
      <c r="EZ769" s="112">
        <f>IF($EY769=0,1,IF($O$73="",0,VLOOKUP($O$73,PL②!$A$58:$P$1517,$EY769))+IF($AD$73="",0,VLOOKUP($AD$73,PL②!$A$58:$P$1517,$EY769))+IF($AS$73="",0,VLOOKUP($AS$73,PL②!$A$58:$P$1517,$EY769)))</f>
        <v>1</v>
      </c>
      <c r="FA769" s="21" t="str">
        <f t="shared" si="178"/>
        <v/>
      </c>
      <c r="FB769" s="112"/>
      <c r="FC769" s="21">
        <f>IF(OR($M769=PL①!$A$25,$M769=PL①!$A$26,$M769=PL①!$A$28,$M769=PL①!$A$29),1,0)</f>
        <v>0</v>
      </c>
      <c r="FF769" s="21">
        <f t="shared" si="179"/>
        <v>0</v>
      </c>
      <c r="FG769" s="21">
        <f t="shared" si="180"/>
        <v>0</v>
      </c>
      <c r="FH769" s="21">
        <f>IF(AND($AG769=PL①!$H$29,OR(入力①申請書項目!$M769=PL①!$A$25,入力①申請書項目!$M769=PL①!$A$26,入力①申請書項目!$M769=PL①!$A$27)),1,0)</f>
        <v>0</v>
      </c>
      <c r="FI769" s="21">
        <f>IF(AND($O$69=PL②!$G$1,入力①申請書項目!$AG769=PL①!$H$26,OR(入力①申請書項目!$M769=PL①!$A$25,入力①申請書項目!$M769=PL①!$A$26,入力①申請書項目!$M769=PL①!$A$28,入力①申請書項目!$M769=PL①!$A$29)),1,0)</f>
        <v>0</v>
      </c>
      <c r="FJ769" s="21">
        <f>IF(AND($AT769=PL①!$D$26,OR(入力①申請書項目!$M769=PL①!$A$25,入力①申請書項目!$M769=PL①!$A$26,入力①申請書項目!$M769=PL①!$A$27)),1,0)</f>
        <v>0</v>
      </c>
      <c r="FL769" s="37" t="str">
        <f t="shared" si="181"/>
        <v/>
      </c>
      <c r="FM769" s="37" t="str">
        <f t="shared" si="182"/>
        <v/>
      </c>
      <c r="FN769" s="37" t="str">
        <f t="shared" si="183"/>
        <v/>
      </c>
      <c r="FO769" s="37" t="str">
        <f t="shared" si="184"/>
        <v/>
      </c>
      <c r="FP769" s="37" t="str">
        <f t="shared" si="185"/>
        <v/>
      </c>
      <c r="FR769" s="54">
        <f t="shared" si="186"/>
        <v>1</v>
      </c>
      <c r="FS769" s="54" t="str">
        <f t="shared" si="187"/>
        <v/>
      </c>
    </row>
    <row r="770" spans="4:175">
      <c r="D770" s="410">
        <v>602</v>
      </c>
      <c r="E770" s="842"/>
      <c r="F770" s="843"/>
      <c r="G770" s="842"/>
      <c r="H770" s="843"/>
      <c r="I770" s="843"/>
      <c r="J770" s="842"/>
      <c r="K770" s="843"/>
      <c r="L770" s="843"/>
      <c r="M770" s="842"/>
      <c r="N770" s="842"/>
      <c r="O770" s="842"/>
      <c r="P770" s="842"/>
      <c r="Q770" s="853"/>
      <c r="R770" s="853"/>
      <c r="S770" s="853"/>
      <c r="T770" s="853"/>
      <c r="U770" s="853"/>
      <c r="V770" s="853"/>
      <c r="W770" s="853"/>
      <c r="X770" s="853"/>
      <c r="Y770" s="853"/>
      <c r="Z770" s="853"/>
      <c r="AA770" s="835"/>
      <c r="AB770" s="836"/>
      <c r="AC770" s="836"/>
      <c r="AD770" s="841"/>
      <c r="AE770" s="853"/>
      <c r="AF770" s="853"/>
      <c r="AG770" s="842"/>
      <c r="AH770" s="842"/>
      <c r="AI770" s="842"/>
      <c r="AJ770" s="842"/>
      <c r="AK770" s="839"/>
      <c r="AL770" s="839"/>
      <c r="AM770" s="839"/>
      <c r="AN770" s="853"/>
      <c r="AO770" s="853"/>
      <c r="AP770" s="849">
        <f t="shared" si="188"/>
        <v>0</v>
      </c>
      <c r="AQ770" s="849"/>
      <c r="AR770" s="849"/>
      <c r="AS770" s="849"/>
      <c r="AT770" s="855"/>
      <c r="AU770" s="855"/>
      <c r="AV770" s="834"/>
      <c r="AW770" s="834"/>
      <c r="AX770" s="834"/>
      <c r="AY770" s="834"/>
      <c r="AZ770" s="834"/>
      <c r="BA770" s="834"/>
      <c r="BB770" s="834"/>
      <c r="BC770" s="834"/>
      <c r="BD770" s="834"/>
      <c r="BE770" s="834"/>
      <c r="BF770" s="834"/>
      <c r="BG770" s="842"/>
      <c r="BH770" s="843"/>
      <c r="BI770" s="843"/>
      <c r="ET770" s="33"/>
      <c r="EU770" s="37">
        <f t="shared" si="175"/>
        <v>0</v>
      </c>
      <c r="EV770" s="37" t="str">
        <f t="shared" si="176"/>
        <v/>
      </c>
      <c r="EX770" s="21">
        <f>IF(AND(OR($M770=PL①!$A$25,$M770=PL①!$A$26,$M770=PL①!$A$27),OR($AG770=PL①!$H$26,$AG770=PL①!$H$27,$AG770=PL①!$H$28)),1,0)</f>
        <v>0</v>
      </c>
      <c r="EY770" s="21">
        <f t="shared" si="177"/>
        <v>0</v>
      </c>
      <c r="EZ770" s="112">
        <f>IF($EY770=0,1,IF($O$73="",0,VLOOKUP($O$73,PL②!$A$58:$P$1517,$EY770))+IF($AD$73="",0,VLOOKUP($AD$73,PL②!$A$58:$P$1517,$EY770))+IF($AS$73="",0,VLOOKUP($AS$73,PL②!$A$58:$P$1517,$EY770)))</f>
        <v>1</v>
      </c>
      <c r="FA770" s="21" t="str">
        <f t="shared" si="178"/>
        <v/>
      </c>
      <c r="FB770" s="112"/>
      <c r="FC770" s="21">
        <f>IF(OR($M770=PL①!$A$25,$M770=PL①!$A$26,$M770=PL①!$A$28,$M770=PL①!$A$29),1,0)</f>
        <v>0</v>
      </c>
      <c r="FF770" s="21">
        <f t="shared" si="179"/>
        <v>0</v>
      </c>
      <c r="FG770" s="21">
        <f t="shared" si="180"/>
        <v>0</v>
      </c>
      <c r="FH770" s="21">
        <f>IF(AND($AG770=PL①!$H$29,OR(入力①申請書項目!$M770=PL①!$A$25,入力①申請書項目!$M770=PL①!$A$26,入力①申請書項目!$M770=PL①!$A$27)),1,0)</f>
        <v>0</v>
      </c>
      <c r="FI770" s="21">
        <f>IF(AND($O$69=PL②!$G$1,入力①申請書項目!$AG770=PL①!$H$26,OR(入力①申請書項目!$M770=PL①!$A$25,入力①申請書項目!$M770=PL①!$A$26,入力①申請書項目!$M770=PL①!$A$28,入力①申請書項目!$M770=PL①!$A$29)),1,0)</f>
        <v>0</v>
      </c>
      <c r="FJ770" s="21">
        <f>IF(AND($AT770=PL①!$D$26,OR(入力①申請書項目!$M770=PL①!$A$25,入力①申請書項目!$M770=PL①!$A$26,入力①申請書項目!$M770=PL①!$A$27)),1,0)</f>
        <v>0</v>
      </c>
      <c r="FL770" s="37" t="str">
        <f t="shared" si="181"/>
        <v/>
      </c>
      <c r="FM770" s="37" t="str">
        <f t="shared" si="182"/>
        <v/>
      </c>
      <c r="FN770" s="37" t="str">
        <f t="shared" si="183"/>
        <v/>
      </c>
      <c r="FO770" s="37" t="str">
        <f t="shared" si="184"/>
        <v/>
      </c>
      <c r="FP770" s="37" t="str">
        <f t="shared" si="185"/>
        <v/>
      </c>
      <c r="FR770" s="54">
        <f t="shared" si="186"/>
        <v>1</v>
      </c>
      <c r="FS770" s="54" t="str">
        <f t="shared" si="187"/>
        <v/>
      </c>
    </row>
    <row r="771" spans="4:175">
      <c r="D771" s="410">
        <v>603</v>
      </c>
      <c r="E771" s="842"/>
      <c r="F771" s="843"/>
      <c r="G771" s="842"/>
      <c r="H771" s="843"/>
      <c r="I771" s="843"/>
      <c r="J771" s="842"/>
      <c r="K771" s="843"/>
      <c r="L771" s="843"/>
      <c r="M771" s="842"/>
      <c r="N771" s="842"/>
      <c r="O771" s="842"/>
      <c r="P771" s="842"/>
      <c r="Q771" s="853"/>
      <c r="R771" s="853"/>
      <c r="S771" s="853"/>
      <c r="T771" s="853"/>
      <c r="U771" s="853"/>
      <c r="V771" s="853"/>
      <c r="W771" s="853"/>
      <c r="X771" s="853"/>
      <c r="Y771" s="853"/>
      <c r="Z771" s="853"/>
      <c r="AA771" s="837"/>
      <c r="AB771" s="838"/>
      <c r="AC771" s="838"/>
      <c r="AD771" s="841"/>
      <c r="AE771" s="853"/>
      <c r="AF771" s="853"/>
      <c r="AG771" s="842"/>
      <c r="AH771" s="842"/>
      <c r="AI771" s="842"/>
      <c r="AJ771" s="842"/>
      <c r="AK771" s="839"/>
      <c r="AL771" s="839"/>
      <c r="AM771" s="839"/>
      <c r="AN771" s="853"/>
      <c r="AO771" s="853"/>
      <c r="AP771" s="849">
        <f t="shared" si="188"/>
        <v>0</v>
      </c>
      <c r="AQ771" s="849"/>
      <c r="AR771" s="849"/>
      <c r="AS771" s="849"/>
      <c r="AT771" s="855"/>
      <c r="AU771" s="855"/>
      <c r="AV771" s="834"/>
      <c r="AW771" s="834"/>
      <c r="AX771" s="834"/>
      <c r="AY771" s="834"/>
      <c r="AZ771" s="834"/>
      <c r="BA771" s="834"/>
      <c r="BB771" s="834"/>
      <c r="BC771" s="834"/>
      <c r="BD771" s="834"/>
      <c r="BE771" s="834"/>
      <c r="BF771" s="834"/>
      <c r="BG771" s="842"/>
      <c r="BH771" s="843"/>
      <c r="BI771" s="843"/>
      <c r="ET771" s="33"/>
      <c r="EU771" s="37">
        <f t="shared" si="175"/>
        <v>0</v>
      </c>
      <c r="EV771" s="37" t="str">
        <f t="shared" si="176"/>
        <v/>
      </c>
      <c r="EX771" s="21">
        <f>IF(AND(OR($M771=PL①!$A$25,$M771=PL①!$A$26,$M771=PL①!$A$27),OR($AG771=PL①!$H$26,$AG771=PL①!$H$27,$AG771=PL①!$H$28)),1,0)</f>
        <v>0</v>
      </c>
      <c r="EY771" s="21">
        <f t="shared" si="177"/>
        <v>0</v>
      </c>
      <c r="EZ771" s="112">
        <f>IF($EY771=0,1,IF($O$73="",0,VLOOKUP($O$73,PL②!$A$58:$P$1517,$EY771))+IF($AD$73="",0,VLOOKUP($AD$73,PL②!$A$58:$P$1517,$EY771))+IF($AS$73="",0,VLOOKUP($AS$73,PL②!$A$58:$P$1517,$EY771)))</f>
        <v>1</v>
      </c>
      <c r="FA771" s="21" t="str">
        <f t="shared" si="178"/>
        <v/>
      </c>
      <c r="FB771" s="112"/>
      <c r="FC771" s="21">
        <f>IF(OR($M771=PL①!$A$25,$M771=PL①!$A$26,$M771=PL①!$A$28,$M771=PL①!$A$29),1,0)</f>
        <v>0</v>
      </c>
      <c r="FF771" s="21">
        <f t="shared" si="179"/>
        <v>0</v>
      </c>
      <c r="FG771" s="21">
        <f t="shared" si="180"/>
        <v>0</v>
      </c>
      <c r="FH771" s="21">
        <f>IF(AND($AG771=PL①!$H$29,OR(入力①申請書項目!$M771=PL①!$A$25,入力①申請書項目!$M771=PL①!$A$26,入力①申請書項目!$M771=PL①!$A$27)),1,0)</f>
        <v>0</v>
      </c>
      <c r="FI771" s="21">
        <f>IF(AND($O$69=PL②!$G$1,入力①申請書項目!$AG771=PL①!$H$26,OR(入力①申請書項目!$M771=PL①!$A$25,入力①申請書項目!$M771=PL①!$A$26,入力①申請書項目!$M771=PL①!$A$28,入力①申請書項目!$M771=PL①!$A$29)),1,0)</f>
        <v>0</v>
      </c>
      <c r="FJ771" s="21">
        <f>IF(AND($AT771=PL①!$D$26,OR(入力①申請書項目!$M771=PL①!$A$25,入力①申請書項目!$M771=PL①!$A$26,入力①申請書項目!$M771=PL①!$A$27)),1,0)</f>
        <v>0</v>
      </c>
      <c r="FL771" s="37" t="str">
        <f t="shared" si="181"/>
        <v/>
      </c>
      <c r="FM771" s="37" t="str">
        <f t="shared" si="182"/>
        <v/>
      </c>
      <c r="FN771" s="37" t="str">
        <f t="shared" si="183"/>
        <v/>
      </c>
      <c r="FO771" s="37" t="str">
        <f t="shared" si="184"/>
        <v/>
      </c>
      <c r="FP771" s="37" t="str">
        <f t="shared" si="185"/>
        <v/>
      </c>
      <c r="FR771" s="54">
        <f t="shared" si="186"/>
        <v>1</v>
      </c>
      <c r="FS771" s="54" t="str">
        <f t="shared" si="187"/>
        <v/>
      </c>
    </row>
    <row r="772" spans="4:175">
      <c r="D772" s="410">
        <v>604</v>
      </c>
      <c r="E772" s="842"/>
      <c r="F772" s="843"/>
      <c r="G772" s="842"/>
      <c r="H772" s="843"/>
      <c r="I772" s="843"/>
      <c r="J772" s="842"/>
      <c r="K772" s="843"/>
      <c r="L772" s="843"/>
      <c r="M772" s="842"/>
      <c r="N772" s="842"/>
      <c r="O772" s="842"/>
      <c r="P772" s="842"/>
      <c r="Q772" s="853"/>
      <c r="R772" s="853"/>
      <c r="S772" s="853"/>
      <c r="T772" s="853"/>
      <c r="U772" s="853"/>
      <c r="V772" s="853"/>
      <c r="W772" s="853"/>
      <c r="X772" s="853"/>
      <c r="Y772" s="853"/>
      <c r="Z772" s="853"/>
      <c r="AA772" s="835"/>
      <c r="AB772" s="836"/>
      <c r="AC772" s="836"/>
      <c r="AD772" s="840"/>
      <c r="AE772" s="840"/>
      <c r="AF772" s="841"/>
      <c r="AG772" s="850"/>
      <c r="AH772" s="851"/>
      <c r="AI772" s="851"/>
      <c r="AJ772" s="852"/>
      <c r="AK772" s="839"/>
      <c r="AL772" s="839"/>
      <c r="AM772" s="839"/>
      <c r="AN772" s="854"/>
      <c r="AO772" s="840"/>
      <c r="AP772" s="849">
        <f t="shared" si="188"/>
        <v>0</v>
      </c>
      <c r="AQ772" s="849"/>
      <c r="AR772" s="849"/>
      <c r="AS772" s="849"/>
      <c r="AT772" s="847"/>
      <c r="AU772" s="848"/>
      <c r="AV772" s="834"/>
      <c r="AW772" s="834"/>
      <c r="AX772" s="834"/>
      <c r="AY772" s="834"/>
      <c r="AZ772" s="834"/>
      <c r="BA772" s="834"/>
      <c r="BB772" s="834"/>
      <c r="BC772" s="834"/>
      <c r="BD772" s="844"/>
      <c r="BE772" s="845"/>
      <c r="BF772" s="846"/>
      <c r="BG772" s="842"/>
      <c r="BH772" s="843"/>
      <c r="BI772" s="843"/>
      <c r="ET772" s="33"/>
      <c r="EU772" s="37">
        <f t="shared" si="175"/>
        <v>0</v>
      </c>
      <c r="EV772" s="37" t="str">
        <f t="shared" si="176"/>
        <v/>
      </c>
      <c r="EX772" s="21">
        <f>IF(AND(OR($M772=PL①!$A$25,$M772=PL①!$A$26,$M772=PL①!$A$27),OR($AG772=PL①!$H$26,$AG772=PL①!$H$27,$AG772=PL①!$H$28)),1,0)</f>
        <v>0</v>
      </c>
      <c r="EY772" s="21">
        <f t="shared" si="177"/>
        <v>0</v>
      </c>
      <c r="EZ772" s="112">
        <f>IF($EY772=0,1,IF($O$73="",0,VLOOKUP($O$73,PL②!$A$58:$P$1517,$EY772))+IF($AD$73="",0,VLOOKUP($AD$73,PL②!$A$58:$P$1517,$EY772))+IF($AS$73="",0,VLOOKUP($AS$73,PL②!$A$58:$P$1517,$EY772)))</f>
        <v>1</v>
      </c>
      <c r="FA772" s="21" t="str">
        <f t="shared" si="178"/>
        <v/>
      </c>
      <c r="FB772" s="112"/>
      <c r="FC772" s="21">
        <f>IF(OR($M772=PL①!$A$25,$M772=PL①!$A$26,$M772=PL①!$A$28,$M772=PL①!$A$29),1,0)</f>
        <v>0</v>
      </c>
      <c r="FF772" s="21">
        <f t="shared" si="179"/>
        <v>0</v>
      </c>
      <c r="FG772" s="21">
        <f t="shared" si="180"/>
        <v>0</v>
      </c>
      <c r="FH772" s="21">
        <f>IF(AND($AG772=PL①!$H$29,OR(入力①申請書項目!$M772=PL①!$A$25,入力①申請書項目!$M772=PL①!$A$26,入力①申請書項目!$M772=PL①!$A$27)),1,0)</f>
        <v>0</v>
      </c>
      <c r="FI772" s="21">
        <f>IF(AND($O$69=PL②!$G$1,入力①申請書項目!$AG772=PL①!$H$26,OR(入力①申請書項目!$M772=PL①!$A$25,入力①申請書項目!$M772=PL①!$A$26,入力①申請書項目!$M772=PL①!$A$28,入力①申請書項目!$M772=PL①!$A$29)),1,0)</f>
        <v>0</v>
      </c>
      <c r="FJ772" s="21">
        <f>IF(AND($AT772=PL①!$D$26,OR(入力①申請書項目!$M772=PL①!$A$25,入力①申請書項目!$M772=PL①!$A$26,入力①申請書項目!$M772=PL①!$A$27)),1,0)</f>
        <v>0</v>
      </c>
      <c r="FL772" s="37" t="str">
        <f t="shared" si="181"/>
        <v/>
      </c>
      <c r="FM772" s="37" t="str">
        <f t="shared" si="182"/>
        <v/>
      </c>
      <c r="FN772" s="37" t="str">
        <f t="shared" si="183"/>
        <v/>
      </c>
      <c r="FO772" s="37" t="str">
        <f t="shared" si="184"/>
        <v/>
      </c>
      <c r="FP772" s="37" t="str">
        <f t="shared" si="185"/>
        <v/>
      </c>
      <c r="FR772" s="54">
        <f t="shared" si="186"/>
        <v>1</v>
      </c>
      <c r="FS772" s="54" t="str">
        <f t="shared" si="187"/>
        <v/>
      </c>
    </row>
    <row r="773" spans="4:175">
      <c r="D773" s="410">
        <v>605</v>
      </c>
      <c r="E773" s="842"/>
      <c r="F773" s="843"/>
      <c r="G773" s="842"/>
      <c r="H773" s="843"/>
      <c r="I773" s="843"/>
      <c r="J773" s="842"/>
      <c r="K773" s="843"/>
      <c r="L773" s="843"/>
      <c r="M773" s="842"/>
      <c r="N773" s="842"/>
      <c r="O773" s="842"/>
      <c r="P773" s="842"/>
      <c r="Q773" s="853"/>
      <c r="R773" s="853"/>
      <c r="S773" s="853"/>
      <c r="T773" s="853"/>
      <c r="U773" s="853"/>
      <c r="V773" s="853"/>
      <c r="W773" s="853"/>
      <c r="X773" s="853"/>
      <c r="Y773" s="853"/>
      <c r="Z773" s="853"/>
      <c r="AA773" s="835"/>
      <c r="AB773" s="836"/>
      <c r="AC773" s="836"/>
      <c r="AD773" s="841"/>
      <c r="AE773" s="853"/>
      <c r="AF773" s="853"/>
      <c r="AG773" s="842"/>
      <c r="AH773" s="842"/>
      <c r="AI773" s="842"/>
      <c r="AJ773" s="842"/>
      <c r="AK773" s="839"/>
      <c r="AL773" s="839"/>
      <c r="AM773" s="839"/>
      <c r="AN773" s="853"/>
      <c r="AO773" s="853"/>
      <c r="AP773" s="849">
        <f t="shared" si="188"/>
        <v>0</v>
      </c>
      <c r="AQ773" s="849"/>
      <c r="AR773" s="849"/>
      <c r="AS773" s="849"/>
      <c r="AT773" s="855"/>
      <c r="AU773" s="855"/>
      <c r="AV773" s="834"/>
      <c r="AW773" s="834"/>
      <c r="AX773" s="834"/>
      <c r="AY773" s="834"/>
      <c r="AZ773" s="834"/>
      <c r="BA773" s="834"/>
      <c r="BB773" s="834"/>
      <c r="BC773" s="834"/>
      <c r="BD773" s="834"/>
      <c r="BE773" s="834"/>
      <c r="BF773" s="834"/>
      <c r="BG773" s="842"/>
      <c r="BH773" s="843"/>
      <c r="BI773" s="843"/>
      <c r="ET773" s="33"/>
      <c r="EU773" s="37">
        <f t="shared" si="175"/>
        <v>0</v>
      </c>
      <c r="EV773" s="37" t="str">
        <f t="shared" si="176"/>
        <v/>
      </c>
      <c r="EX773" s="21">
        <f>IF(AND(OR($M773=PL①!$A$25,$M773=PL①!$A$26,$M773=PL①!$A$27),OR($AG773=PL①!$H$26,$AG773=PL①!$H$27,$AG773=PL①!$H$28)),1,0)</f>
        <v>0</v>
      </c>
      <c r="EY773" s="21">
        <f t="shared" si="177"/>
        <v>0</v>
      </c>
      <c r="EZ773" s="112">
        <f>IF($EY773=0,1,IF($O$73="",0,VLOOKUP($O$73,PL②!$A$58:$P$1517,$EY773))+IF($AD$73="",0,VLOOKUP($AD$73,PL②!$A$58:$P$1517,$EY773))+IF($AS$73="",0,VLOOKUP($AS$73,PL②!$A$58:$P$1517,$EY773)))</f>
        <v>1</v>
      </c>
      <c r="FA773" s="21" t="str">
        <f t="shared" si="178"/>
        <v/>
      </c>
      <c r="FB773" s="112"/>
      <c r="FC773" s="21">
        <f>IF(OR($M773=PL①!$A$25,$M773=PL①!$A$26,$M773=PL①!$A$28,$M773=PL①!$A$29),1,0)</f>
        <v>0</v>
      </c>
      <c r="FF773" s="21">
        <f t="shared" si="179"/>
        <v>0</v>
      </c>
      <c r="FG773" s="21">
        <f t="shared" si="180"/>
        <v>0</v>
      </c>
      <c r="FH773" s="21">
        <f>IF(AND($AG773=PL①!$H$29,OR(入力①申請書項目!$M773=PL①!$A$25,入力①申請書項目!$M773=PL①!$A$26,入力①申請書項目!$M773=PL①!$A$27)),1,0)</f>
        <v>0</v>
      </c>
      <c r="FI773" s="21">
        <f>IF(AND($O$69=PL②!$G$1,入力①申請書項目!$AG773=PL①!$H$26,OR(入力①申請書項目!$M773=PL①!$A$25,入力①申請書項目!$M773=PL①!$A$26,入力①申請書項目!$M773=PL①!$A$28,入力①申請書項目!$M773=PL①!$A$29)),1,0)</f>
        <v>0</v>
      </c>
      <c r="FJ773" s="21">
        <f>IF(AND($AT773=PL①!$D$26,OR(入力①申請書項目!$M773=PL①!$A$25,入力①申請書項目!$M773=PL①!$A$26,入力①申請書項目!$M773=PL①!$A$27)),1,0)</f>
        <v>0</v>
      </c>
      <c r="FL773" s="37" t="str">
        <f t="shared" si="181"/>
        <v/>
      </c>
      <c r="FM773" s="37" t="str">
        <f t="shared" si="182"/>
        <v/>
      </c>
      <c r="FN773" s="37" t="str">
        <f t="shared" si="183"/>
        <v/>
      </c>
      <c r="FO773" s="37" t="str">
        <f t="shared" si="184"/>
        <v/>
      </c>
      <c r="FP773" s="37" t="str">
        <f t="shared" si="185"/>
        <v/>
      </c>
      <c r="FR773" s="54">
        <f t="shared" si="186"/>
        <v>1</v>
      </c>
      <c r="FS773" s="54" t="str">
        <f t="shared" si="187"/>
        <v/>
      </c>
    </row>
    <row r="774" spans="4:175">
      <c r="D774" s="410">
        <v>606</v>
      </c>
      <c r="E774" s="842"/>
      <c r="F774" s="843"/>
      <c r="G774" s="842"/>
      <c r="H774" s="843"/>
      <c r="I774" s="843"/>
      <c r="J774" s="842"/>
      <c r="K774" s="843"/>
      <c r="L774" s="843"/>
      <c r="M774" s="842"/>
      <c r="N774" s="842"/>
      <c r="O774" s="842"/>
      <c r="P774" s="842"/>
      <c r="Q774" s="853"/>
      <c r="R774" s="853"/>
      <c r="S774" s="853"/>
      <c r="T774" s="853"/>
      <c r="U774" s="853"/>
      <c r="V774" s="853"/>
      <c r="W774" s="853"/>
      <c r="X774" s="853"/>
      <c r="Y774" s="853"/>
      <c r="Z774" s="853"/>
      <c r="AA774" s="837"/>
      <c r="AB774" s="838"/>
      <c r="AC774" s="838"/>
      <c r="AD774" s="841"/>
      <c r="AE774" s="853"/>
      <c r="AF774" s="853"/>
      <c r="AG774" s="842"/>
      <c r="AH774" s="842"/>
      <c r="AI774" s="842"/>
      <c r="AJ774" s="842"/>
      <c r="AK774" s="839"/>
      <c r="AL774" s="839"/>
      <c r="AM774" s="839"/>
      <c r="AN774" s="853"/>
      <c r="AO774" s="853"/>
      <c r="AP774" s="849">
        <f t="shared" si="188"/>
        <v>0</v>
      </c>
      <c r="AQ774" s="849"/>
      <c r="AR774" s="849"/>
      <c r="AS774" s="849"/>
      <c r="AT774" s="855"/>
      <c r="AU774" s="855"/>
      <c r="AV774" s="834"/>
      <c r="AW774" s="834"/>
      <c r="AX774" s="834"/>
      <c r="AY774" s="834"/>
      <c r="AZ774" s="834"/>
      <c r="BA774" s="834"/>
      <c r="BB774" s="834"/>
      <c r="BC774" s="834"/>
      <c r="BD774" s="834"/>
      <c r="BE774" s="834"/>
      <c r="BF774" s="834"/>
      <c r="BG774" s="842"/>
      <c r="BH774" s="843"/>
      <c r="BI774" s="843"/>
      <c r="ET774" s="33"/>
      <c r="EU774" s="37">
        <f t="shared" si="175"/>
        <v>0</v>
      </c>
      <c r="EV774" s="37" t="str">
        <f t="shared" si="176"/>
        <v/>
      </c>
      <c r="EX774" s="21">
        <f>IF(AND(OR($M774=PL①!$A$25,$M774=PL①!$A$26,$M774=PL①!$A$27),OR($AG774=PL①!$H$26,$AG774=PL①!$H$27,$AG774=PL①!$H$28)),1,0)</f>
        <v>0</v>
      </c>
      <c r="EY774" s="21">
        <f t="shared" si="177"/>
        <v>0</v>
      </c>
      <c r="EZ774" s="112">
        <f>IF($EY774=0,1,IF($O$73="",0,VLOOKUP($O$73,PL②!$A$58:$P$1517,$EY774))+IF($AD$73="",0,VLOOKUP($AD$73,PL②!$A$58:$P$1517,$EY774))+IF($AS$73="",0,VLOOKUP($AS$73,PL②!$A$58:$P$1517,$EY774)))</f>
        <v>1</v>
      </c>
      <c r="FA774" s="21" t="str">
        <f t="shared" si="178"/>
        <v/>
      </c>
      <c r="FB774" s="112"/>
      <c r="FC774" s="21">
        <f>IF(OR($M774=PL①!$A$25,$M774=PL①!$A$26,$M774=PL①!$A$28,$M774=PL①!$A$29),1,0)</f>
        <v>0</v>
      </c>
      <c r="FF774" s="21">
        <f t="shared" si="179"/>
        <v>0</v>
      </c>
      <c r="FG774" s="21">
        <f t="shared" si="180"/>
        <v>0</v>
      </c>
      <c r="FH774" s="21">
        <f>IF(AND($AG774=PL①!$H$29,OR(入力①申請書項目!$M774=PL①!$A$25,入力①申請書項目!$M774=PL①!$A$26,入力①申請書項目!$M774=PL①!$A$27)),1,0)</f>
        <v>0</v>
      </c>
      <c r="FI774" s="21">
        <f>IF(AND($O$69=PL②!$G$1,入力①申請書項目!$AG774=PL①!$H$26,OR(入力①申請書項目!$M774=PL①!$A$25,入力①申請書項目!$M774=PL①!$A$26,入力①申請書項目!$M774=PL①!$A$28,入力①申請書項目!$M774=PL①!$A$29)),1,0)</f>
        <v>0</v>
      </c>
      <c r="FJ774" s="21">
        <f>IF(AND($AT774=PL①!$D$26,OR(入力①申請書項目!$M774=PL①!$A$25,入力①申請書項目!$M774=PL①!$A$26,入力①申請書項目!$M774=PL①!$A$27)),1,0)</f>
        <v>0</v>
      </c>
      <c r="FL774" s="37" t="str">
        <f t="shared" si="181"/>
        <v/>
      </c>
      <c r="FM774" s="37" t="str">
        <f t="shared" si="182"/>
        <v/>
      </c>
      <c r="FN774" s="37" t="str">
        <f t="shared" si="183"/>
        <v/>
      </c>
      <c r="FO774" s="37" t="str">
        <f t="shared" si="184"/>
        <v/>
      </c>
      <c r="FP774" s="37" t="str">
        <f t="shared" si="185"/>
        <v/>
      </c>
      <c r="FR774" s="54">
        <f t="shared" si="186"/>
        <v>1</v>
      </c>
      <c r="FS774" s="54" t="str">
        <f t="shared" si="187"/>
        <v/>
      </c>
    </row>
    <row r="775" spans="4:175">
      <c r="D775" s="410">
        <v>607</v>
      </c>
      <c r="E775" s="842"/>
      <c r="F775" s="843"/>
      <c r="G775" s="842"/>
      <c r="H775" s="843"/>
      <c r="I775" s="843"/>
      <c r="J775" s="842"/>
      <c r="K775" s="843"/>
      <c r="L775" s="843"/>
      <c r="M775" s="842"/>
      <c r="N775" s="842"/>
      <c r="O775" s="842"/>
      <c r="P775" s="842"/>
      <c r="Q775" s="853"/>
      <c r="R775" s="853"/>
      <c r="S775" s="853"/>
      <c r="T775" s="853"/>
      <c r="U775" s="853"/>
      <c r="V775" s="853"/>
      <c r="W775" s="853"/>
      <c r="X775" s="853"/>
      <c r="Y775" s="853"/>
      <c r="Z775" s="853"/>
      <c r="AA775" s="835"/>
      <c r="AB775" s="836"/>
      <c r="AC775" s="836"/>
      <c r="AD775" s="840"/>
      <c r="AE775" s="840"/>
      <c r="AF775" s="841"/>
      <c r="AG775" s="850"/>
      <c r="AH775" s="851"/>
      <c r="AI775" s="851"/>
      <c r="AJ775" s="852"/>
      <c r="AK775" s="839"/>
      <c r="AL775" s="839"/>
      <c r="AM775" s="839"/>
      <c r="AN775" s="854"/>
      <c r="AO775" s="840"/>
      <c r="AP775" s="849">
        <f t="shared" si="188"/>
        <v>0</v>
      </c>
      <c r="AQ775" s="849"/>
      <c r="AR775" s="849"/>
      <c r="AS775" s="849"/>
      <c r="AT775" s="847"/>
      <c r="AU775" s="848"/>
      <c r="AV775" s="834"/>
      <c r="AW775" s="834"/>
      <c r="AX775" s="834"/>
      <c r="AY775" s="834"/>
      <c r="AZ775" s="834"/>
      <c r="BA775" s="834"/>
      <c r="BB775" s="834"/>
      <c r="BC775" s="834"/>
      <c r="BD775" s="844"/>
      <c r="BE775" s="845"/>
      <c r="BF775" s="846"/>
      <c r="BG775" s="842"/>
      <c r="BH775" s="843"/>
      <c r="BI775" s="843"/>
      <c r="ET775" s="33"/>
      <c r="EU775" s="37">
        <f t="shared" si="175"/>
        <v>0</v>
      </c>
      <c r="EV775" s="37" t="str">
        <f t="shared" si="176"/>
        <v/>
      </c>
      <c r="EX775" s="21">
        <f>IF(AND(OR($M775=PL①!$A$25,$M775=PL①!$A$26,$M775=PL①!$A$27),OR($AG775=PL①!$H$26,$AG775=PL①!$H$27,$AG775=PL①!$H$28)),1,0)</f>
        <v>0</v>
      </c>
      <c r="EY775" s="21">
        <f t="shared" si="177"/>
        <v>0</v>
      </c>
      <c r="EZ775" s="112">
        <f>IF($EY775=0,1,IF($O$73="",0,VLOOKUP($O$73,PL②!$A$58:$P$1517,$EY775))+IF($AD$73="",0,VLOOKUP($AD$73,PL②!$A$58:$P$1517,$EY775))+IF($AS$73="",0,VLOOKUP($AS$73,PL②!$A$58:$P$1517,$EY775)))</f>
        <v>1</v>
      </c>
      <c r="FA775" s="21" t="str">
        <f t="shared" si="178"/>
        <v/>
      </c>
      <c r="FB775" s="112"/>
      <c r="FC775" s="21">
        <f>IF(OR($M775=PL①!$A$25,$M775=PL①!$A$26,$M775=PL①!$A$28,$M775=PL①!$A$29),1,0)</f>
        <v>0</v>
      </c>
      <c r="FF775" s="21">
        <f t="shared" si="179"/>
        <v>0</v>
      </c>
      <c r="FG775" s="21">
        <f t="shared" si="180"/>
        <v>0</v>
      </c>
      <c r="FH775" s="21">
        <f>IF(AND($AG775=PL①!$H$29,OR(入力①申請書項目!$M775=PL①!$A$25,入力①申請書項目!$M775=PL①!$A$26,入力①申請書項目!$M775=PL①!$A$27)),1,0)</f>
        <v>0</v>
      </c>
      <c r="FI775" s="21">
        <f>IF(AND($O$69=PL②!$G$1,入力①申請書項目!$AG775=PL①!$H$26,OR(入力①申請書項目!$M775=PL①!$A$25,入力①申請書項目!$M775=PL①!$A$26,入力①申請書項目!$M775=PL①!$A$28,入力①申請書項目!$M775=PL①!$A$29)),1,0)</f>
        <v>0</v>
      </c>
      <c r="FJ775" s="21">
        <f>IF(AND($AT775=PL①!$D$26,OR(入力①申請書項目!$M775=PL①!$A$25,入力①申請書項目!$M775=PL①!$A$26,入力①申請書項目!$M775=PL①!$A$27)),1,0)</f>
        <v>0</v>
      </c>
      <c r="FL775" s="37" t="str">
        <f t="shared" si="181"/>
        <v/>
      </c>
      <c r="FM775" s="37" t="str">
        <f t="shared" si="182"/>
        <v/>
      </c>
      <c r="FN775" s="37" t="str">
        <f t="shared" si="183"/>
        <v/>
      </c>
      <c r="FO775" s="37" t="str">
        <f t="shared" si="184"/>
        <v/>
      </c>
      <c r="FP775" s="37" t="str">
        <f t="shared" si="185"/>
        <v/>
      </c>
      <c r="FR775" s="54">
        <f t="shared" si="186"/>
        <v>1</v>
      </c>
      <c r="FS775" s="54" t="str">
        <f t="shared" si="187"/>
        <v/>
      </c>
    </row>
    <row r="776" spans="4:175">
      <c r="D776" s="410">
        <v>608</v>
      </c>
      <c r="E776" s="842"/>
      <c r="F776" s="843"/>
      <c r="G776" s="842"/>
      <c r="H776" s="843"/>
      <c r="I776" s="843"/>
      <c r="J776" s="842"/>
      <c r="K776" s="843"/>
      <c r="L776" s="843"/>
      <c r="M776" s="842"/>
      <c r="N776" s="842"/>
      <c r="O776" s="842"/>
      <c r="P776" s="842"/>
      <c r="Q776" s="853"/>
      <c r="R776" s="853"/>
      <c r="S776" s="853"/>
      <c r="T776" s="853"/>
      <c r="U776" s="853"/>
      <c r="V776" s="853"/>
      <c r="W776" s="853"/>
      <c r="X776" s="853"/>
      <c r="Y776" s="853"/>
      <c r="Z776" s="853"/>
      <c r="AA776" s="835"/>
      <c r="AB776" s="836"/>
      <c r="AC776" s="836"/>
      <c r="AD776" s="841"/>
      <c r="AE776" s="853"/>
      <c r="AF776" s="853"/>
      <c r="AG776" s="842"/>
      <c r="AH776" s="842"/>
      <c r="AI776" s="842"/>
      <c r="AJ776" s="842"/>
      <c r="AK776" s="839"/>
      <c r="AL776" s="839"/>
      <c r="AM776" s="839"/>
      <c r="AN776" s="853"/>
      <c r="AO776" s="853"/>
      <c r="AP776" s="849">
        <f t="shared" si="188"/>
        <v>0</v>
      </c>
      <c r="AQ776" s="849"/>
      <c r="AR776" s="849"/>
      <c r="AS776" s="849"/>
      <c r="AT776" s="855"/>
      <c r="AU776" s="855"/>
      <c r="AV776" s="834"/>
      <c r="AW776" s="834"/>
      <c r="AX776" s="834"/>
      <c r="AY776" s="834"/>
      <c r="AZ776" s="834"/>
      <c r="BA776" s="834"/>
      <c r="BB776" s="834"/>
      <c r="BC776" s="834"/>
      <c r="BD776" s="834"/>
      <c r="BE776" s="834"/>
      <c r="BF776" s="834"/>
      <c r="BG776" s="842"/>
      <c r="BH776" s="843"/>
      <c r="BI776" s="843"/>
      <c r="ET776" s="33"/>
      <c r="EU776" s="37">
        <f t="shared" si="175"/>
        <v>0</v>
      </c>
      <c r="EV776" s="37" t="str">
        <f t="shared" si="176"/>
        <v/>
      </c>
      <c r="EX776" s="21">
        <f>IF(AND(OR($M776=PL①!$A$25,$M776=PL①!$A$26,$M776=PL①!$A$27),OR($AG776=PL①!$H$26,$AG776=PL①!$H$27,$AG776=PL①!$H$28)),1,0)</f>
        <v>0</v>
      </c>
      <c r="EY776" s="21">
        <f t="shared" si="177"/>
        <v>0</v>
      </c>
      <c r="EZ776" s="112">
        <f>IF($EY776=0,1,IF($O$73="",0,VLOOKUP($O$73,PL②!$A$58:$P$1517,$EY776))+IF($AD$73="",0,VLOOKUP($AD$73,PL②!$A$58:$P$1517,$EY776))+IF($AS$73="",0,VLOOKUP($AS$73,PL②!$A$58:$P$1517,$EY776)))</f>
        <v>1</v>
      </c>
      <c r="FA776" s="21" t="str">
        <f t="shared" si="178"/>
        <v/>
      </c>
      <c r="FB776" s="112"/>
      <c r="FC776" s="21">
        <f>IF(OR($M776=PL①!$A$25,$M776=PL①!$A$26,$M776=PL①!$A$28,$M776=PL①!$A$29),1,0)</f>
        <v>0</v>
      </c>
      <c r="FF776" s="21">
        <f t="shared" si="179"/>
        <v>0</v>
      </c>
      <c r="FG776" s="21">
        <f t="shared" si="180"/>
        <v>0</v>
      </c>
      <c r="FH776" s="21">
        <f>IF(AND($AG776=PL①!$H$29,OR(入力①申請書項目!$M776=PL①!$A$25,入力①申請書項目!$M776=PL①!$A$26,入力①申請書項目!$M776=PL①!$A$27)),1,0)</f>
        <v>0</v>
      </c>
      <c r="FI776" s="21">
        <f>IF(AND($O$69=PL②!$G$1,入力①申請書項目!$AG776=PL①!$H$26,OR(入力①申請書項目!$M776=PL①!$A$25,入力①申請書項目!$M776=PL①!$A$26,入力①申請書項目!$M776=PL①!$A$28,入力①申請書項目!$M776=PL①!$A$29)),1,0)</f>
        <v>0</v>
      </c>
      <c r="FJ776" s="21">
        <f>IF(AND($AT776=PL①!$D$26,OR(入力①申請書項目!$M776=PL①!$A$25,入力①申請書項目!$M776=PL①!$A$26,入力①申請書項目!$M776=PL①!$A$27)),1,0)</f>
        <v>0</v>
      </c>
      <c r="FL776" s="37" t="str">
        <f t="shared" si="181"/>
        <v/>
      </c>
      <c r="FM776" s="37" t="str">
        <f t="shared" si="182"/>
        <v/>
      </c>
      <c r="FN776" s="37" t="str">
        <f t="shared" si="183"/>
        <v/>
      </c>
      <c r="FO776" s="37" t="str">
        <f t="shared" si="184"/>
        <v/>
      </c>
      <c r="FP776" s="37" t="str">
        <f t="shared" si="185"/>
        <v/>
      </c>
      <c r="FR776" s="54">
        <f t="shared" si="186"/>
        <v>1</v>
      </c>
      <c r="FS776" s="54" t="str">
        <f t="shared" si="187"/>
        <v/>
      </c>
    </row>
    <row r="777" spans="4:175">
      <c r="D777" s="410">
        <v>609</v>
      </c>
      <c r="E777" s="842"/>
      <c r="F777" s="843"/>
      <c r="G777" s="842"/>
      <c r="H777" s="843"/>
      <c r="I777" s="843"/>
      <c r="J777" s="842"/>
      <c r="K777" s="843"/>
      <c r="L777" s="843"/>
      <c r="M777" s="842"/>
      <c r="N777" s="842"/>
      <c r="O777" s="842"/>
      <c r="P777" s="842"/>
      <c r="Q777" s="853"/>
      <c r="R777" s="853"/>
      <c r="S777" s="853"/>
      <c r="T777" s="853"/>
      <c r="U777" s="853"/>
      <c r="V777" s="853"/>
      <c r="W777" s="853"/>
      <c r="X777" s="853"/>
      <c r="Y777" s="853"/>
      <c r="Z777" s="853"/>
      <c r="AA777" s="837"/>
      <c r="AB777" s="838"/>
      <c r="AC777" s="838"/>
      <c r="AD777" s="841"/>
      <c r="AE777" s="853"/>
      <c r="AF777" s="853"/>
      <c r="AG777" s="842"/>
      <c r="AH777" s="842"/>
      <c r="AI777" s="842"/>
      <c r="AJ777" s="842"/>
      <c r="AK777" s="839"/>
      <c r="AL777" s="839"/>
      <c r="AM777" s="839"/>
      <c r="AN777" s="853"/>
      <c r="AO777" s="853"/>
      <c r="AP777" s="849">
        <f t="shared" si="188"/>
        <v>0</v>
      </c>
      <c r="AQ777" s="849"/>
      <c r="AR777" s="849"/>
      <c r="AS777" s="849"/>
      <c r="AT777" s="855"/>
      <c r="AU777" s="855"/>
      <c r="AV777" s="834"/>
      <c r="AW777" s="834"/>
      <c r="AX777" s="834"/>
      <c r="AY777" s="834"/>
      <c r="AZ777" s="834"/>
      <c r="BA777" s="834"/>
      <c r="BB777" s="834"/>
      <c r="BC777" s="834"/>
      <c r="BD777" s="834"/>
      <c r="BE777" s="834"/>
      <c r="BF777" s="834"/>
      <c r="BG777" s="842"/>
      <c r="BH777" s="843"/>
      <c r="BI777" s="843"/>
      <c r="ET777" s="33"/>
      <c r="EU777" s="37">
        <f t="shared" si="175"/>
        <v>0</v>
      </c>
      <c r="EV777" s="37" t="str">
        <f t="shared" si="176"/>
        <v/>
      </c>
      <c r="EX777" s="21">
        <f>IF(AND(OR($M777=PL①!$A$25,$M777=PL①!$A$26,$M777=PL①!$A$27),OR($AG777=PL①!$H$26,$AG777=PL①!$H$27,$AG777=PL①!$H$28)),1,0)</f>
        <v>0</v>
      </c>
      <c r="EY777" s="21">
        <f t="shared" si="177"/>
        <v>0</v>
      </c>
      <c r="EZ777" s="112">
        <f>IF($EY777=0,1,IF($O$73="",0,VLOOKUP($O$73,PL②!$A$58:$P$1517,$EY777))+IF($AD$73="",0,VLOOKUP($AD$73,PL②!$A$58:$P$1517,$EY777))+IF($AS$73="",0,VLOOKUP($AS$73,PL②!$A$58:$P$1517,$EY777)))</f>
        <v>1</v>
      </c>
      <c r="FA777" s="21" t="str">
        <f t="shared" si="178"/>
        <v/>
      </c>
      <c r="FB777" s="112"/>
      <c r="FC777" s="21">
        <f>IF(OR($M777=PL①!$A$25,$M777=PL①!$A$26,$M777=PL①!$A$28,$M777=PL①!$A$29),1,0)</f>
        <v>0</v>
      </c>
      <c r="FF777" s="21">
        <f t="shared" si="179"/>
        <v>0</v>
      </c>
      <c r="FG777" s="21">
        <f t="shared" si="180"/>
        <v>0</v>
      </c>
      <c r="FH777" s="21">
        <f>IF(AND($AG777=PL①!$H$29,OR(入力①申請書項目!$M777=PL①!$A$25,入力①申請書項目!$M777=PL①!$A$26,入力①申請書項目!$M777=PL①!$A$27)),1,0)</f>
        <v>0</v>
      </c>
      <c r="FI777" s="21">
        <f>IF(AND($O$69=PL②!$G$1,入力①申請書項目!$AG777=PL①!$H$26,OR(入力①申請書項目!$M777=PL①!$A$25,入力①申請書項目!$M777=PL①!$A$26,入力①申請書項目!$M777=PL①!$A$28,入力①申請書項目!$M777=PL①!$A$29)),1,0)</f>
        <v>0</v>
      </c>
      <c r="FJ777" s="21">
        <f>IF(AND($AT777=PL①!$D$26,OR(入力①申請書項目!$M777=PL①!$A$25,入力①申請書項目!$M777=PL①!$A$26,入力①申請書項目!$M777=PL①!$A$27)),1,0)</f>
        <v>0</v>
      </c>
      <c r="FL777" s="37" t="str">
        <f t="shared" si="181"/>
        <v/>
      </c>
      <c r="FM777" s="37" t="str">
        <f t="shared" si="182"/>
        <v/>
      </c>
      <c r="FN777" s="37" t="str">
        <f t="shared" si="183"/>
        <v/>
      </c>
      <c r="FO777" s="37" t="str">
        <f t="shared" si="184"/>
        <v/>
      </c>
      <c r="FP777" s="37" t="str">
        <f t="shared" si="185"/>
        <v/>
      </c>
      <c r="FR777" s="54">
        <f t="shared" si="186"/>
        <v>1</v>
      </c>
      <c r="FS777" s="54" t="str">
        <f t="shared" si="187"/>
        <v/>
      </c>
    </row>
    <row r="778" spans="4:175">
      <c r="D778" s="410">
        <v>610</v>
      </c>
      <c r="E778" s="842"/>
      <c r="F778" s="843"/>
      <c r="G778" s="842"/>
      <c r="H778" s="843"/>
      <c r="I778" s="843"/>
      <c r="J778" s="842"/>
      <c r="K778" s="843"/>
      <c r="L778" s="843"/>
      <c r="M778" s="842"/>
      <c r="N778" s="842"/>
      <c r="O778" s="842"/>
      <c r="P778" s="842"/>
      <c r="Q778" s="853"/>
      <c r="R778" s="853"/>
      <c r="S778" s="853"/>
      <c r="T778" s="853"/>
      <c r="U778" s="853"/>
      <c r="V778" s="853"/>
      <c r="W778" s="853"/>
      <c r="X778" s="853"/>
      <c r="Y778" s="853"/>
      <c r="Z778" s="853"/>
      <c r="AA778" s="835"/>
      <c r="AB778" s="836"/>
      <c r="AC778" s="836"/>
      <c r="AD778" s="840"/>
      <c r="AE778" s="840"/>
      <c r="AF778" s="841"/>
      <c r="AG778" s="850"/>
      <c r="AH778" s="851"/>
      <c r="AI778" s="851"/>
      <c r="AJ778" s="852"/>
      <c r="AK778" s="839"/>
      <c r="AL778" s="839"/>
      <c r="AM778" s="839"/>
      <c r="AN778" s="854"/>
      <c r="AO778" s="840"/>
      <c r="AP778" s="849">
        <f t="shared" si="188"/>
        <v>0</v>
      </c>
      <c r="AQ778" s="849"/>
      <c r="AR778" s="849"/>
      <c r="AS778" s="849"/>
      <c r="AT778" s="847"/>
      <c r="AU778" s="848"/>
      <c r="AV778" s="834"/>
      <c r="AW778" s="834"/>
      <c r="AX778" s="834"/>
      <c r="AY778" s="834"/>
      <c r="AZ778" s="834"/>
      <c r="BA778" s="834"/>
      <c r="BB778" s="834"/>
      <c r="BC778" s="834"/>
      <c r="BD778" s="844"/>
      <c r="BE778" s="845"/>
      <c r="BF778" s="846"/>
      <c r="BG778" s="842"/>
      <c r="BH778" s="843"/>
      <c r="BI778" s="843"/>
      <c r="ET778" s="33"/>
      <c r="EU778" s="37">
        <f t="shared" si="175"/>
        <v>0</v>
      </c>
      <c r="EV778" s="37" t="str">
        <f t="shared" si="176"/>
        <v/>
      </c>
      <c r="EX778" s="21">
        <f>IF(AND(OR($M778=PL①!$A$25,$M778=PL①!$A$26,$M778=PL①!$A$27),OR($AG778=PL①!$H$26,$AG778=PL①!$H$27,$AG778=PL①!$H$28)),1,0)</f>
        <v>0</v>
      </c>
      <c r="EY778" s="21">
        <f t="shared" si="177"/>
        <v>0</v>
      </c>
      <c r="EZ778" s="112">
        <f>IF($EY778=0,1,IF($O$73="",0,VLOOKUP($O$73,PL②!$A$58:$P$1517,$EY778))+IF($AD$73="",0,VLOOKUP($AD$73,PL②!$A$58:$P$1517,$EY778))+IF($AS$73="",0,VLOOKUP($AS$73,PL②!$A$58:$P$1517,$EY778)))</f>
        <v>1</v>
      </c>
      <c r="FA778" s="21" t="str">
        <f t="shared" si="178"/>
        <v/>
      </c>
      <c r="FB778" s="112"/>
      <c r="FC778" s="21">
        <f>IF(OR($M778=PL①!$A$25,$M778=PL①!$A$26,$M778=PL①!$A$28,$M778=PL①!$A$29),1,0)</f>
        <v>0</v>
      </c>
      <c r="FF778" s="21">
        <f t="shared" si="179"/>
        <v>0</v>
      </c>
      <c r="FG778" s="21">
        <f t="shared" si="180"/>
        <v>0</v>
      </c>
      <c r="FH778" s="21">
        <f>IF(AND($AG778=PL①!$H$29,OR(入力①申請書項目!$M778=PL①!$A$25,入力①申請書項目!$M778=PL①!$A$26,入力①申請書項目!$M778=PL①!$A$27)),1,0)</f>
        <v>0</v>
      </c>
      <c r="FI778" s="21">
        <f>IF(AND($O$69=PL②!$G$1,入力①申請書項目!$AG778=PL①!$H$26,OR(入力①申請書項目!$M778=PL①!$A$25,入力①申請書項目!$M778=PL①!$A$26,入力①申請書項目!$M778=PL①!$A$28,入力①申請書項目!$M778=PL①!$A$29)),1,0)</f>
        <v>0</v>
      </c>
      <c r="FJ778" s="21">
        <f>IF(AND($AT778=PL①!$D$26,OR(入力①申請書項目!$M778=PL①!$A$25,入力①申請書項目!$M778=PL①!$A$26,入力①申請書項目!$M778=PL①!$A$27)),1,0)</f>
        <v>0</v>
      </c>
      <c r="FL778" s="37" t="str">
        <f t="shared" si="181"/>
        <v/>
      </c>
      <c r="FM778" s="37" t="str">
        <f t="shared" si="182"/>
        <v/>
      </c>
      <c r="FN778" s="37" t="str">
        <f t="shared" si="183"/>
        <v/>
      </c>
      <c r="FO778" s="37" t="str">
        <f t="shared" si="184"/>
        <v/>
      </c>
      <c r="FP778" s="37" t="str">
        <f t="shared" si="185"/>
        <v/>
      </c>
      <c r="FR778" s="54">
        <f t="shared" si="186"/>
        <v>1</v>
      </c>
      <c r="FS778" s="54" t="str">
        <f t="shared" si="187"/>
        <v/>
      </c>
    </row>
    <row r="779" spans="4:175">
      <c r="D779" s="410">
        <v>611</v>
      </c>
      <c r="E779" s="842"/>
      <c r="F779" s="843"/>
      <c r="G779" s="842"/>
      <c r="H779" s="843"/>
      <c r="I779" s="843"/>
      <c r="J779" s="842"/>
      <c r="K779" s="843"/>
      <c r="L779" s="843"/>
      <c r="M779" s="842"/>
      <c r="N779" s="842"/>
      <c r="O779" s="842"/>
      <c r="P779" s="842"/>
      <c r="Q779" s="853"/>
      <c r="R779" s="853"/>
      <c r="S779" s="853"/>
      <c r="T779" s="853"/>
      <c r="U779" s="853"/>
      <c r="V779" s="853"/>
      <c r="W779" s="853"/>
      <c r="X779" s="853"/>
      <c r="Y779" s="853"/>
      <c r="Z779" s="853"/>
      <c r="AA779" s="835"/>
      <c r="AB779" s="836"/>
      <c r="AC779" s="836"/>
      <c r="AD779" s="841"/>
      <c r="AE779" s="853"/>
      <c r="AF779" s="853"/>
      <c r="AG779" s="842"/>
      <c r="AH779" s="842"/>
      <c r="AI779" s="842"/>
      <c r="AJ779" s="842"/>
      <c r="AK779" s="839"/>
      <c r="AL779" s="839"/>
      <c r="AM779" s="839"/>
      <c r="AN779" s="853"/>
      <c r="AO779" s="853"/>
      <c r="AP779" s="849">
        <f t="shared" si="188"/>
        <v>0</v>
      </c>
      <c r="AQ779" s="849"/>
      <c r="AR779" s="849"/>
      <c r="AS779" s="849"/>
      <c r="AT779" s="855"/>
      <c r="AU779" s="855"/>
      <c r="AV779" s="834"/>
      <c r="AW779" s="834"/>
      <c r="AX779" s="834"/>
      <c r="AY779" s="834"/>
      <c r="AZ779" s="834"/>
      <c r="BA779" s="834"/>
      <c r="BB779" s="834"/>
      <c r="BC779" s="834"/>
      <c r="BD779" s="834"/>
      <c r="BE779" s="834"/>
      <c r="BF779" s="834"/>
      <c r="BG779" s="842"/>
      <c r="BH779" s="843"/>
      <c r="BI779" s="843"/>
      <c r="ET779" s="33"/>
      <c r="EU779" s="37">
        <f t="shared" si="175"/>
        <v>0</v>
      </c>
      <c r="EV779" s="37" t="str">
        <f t="shared" si="176"/>
        <v/>
      </c>
      <c r="EX779" s="21">
        <f>IF(AND(OR($M779=PL①!$A$25,$M779=PL①!$A$26,$M779=PL①!$A$27),OR($AG779=PL①!$H$26,$AG779=PL①!$H$27,$AG779=PL①!$H$28)),1,0)</f>
        <v>0</v>
      </c>
      <c r="EY779" s="21">
        <f t="shared" si="177"/>
        <v>0</v>
      </c>
      <c r="EZ779" s="112">
        <f>IF($EY779=0,1,IF($O$73="",0,VLOOKUP($O$73,PL②!$A$58:$P$1517,$EY779))+IF($AD$73="",0,VLOOKUP($AD$73,PL②!$A$58:$P$1517,$EY779))+IF($AS$73="",0,VLOOKUP($AS$73,PL②!$A$58:$P$1517,$EY779)))</f>
        <v>1</v>
      </c>
      <c r="FA779" s="21" t="str">
        <f t="shared" si="178"/>
        <v/>
      </c>
      <c r="FB779" s="112"/>
      <c r="FC779" s="21">
        <f>IF(OR($M779=PL①!$A$25,$M779=PL①!$A$26,$M779=PL①!$A$28,$M779=PL①!$A$29),1,0)</f>
        <v>0</v>
      </c>
      <c r="FF779" s="21">
        <f t="shared" si="179"/>
        <v>0</v>
      </c>
      <c r="FG779" s="21">
        <f t="shared" si="180"/>
        <v>0</v>
      </c>
      <c r="FH779" s="21">
        <f>IF(AND($AG779=PL①!$H$29,OR(入力①申請書項目!$M779=PL①!$A$25,入力①申請書項目!$M779=PL①!$A$26,入力①申請書項目!$M779=PL①!$A$27)),1,0)</f>
        <v>0</v>
      </c>
      <c r="FI779" s="21">
        <f>IF(AND($O$69=PL②!$G$1,入力①申請書項目!$AG779=PL①!$H$26,OR(入力①申請書項目!$M779=PL①!$A$25,入力①申請書項目!$M779=PL①!$A$26,入力①申請書項目!$M779=PL①!$A$28,入力①申請書項目!$M779=PL①!$A$29)),1,0)</f>
        <v>0</v>
      </c>
      <c r="FJ779" s="21">
        <f>IF(AND($AT779=PL①!$D$26,OR(入力①申請書項目!$M779=PL①!$A$25,入力①申請書項目!$M779=PL①!$A$26,入力①申請書項目!$M779=PL①!$A$27)),1,0)</f>
        <v>0</v>
      </c>
      <c r="FL779" s="37" t="str">
        <f t="shared" si="181"/>
        <v/>
      </c>
      <c r="FM779" s="37" t="str">
        <f t="shared" si="182"/>
        <v/>
      </c>
      <c r="FN779" s="37" t="str">
        <f t="shared" si="183"/>
        <v/>
      </c>
      <c r="FO779" s="37" t="str">
        <f t="shared" si="184"/>
        <v/>
      </c>
      <c r="FP779" s="37" t="str">
        <f t="shared" si="185"/>
        <v/>
      </c>
      <c r="FR779" s="54">
        <f t="shared" si="186"/>
        <v>1</v>
      </c>
      <c r="FS779" s="54" t="str">
        <f t="shared" si="187"/>
        <v/>
      </c>
    </row>
    <row r="780" spans="4:175">
      <c r="D780" s="410">
        <v>612</v>
      </c>
      <c r="E780" s="842"/>
      <c r="F780" s="843"/>
      <c r="G780" s="842"/>
      <c r="H780" s="843"/>
      <c r="I780" s="843"/>
      <c r="J780" s="842"/>
      <c r="K780" s="843"/>
      <c r="L780" s="843"/>
      <c r="M780" s="842"/>
      <c r="N780" s="842"/>
      <c r="O780" s="842"/>
      <c r="P780" s="842"/>
      <c r="Q780" s="853"/>
      <c r="R780" s="853"/>
      <c r="S780" s="853"/>
      <c r="T780" s="853"/>
      <c r="U780" s="853"/>
      <c r="V780" s="853"/>
      <c r="W780" s="853"/>
      <c r="X780" s="853"/>
      <c r="Y780" s="853"/>
      <c r="Z780" s="853"/>
      <c r="AA780" s="837"/>
      <c r="AB780" s="838"/>
      <c r="AC780" s="838"/>
      <c r="AD780" s="841"/>
      <c r="AE780" s="853"/>
      <c r="AF780" s="853"/>
      <c r="AG780" s="842"/>
      <c r="AH780" s="842"/>
      <c r="AI780" s="842"/>
      <c r="AJ780" s="842"/>
      <c r="AK780" s="839"/>
      <c r="AL780" s="839"/>
      <c r="AM780" s="839"/>
      <c r="AN780" s="853"/>
      <c r="AO780" s="853"/>
      <c r="AP780" s="849">
        <f t="shared" si="188"/>
        <v>0</v>
      </c>
      <c r="AQ780" s="849"/>
      <c r="AR780" s="849"/>
      <c r="AS780" s="849"/>
      <c r="AT780" s="855"/>
      <c r="AU780" s="855"/>
      <c r="AV780" s="834"/>
      <c r="AW780" s="834"/>
      <c r="AX780" s="834"/>
      <c r="AY780" s="834"/>
      <c r="AZ780" s="834"/>
      <c r="BA780" s="834"/>
      <c r="BB780" s="834"/>
      <c r="BC780" s="834"/>
      <c r="BD780" s="834"/>
      <c r="BE780" s="834"/>
      <c r="BF780" s="834"/>
      <c r="BG780" s="842"/>
      <c r="BH780" s="843"/>
      <c r="BI780" s="843"/>
      <c r="ET780" s="33"/>
      <c r="EU780" s="37">
        <f t="shared" ref="EU780:EU843" si="189">IF($Q780="",0,1)</f>
        <v>0</v>
      </c>
      <c r="EV780" s="37" t="str">
        <f t="shared" ref="EV780:EV843" si="190">IF($Q780="","",$G780*12+$J780)</f>
        <v/>
      </c>
      <c r="EX780" s="21">
        <f>IF(AND(OR($M780=PL①!$A$25,$M780=PL①!$A$26,$M780=PL①!$A$27),OR($AG780=PL①!$H$26,$AG780=PL①!$H$27,$AG780=PL①!$H$28)),1,0)</f>
        <v>0</v>
      </c>
      <c r="EY780" s="21">
        <f t="shared" ref="EY780:EY843" si="191">IF($EX780=1,IF($AA780="埼玉県",10,0)+IF($AA780="千葉県",11,0)+IF($AA780="東京都",12,0)+IF($AA780="神奈川県",13,0)+IF($AA780="愛知県",14,0)+IF($AA780="京都府",15,0)+IF($AA780="大阪府",16,0),0)</f>
        <v>0</v>
      </c>
      <c r="EZ780" s="112">
        <f>IF($EY780=0,1,IF($O$73="",0,VLOOKUP($O$73,PL②!$A$58:$P$1517,$EY780))+IF($AD$73="",0,VLOOKUP($AD$73,PL②!$A$58:$P$1517,$EY780))+IF($AS$73="",0,VLOOKUP($AS$73,PL②!$A$58:$P$1517,$EY780)))</f>
        <v>1</v>
      </c>
      <c r="FA780" s="21" t="str">
        <f t="shared" ref="FA780:FA843" si="192">IF($EZ780=0,"No."&amp;ROW($A639)&amp;" ","")</f>
        <v/>
      </c>
      <c r="FB780" s="112"/>
      <c r="FC780" s="21">
        <f>IF(OR($M780=PL①!$A$25,$M780=PL①!$A$26,$M780=PL①!$A$28,$M780=PL①!$A$29),1,0)</f>
        <v>0</v>
      </c>
      <c r="FF780" s="21">
        <f t="shared" ref="FF780:FF843" si="193">IF(AND($EV780&lt;$EV$176,$FC780=1),1,0)</f>
        <v>0</v>
      </c>
      <c r="FG780" s="21">
        <f t="shared" ref="FG780:FG843" si="194">IF(AND($EV780&lt;$EV$176,$EX780),1,0)</f>
        <v>0</v>
      </c>
      <c r="FH780" s="21">
        <f>IF(AND($AG780=PL①!$H$29,OR(入力①申請書項目!$M780=PL①!$A$25,入力①申請書項目!$M780=PL①!$A$26,入力①申請書項目!$M780=PL①!$A$27)),1,0)</f>
        <v>0</v>
      </c>
      <c r="FI780" s="21">
        <f>IF(AND($O$69=PL②!$G$1,入力①申請書項目!$AG780=PL①!$H$26,OR(入力①申請書項目!$M780=PL①!$A$25,入力①申請書項目!$M780=PL①!$A$26,入力①申請書項目!$M780=PL①!$A$28,入力①申請書項目!$M780=PL①!$A$29)),1,0)</f>
        <v>0</v>
      </c>
      <c r="FJ780" s="21">
        <f>IF(AND($AT780=PL①!$D$26,OR(入力①申請書項目!$M780=PL①!$A$25,入力①申請書項目!$M780=PL①!$A$26,入力①申請書項目!$M780=PL①!$A$27)),1,0)</f>
        <v>0</v>
      </c>
      <c r="FL780" s="37" t="str">
        <f t="shared" ref="FL780:FL843" si="195">IF($FF780=1,"No."&amp;ROW($A639)&amp;" ","")</f>
        <v/>
      </c>
      <c r="FM780" s="37" t="str">
        <f t="shared" ref="FM780:FM843" si="196">IF($FG780=1,"No."&amp;ROW($A639)&amp;" ","")</f>
        <v/>
      </c>
      <c r="FN780" s="37" t="str">
        <f t="shared" ref="FN780:FN843" si="197">IF($FH780=1,"No."&amp;ROW($A639)&amp;" ","")</f>
        <v/>
      </c>
      <c r="FO780" s="37" t="str">
        <f t="shared" ref="FO780:FO843" si="198">IF($FI780=1,"No."&amp;ROW($A639)&amp;" ","")</f>
        <v/>
      </c>
      <c r="FP780" s="37" t="str">
        <f t="shared" ref="FP780:FP843" si="199">IF($FJ780=1,"No."&amp;ROW($A639)&amp;" ","")</f>
        <v/>
      </c>
      <c r="FR780" s="54">
        <f t="shared" ref="FR780:FR843" si="200">IF($Q780="",1,IF($M780="",0,1)*IF($AA780="",0,1)*IF($AG780="",0,1)*IF($AV780="",0,1))</f>
        <v>1</v>
      </c>
      <c r="FS780" s="54" t="str">
        <f t="shared" si="187"/>
        <v/>
      </c>
    </row>
    <row r="781" spans="4:175">
      <c r="D781" s="410">
        <v>613</v>
      </c>
      <c r="E781" s="842"/>
      <c r="F781" s="843"/>
      <c r="G781" s="842"/>
      <c r="H781" s="843"/>
      <c r="I781" s="843"/>
      <c r="J781" s="842"/>
      <c r="K781" s="843"/>
      <c r="L781" s="843"/>
      <c r="M781" s="842"/>
      <c r="N781" s="842"/>
      <c r="O781" s="842"/>
      <c r="P781" s="842"/>
      <c r="Q781" s="853"/>
      <c r="R781" s="853"/>
      <c r="S781" s="853"/>
      <c r="T781" s="853"/>
      <c r="U781" s="853"/>
      <c r="V781" s="853"/>
      <c r="W781" s="853"/>
      <c r="X781" s="853"/>
      <c r="Y781" s="853"/>
      <c r="Z781" s="853"/>
      <c r="AA781" s="835"/>
      <c r="AB781" s="836"/>
      <c r="AC781" s="836"/>
      <c r="AD781" s="840"/>
      <c r="AE781" s="840"/>
      <c r="AF781" s="841"/>
      <c r="AG781" s="850"/>
      <c r="AH781" s="851"/>
      <c r="AI781" s="851"/>
      <c r="AJ781" s="852"/>
      <c r="AK781" s="839"/>
      <c r="AL781" s="839"/>
      <c r="AM781" s="839"/>
      <c r="AN781" s="854"/>
      <c r="AO781" s="840"/>
      <c r="AP781" s="849">
        <f t="shared" si="188"/>
        <v>0</v>
      </c>
      <c r="AQ781" s="849"/>
      <c r="AR781" s="849"/>
      <c r="AS781" s="849"/>
      <c r="AT781" s="847"/>
      <c r="AU781" s="848"/>
      <c r="AV781" s="834"/>
      <c r="AW781" s="834"/>
      <c r="AX781" s="834"/>
      <c r="AY781" s="834"/>
      <c r="AZ781" s="834"/>
      <c r="BA781" s="834"/>
      <c r="BB781" s="834"/>
      <c r="BC781" s="834"/>
      <c r="BD781" s="844"/>
      <c r="BE781" s="845"/>
      <c r="BF781" s="846"/>
      <c r="BG781" s="842"/>
      <c r="BH781" s="843"/>
      <c r="BI781" s="843"/>
      <c r="ET781" s="33"/>
      <c r="EU781" s="37">
        <f t="shared" si="189"/>
        <v>0</v>
      </c>
      <c r="EV781" s="37" t="str">
        <f t="shared" si="190"/>
        <v/>
      </c>
      <c r="EX781" s="21">
        <f>IF(AND(OR($M781=PL①!$A$25,$M781=PL①!$A$26,$M781=PL①!$A$27),OR($AG781=PL①!$H$26,$AG781=PL①!$H$27,$AG781=PL①!$H$28)),1,0)</f>
        <v>0</v>
      </c>
      <c r="EY781" s="21">
        <f t="shared" si="191"/>
        <v>0</v>
      </c>
      <c r="EZ781" s="112">
        <f>IF($EY781=0,1,IF($O$73="",0,VLOOKUP($O$73,PL②!$A$58:$P$1517,$EY781))+IF($AD$73="",0,VLOOKUP($AD$73,PL②!$A$58:$P$1517,$EY781))+IF($AS$73="",0,VLOOKUP($AS$73,PL②!$A$58:$P$1517,$EY781)))</f>
        <v>1</v>
      </c>
      <c r="FA781" s="21" t="str">
        <f t="shared" si="192"/>
        <v/>
      </c>
      <c r="FB781" s="112"/>
      <c r="FC781" s="21">
        <f>IF(OR($M781=PL①!$A$25,$M781=PL①!$A$26,$M781=PL①!$A$28,$M781=PL①!$A$29),1,0)</f>
        <v>0</v>
      </c>
      <c r="FF781" s="21">
        <f t="shared" si="193"/>
        <v>0</v>
      </c>
      <c r="FG781" s="21">
        <f t="shared" si="194"/>
        <v>0</v>
      </c>
      <c r="FH781" s="21">
        <f>IF(AND($AG781=PL①!$H$29,OR(入力①申請書項目!$M781=PL①!$A$25,入力①申請書項目!$M781=PL①!$A$26,入力①申請書項目!$M781=PL①!$A$27)),1,0)</f>
        <v>0</v>
      </c>
      <c r="FI781" s="21">
        <f>IF(AND($O$69=PL②!$G$1,入力①申請書項目!$AG781=PL①!$H$26,OR(入力①申請書項目!$M781=PL①!$A$25,入力①申請書項目!$M781=PL①!$A$26,入力①申請書項目!$M781=PL①!$A$28,入力①申請書項目!$M781=PL①!$A$29)),1,0)</f>
        <v>0</v>
      </c>
      <c r="FJ781" s="21">
        <f>IF(AND($AT781=PL①!$D$26,OR(入力①申請書項目!$M781=PL①!$A$25,入力①申請書項目!$M781=PL①!$A$26,入力①申請書項目!$M781=PL①!$A$27)),1,0)</f>
        <v>0</v>
      </c>
      <c r="FL781" s="37" t="str">
        <f t="shared" si="195"/>
        <v/>
      </c>
      <c r="FM781" s="37" t="str">
        <f t="shared" si="196"/>
        <v/>
      </c>
      <c r="FN781" s="37" t="str">
        <f t="shared" si="197"/>
        <v/>
      </c>
      <c r="FO781" s="37" t="str">
        <f t="shared" si="198"/>
        <v/>
      </c>
      <c r="FP781" s="37" t="str">
        <f t="shared" si="199"/>
        <v/>
      </c>
      <c r="FR781" s="54">
        <f t="shared" si="200"/>
        <v>1</v>
      </c>
      <c r="FS781" s="54" t="str">
        <f t="shared" si="187"/>
        <v/>
      </c>
    </row>
    <row r="782" spans="4:175">
      <c r="D782" s="410">
        <v>614</v>
      </c>
      <c r="E782" s="842"/>
      <c r="F782" s="843"/>
      <c r="G782" s="842"/>
      <c r="H782" s="843"/>
      <c r="I782" s="843"/>
      <c r="J782" s="842"/>
      <c r="K782" s="843"/>
      <c r="L782" s="843"/>
      <c r="M782" s="842"/>
      <c r="N782" s="842"/>
      <c r="O782" s="842"/>
      <c r="P782" s="842"/>
      <c r="Q782" s="853"/>
      <c r="R782" s="853"/>
      <c r="S782" s="853"/>
      <c r="T782" s="853"/>
      <c r="U782" s="853"/>
      <c r="V782" s="853"/>
      <c r="W782" s="853"/>
      <c r="X782" s="853"/>
      <c r="Y782" s="853"/>
      <c r="Z782" s="853"/>
      <c r="AA782" s="835"/>
      <c r="AB782" s="836"/>
      <c r="AC782" s="836"/>
      <c r="AD782" s="841"/>
      <c r="AE782" s="853"/>
      <c r="AF782" s="853"/>
      <c r="AG782" s="842"/>
      <c r="AH782" s="842"/>
      <c r="AI782" s="842"/>
      <c r="AJ782" s="842"/>
      <c r="AK782" s="839"/>
      <c r="AL782" s="839"/>
      <c r="AM782" s="839"/>
      <c r="AN782" s="853"/>
      <c r="AO782" s="853"/>
      <c r="AP782" s="849">
        <f t="shared" si="188"/>
        <v>0</v>
      </c>
      <c r="AQ782" s="849"/>
      <c r="AR782" s="849"/>
      <c r="AS782" s="849"/>
      <c r="AT782" s="855"/>
      <c r="AU782" s="855"/>
      <c r="AV782" s="834"/>
      <c r="AW782" s="834"/>
      <c r="AX782" s="834"/>
      <c r="AY782" s="834"/>
      <c r="AZ782" s="834"/>
      <c r="BA782" s="834"/>
      <c r="BB782" s="834"/>
      <c r="BC782" s="834"/>
      <c r="BD782" s="834"/>
      <c r="BE782" s="834"/>
      <c r="BF782" s="834"/>
      <c r="BG782" s="842"/>
      <c r="BH782" s="843"/>
      <c r="BI782" s="843"/>
      <c r="ET782" s="33"/>
      <c r="EU782" s="37">
        <f t="shared" si="189"/>
        <v>0</v>
      </c>
      <c r="EV782" s="37" t="str">
        <f t="shared" si="190"/>
        <v/>
      </c>
      <c r="EX782" s="21">
        <f>IF(AND(OR($M782=PL①!$A$25,$M782=PL①!$A$26,$M782=PL①!$A$27),OR($AG782=PL①!$H$26,$AG782=PL①!$H$27,$AG782=PL①!$H$28)),1,0)</f>
        <v>0</v>
      </c>
      <c r="EY782" s="21">
        <f t="shared" si="191"/>
        <v>0</v>
      </c>
      <c r="EZ782" s="112">
        <f>IF($EY782=0,1,IF($O$73="",0,VLOOKUP($O$73,PL②!$A$58:$P$1517,$EY782))+IF($AD$73="",0,VLOOKUP($AD$73,PL②!$A$58:$P$1517,$EY782))+IF($AS$73="",0,VLOOKUP($AS$73,PL②!$A$58:$P$1517,$EY782)))</f>
        <v>1</v>
      </c>
      <c r="FA782" s="21" t="str">
        <f t="shared" si="192"/>
        <v/>
      </c>
      <c r="FB782" s="112"/>
      <c r="FC782" s="21">
        <f>IF(OR($M782=PL①!$A$25,$M782=PL①!$A$26,$M782=PL①!$A$28,$M782=PL①!$A$29),1,0)</f>
        <v>0</v>
      </c>
      <c r="FF782" s="21">
        <f t="shared" si="193"/>
        <v>0</v>
      </c>
      <c r="FG782" s="21">
        <f t="shared" si="194"/>
        <v>0</v>
      </c>
      <c r="FH782" s="21">
        <f>IF(AND($AG782=PL①!$H$29,OR(入力①申請書項目!$M782=PL①!$A$25,入力①申請書項目!$M782=PL①!$A$26,入力①申請書項目!$M782=PL①!$A$27)),1,0)</f>
        <v>0</v>
      </c>
      <c r="FI782" s="21">
        <f>IF(AND($O$69=PL②!$G$1,入力①申請書項目!$AG782=PL①!$H$26,OR(入力①申請書項目!$M782=PL①!$A$25,入力①申請書項目!$M782=PL①!$A$26,入力①申請書項目!$M782=PL①!$A$28,入力①申請書項目!$M782=PL①!$A$29)),1,0)</f>
        <v>0</v>
      </c>
      <c r="FJ782" s="21">
        <f>IF(AND($AT782=PL①!$D$26,OR(入力①申請書項目!$M782=PL①!$A$25,入力①申請書項目!$M782=PL①!$A$26,入力①申請書項目!$M782=PL①!$A$27)),1,0)</f>
        <v>0</v>
      </c>
      <c r="FL782" s="37" t="str">
        <f t="shared" si="195"/>
        <v/>
      </c>
      <c r="FM782" s="37" t="str">
        <f t="shared" si="196"/>
        <v/>
      </c>
      <c r="FN782" s="37" t="str">
        <f t="shared" si="197"/>
        <v/>
      </c>
      <c r="FO782" s="37" t="str">
        <f t="shared" si="198"/>
        <v/>
      </c>
      <c r="FP782" s="37" t="str">
        <f t="shared" si="199"/>
        <v/>
      </c>
      <c r="FR782" s="54">
        <f t="shared" si="200"/>
        <v>1</v>
      </c>
      <c r="FS782" s="54" t="str">
        <f t="shared" si="187"/>
        <v/>
      </c>
    </row>
    <row r="783" spans="4:175">
      <c r="D783" s="410">
        <v>615</v>
      </c>
      <c r="E783" s="842"/>
      <c r="F783" s="843"/>
      <c r="G783" s="842"/>
      <c r="H783" s="843"/>
      <c r="I783" s="843"/>
      <c r="J783" s="842"/>
      <c r="K783" s="843"/>
      <c r="L783" s="843"/>
      <c r="M783" s="842"/>
      <c r="N783" s="842"/>
      <c r="O783" s="842"/>
      <c r="P783" s="842"/>
      <c r="Q783" s="853"/>
      <c r="R783" s="853"/>
      <c r="S783" s="853"/>
      <c r="T783" s="853"/>
      <c r="U783" s="853"/>
      <c r="V783" s="853"/>
      <c r="W783" s="853"/>
      <c r="X783" s="853"/>
      <c r="Y783" s="853"/>
      <c r="Z783" s="853"/>
      <c r="AA783" s="837"/>
      <c r="AB783" s="838"/>
      <c r="AC783" s="838"/>
      <c r="AD783" s="841"/>
      <c r="AE783" s="853"/>
      <c r="AF783" s="853"/>
      <c r="AG783" s="842"/>
      <c r="AH783" s="842"/>
      <c r="AI783" s="842"/>
      <c r="AJ783" s="842"/>
      <c r="AK783" s="839"/>
      <c r="AL783" s="839"/>
      <c r="AM783" s="839"/>
      <c r="AN783" s="853"/>
      <c r="AO783" s="853"/>
      <c r="AP783" s="849">
        <f t="shared" si="188"/>
        <v>0</v>
      </c>
      <c r="AQ783" s="849"/>
      <c r="AR783" s="849"/>
      <c r="AS783" s="849"/>
      <c r="AT783" s="855"/>
      <c r="AU783" s="855"/>
      <c r="AV783" s="834"/>
      <c r="AW783" s="834"/>
      <c r="AX783" s="834"/>
      <c r="AY783" s="834"/>
      <c r="AZ783" s="834"/>
      <c r="BA783" s="834"/>
      <c r="BB783" s="834"/>
      <c r="BC783" s="834"/>
      <c r="BD783" s="834"/>
      <c r="BE783" s="834"/>
      <c r="BF783" s="834"/>
      <c r="BG783" s="842"/>
      <c r="BH783" s="843"/>
      <c r="BI783" s="843"/>
      <c r="ET783" s="33"/>
      <c r="EU783" s="37">
        <f t="shared" si="189"/>
        <v>0</v>
      </c>
      <c r="EV783" s="37" t="str">
        <f t="shared" si="190"/>
        <v/>
      </c>
      <c r="EX783" s="21">
        <f>IF(AND(OR($M783=PL①!$A$25,$M783=PL①!$A$26,$M783=PL①!$A$27),OR($AG783=PL①!$H$26,$AG783=PL①!$H$27,$AG783=PL①!$H$28)),1,0)</f>
        <v>0</v>
      </c>
      <c r="EY783" s="21">
        <f t="shared" si="191"/>
        <v>0</v>
      </c>
      <c r="EZ783" s="112">
        <f>IF($EY783=0,1,IF($O$73="",0,VLOOKUP($O$73,PL②!$A$58:$P$1517,$EY783))+IF($AD$73="",0,VLOOKUP($AD$73,PL②!$A$58:$P$1517,$EY783))+IF($AS$73="",0,VLOOKUP($AS$73,PL②!$A$58:$P$1517,$EY783)))</f>
        <v>1</v>
      </c>
      <c r="FA783" s="21" t="str">
        <f t="shared" si="192"/>
        <v/>
      </c>
      <c r="FB783" s="112"/>
      <c r="FC783" s="21">
        <f>IF(OR($M783=PL①!$A$25,$M783=PL①!$A$26,$M783=PL①!$A$28,$M783=PL①!$A$29),1,0)</f>
        <v>0</v>
      </c>
      <c r="FF783" s="21">
        <f t="shared" si="193"/>
        <v>0</v>
      </c>
      <c r="FG783" s="21">
        <f t="shared" si="194"/>
        <v>0</v>
      </c>
      <c r="FH783" s="21">
        <f>IF(AND($AG783=PL①!$H$29,OR(入力①申請書項目!$M783=PL①!$A$25,入力①申請書項目!$M783=PL①!$A$26,入力①申請書項目!$M783=PL①!$A$27)),1,0)</f>
        <v>0</v>
      </c>
      <c r="FI783" s="21">
        <f>IF(AND($O$69=PL②!$G$1,入力①申請書項目!$AG783=PL①!$H$26,OR(入力①申請書項目!$M783=PL①!$A$25,入力①申請書項目!$M783=PL①!$A$26,入力①申請書項目!$M783=PL①!$A$28,入力①申請書項目!$M783=PL①!$A$29)),1,0)</f>
        <v>0</v>
      </c>
      <c r="FJ783" s="21">
        <f>IF(AND($AT783=PL①!$D$26,OR(入力①申請書項目!$M783=PL①!$A$25,入力①申請書項目!$M783=PL①!$A$26,入力①申請書項目!$M783=PL①!$A$27)),1,0)</f>
        <v>0</v>
      </c>
      <c r="FL783" s="37" t="str">
        <f t="shared" si="195"/>
        <v/>
      </c>
      <c r="FM783" s="37" t="str">
        <f t="shared" si="196"/>
        <v/>
      </c>
      <c r="FN783" s="37" t="str">
        <f t="shared" si="197"/>
        <v/>
      </c>
      <c r="FO783" s="37" t="str">
        <f t="shared" si="198"/>
        <v/>
      </c>
      <c r="FP783" s="37" t="str">
        <f t="shared" si="199"/>
        <v/>
      </c>
      <c r="FR783" s="54">
        <f t="shared" si="200"/>
        <v>1</v>
      </c>
      <c r="FS783" s="54" t="str">
        <f t="shared" si="187"/>
        <v/>
      </c>
    </row>
    <row r="784" spans="4:175">
      <c r="D784" s="410">
        <v>616</v>
      </c>
      <c r="E784" s="842"/>
      <c r="F784" s="843"/>
      <c r="G784" s="842"/>
      <c r="H784" s="843"/>
      <c r="I784" s="843"/>
      <c r="J784" s="842"/>
      <c r="K784" s="843"/>
      <c r="L784" s="843"/>
      <c r="M784" s="842"/>
      <c r="N784" s="842"/>
      <c r="O784" s="842"/>
      <c r="P784" s="842"/>
      <c r="Q784" s="853"/>
      <c r="R784" s="853"/>
      <c r="S784" s="853"/>
      <c r="T784" s="853"/>
      <c r="U784" s="853"/>
      <c r="V784" s="853"/>
      <c r="W784" s="853"/>
      <c r="X784" s="853"/>
      <c r="Y784" s="853"/>
      <c r="Z784" s="853"/>
      <c r="AA784" s="835"/>
      <c r="AB784" s="836"/>
      <c r="AC784" s="836"/>
      <c r="AD784" s="840"/>
      <c r="AE784" s="840"/>
      <c r="AF784" s="841"/>
      <c r="AG784" s="850"/>
      <c r="AH784" s="851"/>
      <c r="AI784" s="851"/>
      <c r="AJ784" s="852"/>
      <c r="AK784" s="839"/>
      <c r="AL784" s="839"/>
      <c r="AM784" s="839"/>
      <c r="AN784" s="854"/>
      <c r="AO784" s="840"/>
      <c r="AP784" s="849">
        <f t="shared" si="188"/>
        <v>0</v>
      </c>
      <c r="AQ784" s="849"/>
      <c r="AR784" s="849"/>
      <c r="AS784" s="849"/>
      <c r="AT784" s="847"/>
      <c r="AU784" s="848"/>
      <c r="AV784" s="834"/>
      <c r="AW784" s="834"/>
      <c r="AX784" s="834"/>
      <c r="AY784" s="834"/>
      <c r="AZ784" s="834"/>
      <c r="BA784" s="834"/>
      <c r="BB784" s="834"/>
      <c r="BC784" s="834"/>
      <c r="BD784" s="844"/>
      <c r="BE784" s="845"/>
      <c r="BF784" s="846"/>
      <c r="BG784" s="842"/>
      <c r="BH784" s="843"/>
      <c r="BI784" s="843"/>
      <c r="ET784" s="33"/>
      <c r="EU784" s="37">
        <f t="shared" si="189"/>
        <v>0</v>
      </c>
      <c r="EV784" s="37" t="str">
        <f t="shared" si="190"/>
        <v/>
      </c>
      <c r="EX784" s="21">
        <f>IF(AND(OR($M784=PL①!$A$25,$M784=PL①!$A$26,$M784=PL①!$A$27),OR($AG784=PL①!$H$26,$AG784=PL①!$H$27,$AG784=PL①!$H$28)),1,0)</f>
        <v>0</v>
      </c>
      <c r="EY784" s="21">
        <f t="shared" si="191"/>
        <v>0</v>
      </c>
      <c r="EZ784" s="112">
        <f>IF($EY784=0,1,IF($O$73="",0,VLOOKUP($O$73,PL②!$A$58:$P$1517,$EY784))+IF($AD$73="",0,VLOOKUP($AD$73,PL②!$A$58:$P$1517,$EY784))+IF($AS$73="",0,VLOOKUP($AS$73,PL②!$A$58:$P$1517,$EY784)))</f>
        <v>1</v>
      </c>
      <c r="FA784" s="21" t="str">
        <f t="shared" si="192"/>
        <v/>
      </c>
      <c r="FB784" s="112"/>
      <c r="FC784" s="21">
        <f>IF(OR($M784=PL①!$A$25,$M784=PL①!$A$26,$M784=PL①!$A$28,$M784=PL①!$A$29),1,0)</f>
        <v>0</v>
      </c>
      <c r="FF784" s="21">
        <f t="shared" si="193"/>
        <v>0</v>
      </c>
      <c r="FG784" s="21">
        <f t="shared" si="194"/>
        <v>0</v>
      </c>
      <c r="FH784" s="21">
        <f>IF(AND($AG784=PL①!$H$29,OR(入力①申請書項目!$M784=PL①!$A$25,入力①申請書項目!$M784=PL①!$A$26,入力①申請書項目!$M784=PL①!$A$27)),1,0)</f>
        <v>0</v>
      </c>
      <c r="FI784" s="21">
        <f>IF(AND($O$69=PL②!$G$1,入力①申請書項目!$AG784=PL①!$H$26,OR(入力①申請書項目!$M784=PL①!$A$25,入力①申請書項目!$M784=PL①!$A$26,入力①申請書項目!$M784=PL①!$A$28,入力①申請書項目!$M784=PL①!$A$29)),1,0)</f>
        <v>0</v>
      </c>
      <c r="FJ784" s="21">
        <f>IF(AND($AT784=PL①!$D$26,OR(入力①申請書項目!$M784=PL①!$A$25,入力①申請書項目!$M784=PL①!$A$26,入力①申請書項目!$M784=PL①!$A$27)),1,0)</f>
        <v>0</v>
      </c>
      <c r="FL784" s="37" t="str">
        <f t="shared" si="195"/>
        <v/>
      </c>
      <c r="FM784" s="37" t="str">
        <f t="shared" si="196"/>
        <v/>
      </c>
      <c r="FN784" s="37" t="str">
        <f t="shared" si="197"/>
        <v/>
      </c>
      <c r="FO784" s="37" t="str">
        <f t="shared" si="198"/>
        <v/>
      </c>
      <c r="FP784" s="37" t="str">
        <f t="shared" si="199"/>
        <v/>
      </c>
      <c r="FR784" s="54">
        <f t="shared" si="200"/>
        <v>1</v>
      </c>
      <c r="FS784" s="54" t="str">
        <f t="shared" ref="FS784:FS847" si="201">IF(FR784=0,"No."&amp;ROW(A616)&amp;" ","")</f>
        <v/>
      </c>
    </row>
    <row r="785" spans="4:175">
      <c r="D785" s="410">
        <v>617</v>
      </c>
      <c r="E785" s="842"/>
      <c r="F785" s="843"/>
      <c r="G785" s="842"/>
      <c r="H785" s="843"/>
      <c r="I785" s="843"/>
      <c r="J785" s="842"/>
      <c r="K785" s="843"/>
      <c r="L785" s="843"/>
      <c r="M785" s="842"/>
      <c r="N785" s="842"/>
      <c r="O785" s="842"/>
      <c r="P785" s="842"/>
      <c r="Q785" s="853"/>
      <c r="R785" s="853"/>
      <c r="S785" s="853"/>
      <c r="T785" s="853"/>
      <c r="U785" s="853"/>
      <c r="V785" s="853"/>
      <c r="W785" s="853"/>
      <c r="X785" s="853"/>
      <c r="Y785" s="853"/>
      <c r="Z785" s="853"/>
      <c r="AA785" s="835"/>
      <c r="AB785" s="836"/>
      <c r="AC785" s="836"/>
      <c r="AD785" s="841"/>
      <c r="AE785" s="853"/>
      <c r="AF785" s="853"/>
      <c r="AG785" s="842"/>
      <c r="AH785" s="842"/>
      <c r="AI785" s="842"/>
      <c r="AJ785" s="842"/>
      <c r="AK785" s="839"/>
      <c r="AL785" s="839"/>
      <c r="AM785" s="839"/>
      <c r="AN785" s="853"/>
      <c r="AO785" s="853"/>
      <c r="AP785" s="849">
        <f t="shared" si="188"/>
        <v>0</v>
      </c>
      <c r="AQ785" s="849"/>
      <c r="AR785" s="849"/>
      <c r="AS785" s="849"/>
      <c r="AT785" s="855"/>
      <c r="AU785" s="855"/>
      <c r="AV785" s="834"/>
      <c r="AW785" s="834"/>
      <c r="AX785" s="834"/>
      <c r="AY785" s="834"/>
      <c r="AZ785" s="834"/>
      <c r="BA785" s="834"/>
      <c r="BB785" s="834"/>
      <c r="BC785" s="834"/>
      <c r="BD785" s="834"/>
      <c r="BE785" s="834"/>
      <c r="BF785" s="834"/>
      <c r="BG785" s="842"/>
      <c r="BH785" s="843"/>
      <c r="BI785" s="843"/>
      <c r="ET785" s="33"/>
      <c r="EU785" s="37">
        <f t="shared" si="189"/>
        <v>0</v>
      </c>
      <c r="EV785" s="37" t="str">
        <f t="shared" si="190"/>
        <v/>
      </c>
      <c r="EX785" s="21">
        <f>IF(AND(OR($M785=PL①!$A$25,$M785=PL①!$A$26,$M785=PL①!$A$27),OR($AG785=PL①!$H$26,$AG785=PL①!$H$27,$AG785=PL①!$H$28)),1,0)</f>
        <v>0</v>
      </c>
      <c r="EY785" s="21">
        <f t="shared" si="191"/>
        <v>0</v>
      </c>
      <c r="EZ785" s="112">
        <f>IF($EY785=0,1,IF($O$73="",0,VLOOKUP($O$73,PL②!$A$58:$P$1517,$EY785))+IF($AD$73="",0,VLOOKUP($AD$73,PL②!$A$58:$P$1517,$EY785))+IF($AS$73="",0,VLOOKUP($AS$73,PL②!$A$58:$P$1517,$EY785)))</f>
        <v>1</v>
      </c>
      <c r="FA785" s="21" t="str">
        <f t="shared" si="192"/>
        <v/>
      </c>
      <c r="FB785" s="112"/>
      <c r="FC785" s="21">
        <f>IF(OR($M785=PL①!$A$25,$M785=PL①!$A$26,$M785=PL①!$A$28,$M785=PL①!$A$29),1,0)</f>
        <v>0</v>
      </c>
      <c r="FF785" s="21">
        <f t="shared" si="193"/>
        <v>0</v>
      </c>
      <c r="FG785" s="21">
        <f t="shared" si="194"/>
        <v>0</v>
      </c>
      <c r="FH785" s="21">
        <f>IF(AND($AG785=PL①!$H$29,OR(入力①申請書項目!$M785=PL①!$A$25,入力①申請書項目!$M785=PL①!$A$26,入力①申請書項目!$M785=PL①!$A$27)),1,0)</f>
        <v>0</v>
      </c>
      <c r="FI785" s="21">
        <f>IF(AND($O$69=PL②!$G$1,入力①申請書項目!$AG785=PL①!$H$26,OR(入力①申請書項目!$M785=PL①!$A$25,入力①申請書項目!$M785=PL①!$A$26,入力①申請書項目!$M785=PL①!$A$28,入力①申請書項目!$M785=PL①!$A$29)),1,0)</f>
        <v>0</v>
      </c>
      <c r="FJ785" s="21">
        <f>IF(AND($AT785=PL①!$D$26,OR(入力①申請書項目!$M785=PL①!$A$25,入力①申請書項目!$M785=PL①!$A$26,入力①申請書項目!$M785=PL①!$A$27)),1,0)</f>
        <v>0</v>
      </c>
      <c r="FL785" s="37" t="str">
        <f t="shared" si="195"/>
        <v/>
      </c>
      <c r="FM785" s="37" t="str">
        <f t="shared" si="196"/>
        <v/>
      </c>
      <c r="FN785" s="37" t="str">
        <f t="shared" si="197"/>
        <v/>
      </c>
      <c r="FO785" s="37" t="str">
        <f t="shared" si="198"/>
        <v/>
      </c>
      <c r="FP785" s="37" t="str">
        <f t="shared" si="199"/>
        <v/>
      </c>
      <c r="FR785" s="54">
        <f t="shared" si="200"/>
        <v>1</v>
      </c>
      <c r="FS785" s="54" t="str">
        <f t="shared" si="201"/>
        <v/>
      </c>
    </row>
    <row r="786" spans="4:175">
      <c r="D786" s="410">
        <v>618</v>
      </c>
      <c r="E786" s="842"/>
      <c r="F786" s="843"/>
      <c r="G786" s="842"/>
      <c r="H786" s="843"/>
      <c r="I786" s="843"/>
      <c r="J786" s="842"/>
      <c r="K786" s="843"/>
      <c r="L786" s="843"/>
      <c r="M786" s="842"/>
      <c r="N786" s="842"/>
      <c r="O786" s="842"/>
      <c r="P786" s="842"/>
      <c r="Q786" s="853"/>
      <c r="R786" s="853"/>
      <c r="S786" s="853"/>
      <c r="T786" s="853"/>
      <c r="U786" s="853"/>
      <c r="V786" s="853"/>
      <c r="W786" s="853"/>
      <c r="X786" s="853"/>
      <c r="Y786" s="853"/>
      <c r="Z786" s="853"/>
      <c r="AA786" s="837"/>
      <c r="AB786" s="838"/>
      <c r="AC786" s="838"/>
      <c r="AD786" s="841"/>
      <c r="AE786" s="853"/>
      <c r="AF786" s="853"/>
      <c r="AG786" s="842"/>
      <c r="AH786" s="842"/>
      <c r="AI786" s="842"/>
      <c r="AJ786" s="842"/>
      <c r="AK786" s="839"/>
      <c r="AL786" s="839"/>
      <c r="AM786" s="839"/>
      <c r="AN786" s="853"/>
      <c r="AO786" s="853"/>
      <c r="AP786" s="849">
        <f t="shared" si="188"/>
        <v>0</v>
      </c>
      <c r="AQ786" s="849"/>
      <c r="AR786" s="849"/>
      <c r="AS786" s="849"/>
      <c r="AT786" s="855"/>
      <c r="AU786" s="855"/>
      <c r="AV786" s="834"/>
      <c r="AW786" s="834"/>
      <c r="AX786" s="834"/>
      <c r="AY786" s="834"/>
      <c r="AZ786" s="834"/>
      <c r="BA786" s="834"/>
      <c r="BB786" s="834"/>
      <c r="BC786" s="834"/>
      <c r="BD786" s="834"/>
      <c r="BE786" s="834"/>
      <c r="BF786" s="834"/>
      <c r="BG786" s="842"/>
      <c r="BH786" s="843"/>
      <c r="BI786" s="843"/>
      <c r="ET786" s="33"/>
      <c r="EU786" s="37">
        <f t="shared" si="189"/>
        <v>0</v>
      </c>
      <c r="EV786" s="37" t="str">
        <f t="shared" si="190"/>
        <v/>
      </c>
      <c r="EX786" s="21">
        <f>IF(AND(OR($M786=PL①!$A$25,$M786=PL①!$A$26,$M786=PL①!$A$27),OR($AG786=PL①!$H$26,$AG786=PL①!$H$27,$AG786=PL①!$H$28)),1,0)</f>
        <v>0</v>
      </c>
      <c r="EY786" s="21">
        <f t="shared" si="191"/>
        <v>0</v>
      </c>
      <c r="EZ786" s="112">
        <f>IF($EY786=0,1,IF($O$73="",0,VLOOKUP($O$73,PL②!$A$58:$P$1517,$EY786))+IF($AD$73="",0,VLOOKUP($AD$73,PL②!$A$58:$P$1517,$EY786))+IF($AS$73="",0,VLOOKUP($AS$73,PL②!$A$58:$P$1517,$EY786)))</f>
        <v>1</v>
      </c>
      <c r="FA786" s="21" t="str">
        <f t="shared" si="192"/>
        <v/>
      </c>
      <c r="FB786" s="112"/>
      <c r="FC786" s="21">
        <f>IF(OR($M786=PL①!$A$25,$M786=PL①!$A$26,$M786=PL①!$A$28,$M786=PL①!$A$29),1,0)</f>
        <v>0</v>
      </c>
      <c r="FF786" s="21">
        <f t="shared" si="193"/>
        <v>0</v>
      </c>
      <c r="FG786" s="21">
        <f t="shared" si="194"/>
        <v>0</v>
      </c>
      <c r="FH786" s="21">
        <f>IF(AND($AG786=PL①!$H$29,OR(入力①申請書項目!$M786=PL①!$A$25,入力①申請書項目!$M786=PL①!$A$26,入力①申請書項目!$M786=PL①!$A$27)),1,0)</f>
        <v>0</v>
      </c>
      <c r="FI786" s="21">
        <f>IF(AND($O$69=PL②!$G$1,入力①申請書項目!$AG786=PL①!$H$26,OR(入力①申請書項目!$M786=PL①!$A$25,入力①申請書項目!$M786=PL①!$A$26,入力①申請書項目!$M786=PL①!$A$28,入力①申請書項目!$M786=PL①!$A$29)),1,0)</f>
        <v>0</v>
      </c>
      <c r="FJ786" s="21">
        <f>IF(AND($AT786=PL①!$D$26,OR(入力①申請書項目!$M786=PL①!$A$25,入力①申請書項目!$M786=PL①!$A$26,入力①申請書項目!$M786=PL①!$A$27)),1,0)</f>
        <v>0</v>
      </c>
      <c r="FL786" s="37" t="str">
        <f t="shared" si="195"/>
        <v/>
      </c>
      <c r="FM786" s="37" t="str">
        <f t="shared" si="196"/>
        <v/>
      </c>
      <c r="FN786" s="37" t="str">
        <f t="shared" si="197"/>
        <v/>
      </c>
      <c r="FO786" s="37" t="str">
        <f t="shared" si="198"/>
        <v/>
      </c>
      <c r="FP786" s="37" t="str">
        <f t="shared" si="199"/>
        <v/>
      </c>
      <c r="FR786" s="54">
        <f t="shared" si="200"/>
        <v>1</v>
      </c>
      <c r="FS786" s="54" t="str">
        <f t="shared" si="201"/>
        <v/>
      </c>
    </row>
    <row r="787" spans="4:175">
      <c r="D787" s="410">
        <v>619</v>
      </c>
      <c r="E787" s="842"/>
      <c r="F787" s="843"/>
      <c r="G787" s="842"/>
      <c r="H787" s="843"/>
      <c r="I787" s="843"/>
      <c r="J787" s="842"/>
      <c r="K787" s="843"/>
      <c r="L787" s="843"/>
      <c r="M787" s="842"/>
      <c r="N787" s="842"/>
      <c r="O787" s="842"/>
      <c r="P787" s="842"/>
      <c r="Q787" s="853"/>
      <c r="R787" s="853"/>
      <c r="S787" s="853"/>
      <c r="T787" s="853"/>
      <c r="U787" s="853"/>
      <c r="V787" s="853"/>
      <c r="W787" s="853"/>
      <c r="X787" s="853"/>
      <c r="Y787" s="853"/>
      <c r="Z787" s="853"/>
      <c r="AA787" s="835"/>
      <c r="AB787" s="836"/>
      <c r="AC787" s="836"/>
      <c r="AD787" s="840"/>
      <c r="AE787" s="840"/>
      <c r="AF787" s="841"/>
      <c r="AG787" s="850"/>
      <c r="AH787" s="851"/>
      <c r="AI787" s="851"/>
      <c r="AJ787" s="852"/>
      <c r="AK787" s="839"/>
      <c r="AL787" s="839"/>
      <c r="AM787" s="839"/>
      <c r="AN787" s="854"/>
      <c r="AO787" s="840"/>
      <c r="AP787" s="849">
        <f t="shared" si="188"/>
        <v>0</v>
      </c>
      <c r="AQ787" s="849"/>
      <c r="AR787" s="849"/>
      <c r="AS787" s="849"/>
      <c r="AT787" s="847"/>
      <c r="AU787" s="848"/>
      <c r="AV787" s="834"/>
      <c r="AW787" s="834"/>
      <c r="AX787" s="834"/>
      <c r="AY787" s="834"/>
      <c r="AZ787" s="834"/>
      <c r="BA787" s="834"/>
      <c r="BB787" s="834"/>
      <c r="BC787" s="834"/>
      <c r="BD787" s="844"/>
      <c r="BE787" s="845"/>
      <c r="BF787" s="846"/>
      <c r="BG787" s="842"/>
      <c r="BH787" s="843"/>
      <c r="BI787" s="843"/>
      <c r="ET787" s="33"/>
      <c r="EU787" s="37">
        <f t="shared" si="189"/>
        <v>0</v>
      </c>
      <c r="EV787" s="37" t="str">
        <f t="shared" si="190"/>
        <v/>
      </c>
      <c r="EX787" s="21">
        <f>IF(AND(OR($M787=PL①!$A$25,$M787=PL①!$A$26,$M787=PL①!$A$27),OR($AG787=PL①!$H$26,$AG787=PL①!$H$27,$AG787=PL①!$H$28)),1,0)</f>
        <v>0</v>
      </c>
      <c r="EY787" s="21">
        <f t="shared" si="191"/>
        <v>0</v>
      </c>
      <c r="EZ787" s="112">
        <f>IF($EY787=0,1,IF($O$73="",0,VLOOKUP($O$73,PL②!$A$58:$P$1517,$EY787))+IF($AD$73="",0,VLOOKUP($AD$73,PL②!$A$58:$P$1517,$EY787))+IF($AS$73="",0,VLOOKUP($AS$73,PL②!$A$58:$P$1517,$EY787)))</f>
        <v>1</v>
      </c>
      <c r="FA787" s="21" t="str">
        <f t="shared" si="192"/>
        <v/>
      </c>
      <c r="FB787" s="112"/>
      <c r="FC787" s="21">
        <f>IF(OR($M787=PL①!$A$25,$M787=PL①!$A$26,$M787=PL①!$A$28,$M787=PL①!$A$29),1,0)</f>
        <v>0</v>
      </c>
      <c r="FF787" s="21">
        <f t="shared" si="193"/>
        <v>0</v>
      </c>
      <c r="FG787" s="21">
        <f t="shared" si="194"/>
        <v>0</v>
      </c>
      <c r="FH787" s="21">
        <f>IF(AND($AG787=PL①!$H$29,OR(入力①申請書項目!$M787=PL①!$A$25,入力①申請書項目!$M787=PL①!$A$26,入力①申請書項目!$M787=PL①!$A$27)),1,0)</f>
        <v>0</v>
      </c>
      <c r="FI787" s="21">
        <f>IF(AND($O$69=PL②!$G$1,入力①申請書項目!$AG787=PL①!$H$26,OR(入力①申請書項目!$M787=PL①!$A$25,入力①申請書項目!$M787=PL①!$A$26,入力①申請書項目!$M787=PL①!$A$28,入力①申請書項目!$M787=PL①!$A$29)),1,0)</f>
        <v>0</v>
      </c>
      <c r="FJ787" s="21">
        <f>IF(AND($AT787=PL①!$D$26,OR(入力①申請書項目!$M787=PL①!$A$25,入力①申請書項目!$M787=PL①!$A$26,入力①申請書項目!$M787=PL①!$A$27)),1,0)</f>
        <v>0</v>
      </c>
      <c r="FL787" s="37" t="str">
        <f t="shared" si="195"/>
        <v/>
      </c>
      <c r="FM787" s="37" t="str">
        <f t="shared" si="196"/>
        <v/>
      </c>
      <c r="FN787" s="37" t="str">
        <f t="shared" si="197"/>
        <v/>
      </c>
      <c r="FO787" s="37" t="str">
        <f t="shared" si="198"/>
        <v/>
      </c>
      <c r="FP787" s="37" t="str">
        <f t="shared" si="199"/>
        <v/>
      </c>
      <c r="FR787" s="54">
        <f t="shared" si="200"/>
        <v>1</v>
      </c>
      <c r="FS787" s="54" t="str">
        <f t="shared" si="201"/>
        <v/>
      </c>
    </row>
    <row r="788" spans="4:175">
      <c r="D788" s="410">
        <v>620</v>
      </c>
      <c r="E788" s="842"/>
      <c r="F788" s="843"/>
      <c r="G788" s="842"/>
      <c r="H788" s="843"/>
      <c r="I788" s="843"/>
      <c r="J788" s="842"/>
      <c r="K788" s="843"/>
      <c r="L788" s="843"/>
      <c r="M788" s="842"/>
      <c r="N788" s="842"/>
      <c r="O788" s="842"/>
      <c r="P788" s="842"/>
      <c r="Q788" s="853"/>
      <c r="R788" s="853"/>
      <c r="S788" s="853"/>
      <c r="T788" s="853"/>
      <c r="U788" s="853"/>
      <c r="V788" s="853"/>
      <c r="W788" s="853"/>
      <c r="X788" s="853"/>
      <c r="Y788" s="853"/>
      <c r="Z788" s="853"/>
      <c r="AA788" s="835"/>
      <c r="AB788" s="836"/>
      <c r="AC788" s="836"/>
      <c r="AD788" s="841"/>
      <c r="AE788" s="853"/>
      <c r="AF788" s="853"/>
      <c r="AG788" s="842"/>
      <c r="AH788" s="842"/>
      <c r="AI788" s="842"/>
      <c r="AJ788" s="842"/>
      <c r="AK788" s="839"/>
      <c r="AL788" s="839"/>
      <c r="AM788" s="839"/>
      <c r="AN788" s="853"/>
      <c r="AO788" s="853"/>
      <c r="AP788" s="849">
        <f t="shared" si="188"/>
        <v>0</v>
      </c>
      <c r="AQ788" s="849"/>
      <c r="AR788" s="849"/>
      <c r="AS788" s="849"/>
      <c r="AT788" s="855"/>
      <c r="AU788" s="855"/>
      <c r="AV788" s="834"/>
      <c r="AW788" s="834"/>
      <c r="AX788" s="834"/>
      <c r="AY788" s="834"/>
      <c r="AZ788" s="834"/>
      <c r="BA788" s="834"/>
      <c r="BB788" s="834"/>
      <c r="BC788" s="834"/>
      <c r="BD788" s="834"/>
      <c r="BE788" s="834"/>
      <c r="BF788" s="834"/>
      <c r="BG788" s="842"/>
      <c r="BH788" s="843"/>
      <c r="BI788" s="843"/>
      <c r="ET788" s="33"/>
      <c r="EU788" s="37">
        <f t="shared" si="189"/>
        <v>0</v>
      </c>
      <c r="EV788" s="37" t="str">
        <f t="shared" si="190"/>
        <v/>
      </c>
      <c r="EX788" s="21">
        <f>IF(AND(OR($M788=PL①!$A$25,$M788=PL①!$A$26,$M788=PL①!$A$27),OR($AG788=PL①!$H$26,$AG788=PL①!$H$27,$AG788=PL①!$H$28)),1,0)</f>
        <v>0</v>
      </c>
      <c r="EY788" s="21">
        <f t="shared" si="191"/>
        <v>0</v>
      </c>
      <c r="EZ788" s="112">
        <f>IF($EY788=0,1,IF($O$73="",0,VLOOKUP($O$73,PL②!$A$58:$P$1517,$EY788))+IF($AD$73="",0,VLOOKUP($AD$73,PL②!$A$58:$P$1517,$EY788))+IF($AS$73="",0,VLOOKUP($AS$73,PL②!$A$58:$P$1517,$EY788)))</f>
        <v>1</v>
      </c>
      <c r="FA788" s="21" t="str">
        <f t="shared" si="192"/>
        <v/>
      </c>
      <c r="FB788" s="112"/>
      <c r="FC788" s="21">
        <f>IF(OR($M788=PL①!$A$25,$M788=PL①!$A$26,$M788=PL①!$A$28,$M788=PL①!$A$29),1,0)</f>
        <v>0</v>
      </c>
      <c r="FF788" s="21">
        <f t="shared" si="193"/>
        <v>0</v>
      </c>
      <c r="FG788" s="21">
        <f t="shared" si="194"/>
        <v>0</v>
      </c>
      <c r="FH788" s="21">
        <f>IF(AND($AG788=PL①!$H$29,OR(入力①申請書項目!$M788=PL①!$A$25,入力①申請書項目!$M788=PL①!$A$26,入力①申請書項目!$M788=PL①!$A$27)),1,0)</f>
        <v>0</v>
      </c>
      <c r="FI788" s="21">
        <f>IF(AND($O$69=PL②!$G$1,入力①申請書項目!$AG788=PL①!$H$26,OR(入力①申請書項目!$M788=PL①!$A$25,入力①申請書項目!$M788=PL①!$A$26,入力①申請書項目!$M788=PL①!$A$28,入力①申請書項目!$M788=PL①!$A$29)),1,0)</f>
        <v>0</v>
      </c>
      <c r="FJ788" s="21">
        <f>IF(AND($AT788=PL①!$D$26,OR(入力①申請書項目!$M788=PL①!$A$25,入力①申請書項目!$M788=PL①!$A$26,入力①申請書項目!$M788=PL①!$A$27)),1,0)</f>
        <v>0</v>
      </c>
      <c r="FL788" s="37" t="str">
        <f t="shared" si="195"/>
        <v/>
      </c>
      <c r="FM788" s="37" t="str">
        <f t="shared" si="196"/>
        <v/>
      </c>
      <c r="FN788" s="37" t="str">
        <f t="shared" si="197"/>
        <v/>
      </c>
      <c r="FO788" s="37" t="str">
        <f t="shared" si="198"/>
        <v/>
      </c>
      <c r="FP788" s="37" t="str">
        <f t="shared" si="199"/>
        <v/>
      </c>
      <c r="FR788" s="54">
        <f t="shared" si="200"/>
        <v>1</v>
      </c>
      <c r="FS788" s="54" t="str">
        <f t="shared" si="201"/>
        <v/>
      </c>
    </row>
    <row r="789" spans="4:175">
      <c r="D789" s="410">
        <v>621</v>
      </c>
      <c r="E789" s="842"/>
      <c r="F789" s="843"/>
      <c r="G789" s="842"/>
      <c r="H789" s="843"/>
      <c r="I789" s="843"/>
      <c r="J789" s="842"/>
      <c r="K789" s="843"/>
      <c r="L789" s="843"/>
      <c r="M789" s="842"/>
      <c r="N789" s="842"/>
      <c r="O789" s="842"/>
      <c r="P789" s="842"/>
      <c r="Q789" s="853"/>
      <c r="R789" s="853"/>
      <c r="S789" s="853"/>
      <c r="T789" s="853"/>
      <c r="U789" s="853"/>
      <c r="V789" s="853"/>
      <c r="W789" s="853"/>
      <c r="X789" s="853"/>
      <c r="Y789" s="853"/>
      <c r="Z789" s="853"/>
      <c r="AA789" s="837"/>
      <c r="AB789" s="838"/>
      <c r="AC789" s="838"/>
      <c r="AD789" s="841"/>
      <c r="AE789" s="853"/>
      <c r="AF789" s="853"/>
      <c r="AG789" s="842"/>
      <c r="AH789" s="842"/>
      <c r="AI789" s="842"/>
      <c r="AJ789" s="842"/>
      <c r="AK789" s="839"/>
      <c r="AL789" s="839"/>
      <c r="AM789" s="839"/>
      <c r="AN789" s="853"/>
      <c r="AO789" s="853"/>
      <c r="AP789" s="849">
        <f t="shared" ref="AP789:AP852" si="202">AK789*AN789</f>
        <v>0</v>
      </c>
      <c r="AQ789" s="849"/>
      <c r="AR789" s="849"/>
      <c r="AS789" s="849"/>
      <c r="AT789" s="855"/>
      <c r="AU789" s="855"/>
      <c r="AV789" s="834"/>
      <c r="AW789" s="834"/>
      <c r="AX789" s="834"/>
      <c r="AY789" s="834"/>
      <c r="AZ789" s="834"/>
      <c r="BA789" s="834"/>
      <c r="BB789" s="834"/>
      <c r="BC789" s="834"/>
      <c r="BD789" s="834"/>
      <c r="BE789" s="834"/>
      <c r="BF789" s="834"/>
      <c r="BG789" s="842"/>
      <c r="BH789" s="843"/>
      <c r="BI789" s="843"/>
      <c r="ET789" s="33"/>
      <c r="EU789" s="37">
        <f t="shared" si="189"/>
        <v>0</v>
      </c>
      <c r="EV789" s="37" t="str">
        <f t="shared" si="190"/>
        <v/>
      </c>
      <c r="EX789" s="21">
        <f>IF(AND(OR($M789=PL①!$A$25,$M789=PL①!$A$26,$M789=PL①!$A$27),OR($AG789=PL①!$H$26,$AG789=PL①!$H$27,$AG789=PL①!$H$28)),1,0)</f>
        <v>0</v>
      </c>
      <c r="EY789" s="21">
        <f t="shared" si="191"/>
        <v>0</v>
      </c>
      <c r="EZ789" s="112">
        <f>IF($EY789=0,1,IF($O$73="",0,VLOOKUP($O$73,PL②!$A$58:$P$1517,$EY789))+IF($AD$73="",0,VLOOKUP($AD$73,PL②!$A$58:$P$1517,$EY789))+IF($AS$73="",0,VLOOKUP($AS$73,PL②!$A$58:$P$1517,$EY789)))</f>
        <v>1</v>
      </c>
      <c r="FA789" s="21" t="str">
        <f t="shared" si="192"/>
        <v/>
      </c>
      <c r="FB789" s="112"/>
      <c r="FC789" s="21">
        <f>IF(OR($M789=PL①!$A$25,$M789=PL①!$A$26,$M789=PL①!$A$28,$M789=PL①!$A$29),1,0)</f>
        <v>0</v>
      </c>
      <c r="FF789" s="21">
        <f t="shared" si="193"/>
        <v>0</v>
      </c>
      <c r="FG789" s="21">
        <f t="shared" si="194"/>
        <v>0</v>
      </c>
      <c r="FH789" s="21">
        <f>IF(AND($AG789=PL①!$H$29,OR(入力①申請書項目!$M789=PL①!$A$25,入力①申請書項目!$M789=PL①!$A$26,入力①申請書項目!$M789=PL①!$A$27)),1,0)</f>
        <v>0</v>
      </c>
      <c r="FI789" s="21">
        <f>IF(AND($O$69=PL②!$G$1,入力①申請書項目!$AG789=PL①!$H$26,OR(入力①申請書項目!$M789=PL①!$A$25,入力①申請書項目!$M789=PL①!$A$26,入力①申請書項目!$M789=PL①!$A$28,入力①申請書項目!$M789=PL①!$A$29)),1,0)</f>
        <v>0</v>
      </c>
      <c r="FJ789" s="21">
        <f>IF(AND($AT789=PL①!$D$26,OR(入力①申請書項目!$M789=PL①!$A$25,入力①申請書項目!$M789=PL①!$A$26,入力①申請書項目!$M789=PL①!$A$27)),1,0)</f>
        <v>0</v>
      </c>
      <c r="FL789" s="37" t="str">
        <f t="shared" si="195"/>
        <v/>
      </c>
      <c r="FM789" s="37" t="str">
        <f t="shared" si="196"/>
        <v/>
      </c>
      <c r="FN789" s="37" t="str">
        <f t="shared" si="197"/>
        <v/>
      </c>
      <c r="FO789" s="37" t="str">
        <f t="shared" si="198"/>
        <v/>
      </c>
      <c r="FP789" s="37" t="str">
        <f t="shared" si="199"/>
        <v/>
      </c>
      <c r="FR789" s="54">
        <f t="shared" si="200"/>
        <v>1</v>
      </c>
      <c r="FS789" s="54" t="str">
        <f t="shared" si="201"/>
        <v/>
      </c>
    </row>
    <row r="790" spans="4:175">
      <c r="D790" s="410">
        <v>622</v>
      </c>
      <c r="E790" s="842"/>
      <c r="F790" s="843"/>
      <c r="G790" s="842"/>
      <c r="H790" s="843"/>
      <c r="I790" s="843"/>
      <c r="J790" s="842"/>
      <c r="K790" s="843"/>
      <c r="L790" s="843"/>
      <c r="M790" s="842"/>
      <c r="N790" s="842"/>
      <c r="O790" s="842"/>
      <c r="P790" s="842"/>
      <c r="Q790" s="853"/>
      <c r="R790" s="853"/>
      <c r="S790" s="853"/>
      <c r="T790" s="853"/>
      <c r="U790" s="853"/>
      <c r="V790" s="853"/>
      <c r="W790" s="853"/>
      <c r="X790" s="853"/>
      <c r="Y790" s="853"/>
      <c r="Z790" s="853"/>
      <c r="AA790" s="835"/>
      <c r="AB790" s="836"/>
      <c r="AC790" s="836"/>
      <c r="AD790" s="840"/>
      <c r="AE790" s="840"/>
      <c r="AF790" s="841"/>
      <c r="AG790" s="850"/>
      <c r="AH790" s="851"/>
      <c r="AI790" s="851"/>
      <c r="AJ790" s="852"/>
      <c r="AK790" s="839"/>
      <c r="AL790" s="839"/>
      <c r="AM790" s="839"/>
      <c r="AN790" s="854"/>
      <c r="AO790" s="840"/>
      <c r="AP790" s="849">
        <f t="shared" si="202"/>
        <v>0</v>
      </c>
      <c r="AQ790" s="849"/>
      <c r="AR790" s="849"/>
      <c r="AS790" s="849"/>
      <c r="AT790" s="847"/>
      <c r="AU790" s="848"/>
      <c r="AV790" s="834"/>
      <c r="AW790" s="834"/>
      <c r="AX790" s="834"/>
      <c r="AY790" s="834"/>
      <c r="AZ790" s="834"/>
      <c r="BA790" s="834"/>
      <c r="BB790" s="834"/>
      <c r="BC790" s="834"/>
      <c r="BD790" s="844"/>
      <c r="BE790" s="845"/>
      <c r="BF790" s="846"/>
      <c r="BG790" s="842"/>
      <c r="BH790" s="843"/>
      <c r="BI790" s="843"/>
      <c r="ET790" s="33"/>
      <c r="EU790" s="37">
        <f t="shared" si="189"/>
        <v>0</v>
      </c>
      <c r="EV790" s="37" t="str">
        <f t="shared" si="190"/>
        <v/>
      </c>
      <c r="EX790" s="21">
        <f>IF(AND(OR($M790=PL①!$A$25,$M790=PL①!$A$26,$M790=PL①!$A$27),OR($AG790=PL①!$H$26,$AG790=PL①!$H$27,$AG790=PL①!$H$28)),1,0)</f>
        <v>0</v>
      </c>
      <c r="EY790" s="21">
        <f t="shared" si="191"/>
        <v>0</v>
      </c>
      <c r="EZ790" s="112">
        <f>IF($EY790=0,1,IF($O$73="",0,VLOOKUP($O$73,PL②!$A$58:$P$1517,$EY790))+IF($AD$73="",0,VLOOKUP($AD$73,PL②!$A$58:$P$1517,$EY790))+IF($AS$73="",0,VLOOKUP($AS$73,PL②!$A$58:$P$1517,$EY790)))</f>
        <v>1</v>
      </c>
      <c r="FA790" s="21" t="str">
        <f t="shared" si="192"/>
        <v/>
      </c>
      <c r="FB790" s="112"/>
      <c r="FC790" s="21">
        <f>IF(OR($M790=PL①!$A$25,$M790=PL①!$A$26,$M790=PL①!$A$28,$M790=PL①!$A$29),1,0)</f>
        <v>0</v>
      </c>
      <c r="FF790" s="21">
        <f t="shared" si="193"/>
        <v>0</v>
      </c>
      <c r="FG790" s="21">
        <f t="shared" si="194"/>
        <v>0</v>
      </c>
      <c r="FH790" s="21">
        <f>IF(AND($AG790=PL①!$H$29,OR(入力①申請書項目!$M790=PL①!$A$25,入力①申請書項目!$M790=PL①!$A$26,入力①申請書項目!$M790=PL①!$A$27)),1,0)</f>
        <v>0</v>
      </c>
      <c r="FI790" s="21">
        <f>IF(AND($O$69=PL②!$G$1,入力①申請書項目!$AG790=PL①!$H$26,OR(入力①申請書項目!$M790=PL①!$A$25,入力①申請書項目!$M790=PL①!$A$26,入力①申請書項目!$M790=PL①!$A$28,入力①申請書項目!$M790=PL①!$A$29)),1,0)</f>
        <v>0</v>
      </c>
      <c r="FJ790" s="21">
        <f>IF(AND($AT790=PL①!$D$26,OR(入力①申請書項目!$M790=PL①!$A$25,入力①申請書項目!$M790=PL①!$A$26,入力①申請書項目!$M790=PL①!$A$27)),1,0)</f>
        <v>0</v>
      </c>
      <c r="FL790" s="37" t="str">
        <f t="shared" si="195"/>
        <v/>
      </c>
      <c r="FM790" s="37" t="str">
        <f t="shared" si="196"/>
        <v/>
      </c>
      <c r="FN790" s="37" t="str">
        <f t="shared" si="197"/>
        <v/>
      </c>
      <c r="FO790" s="37" t="str">
        <f t="shared" si="198"/>
        <v/>
      </c>
      <c r="FP790" s="37" t="str">
        <f t="shared" si="199"/>
        <v/>
      </c>
      <c r="FR790" s="54">
        <f t="shared" si="200"/>
        <v>1</v>
      </c>
      <c r="FS790" s="54" t="str">
        <f t="shared" si="201"/>
        <v/>
      </c>
    </row>
    <row r="791" spans="4:175">
      <c r="D791" s="410">
        <v>623</v>
      </c>
      <c r="E791" s="842"/>
      <c r="F791" s="843"/>
      <c r="G791" s="842"/>
      <c r="H791" s="843"/>
      <c r="I791" s="843"/>
      <c r="J791" s="842"/>
      <c r="K791" s="843"/>
      <c r="L791" s="843"/>
      <c r="M791" s="842"/>
      <c r="N791" s="842"/>
      <c r="O791" s="842"/>
      <c r="P791" s="842"/>
      <c r="Q791" s="853"/>
      <c r="R791" s="853"/>
      <c r="S791" s="853"/>
      <c r="T791" s="853"/>
      <c r="U791" s="853"/>
      <c r="V791" s="853"/>
      <c r="W791" s="853"/>
      <c r="X791" s="853"/>
      <c r="Y791" s="853"/>
      <c r="Z791" s="853"/>
      <c r="AA791" s="835"/>
      <c r="AB791" s="836"/>
      <c r="AC791" s="836"/>
      <c r="AD791" s="841"/>
      <c r="AE791" s="853"/>
      <c r="AF791" s="853"/>
      <c r="AG791" s="842"/>
      <c r="AH791" s="842"/>
      <c r="AI791" s="842"/>
      <c r="AJ791" s="842"/>
      <c r="AK791" s="839"/>
      <c r="AL791" s="839"/>
      <c r="AM791" s="839"/>
      <c r="AN791" s="853"/>
      <c r="AO791" s="853"/>
      <c r="AP791" s="849">
        <f t="shared" si="202"/>
        <v>0</v>
      </c>
      <c r="AQ791" s="849"/>
      <c r="AR791" s="849"/>
      <c r="AS791" s="849"/>
      <c r="AT791" s="855"/>
      <c r="AU791" s="855"/>
      <c r="AV791" s="834"/>
      <c r="AW791" s="834"/>
      <c r="AX791" s="834"/>
      <c r="AY791" s="834"/>
      <c r="AZ791" s="834"/>
      <c r="BA791" s="834"/>
      <c r="BB791" s="834"/>
      <c r="BC791" s="834"/>
      <c r="BD791" s="834"/>
      <c r="BE791" s="834"/>
      <c r="BF791" s="834"/>
      <c r="BG791" s="842"/>
      <c r="BH791" s="843"/>
      <c r="BI791" s="843"/>
      <c r="ET791" s="33"/>
      <c r="EU791" s="37">
        <f t="shared" si="189"/>
        <v>0</v>
      </c>
      <c r="EV791" s="37" t="str">
        <f t="shared" si="190"/>
        <v/>
      </c>
      <c r="EX791" s="21">
        <f>IF(AND(OR($M791=PL①!$A$25,$M791=PL①!$A$26,$M791=PL①!$A$27),OR($AG791=PL①!$H$26,$AG791=PL①!$H$27,$AG791=PL①!$H$28)),1,0)</f>
        <v>0</v>
      </c>
      <c r="EY791" s="21">
        <f t="shared" si="191"/>
        <v>0</v>
      </c>
      <c r="EZ791" s="112">
        <f>IF($EY791=0,1,IF($O$73="",0,VLOOKUP($O$73,PL②!$A$58:$P$1517,$EY791))+IF($AD$73="",0,VLOOKUP($AD$73,PL②!$A$58:$P$1517,$EY791))+IF($AS$73="",0,VLOOKUP($AS$73,PL②!$A$58:$P$1517,$EY791)))</f>
        <v>1</v>
      </c>
      <c r="FA791" s="21" t="str">
        <f t="shared" si="192"/>
        <v/>
      </c>
      <c r="FB791" s="112"/>
      <c r="FC791" s="21">
        <f>IF(OR($M791=PL①!$A$25,$M791=PL①!$A$26,$M791=PL①!$A$28,$M791=PL①!$A$29),1,0)</f>
        <v>0</v>
      </c>
      <c r="FF791" s="21">
        <f t="shared" si="193"/>
        <v>0</v>
      </c>
      <c r="FG791" s="21">
        <f t="shared" si="194"/>
        <v>0</v>
      </c>
      <c r="FH791" s="21">
        <f>IF(AND($AG791=PL①!$H$29,OR(入力①申請書項目!$M791=PL①!$A$25,入力①申請書項目!$M791=PL①!$A$26,入力①申請書項目!$M791=PL①!$A$27)),1,0)</f>
        <v>0</v>
      </c>
      <c r="FI791" s="21">
        <f>IF(AND($O$69=PL②!$G$1,入力①申請書項目!$AG791=PL①!$H$26,OR(入力①申請書項目!$M791=PL①!$A$25,入力①申請書項目!$M791=PL①!$A$26,入力①申請書項目!$M791=PL①!$A$28,入力①申請書項目!$M791=PL①!$A$29)),1,0)</f>
        <v>0</v>
      </c>
      <c r="FJ791" s="21">
        <f>IF(AND($AT791=PL①!$D$26,OR(入力①申請書項目!$M791=PL①!$A$25,入力①申請書項目!$M791=PL①!$A$26,入力①申請書項目!$M791=PL①!$A$27)),1,0)</f>
        <v>0</v>
      </c>
      <c r="FL791" s="37" t="str">
        <f t="shared" si="195"/>
        <v/>
      </c>
      <c r="FM791" s="37" t="str">
        <f t="shared" si="196"/>
        <v/>
      </c>
      <c r="FN791" s="37" t="str">
        <f t="shared" si="197"/>
        <v/>
      </c>
      <c r="FO791" s="37" t="str">
        <f t="shared" si="198"/>
        <v/>
      </c>
      <c r="FP791" s="37" t="str">
        <f t="shared" si="199"/>
        <v/>
      </c>
      <c r="FR791" s="54">
        <f t="shared" si="200"/>
        <v>1</v>
      </c>
      <c r="FS791" s="54" t="str">
        <f t="shared" si="201"/>
        <v/>
      </c>
    </row>
    <row r="792" spans="4:175">
      <c r="D792" s="410">
        <v>624</v>
      </c>
      <c r="E792" s="842"/>
      <c r="F792" s="843"/>
      <c r="G792" s="842"/>
      <c r="H792" s="843"/>
      <c r="I792" s="843"/>
      <c r="J792" s="842"/>
      <c r="K792" s="843"/>
      <c r="L792" s="843"/>
      <c r="M792" s="842"/>
      <c r="N792" s="842"/>
      <c r="O792" s="842"/>
      <c r="P792" s="842"/>
      <c r="Q792" s="853"/>
      <c r="R792" s="853"/>
      <c r="S792" s="853"/>
      <c r="T792" s="853"/>
      <c r="U792" s="853"/>
      <c r="V792" s="853"/>
      <c r="W792" s="853"/>
      <c r="X792" s="853"/>
      <c r="Y792" s="853"/>
      <c r="Z792" s="853"/>
      <c r="AA792" s="837"/>
      <c r="AB792" s="838"/>
      <c r="AC792" s="838"/>
      <c r="AD792" s="841"/>
      <c r="AE792" s="853"/>
      <c r="AF792" s="853"/>
      <c r="AG792" s="842"/>
      <c r="AH792" s="842"/>
      <c r="AI792" s="842"/>
      <c r="AJ792" s="842"/>
      <c r="AK792" s="839"/>
      <c r="AL792" s="839"/>
      <c r="AM792" s="839"/>
      <c r="AN792" s="853"/>
      <c r="AO792" s="853"/>
      <c r="AP792" s="849">
        <f t="shared" si="202"/>
        <v>0</v>
      </c>
      <c r="AQ792" s="849"/>
      <c r="AR792" s="849"/>
      <c r="AS792" s="849"/>
      <c r="AT792" s="855"/>
      <c r="AU792" s="855"/>
      <c r="AV792" s="834"/>
      <c r="AW792" s="834"/>
      <c r="AX792" s="834"/>
      <c r="AY792" s="834"/>
      <c r="AZ792" s="834"/>
      <c r="BA792" s="834"/>
      <c r="BB792" s="834"/>
      <c r="BC792" s="834"/>
      <c r="BD792" s="834"/>
      <c r="BE792" s="834"/>
      <c r="BF792" s="834"/>
      <c r="BG792" s="842"/>
      <c r="BH792" s="843"/>
      <c r="BI792" s="843"/>
      <c r="ET792" s="33"/>
      <c r="EU792" s="37">
        <f t="shared" si="189"/>
        <v>0</v>
      </c>
      <c r="EV792" s="37" t="str">
        <f t="shared" si="190"/>
        <v/>
      </c>
      <c r="EX792" s="21">
        <f>IF(AND(OR($M792=PL①!$A$25,$M792=PL①!$A$26,$M792=PL①!$A$27),OR($AG792=PL①!$H$26,$AG792=PL①!$H$27,$AG792=PL①!$H$28)),1,0)</f>
        <v>0</v>
      </c>
      <c r="EY792" s="21">
        <f t="shared" si="191"/>
        <v>0</v>
      </c>
      <c r="EZ792" s="112">
        <f>IF($EY792=0,1,IF($O$73="",0,VLOOKUP($O$73,PL②!$A$58:$P$1517,$EY792))+IF($AD$73="",0,VLOOKUP($AD$73,PL②!$A$58:$P$1517,$EY792))+IF($AS$73="",0,VLOOKUP($AS$73,PL②!$A$58:$P$1517,$EY792)))</f>
        <v>1</v>
      </c>
      <c r="FA792" s="21" t="str">
        <f t="shared" si="192"/>
        <v/>
      </c>
      <c r="FB792" s="112"/>
      <c r="FC792" s="21">
        <f>IF(OR($M792=PL①!$A$25,$M792=PL①!$A$26,$M792=PL①!$A$28,$M792=PL①!$A$29),1,0)</f>
        <v>0</v>
      </c>
      <c r="FF792" s="21">
        <f t="shared" si="193"/>
        <v>0</v>
      </c>
      <c r="FG792" s="21">
        <f t="shared" si="194"/>
        <v>0</v>
      </c>
      <c r="FH792" s="21">
        <f>IF(AND($AG792=PL①!$H$29,OR(入力①申請書項目!$M792=PL①!$A$25,入力①申請書項目!$M792=PL①!$A$26,入力①申請書項目!$M792=PL①!$A$27)),1,0)</f>
        <v>0</v>
      </c>
      <c r="FI792" s="21">
        <f>IF(AND($O$69=PL②!$G$1,入力①申請書項目!$AG792=PL①!$H$26,OR(入力①申請書項目!$M792=PL①!$A$25,入力①申請書項目!$M792=PL①!$A$26,入力①申請書項目!$M792=PL①!$A$28,入力①申請書項目!$M792=PL①!$A$29)),1,0)</f>
        <v>0</v>
      </c>
      <c r="FJ792" s="21">
        <f>IF(AND($AT792=PL①!$D$26,OR(入力①申請書項目!$M792=PL①!$A$25,入力①申請書項目!$M792=PL①!$A$26,入力①申請書項目!$M792=PL①!$A$27)),1,0)</f>
        <v>0</v>
      </c>
      <c r="FL792" s="37" t="str">
        <f t="shared" si="195"/>
        <v/>
      </c>
      <c r="FM792" s="37" t="str">
        <f t="shared" si="196"/>
        <v/>
      </c>
      <c r="FN792" s="37" t="str">
        <f t="shared" si="197"/>
        <v/>
      </c>
      <c r="FO792" s="37" t="str">
        <f t="shared" si="198"/>
        <v/>
      </c>
      <c r="FP792" s="37" t="str">
        <f t="shared" si="199"/>
        <v/>
      </c>
      <c r="FR792" s="54">
        <f t="shared" si="200"/>
        <v>1</v>
      </c>
      <c r="FS792" s="54" t="str">
        <f t="shared" si="201"/>
        <v/>
      </c>
    </row>
    <row r="793" spans="4:175">
      <c r="D793" s="410">
        <v>625</v>
      </c>
      <c r="E793" s="842"/>
      <c r="F793" s="843"/>
      <c r="G793" s="842"/>
      <c r="H793" s="843"/>
      <c r="I793" s="843"/>
      <c r="J793" s="842"/>
      <c r="K793" s="843"/>
      <c r="L793" s="843"/>
      <c r="M793" s="842"/>
      <c r="N793" s="842"/>
      <c r="O793" s="842"/>
      <c r="P793" s="842"/>
      <c r="Q793" s="853"/>
      <c r="R793" s="853"/>
      <c r="S793" s="853"/>
      <c r="T793" s="853"/>
      <c r="U793" s="853"/>
      <c r="V793" s="853"/>
      <c r="W793" s="853"/>
      <c r="X793" s="853"/>
      <c r="Y793" s="853"/>
      <c r="Z793" s="853"/>
      <c r="AA793" s="835"/>
      <c r="AB793" s="836"/>
      <c r="AC793" s="836"/>
      <c r="AD793" s="840"/>
      <c r="AE793" s="840"/>
      <c r="AF793" s="841"/>
      <c r="AG793" s="850"/>
      <c r="AH793" s="851"/>
      <c r="AI793" s="851"/>
      <c r="AJ793" s="852"/>
      <c r="AK793" s="839"/>
      <c r="AL793" s="839"/>
      <c r="AM793" s="839"/>
      <c r="AN793" s="854"/>
      <c r="AO793" s="840"/>
      <c r="AP793" s="849">
        <f t="shared" si="202"/>
        <v>0</v>
      </c>
      <c r="AQ793" s="849"/>
      <c r="AR793" s="849"/>
      <c r="AS793" s="849"/>
      <c r="AT793" s="847"/>
      <c r="AU793" s="848"/>
      <c r="AV793" s="834"/>
      <c r="AW793" s="834"/>
      <c r="AX793" s="834"/>
      <c r="AY793" s="834"/>
      <c r="AZ793" s="834"/>
      <c r="BA793" s="834"/>
      <c r="BB793" s="834"/>
      <c r="BC793" s="834"/>
      <c r="BD793" s="844"/>
      <c r="BE793" s="845"/>
      <c r="BF793" s="846"/>
      <c r="BG793" s="842"/>
      <c r="BH793" s="843"/>
      <c r="BI793" s="843"/>
      <c r="ET793" s="33"/>
      <c r="EU793" s="37">
        <f t="shared" si="189"/>
        <v>0</v>
      </c>
      <c r="EV793" s="37" t="str">
        <f t="shared" si="190"/>
        <v/>
      </c>
      <c r="EX793" s="21">
        <f>IF(AND(OR($M793=PL①!$A$25,$M793=PL①!$A$26,$M793=PL①!$A$27),OR($AG793=PL①!$H$26,$AG793=PL①!$H$27,$AG793=PL①!$H$28)),1,0)</f>
        <v>0</v>
      </c>
      <c r="EY793" s="21">
        <f t="shared" si="191"/>
        <v>0</v>
      </c>
      <c r="EZ793" s="112">
        <f>IF($EY793=0,1,IF($O$73="",0,VLOOKUP($O$73,PL②!$A$58:$P$1517,$EY793))+IF($AD$73="",0,VLOOKUP($AD$73,PL②!$A$58:$P$1517,$EY793))+IF($AS$73="",0,VLOOKUP($AS$73,PL②!$A$58:$P$1517,$EY793)))</f>
        <v>1</v>
      </c>
      <c r="FA793" s="21" t="str">
        <f t="shared" si="192"/>
        <v/>
      </c>
      <c r="FB793" s="112"/>
      <c r="FC793" s="21">
        <f>IF(OR($M793=PL①!$A$25,$M793=PL①!$A$26,$M793=PL①!$A$28,$M793=PL①!$A$29),1,0)</f>
        <v>0</v>
      </c>
      <c r="FF793" s="21">
        <f t="shared" si="193"/>
        <v>0</v>
      </c>
      <c r="FG793" s="21">
        <f t="shared" si="194"/>
        <v>0</v>
      </c>
      <c r="FH793" s="21">
        <f>IF(AND($AG793=PL①!$H$29,OR(入力①申請書項目!$M793=PL①!$A$25,入力①申請書項目!$M793=PL①!$A$26,入力①申請書項目!$M793=PL①!$A$27)),1,0)</f>
        <v>0</v>
      </c>
      <c r="FI793" s="21">
        <f>IF(AND($O$69=PL②!$G$1,入力①申請書項目!$AG793=PL①!$H$26,OR(入力①申請書項目!$M793=PL①!$A$25,入力①申請書項目!$M793=PL①!$A$26,入力①申請書項目!$M793=PL①!$A$28,入力①申請書項目!$M793=PL①!$A$29)),1,0)</f>
        <v>0</v>
      </c>
      <c r="FJ793" s="21">
        <f>IF(AND($AT793=PL①!$D$26,OR(入力①申請書項目!$M793=PL①!$A$25,入力①申請書項目!$M793=PL①!$A$26,入力①申請書項目!$M793=PL①!$A$27)),1,0)</f>
        <v>0</v>
      </c>
      <c r="FL793" s="37" t="str">
        <f t="shared" si="195"/>
        <v/>
      </c>
      <c r="FM793" s="37" t="str">
        <f t="shared" si="196"/>
        <v/>
      </c>
      <c r="FN793" s="37" t="str">
        <f t="shared" si="197"/>
        <v/>
      </c>
      <c r="FO793" s="37" t="str">
        <f t="shared" si="198"/>
        <v/>
      </c>
      <c r="FP793" s="37" t="str">
        <f t="shared" si="199"/>
        <v/>
      </c>
      <c r="FR793" s="54">
        <f t="shared" si="200"/>
        <v>1</v>
      </c>
      <c r="FS793" s="54" t="str">
        <f t="shared" si="201"/>
        <v/>
      </c>
    </row>
    <row r="794" spans="4:175">
      <c r="D794" s="410">
        <v>626</v>
      </c>
      <c r="E794" s="842"/>
      <c r="F794" s="843"/>
      <c r="G794" s="842"/>
      <c r="H794" s="843"/>
      <c r="I794" s="843"/>
      <c r="J794" s="842"/>
      <c r="K794" s="843"/>
      <c r="L794" s="843"/>
      <c r="M794" s="842"/>
      <c r="N794" s="842"/>
      <c r="O794" s="842"/>
      <c r="P794" s="842"/>
      <c r="Q794" s="853"/>
      <c r="R794" s="853"/>
      <c r="S794" s="853"/>
      <c r="T794" s="853"/>
      <c r="U794" s="853"/>
      <c r="V794" s="853"/>
      <c r="W794" s="853"/>
      <c r="X794" s="853"/>
      <c r="Y794" s="853"/>
      <c r="Z794" s="853"/>
      <c r="AA794" s="835"/>
      <c r="AB794" s="836"/>
      <c r="AC794" s="836"/>
      <c r="AD794" s="841"/>
      <c r="AE794" s="853"/>
      <c r="AF794" s="853"/>
      <c r="AG794" s="842"/>
      <c r="AH794" s="842"/>
      <c r="AI794" s="842"/>
      <c r="AJ794" s="842"/>
      <c r="AK794" s="839"/>
      <c r="AL794" s="839"/>
      <c r="AM794" s="839"/>
      <c r="AN794" s="853"/>
      <c r="AO794" s="853"/>
      <c r="AP794" s="849">
        <f t="shared" si="202"/>
        <v>0</v>
      </c>
      <c r="AQ794" s="849"/>
      <c r="AR794" s="849"/>
      <c r="AS794" s="849"/>
      <c r="AT794" s="855"/>
      <c r="AU794" s="855"/>
      <c r="AV794" s="834"/>
      <c r="AW794" s="834"/>
      <c r="AX794" s="834"/>
      <c r="AY794" s="834"/>
      <c r="AZ794" s="834"/>
      <c r="BA794" s="834"/>
      <c r="BB794" s="834"/>
      <c r="BC794" s="834"/>
      <c r="BD794" s="834"/>
      <c r="BE794" s="834"/>
      <c r="BF794" s="834"/>
      <c r="BG794" s="842"/>
      <c r="BH794" s="843"/>
      <c r="BI794" s="843"/>
      <c r="ET794" s="33"/>
      <c r="EU794" s="37">
        <f t="shared" si="189"/>
        <v>0</v>
      </c>
      <c r="EV794" s="37" t="str">
        <f t="shared" si="190"/>
        <v/>
      </c>
      <c r="EX794" s="21">
        <f>IF(AND(OR($M794=PL①!$A$25,$M794=PL①!$A$26,$M794=PL①!$A$27),OR($AG794=PL①!$H$26,$AG794=PL①!$H$27,$AG794=PL①!$H$28)),1,0)</f>
        <v>0</v>
      </c>
      <c r="EY794" s="21">
        <f t="shared" si="191"/>
        <v>0</v>
      </c>
      <c r="EZ794" s="112">
        <f>IF($EY794=0,1,IF($O$73="",0,VLOOKUP($O$73,PL②!$A$58:$P$1517,$EY794))+IF($AD$73="",0,VLOOKUP($AD$73,PL②!$A$58:$P$1517,$EY794))+IF($AS$73="",0,VLOOKUP($AS$73,PL②!$A$58:$P$1517,$EY794)))</f>
        <v>1</v>
      </c>
      <c r="FA794" s="21" t="str">
        <f t="shared" si="192"/>
        <v/>
      </c>
      <c r="FB794" s="112"/>
      <c r="FC794" s="21">
        <f>IF(OR($M794=PL①!$A$25,$M794=PL①!$A$26,$M794=PL①!$A$28,$M794=PL①!$A$29),1,0)</f>
        <v>0</v>
      </c>
      <c r="FF794" s="21">
        <f t="shared" si="193"/>
        <v>0</v>
      </c>
      <c r="FG794" s="21">
        <f t="shared" si="194"/>
        <v>0</v>
      </c>
      <c r="FH794" s="21">
        <f>IF(AND($AG794=PL①!$H$29,OR(入力①申請書項目!$M794=PL①!$A$25,入力①申請書項目!$M794=PL①!$A$26,入力①申請書項目!$M794=PL①!$A$27)),1,0)</f>
        <v>0</v>
      </c>
      <c r="FI794" s="21">
        <f>IF(AND($O$69=PL②!$G$1,入力①申請書項目!$AG794=PL①!$H$26,OR(入力①申請書項目!$M794=PL①!$A$25,入力①申請書項目!$M794=PL①!$A$26,入力①申請書項目!$M794=PL①!$A$28,入力①申請書項目!$M794=PL①!$A$29)),1,0)</f>
        <v>0</v>
      </c>
      <c r="FJ794" s="21">
        <f>IF(AND($AT794=PL①!$D$26,OR(入力①申請書項目!$M794=PL①!$A$25,入力①申請書項目!$M794=PL①!$A$26,入力①申請書項目!$M794=PL①!$A$27)),1,0)</f>
        <v>0</v>
      </c>
      <c r="FL794" s="37" t="str">
        <f t="shared" si="195"/>
        <v/>
      </c>
      <c r="FM794" s="37" t="str">
        <f t="shared" si="196"/>
        <v/>
      </c>
      <c r="FN794" s="37" t="str">
        <f t="shared" si="197"/>
        <v/>
      </c>
      <c r="FO794" s="37" t="str">
        <f t="shared" si="198"/>
        <v/>
      </c>
      <c r="FP794" s="37" t="str">
        <f t="shared" si="199"/>
        <v/>
      </c>
      <c r="FR794" s="54">
        <f t="shared" si="200"/>
        <v>1</v>
      </c>
      <c r="FS794" s="54" t="str">
        <f t="shared" si="201"/>
        <v/>
      </c>
    </row>
    <row r="795" spans="4:175">
      <c r="D795" s="410">
        <v>627</v>
      </c>
      <c r="E795" s="842"/>
      <c r="F795" s="843"/>
      <c r="G795" s="842"/>
      <c r="H795" s="843"/>
      <c r="I795" s="843"/>
      <c r="J795" s="842"/>
      <c r="K795" s="843"/>
      <c r="L795" s="843"/>
      <c r="M795" s="842"/>
      <c r="N795" s="842"/>
      <c r="O795" s="842"/>
      <c r="P795" s="842"/>
      <c r="Q795" s="853"/>
      <c r="R795" s="853"/>
      <c r="S795" s="853"/>
      <c r="T795" s="853"/>
      <c r="U795" s="853"/>
      <c r="V795" s="853"/>
      <c r="W795" s="853"/>
      <c r="X795" s="853"/>
      <c r="Y795" s="853"/>
      <c r="Z795" s="853"/>
      <c r="AA795" s="837"/>
      <c r="AB795" s="838"/>
      <c r="AC795" s="838"/>
      <c r="AD795" s="841"/>
      <c r="AE795" s="853"/>
      <c r="AF795" s="853"/>
      <c r="AG795" s="842"/>
      <c r="AH795" s="842"/>
      <c r="AI795" s="842"/>
      <c r="AJ795" s="842"/>
      <c r="AK795" s="839"/>
      <c r="AL795" s="839"/>
      <c r="AM795" s="839"/>
      <c r="AN795" s="853"/>
      <c r="AO795" s="853"/>
      <c r="AP795" s="849">
        <f t="shared" si="202"/>
        <v>0</v>
      </c>
      <c r="AQ795" s="849"/>
      <c r="AR795" s="849"/>
      <c r="AS795" s="849"/>
      <c r="AT795" s="855"/>
      <c r="AU795" s="855"/>
      <c r="AV795" s="834"/>
      <c r="AW795" s="834"/>
      <c r="AX795" s="834"/>
      <c r="AY795" s="834"/>
      <c r="AZ795" s="834"/>
      <c r="BA795" s="834"/>
      <c r="BB795" s="834"/>
      <c r="BC795" s="834"/>
      <c r="BD795" s="834"/>
      <c r="BE795" s="834"/>
      <c r="BF795" s="834"/>
      <c r="BG795" s="842"/>
      <c r="BH795" s="843"/>
      <c r="BI795" s="843"/>
      <c r="ET795" s="33"/>
      <c r="EU795" s="37">
        <f t="shared" si="189"/>
        <v>0</v>
      </c>
      <c r="EV795" s="37" t="str">
        <f t="shared" si="190"/>
        <v/>
      </c>
      <c r="EX795" s="21">
        <f>IF(AND(OR($M795=PL①!$A$25,$M795=PL①!$A$26,$M795=PL①!$A$27),OR($AG795=PL①!$H$26,$AG795=PL①!$H$27,$AG795=PL①!$H$28)),1,0)</f>
        <v>0</v>
      </c>
      <c r="EY795" s="21">
        <f t="shared" si="191"/>
        <v>0</v>
      </c>
      <c r="EZ795" s="112">
        <f>IF($EY795=0,1,IF($O$73="",0,VLOOKUP($O$73,PL②!$A$58:$P$1517,$EY795))+IF($AD$73="",0,VLOOKUP($AD$73,PL②!$A$58:$P$1517,$EY795))+IF($AS$73="",0,VLOOKUP($AS$73,PL②!$A$58:$P$1517,$EY795)))</f>
        <v>1</v>
      </c>
      <c r="FA795" s="21" t="str">
        <f t="shared" si="192"/>
        <v/>
      </c>
      <c r="FB795" s="112"/>
      <c r="FC795" s="21">
        <f>IF(OR($M795=PL①!$A$25,$M795=PL①!$A$26,$M795=PL①!$A$28,$M795=PL①!$A$29),1,0)</f>
        <v>0</v>
      </c>
      <c r="FF795" s="21">
        <f t="shared" si="193"/>
        <v>0</v>
      </c>
      <c r="FG795" s="21">
        <f t="shared" si="194"/>
        <v>0</v>
      </c>
      <c r="FH795" s="21">
        <f>IF(AND($AG795=PL①!$H$29,OR(入力①申請書項目!$M795=PL①!$A$25,入力①申請書項目!$M795=PL①!$A$26,入力①申請書項目!$M795=PL①!$A$27)),1,0)</f>
        <v>0</v>
      </c>
      <c r="FI795" s="21">
        <f>IF(AND($O$69=PL②!$G$1,入力①申請書項目!$AG795=PL①!$H$26,OR(入力①申請書項目!$M795=PL①!$A$25,入力①申請書項目!$M795=PL①!$A$26,入力①申請書項目!$M795=PL①!$A$28,入力①申請書項目!$M795=PL①!$A$29)),1,0)</f>
        <v>0</v>
      </c>
      <c r="FJ795" s="21">
        <f>IF(AND($AT795=PL①!$D$26,OR(入力①申請書項目!$M795=PL①!$A$25,入力①申請書項目!$M795=PL①!$A$26,入力①申請書項目!$M795=PL①!$A$27)),1,0)</f>
        <v>0</v>
      </c>
      <c r="FL795" s="37" t="str">
        <f t="shared" si="195"/>
        <v/>
      </c>
      <c r="FM795" s="37" t="str">
        <f t="shared" si="196"/>
        <v/>
      </c>
      <c r="FN795" s="37" t="str">
        <f t="shared" si="197"/>
        <v/>
      </c>
      <c r="FO795" s="37" t="str">
        <f t="shared" si="198"/>
        <v/>
      </c>
      <c r="FP795" s="37" t="str">
        <f t="shared" si="199"/>
        <v/>
      </c>
      <c r="FR795" s="54">
        <f t="shared" si="200"/>
        <v>1</v>
      </c>
      <c r="FS795" s="54" t="str">
        <f t="shared" si="201"/>
        <v/>
      </c>
    </row>
    <row r="796" spans="4:175">
      <c r="D796" s="410">
        <v>628</v>
      </c>
      <c r="E796" s="842"/>
      <c r="F796" s="843"/>
      <c r="G796" s="842"/>
      <c r="H796" s="843"/>
      <c r="I796" s="843"/>
      <c r="J796" s="842"/>
      <c r="K796" s="843"/>
      <c r="L796" s="843"/>
      <c r="M796" s="842"/>
      <c r="N796" s="842"/>
      <c r="O796" s="842"/>
      <c r="P796" s="842"/>
      <c r="Q796" s="853"/>
      <c r="R796" s="853"/>
      <c r="S796" s="853"/>
      <c r="T796" s="853"/>
      <c r="U796" s="853"/>
      <c r="V796" s="853"/>
      <c r="W796" s="853"/>
      <c r="X796" s="853"/>
      <c r="Y796" s="853"/>
      <c r="Z796" s="853"/>
      <c r="AA796" s="835"/>
      <c r="AB796" s="836"/>
      <c r="AC796" s="836"/>
      <c r="AD796" s="840"/>
      <c r="AE796" s="840"/>
      <c r="AF796" s="841"/>
      <c r="AG796" s="850"/>
      <c r="AH796" s="851"/>
      <c r="AI796" s="851"/>
      <c r="AJ796" s="852"/>
      <c r="AK796" s="839"/>
      <c r="AL796" s="839"/>
      <c r="AM796" s="839"/>
      <c r="AN796" s="854"/>
      <c r="AO796" s="840"/>
      <c r="AP796" s="849">
        <f t="shared" si="202"/>
        <v>0</v>
      </c>
      <c r="AQ796" s="849"/>
      <c r="AR796" s="849"/>
      <c r="AS796" s="849"/>
      <c r="AT796" s="847"/>
      <c r="AU796" s="848"/>
      <c r="AV796" s="834"/>
      <c r="AW796" s="834"/>
      <c r="AX796" s="834"/>
      <c r="AY796" s="834"/>
      <c r="AZ796" s="834"/>
      <c r="BA796" s="834"/>
      <c r="BB796" s="834"/>
      <c r="BC796" s="834"/>
      <c r="BD796" s="844"/>
      <c r="BE796" s="845"/>
      <c r="BF796" s="846"/>
      <c r="BG796" s="842"/>
      <c r="BH796" s="843"/>
      <c r="BI796" s="843"/>
      <c r="ET796" s="33"/>
      <c r="EU796" s="37">
        <f t="shared" si="189"/>
        <v>0</v>
      </c>
      <c r="EV796" s="37" t="str">
        <f t="shared" si="190"/>
        <v/>
      </c>
      <c r="EX796" s="21">
        <f>IF(AND(OR($M796=PL①!$A$25,$M796=PL①!$A$26,$M796=PL①!$A$27),OR($AG796=PL①!$H$26,$AG796=PL①!$H$27,$AG796=PL①!$H$28)),1,0)</f>
        <v>0</v>
      </c>
      <c r="EY796" s="21">
        <f t="shared" si="191"/>
        <v>0</v>
      </c>
      <c r="EZ796" s="112">
        <f>IF($EY796=0,1,IF($O$73="",0,VLOOKUP($O$73,PL②!$A$58:$P$1517,$EY796))+IF($AD$73="",0,VLOOKUP($AD$73,PL②!$A$58:$P$1517,$EY796))+IF($AS$73="",0,VLOOKUP($AS$73,PL②!$A$58:$P$1517,$EY796)))</f>
        <v>1</v>
      </c>
      <c r="FA796" s="21" t="str">
        <f t="shared" si="192"/>
        <v/>
      </c>
      <c r="FB796" s="112"/>
      <c r="FC796" s="21">
        <f>IF(OR($M796=PL①!$A$25,$M796=PL①!$A$26,$M796=PL①!$A$28,$M796=PL①!$A$29),1,0)</f>
        <v>0</v>
      </c>
      <c r="FF796" s="21">
        <f t="shared" si="193"/>
        <v>0</v>
      </c>
      <c r="FG796" s="21">
        <f t="shared" si="194"/>
        <v>0</v>
      </c>
      <c r="FH796" s="21">
        <f>IF(AND($AG796=PL①!$H$29,OR(入力①申請書項目!$M796=PL①!$A$25,入力①申請書項目!$M796=PL①!$A$26,入力①申請書項目!$M796=PL①!$A$27)),1,0)</f>
        <v>0</v>
      </c>
      <c r="FI796" s="21">
        <f>IF(AND($O$69=PL②!$G$1,入力①申請書項目!$AG796=PL①!$H$26,OR(入力①申請書項目!$M796=PL①!$A$25,入力①申請書項目!$M796=PL①!$A$26,入力①申請書項目!$M796=PL①!$A$28,入力①申請書項目!$M796=PL①!$A$29)),1,0)</f>
        <v>0</v>
      </c>
      <c r="FJ796" s="21">
        <f>IF(AND($AT796=PL①!$D$26,OR(入力①申請書項目!$M796=PL①!$A$25,入力①申請書項目!$M796=PL①!$A$26,入力①申請書項目!$M796=PL①!$A$27)),1,0)</f>
        <v>0</v>
      </c>
      <c r="FL796" s="37" t="str">
        <f t="shared" si="195"/>
        <v/>
      </c>
      <c r="FM796" s="37" t="str">
        <f t="shared" si="196"/>
        <v/>
      </c>
      <c r="FN796" s="37" t="str">
        <f t="shared" si="197"/>
        <v/>
      </c>
      <c r="FO796" s="37" t="str">
        <f t="shared" si="198"/>
        <v/>
      </c>
      <c r="FP796" s="37" t="str">
        <f t="shared" si="199"/>
        <v/>
      </c>
      <c r="FR796" s="54">
        <f t="shared" si="200"/>
        <v>1</v>
      </c>
      <c r="FS796" s="54" t="str">
        <f t="shared" si="201"/>
        <v/>
      </c>
    </row>
    <row r="797" spans="4:175">
      <c r="D797" s="410">
        <v>629</v>
      </c>
      <c r="E797" s="842"/>
      <c r="F797" s="843"/>
      <c r="G797" s="842"/>
      <c r="H797" s="843"/>
      <c r="I797" s="843"/>
      <c r="J797" s="842"/>
      <c r="K797" s="843"/>
      <c r="L797" s="843"/>
      <c r="M797" s="842"/>
      <c r="N797" s="842"/>
      <c r="O797" s="842"/>
      <c r="P797" s="842"/>
      <c r="Q797" s="853"/>
      <c r="R797" s="853"/>
      <c r="S797" s="853"/>
      <c r="T797" s="853"/>
      <c r="U797" s="853"/>
      <c r="V797" s="853"/>
      <c r="W797" s="853"/>
      <c r="X797" s="853"/>
      <c r="Y797" s="853"/>
      <c r="Z797" s="853"/>
      <c r="AA797" s="835"/>
      <c r="AB797" s="836"/>
      <c r="AC797" s="836"/>
      <c r="AD797" s="841"/>
      <c r="AE797" s="853"/>
      <c r="AF797" s="853"/>
      <c r="AG797" s="842"/>
      <c r="AH797" s="842"/>
      <c r="AI797" s="842"/>
      <c r="AJ797" s="842"/>
      <c r="AK797" s="839"/>
      <c r="AL797" s="839"/>
      <c r="AM797" s="839"/>
      <c r="AN797" s="853"/>
      <c r="AO797" s="853"/>
      <c r="AP797" s="849">
        <f t="shared" si="202"/>
        <v>0</v>
      </c>
      <c r="AQ797" s="849"/>
      <c r="AR797" s="849"/>
      <c r="AS797" s="849"/>
      <c r="AT797" s="855"/>
      <c r="AU797" s="855"/>
      <c r="AV797" s="834"/>
      <c r="AW797" s="834"/>
      <c r="AX797" s="834"/>
      <c r="AY797" s="834"/>
      <c r="AZ797" s="834"/>
      <c r="BA797" s="834"/>
      <c r="BB797" s="834"/>
      <c r="BC797" s="834"/>
      <c r="BD797" s="834"/>
      <c r="BE797" s="834"/>
      <c r="BF797" s="834"/>
      <c r="BG797" s="842"/>
      <c r="BH797" s="843"/>
      <c r="BI797" s="843"/>
      <c r="ET797" s="33"/>
      <c r="EU797" s="37">
        <f t="shared" si="189"/>
        <v>0</v>
      </c>
      <c r="EV797" s="37" t="str">
        <f t="shared" si="190"/>
        <v/>
      </c>
      <c r="EX797" s="21">
        <f>IF(AND(OR($M797=PL①!$A$25,$M797=PL①!$A$26,$M797=PL①!$A$27),OR($AG797=PL①!$H$26,$AG797=PL①!$H$27,$AG797=PL①!$H$28)),1,0)</f>
        <v>0</v>
      </c>
      <c r="EY797" s="21">
        <f t="shared" si="191"/>
        <v>0</v>
      </c>
      <c r="EZ797" s="112">
        <f>IF($EY797=0,1,IF($O$73="",0,VLOOKUP($O$73,PL②!$A$58:$P$1517,$EY797))+IF($AD$73="",0,VLOOKUP($AD$73,PL②!$A$58:$P$1517,$EY797))+IF($AS$73="",0,VLOOKUP($AS$73,PL②!$A$58:$P$1517,$EY797)))</f>
        <v>1</v>
      </c>
      <c r="FA797" s="21" t="str">
        <f t="shared" si="192"/>
        <v/>
      </c>
      <c r="FB797" s="112"/>
      <c r="FC797" s="21">
        <f>IF(OR($M797=PL①!$A$25,$M797=PL①!$A$26,$M797=PL①!$A$28,$M797=PL①!$A$29),1,0)</f>
        <v>0</v>
      </c>
      <c r="FF797" s="21">
        <f t="shared" si="193"/>
        <v>0</v>
      </c>
      <c r="FG797" s="21">
        <f t="shared" si="194"/>
        <v>0</v>
      </c>
      <c r="FH797" s="21">
        <f>IF(AND($AG797=PL①!$H$29,OR(入力①申請書項目!$M797=PL①!$A$25,入力①申請書項目!$M797=PL①!$A$26,入力①申請書項目!$M797=PL①!$A$27)),1,0)</f>
        <v>0</v>
      </c>
      <c r="FI797" s="21">
        <f>IF(AND($O$69=PL②!$G$1,入力①申請書項目!$AG797=PL①!$H$26,OR(入力①申請書項目!$M797=PL①!$A$25,入力①申請書項目!$M797=PL①!$A$26,入力①申請書項目!$M797=PL①!$A$28,入力①申請書項目!$M797=PL①!$A$29)),1,0)</f>
        <v>0</v>
      </c>
      <c r="FJ797" s="21">
        <f>IF(AND($AT797=PL①!$D$26,OR(入力①申請書項目!$M797=PL①!$A$25,入力①申請書項目!$M797=PL①!$A$26,入力①申請書項目!$M797=PL①!$A$27)),1,0)</f>
        <v>0</v>
      </c>
      <c r="FL797" s="37" t="str">
        <f t="shared" si="195"/>
        <v/>
      </c>
      <c r="FM797" s="37" t="str">
        <f t="shared" si="196"/>
        <v/>
      </c>
      <c r="FN797" s="37" t="str">
        <f t="shared" si="197"/>
        <v/>
      </c>
      <c r="FO797" s="37" t="str">
        <f t="shared" si="198"/>
        <v/>
      </c>
      <c r="FP797" s="37" t="str">
        <f t="shared" si="199"/>
        <v/>
      </c>
      <c r="FR797" s="54">
        <f t="shared" si="200"/>
        <v>1</v>
      </c>
      <c r="FS797" s="54" t="str">
        <f t="shared" si="201"/>
        <v/>
      </c>
    </row>
    <row r="798" spans="4:175">
      <c r="D798" s="410">
        <v>630</v>
      </c>
      <c r="E798" s="842"/>
      <c r="F798" s="843"/>
      <c r="G798" s="842"/>
      <c r="H798" s="843"/>
      <c r="I798" s="843"/>
      <c r="J798" s="842"/>
      <c r="K798" s="843"/>
      <c r="L798" s="843"/>
      <c r="M798" s="842"/>
      <c r="N798" s="842"/>
      <c r="O798" s="842"/>
      <c r="P798" s="842"/>
      <c r="Q798" s="853"/>
      <c r="R798" s="853"/>
      <c r="S798" s="853"/>
      <c r="T798" s="853"/>
      <c r="U798" s="853"/>
      <c r="V798" s="853"/>
      <c r="W798" s="853"/>
      <c r="X798" s="853"/>
      <c r="Y798" s="853"/>
      <c r="Z798" s="853"/>
      <c r="AA798" s="837"/>
      <c r="AB798" s="838"/>
      <c r="AC798" s="838"/>
      <c r="AD798" s="841"/>
      <c r="AE798" s="853"/>
      <c r="AF798" s="853"/>
      <c r="AG798" s="842"/>
      <c r="AH798" s="842"/>
      <c r="AI798" s="842"/>
      <c r="AJ798" s="842"/>
      <c r="AK798" s="839"/>
      <c r="AL798" s="839"/>
      <c r="AM798" s="839"/>
      <c r="AN798" s="853"/>
      <c r="AO798" s="853"/>
      <c r="AP798" s="849">
        <f t="shared" si="202"/>
        <v>0</v>
      </c>
      <c r="AQ798" s="849"/>
      <c r="AR798" s="849"/>
      <c r="AS798" s="849"/>
      <c r="AT798" s="855"/>
      <c r="AU798" s="855"/>
      <c r="AV798" s="834"/>
      <c r="AW798" s="834"/>
      <c r="AX798" s="834"/>
      <c r="AY798" s="834"/>
      <c r="AZ798" s="834"/>
      <c r="BA798" s="834"/>
      <c r="BB798" s="834"/>
      <c r="BC798" s="834"/>
      <c r="BD798" s="834"/>
      <c r="BE798" s="834"/>
      <c r="BF798" s="834"/>
      <c r="BG798" s="842"/>
      <c r="BH798" s="843"/>
      <c r="BI798" s="843"/>
      <c r="ET798" s="33"/>
      <c r="EU798" s="37">
        <f t="shared" si="189"/>
        <v>0</v>
      </c>
      <c r="EV798" s="37" t="str">
        <f t="shared" si="190"/>
        <v/>
      </c>
      <c r="EX798" s="21">
        <f>IF(AND(OR($M798=PL①!$A$25,$M798=PL①!$A$26,$M798=PL①!$A$27),OR($AG798=PL①!$H$26,$AG798=PL①!$H$27,$AG798=PL①!$H$28)),1,0)</f>
        <v>0</v>
      </c>
      <c r="EY798" s="21">
        <f t="shared" si="191"/>
        <v>0</v>
      </c>
      <c r="EZ798" s="112">
        <f>IF($EY798=0,1,IF($O$73="",0,VLOOKUP($O$73,PL②!$A$58:$P$1517,$EY798))+IF($AD$73="",0,VLOOKUP($AD$73,PL②!$A$58:$P$1517,$EY798))+IF($AS$73="",0,VLOOKUP($AS$73,PL②!$A$58:$P$1517,$EY798)))</f>
        <v>1</v>
      </c>
      <c r="FA798" s="21" t="str">
        <f t="shared" si="192"/>
        <v/>
      </c>
      <c r="FB798" s="112"/>
      <c r="FC798" s="21">
        <f>IF(OR($M798=PL①!$A$25,$M798=PL①!$A$26,$M798=PL①!$A$28,$M798=PL①!$A$29),1,0)</f>
        <v>0</v>
      </c>
      <c r="FF798" s="21">
        <f t="shared" si="193"/>
        <v>0</v>
      </c>
      <c r="FG798" s="21">
        <f t="shared" si="194"/>
        <v>0</v>
      </c>
      <c r="FH798" s="21">
        <f>IF(AND($AG798=PL①!$H$29,OR(入力①申請書項目!$M798=PL①!$A$25,入力①申請書項目!$M798=PL①!$A$26,入力①申請書項目!$M798=PL①!$A$27)),1,0)</f>
        <v>0</v>
      </c>
      <c r="FI798" s="21">
        <f>IF(AND($O$69=PL②!$G$1,入力①申請書項目!$AG798=PL①!$H$26,OR(入力①申請書項目!$M798=PL①!$A$25,入力①申請書項目!$M798=PL①!$A$26,入力①申請書項目!$M798=PL①!$A$28,入力①申請書項目!$M798=PL①!$A$29)),1,0)</f>
        <v>0</v>
      </c>
      <c r="FJ798" s="21">
        <f>IF(AND($AT798=PL①!$D$26,OR(入力①申請書項目!$M798=PL①!$A$25,入力①申請書項目!$M798=PL①!$A$26,入力①申請書項目!$M798=PL①!$A$27)),1,0)</f>
        <v>0</v>
      </c>
      <c r="FL798" s="37" t="str">
        <f t="shared" si="195"/>
        <v/>
      </c>
      <c r="FM798" s="37" t="str">
        <f t="shared" si="196"/>
        <v/>
      </c>
      <c r="FN798" s="37" t="str">
        <f t="shared" si="197"/>
        <v/>
      </c>
      <c r="FO798" s="37" t="str">
        <f t="shared" si="198"/>
        <v/>
      </c>
      <c r="FP798" s="37" t="str">
        <f t="shared" si="199"/>
        <v/>
      </c>
      <c r="FR798" s="54">
        <f t="shared" si="200"/>
        <v>1</v>
      </c>
      <c r="FS798" s="54" t="str">
        <f t="shared" si="201"/>
        <v/>
      </c>
    </row>
    <row r="799" spans="4:175">
      <c r="D799" s="410">
        <v>631</v>
      </c>
      <c r="E799" s="842"/>
      <c r="F799" s="843"/>
      <c r="G799" s="842"/>
      <c r="H799" s="843"/>
      <c r="I799" s="843"/>
      <c r="J799" s="842"/>
      <c r="K799" s="843"/>
      <c r="L799" s="843"/>
      <c r="M799" s="842"/>
      <c r="N799" s="842"/>
      <c r="O799" s="842"/>
      <c r="P799" s="842"/>
      <c r="Q799" s="853"/>
      <c r="R799" s="853"/>
      <c r="S799" s="853"/>
      <c r="T799" s="853"/>
      <c r="U799" s="853"/>
      <c r="V799" s="853"/>
      <c r="W799" s="853"/>
      <c r="X799" s="853"/>
      <c r="Y799" s="853"/>
      <c r="Z799" s="853"/>
      <c r="AA799" s="835"/>
      <c r="AB799" s="836"/>
      <c r="AC799" s="836"/>
      <c r="AD799" s="840"/>
      <c r="AE799" s="840"/>
      <c r="AF799" s="841"/>
      <c r="AG799" s="850"/>
      <c r="AH799" s="851"/>
      <c r="AI799" s="851"/>
      <c r="AJ799" s="852"/>
      <c r="AK799" s="839"/>
      <c r="AL799" s="839"/>
      <c r="AM799" s="839"/>
      <c r="AN799" s="854"/>
      <c r="AO799" s="840"/>
      <c r="AP799" s="849">
        <f t="shared" si="202"/>
        <v>0</v>
      </c>
      <c r="AQ799" s="849"/>
      <c r="AR799" s="849"/>
      <c r="AS799" s="849"/>
      <c r="AT799" s="847"/>
      <c r="AU799" s="848"/>
      <c r="AV799" s="834"/>
      <c r="AW799" s="834"/>
      <c r="AX799" s="834"/>
      <c r="AY799" s="834"/>
      <c r="AZ799" s="834"/>
      <c r="BA799" s="834"/>
      <c r="BB799" s="834"/>
      <c r="BC799" s="834"/>
      <c r="BD799" s="844"/>
      <c r="BE799" s="845"/>
      <c r="BF799" s="846"/>
      <c r="BG799" s="842"/>
      <c r="BH799" s="843"/>
      <c r="BI799" s="843"/>
      <c r="ET799" s="33"/>
      <c r="EU799" s="37">
        <f t="shared" si="189"/>
        <v>0</v>
      </c>
      <c r="EV799" s="37" t="str">
        <f t="shared" si="190"/>
        <v/>
      </c>
      <c r="EX799" s="21">
        <f>IF(AND(OR($M799=PL①!$A$25,$M799=PL①!$A$26,$M799=PL①!$A$27),OR($AG799=PL①!$H$26,$AG799=PL①!$H$27,$AG799=PL①!$H$28)),1,0)</f>
        <v>0</v>
      </c>
      <c r="EY799" s="21">
        <f t="shared" si="191"/>
        <v>0</v>
      </c>
      <c r="EZ799" s="112">
        <f>IF($EY799=0,1,IF($O$73="",0,VLOOKUP($O$73,PL②!$A$58:$P$1517,$EY799))+IF($AD$73="",0,VLOOKUP($AD$73,PL②!$A$58:$P$1517,$EY799))+IF($AS$73="",0,VLOOKUP($AS$73,PL②!$A$58:$P$1517,$EY799)))</f>
        <v>1</v>
      </c>
      <c r="FA799" s="21" t="str">
        <f t="shared" si="192"/>
        <v/>
      </c>
      <c r="FB799" s="112"/>
      <c r="FC799" s="21">
        <f>IF(OR($M799=PL①!$A$25,$M799=PL①!$A$26,$M799=PL①!$A$28,$M799=PL①!$A$29),1,0)</f>
        <v>0</v>
      </c>
      <c r="FF799" s="21">
        <f t="shared" si="193"/>
        <v>0</v>
      </c>
      <c r="FG799" s="21">
        <f t="shared" si="194"/>
        <v>0</v>
      </c>
      <c r="FH799" s="21">
        <f>IF(AND($AG799=PL①!$H$29,OR(入力①申請書項目!$M799=PL①!$A$25,入力①申請書項目!$M799=PL①!$A$26,入力①申請書項目!$M799=PL①!$A$27)),1,0)</f>
        <v>0</v>
      </c>
      <c r="FI799" s="21">
        <f>IF(AND($O$69=PL②!$G$1,入力①申請書項目!$AG799=PL①!$H$26,OR(入力①申請書項目!$M799=PL①!$A$25,入力①申請書項目!$M799=PL①!$A$26,入力①申請書項目!$M799=PL①!$A$28,入力①申請書項目!$M799=PL①!$A$29)),1,0)</f>
        <v>0</v>
      </c>
      <c r="FJ799" s="21">
        <f>IF(AND($AT799=PL①!$D$26,OR(入力①申請書項目!$M799=PL①!$A$25,入力①申請書項目!$M799=PL①!$A$26,入力①申請書項目!$M799=PL①!$A$27)),1,0)</f>
        <v>0</v>
      </c>
      <c r="FL799" s="37" t="str">
        <f t="shared" si="195"/>
        <v/>
      </c>
      <c r="FM799" s="37" t="str">
        <f t="shared" si="196"/>
        <v/>
      </c>
      <c r="FN799" s="37" t="str">
        <f t="shared" si="197"/>
        <v/>
      </c>
      <c r="FO799" s="37" t="str">
        <f t="shared" si="198"/>
        <v/>
      </c>
      <c r="FP799" s="37" t="str">
        <f t="shared" si="199"/>
        <v/>
      </c>
      <c r="FR799" s="54">
        <f t="shared" si="200"/>
        <v>1</v>
      </c>
      <c r="FS799" s="54" t="str">
        <f t="shared" si="201"/>
        <v/>
      </c>
    </row>
    <row r="800" spans="4:175">
      <c r="D800" s="410">
        <v>632</v>
      </c>
      <c r="E800" s="842"/>
      <c r="F800" s="843"/>
      <c r="G800" s="842"/>
      <c r="H800" s="843"/>
      <c r="I800" s="843"/>
      <c r="J800" s="842"/>
      <c r="K800" s="843"/>
      <c r="L800" s="843"/>
      <c r="M800" s="842"/>
      <c r="N800" s="842"/>
      <c r="O800" s="842"/>
      <c r="P800" s="842"/>
      <c r="Q800" s="853"/>
      <c r="R800" s="853"/>
      <c r="S800" s="853"/>
      <c r="T800" s="853"/>
      <c r="U800" s="853"/>
      <c r="V800" s="853"/>
      <c r="W800" s="853"/>
      <c r="X800" s="853"/>
      <c r="Y800" s="853"/>
      <c r="Z800" s="853"/>
      <c r="AA800" s="835"/>
      <c r="AB800" s="836"/>
      <c r="AC800" s="836"/>
      <c r="AD800" s="841"/>
      <c r="AE800" s="853"/>
      <c r="AF800" s="853"/>
      <c r="AG800" s="842"/>
      <c r="AH800" s="842"/>
      <c r="AI800" s="842"/>
      <c r="AJ800" s="842"/>
      <c r="AK800" s="839"/>
      <c r="AL800" s="839"/>
      <c r="AM800" s="839"/>
      <c r="AN800" s="853"/>
      <c r="AO800" s="853"/>
      <c r="AP800" s="849">
        <f t="shared" si="202"/>
        <v>0</v>
      </c>
      <c r="AQ800" s="849"/>
      <c r="AR800" s="849"/>
      <c r="AS800" s="849"/>
      <c r="AT800" s="855"/>
      <c r="AU800" s="855"/>
      <c r="AV800" s="834"/>
      <c r="AW800" s="834"/>
      <c r="AX800" s="834"/>
      <c r="AY800" s="834"/>
      <c r="AZ800" s="834"/>
      <c r="BA800" s="834"/>
      <c r="BB800" s="834"/>
      <c r="BC800" s="834"/>
      <c r="BD800" s="834"/>
      <c r="BE800" s="834"/>
      <c r="BF800" s="834"/>
      <c r="BG800" s="842"/>
      <c r="BH800" s="843"/>
      <c r="BI800" s="843"/>
      <c r="ET800" s="33"/>
      <c r="EU800" s="37">
        <f t="shared" si="189"/>
        <v>0</v>
      </c>
      <c r="EV800" s="37" t="str">
        <f t="shared" si="190"/>
        <v/>
      </c>
      <c r="EX800" s="21">
        <f>IF(AND(OR($M800=PL①!$A$25,$M800=PL①!$A$26,$M800=PL①!$A$27),OR($AG800=PL①!$H$26,$AG800=PL①!$H$27,$AG800=PL①!$H$28)),1,0)</f>
        <v>0</v>
      </c>
      <c r="EY800" s="21">
        <f t="shared" si="191"/>
        <v>0</v>
      </c>
      <c r="EZ800" s="112">
        <f>IF($EY800=0,1,IF($O$73="",0,VLOOKUP($O$73,PL②!$A$58:$P$1517,$EY800))+IF($AD$73="",0,VLOOKUP($AD$73,PL②!$A$58:$P$1517,$EY800))+IF($AS$73="",0,VLOOKUP($AS$73,PL②!$A$58:$P$1517,$EY800)))</f>
        <v>1</v>
      </c>
      <c r="FA800" s="21" t="str">
        <f t="shared" si="192"/>
        <v/>
      </c>
      <c r="FB800" s="112"/>
      <c r="FC800" s="21">
        <f>IF(OR($M800=PL①!$A$25,$M800=PL①!$A$26,$M800=PL①!$A$28,$M800=PL①!$A$29),1,0)</f>
        <v>0</v>
      </c>
      <c r="FF800" s="21">
        <f t="shared" si="193"/>
        <v>0</v>
      </c>
      <c r="FG800" s="21">
        <f t="shared" si="194"/>
        <v>0</v>
      </c>
      <c r="FH800" s="21">
        <f>IF(AND($AG800=PL①!$H$29,OR(入力①申請書項目!$M800=PL①!$A$25,入力①申請書項目!$M800=PL①!$A$26,入力①申請書項目!$M800=PL①!$A$27)),1,0)</f>
        <v>0</v>
      </c>
      <c r="FI800" s="21">
        <f>IF(AND($O$69=PL②!$G$1,入力①申請書項目!$AG800=PL①!$H$26,OR(入力①申請書項目!$M800=PL①!$A$25,入力①申請書項目!$M800=PL①!$A$26,入力①申請書項目!$M800=PL①!$A$28,入力①申請書項目!$M800=PL①!$A$29)),1,0)</f>
        <v>0</v>
      </c>
      <c r="FJ800" s="21">
        <f>IF(AND($AT800=PL①!$D$26,OR(入力①申請書項目!$M800=PL①!$A$25,入力①申請書項目!$M800=PL①!$A$26,入力①申請書項目!$M800=PL①!$A$27)),1,0)</f>
        <v>0</v>
      </c>
      <c r="FL800" s="37" t="str">
        <f t="shared" si="195"/>
        <v/>
      </c>
      <c r="FM800" s="37" t="str">
        <f t="shared" si="196"/>
        <v/>
      </c>
      <c r="FN800" s="37" t="str">
        <f t="shared" si="197"/>
        <v/>
      </c>
      <c r="FO800" s="37" t="str">
        <f t="shared" si="198"/>
        <v/>
      </c>
      <c r="FP800" s="37" t="str">
        <f t="shared" si="199"/>
        <v/>
      </c>
      <c r="FR800" s="54">
        <f t="shared" si="200"/>
        <v>1</v>
      </c>
      <c r="FS800" s="54" t="str">
        <f t="shared" si="201"/>
        <v/>
      </c>
    </row>
    <row r="801" spans="4:175">
      <c r="D801" s="410">
        <v>633</v>
      </c>
      <c r="E801" s="842"/>
      <c r="F801" s="843"/>
      <c r="G801" s="842"/>
      <c r="H801" s="843"/>
      <c r="I801" s="843"/>
      <c r="J801" s="842"/>
      <c r="K801" s="843"/>
      <c r="L801" s="843"/>
      <c r="M801" s="842"/>
      <c r="N801" s="842"/>
      <c r="O801" s="842"/>
      <c r="P801" s="842"/>
      <c r="Q801" s="853"/>
      <c r="R801" s="853"/>
      <c r="S801" s="853"/>
      <c r="T801" s="853"/>
      <c r="U801" s="853"/>
      <c r="V801" s="853"/>
      <c r="W801" s="853"/>
      <c r="X801" s="853"/>
      <c r="Y801" s="853"/>
      <c r="Z801" s="853"/>
      <c r="AA801" s="837"/>
      <c r="AB801" s="838"/>
      <c r="AC801" s="838"/>
      <c r="AD801" s="841"/>
      <c r="AE801" s="853"/>
      <c r="AF801" s="853"/>
      <c r="AG801" s="842"/>
      <c r="AH801" s="842"/>
      <c r="AI801" s="842"/>
      <c r="AJ801" s="842"/>
      <c r="AK801" s="839"/>
      <c r="AL801" s="839"/>
      <c r="AM801" s="839"/>
      <c r="AN801" s="853"/>
      <c r="AO801" s="853"/>
      <c r="AP801" s="849">
        <f t="shared" si="202"/>
        <v>0</v>
      </c>
      <c r="AQ801" s="849"/>
      <c r="AR801" s="849"/>
      <c r="AS801" s="849"/>
      <c r="AT801" s="855"/>
      <c r="AU801" s="855"/>
      <c r="AV801" s="834"/>
      <c r="AW801" s="834"/>
      <c r="AX801" s="834"/>
      <c r="AY801" s="834"/>
      <c r="AZ801" s="834"/>
      <c r="BA801" s="834"/>
      <c r="BB801" s="834"/>
      <c r="BC801" s="834"/>
      <c r="BD801" s="834"/>
      <c r="BE801" s="834"/>
      <c r="BF801" s="834"/>
      <c r="BG801" s="842"/>
      <c r="BH801" s="843"/>
      <c r="BI801" s="843"/>
      <c r="ET801" s="33"/>
      <c r="EU801" s="37">
        <f t="shared" si="189"/>
        <v>0</v>
      </c>
      <c r="EV801" s="37" t="str">
        <f t="shared" si="190"/>
        <v/>
      </c>
      <c r="EX801" s="21">
        <f>IF(AND(OR($M801=PL①!$A$25,$M801=PL①!$A$26,$M801=PL①!$A$27),OR($AG801=PL①!$H$26,$AG801=PL①!$H$27,$AG801=PL①!$H$28)),1,0)</f>
        <v>0</v>
      </c>
      <c r="EY801" s="21">
        <f t="shared" si="191"/>
        <v>0</v>
      </c>
      <c r="EZ801" s="112">
        <f>IF($EY801=0,1,IF($O$73="",0,VLOOKUP($O$73,PL②!$A$58:$P$1517,$EY801))+IF($AD$73="",0,VLOOKUP($AD$73,PL②!$A$58:$P$1517,$EY801))+IF($AS$73="",0,VLOOKUP($AS$73,PL②!$A$58:$P$1517,$EY801)))</f>
        <v>1</v>
      </c>
      <c r="FA801" s="21" t="str">
        <f t="shared" si="192"/>
        <v/>
      </c>
      <c r="FB801" s="112"/>
      <c r="FC801" s="21">
        <f>IF(OR($M801=PL①!$A$25,$M801=PL①!$A$26,$M801=PL①!$A$28,$M801=PL①!$A$29),1,0)</f>
        <v>0</v>
      </c>
      <c r="FF801" s="21">
        <f t="shared" si="193"/>
        <v>0</v>
      </c>
      <c r="FG801" s="21">
        <f t="shared" si="194"/>
        <v>0</v>
      </c>
      <c r="FH801" s="21">
        <f>IF(AND($AG801=PL①!$H$29,OR(入力①申請書項目!$M801=PL①!$A$25,入力①申請書項目!$M801=PL①!$A$26,入力①申請書項目!$M801=PL①!$A$27)),1,0)</f>
        <v>0</v>
      </c>
      <c r="FI801" s="21">
        <f>IF(AND($O$69=PL②!$G$1,入力①申請書項目!$AG801=PL①!$H$26,OR(入力①申請書項目!$M801=PL①!$A$25,入力①申請書項目!$M801=PL①!$A$26,入力①申請書項目!$M801=PL①!$A$28,入力①申請書項目!$M801=PL①!$A$29)),1,0)</f>
        <v>0</v>
      </c>
      <c r="FJ801" s="21">
        <f>IF(AND($AT801=PL①!$D$26,OR(入力①申請書項目!$M801=PL①!$A$25,入力①申請書項目!$M801=PL①!$A$26,入力①申請書項目!$M801=PL①!$A$27)),1,0)</f>
        <v>0</v>
      </c>
      <c r="FL801" s="37" t="str">
        <f t="shared" si="195"/>
        <v/>
      </c>
      <c r="FM801" s="37" t="str">
        <f t="shared" si="196"/>
        <v/>
      </c>
      <c r="FN801" s="37" t="str">
        <f t="shared" si="197"/>
        <v/>
      </c>
      <c r="FO801" s="37" t="str">
        <f t="shared" si="198"/>
        <v/>
      </c>
      <c r="FP801" s="37" t="str">
        <f t="shared" si="199"/>
        <v/>
      </c>
      <c r="FR801" s="54">
        <f t="shared" si="200"/>
        <v>1</v>
      </c>
      <c r="FS801" s="54" t="str">
        <f t="shared" si="201"/>
        <v/>
      </c>
    </row>
    <row r="802" spans="4:175">
      <c r="D802" s="410">
        <v>634</v>
      </c>
      <c r="E802" s="842"/>
      <c r="F802" s="843"/>
      <c r="G802" s="842"/>
      <c r="H802" s="843"/>
      <c r="I802" s="843"/>
      <c r="J802" s="842"/>
      <c r="K802" s="843"/>
      <c r="L802" s="843"/>
      <c r="M802" s="842"/>
      <c r="N802" s="842"/>
      <c r="O802" s="842"/>
      <c r="P802" s="842"/>
      <c r="Q802" s="853"/>
      <c r="R802" s="853"/>
      <c r="S802" s="853"/>
      <c r="T802" s="853"/>
      <c r="U802" s="853"/>
      <c r="V802" s="853"/>
      <c r="W802" s="853"/>
      <c r="X802" s="853"/>
      <c r="Y802" s="853"/>
      <c r="Z802" s="853"/>
      <c r="AA802" s="835"/>
      <c r="AB802" s="836"/>
      <c r="AC802" s="836"/>
      <c r="AD802" s="840"/>
      <c r="AE802" s="840"/>
      <c r="AF802" s="841"/>
      <c r="AG802" s="850"/>
      <c r="AH802" s="851"/>
      <c r="AI802" s="851"/>
      <c r="AJ802" s="852"/>
      <c r="AK802" s="839"/>
      <c r="AL802" s="839"/>
      <c r="AM802" s="839"/>
      <c r="AN802" s="854"/>
      <c r="AO802" s="840"/>
      <c r="AP802" s="849">
        <f t="shared" si="202"/>
        <v>0</v>
      </c>
      <c r="AQ802" s="849"/>
      <c r="AR802" s="849"/>
      <c r="AS802" s="849"/>
      <c r="AT802" s="847"/>
      <c r="AU802" s="848"/>
      <c r="AV802" s="834"/>
      <c r="AW802" s="834"/>
      <c r="AX802" s="834"/>
      <c r="AY802" s="834"/>
      <c r="AZ802" s="834"/>
      <c r="BA802" s="834"/>
      <c r="BB802" s="834"/>
      <c r="BC802" s="834"/>
      <c r="BD802" s="844"/>
      <c r="BE802" s="845"/>
      <c r="BF802" s="846"/>
      <c r="BG802" s="842"/>
      <c r="BH802" s="843"/>
      <c r="BI802" s="843"/>
      <c r="ET802" s="33"/>
      <c r="EU802" s="37">
        <f t="shared" si="189"/>
        <v>0</v>
      </c>
      <c r="EV802" s="37" t="str">
        <f t="shared" si="190"/>
        <v/>
      </c>
      <c r="EX802" s="21">
        <f>IF(AND(OR($M802=PL①!$A$25,$M802=PL①!$A$26,$M802=PL①!$A$27),OR($AG802=PL①!$H$26,$AG802=PL①!$H$27,$AG802=PL①!$H$28)),1,0)</f>
        <v>0</v>
      </c>
      <c r="EY802" s="21">
        <f t="shared" si="191"/>
        <v>0</v>
      </c>
      <c r="EZ802" s="112">
        <f>IF($EY802=0,1,IF($O$73="",0,VLOOKUP($O$73,PL②!$A$58:$P$1517,$EY802))+IF($AD$73="",0,VLOOKUP($AD$73,PL②!$A$58:$P$1517,$EY802))+IF($AS$73="",0,VLOOKUP($AS$73,PL②!$A$58:$P$1517,$EY802)))</f>
        <v>1</v>
      </c>
      <c r="FA802" s="21" t="str">
        <f t="shared" si="192"/>
        <v/>
      </c>
      <c r="FB802" s="112"/>
      <c r="FC802" s="21">
        <f>IF(OR($M802=PL①!$A$25,$M802=PL①!$A$26,$M802=PL①!$A$28,$M802=PL①!$A$29),1,0)</f>
        <v>0</v>
      </c>
      <c r="FF802" s="21">
        <f t="shared" si="193"/>
        <v>0</v>
      </c>
      <c r="FG802" s="21">
        <f t="shared" si="194"/>
        <v>0</v>
      </c>
      <c r="FH802" s="21">
        <f>IF(AND($AG802=PL①!$H$29,OR(入力①申請書項目!$M802=PL①!$A$25,入力①申請書項目!$M802=PL①!$A$26,入力①申請書項目!$M802=PL①!$A$27)),1,0)</f>
        <v>0</v>
      </c>
      <c r="FI802" s="21">
        <f>IF(AND($O$69=PL②!$G$1,入力①申請書項目!$AG802=PL①!$H$26,OR(入力①申請書項目!$M802=PL①!$A$25,入力①申請書項目!$M802=PL①!$A$26,入力①申請書項目!$M802=PL①!$A$28,入力①申請書項目!$M802=PL①!$A$29)),1,0)</f>
        <v>0</v>
      </c>
      <c r="FJ802" s="21">
        <f>IF(AND($AT802=PL①!$D$26,OR(入力①申請書項目!$M802=PL①!$A$25,入力①申請書項目!$M802=PL①!$A$26,入力①申請書項目!$M802=PL①!$A$27)),1,0)</f>
        <v>0</v>
      </c>
      <c r="FL802" s="37" t="str">
        <f t="shared" si="195"/>
        <v/>
      </c>
      <c r="FM802" s="37" t="str">
        <f t="shared" si="196"/>
        <v/>
      </c>
      <c r="FN802" s="37" t="str">
        <f t="shared" si="197"/>
        <v/>
      </c>
      <c r="FO802" s="37" t="str">
        <f t="shared" si="198"/>
        <v/>
      </c>
      <c r="FP802" s="37" t="str">
        <f t="shared" si="199"/>
        <v/>
      </c>
      <c r="FR802" s="54">
        <f t="shared" si="200"/>
        <v>1</v>
      </c>
      <c r="FS802" s="54" t="str">
        <f t="shared" si="201"/>
        <v/>
      </c>
    </row>
    <row r="803" spans="4:175">
      <c r="D803" s="410">
        <v>635</v>
      </c>
      <c r="E803" s="842"/>
      <c r="F803" s="843"/>
      <c r="G803" s="842"/>
      <c r="H803" s="843"/>
      <c r="I803" s="843"/>
      <c r="J803" s="842"/>
      <c r="K803" s="843"/>
      <c r="L803" s="843"/>
      <c r="M803" s="842"/>
      <c r="N803" s="842"/>
      <c r="O803" s="842"/>
      <c r="P803" s="842"/>
      <c r="Q803" s="853"/>
      <c r="R803" s="853"/>
      <c r="S803" s="853"/>
      <c r="T803" s="853"/>
      <c r="U803" s="853"/>
      <c r="V803" s="853"/>
      <c r="W803" s="853"/>
      <c r="X803" s="853"/>
      <c r="Y803" s="853"/>
      <c r="Z803" s="853"/>
      <c r="AA803" s="835"/>
      <c r="AB803" s="836"/>
      <c r="AC803" s="836"/>
      <c r="AD803" s="841"/>
      <c r="AE803" s="853"/>
      <c r="AF803" s="853"/>
      <c r="AG803" s="842"/>
      <c r="AH803" s="842"/>
      <c r="AI803" s="842"/>
      <c r="AJ803" s="842"/>
      <c r="AK803" s="839"/>
      <c r="AL803" s="839"/>
      <c r="AM803" s="839"/>
      <c r="AN803" s="853"/>
      <c r="AO803" s="853"/>
      <c r="AP803" s="849">
        <f t="shared" si="202"/>
        <v>0</v>
      </c>
      <c r="AQ803" s="849"/>
      <c r="AR803" s="849"/>
      <c r="AS803" s="849"/>
      <c r="AT803" s="855"/>
      <c r="AU803" s="855"/>
      <c r="AV803" s="834"/>
      <c r="AW803" s="834"/>
      <c r="AX803" s="834"/>
      <c r="AY803" s="834"/>
      <c r="AZ803" s="834"/>
      <c r="BA803" s="834"/>
      <c r="BB803" s="834"/>
      <c r="BC803" s="834"/>
      <c r="BD803" s="834"/>
      <c r="BE803" s="834"/>
      <c r="BF803" s="834"/>
      <c r="BG803" s="842"/>
      <c r="BH803" s="843"/>
      <c r="BI803" s="843"/>
      <c r="ET803" s="33"/>
      <c r="EU803" s="37">
        <f t="shared" si="189"/>
        <v>0</v>
      </c>
      <c r="EV803" s="37" t="str">
        <f t="shared" si="190"/>
        <v/>
      </c>
      <c r="EX803" s="21">
        <f>IF(AND(OR($M803=PL①!$A$25,$M803=PL①!$A$26,$M803=PL①!$A$27),OR($AG803=PL①!$H$26,$AG803=PL①!$H$27,$AG803=PL①!$H$28)),1,0)</f>
        <v>0</v>
      </c>
      <c r="EY803" s="21">
        <f t="shared" si="191"/>
        <v>0</v>
      </c>
      <c r="EZ803" s="112">
        <f>IF($EY803=0,1,IF($O$73="",0,VLOOKUP($O$73,PL②!$A$58:$P$1517,$EY803))+IF($AD$73="",0,VLOOKUP($AD$73,PL②!$A$58:$P$1517,$EY803))+IF($AS$73="",0,VLOOKUP($AS$73,PL②!$A$58:$P$1517,$EY803)))</f>
        <v>1</v>
      </c>
      <c r="FA803" s="21" t="str">
        <f t="shared" si="192"/>
        <v/>
      </c>
      <c r="FB803" s="112"/>
      <c r="FC803" s="21">
        <f>IF(OR($M803=PL①!$A$25,$M803=PL①!$A$26,$M803=PL①!$A$28,$M803=PL①!$A$29),1,0)</f>
        <v>0</v>
      </c>
      <c r="FF803" s="21">
        <f t="shared" si="193"/>
        <v>0</v>
      </c>
      <c r="FG803" s="21">
        <f t="shared" si="194"/>
        <v>0</v>
      </c>
      <c r="FH803" s="21">
        <f>IF(AND($AG803=PL①!$H$29,OR(入力①申請書項目!$M803=PL①!$A$25,入力①申請書項目!$M803=PL①!$A$26,入力①申請書項目!$M803=PL①!$A$27)),1,0)</f>
        <v>0</v>
      </c>
      <c r="FI803" s="21">
        <f>IF(AND($O$69=PL②!$G$1,入力①申請書項目!$AG803=PL①!$H$26,OR(入力①申請書項目!$M803=PL①!$A$25,入力①申請書項目!$M803=PL①!$A$26,入力①申請書項目!$M803=PL①!$A$28,入力①申請書項目!$M803=PL①!$A$29)),1,0)</f>
        <v>0</v>
      </c>
      <c r="FJ803" s="21">
        <f>IF(AND($AT803=PL①!$D$26,OR(入力①申請書項目!$M803=PL①!$A$25,入力①申請書項目!$M803=PL①!$A$26,入力①申請書項目!$M803=PL①!$A$27)),1,0)</f>
        <v>0</v>
      </c>
      <c r="FL803" s="37" t="str">
        <f t="shared" si="195"/>
        <v/>
      </c>
      <c r="FM803" s="37" t="str">
        <f t="shared" si="196"/>
        <v/>
      </c>
      <c r="FN803" s="37" t="str">
        <f t="shared" si="197"/>
        <v/>
      </c>
      <c r="FO803" s="37" t="str">
        <f t="shared" si="198"/>
        <v/>
      </c>
      <c r="FP803" s="37" t="str">
        <f t="shared" si="199"/>
        <v/>
      </c>
      <c r="FR803" s="54">
        <f t="shared" si="200"/>
        <v>1</v>
      </c>
      <c r="FS803" s="54" t="str">
        <f t="shared" si="201"/>
        <v/>
      </c>
    </row>
    <row r="804" spans="4:175">
      <c r="D804" s="410">
        <v>636</v>
      </c>
      <c r="E804" s="842"/>
      <c r="F804" s="843"/>
      <c r="G804" s="842"/>
      <c r="H804" s="843"/>
      <c r="I804" s="843"/>
      <c r="J804" s="842"/>
      <c r="K804" s="843"/>
      <c r="L804" s="843"/>
      <c r="M804" s="842"/>
      <c r="N804" s="842"/>
      <c r="O804" s="842"/>
      <c r="P804" s="842"/>
      <c r="Q804" s="853"/>
      <c r="R804" s="853"/>
      <c r="S804" s="853"/>
      <c r="T804" s="853"/>
      <c r="U804" s="853"/>
      <c r="V804" s="853"/>
      <c r="W804" s="853"/>
      <c r="X804" s="853"/>
      <c r="Y804" s="853"/>
      <c r="Z804" s="853"/>
      <c r="AA804" s="837"/>
      <c r="AB804" s="838"/>
      <c r="AC804" s="838"/>
      <c r="AD804" s="841"/>
      <c r="AE804" s="853"/>
      <c r="AF804" s="853"/>
      <c r="AG804" s="842"/>
      <c r="AH804" s="842"/>
      <c r="AI804" s="842"/>
      <c r="AJ804" s="842"/>
      <c r="AK804" s="839"/>
      <c r="AL804" s="839"/>
      <c r="AM804" s="839"/>
      <c r="AN804" s="853"/>
      <c r="AO804" s="853"/>
      <c r="AP804" s="849">
        <f t="shared" si="202"/>
        <v>0</v>
      </c>
      <c r="AQ804" s="849"/>
      <c r="AR804" s="849"/>
      <c r="AS804" s="849"/>
      <c r="AT804" s="855"/>
      <c r="AU804" s="855"/>
      <c r="AV804" s="834"/>
      <c r="AW804" s="834"/>
      <c r="AX804" s="834"/>
      <c r="AY804" s="834"/>
      <c r="AZ804" s="834"/>
      <c r="BA804" s="834"/>
      <c r="BB804" s="834"/>
      <c r="BC804" s="834"/>
      <c r="BD804" s="834"/>
      <c r="BE804" s="834"/>
      <c r="BF804" s="834"/>
      <c r="BG804" s="842"/>
      <c r="BH804" s="843"/>
      <c r="BI804" s="843"/>
      <c r="ET804" s="33"/>
      <c r="EU804" s="37">
        <f t="shared" si="189"/>
        <v>0</v>
      </c>
      <c r="EV804" s="37" t="str">
        <f t="shared" si="190"/>
        <v/>
      </c>
      <c r="EX804" s="21">
        <f>IF(AND(OR($M804=PL①!$A$25,$M804=PL①!$A$26,$M804=PL①!$A$27),OR($AG804=PL①!$H$26,$AG804=PL①!$H$27,$AG804=PL①!$H$28)),1,0)</f>
        <v>0</v>
      </c>
      <c r="EY804" s="21">
        <f t="shared" si="191"/>
        <v>0</v>
      </c>
      <c r="EZ804" s="112">
        <f>IF($EY804=0,1,IF($O$73="",0,VLOOKUP($O$73,PL②!$A$58:$P$1517,$EY804))+IF($AD$73="",0,VLOOKUP($AD$73,PL②!$A$58:$P$1517,$EY804))+IF($AS$73="",0,VLOOKUP($AS$73,PL②!$A$58:$P$1517,$EY804)))</f>
        <v>1</v>
      </c>
      <c r="FA804" s="21" t="str">
        <f t="shared" si="192"/>
        <v/>
      </c>
      <c r="FB804" s="112"/>
      <c r="FC804" s="21">
        <f>IF(OR($M804=PL①!$A$25,$M804=PL①!$A$26,$M804=PL①!$A$28,$M804=PL①!$A$29),1,0)</f>
        <v>0</v>
      </c>
      <c r="FF804" s="21">
        <f t="shared" si="193"/>
        <v>0</v>
      </c>
      <c r="FG804" s="21">
        <f t="shared" si="194"/>
        <v>0</v>
      </c>
      <c r="FH804" s="21">
        <f>IF(AND($AG804=PL①!$H$29,OR(入力①申請書項目!$M804=PL①!$A$25,入力①申請書項目!$M804=PL①!$A$26,入力①申請書項目!$M804=PL①!$A$27)),1,0)</f>
        <v>0</v>
      </c>
      <c r="FI804" s="21">
        <f>IF(AND($O$69=PL②!$G$1,入力①申請書項目!$AG804=PL①!$H$26,OR(入力①申請書項目!$M804=PL①!$A$25,入力①申請書項目!$M804=PL①!$A$26,入力①申請書項目!$M804=PL①!$A$28,入力①申請書項目!$M804=PL①!$A$29)),1,0)</f>
        <v>0</v>
      </c>
      <c r="FJ804" s="21">
        <f>IF(AND($AT804=PL①!$D$26,OR(入力①申請書項目!$M804=PL①!$A$25,入力①申請書項目!$M804=PL①!$A$26,入力①申請書項目!$M804=PL①!$A$27)),1,0)</f>
        <v>0</v>
      </c>
      <c r="FL804" s="37" t="str">
        <f t="shared" si="195"/>
        <v/>
      </c>
      <c r="FM804" s="37" t="str">
        <f t="shared" si="196"/>
        <v/>
      </c>
      <c r="FN804" s="37" t="str">
        <f t="shared" si="197"/>
        <v/>
      </c>
      <c r="FO804" s="37" t="str">
        <f t="shared" si="198"/>
        <v/>
      </c>
      <c r="FP804" s="37" t="str">
        <f t="shared" si="199"/>
        <v/>
      </c>
      <c r="FR804" s="54">
        <f t="shared" si="200"/>
        <v>1</v>
      </c>
      <c r="FS804" s="54" t="str">
        <f t="shared" si="201"/>
        <v/>
      </c>
    </row>
    <row r="805" spans="4:175">
      <c r="D805" s="410">
        <v>637</v>
      </c>
      <c r="E805" s="842"/>
      <c r="F805" s="843"/>
      <c r="G805" s="842"/>
      <c r="H805" s="843"/>
      <c r="I805" s="843"/>
      <c r="J805" s="842"/>
      <c r="K805" s="843"/>
      <c r="L805" s="843"/>
      <c r="M805" s="842"/>
      <c r="N805" s="842"/>
      <c r="O805" s="842"/>
      <c r="P805" s="842"/>
      <c r="Q805" s="853"/>
      <c r="R805" s="853"/>
      <c r="S805" s="853"/>
      <c r="T805" s="853"/>
      <c r="U805" s="853"/>
      <c r="V805" s="853"/>
      <c r="W805" s="853"/>
      <c r="X805" s="853"/>
      <c r="Y805" s="853"/>
      <c r="Z805" s="853"/>
      <c r="AA805" s="835"/>
      <c r="AB805" s="836"/>
      <c r="AC805" s="836"/>
      <c r="AD805" s="840"/>
      <c r="AE805" s="840"/>
      <c r="AF805" s="841"/>
      <c r="AG805" s="850"/>
      <c r="AH805" s="851"/>
      <c r="AI805" s="851"/>
      <c r="AJ805" s="852"/>
      <c r="AK805" s="839"/>
      <c r="AL805" s="839"/>
      <c r="AM805" s="839"/>
      <c r="AN805" s="854"/>
      <c r="AO805" s="840"/>
      <c r="AP805" s="849">
        <f t="shared" si="202"/>
        <v>0</v>
      </c>
      <c r="AQ805" s="849"/>
      <c r="AR805" s="849"/>
      <c r="AS805" s="849"/>
      <c r="AT805" s="847"/>
      <c r="AU805" s="848"/>
      <c r="AV805" s="834"/>
      <c r="AW805" s="834"/>
      <c r="AX805" s="834"/>
      <c r="AY805" s="834"/>
      <c r="AZ805" s="834"/>
      <c r="BA805" s="834"/>
      <c r="BB805" s="834"/>
      <c r="BC805" s="834"/>
      <c r="BD805" s="844"/>
      <c r="BE805" s="845"/>
      <c r="BF805" s="846"/>
      <c r="BG805" s="842"/>
      <c r="BH805" s="843"/>
      <c r="BI805" s="843"/>
      <c r="ET805" s="33"/>
      <c r="EU805" s="37">
        <f t="shared" si="189"/>
        <v>0</v>
      </c>
      <c r="EV805" s="37" t="str">
        <f t="shared" si="190"/>
        <v/>
      </c>
      <c r="EX805" s="21">
        <f>IF(AND(OR($M805=PL①!$A$25,$M805=PL①!$A$26,$M805=PL①!$A$27),OR($AG805=PL①!$H$26,$AG805=PL①!$H$27,$AG805=PL①!$H$28)),1,0)</f>
        <v>0</v>
      </c>
      <c r="EY805" s="21">
        <f t="shared" si="191"/>
        <v>0</v>
      </c>
      <c r="EZ805" s="112">
        <f>IF($EY805=0,1,IF($O$73="",0,VLOOKUP($O$73,PL②!$A$58:$P$1517,$EY805))+IF($AD$73="",0,VLOOKUP($AD$73,PL②!$A$58:$P$1517,$EY805))+IF($AS$73="",0,VLOOKUP($AS$73,PL②!$A$58:$P$1517,$EY805)))</f>
        <v>1</v>
      </c>
      <c r="FA805" s="21" t="str">
        <f t="shared" si="192"/>
        <v/>
      </c>
      <c r="FB805" s="112"/>
      <c r="FC805" s="21">
        <f>IF(OR($M805=PL①!$A$25,$M805=PL①!$A$26,$M805=PL①!$A$28,$M805=PL①!$A$29),1,0)</f>
        <v>0</v>
      </c>
      <c r="FF805" s="21">
        <f t="shared" si="193"/>
        <v>0</v>
      </c>
      <c r="FG805" s="21">
        <f t="shared" si="194"/>
        <v>0</v>
      </c>
      <c r="FH805" s="21">
        <f>IF(AND($AG805=PL①!$H$29,OR(入力①申請書項目!$M805=PL①!$A$25,入力①申請書項目!$M805=PL①!$A$26,入力①申請書項目!$M805=PL①!$A$27)),1,0)</f>
        <v>0</v>
      </c>
      <c r="FI805" s="21">
        <f>IF(AND($O$69=PL②!$G$1,入力①申請書項目!$AG805=PL①!$H$26,OR(入力①申請書項目!$M805=PL①!$A$25,入力①申請書項目!$M805=PL①!$A$26,入力①申請書項目!$M805=PL①!$A$28,入力①申請書項目!$M805=PL①!$A$29)),1,0)</f>
        <v>0</v>
      </c>
      <c r="FJ805" s="21">
        <f>IF(AND($AT805=PL①!$D$26,OR(入力①申請書項目!$M805=PL①!$A$25,入力①申請書項目!$M805=PL①!$A$26,入力①申請書項目!$M805=PL①!$A$27)),1,0)</f>
        <v>0</v>
      </c>
      <c r="FL805" s="37" t="str">
        <f t="shared" si="195"/>
        <v/>
      </c>
      <c r="FM805" s="37" t="str">
        <f t="shared" si="196"/>
        <v/>
      </c>
      <c r="FN805" s="37" t="str">
        <f t="shared" si="197"/>
        <v/>
      </c>
      <c r="FO805" s="37" t="str">
        <f t="shared" si="198"/>
        <v/>
      </c>
      <c r="FP805" s="37" t="str">
        <f t="shared" si="199"/>
        <v/>
      </c>
      <c r="FR805" s="54">
        <f t="shared" si="200"/>
        <v>1</v>
      </c>
      <c r="FS805" s="54" t="str">
        <f t="shared" si="201"/>
        <v/>
      </c>
    </row>
    <row r="806" spans="4:175">
      <c r="D806" s="410">
        <v>638</v>
      </c>
      <c r="E806" s="842"/>
      <c r="F806" s="843"/>
      <c r="G806" s="842"/>
      <c r="H806" s="843"/>
      <c r="I806" s="843"/>
      <c r="J806" s="842"/>
      <c r="K806" s="843"/>
      <c r="L806" s="843"/>
      <c r="M806" s="842"/>
      <c r="N806" s="842"/>
      <c r="O806" s="842"/>
      <c r="P806" s="842"/>
      <c r="Q806" s="853"/>
      <c r="R806" s="853"/>
      <c r="S806" s="853"/>
      <c r="T806" s="853"/>
      <c r="U806" s="853"/>
      <c r="V806" s="853"/>
      <c r="W806" s="853"/>
      <c r="X806" s="853"/>
      <c r="Y806" s="853"/>
      <c r="Z806" s="853"/>
      <c r="AA806" s="835"/>
      <c r="AB806" s="836"/>
      <c r="AC806" s="836"/>
      <c r="AD806" s="841"/>
      <c r="AE806" s="853"/>
      <c r="AF806" s="853"/>
      <c r="AG806" s="842"/>
      <c r="AH806" s="842"/>
      <c r="AI806" s="842"/>
      <c r="AJ806" s="842"/>
      <c r="AK806" s="839"/>
      <c r="AL806" s="839"/>
      <c r="AM806" s="839"/>
      <c r="AN806" s="853"/>
      <c r="AO806" s="853"/>
      <c r="AP806" s="849">
        <f t="shared" si="202"/>
        <v>0</v>
      </c>
      <c r="AQ806" s="849"/>
      <c r="AR806" s="849"/>
      <c r="AS806" s="849"/>
      <c r="AT806" s="855"/>
      <c r="AU806" s="855"/>
      <c r="AV806" s="834"/>
      <c r="AW806" s="834"/>
      <c r="AX806" s="834"/>
      <c r="AY806" s="834"/>
      <c r="AZ806" s="834"/>
      <c r="BA806" s="834"/>
      <c r="BB806" s="834"/>
      <c r="BC806" s="834"/>
      <c r="BD806" s="834"/>
      <c r="BE806" s="834"/>
      <c r="BF806" s="834"/>
      <c r="BG806" s="842"/>
      <c r="BH806" s="843"/>
      <c r="BI806" s="843"/>
      <c r="ET806" s="33"/>
      <c r="EU806" s="37">
        <f t="shared" si="189"/>
        <v>0</v>
      </c>
      <c r="EV806" s="37" t="str">
        <f t="shared" si="190"/>
        <v/>
      </c>
      <c r="EX806" s="21">
        <f>IF(AND(OR($M806=PL①!$A$25,$M806=PL①!$A$26,$M806=PL①!$A$27),OR($AG806=PL①!$H$26,$AG806=PL①!$H$27,$AG806=PL①!$H$28)),1,0)</f>
        <v>0</v>
      </c>
      <c r="EY806" s="21">
        <f t="shared" si="191"/>
        <v>0</v>
      </c>
      <c r="EZ806" s="112">
        <f>IF($EY806=0,1,IF($O$73="",0,VLOOKUP($O$73,PL②!$A$58:$P$1517,$EY806))+IF($AD$73="",0,VLOOKUP($AD$73,PL②!$A$58:$P$1517,$EY806))+IF($AS$73="",0,VLOOKUP($AS$73,PL②!$A$58:$P$1517,$EY806)))</f>
        <v>1</v>
      </c>
      <c r="FA806" s="21" t="str">
        <f t="shared" si="192"/>
        <v/>
      </c>
      <c r="FB806" s="112"/>
      <c r="FC806" s="21">
        <f>IF(OR($M806=PL①!$A$25,$M806=PL①!$A$26,$M806=PL①!$A$28,$M806=PL①!$A$29),1,0)</f>
        <v>0</v>
      </c>
      <c r="FF806" s="21">
        <f t="shared" si="193"/>
        <v>0</v>
      </c>
      <c r="FG806" s="21">
        <f t="shared" si="194"/>
        <v>0</v>
      </c>
      <c r="FH806" s="21">
        <f>IF(AND($AG806=PL①!$H$29,OR(入力①申請書項目!$M806=PL①!$A$25,入力①申請書項目!$M806=PL①!$A$26,入力①申請書項目!$M806=PL①!$A$27)),1,0)</f>
        <v>0</v>
      </c>
      <c r="FI806" s="21">
        <f>IF(AND($O$69=PL②!$G$1,入力①申請書項目!$AG806=PL①!$H$26,OR(入力①申請書項目!$M806=PL①!$A$25,入力①申請書項目!$M806=PL①!$A$26,入力①申請書項目!$M806=PL①!$A$28,入力①申請書項目!$M806=PL①!$A$29)),1,0)</f>
        <v>0</v>
      </c>
      <c r="FJ806" s="21">
        <f>IF(AND($AT806=PL①!$D$26,OR(入力①申請書項目!$M806=PL①!$A$25,入力①申請書項目!$M806=PL①!$A$26,入力①申請書項目!$M806=PL①!$A$27)),1,0)</f>
        <v>0</v>
      </c>
      <c r="FL806" s="37" t="str">
        <f t="shared" si="195"/>
        <v/>
      </c>
      <c r="FM806" s="37" t="str">
        <f t="shared" si="196"/>
        <v/>
      </c>
      <c r="FN806" s="37" t="str">
        <f t="shared" si="197"/>
        <v/>
      </c>
      <c r="FO806" s="37" t="str">
        <f t="shared" si="198"/>
        <v/>
      </c>
      <c r="FP806" s="37" t="str">
        <f t="shared" si="199"/>
        <v/>
      </c>
      <c r="FR806" s="54">
        <f t="shared" si="200"/>
        <v>1</v>
      </c>
      <c r="FS806" s="54" t="str">
        <f t="shared" si="201"/>
        <v/>
      </c>
    </row>
    <row r="807" spans="4:175">
      <c r="D807" s="410">
        <v>639</v>
      </c>
      <c r="E807" s="842"/>
      <c r="F807" s="843"/>
      <c r="G807" s="842"/>
      <c r="H807" s="843"/>
      <c r="I807" s="843"/>
      <c r="J807" s="842"/>
      <c r="K807" s="843"/>
      <c r="L807" s="843"/>
      <c r="M807" s="842"/>
      <c r="N807" s="842"/>
      <c r="O807" s="842"/>
      <c r="P807" s="842"/>
      <c r="Q807" s="853"/>
      <c r="R807" s="853"/>
      <c r="S807" s="853"/>
      <c r="T807" s="853"/>
      <c r="U807" s="853"/>
      <c r="V807" s="853"/>
      <c r="W807" s="853"/>
      <c r="X807" s="853"/>
      <c r="Y807" s="853"/>
      <c r="Z807" s="853"/>
      <c r="AA807" s="837"/>
      <c r="AB807" s="838"/>
      <c r="AC807" s="838"/>
      <c r="AD807" s="841"/>
      <c r="AE807" s="853"/>
      <c r="AF807" s="853"/>
      <c r="AG807" s="842"/>
      <c r="AH807" s="842"/>
      <c r="AI807" s="842"/>
      <c r="AJ807" s="842"/>
      <c r="AK807" s="839"/>
      <c r="AL807" s="839"/>
      <c r="AM807" s="839"/>
      <c r="AN807" s="853"/>
      <c r="AO807" s="853"/>
      <c r="AP807" s="849">
        <f t="shared" si="202"/>
        <v>0</v>
      </c>
      <c r="AQ807" s="849"/>
      <c r="AR807" s="849"/>
      <c r="AS807" s="849"/>
      <c r="AT807" s="855"/>
      <c r="AU807" s="855"/>
      <c r="AV807" s="834"/>
      <c r="AW807" s="834"/>
      <c r="AX807" s="834"/>
      <c r="AY807" s="834"/>
      <c r="AZ807" s="834"/>
      <c r="BA807" s="834"/>
      <c r="BB807" s="834"/>
      <c r="BC807" s="834"/>
      <c r="BD807" s="834"/>
      <c r="BE807" s="834"/>
      <c r="BF807" s="834"/>
      <c r="BG807" s="842"/>
      <c r="BH807" s="843"/>
      <c r="BI807" s="843"/>
      <c r="ET807" s="33"/>
      <c r="EU807" s="37">
        <f t="shared" si="189"/>
        <v>0</v>
      </c>
      <c r="EV807" s="37" t="str">
        <f t="shared" si="190"/>
        <v/>
      </c>
      <c r="EX807" s="21">
        <f>IF(AND(OR($M807=PL①!$A$25,$M807=PL①!$A$26,$M807=PL①!$A$27),OR($AG807=PL①!$H$26,$AG807=PL①!$H$27,$AG807=PL①!$H$28)),1,0)</f>
        <v>0</v>
      </c>
      <c r="EY807" s="21">
        <f t="shared" si="191"/>
        <v>0</v>
      </c>
      <c r="EZ807" s="112">
        <f>IF($EY807=0,1,IF($O$73="",0,VLOOKUP($O$73,PL②!$A$58:$P$1517,$EY807))+IF($AD$73="",0,VLOOKUP($AD$73,PL②!$A$58:$P$1517,$EY807))+IF($AS$73="",0,VLOOKUP($AS$73,PL②!$A$58:$P$1517,$EY807)))</f>
        <v>1</v>
      </c>
      <c r="FA807" s="21" t="str">
        <f t="shared" si="192"/>
        <v/>
      </c>
      <c r="FB807" s="112"/>
      <c r="FC807" s="21">
        <f>IF(OR($M807=PL①!$A$25,$M807=PL①!$A$26,$M807=PL①!$A$28,$M807=PL①!$A$29),1,0)</f>
        <v>0</v>
      </c>
      <c r="FF807" s="21">
        <f t="shared" si="193"/>
        <v>0</v>
      </c>
      <c r="FG807" s="21">
        <f t="shared" si="194"/>
        <v>0</v>
      </c>
      <c r="FH807" s="21">
        <f>IF(AND($AG807=PL①!$H$29,OR(入力①申請書項目!$M807=PL①!$A$25,入力①申請書項目!$M807=PL①!$A$26,入力①申請書項目!$M807=PL①!$A$27)),1,0)</f>
        <v>0</v>
      </c>
      <c r="FI807" s="21">
        <f>IF(AND($O$69=PL②!$G$1,入力①申請書項目!$AG807=PL①!$H$26,OR(入力①申請書項目!$M807=PL①!$A$25,入力①申請書項目!$M807=PL①!$A$26,入力①申請書項目!$M807=PL①!$A$28,入力①申請書項目!$M807=PL①!$A$29)),1,0)</f>
        <v>0</v>
      </c>
      <c r="FJ807" s="21">
        <f>IF(AND($AT807=PL①!$D$26,OR(入力①申請書項目!$M807=PL①!$A$25,入力①申請書項目!$M807=PL①!$A$26,入力①申請書項目!$M807=PL①!$A$27)),1,0)</f>
        <v>0</v>
      </c>
      <c r="FL807" s="37" t="str">
        <f t="shared" si="195"/>
        <v/>
      </c>
      <c r="FM807" s="37" t="str">
        <f t="shared" si="196"/>
        <v/>
      </c>
      <c r="FN807" s="37" t="str">
        <f t="shared" si="197"/>
        <v/>
      </c>
      <c r="FO807" s="37" t="str">
        <f t="shared" si="198"/>
        <v/>
      </c>
      <c r="FP807" s="37" t="str">
        <f t="shared" si="199"/>
        <v/>
      </c>
      <c r="FR807" s="54">
        <f t="shared" si="200"/>
        <v>1</v>
      </c>
      <c r="FS807" s="54" t="str">
        <f t="shared" si="201"/>
        <v/>
      </c>
    </row>
    <row r="808" spans="4:175">
      <c r="D808" s="410">
        <v>640</v>
      </c>
      <c r="E808" s="842"/>
      <c r="F808" s="843"/>
      <c r="G808" s="842"/>
      <c r="H808" s="843"/>
      <c r="I808" s="843"/>
      <c r="J808" s="842"/>
      <c r="K808" s="843"/>
      <c r="L808" s="843"/>
      <c r="M808" s="842"/>
      <c r="N808" s="842"/>
      <c r="O808" s="842"/>
      <c r="P808" s="842"/>
      <c r="Q808" s="853"/>
      <c r="R808" s="853"/>
      <c r="S808" s="853"/>
      <c r="T808" s="853"/>
      <c r="U808" s="853"/>
      <c r="V808" s="853"/>
      <c r="W808" s="853"/>
      <c r="X808" s="853"/>
      <c r="Y808" s="853"/>
      <c r="Z808" s="853"/>
      <c r="AA808" s="835"/>
      <c r="AB808" s="836"/>
      <c r="AC808" s="836"/>
      <c r="AD808" s="840"/>
      <c r="AE808" s="840"/>
      <c r="AF808" s="841"/>
      <c r="AG808" s="850"/>
      <c r="AH808" s="851"/>
      <c r="AI808" s="851"/>
      <c r="AJ808" s="852"/>
      <c r="AK808" s="839"/>
      <c r="AL808" s="839"/>
      <c r="AM808" s="839"/>
      <c r="AN808" s="854"/>
      <c r="AO808" s="840"/>
      <c r="AP808" s="849">
        <f t="shared" si="202"/>
        <v>0</v>
      </c>
      <c r="AQ808" s="849"/>
      <c r="AR808" s="849"/>
      <c r="AS808" s="849"/>
      <c r="AT808" s="847"/>
      <c r="AU808" s="848"/>
      <c r="AV808" s="834"/>
      <c r="AW808" s="834"/>
      <c r="AX808" s="834"/>
      <c r="AY808" s="834"/>
      <c r="AZ808" s="834"/>
      <c r="BA808" s="834"/>
      <c r="BB808" s="834"/>
      <c r="BC808" s="834"/>
      <c r="BD808" s="844"/>
      <c r="BE808" s="845"/>
      <c r="BF808" s="846"/>
      <c r="BG808" s="842"/>
      <c r="BH808" s="843"/>
      <c r="BI808" s="843"/>
      <c r="ET808" s="33"/>
      <c r="EU808" s="37">
        <f t="shared" si="189"/>
        <v>0</v>
      </c>
      <c r="EV808" s="37" t="str">
        <f t="shared" si="190"/>
        <v/>
      </c>
      <c r="EX808" s="21">
        <f>IF(AND(OR($M808=PL①!$A$25,$M808=PL①!$A$26,$M808=PL①!$A$27),OR($AG808=PL①!$H$26,$AG808=PL①!$H$27,$AG808=PL①!$H$28)),1,0)</f>
        <v>0</v>
      </c>
      <c r="EY808" s="21">
        <f t="shared" si="191"/>
        <v>0</v>
      </c>
      <c r="EZ808" s="112">
        <f>IF($EY808=0,1,IF($O$73="",0,VLOOKUP($O$73,PL②!$A$58:$P$1517,$EY808))+IF($AD$73="",0,VLOOKUP($AD$73,PL②!$A$58:$P$1517,$EY808))+IF($AS$73="",0,VLOOKUP($AS$73,PL②!$A$58:$P$1517,$EY808)))</f>
        <v>1</v>
      </c>
      <c r="FA808" s="21" t="str">
        <f t="shared" si="192"/>
        <v/>
      </c>
      <c r="FB808" s="112"/>
      <c r="FC808" s="21">
        <f>IF(OR($M808=PL①!$A$25,$M808=PL①!$A$26,$M808=PL①!$A$28,$M808=PL①!$A$29),1,0)</f>
        <v>0</v>
      </c>
      <c r="FF808" s="21">
        <f t="shared" si="193"/>
        <v>0</v>
      </c>
      <c r="FG808" s="21">
        <f t="shared" si="194"/>
        <v>0</v>
      </c>
      <c r="FH808" s="21">
        <f>IF(AND($AG808=PL①!$H$29,OR(入力①申請書項目!$M808=PL①!$A$25,入力①申請書項目!$M808=PL①!$A$26,入力①申請書項目!$M808=PL①!$A$27)),1,0)</f>
        <v>0</v>
      </c>
      <c r="FI808" s="21">
        <f>IF(AND($O$69=PL②!$G$1,入力①申請書項目!$AG808=PL①!$H$26,OR(入力①申請書項目!$M808=PL①!$A$25,入力①申請書項目!$M808=PL①!$A$26,入力①申請書項目!$M808=PL①!$A$28,入力①申請書項目!$M808=PL①!$A$29)),1,0)</f>
        <v>0</v>
      </c>
      <c r="FJ808" s="21">
        <f>IF(AND($AT808=PL①!$D$26,OR(入力①申請書項目!$M808=PL①!$A$25,入力①申請書項目!$M808=PL①!$A$26,入力①申請書項目!$M808=PL①!$A$27)),1,0)</f>
        <v>0</v>
      </c>
      <c r="FL808" s="37" t="str">
        <f t="shared" si="195"/>
        <v/>
      </c>
      <c r="FM808" s="37" t="str">
        <f t="shared" si="196"/>
        <v/>
      </c>
      <c r="FN808" s="37" t="str">
        <f t="shared" si="197"/>
        <v/>
      </c>
      <c r="FO808" s="37" t="str">
        <f t="shared" si="198"/>
        <v/>
      </c>
      <c r="FP808" s="37" t="str">
        <f t="shared" si="199"/>
        <v/>
      </c>
      <c r="FR808" s="54">
        <f t="shared" si="200"/>
        <v>1</v>
      </c>
      <c r="FS808" s="54" t="str">
        <f t="shared" si="201"/>
        <v/>
      </c>
    </row>
    <row r="809" spans="4:175">
      <c r="D809" s="410">
        <v>641</v>
      </c>
      <c r="E809" s="842"/>
      <c r="F809" s="843"/>
      <c r="G809" s="842"/>
      <c r="H809" s="843"/>
      <c r="I809" s="843"/>
      <c r="J809" s="842"/>
      <c r="K809" s="843"/>
      <c r="L809" s="843"/>
      <c r="M809" s="842"/>
      <c r="N809" s="842"/>
      <c r="O809" s="842"/>
      <c r="P809" s="842"/>
      <c r="Q809" s="853"/>
      <c r="R809" s="853"/>
      <c r="S809" s="853"/>
      <c r="T809" s="853"/>
      <c r="U809" s="853"/>
      <c r="V809" s="853"/>
      <c r="W809" s="853"/>
      <c r="X809" s="853"/>
      <c r="Y809" s="853"/>
      <c r="Z809" s="853"/>
      <c r="AA809" s="835"/>
      <c r="AB809" s="836"/>
      <c r="AC809" s="836"/>
      <c r="AD809" s="841"/>
      <c r="AE809" s="853"/>
      <c r="AF809" s="853"/>
      <c r="AG809" s="842"/>
      <c r="AH809" s="842"/>
      <c r="AI809" s="842"/>
      <c r="AJ809" s="842"/>
      <c r="AK809" s="839"/>
      <c r="AL809" s="839"/>
      <c r="AM809" s="839"/>
      <c r="AN809" s="853"/>
      <c r="AO809" s="853"/>
      <c r="AP809" s="849">
        <f t="shared" si="202"/>
        <v>0</v>
      </c>
      <c r="AQ809" s="849"/>
      <c r="AR809" s="849"/>
      <c r="AS809" s="849"/>
      <c r="AT809" s="855"/>
      <c r="AU809" s="855"/>
      <c r="AV809" s="834"/>
      <c r="AW809" s="834"/>
      <c r="AX809" s="834"/>
      <c r="AY809" s="834"/>
      <c r="AZ809" s="834"/>
      <c r="BA809" s="834"/>
      <c r="BB809" s="834"/>
      <c r="BC809" s="834"/>
      <c r="BD809" s="834"/>
      <c r="BE809" s="834"/>
      <c r="BF809" s="834"/>
      <c r="BG809" s="842"/>
      <c r="BH809" s="843"/>
      <c r="BI809" s="843"/>
      <c r="ET809" s="33"/>
      <c r="EU809" s="37">
        <f t="shared" si="189"/>
        <v>0</v>
      </c>
      <c r="EV809" s="37" t="str">
        <f t="shared" si="190"/>
        <v/>
      </c>
      <c r="EX809" s="21">
        <f>IF(AND(OR($M809=PL①!$A$25,$M809=PL①!$A$26,$M809=PL①!$A$27),OR($AG809=PL①!$H$26,$AG809=PL①!$H$27,$AG809=PL①!$H$28)),1,0)</f>
        <v>0</v>
      </c>
      <c r="EY809" s="21">
        <f t="shared" si="191"/>
        <v>0</v>
      </c>
      <c r="EZ809" s="112">
        <f>IF($EY809=0,1,IF($O$73="",0,VLOOKUP($O$73,PL②!$A$58:$P$1517,$EY809))+IF($AD$73="",0,VLOOKUP($AD$73,PL②!$A$58:$P$1517,$EY809))+IF($AS$73="",0,VLOOKUP($AS$73,PL②!$A$58:$P$1517,$EY809)))</f>
        <v>1</v>
      </c>
      <c r="FA809" s="21" t="str">
        <f t="shared" si="192"/>
        <v/>
      </c>
      <c r="FB809" s="112"/>
      <c r="FC809" s="21">
        <f>IF(OR($M809=PL①!$A$25,$M809=PL①!$A$26,$M809=PL①!$A$28,$M809=PL①!$A$29),1,0)</f>
        <v>0</v>
      </c>
      <c r="FF809" s="21">
        <f t="shared" si="193"/>
        <v>0</v>
      </c>
      <c r="FG809" s="21">
        <f t="shared" si="194"/>
        <v>0</v>
      </c>
      <c r="FH809" s="21">
        <f>IF(AND($AG809=PL①!$H$29,OR(入力①申請書項目!$M809=PL①!$A$25,入力①申請書項目!$M809=PL①!$A$26,入力①申請書項目!$M809=PL①!$A$27)),1,0)</f>
        <v>0</v>
      </c>
      <c r="FI809" s="21">
        <f>IF(AND($O$69=PL②!$G$1,入力①申請書項目!$AG809=PL①!$H$26,OR(入力①申請書項目!$M809=PL①!$A$25,入力①申請書項目!$M809=PL①!$A$26,入力①申請書項目!$M809=PL①!$A$28,入力①申請書項目!$M809=PL①!$A$29)),1,0)</f>
        <v>0</v>
      </c>
      <c r="FJ809" s="21">
        <f>IF(AND($AT809=PL①!$D$26,OR(入力①申請書項目!$M809=PL①!$A$25,入力①申請書項目!$M809=PL①!$A$26,入力①申請書項目!$M809=PL①!$A$27)),1,0)</f>
        <v>0</v>
      </c>
      <c r="FL809" s="37" t="str">
        <f t="shared" si="195"/>
        <v/>
      </c>
      <c r="FM809" s="37" t="str">
        <f t="shared" si="196"/>
        <v/>
      </c>
      <c r="FN809" s="37" t="str">
        <f t="shared" si="197"/>
        <v/>
      </c>
      <c r="FO809" s="37" t="str">
        <f t="shared" si="198"/>
        <v/>
      </c>
      <c r="FP809" s="37" t="str">
        <f t="shared" si="199"/>
        <v/>
      </c>
      <c r="FR809" s="54">
        <f t="shared" si="200"/>
        <v>1</v>
      </c>
      <c r="FS809" s="54" t="str">
        <f t="shared" si="201"/>
        <v/>
      </c>
    </row>
    <row r="810" spans="4:175">
      <c r="D810" s="410">
        <v>642</v>
      </c>
      <c r="E810" s="842"/>
      <c r="F810" s="843"/>
      <c r="G810" s="842"/>
      <c r="H810" s="843"/>
      <c r="I810" s="843"/>
      <c r="J810" s="842"/>
      <c r="K810" s="843"/>
      <c r="L810" s="843"/>
      <c r="M810" s="842"/>
      <c r="N810" s="842"/>
      <c r="O810" s="842"/>
      <c r="P810" s="842"/>
      <c r="Q810" s="853"/>
      <c r="R810" s="853"/>
      <c r="S810" s="853"/>
      <c r="T810" s="853"/>
      <c r="U810" s="853"/>
      <c r="V810" s="853"/>
      <c r="W810" s="853"/>
      <c r="X810" s="853"/>
      <c r="Y810" s="853"/>
      <c r="Z810" s="853"/>
      <c r="AA810" s="837"/>
      <c r="AB810" s="838"/>
      <c r="AC810" s="838"/>
      <c r="AD810" s="841"/>
      <c r="AE810" s="853"/>
      <c r="AF810" s="853"/>
      <c r="AG810" s="842"/>
      <c r="AH810" s="842"/>
      <c r="AI810" s="842"/>
      <c r="AJ810" s="842"/>
      <c r="AK810" s="839"/>
      <c r="AL810" s="839"/>
      <c r="AM810" s="839"/>
      <c r="AN810" s="853"/>
      <c r="AO810" s="853"/>
      <c r="AP810" s="849">
        <f t="shared" si="202"/>
        <v>0</v>
      </c>
      <c r="AQ810" s="849"/>
      <c r="AR810" s="849"/>
      <c r="AS810" s="849"/>
      <c r="AT810" s="855"/>
      <c r="AU810" s="855"/>
      <c r="AV810" s="834"/>
      <c r="AW810" s="834"/>
      <c r="AX810" s="834"/>
      <c r="AY810" s="834"/>
      <c r="AZ810" s="834"/>
      <c r="BA810" s="834"/>
      <c r="BB810" s="834"/>
      <c r="BC810" s="834"/>
      <c r="BD810" s="834"/>
      <c r="BE810" s="834"/>
      <c r="BF810" s="834"/>
      <c r="BG810" s="842"/>
      <c r="BH810" s="843"/>
      <c r="BI810" s="843"/>
      <c r="ET810" s="33"/>
      <c r="EU810" s="37">
        <f t="shared" si="189"/>
        <v>0</v>
      </c>
      <c r="EV810" s="37" t="str">
        <f t="shared" si="190"/>
        <v/>
      </c>
      <c r="EX810" s="21">
        <f>IF(AND(OR($M810=PL①!$A$25,$M810=PL①!$A$26,$M810=PL①!$A$27),OR($AG810=PL①!$H$26,$AG810=PL①!$H$27,$AG810=PL①!$H$28)),1,0)</f>
        <v>0</v>
      </c>
      <c r="EY810" s="21">
        <f t="shared" si="191"/>
        <v>0</v>
      </c>
      <c r="EZ810" s="112">
        <f>IF($EY810=0,1,IF($O$73="",0,VLOOKUP($O$73,PL②!$A$58:$P$1517,$EY810))+IF($AD$73="",0,VLOOKUP($AD$73,PL②!$A$58:$P$1517,$EY810))+IF($AS$73="",0,VLOOKUP($AS$73,PL②!$A$58:$P$1517,$EY810)))</f>
        <v>1</v>
      </c>
      <c r="FA810" s="21" t="str">
        <f t="shared" si="192"/>
        <v/>
      </c>
      <c r="FB810" s="112"/>
      <c r="FC810" s="21">
        <f>IF(OR($M810=PL①!$A$25,$M810=PL①!$A$26,$M810=PL①!$A$28,$M810=PL①!$A$29),1,0)</f>
        <v>0</v>
      </c>
      <c r="FF810" s="21">
        <f t="shared" si="193"/>
        <v>0</v>
      </c>
      <c r="FG810" s="21">
        <f t="shared" si="194"/>
        <v>0</v>
      </c>
      <c r="FH810" s="21">
        <f>IF(AND($AG810=PL①!$H$29,OR(入力①申請書項目!$M810=PL①!$A$25,入力①申請書項目!$M810=PL①!$A$26,入力①申請書項目!$M810=PL①!$A$27)),1,0)</f>
        <v>0</v>
      </c>
      <c r="FI810" s="21">
        <f>IF(AND($O$69=PL②!$G$1,入力①申請書項目!$AG810=PL①!$H$26,OR(入力①申請書項目!$M810=PL①!$A$25,入力①申請書項目!$M810=PL①!$A$26,入力①申請書項目!$M810=PL①!$A$28,入力①申請書項目!$M810=PL①!$A$29)),1,0)</f>
        <v>0</v>
      </c>
      <c r="FJ810" s="21">
        <f>IF(AND($AT810=PL①!$D$26,OR(入力①申請書項目!$M810=PL①!$A$25,入力①申請書項目!$M810=PL①!$A$26,入力①申請書項目!$M810=PL①!$A$27)),1,0)</f>
        <v>0</v>
      </c>
      <c r="FL810" s="37" t="str">
        <f t="shared" si="195"/>
        <v/>
      </c>
      <c r="FM810" s="37" t="str">
        <f t="shared" si="196"/>
        <v/>
      </c>
      <c r="FN810" s="37" t="str">
        <f t="shared" si="197"/>
        <v/>
      </c>
      <c r="FO810" s="37" t="str">
        <f t="shared" si="198"/>
        <v/>
      </c>
      <c r="FP810" s="37" t="str">
        <f t="shared" si="199"/>
        <v/>
      </c>
      <c r="FR810" s="54">
        <f t="shared" si="200"/>
        <v>1</v>
      </c>
      <c r="FS810" s="54" t="str">
        <f t="shared" si="201"/>
        <v/>
      </c>
    </row>
    <row r="811" spans="4:175">
      <c r="D811" s="410">
        <v>643</v>
      </c>
      <c r="E811" s="842"/>
      <c r="F811" s="843"/>
      <c r="G811" s="842"/>
      <c r="H811" s="843"/>
      <c r="I811" s="843"/>
      <c r="J811" s="842"/>
      <c r="K811" s="843"/>
      <c r="L811" s="843"/>
      <c r="M811" s="842"/>
      <c r="N811" s="842"/>
      <c r="O811" s="842"/>
      <c r="P811" s="842"/>
      <c r="Q811" s="853"/>
      <c r="R811" s="853"/>
      <c r="S811" s="853"/>
      <c r="T811" s="853"/>
      <c r="U811" s="853"/>
      <c r="V811" s="853"/>
      <c r="W811" s="853"/>
      <c r="X811" s="853"/>
      <c r="Y811" s="853"/>
      <c r="Z811" s="853"/>
      <c r="AA811" s="835"/>
      <c r="AB811" s="836"/>
      <c r="AC811" s="836"/>
      <c r="AD811" s="840"/>
      <c r="AE811" s="840"/>
      <c r="AF811" s="841"/>
      <c r="AG811" s="850"/>
      <c r="AH811" s="851"/>
      <c r="AI811" s="851"/>
      <c r="AJ811" s="852"/>
      <c r="AK811" s="839"/>
      <c r="AL811" s="839"/>
      <c r="AM811" s="839"/>
      <c r="AN811" s="854"/>
      <c r="AO811" s="840"/>
      <c r="AP811" s="849">
        <f t="shared" si="202"/>
        <v>0</v>
      </c>
      <c r="AQ811" s="849"/>
      <c r="AR811" s="849"/>
      <c r="AS811" s="849"/>
      <c r="AT811" s="847"/>
      <c r="AU811" s="848"/>
      <c r="AV811" s="834"/>
      <c r="AW811" s="834"/>
      <c r="AX811" s="834"/>
      <c r="AY811" s="834"/>
      <c r="AZ811" s="834"/>
      <c r="BA811" s="834"/>
      <c r="BB811" s="834"/>
      <c r="BC811" s="834"/>
      <c r="BD811" s="844"/>
      <c r="BE811" s="845"/>
      <c r="BF811" s="846"/>
      <c r="BG811" s="842"/>
      <c r="BH811" s="843"/>
      <c r="BI811" s="843"/>
      <c r="ET811" s="33"/>
      <c r="EU811" s="37">
        <f t="shared" si="189"/>
        <v>0</v>
      </c>
      <c r="EV811" s="37" t="str">
        <f t="shared" si="190"/>
        <v/>
      </c>
      <c r="EX811" s="21">
        <f>IF(AND(OR($M811=PL①!$A$25,$M811=PL①!$A$26,$M811=PL①!$A$27),OR($AG811=PL①!$H$26,$AG811=PL①!$H$27,$AG811=PL①!$H$28)),1,0)</f>
        <v>0</v>
      </c>
      <c r="EY811" s="21">
        <f t="shared" si="191"/>
        <v>0</v>
      </c>
      <c r="EZ811" s="112">
        <f>IF($EY811=0,1,IF($O$73="",0,VLOOKUP($O$73,PL②!$A$58:$P$1517,$EY811))+IF($AD$73="",0,VLOOKUP($AD$73,PL②!$A$58:$P$1517,$EY811))+IF($AS$73="",0,VLOOKUP($AS$73,PL②!$A$58:$P$1517,$EY811)))</f>
        <v>1</v>
      </c>
      <c r="FA811" s="21" t="str">
        <f t="shared" si="192"/>
        <v/>
      </c>
      <c r="FB811" s="112"/>
      <c r="FC811" s="21">
        <f>IF(OR($M811=PL①!$A$25,$M811=PL①!$A$26,$M811=PL①!$A$28,$M811=PL①!$A$29),1,0)</f>
        <v>0</v>
      </c>
      <c r="FF811" s="21">
        <f t="shared" si="193"/>
        <v>0</v>
      </c>
      <c r="FG811" s="21">
        <f t="shared" si="194"/>
        <v>0</v>
      </c>
      <c r="FH811" s="21">
        <f>IF(AND($AG811=PL①!$H$29,OR(入力①申請書項目!$M811=PL①!$A$25,入力①申請書項目!$M811=PL①!$A$26,入力①申請書項目!$M811=PL①!$A$27)),1,0)</f>
        <v>0</v>
      </c>
      <c r="FI811" s="21">
        <f>IF(AND($O$69=PL②!$G$1,入力①申請書項目!$AG811=PL①!$H$26,OR(入力①申請書項目!$M811=PL①!$A$25,入力①申請書項目!$M811=PL①!$A$26,入力①申請書項目!$M811=PL①!$A$28,入力①申請書項目!$M811=PL①!$A$29)),1,0)</f>
        <v>0</v>
      </c>
      <c r="FJ811" s="21">
        <f>IF(AND($AT811=PL①!$D$26,OR(入力①申請書項目!$M811=PL①!$A$25,入力①申請書項目!$M811=PL①!$A$26,入力①申請書項目!$M811=PL①!$A$27)),1,0)</f>
        <v>0</v>
      </c>
      <c r="FL811" s="37" t="str">
        <f t="shared" si="195"/>
        <v/>
      </c>
      <c r="FM811" s="37" t="str">
        <f t="shared" si="196"/>
        <v/>
      </c>
      <c r="FN811" s="37" t="str">
        <f t="shared" si="197"/>
        <v/>
      </c>
      <c r="FO811" s="37" t="str">
        <f t="shared" si="198"/>
        <v/>
      </c>
      <c r="FP811" s="37" t="str">
        <f t="shared" si="199"/>
        <v/>
      </c>
      <c r="FR811" s="54">
        <f t="shared" si="200"/>
        <v>1</v>
      </c>
      <c r="FS811" s="54" t="str">
        <f t="shared" si="201"/>
        <v/>
      </c>
    </row>
    <row r="812" spans="4:175">
      <c r="D812" s="410">
        <v>644</v>
      </c>
      <c r="E812" s="842"/>
      <c r="F812" s="843"/>
      <c r="G812" s="842"/>
      <c r="H812" s="843"/>
      <c r="I812" s="843"/>
      <c r="J812" s="842"/>
      <c r="K812" s="843"/>
      <c r="L812" s="843"/>
      <c r="M812" s="842"/>
      <c r="N812" s="842"/>
      <c r="O812" s="842"/>
      <c r="P812" s="842"/>
      <c r="Q812" s="853"/>
      <c r="R812" s="853"/>
      <c r="S812" s="853"/>
      <c r="T812" s="853"/>
      <c r="U812" s="853"/>
      <c r="V812" s="853"/>
      <c r="W812" s="853"/>
      <c r="X812" s="853"/>
      <c r="Y812" s="853"/>
      <c r="Z812" s="853"/>
      <c r="AA812" s="835"/>
      <c r="AB812" s="836"/>
      <c r="AC812" s="836"/>
      <c r="AD812" s="841"/>
      <c r="AE812" s="853"/>
      <c r="AF812" s="853"/>
      <c r="AG812" s="842"/>
      <c r="AH812" s="842"/>
      <c r="AI812" s="842"/>
      <c r="AJ812" s="842"/>
      <c r="AK812" s="839"/>
      <c r="AL812" s="839"/>
      <c r="AM812" s="839"/>
      <c r="AN812" s="853"/>
      <c r="AO812" s="853"/>
      <c r="AP812" s="849">
        <f t="shared" si="202"/>
        <v>0</v>
      </c>
      <c r="AQ812" s="849"/>
      <c r="AR812" s="849"/>
      <c r="AS812" s="849"/>
      <c r="AT812" s="855"/>
      <c r="AU812" s="855"/>
      <c r="AV812" s="834"/>
      <c r="AW812" s="834"/>
      <c r="AX812" s="834"/>
      <c r="AY812" s="834"/>
      <c r="AZ812" s="834"/>
      <c r="BA812" s="834"/>
      <c r="BB812" s="834"/>
      <c r="BC812" s="834"/>
      <c r="BD812" s="834"/>
      <c r="BE812" s="834"/>
      <c r="BF812" s="834"/>
      <c r="BG812" s="842"/>
      <c r="BH812" s="843"/>
      <c r="BI812" s="843"/>
      <c r="ET812" s="33"/>
      <c r="EU812" s="37">
        <f t="shared" si="189"/>
        <v>0</v>
      </c>
      <c r="EV812" s="37" t="str">
        <f t="shared" si="190"/>
        <v/>
      </c>
      <c r="EX812" s="21">
        <f>IF(AND(OR($M812=PL①!$A$25,$M812=PL①!$A$26,$M812=PL①!$A$27),OR($AG812=PL①!$H$26,$AG812=PL①!$H$27,$AG812=PL①!$H$28)),1,0)</f>
        <v>0</v>
      </c>
      <c r="EY812" s="21">
        <f t="shared" si="191"/>
        <v>0</v>
      </c>
      <c r="EZ812" s="112">
        <f>IF($EY812=0,1,IF($O$73="",0,VLOOKUP($O$73,PL②!$A$58:$P$1517,$EY812))+IF($AD$73="",0,VLOOKUP($AD$73,PL②!$A$58:$P$1517,$EY812))+IF($AS$73="",0,VLOOKUP($AS$73,PL②!$A$58:$P$1517,$EY812)))</f>
        <v>1</v>
      </c>
      <c r="FA812" s="21" t="str">
        <f t="shared" si="192"/>
        <v/>
      </c>
      <c r="FB812" s="112"/>
      <c r="FC812" s="21">
        <f>IF(OR($M812=PL①!$A$25,$M812=PL①!$A$26,$M812=PL①!$A$28,$M812=PL①!$A$29),1,0)</f>
        <v>0</v>
      </c>
      <c r="FF812" s="21">
        <f t="shared" si="193"/>
        <v>0</v>
      </c>
      <c r="FG812" s="21">
        <f t="shared" si="194"/>
        <v>0</v>
      </c>
      <c r="FH812" s="21">
        <f>IF(AND($AG812=PL①!$H$29,OR(入力①申請書項目!$M812=PL①!$A$25,入力①申請書項目!$M812=PL①!$A$26,入力①申請書項目!$M812=PL①!$A$27)),1,0)</f>
        <v>0</v>
      </c>
      <c r="FI812" s="21">
        <f>IF(AND($O$69=PL②!$G$1,入力①申請書項目!$AG812=PL①!$H$26,OR(入力①申請書項目!$M812=PL①!$A$25,入力①申請書項目!$M812=PL①!$A$26,入力①申請書項目!$M812=PL①!$A$28,入力①申請書項目!$M812=PL①!$A$29)),1,0)</f>
        <v>0</v>
      </c>
      <c r="FJ812" s="21">
        <f>IF(AND($AT812=PL①!$D$26,OR(入力①申請書項目!$M812=PL①!$A$25,入力①申請書項目!$M812=PL①!$A$26,入力①申請書項目!$M812=PL①!$A$27)),1,0)</f>
        <v>0</v>
      </c>
      <c r="FL812" s="37" t="str">
        <f t="shared" si="195"/>
        <v/>
      </c>
      <c r="FM812" s="37" t="str">
        <f t="shared" si="196"/>
        <v/>
      </c>
      <c r="FN812" s="37" t="str">
        <f t="shared" si="197"/>
        <v/>
      </c>
      <c r="FO812" s="37" t="str">
        <f t="shared" si="198"/>
        <v/>
      </c>
      <c r="FP812" s="37" t="str">
        <f t="shared" si="199"/>
        <v/>
      </c>
      <c r="FR812" s="54">
        <f t="shared" si="200"/>
        <v>1</v>
      </c>
      <c r="FS812" s="54" t="str">
        <f t="shared" si="201"/>
        <v/>
      </c>
    </row>
    <row r="813" spans="4:175">
      <c r="D813" s="410">
        <v>645</v>
      </c>
      <c r="E813" s="842"/>
      <c r="F813" s="843"/>
      <c r="G813" s="842"/>
      <c r="H813" s="843"/>
      <c r="I813" s="843"/>
      <c r="J813" s="842"/>
      <c r="K813" s="843"/>
      <c r="L813" s="843"/>
      <c r="M813" s="842"/>
      <c r="N813" s="842"/>
      <c r="O813" s="842"/>
      <c r="P813" s="842"/>
      <c r="Q813" s="853"/>
      <c r="R813" s="853"/>
      <c r="S813" s="853"/>
      <c r="T813" s="853"/>
      <c r="U813" s="853"/>
      <c r="V813" s="853"/>
      <c r="W813" s="853"/>
      <c r="X813" s="853"/>
      <c r="Y813" s="853"/>
      <c r="Z813" s="853"/>
      <c r="AA813" s="837"/>
      <c r="AB813" s="838"/>
      <c r="AC813" s="838"/>
      <c r="AD813" s="841"/>
      <c r="AE813" s="853"/>
      <c r="AF813" s="853"/>
      <c r="AG813" s="842"/>
      <c r="AH813" s="842"/>
      <c r="AI813" s="842"/>
      <c r="AJ813" s="842"/>
      <c r="AK813" s="839"/>
      <c r="AL813" s="839"/>
      <c r="AM813" s="839"/>
      <c r="AN813" s="853"/>
      <c r="AO813" s="853"/>
      <c r="AP813" s="849">
        <f t="shared" si="202"/>
        <v>0</v>
      </c>
      <c r="AQ813" s="849"/>
      <c r="AR813" s="849"/>
      <c r="AS813" s="849"/>
      <c r="AT813" s="855"/>
      <c r="AU813" s="855"/>
      <c r="AV813" s="834"/>
      <c r="AW813" s="834"/>
      <c r="AX813" s="834"/>
      <c r="AY813" s="834"/>
      <c r="AZ813" s="834"/>
      <c r="BA813" s="834"/>
      <c r="BB813" s="834"/>
      <c r="BC813" s="834"/>
      <c r="BD813" s="834"/>
      <c r="BE813" s="834"/>
      <c r="BF813" s="834"/>
      <c r="BG813" s="842"/>
      <c r="BH813" s="843"/>
      <c r="BI813" s="843"/>
      <c r="ET813" s="33"/>
      <c r="EU813" s="37">
        <f t="shared" si="189"/>
        <v>0</v>
      </c>
      <c r="EV813" s="37" t="str">
        <f t="shared" si="190"/>
        <v/>
      </c>
      <c r="EX813" s="21">
        <f>IF(AND(OR($M813=PL①!$A$25,$M813=PL①!$A$26,$M813=PL①!$A$27),OR($AG813=PL①!$H$26,$AG813=PL①!$H$27,$AG813=PL①!$H$28)),1,0)</f>
        <v>0</v>
      </c>
      <c r="EY813" s="21">
        <f t="shared" si="191"/>
        <v>0</v>
      </c>
      <c r="EZ813" s="112">
        <f>IF($EY813=0,1,IF($O$73="",0,VLOOKUP($O$73,PL②!$A$58:$P$1517,$EY813))+IF($AD$73="",0,VLOOKUP($AD$73,PL②!$A$58:$P$1517,$EY813))+IF($AS$73="",0,VLOOKUP($AS$73,PL②!$A$58:$P$1517,$EY813)))</f>
        <v>1</v>
      </c>
      <c r="FA813" s="21" t="str">
        <f t="shared" si="192"/>
        <v/>
      </c>
      <c r="FB813" s="112"/>
      <c r="FC813" s="21">
        <f>IF(OR($M813=PL①!$A$25,$M813=PL①!$A$26,$M813=PL①!$A$28,$M813=PL①!$A$29),1,0)</f>
        <v>0</v>
      </c>
      <c r="FF813" s="21">
        <f t="shared" si="193"/>
        <v>0</v>
      </c>
      <c r="FG813" s="21">
        <f t="shared" si="194"/>
        <v>0</v>
      </c>
      <c r="FH813" s="21">
        <f>IF(AND($AG813=PL①!$H$29,OR(入力①申請書項目!$M813=PL①!$A$25,入力①申請書項目!$M813=PL①!$A$26,入力①申請書項目!$M813=PL①!$A$27)),1,0)</f>
        <v>0</v>
      </c>
      <c r="FI813" s="21">
        <f>IF(AND($O$69=PL②!$G$1,入力①申請書項目!$AG813=PL①!$H$26,OR(入力①申請書項目!$M813=PL①!$A$25,入力①申請書項目!$M813=PL①!$A$26,入力①申請書項目!$M813=PL①!$A$28,入力①申請書項目!$M813=PL①!$A$29)),1,0)</f>
        <v>0</v>
      </c>
      <c r="FJ813" s="21">
        <f>IF(AND($AT813=PL①!$D$26,OR(入力①申請書項目!$M813=PL①!$A$25,入力①申請書項目!$M813=PL①!$A$26,入力①申請書項目!$M813=PL①!$A$27)),1,0)</f>
        <v>0</v>
      </c>
      <c r="FL813" s="37" t="str">
        <f t="shared" si="195"/>
        <v/>
      </c>
      <c r="FM813" s="37" t="str">
        <f t="shared" si="196"/>
        <v/>
      </c>
      <c r="FN813" s="37" t="str">
        <f t="shared" si="197"/>
        <v/>
      </c>
      <c r="FO813" s="37" t="str">
        <f t="shared" si="198"/>
        <v/>
      </c>
      <c r="FP813" s="37" t="str">
        <f t="shared" si="199"/>
        <v/>
      </c>
      <c r="FR813" s="54">
        <f t="shared" si="200"/>
        <v>1</v>
      </c>
      <c r="FS813" s="54" t="str">
        <f t="shared" si="201"/>
        <v/>
      </c>
    </row>
    <row r="814" spans="4:175">
      <c r="D814" s="410">
        <v>646</v>
      </c>
      <c r="E814" s="842"/>
      <c r="F814" s="843"/>
      <c r="G814" s="842"/>
      <c r="H814" s="843"/>
      <c r="I814" s="843"/>
      <c r="J814" s="842"/>
      <c r="K814" s="843"/>
      <c r="L814" s="843"/>
      <c r="M814" s="842"/>
      <c r="N814" s="842"/>
      <c r="O814" s="842"/>
      <c r="P814" s="842"/>
      <c r="Q814" s="853"/>
      <c r="R814" s="853"/>
      <c r="S814" s="853"/>
      <c r="T814" s="853"/>
      <c r="U814" s="853"/>
      <c r="V814" s="853"/>
      <c r="W814" s="853"/>
      <c r="X814" s="853"/>
      <c r="Y814" s="853"/>
      <c r="Z814" s="853"/>
      <c r="AA814" s="835"/>
      <c r="AB814" s="836"/>
      <c r="AC814" s="836"/>
      <c r="AD814" s="840"/>
      <c r="AE814" s="840"/>
      <c r="AF814" s="841"/>
      <c r="AG814" s="850"/>
      <c r="AH814" s="851"/>
      <c r="AI814" s="851"/>
      <c r="AJ814" s="852"/>
      <c r="AK814" s="839"/>
      <c r="AL814" s="839"/>
      <c r="AM814" s="839"/>
      <c r="AN814" s="854"/>
      <c r="AO814" s="840"/>
      <c r="AP814" s="849">
        <f t="shared" si="202"/>
        <v>0</v>
      </c>
      <c r="AQ814" s="849"/>
      <c r="AR814" s="849"/>
      <c r="AS814" s="849"/>
      <c r="AT814" s="847"/>
      <c r="AU814" s="848"/>
      <c r="AV814" s="834"/>
      <c r="AW814" s="834"/>
      <c r="AX814" s="834"/>
      <c r="AY814" s="834"/>
      <c r="AZ814" s="834"/>
      <c r="BA814" s="834"/>
      <c r="BB814" s="834"/>
      <c r="BC814" s="834"/>
      <c r="BD814" s="844"/>
      <c r="BE814" s="845"/>
      <c r="BF814" s="846"/>
      <c r="BG814" s="842"/>
      <c r="BH814" s="843"/>
      <c r="BI814" s="843"/>
      <c r="ET814" s="33"/>
      <c r="EU814" s="37">
        <f t="shared" si="189"/>
        <v>0</v>
      </c>
      <c r="EV814" s="37" t="str">
        <f t="shared" si="190"/>
        <v/>
      </c>
      <c r="EX814" s="21">
        <f>IF(AND(OR($M814=PL①!$A$25,$M814=PL①!$A$26,$M814=PL①!$A$27),OR($AG814=PL①!$H$26,$AG814=PL①!$H$27,$AG814=PL①!$H$28)),1,0)</f>
        <v>0</v>
      </c>
      <c r="EY814" s="21">
        <f t="shared" si="191"/>
        <v>0</v>
      </c>
      <c r="EZ814" s="112">
        <f>IF($EY814=0,1,IF($O$73="",0,VLOOKUP($O$73,PL②!$A$58:$P$1517,$EY814))+IF($AD$73="",0,VLOOKUP($AD$73,PL②!$A$58:$P$1517,$EY814))+IF($AS$73="",0,VLOOKUP($AS$73,PL②!$A$58:$P$1517,$EY814)))</f>
        <v>1</v>
      </c>
      <c r="FA814" s="21" t="str">
        <f t="shared" si="192"/>
        <v/>
      </c>
      <c r="FB814" s="112"/>
      <c r="FC814" s="21">
        <f>IF(OR($M814=PL①!$A$25,$M814=PL①!$A$26,$M814=PL①!$A$28,$M814=PL①!$A$29),1,0)</f>
        <v>0</v>
      </c>
      <c r="FF814" s="21">
        <f t="shared" si="193"/>
        <v>0</v>
      </c>
      <c r="FG814" s="21">
        <f t="shared" si="194"/>
        <v>0</v>
      </c>
      <c r="FH814" s="21">
        <f>IF(AND($AG814=PL①!$H$29,OR(入力①申請書項目!$M814=PL①!$A$25,入力①申請書項目!$M814=PL①!$A$26,入力①申請書項目!$M814=PL①!$A$27)),1,0)</f>
        <v>0</v>
      </c>
      <c r="FI814" s="21">
        <f>IF(AND($O$69=PL②!$G$1,入力①申請書項目!$AG814=PL①!$H$26,OR(入力①申請書項目!$M814=PL①!$A$25,入力①申請書項目!$M814=PL①!$A$26,入力①申請書項目!$M814=PL①!$A$28,入力①申請書項目!$M814=PL①!$A$29)),1,0)</f>
        <v>0</v>
      </c>
      <c r="FJ814" s="21">
        <f>IF(AND($AT814=PL①!$D$26,OR(入力①申請書項目!$M814=PL①!$A$25,入力①申請書項目!$M814=PL①!$A$26,入力①申請書項目!$M814=PL①!$A$27)),1,0)</f>
        <v>0</v>
      </c>
      <c r="FL814" s="37" t="str">
        <f t="shared" si="195"/>
        <v/>
      </c>
      <c r="FM814" s="37" t="str">
        <f t="shared" si="196"/>
        <v/>
      </c>
      <c r="FN814" s="37" t="str">
        <f t="shared" si="197"/>
        <v/>
      </c>
      <c r="FO814" s="37" t="str">
        <f t="shared" si="198"/>
        <v/>
      </c>
      <c r="FP814" s="37" t="str">
        <f t="shared" si="199"/>
        <v/>
      </c>
      <c r="FR814" s="54">
        <f t="shared" si="200"/>
        <v>1</v>
      </c>
      <c r="FS814" s="54" t="str">
        <f t="shared" si="201"/>
        <v/>
      </c>
    </row>
    <row r="815" spans="4:175">
      <c r="D815" s="410">
        <v>647</v>
      </c>
      <c r="E815" s="842"/>
      <c r="F815" s="843"/>
      <c r="G815" s="842"/>
      <c r="H815" s="843"/>
      <c r="I815" s="843"/>
      <c r="J815" s="842"/>
      <c r="K815" s="843"/>
      <c r="L815" s="843"/>
      <c r="M815" s="842"/>
      <c r="N815" s="842"/>
      <c r="O815" s="842"/>
      <c r="P815" s="842"/>
      <c r="Q815" s="853"/>
      <c r="R815" s="853"/>
      <c r="S815" s="853"/>
      <c r="T815" s="853"/>
      <c r="U815" s="853"/>
      <c r="V815" s="853"/>
      <c r="W815" s="853"/>
      <c r="X815" s="853"/>
      <c r="Y815" s="853"/>
      <c r="Z815" s="853"/>
      <c r="AA815" s="835"/>
      <c r="AB815" s="836"/>
      <c r="AC815" s="836"/>
      <c r="AD815" s="841"/>
      <c r="AE815" s="853"/>
      <c r="AF815" s="853"/>
      <c r="AG815" s="842"/>
      <c r="AH815" s="842"/>
      <c r="AI815" s="842"/>
      <c r="AJ815" s="842"/>
      <c r="AK815" s="839"/>
      <c r="AL815" s="839"/>
      <c r="AM815" s="839"/>
      <c r="AN815" s="853"/>
      <c r="AO815" s="853"/>
      <c r="AP815" s="849">
        <f t="shared" si="202"/>
        <v>0</v>
      </c>
      <c r="AQ815" s="849"/>
      <c r="AR815" s="849"/>
      <c r="AS815" s="849"/>
      <c r="AT815" s="855"/>
      <c r="AU815" s="855"/>
      <c r="AV815" s="834"/>
      <c r="AW815" s="834"/>
      <c r="AX815" s="834"/>
      <c r="AY815" s="834"/>
      <c r="AZ815" s="834"/>
      <c r="BA815" s="834"/>
      <c r="BB815" s="834"/>
      <c r="BC815" s="834"/>
      <c r="BD815" s="834"/>
      <c r="BE815" s="834"/>
      <c r="BF815" s="834"/>
      <c r="BG815" s="842"/>
      <c r="BH815" s="843"/>
      <c r="BI815" s="843"/>
      <c r="ET815" s="33"/>
      <c r="EU815" s="37">
        <f t="shared" si="189"/>
        <v>0</v>
      </c>
      <c r="EV815" s="37" t="str">
        <f t="shared" si="190"/>
        <v/>
      </c>
      <c r="EX815" s="21">
        <f>IF(AND(OR($M815=PL①!$A$25,$M815=PL①!$A$26,$M815=PL①!$A$27),OR($AG815=PL①!$H$26,$AG815=PL①!$H$27,$AG815=PL①!$H$28)),1,0)</f>
        <v>0</v>
      </c>
      <c r="EY815" s="21">
        <f t="shared" si="191"/>
        <v>0</v>
      </c>
      <c r="EZ815" s="112">
        <f>IF($EY815=0,1,IF($O$73="",0,VLOOKUP($O$73,PL②!$A$58:$P$1517,$EY815))+IF($AD$73="",0,VLOOKUP($AD$73,PL②!$A$58:$P$1517,$EY815))+IF($AS$73="",0,VLOOKUP($AS$73,PL②!$A$58:$P$1517,$EY815)))</f>
        <v>1</v>
      </c>
      <c r="FA815" s="21" t="str">
        <f t="shared" si="192"/>
        <v/>
      </c>
      <c r="FB815" s="112"/>
      <c r="FC815" s="21">
        <f>IF(OR($M815=PL①!$A$25,$M815=PL①!$A$26,$M815=PL①!$A$28,$M815=PL①!$A$29),1,0)</f>
        <v>0</v>
      </c>
      <c r="FF815" s="21">
        <f t="shared" si="193"/>
        <v>0</v>
      </c>
      <c r="FG815" s="21">
        <f t="shared" si="194"/>
        <v>0</v>
      </c>
      <c r="FH815" s="21">
        <f>IF(AND($AG815=PL①!$H$29,OR(入力①申請書項目!$M815=PL①!$A$25,入力①申請書項目!$M815=PL①!$A$26,入力①申請書項目!$M815=PL①!$A$27)),1,0)</f>
        <v>0</v>
      </c>
      <c r="FI815" s="21">
        <f>IF(AND($O$69=PL②!$G$1,入力①申請書項目!$AG815=PL①!$H$26,OR(入力①申請書項目!$M815=PL①!$A$25,入力①申請書項目!$M815=PL①!$A$26,入力①申請書項目!$M815=PL①!$A$28,入力①申請書項目!$M815=PL①!$A$29)),1,0)</f>
        <v>0</v>
      </c>
      <c r="FJ815" s="21">
        <f>IF(AND($AT815=PL①!$D$26,OR(入力①申請書項目!$M815=PL①!$A$25,入力①申請書項目!$M815=PL①!$A$26,入力①申請書項目!$M815=PL①!$A$27)),1,0)</f>
        <v>0</v>
      </c>
      <c r="FL815" s="37" t="str">
        <f t="shared" si="195"/>
        <v/>
      </c>
      <c r="FM815" s="37" t="str">
        <f t="shared" si="196"/>
        <v/>
      </c>
      <c r="FN815" s="37" t="str">
        <f t="shared" si="197"/>
        <v/>
      </c>
      <c r="FO815" s="37" t="str">
        <f t="shared" si="198"/>
        <v/>
      </c>
      <c r="FP815" s="37" t="str">
        <f t="shared" si="199"/>
        <v/>
      </c>
      <c r="FR815" s="54">
        <f t="shared" si="200"/>
        <v>1</v>
      </c>
      <c r="FS815" s="54" t="str">
        <f t="shared" si="201"/>
        <v/>
      </c>
    </row>
    <row r="816" spans="4:175">
      <c r="D816" s="410">
        <v>648</v>
      </c>
      <c r="E816" s="842"/>
      <c r="F816" s="843"/>
      <c r="G816" s="842"/>
      <c r="H816" s="843"/>
      <c r="I816" s="843"/>
      <c r="J816" s="842"/>
      <c r="K816" s="843"/>
      <c r="L816" s="843"/>
      <c r="M816" s="842"/>
      <c r="N816" s="842"/>
      <c r="O816" s="842"/>
      <c r="P816" s="842"/>
      <c r="Q816" s="853"/>
      <c r="R816" s="853"/>
      <c r="S816" s="853"/>
      <c r="T816" s="853"/>
      <c r="U816" s="853"/>
      <c r="V816" s="853"/>
      <c r="W816" s="853"/>
      <c r="X816" s="853"/>
      <c r="Y816" s="853"/>
      <c r="Z816" s="853"/>
      <c r="AA816" s="837"/>
      <c r="AB816" s="838"/>
      <c r="AC816" s="838"/>
      <c r="AD816" s="841"/>
      <c r="AE816" s="853"/>
      <c r="AF816" s="853"/>
      <c r="AG816" s="842"/>
      <c r="AH816" s="842"/>
      <c r="AI816" s="842"/>
      <c r="AJ816" s="842"/>
      <c r="AK816" s="839"/>
      <c r="AL816" s="839"/>
      <c r="AM816" s="839"/>
      <c r="AN816" s="853"/>
      <c r="AO816" s="853"/>
      <c r="AP816" s="849">
        <f t="shared" si="202"/>
        <v>0</v>
      </c>
      <c r="AQ816" s="849"/>
      <c r="AR816" s="849"/>
      <c r="AS816" s="849"/>
      <c r="AT816" s="855"/>
      <c r="AU816" s="855"/>
      <c r="AV816" s="834"/>
      <c r="AW816" s="834"/>
      <c r="AX816" s="834"/>
      <c r="AY816" s="834"/>
      <c r="AZ816" s="834"/>
      <c r="BA816" s="834"/>
      <c r="BB816" s="834"/>
      <c r="BC816" s="834"/>
      <c r="BD816" s="834"/>
      <c r="BE816" s="834"/>
      <c r="BF816" s="834"/>
      <c r="BG816" s="842"/>
      <c r="BH816" s="843"/>
      <c r="BI816" s="843"/>
      <c r="ET816" s="33"/>
      <c r="EU816" s="37">
        <f t="shared" si="189"/>
        <v>0</v>
      </c>
      <c r="EV816" s="37" t="str">
        <f t="shared" si="190"/>
        <v/>
      </c>
      <c r="EX816" s="21">
        <f>IF(AND(OR($M816=PL①!$A$25,$M816=PL①!$A$26,$M816=PL①!$A$27),OR($AG816=PL①!$H$26,$AG816=PL①!$H$27,$AG816=PL①!$H$28)),1,0)</f>
        <v>0</v>
      </c>
      <c r="EY816" s="21">
        <f t="shared" si="191"/>
        <v>0</v>
      </c>
      <c r="EZ816" s="112">
        <f>IF($EY816=0,1,IF($O$73="",0,VLOOKUP($O$73,PL②!$A$58:$P$1517,$EY816))+IF($AD$73="",0,VLOOKUP($AD$73,PL②!$A$58:$P$1517,$EY816))+IF($AS$73="",0,VLOOKUP($AS$73,PL②!$A$58:$P$1517,$EY816)))</f>
        <v>1</v>
      </c>
      <c r="FA816" s="21" t="str">
        <f t="shared" si="192"/>
        <v/>
      </c>
      <c r="FB816" s="112"/>
      <c r="FC816" s="21">
        <f>IF(OR($M816=PL①!$A$25,$M816=PL①!$A$26,$M816=PL①!$A$28,$M816=PL①!$A$29),1,0)</f>
        <v>0</v>
      </c>
      <c r="FF816" s="21">
        <f t="shared" si="193"/>
        <v>0</v>
      </c>
      <c r="FG816" s="21">
        <f t="shared" si="194"/>
        <v>0</v>
      </c>
      <c r="FH816" s="21">
        <f>IF(AND($AG816=PL①!$H$29,OR(入力①申請書項目!$M816=PL①!$A$25,入力①申請書項目!$M816=PL①!$A$26,入力①申請書項目!$M816=PL①!$A$27)),1,0)</f>
        <v>0</v>
      </c>
      <c r="FI816" s="21">
        <f>IF(AND($O$69=PL②!$G$1,入力①申請書項目!$AG816=PL①!$H$26,OR(入力①申請書項目!$M816=PL①!$A$25,入力①申請書項目!$M816=PL①!$A$26,入力①申請書項目!$M816=PL①!$A$28,入力①申請書項目!$M816=PL①!$A$29)),1,0)</f>
        <v>0</v>
      </c>
      <c r="FJ816" s="21">
        <f>IF(AND($AT816=PL①!$D$26,OR(入力①申請書項目!$M816=PL①!$A$25,入力①申請書項目!$M816=PL①!$A$26,入力①申請書項目!$M816=PL①!$A$27)),1,0)</f>
        <v>0</v>
      </c>
      <c r="FL816" s="37" t="str">
        <f t="shared" si="195"/>
        <v/>
      </c>
      <c r="FM816" s="37" t="str">
        <f t="shared" si="196"/>
        <v/>
      </c>
      <c r="FN816" s="37" t="str">
        <f t="shared" si="197"/>
        <v/>
      </c>
      <c r="FO816" s="37" t="str">
        <f t="shared" si="198"/>
        <v/>
      </c>
      <c r="FP816" s="37" t="str">
        <f t="shared" si="199"/>
        <v/>
      </c>
      <c r="FR816" s="54">
        <f t="shared" si="200"/>
        <v>1</v>
      </c>
      <c r="FS816" s="54" t="str">
        <f t="shared" si="201"/>
        <v/>
      </c>
    </row>
    <row r="817" spans="4:175">
      <c r="D817" s="410">
        <v>649</v>
      </c>
      <c r="E817" s="842"/>
      <c r="F817" s="843"/>
      <c r="G817" s="842"/>
      <c r="H817" s="843"/>
      <c r="I817" s="843"/>
      <c r="J817" s="842"/>
      <c r="K817" s="843"/>
      <c r="L817" s="843"/>
      <c r="M817" s="842"/>
      <c r="N817" s="842"/>
      <c r="O817" s="842"/>
      <c r="P817" s="842"/>
      <c r="Q817" s="853"/>
      <c r="R817" s="853"/>
      <c r="S817" s="853"/>
      <c r="T817" s="853"/>
      <c r="U817" s="853"/>
      <c r="V817" s="853"/>
      <c r="W817" s="853"/>
      <c r="X817" s="853"/>
      <c r="Y817" s="853"/>
      <c r="Z817" s="853"/>
      <c r="AA817" s="835"/>
      <c r="AB817" s="836"/>
      <c r="AC817" s="836"/>
      <c r="AD817" s="840"/>
      <c r="AE817" s="840"/>
      <c r="AF817" s="841"/>
      <c r="AG817" s="850"/>
      <c r="AH817" s="851"/>
      <c r="AI817" s="851"/>
      <c r="AJ817" s="852"/>
      <c r="AK817" s="839"/>
      <c r="AL817" s="839"/>
      <c r="AM817" s="839"/>
      <c r="AN817" s="854"/>
      <c r="AO817" s="840"/>
      <c r="AP817" s="849">
        <f t="shared" si="202"/>
        <v>0</v>
      </c>
      <c r="AQ817" s="849"/>
      <c r="AR817" s="849"/>
      <c r="AS817" s="849"/>
      <c r="AT817" s="847"/>
      <c r="AU817" s="848"/>
      <c r="AV817" s="834"/>
      <c r="AW817" s="834"/>
      <c r="AX817" s="834"/>
      <c r="AY817" s="834"/>
      <c r="AZ817" s="834"/>
      <c r="BA817" s="834"/>
      <c r="BB817" s="834"/>
      <c r="BC817" s="834"/>
      <c r="BD817" s="844"/>
      <c r="BE817" s="845"/>
      <c r="BF817" s="846"/>
      <c r="BG817" s="842"/>
      <c r="BH817" s="843"/>
      <c r="BI817" s="843"/>
      <c r="ET817" s="33"/>
      <c r="EU817" s="37">
        <f t="shared" si="189"/>
        <v>0</v>
      </c>
      <c r="EV817" s="37" t="str">
        <f t="shared" si="190"/>
        <v/>
      </c>
      <c r="EX817" s="21">
        <f>IF(AND(OR($M817=PL①!$A$25,$M817=PL①!$A$26,$M817=PL①!$A$27),OR($AG817=PL①!$H$26,$AG817=PL①!$H$27,$AG817=PL①!$H$28)),1,0)</f>
        <v>0</v>
      </c>
      <c r="EY817" s="21">
        <f t="shared" si="191"/>
        <v>0</v>
      </c>
      <c r="EZ817" s="112">
        <f>IF($EY817=0,1,IF($O$73="",0,VLOOKUP($O$73,PL②!$A$58:$P$1517,$EY817))+IF($AD$73="",0,VLOOKUP($AD$73,PL②!$A$58:$P$1517,$EY817))+IF($AS$73="",0,VLOOKUP($AS$73,PL②!$A$58:$P$1517,$EY817)))</f>
        <v>1</v>
      </c>
      <c r="FA817" s="21" t="str">
        <f t="shared" si="192"/>
        <v/>
      </c>
      <c r="FB817" s="112"/>
      <c r="FC817" s="21">
        <f>IF(OR($M817=PL①!$A$25,$M817=PL①!$A$26,$M817=PL①!$A$28,$M817=PL①!$A$29),1,0)</f>
        <v>0</v>
      </c>
      <c r="FF817" s="21">
        <f t="shared" si="193"/>
        <v>0</v>
      </c>
      <c r="FG817" s="21">
        <f t="shared" si="194"/>
        <v>0</v>
      </c>
      <c r="FH817" s="21">
        <f>IF(AND($AG817=PL①!$H$29,OR(入力①申請書項目!$M817=PL①!$A$25,入力①申請書項目!$M817=PL①!$A$26,入力①申請書項目!$M817=PL①!$A$27)),1,0)</f>
        <v>0</v>
      </c>
      <c r="FI817" s="21">
        <f>IF(AND($O$69=PL②!$G$1,入力①申請書項目!$AG817=PL①!$H$26,OR(入力①申請書項目!$M817=PL①!$A$25,入力①申請書項目!$M817=PL①!$A$26,入力①申請書項目!$M817=PL①!$A$28,入力①申請書項目!$M817=PL①!$A$29)),1,0)</f>
        <v>0</v>
      </c>
      <c r="FJ817" s="21">
        <f>IF(AND($AT817=PL①!$D$26,OR(入力①申請書項目!$M817=PL①!$A$25,入力①申請書項目!$M817=PL①!$A$26,入力①申請書項目!$M817=PL①!$A$27)),1,0)</f>
        <v>0</v>
      </c>
      <c r="FL817" s="37" t="str">
        <f t="shared" si="195"/>
        <v/>
      </c>
      <c r="FM817" s="37" t="str">
        <f t="shared" si="196"/>
        <v/>
      </c>
      <c r="FN817" s="37" t="str">
        <f t="shared" si="197"/>
        <v/>
      </c>
      <c r="FO817" s="37" t="str">
        <f t="shared" si="198"/>
        <v/>
      </c>
      <c r="FP817" s="37" t="str">
        <f t="shared" si="199"/>
        <v/>
      </c>
      <c r="FR817" s="54">
        <f t="shared" si="200"/>
        <v>1</v>
      </c>
      <c r="FS817" s="54" t="str">
        <f t="shared" si="201"/>
        <v/>
      </c>
    </row>
    <row r="818" spans="4:175">
      <c r="D818" s="410">
        <v>650</v>
      </c>
      <c r="E818" s="842"/>
      <c r="F818" s="843"/>
      <c r="G818" s="842"/>
      <c r="H818" s="843"/>
      <c r="I818" s="843"/>
      <c r="J818" s="842"/>
      <c r="K818" s="843"/>
      <c r="L818" s="843"/>
      <c r="M818" s="842"/>
      <c r="N818" s="842"/>
      <c r="O818" s="842"/>
      <c r="P818" s="842"/>
      <c r="Q818" s="853"/>
      <c r="R818" s="853"/>
      <c r="S818" s="853"/>
      <c r="T818" s="853"/>
      <c r="U818" s="853"/>
      <c r="V818" s="853"/>
      <c r="W818" s="853"/>
      <c r="X818" s="853"/>
      <c r="Y818" s="853"/>
      <c r="Z818" s="853"/>
      <c r="AA818" s="835"/>
      <c r="AB818" s="836"/>
      <c r="AC818" s="836"/>
      <c r="AD818" s="841"/>
      <c r="AE818" s="853"/>
      <c r="AF818" s="853"/>
      <c r="AG818" s="842"/>
      <c r="AH818" s="842"/>
      <c r="AI818" s="842"/>
      <c r="AJ818" s="842"/>
      <c r="AK818" s="839"/>
      <c r="AL818" s="839"/>
      <c r="AM818" s="839"/>
      <c r="AN818" s="853"/>
      <c r="AO818" s="853"/>
      <c r="AP818" s="849">
        <f t="shared" si="202"/>
        <v>0</v>
      </c>
      <c r="AQ818" s="849"/>
      <c r="AR818" s="849"/>
      <c r="AS818" s="849"/>
      <c r="AT818" s="855"/>
      <c r="AU818" s="855"/>
      <c r="AV818" s="834"/>
      <c r="AW818" s="834"/>
      <c r="AX818" s="834"/>
      <c r="AY818" s="834"/>
      <c r="AZ818" s="834"/>
      <c r="BA818" s="834"/>
      <c r="BB818" s="834"/>
      <c r="BC818" s="834"/>
      <c r="BD818" s="834"/>
      <c r="BE818" s="834"/>
      <c r="BF818" s="834"/>
      <c r="BG818" s="842"/>
      <c r="BH818" s="843"/>
      <c r="BI818" s="843"/>
      <c r="ET818" s="33"/>
      <c r="EU818" s="37">
        <f t="shared" si="189"/>
        <v>0</v>
      </c>
      <c r="EV818" s="37" t="str">
        <f t="shared" si="190"/>
        <v/>
      </c>
      <c r="EX818" s="21">
        <f>IF(AND(OR($M818=PL①!$A$25,$M818=PL①!$A$26,$M818=PL①!$A$27),OR($AG818=PL①!$H$26,$AG818=PL①!$H$27,$AG818=PL①!$H$28)),1,0)</f>
        <v>0</v>
      </c>
      <c r="EY818" s="21">
        <f t="shared" si="191"/>
        <v>0</v>
      </c>
      <c r="EZ818" s="112">
        <f>IF($EY818=0,1,IF($O$73="",0,VLOOKUP($O$73,PL②!$A$58:$P$1517,$EY818))+IF($AD$73="",0,VLOOKUP($AD$73,PL②!$A$58:$P$1517,$EY818))+IF($AS$73="",0,VLOOKUP($AS$73,PL②!$A$58:$P$1517,$EY818)))</f>
        <v>1</v>
      </c>
      <c r="FA818" s="21" t="str">
        <f t="shared" si="192"/>
        <v/>
      </c>
      <c r="FB818" s="112"/>
      <c r="FC818" s="21">
        <f>IF(OR($M818=PL①!$A$25,$M818=PL①!$A$26,$M818=PL①!$A$28,$M818=PL①!$A$29),1,0)</f>
        <v>0</v>
      </c>
      <c r="FF818" s="21">
        <f t="shared" si="193"/>
        <v>0</v>
      </c>
      <c r="FG818" s="21">
        <f t="shared" si="194"/>
        <v>0</v>
      </c>
      <c r="FH818" s="21">
        <f>IF(AND($AG818=PL①!$H$29,OR(入力①申請書項目!$M818=PL①!$A$25,入力①申請書項目!$M818=PL①!$A$26,入力①申請書項目!$M818=PL①!$A$27)),1,0)</f>
        <v>0</v>
      </c>
      <c r="FI818" s="21">
        <f>IF(AND($O$69=PL②!$G$1,入力①申請書項目!$AG818=PL①!$H$26,OR(入力①申請書項目!$M818=PL①!$A$25,入力①申請書項目!$M818=PL①!$A$26,入力①申請書項目!$M818=PL①!$A$28,入力①申請書項目!$M818=PL①!$A$29)),1,0)</f>
        <v>0</v>
      </c>
      <c r="FJ818" s="21">
        <f>IF(AND($AT818=PL①!$D$26,OR(入力①申請書項目!$M818=PL①!$A$25,入力①申請書項目!$M818=PL①!$A$26,入力①申請書項目!$M818=PL①!$A$27)),1,0)</f>
        <v>0</v>
      </c>
      <c r="FL818" s="37" t="str">
        <f t="shared" si="195"/>
        <v/>
      </c>
      <c r="FM818" s="37" t="str">
        <f t="shared" si="196"/>
        <v/>
      </c>
      <c r="FN818" s="37" t="str">
        <f t="shared" si="197"/>
        <v/>
      </c>
      <c r="FO818" s="37" t="str">
        <f t="shared" si="198"/>
        <v/>
      </c>
      <c r="FP818" s="37" t="str">
        <f t="shared" si="199"/>
        <v/>
      </c>
      <c r="FR818" s="54">
        <f t="shared" si="200"/>
        <v>1</v>
      </c>
      <c r="FS818" s="54" t="str">
        <f t="shared" si="201"/>
        <v/>
      </c>
    </row>
    <row r="819" spans="4:175">
      <c r="D819" s="410">
        <v>651</v>
      </c>
      <c r="E819" s="842"/>
      <c r="F819" s="843"/>
      <c r="G819" s="842"/>
      <c r="H819" s="843"/>
      <c r="I819" s="843"/>
      <c r="J819" s="842"/>
      <c r="K819" s="843"/>
      <c r="L819" s="843"/>
      <c r="M819" s="842"/>
      <c r="N819" s="842"/>
      <c r="O819" s="842"/>
      <c r="P819" s="842"/>
      <c r="Q819" s="853"/>
      <c r="R819" s="853"/>
      <c r="S819" s="853"/>
      <c r="T819" s="853"/>
      <c r="U819" s="853"/>
      <c r="V819" s="853"/>
      <c r="W819" s="853"/>
      <c r="X819" s="853"/>
      <c r="Y819" s="853"/>
      <c r="Z819" s="853"/>
      <c r="AA819" s="837"/>
      <c r="AB819" s="838"/>
      <c r="AC819" s="838"/>
      <c r="AD819" s="841"/>
      <c r="AE819" s="853"/>
      <c r="AF819" s="853"/>
      <c r="AG819" s="842"/>
      <c r="AH819" s="842"/>
      <c r="AI819" s="842"/>
      <c r="AJ819" s="842"/>
      <c r="AK819" s="839"/>
      <c r="AL819" s="839"/>
      <c r="AM819" s="839"/>
      <c r="AN819" s="853"/>
      <c r="AO819" s="853"/>
      <c r="AP819" s="849">
        <f t="shared" si="202"/>
        <v>0</v>
      </c>
      <c r="AQ819" s="849"/>
      <c r="AR819" s="849"/>
      <c r="AS819" s="849"/>
      <c r="AT819" s="855"/>
      <c r="AU819" s="855"/>
      <c r="AV819" s="834"/>
      <c r="AW819" s="834"/>
      <c r="AX819" s="834"/>
      <c r="AY819" s="834"/>
      <c r="AZ819" s="834"/>
      <c r="BA819" s="834"/>
      <c r="BB819" s="834"/>
      <c r="BC819" s="834"/>
      <c r="BD819" s="834"/>
      <c r="BE819" s="834"/>
      <c r="BF819" s="834"/>
      <c r="BG819" s="842"/>
      <c r="BH819" s="843"/>
      <c r="BI819" s="843"/>
      <c r="ET819" s="33"/>
      <c r="EU819" s="37">
        <f t="shared" si="189"/>
        <v>0</v>
      </c>
      <c r="EV819" s="37" t="str">
        <f t="shared" si="190"/>
        <v/>
      </c>
      <c r="EX819" s="21">
        <f>IF(AND(OR($M819=PL①!$A$25,$M819=PL①!$A$26,$M819=PL①!$A$27),OR($AG819=PL①!$H$26,$AG819=PL①!$H$27,$AG819=PL①!$H$28)),1,0)</f>
        <v>0</v>
      </c>
      <c r="EY819" s="21">
        <f t="shared" si="191"/>
        <v>0</v>
      </c>
      <c r="EZ819" s="112">
        <f>IF($EY819=0,1,IF($O$73="",0,VLOOKUP($O$73,PL②!$A$58:$P$1517,$EY819))+IF($AD$73="",0,VLOOKUP($AD$73,PL②!$A$58:$P$1517,$EY819))+IF($AS$73="",0,VLOOKUP($AS$73,PL②!$A$58:$P$1517,$EY819)))</f>
        <v>1</v>
      </c>
      <c r="FA819" s="21" t="str">
        <f t="shared" si="192"/>
        <v/>
      </c>
      <c r="FB819" s="112"/>
      <c r="FC819" s="21">
        <f>IF(OR($M819=PL①!$A$25,$M819=PL①!$A$26,$M819=PL①!$A$28,$M819=PL①!$A$29),1,0)</f>
        <v>0</v>
      </c>
      <c r="FF819" s="21">
        <f t="shared" si="193"/>
        <v>0</v>
      </c>
      <c r="FG819" s="21">
        <f t="shared" si="194"/>
        <v>0</v>
      </c>
      <c r="FH819" s="21">
        <f>IF(AND($AG819=PL①!$H$29,OR(入力①申請書項目!$M819=PL①!$A$25,入力①申請書項目!$M819=PL①!$A$26,入力①申請書項目!$M819=PL①!$A$27)),1,0)</f>
        <v>0</v>
      </c>
      <c r="FI819" s="21">
        <f>IF(AND($O$69=PL②!$G$1,入力①申請書項目!$AG819=PL①!$H$26,OR(入力①申請書項目!$M819=PL①!$A$25,入力①申請書項目!$M819=PL①!$A$26,入力①申請書項目!$M819=PL①!$A$28,入力①申請書項目!$M819=PL①!$A$29)),1,0)</f>
        <v>0</v>
      </c>
      <c r="FJ819" s="21">
        <f>IF(AND($AT819=PL①!$D$26,OR(入力①申請書項目!$M819=PL①!$A$25,入力①申請書項目!$M819=PL①!$A$26,入力①申請書項目!$M819=PL①!$A$27)),1,0)</f>
        <v>0</v>
      </c>
      <c r="FL819" s="37" t="str">
        <f t="shared" si="195"/>
        <v/>
      </c>
      <c r="FM819" s="37" t="str">
        <f t="shared" si="196"/>
        <v/>
      </c>
      <c r="FN819" s="37" t="str">
        <f t="shared" si="197"/>
        <v/>
      </c>
      <c r="FO819" s="37" t="str">
        <f t="shared" si="198"/>
        <v/>
      </c>
      <c r="FP819" s="37" t="str">
        <f t="shared" si="199"/>
        <v/>
      </c>
      <c r="FR819" s="54">
        <f t="shared" si="200"/>
        <v>1</v>
      </c>
      <c r="FS819" s="54" t="str">
        <f t="shared" si="201"/>
        <v/>
      </c>
    </row>
    <row r="820" spans="4:175">
      <c r="D820" s="410">
        <v>652</v>
      </c>
      <c r="E820" s="842"/>
      <c r="F820" s="843"/>
      <c r="G820" s="842"/>
      <c r="H820" s="843"/>
      <c r="I820" s="843"/>
      <c r="J820" s="842"/>
      <c r="K820" s="843"/>
      <c r="L820" s="843"/>
      <c r="M820" s="842"/>
      <c r="N820" s="842"/>
      <c r="O820" s="842"/>
      <c r="P820" s="842"/>
      <c r="Q820" s="853"/>
      <c r="R820" s="853"/>
      <c r="S820" s="853"/>
      <c r="T820" s="853"/>
      <c r="U820" s="853"/>
      <c r="V820" s="853"/>
      <c r="W820" s="853"/>
      <c r="X820" s="853"/>
      <c r="Y820" s="853"/>
      <c r="Z820" s="853"/>
      <c r="AA820" s="835"/>
      <c r="AB820" s="836"/>
      <c r="AC820" s="836"/>
      <c r="AD820" s="840"/>
      <c r="AE820" s="840"/>
      <c r="AF820" s="841"/>
      <c r="AG820" s="850"/>
      <c r="AH820" s="851"/>
      <c r="AI820" s="851"/>
      <c r="AJ820" s="852"/>
      <c r="AK820" s="839"/>
      <c r="AL820" s="839"/>
      <c r="AM820" s="839"/>
      <c r="AN820" s="854"/>
      <c r="AO820" s="840"/>
      <c r="AP820" s="849">
        <f t="shared" si="202"/>
        <v>0</v>
      </c>
      <c r="AQ820" s="849"/>
      <c r="AR820" s="849"/>
      <c r="AS820" s="849"/>
      <c r="AT820" s="847"/>
      <c r="AU820" s="848"/>
      <c r="AV820" s="834"/>
      <c r="AW820" s="834"/>
      <c r="AX820" s="834"/>
      <c r="AY820" s="834"/>
      <c r="AZ820" s="834"/>
      <c r="BA820" s="834"/>
      <c r="BB820" s="834"/>
      <c r="BC820" s="834"/>
      <c r="BD820" s="844"/>
      <c r="BE820" s="845"/>
      <c r="BF820" s="846"/>
      <c r="BG820" s="842"/>
      <c r="BH820" s="843"/>
      <c r="BI820" s="843"/>
      <c r="ET820" s="33"/>
      <c r="EU820" s="37">
        <f t="shared" si="189"/>
        <v>0</v>
      </c>
      <c r="EV820" s="37" t="str">
        <f t="shared" si="190"/>
        <v/>
      </c>
      <c r="EX820" s="21">
        <f>IF(AND(OR($M820=PL①!$A$25,$M820=PL①!$A$26,$M820=PL①!$A$27),OR($AG820=PL①!$H$26,$AG820=PL①!$H$27,$AG820=PL①!$H$28)),1,0)</f>
        <v>0</v>
      </c>
      <c r="EY820" s="21">
        <f t="shared" si="191"/>
        <v>0</v>
      </c>
      <c r="EZ820" s="112">
        <f>IF($EY820=0,1,IF($O$73="",0,VLOOKUP($O$73,PL②!$A$58:$P$1517,$EY820))+IF($AD$73="",0,VLOOKUP($AD$73,PL②!$A$58:$P$1517,$EY820))+IF($AS$73="",0,VLOOKUP($AS$73,PL②!$A$58:$P$1517,$EY820)))</f>
        <v>1</v>
      </c>
      <c r="FA820" s="21" t="str">
        <f t="shared" si="192"/>
        <v/>
      </c>
      <c r="FB820" s="112"/>
      <c r="FC820" s="21">
        <f>IF(OR($M820=PL①!$A$25,$M820=PL①!$A$26,$M820=PL①!$A$28,$M820=PL①!$A$29),1,0)</f>
        <v>0</v>
      </c>
      <c r="FF820" s="21">
        <f t="shared" si="193"/>
        <v>0</v>
      </c>
      <c r="FG820" s="21">
        <f t="shared" si="194"/>
        <v>0</v>
      </c>
      <c r="FH820" s="21">
        <f>IF(AND($AG820=PL①!$H$29,OR(入力①申請書項目!$M820=PL①!$A$25,入力①申請書項目!$M820=PL①!$A$26,入力①申請書項目!$M820=PL①!$A$27)),1,0)</f>
        <v>0</v>
      </c>
      <c r="FI820" s="21">
        <f>IF(AND($O$69=PL②!$G$1,入力①申請書項目!$AG820=PL①!$H$26,OR(入力①申請書項目!$M820=PL①!$A$25,入力①申請書項目!$M820=PL①!$A$26,入力①申請書項目!$M820=PL①!$A$28,入力①申請書項目!$M820=PL①!$A$29)),1,0)</f>
        <v>0</v>
      </c>
      <c r="FJ820" s="21">
        <f>IF(AND($AT820=PL①!$D$26,OR(入力①申請書項目!$M820=PL①!$A$25,入力①申請書項目!$M820=PL①!$A$26,入力①申請書項目!$M820=PL①!$A$27)),1,0)</f>
        <v>0</v>
      </c>
      <c r="FL820" s="37" t="str">
        <f t="shared" si="195"/>
        <v/>
      </c>
      <c r="FM820" s="37" t="str">
        <f t="shared" si="196"/>
        <v/>
      </c>
      <c r="FN820" s="37" t="str">
        <f t="shared" si="197"/>
        <v/>
      </c>
      <c r="FO820" s="37" t="str">
        <f t="shared" si="198"/>
        <v/>
      </c>
      <c r="FP820" s="37" t="str">
        <f t="shared" si="199"/>
        <v/>
      </c>
      <c r="FR820" s="54">
        <f t="shared" si="200"/>
        <v>1</v>
      </c>
      <c r="FS820" s="54" t="str">
        <f t="shared" si="201"/>
        <v/>
      </c>
    </row>
    <row r="821" spans="4:175">
      <c r="D821" s="410">
        <v>653</v>
      </c>
      <c r="E821" s="842"/>
      <c r="F821" s="843"/>
      <c r="G821" s="842"/>
      <c r="H821" s="843"/>
      <c r="I821" s="843"/>
      <c r="J821" s="842"/>
      <c r="K821" s="843"/>
      <c r="L821" s="843"/>
      <c r="M821" s="842"/>
      <c r="N821" s="842"/>
      <c r="O821" s="842"/>
      <c r="P821" s="842"/>
      <c r="Q821" s="853"/>
      <c r="R821" s="853"/>
      <c r="S821" s="853"/>
      <c r="T821" s="853"/>
      <c r="U821" s="853"/>
      <c r="V821" s="853"/>
      <c r="W821" s="853"/>
      <c r="X821" s="853"/>
      <c r="Y821" s="853"/>
      <c r="Z821" s="853"/>
      <c r="AA821" s="835"/>
      <c r="AB821" s="836"/>
      <c r="AC821" s="836"/>
      <c r="AD821" s="841"/>
      <c r="AE821" s="853"/>
      <c r="AF821" s="853"/>
      <c r="AG821" s="842"/>
      <c r="AH821" s="842"/>
      <c r="AI821" s="842"/>
      <c r="AJ821" s="842"/>
      <c r="AK821" s="839"/>
      <c r="AL821" s="839"/>
      <c r="AM821" s="839"/>
      <c r="AN821" s="853"/>
      <c r="AO821" s="853"/>
      <c r="AP821" s="849">
        <f t="shared" si="202"/>
        <v>0</v>
      </c>
      <c r="AQ821" s="849"/>
      <c r="AR821" s="849"/>
      <c r="AS821" s="849"/>
      <c r="AT821" s="855"/>
      <c r="AU821" s="855"/>
      <c r="AV821" s="834"/>
      <c r="AW821" s="834"/>
      <c r="AX821" s="834"/>
      <c r="AY821" s="834"/>
      <c r="AZ821" s="834"/>
      <c r="BA821" s="834"/>
      <c r="BB821" s="834"/>
      <c r="BC821" s="834"/>
      <c r="BD821" s="834"/>
      <c r="BE821" s="834"/>
      <c r="BF821" s="834"/>
      <c r="BG821" s="842"/>
      <c r="BH821" s="843"/>
      <c r="BI821" s="843"/>
      <c r="ET821" s="33"/>
      <c r="EU821" s="37">
        <f t="shared" si="189"/>
        <v>0</v>
      </c>
      <c r="EV821" s="37" t="str">
        <f t="shared" si="190"/>
        <v/>
      </c>
      <c r="EX821" s="21">
        <f>IF(AND(OR($M821=PL①!$A$25,$M821=PL①!$A$26,$M821=PL①!$A$27),OR($AG821=PL①!$H$26,$AG821=PL①!$H$27,$AG821=PL①!$H$28)),1,0)</f>
        <v>0</v>
      </c>
      <c r="EY821" s="21">
        <f t="shared" si="191"/>
        <v>0</v>
      </c>
      <c r="EZ821" s="112">
        <f>IF($EY821=0,1,IF($O$73="",0,VLOOKUP($O$73,PL②!$A$58:$P$1517,$EY821))+IF($AD$73="",0,VLOOKUP($AD$73,PL②!$A$58:$P$1517,$EY821))+IF($AS$73="",0,VLOOKUP($AS$73,PL②!$A$58:$P$1517,$EY821)))</f>
        <v>1</v>
      </c>
      <c r="FA821" s="21" t="str">
        <f t="shared" si="192"/>
        <v/>
      </c>
      <c r="FB821" s="112"/>
      <c r="FC821" s="21">
        <f>IF(OR($M821=PL①!$A$25,$M821=PL①!$A$26,$M821=PL①!$A$28,$M821=PL①!$A$29),1,0)</f>
        <v>0</v>
      </c>
      <c r="FF821" s="21">
        <f t="shared" si="193"/>
        <v>0</v>
      </c>
      <c r="FG821" s="21">
        <f t="shared" si="194"/>
        <v>0</v>
      </c>
      <c r="FH821" s="21">
        <f>IF(AND($AG821=PL①!$H$29,OR(入力①申請書項目!$M821=PL①!$A$25,入力①申請書項目!$M821=PL①!$A$26,入力①申請書項目!$M821=PL①!$A$27)),1,0)</f>
        <v>0</v>
      </c>
      <c r="FI821" s="21">
        <f>IF(AND($O$69=PL②!$G$1,入力①申請書項目!$AG821=PL①!$H$26,OR(入力①申請書項目!$M821=PL①!$A$25,入力①申請書項目!$M821=PL①!$A$26,入力①申請書項目!$M821=PL①!$A$28,入力①申請書項目!$M821=PL①!$A$29)),1,0)</f>
        <v>0</v>
      </c>
      <c r="FJ821" s="21">
        <f>IF(AND($AT821=PL①!$D$26,OR(入力①申請書項目!$M821=PL①!$A$25,入力①申請書項目!$M821=PL①!$A$26,入力①申請書項目!$M821=PL①!$A$27)),1,0)</f>
        <v>0</v>
      </c>
      <c r="FL821" s="37" t="str">
        <f t="shared" si="195"/>
        <v/>
      </c>
      <c r="FM821" s="37" t="str">
        <f t="shared" si="196"/>
        <v/>
      </c>
      <c r="FN821" s="37" t="str">
        <f t="shared" si="197"/>
        <v/>
      </c>
      <c r="FO821" s="37" t="str">
        <f t="shared" si="198"/>
        <v/>
      </c>
      <c r="FP821" s="37" t="str">
        <f t="shared" si="199"/>
        <v/>
      </c>
      <c r="FR821" s="54">
        <f t="shared" si="200"/>
        <v>1</v>
      </c>
      <c r="FS821" s="54" t="str">
        <f t="shared" si="201"/>
        <v/>
      </c>
    </row>
    <row r="822" spans="4:175">
      <c r="D822" s="410">
        <v>654</v>
      </c>
      <c r="E822" s="842"/>
      <c r="F822" s="843"/>
      <c r="G822" s="842"/>
      <c r="H822" s="843"/>
      <c r="I822" s="843"/>
      <c r="J822" s="842"/>
      <c r="K822" s="843"/>
      <c r="L822" s="843"/>
      <c r="M822" s="842"/>
      <c r="N822" s="842"/>
      <c r="O822" s="842"/>
      <c r="P822" s="842"/>
      <c r="Q822" s="853"/>
      <c r="R822" s="853"/>
      <c r="S822" s="853"/>
      <c r="T822" s="853"/>
      <c r="U822" s="853"/>
      <c r="V822" s="853"/>
      <c r="W822" s="853"/>
      <c r="X822" s="853"/>
      <c r="Y822" s="853"/>
      <c r="Z822" s="853"/>
      <c r="AA822" s="837"/>
      <c r="AB822" s="838"/>
      <c r="AC822" s="838"/>
      <c r="AD822" s="841"/>
      <c r="AE822" s="853"/>
      <c r="AF822" s="853"/>
      <c r="AG822" s="842"/>
      <c r="AH822" s="842"/>
      <c r="AI822" s="842"/>
      <c r="AJ822" s="842"/>
      <c r="AK822" s="839"/>
      <c r="AL822" s="839"/>
      <c r="AM822" s="839"/>
      <c r="AN822" s="853"/>
      <c r="AO822" s="853"/>
      <c r="AP822" s="849">
        <f t="shared" si="202"/>
        <v>0</v>
      </c>
      <c r="AQ822" s="849"/>
      <c r="AR822" s="849"/>
      <c r="AS822" s="849"/>
      <c r="AT822" s="855"/>
      <c r="AU822" s="855"/>
      <c r="AV822" s="834"/>
      <c r="AW822" s="834"/>
      <c r="AX822" s="834"/>
      <c r="AY822" s="834"/>
      <c r="AZ822" s="834"/>
      <c r="BA822" s="834"/>
      <c r="BB822" s="834"/>
      <c r="BC822" s="834"/>
      <c r="BD822" s="834"/>
      <c r="BE822" s="834"/>
      <c r="BF822" s="834"/>
      <c r="BG822" s="842"/>
      <c r="BH822" s="843"/>
      <c r="BI822" s="843"/>
      <c r="ET822" s="33"/>
      <c r="EU822" s="37">
        <f t="shared" si="189"/>
        <v>0</v>
      </c>
      <c r="EV822" s="37" t="str">
        <f t="shared" si="190"/>
        <v/>
      </c>
      <c r="EX822" s="21">
        <f>IF(AND(OR($M822=PL①!$A$25,$M822=PL①!$A$26,$M822=PL①!$A$27),OR($AG822=PL①!$H$26,$AG822=PL①!$H$27,$AG822=PL①!$H$28)),1,0)</f>
        <v>0</v>
      </c>
      <c r="EY822" s="21">
        <f t="shared" si="191"/>
        <v>0</v>
      </c>
      <c r="EZ822" s="112">
        <f>IF($EY822=0,1,IF($O$73="",0,VLOOKUP($O$73,PL②!$A$58:$P$1517,$EY822))+IF($AD$73="",0,VLOOKUP($AD$73,PL②!$A$58:$P$1517,$EY822))+IF($AS$73="",0,VLOOKUP($AS$73,PL②!$A$58:$P$1517,$EY822)))</f>
        <v>1</v>
      </c>
      <c r="FA822" s="21" t="str">
        <f t="shared" si="192"/>
        <v/>
      </c>
      <c r="FB822" s="112"/>
      <c r="FC822" s="21">
        <f>IF(OR($M822=PL①!$A$25,$M822=PL①!$A$26,$M822=PL①!$A$28,$M822=PL①!$A$29),1,0)</f>
        <v>0</v>
      </c>
      <c r="FF822" s="21">
        <f t="shared" si="193"/>
        <v>0</v>
      </c>
      <c r="FG822" s="21">
        <f t="shared" si="194"/>
        <v>0</v>
      </c>
      <c r="FH822" s="21">
        <f>IF(AND($AG822=PL①!$H$29,OR(入力①申請書項目!$M822=PL①!$A$25,入力①申請書項目!$M822=PL①!$A$26,入力①申請書項目!$M822=PL①!$A$27)),1,0)</f>
        <v>0</v>
      </c>
      <c r="FI822" s="21">
        <f>IF(AND($O$69=PL②!$G$1,入力①申請書項目!$AG822=PL①!$H$26,OR(入力①申請書項目!$M822=PL①!$A$25,入力①申請書項目!$M822=PL①!$A$26,入力①申請書項目!$M822=PL①!$A$28,入力①申請書項目!$M822=PL①!$A$29)),1,0)</f>
        <v>0</v>
      </c>
      <c r="FJ822" s="21">
        <f>IF(AND($AT822=PL①!$D$26,OR(入力①申請書項目!$M822=PL①!$A$25,入力①申請書項目!$M822=PL①!$A$26,入力①申請書項目!$M822=PL①!$A$27)),1,0)</f>
        <v>0</v>
      </c>
      <c r="FL822" s="37" t="str">
        <f t="shared" si="195"/>
        <v/>
      </c>
      <c r="FM822" s="37" t="str">
        <f t="shared" si="196"/>
        <v/>
      </c>
      <c r="FN822" s="37" t="str">
        <f t="shared" si="197"/>
        <v/>
      </c>
      <c r="FO822" s="37" t="str">
        <f t="shared" si="198"/>
        <v/>
      </c>
      <c r="FP822" s="37" t="str">
        <f t="shared" si="199"/>
        <v/>
      </c>
      <c r="FR822" s="54">
        <f t="shared" si="200"/>
        <v>1</v>
      </c>
      <c r="FS822" s="54" t="str">
        <f t="shared" si="201"/>
        <v/>
      </c>
    </row>
    <row r="823" spans="4:175">
      <c r="D823" s="410">
        <v>655</v>
      </c>
      <c r="E823" s="842"/>
      <c r="F823" s="843"/>
      <c r="G823" s="842"/>
      <c r="H823" s="843"/>
      <c r="I823" s="843"/>
      <c r="J823" s="842"/>
      <c r="K823" s="843"/>
      <c r="L823" s="843"/>
      <c r="M823" s="842"/>
      <c r="N823" s="842"/>
      <c r="O823" s="842"/>
      <c r="P823" s="842"/>
      <c r="Q823" s="853"/>
      <c r="R823" s="853"/>
      <c r="S823" s="853"/>
      <c r="T823" s="853"/>
      <c r="U823" s="853"/>
      <c r="V823" s="853"/>
      <c r="W823" s="853"/>
      <c r="X823" s="853"/>
      <c r="Y823" s="853"/>
      <c r="Z823" s="853"/>
      <c r="AA823" s="835"/>
      <c r="AB823" s="836"/>
      <c r="AC823" s="836"/>
      <c r="AD823" s="840"/>
      <c r="AE823" s="840"/>
      <c r="AF823" s="841"/>
      <c r="AG823" s="850"/>
      <c r="AH823" s="851"/>
      <c r="AI823" s="851"/>
      <c r="AJ823" s="852"/>
      <c r="AK823" s="839"/>
      <c r="AL823" s="839"/>
      <c r="AM823" s="839"/>
      <c r="AN823" s="854"/>
      <c r="AO823" s="840"/>
      <c r="AP823" s="849">
        <f t="shared" si="202"/>
        <v>0</v>
      </c>
      <c r="AQ823" s="849"/>
      <c r="AR823" s="849"/>
      <c r="AS823" s="849"/>
      <c r="AT823" s="847"/>
      <c r="AU823" s="848"/>
      <c r="AV823" s="834"/>
      <c r="AW823" s="834"/>
      <c r="AX823" s="834"/>
      <c r="AY823" s="834"/>
      <c r="AZ823" s="834"/>
      <c r="BA823" s="834"/>
      <c r="BB823" s="834"/>
      <c r="BC823" s="834"/>
      <c r="BD823" s="844"/>
      <c r="BE823" s="845"/>
      <c r="BF823" s="846"/>
      <c r="BG823" s="842"/>
      <c r="BH823" s="843"/>
      <c r="BI823" s="843"/>
      <c r="ET823" s="33"/>
      <c r="EU823" s="37">
        <f t="shared" si="189"/>
        <v>0</v>
      </c>
      <c r="EV823" s="37" t="str">
        <f t="shared" si="190"/>
        <v/>
      </c>
      <c r="EX823" s="21">
        <f>IF(AND(OR($M823=PL①!$A$25,$M823=PL①!$A$26,$M823=PL①!$A$27),OR($AG823=PL①!$H$26,$AG823=PL①!$H$27,$AG823=PL①!$H$28)),1,0)</f>
        <v>0</v>
      </c>
      <c r="EY823" s="21">
        <f t="shared" si="191"/>
        <v>0</v>
      </c>
      <c r="EZ823" s="112">
        <f>IF($EY823=0,1,IF($O$73="",0,VLOOKUP($O$73,PL②!$A$58:$P$1517,$EY823))+IF($AD$73="",0,VLOOKUP($AD$73,PL②!$A$58:$P$1517,$EY823))+IF($AS$73="",0,VLOOKUP($AS$73,PL②!$A$58:$P$1517,$EY823)))</f>
        <v>1</v>
      </c>
      <c r="FA823" s="21" t="str">
        <f t="shared" si="192"/>
        <v/>
      </c>
      <c r="FB823" s="112"/>
      <c r="FC823" s="21">
        <f>IF(OR($M823=PL①!$A$25,$M823=PL①!$A$26,$M823=PL①!$A$28,$M823=PL①!$A$29),1,0)</f>
        <v>0</v>
      </c>
      <c r="FF823" s="21">
        <f t="shared" si="193"/>
        <v>0</v>
      </c>
      <c r="FG823" s="21">
        <f t="shared" si="194"/>
        <v>0</v>
      </c>
      <c r="FH823" s="21">
        <f>IF(AND($AG823=PL①!$H$29,OR(入力①申請書項目!$M823=PL①!$A$25,入力①申請書項目!$M823=PL①!$A$26,入力①申請書項目!$M823=PL①!$A$27)),1,0)</f>
        <v>0</v>
      </c>
      <c r="FI823" s="21">
        <f>IF(AND($O$69=PL②!$G$1,入力①申請書項目!$AG823=PL①!$H$26,OR(入力①申請書項目!$M823=PL①!$A$25,入力①申請書項目!$M823=PL①!$A$26,入力①申請書項目!$M823=PL①!$A$28,入力①申請書項目!$M823=PL①!$A$29)),1,0)</f>
        <v>0</v>
      </c>
      <c r="FJ823" s="21">
        <f>IF(AND($AT823=PL①!$D$26,OR(入力①申請書項目!$M823=PL①!$A$25,入力①申請書項目!$M823=PL①!$A$26,入力①申請書項目!$M823=PL①!$A$27)),1,0)</f>
        <v>0</v>
      </c>
      <c r="FL823" s="37" t="str">
        <f t="shared" si="195"/>
        <v/>
      </c>
      <c r="FM823" s="37" t="str">
        <f t="shared" si="196"/>
        <v/>
      </c>
      <c r="FN823" s="37" t="str">
        <f t="shared" si="197"/>
        <v/>
      </c>
      <c r="FO823" s="37" t="str">
        <f t="shared" si="198"/>
        <v/>
      </c>
      <c r="FP823" s="37" t="str">
        <f t="shared" si="199"/>
        <v/>
      </c>
      <c r="FR823" s="54">
        <f t="shared" si="200"/>
        <v>1</v>
      </c>
      <c r="FS823" s="54" t="str">
        <f t="shared" si="201"/>
        <v/>
      </c>
    </row>
    <row r="824" spans="4:175">
      <c r="D824" s="410">
        <v>656</v>
      </c>
      <c r="E824" s="842"/>
      <c r="F824" s="843"/>
      <c r="G824" s="842"/>
      <c r="H824" s="843"/>
      <c r="I824" s="843"/>
      <c r="J824" s="842"/>
      <c r="K824" s="843"/>
      <c r="L824" s="843"/>
      <c r="M824" s="842"/>
      <c r="N824" s="842"/>
      <c r="O824" s="842"/>
      <c r="P824" s="842"/>
      <c r="Q824" s="853"/>
      <c r="R824" s="853"/>
      <c r="S824" s="853"/>
      <c r="T824" s="853"/>
      <c r="U824" s="853"/>
      <c r="V824" s="853"/>
      <c r="W824" s="853"/>
      <c r="X824" s="853"/>
      <c r="Y824" s="853"/>
      <c r="Z824" s="853"/>
      <c r="AA824" s="835"/>
      <c r="AB824" s="836"/>
      <c r="AC824" s="836"/>
      <c r="AD824" s="841"/>
      <c r="AE824" s="853"/>
      <c r="AF824" s="853"/>
      <c r="AG824" s="842"/>
      <c r="AH824" s="842"/>
      <c r="AI824" s="842"/>
      <c r="AJ824" s="842"/>
      <c r="AK824" s="839"/>
      <c r="AL824" s="839"/>
      <c r="AM824" s="839"/>
      <c r="AN824" s="853"/>
      <c r="AO824" s="853"/>
      <c r="AP824" s="849">
        <f t="shared" si="202"/>
        <v>0</v>
      </c>
      <c r="AQ824" s="849"/>
      <c r="AR824" s="849"/>
      <c r="AS824" s="849"/>
      <c r="AT824" s="855"/>
      <c r="AU824" s="855"/>
      <c r="AV824" s="834"/>
      <c r="AW824" s="834"/>
      <c r="AX824" s="834"/>
      <c r="AY824" s="834"/>
      <c r="AZ824" s="834"/>
      <c r="BA824" s="834"/>
      <c r="BB824" s="834"/>
      <c r="BC824" s="834"/>
      <c r="BD824" s="834"/>
      <c r="BE824" s="834"/>
      <c r="BF824" s="834"/>
      <c r="BG824" s="842"/>
      <c r="BH824" s="843"/>
      <c r="BI824" s="843"/>
      <c r="ET824" s="33"/>
      <c r="EU824" s="37">
        <f t="shared" si="189"/>
        <v>0</v>
      </c>
      <c r="EV824" s="37" t="str">
        <f t="shared" si="190"/>
        <v/>
      </c>
      <c r="EX824" s="21">
        <f>IF(AND(OR($M824=PL①!$A$25,$M824=PL①!$A$26,$M824=PL①!$A$27),OR($AG824=PL①!$H$26,$AG824=PL①!$H$27,$AG824=PL①!$H$28)),1,0)</f>
        <v>0</v>
      </c>
      <c r="EY824" s="21">
        <f t="shared" si="191"/>
        <v>0</v>
      </c>
      <c r="EZ824" s="112">
        <f>IF($EY824=0,1,IF($O$73="",0,VLOOKUP($O$73,PL②!$A$58:$P$1517,$EY824))+IF($AD$73="",0,VLOOKUP($AD$73,PL②!$A$58:$P$1517,$EY824))+IF($AS$73="",0,VLOOKUP($AS$73,PL②!$A$58:$P$1517,$EY824)))</f>
        <v>1</v>
      </c>
      <c r="FA824" s="21" t="str">
        <f t="shared" si="192"/>
        <v/>
      </c>
      <c r="FB824" s="112"/>
      <c r="FC824" s="21">
        <f>IF(OR($M824=PL①!$A$25,$M824=PL①!$A$26,$M824=PL①!$A$28,$M824=PL①!$A$29),1,0)</f>
        <v>0</v>
      </c>
      <c r="FF824" s="21">
        <f t="shared" si="193"/>
        <v>0</v>
      </c>
      <c r="FG824" s="21">
        <f t="shared" si="194"/>
        <v>0</v>
      </c>
      <c r="FH824" s="21">
        <f>IF(AND($AG824=PL①!$H$29,OR(入力①申請書項目!$M824=PL①!$A$25,入力①申請書項目!$M824=PL①!$A$26,入力①申請書項目!$M824=PL①!$A$27)),1,0)</f>
        <v>0</v>
      </c>
      <c r="FI824" s="21">
        <f>IF(AND($O$69=PL②!$G$1,入力①申請書項目!$AG824=PL①!$H$26,OR(入力①申請書項目!$M824=PL①!$A$25,入力①申請書項目!$M824=PL①!$A$26,入力①申請書項目!$M824=PL①!$A$28,入力①申請書項目!$M824=PL①!$A$29)),1,0)</f>
        <v>0</v>
      </c>
      <c r="FJ824" s="21">
        <f>IF(AND($AT824=PL①!$D$26,OR(入力①申請書項目!$M824=PL①!$A$25,入力①申請書項目!$M824=PL①!$A$26,入力①申請書項目!$M824=PL①!$A$27)),1,0)</f>
        <v>0</v>
      </c>
      <c r="FL824" s="37" t="str">
        <f t="shared" si="195"/>
        <v/>
      </c>
      <c r="FM824" s="37" t="str">
        <f t="shared" si="196"/>
        <v/>
      </c>
      <c r="FN824" s="37" t="str">
        <f t="shared" si="197"/>
        <v/>
      </c>
      <c r="FO824" s="37" t="str">
        <f t="shared" si="198"/>
        <v/>
      </c>
      <c r="FP824" s="37" t="str">
        <f t="shared" si="199"/>
        <v/>
      </c>
      <c r="FR824" s="54">
        <f t="shared" si="200"/>
        <v>1</v>
      </c>
      <c r="FS824" s="54" t="str">
        <f t="shared" si="201"/>
        <v/>
      </c>
    </row>
    <row r="825" spans="4:175">
      <c r="D825" s="410">
        <v>657</v>
      </c>
      <c r="E825" s="842"/>
      <c r="F825" s="843"/>
      <c r="G825" s="842"/>
      <c r="H825" s="843"/>
      <c r="I825" s="843"/>
      <c r="J825" s="842"/>
      <c r="K825" s="843"/>
      <c r="L825" s="843"/>
      <c r="M825" s="842"/>
      <c r="N825" s="842"/>
      <c r="O825" s="842"/>
      <c r="P825" s="842"/>
      <c r="Q825" s="853"/>
      <c r="R825" s="853"/>
      <c r="S825" s="853"/>
      <c r="T825" s="853"/>
      <c r="U825" s="853"/>
      <c r="V825" s="853"/>
      <c r="W825" s="853"/>
      <c r="X825" s="853"/>
      <c r="Y825" s="853"/>
      <c r="Z825" s="853"/>
      <c r="AA825" s="837"/>
      <c r="AB825" s="838"/>
      <c r="AC825" s="838"/>
      <c r="AD825" s="841"/>
      <c r="AE825" s="853"/>
      <c r="AF825" s="853"/>
      <c r="AG825" s="842"/>
      <c r="AH825" s="842"/>
      <c r="AI825" s="842"/>
      <c r="AJ825" s="842"/>
      <c r="AK825" s="839"/>
      <c r="AL825" s="839"/>
      <c r="AM825" s="839"/>
      <c r="AN825" s="853"/>
      <c r="AO825" s="853"/>
      <c r="AP825" s="849">
        <f t="shared" si="202"/>
        <v>0</v>
      </c>
      <c r="AQ825" s="849"/>
      <c r="AR825" s="849"/>
      <c r="AS825" s="849"/>
      <c r="AT825" s="855"/>
      <c r="AU825" s="855"/>
      <c r="AV825" s="834"/>
      <c r="AW825" s="834"/>
      <c r="AX825" s="834"/>
      <c r="AY825" s="834"/>
      <c r="AZ825" s="834"/>
      <c r="BA825" s="834"/>
      <c r="BB825" s="834"/>
      <c r="BC825" s="834"/>
      <c r="BD825" s="834"/>
      <c r="BE825" s="834"/>
      <c r="BF825" s="834"/>
      <c r="BG825" s="842"/>
      <c r="BH825" s="843"/>
      <c r="BI825" s="843"/>
      <c r="ET825" s="33"/>
      <c r="EU825" s="37">
        <f t="shared" si="189"/>
        <v>0</v>
      </c>
      <c r="EV825" s="37" t="str">
        <f t="shared" si="190"/>
        <v/>
      </c>
      <c r="EX825" s="21">
        <f>IF(AND(OR($M825=PL①!$A$25,$M825=PL①!$A$26,$M825=PL①!$A$27),OR($AG825=PL①!$H$26,$AG825=PL①!$H$27,$AG825=PL①!$H$28)),1,0)</f>
        <v>0</v>
      </c>
      <c r="EY825" s="21">
        <f t="shared" si="191"/>
        <v>0</v>
      </c>
      <c r="EZ825" s="112">
        <f>IF($EY825=0,1,IF($O$73="",0,VLOOKUP($O$73,PL②!$A$58:$P$1517,$EY825))+IF($AD$73="",0,VLOOKUP($AD$73,PL②!$A$58:$P$1517,$EY825))+IF($AS$73="",0,VLOOKUP($AS$73,PL②!$A$58:$P$1517,$EY825)))</f>
        <v>1</v>
      </c>
      <c r="FA825" s="21" t="str">
        <f t="shared" si="192"/>
        <v/>
      </c>
      <c r="FB825" s="112"/>
      <c r="FC825" s="21">
        <f>IF(OR($M825=PL①!$A$25,$M825=PL①!$A$26,$M825=PL①!$A$28,$M825=PL①!$A$29),1,0)</f>
        <v>0</v>
      </c>
      <c r="FF825" s="21">
        <f t="shared" si="193"/>
        <v>0</v>
      </c>
      <c r="FG825" s="21">
        <f t="shared" si="194"/>
        <v>0</v>
      </c>
      <c r="FH825" s="21">
        <f>IF(AND($AG825=PL①!$H$29,OR(入力①申請書項目!$M825=PL①!$A$25,入力①申請書項目!$M825=PL①!$A$26,入力①申請書項目!$M825=PL①!$A$27)),1,0)</f>
        <v>0</v>
      </c>
      <c r="FI825" s="21">
        <f>IF(AND($O$69=PL②!$G$1,入力①申請書項目!$AG825=PL①!$H$26,OR(入力①申請書項目!$M825=PL①!$A$25,入力①申請書項目!$M825=PL①!$A$26,入力①申請書項目!$M825=PL①!$A$28,入力①申請書項目!$M825=PL①!$A$29)),1,0)</f>
        <v>0</v>
      </c>
      <c r="FJ825" s="21">
        <f>IF(AND($AT825=PL①!$D$26,OR(入力①申請書項目!$M825=PL①!$A$25,入力①申請書項目!$M825=PL①!$A$26,入力①申請書項目!$M825=PL①!$A$27)),1,0)</f>
        <v>0</v>
      </c>
      <c r="FL825" s="37" t="str">
        <f t="shared" si="195"/>
        <v/>
      </c>
      <c r="FM825" s="37" t="str">
        <f t="shared" si="196"/>
        <v/>
      </c>
      <c r="FN825" s="37" t="str">
        <f t="shared" si="197"/>
        <v/>
      </c>
      <c r="FO825" s="37" t="str">
        <f t="shared" si="198"/>
        <v/>
      </c>
      <c r="FP825" s="37" t="str">
        <f t="shared" si="199"/>
        <v/>
      </c>
      <c r="FR825" s="54">
        <f t="shared" si="200"/>
        <v>1</v>
      </c>
      <c r="FS825" s="54" t="str">
        <f t="shared" si="201"/>
        <v/>
      </c>
    </row>
    <row r="826" spans="4:175">
      <c r="D826" s="410">
        <v>658</v>
      </c>
      <c r="E826" s="842"/>
      <c r="F826" s="843"/>
      <c r="G826" s="842"/>
      <c r="H826" s="843"/>
      <c r="I826" s="843"/>
      <c r="J826" s="842"/>
      <c r="K826" s="843"/>
      <c r="L826" s="843"/>
      <c r="M826" s="842"/>
      <c r="N826" s="842"/>
      <c r="O826" s="842"/>
      <c r="P826" s="842"/>
      <c r="Q826" s="853"/>
      <c r="R826" s="853"/>
      <c r="S826" s="853"/>
      <c r="T826" s="853"/>
      <c r="U826" s="853"/>
      <c r="V826" s="853"/>
      <c r="W826" s="853"/>
      <c r="X826" s="853"/>
      <c r="Y826" s="853"/>
      <c r="Z826" s="853"/>
      <c r="AA826" s="835"/>
      <c r="AB826" s="836"/>
      <c r="AC826" s="836"/>
      <c r="AD826" s="840"/>
      <c r="AE826" s="840"/>
      <c r="AF826" s="841"/>
      <c r="AG826" s="850"/>
      <c r="AH826" s="851"/>
      <c r="AI826" s="851"/>
      <c r="AJ826" s="852"/>
      <c r="AK826" s="839"/>
      <c r="AL826" s="839"/>
      <c r="AM826" s="839"/>
      <c r="AN826" s="854"/>
      <c r="AO826" s="840"/>
      <c r="AP826" s="849">
        <f t="shared" si="202"/>
        <v>0</v>
      </c>
      <c r="AQ826" s="849"/>
      <c r="AR826" s="849"/>
      <c r="AS826" s="849"/>
      <c r="AT826" s="847"/>
      <c r="AU826" s="848"/>
      <c r="AV826" s="834"/>
      <c r="AW826" s="834"/>
      <c r="AX826" s="834"/>
      <c r="AY826" s="834"/>
      <c r="AZ826" s="834"/>
      <c r="BA826" s="834"/>
      <c r="BB826" s="834"/>
      <c r="BC826" s="834"/>
      <c r="BD826" s="844"/>
      <c r="BE826" s="845"/>
      <c r="BF826" s="846"/>
      <c r="BG826" s="842"/>
      <c r="BH826" s="843"/>
      <c r="BI826" s="843"/>
      <c r="ET826" s="33"/>
      <c r="EU826" s="37">
        <f t="shared" si="189"/>
        <v>0</v>
      </c>
      <c r="EV826" s="37" t="str">
        <f t="shared" si="190"/>
        <v/>
      </c>
      <c r="EX826" s="21">
        <f>IF(AND(OR($M826=PL①!$A$25,$M826=PL①!$A$26,$M826=PL①!$A$27),OR($AG826=PL①!$H$26,$AG826=PL①!$H$27,$AG826=PL①!$H$28)),1,0)</f>
        <v>0</v>
      </c>
      <c r="EY826" s="21">
        <f t="shared" si="191"/>
        <v>0</v>
      </c>
      <c r="EZ826" s="112">
        <f>IF($EY826=0,1,IF($O$73="",0,VLOOKUP($O$73,PL②!$A$58:$P$1517,$EY826))+IF($AD$73="",0,VLOOKUP($AD$73,PL②!$A$58:$P$1517,$EY826))+IF($AS$73="",0,VLOOKUP($AS$73,PL②!$A$58:$P$1517,$EY826)))</f>
        <v>1</v>
      </c>
      <c r="FA826" s="21" t="str">
        <f t="shared" si="192"/>
        <v/>
      </c>
      <c r="FB826" s="112"/>
      <c r="FC826" s="21">
        <f>IF(OR($M826=PL①!$A$25,$M826=PL①!$A$26,$M826=PL①!$A$28,$M826=PL①!$A$29),1,0)</f>
        <v>0</v>
      </c>
      <c r="FF826" s="21">
        <f t="shared" si="193"/>
        <v>0</v>
      </c>
      <c r="FG826" s="21">
        <f t="shared" si="194"/>
        <v>0</v>
      </c>
      <c r="FH826" s="21">
        <f>IF(AND($AG826=PL①!$H$29,OR(入力①申請書項目!$M826=PL①!$A$25,入力①申請書項目!$M826=PL①!$A$26,入力①申請書項目!$M826=PL①!$A$27)),1,0)</f>
        <v>0</v>
      </c>
      <c r="FI826" s="21">
        <f>IF(AND($O$69=PL②!$G$1,入力①申請書項目!$AG826=PL①!$H$26,OR(入力①申請書項目!$M826=PL①!$A$25,入力①申請書項目!$M826=PL①!$A$26,入力①申請書項目!$M826=PL①!$A$28,入力①申請書項目!$M826=PL①!$A$29)),1,0)</f>
        <v>0</v>
      </c>
      <c r="FJ826" s="21">
        <f>IF(AND($AT826=PL①!$D$26,OR(入力①申請書項目!$M826=PL①!$A$25,入力①申請書項目!$M826=PL①!$A$26,入力①申請書項目!$M826=PL①!$A$27)),1,0)</f>
        <v>0</v>
      </c>
      <c r="FL826" s="37" t="str">
        <f t="shared" si="195"/>
        <v/>
      </c>
      <c r="FM826" s="37" t="str">
        <f t="shared" si="196"/>
        <v/>
      </c>
      <c r="FN826" s="37" t="str">
        <f t="shared" si="197"/>
        <v/>
      </c>
      <c r="FO826" s="37" t="str">
        <f t="shared" si="198"/>
        <v/>
      </c>
      <c r="FP826" s="37" t="str">
        <f t="shared" si="199"/>
        <v/>
      </c>
      <c r="FR826" s="54">
        <f t="shared" si="200"/>
        <v>1</v>
      </c>
      <c r="FS826" s="54" t="str">
        <f t="shared" si="201"/>
        <v/>
      </c>
    </row>
    <row r="827" spans="4:175">
      <c r="D827" s="410">
        <v>659</v>
      </c>
      <c r="E827" s="842"/>
      <c r="F827" s="843"/>
      <c r="G827" s="842"/>
      <c r="H827" s="843"/>
      <c r="I827" s="843"/>
      <c r="J827" s="842"/>
      <c r="K827" s="843"/>
      <c r="L827" s="843"/>
      <c r="M827" s="842"/>
      <c r="N827" s="842"/>
      <c r="O827" s="842"/>
      <c r="P827" s="842"/>
      <c r="Q827" s="853"/>
      <c r="R827" s="853"/>
      <c r="S827" s="853"/>
      <c r="T827" s="853"/>
      <c r="U827" s="853"/>
      <c r="V827" s="853"/>
      <c r="W827" s="853"/>
      <c r="X827" s="853"/>
      <c r="Y827" s="853"/>
      <c r="Z827" s="853"/>
      <c r="AA827" s="835"/>
      <c r="AB827" s="836"/>
      <c r="AC827" s="836"/>
      <c r="AD827" s="841"/>
      <c r="AE827" s="853"/>
      <c r="AF827" s="853"/>
      <c r="AG827" s="842"/>
      <c r="AH827" s="842"/>
      <c r="AI827" s="842"/>
      <c r="AJ827" s="842"/>
      <c r="AK827" s="839"/>
      <c r="AL827" s="839"/>
      <c r="AM827" s="839"/>
      <c r="AN827" s="853"/>
      <c r="AO827" s="853"/>
      <c r="AP827" s="849">
        <f t="shared" si="202"/>
        <v>0</v>
      </c>
      <c r="AQ827" s="849"/>
      <c r="AR827" s="849"/>
      <c r="AS827" s="849"/>
      <c r="AT827" s="855"/>
      <c r="AU827" s="855"/>
      <c r="AV827" s="834"/>
      <c r="AW827" s="834"/>
      <c r="AX827" s="834"/>
      <c r="AY827" s="834"/>
      <c r="AZ827" s="834"/>
      <c r="BA827" s="834"/>
      <c r="BB827" s="834"/>
      <c r="BC827" s="834"/>
      <c r="BD827" s="834"/>
      <c r="BE827" s="834"/>
      <c r="BF827" s="834"/>
      <c r="BG827" s="842"/>
      <c r="BH827" s="843"/>
      <c r="BI827" s="843"/>
      <c r="ET827" s="33"/>
      <c r="EU827" s="37">
        <f t="shared" si="189"/>
        <v>0</v>
      </c>
      <c r="EV827" s="37" t="str">
        <f t="shared" si="190"/>
        <v/>
      </c>
      <c r="EX827" s="21">
        <f>IF(AND(OR($M827=PL①!$A$25,$M827=PL①!$A$26,$M827=PL①!$A$27),OR($AG827=PL①!$H$26,$AG827=PL①!$H$27,$AG827=PL①!$H$28)),1,0)</f>
        <v>0</v>
      </c>
      <c r="EY827" s="21">
        <f t="shared" si="191"/>
        <v>0</v>
      </c>
      <c r="EZ827" s="112">
        <f>IF($EY827=0,1,IF($O$73="",0,VLOOKUP($O$73,PL②!$A$58:$P$1517,$EY827))+IF($AD$73="",0,VLOOKUP($AD$73,PL②!$A$58:$P$1517,$EY827))+IF($AS$73="",0,VLOOKUP($AS$73,PL②!$A$58:$P$1517,$EY827)))</f>
        <v>1</v>
      </c>
      <c r="FA827" s="21" t="str">
        <f t="shared" si="192"/>
        <v/>
      </c>
      <c r="FB827" s="112"/>
      <c r="FC827" s="21">
        <f>IF(OR($M827=PL①!$A$25,$M827=PL①!$A$26,$M827=PL①!$A$28,$M827=PL①!$A$29),1,0)</f>
        <v>0</v>
      </c>
      <c r="FF827" s="21">
        <f t="shared" si="193"/>
        <v>0</v>
      </c>
      <c r="FG827" s="21">
        <f t="shared" si="194"/>
        <v>0</v>
      </c>
      <c r="FH827" s="21">
        <f>IF(AND($AG827=PL①!$H$29,OR(入力①申請書項目!$M827=PL①!$A$25,入力①申請書項目!$M827=PL①!$A$26,入力①申請書項目!$M827=PL①!$A$27)),1,0)</f>
        <v>0</v>
      </c>
      <c r="FI827" s="21">
        <f>IF(AND($O$69=PL②!$G$1,入力①申請書項目!$AG827=PL①!$H$26,OR(入力①申請書項目!$M827=PL①!$A$25,入力①申請書項目!$M827=PL①!$A$26,入力①申請書項目!$M827=PL①!$A$28,入力①申請書項目!$M827=PL①!$A$29)),1,0)</f>
        <v>0</v>
      </c>
      <c r="FJ827" s="21">
        <f>IF(AND($AT827=PL①!$D$26,OR(入力①申請書項目!$M827=PL①!$A$25,入力①申請書項目!$M827=PL①!$A$26,入力①申請書項目!$M827=PL①!$A$27)),1,0)</f>
        <v>0</v>
      </c>
      <c r="FL827" s="37" t="str">
        <f t="shared" si="195"/>
        <v/>
      </c>
      <c r="FM827" s="37" t="str">
        <f t="shared" si="196"/>
        <v/>
      </c>
      <c r="FN827" s="37" t="str">
        <f t="shared" si="197"/>
        <v/>
      </c>
      <c r="FO827" s="37" t="str">
        <f t="shared" si="198"/>
        <v/>
      </c>
      <c r="FP827" s="37" t="str">
        <f t="shared" si="199"/>
        <v/>
      </c>
      <c r="FR827" s="54">
        <f t="shared" si="200"/>
        <v>1</v>
      </c>
      <c r="FS827" s="54" t="str">
        <f t="shared" si="201"/>
        <v/>
      </c>
    </row>
    <row r="828" spans="4:175">
      <c r="D828" s="410">
        <v>660</v>
      </c>
      <c r="E828" s="842"/>
      <c r="F828" s="843"/>
      <c r="G828" s="842"/>
      <c r="H828" s="843"/>
      <c r="I828" s="843"/>
      <c r="J828" s="842"/>
      <c r="K828" s="843"/>
      <c r="L828" s="843"/>
      <c r="M828" s="842"/>
      <c r="N828" s="842"/>
      <c r="O828" s="842"/>
      <c r="P828" s="842"/>
      <c r="Q828" s="853"/>
      <c r="R828" s="853"/>
      <c r="S828" s="853"/>
      <c r="T828" s="853"/>
      <c r="U828" s="853"/>
      <c r="V828" s="853"/>
      <c r="W828" s="853"/>
      <c r="X828" s="853"/>
      <c r="Y828" s="853"/>
      <c r="Z828" s="853"/>
      <c r="AA828" s="837"/>
      <c r="AB828" s="838"/>
      <c r="AC828" s="838"/>
      <c r="AD828" s="841"/>
      <c r="AE828" s="853"/>
      <c r="AF828" s="853"/>
      <c r="AG828" s="842"/>
      <c r="AH828" s="842"/>
      <c r="AI828" s="842"/>
      <c r="AJ828" s="842"/>
      <c r="AK828" s="839"/>
      <c r="AL828" s="839"/>
      <c r="AM828" s="839"/>
      <c r="AN828" s="853"/>
      <c r="AO828" s="853"/>
      <c r="AP828" s="849">
        <f t="shared" si="202"/>
        <v>0</v>
      </c>
      <c r="AQ828" s="849"/>
      <c r="AR828" s="849"/>
      <c r="AS828" s="849"/>
      <c r="AT828" s="855"/>
      <c r="AU828" s="855"/>
      <c r="AV828" s="834"/>
      <c r="AW828" s="834"/>
      <c r="AX828" s="834"/>
      <c r="AY828" s="834"/>
      <c r="AZ828" s="834"/>
      <c r="BA828" s="834"/>
      <c r="BB828" s="834"/>
      <c r="BC828" s="834"/>
      <c r="BD828" s="834"/>
      <c r="BE828" s="834"/>
      <c r="BF828" s="834"/>
      <c r="BG828" s="842"/>
      <c r="BH828" s="843"/>
      <c r="BI828" s="843"/>
      <c r="ET828" s="33"/>
      <c r="EU828" s="37">
        <f t="shared" si="189"/>
        <v>0</v>
      </c>
      <c r="EV828" s="37" t="str">
        <f t="shared" si="190"/>
        <v/>
      </c>
      <c r="EX828" s="21">
        <f>IF(AND(OR($M828=PL①!$A$25,$M828=PL①!$A$26,$M828=PL①!$A$27),OR($AG828=PL①!$H$26,$AG828=PL①!$H$27,$AG828=PL①!$H$28)),1,0)</f>
        <v>0</v>
      </c>
      <c r="EY828" s="21">
        <f t="shared" si="191"/>
        <v>0</v>
      </c>
      <c r="EZ828" s="112">
        <f>IF($EY828=0,1,IF($O$73="",0,VLOOKUP($O$73,PL②!$A$58:$P$1517,$EY828))+IF($AD$73="",0,VLOOKUP($AD$73,PL②!$A$58:$P$1517,$EY828))+IF($AS$73="",0,VLOOKUP($AS$73,PL②!$A$58:$P$1517,$EY828)))</f>
        <v>1</v>
      </c>
      <c r="FA828" s="21" t="str">
        <f t="shared" si="192"/>
        <v/>
      </c>
      <c r="FB828" s="112"/>
      <c r="FC828" s="21">
        <f>IF(OR($M828=PL①!$A$25,$M828=PL①!$A$26,$M828=PL①!$A$28,$M828=PL①!$A$29),1,0)</f>
        <v>0</v>
      </c>
      <c r="FF828" s="21">
        <f t="shared" si="193"/>
        <v>0</v>
      </c>
      <c r="FG828" s="21">
        <f t="shared" si="194"/>
        <v>0</v>
      </c>
      <c r="FH828" s="21">
        <f>IF(AND($AG828=PL①!$H$29,OR(入力①申請書項目!$M828=PL①!$A$25,入力①申請書項目!$M828=PL①!$A$26,入力①申請書項目!$M828=PL①!$A$27)),1,0)</f>
        <v>0</v>
      </c>
      <c r="FI828" s="21">
        <f>IF(AND($O$69=PL②!$G$1,入力①申請書項目!$AG828=PL①!$H$26,OR(入力①申請書項目!$M828=PL①!$A$25,入力①申請書項目!$M828=PL①!$A$26,入力①申請書項目!$M828=PL①!$A$28,入力①申請書項目!$M828=PL①!$A$29)),1,0)</f>
        <v>0</v>
      </c>
      <c r="FJ828" s="21">
        <f>IF(AND($AT828=PL①!$D$26,OR(入力①申請書項目!$M828=PL①!$A$25,入力①申請書項目!$M828=PL①!$A$26,入力①申請書項目!$M828=PL①!$A$27)),1,0)</f>
        <v>0</v>
      </c>
      <c r="FL828" s="37" t="str">
        <f t="shared" si="195"/>
        <v/>
      </c>
      <c r="FM828" s="37" t="str">
        <f t="shared" si="196"/>
        <v/>
      </c>
      <c r="FN828" s="37" t="str">
        <f t="shared" si="197"/>
        <v/>
      </c>
      <c r="FO828" s="37" t="str">
        <f t="shared" si="198"/>
        <v/>
      </c>
      <c r="FP828" s="37" t="str">
        <f t="shared" si="199"/>
        <v/>
      </c>
      <c r="FR828" s="54">
        <f t="shared" si="200"/>
        <v>1</v>
      </c>
      <c r="FS828" s="54" t="str">
        <f t="shared" si="201"/>
        <v/>
      </c>
    </row>
    <row r="829" spans="4:175">
      <c r="D829" s="410">
        <v>661</v>
      </c>
      <c r="E829" s="842"/>
      <c r="F829" s="843"/>
      <c r="G829" s="842"/>
      <c r="H829" s="843"/>
      <c r="I829" s="843"/>
      <c r="J829" s="842"/>
      <c r="K829" s="843"/>
      <c r="L829" s="843"/>
      <c r="M829" s="842"/>
      <c r="N829" s="842"/>
      <c r="O829" s="842"/>
      <c r="P829" s="842"/>
      <c r="Q829" s="853"/>
      <c r="R829" s="853"/>
      <c r="S829" s="853"/>
      <c r="T829" s="853"/>
      <c r="U829" s="853"/>
      <c r="V829" s="853"/>
      <c r="W829" s="853"/>
      <c r="X829" s="853"/>
      <c r="Y829" s="853"/>
      <c r="Z829" s="853"/>
      <c r="AA829" s="835"/>
      <c r="AB829" s="836"/>
      <c r="AC829" s="836"/>
      <c r="AD829" s="840"/>
      <c r="AE829" s="840"/>
      <c r="AF829" s="841"/>
      <c r="AG829" s="850"/>
      <c r="AH829" s="851"/>
      <c r="AI829" s="851"/>
      <c r="AJ829" s="852"/>
      <c r="AK829" s="839"/>
      <c r="AL829" s="839"/>
      <c r="AM829" s="839"/>
      <c r="AN829" s="854"/>
      <c r="AO829" s="840"/>
      <c r="AP829" s="849">
        <f t="shared" si="202"/>
        <v>0</v>
      </c>
      <c r="AQ829" s="849"/>
      <c r="AR829" s="849"/>
      <c r="AS829" s="849"/>
      <c r="AT829" s="847"/>
      <c r="AU829" s="848"/>
      <c r="AV829" s="834"/>
      <c r="AW829" s="834"/>
      <c r="AX829" s="834"/>
      <c r="AY829" s="834"/>
      <c r="AZ829" s="834"/>
      <c r="BA829" s="834"/>
      <c r="BB829" s="834"/>
      <c r="BC829" s="834"/>
      <c r="BD829" s="844"/>
      <c r="BE829" s="845"/>
      <c r="BF829" s="846"/>
      <c r="BG829" s="842"/>
      <c r="BH829" s="843"/>
      <c r="BI829" s="843"/>
      <c r="ET829" s="33"/>
      <c r="EU829" s="37">
        <f t="shared" si="189"/>
        <v>0</v>
      </c>
      <c r="EV829" s="37" t="str">
        <f t="shared" si="190"/>
        <v/>
      </c>
      <c r="EX829" s="21">
        <f>IF(AND(OR($M829=PL①!$A$25,$M829=PL①!$A$26,$M829=PL①!$A$27),OR($AG829=PL①!$H$26,$AG829=PL①!$H$27,$AG829=PL①!$H$28)),1,0)</f>
        <v>0</v>
      </c>
      <c r="EY829" s="21">
        <f t="shared" si="191"/>
        <v>0</v>
      </c>
      <c r="EZ829" s="112">
        <f>IF($EY829=0,1,IF($O$73="",0,VLOOKUP($O$73,PL②!$A$58:$P$1517,$EY829))+IF($AD$73="",0,VLOOKUP($AD$73,PL②!$A$58:$P$1517,$EY829))+IF($AS$73="",0,VLOOKUP($AS$73,PL②!$A$58:$P$1517,$EY829)))</f>
        <v>1</v>
      </c>
      <c r="FA829" s="21" t="str">
        <f t="shared" si="192"/>
        <v/>
      </c>
      <c r="FB829" s="112"/>
      <c r="FC829" s="21">
        <f>IF(OR($M829=PL①!$A$25,$M829=PL①!$A$26,$M829=PL①!$A$28,$M829=PL①!$A$29),1,0)</f>
        <v>0</v>
      </c>
      <c r="FF829" s="21">
        <f t="shared" si="193"/>
        <v>0</v>
      </c>
      <c r="FG829" s="21">
        <f t="shared" si="194"/>
        <v>0</v>
      </c>
      <c r="FH829" s="21">
        <f>IF(AND($AG829=PL①!$H$29,OR(入力①申請書項目!$M829=PL①!$A$25,入力①申請書項目!$M829=PL①!$A$26,入力①申請書項目!$M829=PL①!$A$27)),1,0)</f>
        <v>0</v>
      </c>
      <c r="FI829" s="21">
        <f>IF(AND($O$69=PL②!$G$1,入力①申請書項目!$AG829=PL①!$H$26,OR(入力①申請書項目!$M829=PL①!$A$25,入力①申請書項目!$M829=PL①!$A$26,入力①申請書項目!$M829=PL①!$A$28,入力①申請書項目!$M829=PL①!$A$29)),1,0)</f>
        <v>0</v>
      </c>
      <c r="FJ829" s="21">
        <f>IF(AND($AT829=PL①!$D$26,OR(入力①申請書項目!$M829=PL①!$A$25,入力①申請書項目!$M829=PL①!$A$26,入力①申請書項目!$M829=PL①!$A$27)),1,0)</f>
        <v>0</v>
      </c>
      <c r="FL829" s="37" t="str">
        <f t="shared" si="195"/>
        <v/>
      </c>
      <c r="FM829" s="37" t="str">
        <f t="shared" si="196"/>
        <v/>
      </c>
      <c r="FN829" s="37" t="str">
        <f t="shared" si="197"/>
        <v/>
      </c>
      <c r="FO829" s="37" t="str">
        <f t="shared" si="198"/>
        <v/>
      </c>
      <c r="FP829" s="37" t="str">
        <f t="shared" si="199"/>
        <v/>
      </c>
      <c r="FR829" s="54">
        <f t="shared" si="200"/>
        <v>1</v>
      </c>
      <c r="FS829" s="54" t="str">
        <f t="shared" si="201"/>
        <v/>
      </c>
    </row>
    <row r="830" spans="4:175">
      <c r="D830" s="410">
        <v>662</v>
      </c>
      <c r="E830" s="842"/>
      <c r="F830" s="843"/>
      <c r="G830" s="842"/>
      <c r="H830" s="843"/>
      <c r="I830" s="843"/>
      <c r="J830" s="842"/>
      <c r="K830" s="843"/>
      <c r="L830" s="843"/>
      <c r="M830" s="842"/>
      <c r="N830" s="842"/>
      <c r="O830" s="842"/>
      <c r="P830" s="842"/>
      <c r="Q830" s="853"/>
      <c r="R830" s="853"/>
      <c r="S830" s="853"/>
      <c r="T830" s="853"/>
      <c r="U830" s="853"/>
      <c r="V830" s="853"/>
      <c r="W830" s="853"/>
      <c r="X830" s="853"/>
      <c r="Y830" s="853"/>
      <c r="Z830" s="853"/>
      <c r="AA830" s="835"/>
      <c r="AB830" s="836"/>
      <c r="AC830" s="836"/>
      <c r="AD830" s="841"/>
      <c r="AE830" s="853"/>
      <c r="AF830" s="853"/>
      <c r="AG830" s="842"/>
      <c r="AH830" s="842"/>
      <c r="AI830" s="842"/>
      <c r="AJ830" s="842"/>
      <c r="AK830" s="839"/>
      <c r="AL830" s="839"/>
      <c r="AM830" s="839"/>
      <c r="AN830" s="853"/>
      <c r="AO830" s="853"/>
      <c r="AP830" s="849">
        <f t="shared" si="202"/>
        <v>0</v>
      </c>
      <c r="AQ830" s="849"/>
      <c r="AR830" s="849"/>
      <c r="AS830" s="849"/>
      <c r="AT830" s="855"/>
      <c r="AU830" s="855"/>
      <c r="AV830" s="834"/>
      <c r="AW830" s="834"/>
      <c r="AX830" s="834"/>
      <c r="AY830" s="834"/>
      <c r="AZ830" s="834"/>
      <c r="BA830" s="834"/>
      <c r="BB830" s="834"/>
      <c r="BC830" s="834"/>
      <c r="BD830" s="834"/>
      <c r="BE830" s="834"/>
      <c r="BF830" s="834"/>
      <c r="BG830" s="842"/>
      <c r="BH830" s="843"/>
      <c r="BI830" s="843"/>
      <c r="ET830" s="33"/>
      <c r="EU830" s="37">
        <f t="shared" si="189"/>
        <v>0</v>
      </c>
      <c r="EV830" s="37" t="str">
        <f t="shared" si="190"/>
        <v/>
      </c>
      <c r="EX830" s="21">
        <f>IF(AND(OR($M830=PL①!$A$25,$M830=PL①!$A$26,$M830=PL①!$A$27),OR($AG830=PL①!$H$26,$AG830=PL①!$H$27,$AG830=PL①!$H$28)),1,0)</f>
        <v>0</v>
      </c>
      <c r="EY830" s="21">
        <f t="shared" si="191"/>
        <v>0</v>
      </c>
      <c r="EZ830" s="112">
        <f>IF($EY830=0,1,IF($O$73="",0,VLOOKUP($O$73,PL②!$A$58:$P$1517,$EY830))+IF($AD$73="",0,VLOOKUP($AD$73,PL②!$A$58:$P$1517,$EY830))+IF($AS$73="",0,VLOOKUP($AS$73,PL②!$A$58:$P$1517,$EY830)))</f>
        <v>1</v>
      </c>
      <c r="FA830" s="21" t="str">
        <f t="shared" si="192"/>
        <v/>
      </c>
      <c r="FB830" s="112"/>
      <c r="FC830" s="21">
        <f>IF(OR($M830=PL①!$A$25,$M830=PL①!$A$26,$M830=PL①!$A$28,$M830=PL①!$A$29),1,0)</f>
        <v>0</v>
      </c>
      <c r="FF830" s="21">
        <f t="shared" si="193"/>
        <v>0</v>
      </c>
      <c r="FG830" s="21">
        <f t="shared" si="194"/>
        <v>0</v>
      </c>
      <c r="FH830" s="21">
        <f>IF(AND($AG830=PL①!$H$29,OR(入力①申請書項目!$M830=PL①!$A$25,入力①申請書項目!$M830=PL①!$A$26,入力①申請書項目!$M830=PL①!$A$27)),1,0)</f>
        <v>0</v>
      </c>
      <c r="FI830" s="21">
        <f>IF(AND($O$69=PL②!$G$1,入力①申請書項目!$AG830=PL①!$H$26,OR(入力①申請書項目!$M830=PL①!$A$25,入力①申請書項目!$M830=PL①!$A$26,入力①申請書項目!$M830=PL①!$A$28,入力①申請書項目!$M830=PL①!$A$29)),1,0)</f>
        <v>0</v>
      </c>
      <c r="FJ830" s="21">
        <f>IF(AND($AT830=PL①!$D$26,OR(入力①申請書項目!$M830=PL①!$A$25,入力①申請書項目!$M830=PL①!$A$26,入力①申請書項目!$M830=PL①!$A$27)),1,0)</f>
        <v>0</v>
      </c>
      <c r="FL830" s="37" t="str">
        <f t="shared" si="195"/>
        <v/>
      </c>
      <c r="FM830" s="37" t="str">
        <f t="shared" si="196"/>
        <v/>
      </c>
      <c r="FN830" s="37" t="str">
        <f t="shared" si="197"/>
        <v/>
      </c>
      <c r="FO830" s="37" t="str">
        <f t="shared" si="198"/>
        <v/>
      </c>
      <c r="FP830" s="37" t="str">
        <f t="shared" si="199"/>
        <v/>
      </c>
      <c r="FR830" s="54">
        <f t="shared" si="200"/>
        <v>1</v>
      </c>
      <c r="FS830" s="54" t="str">
        <f t="shared" si="201"/>
        <v/>
      </c>
    </row>
    <row r="831" spans="4:175">
      <c r="D831" s="410">
        <v>663</v>
      </c>
      <c r="E831" s="842"/>
      <c r="F831" s="843"/>
      <c r="G831" s="842"/>
      <c r="H831" s="843"/>
      <c r="I831" s="843"/>
      <c r="J831" s="842"/>
      <c r="K831" s="843"/>
      <c r="L831" s="843"/>
      <c r="M831" s="842"/>
      <c r="N831" s="842"/>
      <c r="O831" s="842"/>
      <c r="P831" s="842"/>
      <c r="Q831" s="853"/>
      <c r="R831" s="853"/>
      <c r="S831" s="853"/>
      <c r="T831" s="853"/>
      <c r="U831" s="853"/>
      <c r="V831" s="853"/>
      <c r="W831" s="853"/>
      <c r="X831" s="853"/>
      <c r="Y831" s="853"/>
      <c r="Z831" s="853"/>
      <c r="AA831" s="837"/>
      <c r="AB831" s="838"/>
      <c r="AC831" s="838"/>
      <c r="AD831" s="841"/>
      <c r="AE831" s="853"/>
      <c r="AF831" s="853"/>
      <c r="AG831" s="842"/>
      <c r="AH831" s="842"/>
      <c r="AI831" s="842"/>
      <c r="AJ831" s="842"/>
      <c r="AK831" s="839"/>
      <c r="AL831" s="839"/>
      <c r="AM831" s="839"/>
      <c r="AN831" s="853"/>
      <c r="AO831" s="853"/>
      <c r="AP831" s="849">
        <f t="shared" si="202"/>
        <v>0</v>
      </c>
      <c r="AQ831" s="849"/>
      <c r="AR831" s="849"/>
      <c r="AS831" s="849"/>
      <c r="AT831" s="855"/>
      <c r="AU831" s="855"/>
      <c r="AV831" s="834"/>
      <c r="AW831" s="834"/>
      <c r="AX831" s="834"/>
      <c r="AY831" s="834"/>
      <c r="AZ831" s="834"/>
      <c r="BA831" s="834"/>
      <c r="BB831" s="834"/>
      <c r="BC831" s="834"/>
      <c r="BD831" s="834"/>
      <c r="BE831" s="834"/>
      <c r="BF831" s="834"/>
      <c r="BG831" s="842"/>
      <c r="BH831" s="843"/>
      <c r="BI831" s="843"/>
      <c r="ET831" s="33"/>
      <c r="EU831" s="37">
        <f t="shared" si="189"/>
        <v>0</v>
      </c>
      <c r="EV831" s="37" t="str">
        <f t="shared" si="190"/>
        <v/>
      </c>
      <c r="EX831" s="21">
        <f>IF(AND(OR($M831=PL①!$A$25,$M831=PL①!$A$26,$M831=PL①!$A$27),OR($AG831=PL①!$H$26,$AG831=PL①!$H$27,$AG831=PL①!$H$28)),1,0)</f>
        <v>0</v>
      </c>
      <c r="EY831" s="21">
        <f t="shared" si="191"/>
        <v>0</v>
      </c>
      <c r="EZ831" s="112">
        <f>IF($EY831=0,1,IF($O$73="",0,VLOOKUP($O$73,PL②!$A$58:$P$1517,$EY831))+IF($AD$73="",0,VLOOKUP($AD$73,PL②!$A$58:$P$1517,$EY831))+IF($AS$73="",0,VLOOKUP($AS$73,PL②!$A$58:$P$1517,$EY831)))</f>
        <v>1</v>
      </c>
      <c r="FA831" s="21" t="str">
        <f t="shared" si="192"/>
        <v/>
      </c>
      <c r="FB831" s="112"/>
      <c r="FC831" s="21">
        <f>IF(OR($M831=PL①!$A$25,$M831=PL①!$A$26,$M831=PL①!$A$28,$M831=PL①!$A$29),1,0)</f>
        <v>0</v>
      </c>
      <c r="FF831" s="21">
        <f t="shared" si="193"/>
        <v>0</v>
      </c>
      <c r="FG831" s="21">
        <f t="shared" si="194"/>
        <v>0</v>
      </c>
      <c r="FH831" s="21">
        <f>IF(AND($AG831=PL①!$H$29,OR(入力①申請書項目!$M831=PL①!$A$25,入力①申請書項目!$M831=PL①!$A$26,入力①申請書項目!$M831=PL①!$A$27)),1,0)</f>
        <v>0</v>
      </c>
      <c r="FI831" s="21">
        <f>IF(AND($O$69=PL②!$G$1,入力①申請書項目!$AG831=PL①!$H$26,OR(入力①申請書項目!$M831=PL①!$A$25,入力①申請書項目!$M831=PL①!$A$26,入力①申請書項目!$M831=PL①!$A$28,入力①申請書項目!$M831=PL①!$A$29)),1,0)</f>
        <v>0</v>
      </c>
      <c r="FJ831" s="21">
        <f>IF(AND($AT831=PL①!$D$26,OR(入力①申請書項目!$M831=PL①!$A$25,入力①申請書項目!$M831=PL①!$A$26,入力①申請書項目!$M831=PL①!$A$27)),1,0)</f>
        <v>0</v>
      </c>
      <c r="FL831" s="37" t="str">
        <f t="shared" si="195"/>
        <v/>
      </c>
      <c r="FM831" s="37" t="str">
        <f t="shared" si="196"/>
        <v/>
      </c>
      <c r="FN831" s="37" t="str">
        <f t="shared" si="197"/>
        <v/>
      </c>
      <c r="FO831" s="37" t="str">
        <f t="shared" si="198"/>
        <v/>
      </c>
      <c r="FP831" s="37" t="str">
        <f t="shared" si="199"/>
        <v/>
      </c>
      <c r="FR831" s="54">
        <f t="shared" si="200"/>
        <v>1</v>
      </c>
      <c r="FS831" s="54" t="str">
        <f t="shared" si="201"/>
        <v/>
      </c>
    </row>
    <row r="832" spans="4:175">
      <c r="D832" s="410">
        <v>664</v>
      </c>
      <c r="E832" s="842"/>
      <c r="F832" s="843"/>
      <c r="G832" s="842"/>
      <c r="H832" s="843"/>
      <c r="I832" s="843"/>
      <c r="J832" s="842"/>
      <c r="K832" s="843"/>
      <c r="L832" s="843"/>
      <c r="M832" s="842"/>
      <c r="N832" s="842"/>
      <c r="O832" s="842"/>
      <c r="P832" s="842"/>
      <c r="Q832" s="853"/>
      <c r="R832" s="853"/>
      <c r="S832" s="853"/>
      <c r="T832" s="853"/>
      <c r="U832" s="853"/>
      <c r="V832" s="853"/>
      <c r="W832" s="853"/>
      <c r="X832" s="853"/>
      <c r="Y832" s="853"/>
      <c r="Z832" s="853"/>
      <c r="AA832" s="835"/>
      <c r="AB832" s="836"/>
      <c r="AC832" s="836"/>
      <c r="AD832" s="840"/>
      <c r="AE832" s="840"/>
      <c r="AF832" s="841"/>
      <c r="AG832" s="850"/>
      <c r="AH832" s="851"/>
      <c r="AI832" s="851"/>
      <c r="AJ832" s="852"/>
      <c r="AK832" s="839"/>
      <c r="AL832" s="839"/>
      <c r="AM832" s="839"/>
      <c r="AN832" s="854"/>
      <c r="AO832" s="840"/>
      <c r="AP832" s="849">
        <f t="shared" si="202"/>
        <v>0</v>
      </c>
      <c r="AQ832" s="849"/>
      <c r="AR832" s="849"/>
      <c r="AS832" s="849"/>
      <c r="AT832" s="847"/>
      <c r="AU832" s="848"/>
      <c r="AV832" s="834"/>
      <c r="AW832" s="834"/>
      <c r="AX832" s="834"/>
      <c r="AY832" s="834"/>
      <c r="AZ832" s="834"/>
      <c r="BA832" s="834"/>
      <c r="BB832" s="834"/>
      <c r="BC832" s="834"/>
      <c r="BD832" s="844"/>
      <c r="BE832" s="845"/>
      <c r="BF832" s="846"/>
      <c r="BG832" s="842"/>
      <c r="BH832" s="843"/>
      <c r="BI832" s="843"/>
      <c r="ET832" s="33"/>
      <c r="EU832" s="37">
        <f t="shared" si="189"/>
        <v>0</v>
      </c>
      <c r="EV832" s="37" t="str">
        <f t="shared" si="190"/>
        <v/>
      </c>
      <c r="EX832" s="21">
        <f>IF(AND(OR($M832=PL①!$A$25,$M832=PL①!$A$26,$M832=PL①!$A$27),OR($AG832=PL①!$H$26,$AG832=PL①!$H$27,$AG832=PL①!$H$28)),1,0)</f>
        <v>0</v>
      </c>
      <c r="EY832" s="21">
        <f t="shared" si="191"/>
        <v>0</v>
      </c>
      <c r="EZ832" s="112">
        <f>IF($EY832=0,1,IF($O$73="",0,VLOOKUP($O$73,PL②!$A$58:$P$1517,$EY832))+IF($AD$73="",0,VLOOKUP($AD$73,PL②!$A$58:$P$1517,$EY832))+IF($AS$73="",0,VLOOKUP($AS$73,PL②!$A$58:$P$1517,$EY832)))</f>
        <v>1</v>
      </c>
      <c r="FA832" s="21" t="str">
        <f t="shared" si="192"/>
        <v/>
      </c>
      <c r="FB832" s="112"/>
      <c r="FC832" s="21">
        <f>IF(OR($M832=PL①!$A$25,$M832=PL①!$A$26,$M832=PL①!$A$28,$M832=PL①!$A$29),1,0)</f>
        <v>0</v>
      </c>
      <c r="FF832" s="21">
        <f t="shared" si="193"/>
        <v>0</v>
      </c>
      <c r="FG832" s="21">
        <f t="shared" si="194"/>
        <v>0</v>
      </c>
      <c r="FH832" s="21">
        <f>IF(AND($AG832=PL①!$H$29,OR(入力①申請書項目!$M832=PL①!$A$25,入力①申請書項目!$M832=PL①!$A$26,入力①申請書項目!$M832=PL①!$A$27)),1,0)</f>
        <v>0</v>
      </c>
      <c r="FI832" s="21">
        <f>IF(AND($O$69=PL②!$G$1,入力①申請書項目!$AG832=PL①!$H$26,OR(入力①申請書項目!$M832=PL①!$A$25,入力①申請書項目!$M832=PL①!$A$26,入力①申請書項目!$M832=PL①!$A$28,入力①申請書項目!$M832=PL①!$A$29)),1,0)</f>
        <v>0</v>
      </c>
      <c r="FJ832" s="21">
        <f>IF(AND($AT832=PL①!$D$26,OR(入力①申請書項目!$M832=PL①!$A$25,入力①申請書項目!$M832=PL①!$A$26,入力①申請書項目!$M832=PL①!$A$27)),1,0)</f>
        <v>0</v>
      </c>
      <c r="FL832" s="37" t="str">
        <f t="shared" si="195"/>
        <v/>
      </c>
      <c r="FM832" s="37" t="str">
        <f t="shared" si="196"/>
        <v/>
      </c>
      <c r="FN832" s="37" t="str">
        <f t="shared" si="197"/>
        <v/>
      </c>
      <c r="FO832" s="37" t="str">
        <f t="shared" si="198"/>
        <v/>
      </c>
      <c r="FP832" s="37" t="str">
        <f t="shared" si="199"/>
        <v/>
      </c>
      <c r="FR832" s="54">
        <f t="shared" si="200"/>
        <v>1</v>
      </c>
      <c r="FS832" s="54" t="str">
        <f t="shared" si="201"/>
        <v/>
      </c>
    </row>
    <row r="833" spans="4:175">
      <c r="D833" s="410">
        <v>665</v>
      </c>
      <c r="E833" s="842"/>
      <c r="F833" s="843"/>
      <c r="G833" s="842"/>
      <c r="H833" s="843"/>
      <c r="I833" s="843"/>
      <c r="J833" s="842"/>
      <c r="K833" s="843"/>
      <c r="L833" s="843"/>
      <c r="M833" s="842"/>
      <c r="N833" s="842"/>
      <c r="O833" s="842"/>
      <c r="P833" s="842"/>
      <c r="Q833" s="853"/>
      <c r="R833" s="853"/>
      <c r="S833" s="853"/>
      <c r="T833" s="853"/>
      <c r="U833" s="853"/>
      <c r="V833" s="853"/>
      <c r="W833" s="853"/>
      <c r="X833" s="853"/>
      <c r="Y833" s="853"/>
      <c r="Z833" s="853"/>
      <c r="AA833" s="835"/>
      <c r="AB833" s="836"/>
      <c r="AC833" s="836"/>
      <c r="AD833" s="841"/>
      <c r="AE833" s="853"/>
      <c r="AF833" s="853"/>
      <c r="AG833" s="842"/>
      <c r="AH833" s="842"/>
      <c r="AI833" s="842"/>
      <c r="AJ833" s="842"/>
      <c r="AK833" s="839"/>
      <c r="AL833" s="839"/>
      <c r="AM833" s="839"/>
      <c r="AN833" s="853"/>
      <c r="AO833" s="853"/>
      <c r="AP833" s="849">
        <f t="shared" si="202"/>
        <v>0</v>
      </c>
      <c r="AQ833" s="849"/>
      <c r="AR833" s="849"/>
      <c r="AS833" s="849"/>
      <c r="AT833" s="855"/>
      <c r="AU833" s="855"/>
      <c r="AV833" s="834"/>
      <c r="AW833" s="834"/>
      <c r="AX833" s="834"/>
      <c r="AY833" s="834"/>
      <c r="AZ833" s="834"/>
      <c r="BA833" s="834"/>
      <c r="BB833" s="834"/>
      <c r="BC833" s="834"/>
      <c r="BD833" s="834"/>
      <c r="BE833" s="834"/>
      <c r="BF833" s="834"/>
      <c r="BG833" s="842"/>
      <c r="BH833" s="843"/>
      <c r="BI833" s="843"/>
      <c r="ET833" s="33"/>
      <c r="EU833" s="37">
        <f t="shared" si="189"/>
        <v>0</v>
      </c>
      <c r="EV833" s="37" t="str">
        <f t="shared" si="190"/>
        <v/>
      </c>
      <c r="EX833" s="21">
        <f>IF(AND(OR($M833=PL①!$A$25,$M833=PL①!$A$26,$M833=PL①!$A$27),OR($AG833=PL①!$H$26,$AG833=PL①!$H$27,$AG833=PL①!$H$28)),1,0)</f>
        <v>0</v>
      </c>
      <c r="EY833" s="21">
        <f t="shared" si="191"/>
        <v>0</v>
      </c>
      <c r="EZ833" s="112">
        <f>IF($EY833=0,1,IF($O$73="",0,VLOOKUP($O$73,PL②!$A$58:$P$1517,$EY833))+IF($AD$73="",0,VLOOKUP($AD$73,PL②!$A$58:$P$1517,$EY833))+IF($AS$73="",0,VLOOKUP($AS$73,PL②!$A$58:$P$1517,$EY833)))</f>
        <v>1</v>
      </c>
      <c r="FA833" s="21" t="str">
        <f t="shared" si="192"/>
        <v/>
      </c>
      <c r="FB833" s="112"/>
      <c r="FC833" s="21">
        <f>IF(OR($M833=PL①!$A$25,$M833=PL①!$A$26,$M833=PL①!$A$28,$M833=PL①!$A$29),1,0)</f>
        <v>0</v>
      </c>
      <c r="FF833" s="21">
        <f t="shared" si="193"/>
        <v>0</v>
      </c>
      <c r="FG833" s="21">
        <f t="shared" si="194"/>
        <v>0</v>
      </c>
      <c r="FH833" s="21">
        <f>IF(AND($AG833=PL①!$H$29,OR(入力①申請書項目!$M833=PL①!$A$25,入力①申請書項目!$M833=PL①!$A$26,入力①申請書項目!$M833=PL①!$A$27)),1,0)</f>
        <v>0</v>
      </c>
      <c r="FI833" s="21">
        <f>IF(AND($O$69=PL②!$G$1,入力①申請書項目!$AG833=PL①!$H$26,OR(入力①申請書項目!$M833=PL①!$A$25,入力①申請書項目!$M833=PL①!$A$26,入力①申請書項目!$M833=PL①!$A$28,入力①申請書項目!$M833=PL①!$A$29)),1,0)</f>
        <v>0</v>
      </c>
      <c r="FJ833" s="21">
        <f>IF(AND($AT833=PL①!$D$26,OR(入力①申請書項目!$M833=PL①!$A$25,入力①申請書項目!$M833=PL①!$A$26,入力①申請書項目!$M833=PL①!$A$27)),1,0)</f>
        <v>0</v>
      </c>
      <c r="FL833" s="37" t="str">
        <f t="shared" si="195"/>
        <v/>
      </c>
      <c r="FM833" s="37" t="str">
        <f t="shared" si="196"/>
        <v/>
      </c>
      <c r="FN833" s="37" t="str">
        <f t="shared" si="197"/>
        <v/>
      </c>
      <c r="FO833" s="37" t="str">
        <f t="shared" si="198"/>
        <v/>
      </c>
      <c r="FP833" s="37" t="str">
        <f t="shared" si="199"/>
        <v/>
      </c>
      <c r="FR833" s="54">
        <f t="shared" si="200"/>
        <v>1</v>
      </c>
      <c r="FS833" s="54" t="str">
        <f t="shared" si="201"/>
        <v/>
      </c>
    </row>
    <row r="834" spans="4:175">
      <c r="D834" s="410">
        <v>666</v>
      </c>
      <c r="E834" s="842"/>
      <c r="F834" s="843"/>
      <c r="G834" s="842"/>
      <c r="H834" s="843"/>
      <c r="I834" s="843"/>
      <c r="J834" s="842"/>
      <c r="K834" s="843"/>
      <c r="L834" s="843"/>
      <c r="M834" s="842"/>
      <c r="N834" s="842"/>
      <c r="O834" s="842"/>
      <c r="P834" s="842"/>
      <c r="Q834" s="853"/>
      <c r="R834" s="853"/>
      <c r="S834" s="853"/>
      <c r="T834" s="853"/>
      <c r="U834" s="853"/>
      <c r="V834" s="853"/>
      <c r="W834" s="853"/>
      <c r="X834" s="853"/>
      <c r="Y834" s="853"/>
      <c r="Z834" s="853"/>
      <c r="AA834" s="837"/>
      <c r="AB834" s="838"/>
      <c r="AC834" s="838"/>
      <c r="AD834" s="841"/>
      <c r="AE834" s="853"/>
      <c r="AF834" s="853"/>
      <c r="AG834" s="842"/>
      <c r="AH834" s="842"/>
      <c r="AI834" s="842"/>
      <c r="AJ834" s="842"/>
      <c r="AK834" s="839"/>
      <c r="AL834" s="839"/>
      <c r="AM834" s="839"/>
      <c r="AN834" s="853"/>
      <c r="AO834" s="853"/>
      <c r="AP834" s="849">
        <f t="shared" si="202"/>
        <v>0</v>
      </c>
      <c r="AQ834" s="849"/>
      <c r="AR834" s="849"/>
      <c r="AS834" s="849"/>
      <c r="AT834" s="855"/>
      <c r="AU834" s="855"/>
      <c r="AV834" s="834"/>
      <c r="AW834" s="834"/>
      <c r="AX834" s="834"/>
      <c r="AY834" s="834"/>
      <c r="AZ834" s="834"/>
      <c r="BA834" s="834"/>
      <c r="BB834" s="834"/>
      <c r="BC834" s="834"/>
      <c r="BD834" s="834"/>
      <c r="BE834" s="834"/>
      <c r="BF834" s="834"/>
      <c r="BG834" s="842"/>
      <c r="BH834" s="843"/>
      <c r="BI834" s="843"/>
      <c r="ET834" s="33"/>
      <c r="EU834" s="37">
        <f t="shared" si="189"/>
        <v>0</v>
      </c>
      <c r="EV834" s="37" t="str">
        <f t="shared" si="190"/>
        <v/>
      </c>
      <c r="EX834" s="21">
        <f>IF(AND(OR($M834=PL①!$A$25,$M834=PL①!$A$26,$M834=PL①!$A$27),OR($AG834=PL①!$H$26,$AG834=PL①!$H$27,$AG834=PL①!$H$28)),1,0)</f>
        <v>0</v>
      </c>
      <c r="EY834" s="21">
        <f t="shared" si="191"/>
        <v>0</v>
      </c>
      <c r="EZ834" s="112">
        <f>IF($EY834=0,1,IF($O$73="",0,VLOOKUP($O$73,PL②!$A$58:$P$1517,$EY834))+IF($AD$73="",0,VLOOKUP($AD$73,PL②!$A$58:$P$1517,$EY834))+IF($AS$73="",0,VLOOKUP($AS$73,PL②!$A$58:$P$1517,$EY834)))</f>
        <v>1</v>
      </c>
      <c r="FA834" s="21" t="str">
        <f t="shared" si="192"/>
        <v/>
      </c>
      <c r="FB834" s="112"/>
      <c r="FC834" s="21">
        <f>IF(OR($M834=PL①!$A$25,$M834=PL①!$A$26,$M834=PL①!$A$28,$M834=PL①!$A$29),1,0)</f>
        <v>0</v>
      </c>
      <c r="FF834" s="21">
        <f t="shared" si="193"/>
        <v>0</v>
      </c>
      <c r="FG834" s="21">
        <f t="shared" si="194"/>
        <v>0</v>
      </c>
      <c r="FH834" s="21">
        <f>IF(AND($AG834=PL①!$H$29,OR(入力①申請書項目!$M834=PL①!$A$25,入力①申請書項目!$M834=PL①!$A$26,入力①申請書項目!$M834=PL①!$A$27)),1,0)</f>
        <v>0</v>
      </c>
      <c r="FI834" s="21">
        <f>IF(AND($O$69=PL②!$G$1,入力①申請書項目!$AG834=PL①!$H$26,OR(入力①申請書項目!$M834=PL①!$A$25,入力①申請書項目!$M834=PL①!$A$26,入力①申請書項目!$M834=PL①!$A$28,入力①申請書項目!$M834=PL①!$A$29)),1,0)</f>
        <v>0</v>
      </c>
      <c r="FJ834" s="21">
        <f>IF(AND($AT834=PL①!$D$26,OR(入力①申請書項目!$M834=PL①!$A$25,入力①申請書項目!$M834=PL①!$A$26,入力①申請書項目!$M834=PL①!$A$27)),1,0)</f>
        <v>0</v>
      </c>
      <c r="FL834" s="37" t="str">
        <f t="shared" si="195"/>
        <v/>
      </c>
      <c r="FM834" s="37" t="str">
        <f t="shared" si="196"/>
        <v/>
      </c>
      <c r="FN834" s="37" t="str">
        <f t="shared" si="197"/>
        <v/>
      </c>
      <c r="FO834" s="37" t="str">
        <f t="shared" si="198"/>
        <v/>
      </c>
      <c r="FP834" s="37" t="str">
        <f t="shared" si="199"/>
        <v/>
      </c>
      <c r="FR834" s="54">
        <f t="shared" si="200"/>
        <v>1</v>
      </c>
      <c r="FS834" s="54" t="str">
        <f t="shared" si="201"/>
        <v/>
      </c>
    </row>
    <row r="835" spans="4:175">
      <c r="D835" s="410">
        <v>667</v>
      </c>
      <c r="E835" s="842"/>
      <c r="F835" s="843"/>
      <c r="G835" s="842"/>
      <c r="H835" s="843"/>
      <c r="I835" s="843"/>
      <c r="J835" s="842"/>
      <c r="K835" s="843"/>
      <c r="L835" s="843"/>
      <c r="M835" s="842"/>
      <c r="N835" s="842"/>
      <c r="O835" s="842"/>
      <c r="P835" s="842"/>
      <c r="Q835" s="853"/>
      <c r="R835" s="853"/>
      <c r="S835" s="853"/>
      <c r="T835" s="853"/>
      <c r="U835" s="853"/>
      <c r="V835" s="853"/>
      <c r="W835" s="853"/>
      <c r="X835" s="853"/>
      <c r="Y835" s="853"/>
      <c r="Z835" s="853"/>
      <c r="AA835" s="835"/>
      <c r="AB835" s="836"/>
      <c r="AC835" s="836"/>
      <c r="AD835" s="840"/>
      <c r="AE835" s="840"/>
      <c r="AF835" s="841"/>
      <c r="AG835" s="850"/>
      <c r="AH835" s="851"/>
      <c r="AI835" s="851"/>
      <c r="AJ835" s="852"/>
      <c r="AK835" s="839"/>
      <c r="AL835" s="839"/>
      <c r="AM835" s="839"/>
      <c r="AN835" s="854"/>
      <c r="AO835" s="840"/>
      <c r="AP835" s="849">
        <f t="shared" si="202"/>
        <v>0</v>
      </c>
      <c r="AQ835" s="849"/>
      <c r="AR835" s="849"/>
      <c r="AS835" s="849"/>
      <c r="AT835" s="847"/>
      <c r="AU835" s="848"/>
      <c r="AV835" s="834"/>
      <c r="AW835" s="834"/>
      <c r="AX835" s="834"/>
      <c r="AY835" s="834"/>
      <c r="AZ835" s="834"/>
      <c r="BA835" s="834"/>
      <c r="BB835" s="834"/>
      <c r="BC835" s="834"/>
      <c r="BD835" s="844"/>
      <c r="BE835" s="845"/>
      <c r="BF835" s="846"/>
      <c r="BG835" s="842"/>
      <c r="BH835" s="843"/>
      <c r="BI835" s="843"/>
      <c r="ET835" s="33"/>
      <c r="EU835" s="37">
        <f t="shared" si="189"/>
        <v>0</v>
      </c>
      <c r="EV835" s="37" t="str">
        <f t="shared" si="190"/>
        <v/>
      </c>
      <c r="EX835" s="21">
        <f>IF(AND(OR($M835=PL①!$A$25,$M835=PL①!$A$26,$M835=PL①!$A$27),OR($AG835=PL①!$H$26,$AG835=PL①!$H$27,$AG835=PL①!$H$28)),1,0)</f>
        <v>0</v>
      </c>
      <c r="EY835" s="21">
        <f t="shared" si="191"/>
        <v>0</v>
      </c>
      <c r="EZ835" s="112">
        <f>IF($EY835=0,1,IF($O$73="",0,VLOOKUP($O$73,PL②!$A$58:$P$1517,$EY835))+IF($AD$73="",0,VLOOKUP($AD$73,PL②!$A$58:$P$1517,$EY835))+IF($AS$73="",0,VLOOKUP($AS$73,PL②!$A$58:$P$1517,$EY835)))</f>
        <v>1</v>
      </c>
      <c r="FA835" s="21" t="str">
        <f t="shared" si="192"/>
        <v/>
      </c>
      <c r="FB835" s="112"/>
      <c r="FC835" s="21">
        <f>IF(OR($M835=PL①!$A$25,$M835=PL①!$A$26,$M835=PL①!$A$28,$M835=PL①!$A$29),1,0)</f>
        <v>0</v>
      </c>
      <c r="FF835" s="21">
        <f t="shared" si="193"/>
        <v>0</v>
      </c>
      <c r="FG835" s="21">
        <f t="shared" si="194"/>
        <v>0</v>
      </c>
      <c r="FH835" s="21">
        <f>IF(AND($AG835=PL①!$H$29,OR(入力①申請書項目!$M835=PL①!$A$25,入力①申請書項目!$M835=PL①!$A$26,入力①申請書項目!$M835=PL①!$A$27)),1,0)</f>
        <v>0</v>
      </c>
      <c r="FI835" s="21">
        <f>IF(AND($O$69=PL②!$G$1,入力①申請書項目!$AG835=PL①!$H$26,OR(入力①申請書項目!$M835=PL①!$A$25,入力①申請書項目!$M835=PL①!$A$26,入力①申請書項目!$M835=PL①!$A$28,入力①申請書項目!$M835=PL①!$A$29)),1,0)</f>
        <v>0</v>
      </c>
      <c r="FJ835" s="21">
        <f>IF(AND($AT835=PL①!$D$26,OR(入力①申請書項目!$M835=PL①!$A$25,入力①申請書項目!$M835=PL①!$A$26,入力①申請書項目!$M835=PL①!$A$27)),1,0)</f>
        <v>0</v>
      </c>
      <c r="FL835" s="37" t="str">
        <f t="shared" si="195"/>
        <v/>
      </c>
      <c r="FM835" s="37" t="str">
        <f t="shared" si="196"/>
        <v/>
      </c>
      <c r="FN835" s="37" t="str">
        <f t="shared" si="197"/>
        <v/>
      </c>
      <c r="FO835" s="37" t="str">
        <f t="shared" si="198"/>
        <v/>
      </c>
      <c r="FP835" s="37" t="str">
        <f t="shared" si="199"/>
        <v/>
      </c>
      <c r="FR835" s="54">
        <f t="shared" si="200"/>
        <v>1</v>
      </c>
      <c r="FS835" s="54" t="str">
        <f t="shared" si="201"/>
        <v/>
      </c>
    </row>
    <row r="836" spans="4:175">
      <c r="D836" s="410">
        <v>668</v>
      </c>
      <c r="E836" s="842"/>
      <c r="F836" s="843"/>
      <c r="G836" s="842"/>
      <c r="H836" s="843"/>
      <c r="I836" s="843"/>
      <c r="J836" s="842"/>
      <c r="K836" s="843"/>
      <c r="L836" s="843"/>
      <c r="M836" s="842"/>
      <c r="N836" s="842"/>
      <c r="O836" s="842"/>
      <c r="P836" s="842"/>
      <c r="Q836" s="853"/>
      <c r="R836" s="853"/>
      <c r="S836" s="853"/>
      <c r="T836" s="853"/>
      <c r="U836" s="853"/>
      <c r="V836" s="853"/>
      <c r="W836" s="853"/>
      <c r="X836" s="853"/>
      <c r="Y836" s="853"/>
      <c r="Z836" s="853"/>
      <c r="AA836" s="835"/>
      <c r="AB836" s="836"/>
      <c r="AC836" s="836"/>
      <c r="AD836" s="841"/>
      <c r="AE836" s="853"/>
      <c r="AF836" s="853"/>
      <c r="AG836" s="842"/>
      <c r="AH836" s="842"/>
      <c r="AI836" s="842"/>
      <c r="AJ836" s="842"/>
      <c r="AK836" s="839"/>
      <c r="AL836" s="839"/>
      <c r="AM836" s="839"/>
      <c r="AN836" s="853"/>
      <c r="AO836" s="853"/>
      <c r="AP836" s="849">
        <f t="shared" si="202"/>
        <v>0</v>
      </c>
      <c r="AQ836" s="849"/>
      <c r="AR836" s="849"/>
      <c r="AS836" s="849"/>
      <c r="AT836" s="855"/>
      <c r="AU836" s="855"/>
      <c r="AV836" s="834"/>
      <c r="AW836" s="834"/>
      <c r="AX836" s="834"/>
      <c r="AY836" s="834"/>
      <c r="AZ836" s="834"/>
      <c r="BA836" s="834"/>
      <c r="BB836" s="834"/>
      <c r="BC836" s="834"/>
      <c r="BD836" s="834"/>
      <c r="BE836" s="834"/>
      <c r="BF836" s="834"/>
      <c r="BG836" s="842"/>
      <c r="BH836" s="843"/>
      <c r="BI836" s="843"/>
      <c r="ET836" s="33"/>
      <c r="EU836" s="37">
        <f t="shared" si="189"/>
        <v>0</v>
      </c>
      <c r="EV836" s="37" t="str">
        <f t="shared" si="190"/>
        <v/>
      </c>
      <c r="EX836" s="21">
        <f>IF(AND(OR($M836=PL①!$A$25,$M836=PL①!$A$26,$M836=PL①!$A$27),OR($AG836=PL①!$H$26,$AG836=PL①!$H$27,$AG836=PL①!$H$28)),1,0)</f>
        <v>0</v>
      </c>
      <c r="EY836" s="21">
        <f t="shared" si="191"/>
        <v>0</v>
      </c>
      <c r="EZ836" s="112">
        <f>IF($EY836=0,1,IF($O$73="",0,VLOOKUP($O$73,PL②!$A$58:$P$1517,$EY836))+IF($AD$73="",0,VLOOKUP($AD$73,PL②!$A$58:$P$1517,$EY836))+IF($AS$73="",0,VLOOKUP($AS$73,PL②!$A$58:$P$1517,$EY836)))</f>
        <v>1</v>
      </c>
      <c r="FA836" s="21" t="str">
        <f t="shared" si="192"/>
        <v/>
      </c>
      <c r="FB836" s="112"/>
      <c r="FC836" s="21">
        <f>IF(OR($M836=PL①!$A$25,$M836=PL①!$A$26,$M836=PL①!$A$28,$M836=PL①!$A$29),1,0)</f>
        <v>0</v>
      </c>
      <c r="FF836" s="21">
        <f t="shared" si="193"/>
        <v>0</v>
      </c>
      <c r="FG836" s="21">
        <f t="shared" si="194"/>
        <v>0</v>
      </c>
      <c r="FH836" s="21">
        <f>IF(AND($AG836=PL①!$H$29,OR(入力①申請書項目!$M836=PL①!$A$25,入力①申請書項目!$M836=PL①!$A$26,入力①申請書項目!$M836=PL①!$A$27)),1,0)</f>
        <v>0</v>
      </c>
      <c r="FI836" s="21">
        <f>IF(AND($O$69=PL②!$G$1,入力①申請書項目!$AG836=PL①!$H$26,OR(入力①申請書項目!$M836=PL①!$A$25,入力①申請書項目!$M836=PL①!$A$26,入力①申請書項目!$M836=PL①!$A$28,入力①申請書項目!$M836=PL①!$A$29)),1,0)</f>
        <v>0</v>
      </c>
      <c r="FJ836" s="21">
        <f>IF(AND($AT836=PL①!$D$26,OR(入力①申請書項目!$M836=PL①!$A$25,入力①申請書項目!$M836=PL①!$A$26,入力①申請書項目!$M836=PL①!$A$27)),1,0)</f>
        <v>0</v>
      </c>
      <c r="FL836" s="37" t="str">
        <f t="shared" si="195"/>
        <v/>
      </c>
      <c r="FM836" s="37" t="str">
        <f t="shared" si="196"/>
        <v/>
      </c>
      <c r="FN836" s="37" t="str">
        <f t="shared" si="197"/>
        <v/>
      </c>
      <c r="FO836" s="37" t="str">
        <f t="shared" si="198"/>
        <v/>
      </c>
      <c r="FP836" s="37" t="str">
        <f t="shared" si="199"/>
        <v/>
      </c>
      <c r="FR836" s="54">
        <f t="shared" si="200"/>
        <v>1</v>
      </c>
      <c r="FS836" s="54" t="str">
        <f t="shared" si="201"/>
        <v/>
      </c>
    </row>
    <row r="837" spans="4:175">
      <c r="D837" s="410">
        <v>669</v>
      </c>
      <c r="E837" s="842"/>
      <c r="F837" s="843"/>
      <c r="G837" s="842"/>
      <c r="H837" s="843"/>
      <c r="I837" s="843"/>
      <c r="J837" s="842"/>
      <c r="K837" s="843"/>
      <c r="L837" s="843"/>
      <c r="M837" s="842"/>
      <c r="N837" s="842"/>
      <c r="O837" s="842"/>
      <c r="P837" s="842"/>
      <c r="Q837" s="853"/>
      <c r="R837" s="853"/>
      <c r="S837" s="853"/>
      <c r="T837" s="853"/>
      <c r="U837" s="853"/>
      <c r="V837" s="853"/>
      <c r="W837" s="853"/>
      <c r="X837" s="853"/>
      <c r="Y837" s="853"/>
      <c r="Z837" s="853"/>
      <c r="AA837" s="837"/>
      <c r="AB837" s="838"/>
      <c r="AC837" s="838"/>
      <c r="AD837" s="841"/>
      <c r="AE837" s="853"/>
      <c r="AF837" s="853"/>
      <c r="AG837" s="842"/>
      <c r="AH837" s="842"/>
      <c r="AI837" s="842"/>
      <c r="AJ837" s="842"/>
      <c r="AK837" s="839"/>
      <c r="AL837" s="839"/>
      <c r="AM837" s="839"/>
      <c r="AN837" s="853"/>
      <c r="AO837" s="853"/>
      <c r="AP837" s="849">
        <f t="shared" si="202"/>
        <v>0</v>
      </c>
      <c r="AQ837" s="849"/>
      <c r="AR837" s="849"/>
      <c r="AS837" s="849"/>
      <c r="AT837" s="855"/>
      <c r="AU837" s="855"/>
      <c r="AV837" s="834"/>
      <c r="AW837" s="834"/>
      <c r="AX837" s="834"/>
      <c r="AY837" s="834"/>
      <c r="AZ837" s="834"/>
      <c r="BA837" s="834"/>
      <c r="BB837" s="834"/>
      <c r="BC837" s="834"/>
      <c r="BD837" s="834"/>
      <c r="BE837" s="834"/>
      <c r="BF837" s="834"/>
      <c r="BG837" s="842"/>
      <c r="BH837" s="843"/>
      <c r="BI837" s="843"/>
      <c r="ET837" s="33"/>
      <c r="EU837" s="37">
        <f t="shared" si="189"/>
        <v>0</v>
      </c>
      <c r="EV837" s="37" t="str">
        <f t="shared" si="190"/>
        <v/>
      </c>
      <c r="EX837" s="21">
        <f>IF(AND(OR($M837=PL①!$A$25,$M837=PL①!$A$26,$M837=PL①!$A$27),OR($AG837=PL①!$H$26,$AG837=PL①!$H$27,$AG837=PL①!$H$28)),1,0)</f>
        <v>0</v>
      </c>
      <c r="EY837" s="21">
        <f t="shared" si="191"/>
        <v>0</v>
      </c>
      <c r="EZ837" s="112">
        <f>IF($EY837=0,1,IF($O$73="",0,VLOOKUP($O$73,PL②!$A$58:$P$1517,$EY837))+IF($AD$73="",0,VLOOKUP($AD$73,PL②!$A$58:$P$1517,$EY837))+IF($AS$73="",0,VLOOKUP($AS$73,PL②!$A$58:$P$1517,$EY837)))</f>
        <v>1</v>
      </c>
      <c r="FA837" s="21" t="str">
        <f t="shared" si="192"/>
        <v/>
      </c>
      <c r="FB837" s="112"/>
      <c r="FC837" s="21">
        <f>IF(OR($M837=PL①!$A$25,$M837=PL①!$A$26,$M837=PL①!$A$28,$M837=PL①!$A$29),1,0)</f>
        <v>0</v>
      </c>
      <c r="FF837" s="21">
        <f t="shared" si="193"/>
        <v>0</v>
      </c>
      <c r="FG837" s="21">
        <f t="shared" si="194"/>
        <v>0</v>
      </c>
      <c r="FH837" s="21">
        <f>IF(AND($AG837=PL①!$H$29,OR(入力①申請書項目!$M837=PL①!$A$25,入力①申請書項目!$M837=PL①!$A$26,入力①申請書項目!$M837=PL①!$A$27)),1,0)</f>
        <v>0</v>
      </c>
      <c r="FI837" s="21">
        <f>IF(AND($O$69=PL②!$G$1,入力①申請書項目!$AG837=PL①!$H$26,OR(入力①申請書項目!$M837=PL①!$A$25,入力①申請書項目!$M837=PL①!$A$26,入力①申請書項目!$M837=PL①!$A$28,入力①申請書項目!$M837=PL①!$A$29)),1,0)</f>
        <v>0</v>
      </c>
      <c r="FJ837" s="21">
        <f>IF(AND($AT837=PL①!$D$26,OR(入力①申請書項目!$M837=PL①!$A$25,入力①申請書項目!$M837=PL①!$A$26,入力①申請書項目!$M837=PL①!$A$27)),1,0)</f>
        <v>0</v>
      </c>
      <c r="FL837" s="37" t="str">
        <f t="shared" si="195"/>
        <v/>
      </c>
      <c r="FM837" s="37" t="str">
        <f t="shared" si="196"/>
        <v/>
      </c>
      <c r="FN837" s="37" t="str">
        <f t="shared" si="197"/>
        <v/>
      </c>
      <c r="FO837" s="37" t="str">
        <f t="shared" si="198"/>
        <v/>
      </c>
      <c r="FP837" s="37" t="str">
        <f t="shared" si="199"/>
        <v/>
      </c>
      <c r="FR837" s="54">
        <f t="shared" si="200"/>
        <v>1</v>
      </c>
      <c r="FS837" s="54" t="str">
        <f t="shared" si="201"/>
        <v/>
      </c>
    </row>
    <row r="838" spans="4:175">
      <c r="D838" s="410">
        <v>670</v>
      </c>
      <c r="E838" s="842"/>
      <c r="F838" s="843"/>
      <c r="G838" s="842"/>
      <c r="H838" s="843"/>
      <c r="I838" s="843"/>
      <c r="J838" s="842"/>
      <c r="K838" s="843"/>
      <c r="L838" s="843"/>
      <c r="M838" s="842"/>
      <c r="N838" s="842"/>
      <c r="O838" s="842"/>
      <c r="P838" s="842"/>
      <c r="Q838" s="853"/>
      <c r="R838" s="853"/>
      <c r="S838" s="853"/>
      <c r="T838" s="853"/>
      <c r="U838" s="853"/>
      <c r="V838" s="853"/>
      <c r="W838" s="853"/>
      <c r="X838" s="853"/>
      <c r="Y838" s="853"/>
      <c r="Z838" s="853"/>
      <c r="AA838" s="835"/>
      <c r="AB838" s="836"/>
      <c r="AC838" s="836"/>
      <c r="AD838" s="840"/>
      <c r="AE838" s="840"/>
      <c r="AF838" s="841"/>
      <c r="AG838" s="850"/>
      <c r="AH838" s="851"/>
      <c r="AI838" s="851"/>
      <c r="AJ838" s="852"/>
      <c r="AK838" s="839"/>
      <c r="AL838" s="839"/>
      <c r="AM838" s="839"/>
      <c r="AN838" s="854"/>
      <c r="AO838" s="840"/>
      <c r="AP838" s="849">
        <f t="shared" si="202"/>
        <v>0</v>
      </c>
      <c r="AQ838" s="849"/>
      <c r="AR838" s="849"/>
      <c r="AS838" s="849"/>
      <c r="AT838" s="847"/>
      <c r="AU838" s="848"/>
      <c r="AV838" s="834"/>
      <c r="AW838" s="834"/>
      <c r="AX838" s="834"/>
      <c r="AY838" s="834"/>
      <c r="AZ838" s="834"/>
      <c r="BA838" s="834"/>
      <c r="BB838" s="834"/>
      <c r="BC838" s="834"/>
      <c r="BD838" s="844"/>
      <c r="BE838" s="845"/>
      <c r="BF838" s="846"/>
      <c r="BG838" s="842"/>
      <c r="BH838" s="843"/>
      <c r="BI838" s="843"/>
      <c r="ET838" s="33"/>
      <c r="EU838" s="37">
        <f t="shared" si="189"/>
        <v>0</v>
      </c>
      <c r="EV838" s="37" t="str">
        <f t="shared" si="190"/>
        <v/>
      </c>
      <c r="EX838" s="21">
        <f>IF(AND(OR($M838=PL①!$A$25,$M838=PL①!$A$26,$M838=PL①!$A$27),OR($AG838=PL①!$H$26,$AG838=PL①!$H$27,$AG838=PL①!$H$28)),1,0)</f>
        <v>0</v>
      </c>
      <c r="EY838" s="21">
        <f t="shared" si="191"/>
        <v>0</v>
      </c>
      <c r="EZ838" s="112">
        <f>IF($EY838=0,1,IF($O$73="",0,VLOOKUP($O$73,PL②!$A$58:$P$1517,$EY838))+IF($AD$73="",0,VLOOKUP($AD$73,PL②!$A$58:$P$1517,$EY838))+IF($AS$73="",0,VLOOKUP($AS$73,PL②!$A$58:$P$1517,$EY838)))</f>
        <v>1</v>
      </c>
      <c r="FA838" s="21" t="str">
        <f t="shared" si="192"/>
        <v/>
      </c>
      <c r="FB838" s="112"/>
      <c r="FC838" s="21">
        <f>IF(OR($M838=PL①!$A$25,$M838=PL①!$A$26,$M838=PL①!$A$28,$M838=PL①!$A$29),1,0)</f>
        <v>0</v>
      </c>
      <c r="FF838" s="21">
        <f t="shared" si="193"/>
        <v>0</v>
      </c>
      <c r="FG838" s="21">
        <f t="shared" si="194"/>
        <v>0</v>
      </c>
      <c r="FH838" s="21">
        <f>IF(AND($AG838=PL①!$H$29,OR(入力①申請書項目!$M838=PL①!$A$25,入力①申請書項目!$M838=PL①!$A$26,入力①申請書項目!$M838=PL①!$A$27)),1,0)</f>
        <v>0</v>
      </c>
      <c r="FI838" s="21">
        <f>IF(AND($O$69=PL②!$G$1,入力①申請書項目!$AG838=PL①!$H$26,OR(入力①申請書項目!$M838=PL①!$A$25,入力①申請書項目!$M838=PL①!$A$26,入力①申請書項目!$M838=PL①!$A$28,入力①申請書項目!$M838=PL①!$A$29)),1,0)</f>
        <v>0</v>
      </c>
      <c r="FJ838" s="21">
        <f>IF(AND($AT838=PL①!$D$26,OR(入力①申請書項目!$M838=PL①!$A$25,入力①申請書項目!$M838=PL①!$A$26,入力①申請書項目!$M838=PL①!$A$27)),1,0)</f>
        <v>0</v>
      </c>
      <c r="FL838" s="37" t="str">
        <f t="shared" si="195"/>
        <v/>
      </c>
      <c r="FM838" s="37" t="str">
        <f t="shared" si="196"/>
        <v/>
      </c>
      <c r="FN838" s="37" t="str">
        <f t="shared" si="197"/>
        <v/>
      </c>
      <c r="FO838" s="37" t="str">
        <f t="shared" si="198"/>
        <v/>
      </c>
      <c r="FP838" s="37" t="str">
        <f t="shared" si="199"/>
        <v/>
      </c>
      <c r="FR838" s="54">
        <f t="shared" si="200"/>
        <v>1</v>
      </c>
      <c r="FS838" s="54" t="str">
        <f t="shared" si="201"/>
        <v/>
      </c>
    </row>
    <row r="839" spans="4:175">
      <c r="D839" s="410">
        <v>671</v>
      </c>
      <c r="E839" s="842"/>
      <c r="F839" s="843"/>
      <c r="G839" s="842"/>
      <c r="H839" s="843"/>
      <c r="I839" s="843"/>
      <c r="J839" s="842"/>
      <c r="K839" s="843"/>
      <c r="L839" s="843"/>
      <c r="M839" s="842"/>
      <c r="N839" s="842"/>
      <c r="O839" s="842"/>
      <c r="P839" s="842"/>
      <c r="Q839" s="853"/>
      <c r="R839" s="853"/>
      <c r="S839" s="853"/>
      <c r="T839" s="853"/>
      <c r="U839" s="853"/>
      <c r="V839" s="853"/>
      <c r="W839" s="853"/>
      <c r="X839" s="853"/>
      <c r="Y839" s="853"/>
      <c r="Z839" s="853"/>
      <c r="AA839" s="835"/>
      <c r="AB839" s="836"/>
      <c r="AC839" s="836"/>
      <c r="AD839" s="841"/>
      <c r="AE839" s="853"/>
      <c r="AF839" s="853"/>
      <c r="AG839" s="842"/>
      <c r="AH839" s="842"/>
      <c r="AI839" s="842"/>
      <c r="AJ839" s="842"/>
      <c r="AK839" s="839"/>
      <c r="AL839" s="839"/>
      <c r="AM839" s="839"/>
      <c r="AN839" s="853"/>
      <c r="AO839" s="853"/>
      <c r="AP839" s="849">
        <f t="shared" si="202"/>
        <v>0</v>
      </c>
      <c r="AQ839" s="849"/>
      <c r="AR839" s="849"/>
      <c r="AS839" s="849"/>
      <c r="AT839" s="855"/>
      <c r="AU839" s="855"/>
      <c r="AV839" s="834"/>
      <c r="AW839" s="834"/>
      <c r="AX839" s="834"/>
      <c r="AY839" s="834"/>
      <c r="AZ839" s="834"/>
      <c r="BA839" s="834"/>
      <c r="BB839" s="834"/>
      <c r="BC839" s="834"/>
      <c r="BD839" s="834"/>
      <c r="BE839" s="834"/>
      <c r="BF839" s="834"/>
      <c r="BG839" s="842"/>
      <c r="BH839" s="843"/>
      <c r="BI839" s="843"/>
      <c r="ET839" s="33"/>
      <c r="EU839" s="37">
        <f t="shared" si="189"/>
        <v>0</v>
      </c>
      <c r="EV839" s="37" t="str">
        <f t="shared" si="190"/>
        <v/>
      </c>
      <c r="EX839" s="21">
        <f>IF(AND(OR($M839=PL①!$A$25,$M839=PL①!$A$26,$M839=PL①!$A$27),OR($AG839=PL①!$H$26,$AG839=PL①!$H$27,$AG839=PL①!$H$28)),1,0)</f>
        <v>0</v>
      </c>
      <c r="EY839" s="21">
        <f t="shared" si="191"/>
        <v>0</v>
      </c>
      <c r="EZ839" s="112">
        <f>IF($EY839=0,1,IF($O$73="",0,VLOOKUP($O$73,PL②!$A$58:$P$1517,$EY839))+IF($AD$73="",0,VLOOKUP($AD$73,PL②!$A$58:$P$1517,$EY839))+IF($AS$73="",0,VLOOKUP($AS$73,PL②!$A$58:$P$1517,$EY839)))</f>
        <v>1</v>
      </c>
      <c r="FA839" s="21" t="str">
        <f t="shared" si="192"/>
        <v/>
      </c>
      <c r="FB839" s="112"/>
      <c r="FC839" s="21">
        <f>IF(OR($M839=PL①!$A$25,$M839=PL①!$A$26,$M839=PL①!$A$28,$M839=PL①!$A$29),1,0)</f>
        <v>0</v>
      </c>
      <c r="FF839" s="21">
        <f t="shared" si="193"/>
        <v>0</v>
      </c>
      <c r="FG839" s="21">
        <f t="shared" si="194"/>
        <v>0</v>
      </c>
      <c r="FH839" s="21">
        <f>IF(AND($AG839=PL①!$H$29,OR(入力①申請書項目!$M839=PL①!$A$25,入力①申請書項目!$M839=PL①!$A$26,入力①申請書項目!$M839=PL①!$A$27)),1,0)</f>
        <v>0</v>
      </c>
      <c r="FI839" s="21">
        <f>IF(AND($O$69=PL②!$G$1,入力①申請書項目!$AG839=PL①!$H$26,OR(入力①申請書項目!$M839=PL①!$A$25,入力①申請書項目!$M839=PL①!$A$26,入力①申請書項目!$M839=PL①!$A$28,入力①申請書項目!$M839=PL①!$A$29)),1,0)</f>
        <v>0</v>
      </c>
      <c r="FJ839" s="21">
        <f>IF(AND($AT839=PL①!$D$26,OR(入力①申請書項目!$M839=PL①!$A$25,入力①申請書項目!$M839=PL①!$A$26,入力①申請書項目!$M839=PL①!$A$27)),1,0)</f>
        <v>0</v>
      </c>
      <c r="FL839" s="37" t="str">
        <f t="shared" si="195"/>
        <v/>
      </c>
      <c r="FM839" s="37" t="str">
        <f t="shared" si="196"/>
        <v/>
      </c>
      <c r="FN839" s="37" t="str">
        <f t="shared" si="197"/>
        <v/>
      </c>
      <c r="FO839" s="37" t="str">
        <f t="shared" si="198"/>
        <v/>
      </c>
      <c r="FP839" s="37" t="str">
        <f t="shared" si="199"/>
        <v/>
      </c>
      <c r="FR839" s="54">
        <f t="shared" si="200"/>
        <v>1</v>
      </c>
      <c r="FS839" s="54" t="str">
        <f t="shared" si="201"/>
        <v/>
      </c>
    </row>
    <row r="840" spans="4:175">
      <c r="D840" s="410">
        <v>672</v>
      </c>
      <c r="E840" s="842"/>
      <c r="F840" s="843"/>
      <c r="G840" s="842"/>
      <c r="H840" s="843"/>
      <c r="I840" s="843"/>
      <c r="J840" s="842"/>
      <c r="K840" s="843"/>
      <c r="L840" s="843"/>
      <c r="M840" s="842"/>
      <c r="N840" s="842"/>
      <c r="O840" s="842"/>
      <c r="P840" s="842"/>
      <c r="Q840" s="853"/>
      <c r="R840" s="853"/>
      <c r="S840" s="853"/>
      <c r="T840" s="853"/>
      <c r="U840" s="853"/>
      <c r="V840" s="853"/>
      <c r="W840" s="853"/>
      <c r="X840" s="853"/>
      <c r="Y840" s="853"/>
      <c r="Z840" s="853"/>
      <c r="AA840" s="837"/>
      <c r="AB840" s="838"/>
      <c r="AC840" s="838"/>
      <c r="AD840" s="841"/>
      <c r="AE840" s="853"/>
      <c r="AF840" s="853"/>
      <c r="AG840" s="842"/>
      <c r="AH840" s="842"/>
      <c r="AI840" s="842"/>
      <c r="AJ840" s="842"/>
      <c r="AK840" s="839"/>
      <c r="AL840" s="839"/>
      <c r="AM840" s="839"/>
      <c r="AN840" s="853"/>
      <c r="AO840" s="853"/>
      <c r="AP840" s="849">
        <f t="shared" si="202"/>
        <v>0</v>
      </c>
      <c r="AQ840" s="849"/>
      <c r="AR840" s="849"/>
      <c r="AS840" s="849"/>
      <c r="AT840" s="855"/>
      <c r="AU840" s="855"/>
      <c r="AV840" s="834"/>
      <c r="AW840" s="834"/>
      <c r="AX840" s="834"/>
      <c r="AY840" s="834"/>
      <c r="AZ840" s="834"/>
      <c r="BA840" s="834"/>
      <c r="BB840" s="834"/>
      <c r="BC840" s="834"/>
      <c r="BD840" s="834"/>
      <c r="BE840" s="834"/>
      <c r="BF840" s="834"/>
      <c r="BG840" s="842"/>
      <c r="BH840" s="843"/>
      <c r="BI840" s="843"/>
      <c r="ET840" s="33"/>
      <c r="EU840" s="37">
        <f t="shared" si="189"/>
        <v>0</v>
      </c>
      <c r="EV840" s="37" t="str">
        <f t="shared" si="190"/>
        <v/>
      </c>
      <c r="EX840" s="21">
        <f>IF(AND(OR($M840=PL①!$A$25,$M840=PL①!$A$26,$M840=PL①!$A$27),OR($AG840=PL①!$H$26,$AG840=PL①!$H$27,$AG840=PL①!$H$28)),1,0)</f>
        <v>0</v>
      </c>
      <c r="EY840" s="21">
        <f t="shared" si="191"/>
        <v>0</v>
      </c>
      <c r="EZ840" s="112">
        <f>IF($EY840=0,1,IF($O$73="",0,VLOOKUP($O$73,PL②!$A$58:$P$1517,$EY840))+IF($AD$73="",0,VLOOKUP($AD$73,PL②!$A$58:$P$1517,$EY840))+IF($AS$73="",0,VLOOKUP($AS$73,PL②!$A$58:$P$1517,$EY840)))</f>
        <v>1</v>
      </c>
      <c r="FA840" s="21" t="str">
        <f t="shared" si="192"/>
        <v/>
      </c>
      <c r="FB840" s="112"/>
      <c r="FC840" s="21">
        <f>IF(OR($M840=PL①!$A$25,$M840=PL①!$A$26,$M840=PL①!$A$28,$M840=PL①!$A$29),1,0)</f>
        <v>0</v>
      </c>
      <c r="FF840" s="21">
        <f t="shared" si="193"/>
        <v>0</v>
      </c>
      <c r="FG840" s="21">
        <f t="shared" si="194"/>
        <v>0</v>
      </c>
      <c r="FH840" s="21">
        <f>IF(AND($AG840=PL①!$H$29,OR(入力①申請書項目!$M840=PL①!$A$25,入力①申請書項目!$M840=PL①!$A$26,入力①申請書項目!$M840=PL①!$A$27)),1,0)</f>
        <v>0</v>
      </c>
      <c r="FI840" s="21">
        <f>IF(AND($O$69=PL②!$G$1,入力①申請書項目!$AG840=PL①!$H$26,OR(入力①申請書項目!$M840=PL①!$A$25,入力①申請書項目!$M840=PL①!$A$26,入力①申請書項目!$M840=PL①!$A$28,入力①申請書項目!$M840=PL①!$A$29)),1,0)</f>
        <v>0</v>
      </c>
      <c r="FJ840" s="21">
        <f>IF(AND($AT840=PL①!$D$26,OR(入力①申請書項目!$M840=PL①!$A$25,入力①申請書項目!$M840=PL①!$A$26,入力①申請書項目!$M840=PL①!$A$27)),1,0)</f>
        <v>0</v>
      </c>
      <c r="FL840" s="37" t="str">
        <f t="shared" si="195"/>
        <v/>
      </c>
      <c r="FM840" s="37" t="str">
        <f t="shared" si="196"/>
        <v/>
      </c>
      <c r="FN840" s="37" t="str">
        <f t="shared" si="197"/>
        <v/>
      </c>
      <c r="FO840" s="37" t="str">
        <f t="shared" si="198"/>
        <v/>
      </c>
      <c r="FP840" s="37" t="str">
        <f t="shared" si="199"/>
        <v/>
      </c>
      <c r="FR840" s="54">
        <f t="shared" si="200"/>
        <v>1</v>
      </c>
      <c r="FS840" s="54" t="str">
        <f t="shared" si="201"/>
        <v/>
      </c>
    </row>
    <row r="841" spans="4:175">
      <c r="D841" s="410">
        <v>673</v>
      </c>
      <c r="E841" s="842"/>
      <c r="F841" s="843"/>
      <c r="G841" s="842"/>
      <c r="H841" s="843"/>
      <c r="I841" s="843"/>
      <c r="J841" s="842"/>
      <c r="K841" s="843"/>
      <c r="L841" s="843"/>
      <c r="M841" s="842"/>
      <c r="N841" s="842"/>
      <c r="O841" s="842"/>
      <c r="P841" s="842"/>
      <c r="Q841" s="853"/>
      <c r="R841" s="853"/>
      <c r="S841" s="853"/>
      <c r="T841" s="853"/>
      <c r="U841" s="853"/>
      <c r="V841" s="853"/>
      <c r="W841" s="853"/>
      <c r="X841" s="853"/>
      <c r="Y841" s="853"/>
      <c r="Z841" s="853"/>
      <c r="AA841" s="835"/>
      <c r="AB841" s="836"/>
      <c r="AC841" s="836"/>
      <c r="AD841" s="840"/>
      <c r="AE841" s="840"/>
      <c r="AF841" s="841"/>
      <c r="AG841" s="850"/>
      <c r="AH841" s="851"/>
      <c r="AI841" s="851"/>
      <c r="AJ841" s="852"/>
      <c r="AK841" s="839"/>
      <c r="AL841" s="839"/>
      <c r="AM841" s="839"/>
      <c r="AN841" s="854"/>
      <c r="AO841" s="840"/>
      <c r="AP841" s="849">
        <f t="shared" si="202"/>
        <v>0</v>
      </c>
      <c r="AQ841" s="849"/>
      <c r="AR841" s="849"/>
      <c r="AS841" s="849"/>
      <c r="AT841" s="847"/>
      <c r="AU841" s="848"/>
      <c r="AV841" s="834"/>
      <c r="AW841" s="834"/>
      <c r="AX841" s="834"/>
      <c r="AY841" s="834"/>
      <c r="AZ841" s="834"/>
      <c r="BA841" s="834"/>
      <c r="BB841" s="834"/>
      <c r="BC841" s="834"/>
      <c r="BD841" s="844"/>
      <c r="BE841" s="845"/>
      <c r="BF841" s="846"/>
      <c r="BG841" s="842"/>
      <c r="BH841" s="843"/>
      <c r="BI841" s="843"/>
      <c r="ET841" s="33"/>
      <c r="EU841" s="37">
        <f t="shared" si="189"/>
        <v>0</v>
      </c>
      <c r="EV841" s="37" t="str">
        <f t="shared" si="190"/>
        <v/>
      </c>
      <c r="EX841" s="21">
        <f>IF(AND(OR($M841=PL①!$A$25,$M841=PL①!$A$26,$M841=PL①!$A$27),OR($AG841=PL①!$H$26,$AG841=PL①!$H$27,$AG841=PL①!$H$28)),1,0)</f>
        <v>0</v>
      </c>
      <c r="EY841" s="21">
        <f t="shared" si="191"/>
        <v>0</v>
      </c>
      <c r="EZ841" s="112">
        <f>IF($EY841=0,1,IF($O$73="",0,VLOOKUP($O$73,PL②!$A$58:$P$1517,$EY841))+IF($AD$73="",0,VLOOKUP($AD$73,PL②!$A$58:$P$1517,$EY841))+IF($AS$73="",0,VLOOKUP($AS$73,PL②!$A$58:$P$1517,$EY841)))</f>
        <v>1</v>
      </c>
      <c r="FA841" s="21" t="str">
        <f t="shared" si="192"/>
        <v/>
      </c>
      <c r="FB841" s="112"/>
      <c r="FC841" s="21">
        <f>IF(OR($M841=PL①!$A$25,$M841=PL①!$A$26,$M841=PL①!$A$28,$M841=PL①!$A$29),1,0)</f>
        <v>0</v>
      </c>
      <c r="FF841" s="21">
        <f t="shared" si="193"/>
        <v>0</v>
      </c>
      <c r="FG841" s="21">
        <f t="shared" si="194"/>
        <v>0</v>
      </c>
      <c r="FH841" s="21">
        <f>IF(AND($AG841=PL①!$H$29,OR(入力①申請書項目!$M841=PL①!$A$25,入力①申請書項目!$M841=PL①!$A$26,入力①申請書項目!$M841=PL①!$A$27)),1,0)</f>
        <v>0</v>
      </c>
      <c r="FI841" s="21">
        <f>IF(AND($O$69=PL②!$G$1,入力①申請書項目!$AG841=PL①!$H$26,OR(入力①申請書項目!$M841=PL①!$A$25,入力①申請書項目!$M841=PL①!$A$26,入力①申請書項目!$M841=PL①!$A$28,入力①申請書項目!$M841=PL①!$A$29)),1,0)</f>
        <v>0</v>
      </c>
      <c r="FJ841" s="21">
        <f>IF(AND($AT841=PL①!$D$26,OR(入力①申請書項目!$M841=PL①!$A$25,入力①申請書項目!$M841=PL①!$A$26,入力①申請書項目!$M841=PL①!$A$27)),1,0)</f>
        <v>0</v>
      </c>
      <c r="FL841" s="37" t="str">
        <f t="shared" si="195"/>
        <v/>
      </c>
      <c r="FM841" s="37" t="str">
        <f t="shared" si="196"/>
        <v/>
      </c>
      <c r="FN841" s="37" t="str">
        <f t="shared" si="197"/>
        <v/>
      </c>
      <c r="FO841" s="37" t="str">
        <f t="shared" si="198"/>
        <v/>
      </c>
      <c r="FP841" s="37" t="str">
        <f t="shared" si="199"/>
        <v/>
      </c>
      <c r="FR841" s="54">
        <f t="shared" si="200"/>
        <v>1</v>
      </c>
      <c r="FS841" s="54" t="str">
        <f t="shared" si="201"/>
        <v/>
      </c>
    </row>
    <row r="842" spans="4:175">
      <c r="D842" s="410">
        <v>674</v>
      </c>
      <c r="E842" s="842"/>
      <c r="F842" s="843"/>
      <c r="G842" s="842"/>
      <c r="H842" s="843"/>
      <c r="I842" s="843"/>
      <c r="J842" s="842"/>
      <c r="K842" s="843"/>
      <c r="L842" s="843"/>
      <c r="M842" s="842"/>
      <c r="N842" s="842"/>
      <c r="O842" s="842"/>
      <c r="P842" s="842"/>
      <c r="Q842" s="853"/>
      <c r="R842" s="853"/>
      <c r="S842" s="853"/>
      <c r="T842" s="853"/>
      <c r="U842" s="853"/>
      <c r="V842" s="853"/>
      <c r="W842" s="853"/>
      <c r="X842" s="853"/>
      <c r="Y842" s="853"/>
      <c r="Z842" s="853"/>
      <c r="AA842" s="835"/>
      <c r="AB842" s="836"/>
      <c r="AC842" s="836"/>
      <c r="AD842" s="841"/>
      <c r="AE842" s="853"/>
      <c r="AF842" s="853"/>
      <c r="AG842" s="842"/>
      <c r="AH842" s="842"/>
      <c r="AI842" s="842"/>
      <c r="AJ842" s="842"/>
      <c r="AK842" s="839"/>
      <c r="AL842" s="839"/>
      <c r="AM842" s="839"/>
      <c r="AN842" s="853"/>
      <c r="AO842" s="853"/>
      <c r="AP842" s="849">
        <f t="shared" si="202"/>
        <v>0</v>
      </c>
      <c r="AQ842" s="849"/>
      <c r="AR842" s="849"/>
      <c r="AS842" s="849"/>
      <c r="AT842" s="855"/>
      <c r="AU842" s="855"/>
      <c r="AV842" s="834"/>
      <c r="AW842" s="834"/>
      <c r="AX842" s="834"/>
      <c r="AY842" s="834"/>
      <c r="AZ842" s="834"/>
      <c r="BA842" s="834"/>
      <c r="BB842" s="834"/>
      <c r="BC842" s="834"/>
      <c r="BD842" s="834"/>
      <c r="BE842" s="834"/>
      <c r="BF842" s="834"/>
      <c r="BG842" s="842"/>
      <c r="BH842" s="843"/>
      <c r="BI842" s="843"/>
      <c r="ET842" s="33"/>
      <c r="EU842" s="37">
        <f t="shared" si="189"/>
        <v>0</v>
      </c>
      <c r="EV842" s="37" t="str">
        <f t="shared" si="190"/>
        <v/>
      </c>
      <c r="EX842" s="21">
        <f>IF(AND(OR($M842=PL①!$A$25,$M842=PL①!$A$26,$M842=PL①!$A$27),OR($AG842=PL①!$H$26,$AG842=PL①!$H$27,$AG842=PL①!$H$28)),1,0)</f>
        <v>0</v>
      </c>
      <c r="EY842" s="21">
        <f t="shared" si="191"/>
        <v>0</v>
      </c>
      <c r="EZ842" s="112">
        <f>IF($EY842=0,1,IF($O$73="",0,VLOOKUP($O$73,PL②!$A$58:$P$1517,$EY842))+IF($AD$73="",0,VLOOKUP($AD$73,PL②!$A$58:$P$1517,$EY842))+IF($AS$73="",0,VLOOKUP($AS$73,PL②!$A$58:$P$1517,$EY842)))</f>
        <v>1</v>
      </c>
      <c r="FA842" s="21" t="str">
        <f t="shared" si="192"/>
        <v/>
      </c>
      <c r="FB842" s="112"/>
      <c r="FC842" s="21">
        <f>IF(OR($M842=PL①!$A$25,$M842=PL①!$A$26,$M842=PL①!$A$28,$M842=PL①!$A$29),1,0)</f>
        <v>0</v>
      </c>
      <c r="FF842" s="21">
        <f t="shared" si="193"/>
        <v>0</v>
      </c>
      <c r="FG842" s="21">
        <f t="shared" si="194"/>
        <v>0</v>
      </c>
      <c r="FH842" s="21">
        <f>IF(AND($AG842=PL①!$H$29,OR(入力①申請書項目!$M842=PL①!$A$25,入力①申請書項目!$M842=PL①!$A$26,入力①申請書項目!$M842=PL①!$A$27)),1,0)</f>
        <v>0</v>
      </c>
      <c r="FI842" s="21">
        <f>IF(AND($O$69=PL②!$G$1,入力①申請書項目!$AG842=PL①!$H$26,OR(入力①申請書項目!$M842=PL①!$A$25,入力①申請書項目!$M842=PL①!$A$26,入力①申請書項目!$M842=PL①!$A$28,入力①申請書項目!$M842=PL①!$A$29)),1,0)</f>
        <v>0</v>
      </c>
      <c r="FJ842" s="21">
        <f>IF(AND($AT842=PL①!$D$26,OR(入力①申請書項目!$M842=PL①!$A$25,入力①申請書項目!$M842=PL①!$A$26,入力①申請書項目!$M842=PL①!$A$27)),1,0)</f>
        <v>0</v>
      </c>
      <c r="FL842" s="37" t="str">
        <f t="shared" si="195"/>
        <v/>
      </c>
      <c r="FM842" s="37" t="str">
        <f t="shared" si="196"/>
        <v/>
      </c>
      <c r="FN842" s="37" t="str">
        <f t="shared" si="197"/>
        <v/>
      </c>
      <c r="FO842" s="37" t="str">
        <f t="shared" si="198"/>
        <v/>
      </c>
      <c r="FP842" s="37" t="str">
        <f t="shared" si="199"/>
        <v/>
      </c>
      <c r="FR842" s="54">
        <f t="shared" si="200"/>
        <v>1</v>
      </c>
      <c r="FS842" s="54" t="str">
        <f t="shared" si="201"/>
        <v/>
      </c>
    </row>
    <row r="843" spans="4:175">
      <c r="D843" s="410">
        <v>675</v>
      </c>
      <c r="E843" s="842"/>
      <c r="F843" s="843"/>
      <c r="G843" s="842"/>
      <c r="H843" s="843"/>
      <c r="I843" s="843"/>
      <c r="J843" s="842"/>
      <c r="K843" s="843"/>
      <c r="L843" s="843"/>
      <c r="M843" s="842"/>
      <c r="N843" s="842"/>
      <c r="O843" s="842"/>
      <c r="P843" s="842"/>
      <c r="Q843" s="853"/>
      <c r="R843" s="853"/>
      <c r="S843" s="853"/>
      <c r="T843" s="853"/>
      <c r="U843" s="853"/>
      <c r="V843" s="853"/>
      <c r="W843" s="853"/>
      <c r="X843" s="853"/>
      <c r="Y843" s="853"/>
      <c r="Z843" s="853"/>
      <c r="AA843" s="837"/>
      <c r="AB843" s="838"/>
      <c r="AC843" s="838"/>
      <c r="AD843" s="841"/>
      <c r="AE843" s="853"/>
      <c r="AF843" s="853"/>
      <c r="AG843" s="842"/>
      <c r="AH843" s="842"/>
      <c r="AI843" s="842"/>
      <c r="AJ843" s="842"/>
      <c r="AK843" s="839"/>
      <c r="AL843" s="839"/>
      <c r="AM843" s="839"/>
      <c r="AN843" s="853"/>
      <c r="AO843" s="853"/>
      <c r="AP843" s="849">
        <f t="shared" si="202"/>
        <v>0</v>
      </c>
      <c r="AQ843" s="849"/>
      <c r="AR843" s="849"/>
      <c r="AS843" s="849"/>
      <c r="AT843" s="855"/>
      <c r="AU843" s="855"/>
      <c r="AV843" s="834"/>
      <c r="AW843" s="834"/>
      <c r="AX843" s="834"/>
      <c r="AY843" s="834"/>
      <c r="AZ843" s="834"/>
      <c r="BA843" s="834"/>
      <c r="BB843" s="834"/>
      <c r="BC843" s="834"/>
      <c r="BD843" s="834"/>
      <c r="BE843" s="834"/>
      <c r="BF843" s="834"/>
      <c r="BG843" s="842"/>
      <c r="BH843" s="843"/>
      <c r="BI843" s="843"/>
      <c r="ET843" s="33"/>
      <c r="EU843" s="37">
        <f t="shared" si="189"/>
        <v>0</v>
      </c>
      <c r="EV843" s="37" t="str">
        <f t="shared" si="190"/>
        <v/>
      </c>
      <c r="EX843" s="21">
        <f>IF(AND(OR($M843=PL①!$A$25,$M843=PL①!$A$26,$M843=PL①!$A$27),OR($AG843=PL①!$H$26,$AG843=PL①!$H$27,$AG843=PL①!$H$28)),1,0)</f>
        <v>0</v>
      </c>
      <c r="EY843" s="21">
        <f t="shared" si="191"/>
        <v>0</v>
      </c>
      <c r="EZ843" s="112">
        <f>IF($EY843=0,1,IF($O$73="",0,VLOOKUP($O$73,PL②!$A$58:$P$1517,$EY843))+IF($AD$73="",0,VLOOKUP($AD$73,PL②!$A$58:$P$1517,$EY843))+IF($AS$73="",0,VLOOKUP($AS$73,PL②!$A$58:$P$1517,$EY843)))</f>
        <v>1</v>
      </c>
      <c r="FA843" s="21" t="str">
        <f t="shared" si="192"/>
        <v/>
      </c>
      <c r="FB843" s="112"/>
      <c r="FC843" s="21">
        <f>IF(OR($M843=PL①!$A$25,$M843=PL①!$A$26,$M843=PL①!$A$28,$M843=PL①!$A$29),1,0)</f>
        <v>0</v>
      </c>
      <c r="FF843" s="21">
        <f t="shared" si="193"/>
        <v>0</v>
      </c>
      <c r="FG843" s="21">
        <f t="shared" si="194"/>
        <v>0</v>
      </c>
      <c r="FH843" s="21">
        <f>IF(AND($AG843=PL①!$H$29,OR(入力①申請書項目!$M843=PL①!$A$25,入力①申請書項目!$M843=PL①!$A$26,入力①申請書項目!$M843=PL①!$A$27)),1,0)</f>
        <v>0</v>
      </c>
      <c r="FI843" s="21">
        <f>IF(AND($O$69=PL②!$G$1,入力①申請書項目!$AG843=PL①!$H$26,OR(入力①申請書項目!$M843=PL①!$A$25,入力①申請書項目!$M843=PL①!$A$26,入力①申請書項目!$M843=PL①!$A$28,入力①申請書項目!$M843=PL①!$A$29)),1,0)</f>
        <v>0</v>
      </c>
      <c r="FJ843" s="21">
        <f>IF(AND($AT843=PL①!$D$26,OR(入力①申請書項目!$M843=PL①!$A$25,入力①申請書項目!$M843=PL①!$A$26,入力①申請書項目!$M843=PL①!$A$27)),1,0)</f>
        <v>0</v>
      </c>
      <c r="FL843" s="37" t="str">
        <f t="shared" si="195"/>
        <v/>
      </c>
      <c r="FM843" s="37" t="str">
        <f t="shared" si="196"/>
        <v/>
      </c>
      <c r="FN843" s="37" t="str">
        <f t="shared" si="197"/>
        <v/>
      </c>
      <c r="FO843" s="37" t="str">
        <f t="shared" si="198"/>
        <v/>
      </c>
      <c r="FP843" s="37" t="str">
        <f t="shared" si="199"/>
        <v/>
      </c>
      <c r="FR843" s="54">
        <f t="shared" si="200"/>
        <v>1</v>
      </c>
      <c r="FS843" s="54" t="str">
        <f t="shared" si="201"/>
        <v/>
      </c>
    </row>
    <row r="844" spans="4:175">
      <c r="D844" s="410">
        <v>676</v>
      </c>
      <c r="E844" s="842"/>
      <c r="F844" s="843"/>
      <c r="G844" s="842"/>
      <c r="H844" s="843"/>
      <c r="I844" s="843"/>
      <c r="J844" s="842"/>
      <c r="K844" s="843"/>
      <c r="L844" s="843"/>
      <c r="M844" s="842"/>
      <c r="N844" s="842"/>
      <c r="O844" s="842"/>
      <c r="P844" s="842"/>
      <c r="Q844" s="853"/>
      <c r="R844" s="853"/>
      <c r="S844" s="853"/>
      <c r="T844" s="853"/>
      <c r="U844" s="853"/>
      <c r="V844" s="853"/>
      <c r="W844" s="853"/>
      <c r="X844" s="853"/>
      <c r="Y844" s="853"/>
      <c r="Z844" s="853"/>
      <c r="AA844" s="835"/>
      <c r="AB844" s="836"/>
      <c r="AC844" s="836"/>
      <c r="AD844" s="840"/>
      <c r="AE844" s="840"/>
      <c r="AF844" s="841"/>
      <c r="AG844" s="850"/>
      <c r="AH844" s="851"/>
      <c r="AI844" s="851"/>
      <c r="AJ844" s="852"/>
      <c r="AK844" s="839"/>
      <c r="AL844" s="839"/>
      <c r="AM844" s="839"/>
      <c r="AN844" s="854"/>
      <c r="AO844" s="840"/>
      <c r="AP844" s="849">
        <f t="shared" si="202"/>
        <v>0</v>
      </c>
      <c r="AQ844" s="849"/>
      <c r="AR844" s="849"/>
      <c r="AS844" s="849"/>
      <c r="AT844" s="847"/>
      <c r="AU844" s="848"/>
      <c r="AV844" s="834"/>
      <c r="AW844" s="834"/>
      <c r="AX844" s="834"/>
      <c r="AY844" s="834"/>
      <c r="AZ844" s="834"/>
      <c r="BA844" s="834"/>
      <c r="BB844" s="834"/>
      <c r="BC844" s="834"/>
      <c r="BD844" s="844"/>
      <c r="BE844" s="845"/>
      <c r="BF844" s="846"/>
      <c r="BG844" s="842"/>
      <c r="BH844" s="843"/>
      <c r="BI844" s="843"/>
      <c r="ET844" s="33"/>
      <c r="EU844" s="37">
        <f t="shared" ref="EU844:EU907" si="203">IF($Q844="",0,1)</f>
        <v>0</v>
      </c>
      <c r="EV844" s="37" t="str">
        <f t="shared" ref="EV844:EV907" si="204">IF($Q844="","",$G844*12+$J844)</f>
        <v/>
      </c>
      <c r="EX844" s="21">
        <f>IF(AND(OR($M844=PL①!$A$25,$M844=PL①!$A$26,$M844=PL①!$A$27),OR($AG844=PL①!$H$26,$AG844=PL①!$H$27,$AG844=PL①!$H$28)),1,0)</f>
        <v>0</v>
      </c>
      <c r="EY844" s="21">
        <f t="shared" ref="EY844:EY907" si="205">IF($EX844=1,IF($AA844="埼玉県",10,0)+IF($AA844="千葉県",11,0)+IF($AA844="東京都",12,0)+IF($AA844="神奈川県",13,0)+IF($AA844="愛知県",14,0)+IF($AA844="京都府",15,0)+IF($AA844="大阪府",16,0),0)</f>
        <v>0</v>
      </c>
      <c r="EZ844" s="112">
        <f>IF($EY844=0,1,IF($O$73="",0,VLOOKUP($O$73,PL②!$A$58:$P$1517,$EY844))+IF($AD$73="",0,VLOOKUP($AD$73,PL②!$A$58:$P$1517,$EY844))+IF($AS$73="",0,VLOOKUP($AS$73,PL②!$A$58:$P$1517,$EY844)))</f>
        <v>1</v>
      </c>
      <c r="FA844" s="21" t="str">
        <f t="shared" ref="FA844:FA907" si="206">IF($EZ844=0,"No."&amp;ROW($A703)&amp;" ","")</f>
        <v/>
      </c>
      <c r="FB844" s="112"/>
      <c r="FC844" s="21">
        <f>IF(OR($M844=PL①!$A$25,$M844=PL①!$A$26,$M844=PL①!$A$28,$M844=PL①!$A$29),1,0)</f>
        <v>0</v>
      </c>
      <c r="FF844" s="21">
        <f t="shared" ref="FF844:FF907" si="207">IF(AND($EV844&lt;$EV$176,$FC844=1),1,0)</f>
        <v>0</v>
      </c>
      <c r="FG844" s="21">
        <f t="shared" ref="FG844:FG907" si="208">IF(AND($EV844&lt;$EV$176,$EX844),1,0)</f>
        <v>0</v>
      </c>
      <c r="FH844" s="21">
        <f>IF(AND($AG844=PL①!$H$29,OR(入力①申請書項目!$M844=PL①!$A$25,入力①申請書項目!$M844=PL①!$A$26,入力①申請書項目!$M844=PL①!$A$27)),1,0)</f>
        <v>0</v>
      </c>
      <c r="FI844" s="21">
        <f>IF(AND($O$69=PL②!$G$1,入力①申請書項目!$AG844=PL①!$H$26,OR(入力①申請書項目!$M844=PL①!$A$25,入力①申請書項目!$M844=PL①!$A$26,入力①申請書項目!$M844=PL①!$A$28,入力①申請書項目!$M844=PL①!$A$29)),1,0)</f>
        <v>0</v>
      </c>
      <c r="FJ844" s="21">
        <f>IF(AND($AT844=PL①!$D$26,OR(入力①申請書項目!$M844=PL①!$A$25,入力①申請書項目!$M844=PL①!$A$26,入力①申請書項目!$M844=PL①!$A$27)),1,0)</f>
        <v>0</v>
      </c>
      <c r="FL844" s="37" t="str">
        <f t="shared" ref="FL844:FL907" si="209">IF($FF844=1,"No."&amp;ROW($A703)&amp;" ","")</f>
        <v/>
      </c>
      <c r="FM844" s="37" t="str">
        <f t="shared" ref="FM844:FM907" si="210">IF($FG844=1,"No."&amp;ROW($A703)&amp;" ","")</f>
        <v/>
      </c>
      <c r="FN844" s="37" t="str">
        <f t="shared" ref="FN844:FN907" si="211">IF($FH844=1,"No."&amp;ROW($A703)&amp;" ","")</f>
        <v/>
      </c>
      <c r="FO844" s="37" t="str">
        <f t="shared" ref="FO844:FO907" si="212">IF($FI844=1,"No."&amp;ROW($A703)&amp;" ","")</f>
        <v/>
      </c>
      <c r="FP844" s="37" t="str">
        <f t="shared" ref="FP844:FP907" si="213">IF($FJ844=1,"No."&amp;ROW($A703)&amp;" ","")</f>
        <v/>
      </c>
      <c r="FR844" s="54">
        <f t="shared" ref="FR844:FR907" si="214">IF($Q844="",1,IF($M844="",0,1)*IF($AA844="",0,1)*IF($AG844="",0,1)*IF($AV844="",0,1))</f>
        <v>1</v>
      </c>
      <c r="FS844" s="54" t="str">
        <f t="shared" si="201"/>
        <v/>
      </c>
    </row>
    <row r="845" spans="4:175">
      <c r="D845" s="410">
        <v>677</v>
      </c>
      <c r="E845" s="842"/>
      <c r="F845" s="843"/>
      <c r="G845" s="842"/>
      <c r="H845" s="843"/>
      <c r="I845" s="843"/>
      <c r="J845" s="842"/>
      <c r="K845" s="843"/>
      <c r="L845" s="843"/>
      <c r="M845" s="842"/>
      <c r="N845" s="842"/>
      <c r="O845" s="842"/>
      <c r="P845" s="842"/>
      <c r="Q845" s="853"/>
      <c r="R845" s="853"/>
      <c r="S845" s="853"/>
      <c r="T845" s="853"/>
      <c r="U845" s="853"/>
      <c r="V845" s="853"/>
      <c r="W845" s="853"/>
      <c r="X845" s="853"/>
      <c r="Y845" s="853"/>
      <c r="Z845" s="853"/>
      <c r="AA845" s="835"/>
      <c r="AB845" s="836"/>
      <c r="AC845" s="836"/>
      <c r="AD845" s="841"/>
      <c r="AE845" s="853"/>
      <c r="AF845" s="853"/>
      <c r="AG845" s="842"/>
      <c r="AH845" s="842"/>
      <c r="AI845" s="842"/>
      <c r="AJ845" s="842"/>
      <c r="AK845" s="839"/>
      <c r="AL845" s="839"/>
      <c r="AM845" s="839"/>
      <c r="AN845" s="853"/>
      <c r="AO845" s="853"/>
      <c r="AP845" s="849">
        <f t="shared" si="202"/>
        <v>0</v>
      </c>
      <c r="AQ845" s="849"/>
      <c r="AR845" s="849"/>
      <c r="AS845" s="849"/>
      <c r="AT845" s="855"/>
      <c r="AU845" s="855"/>
      <c r="AV845" s="834"/>
      <c r="AW845" s="834"/>
      <c r="AX845" s="834"/>
      <c r="AY845" s="834"/>
      <c r="AZ845" s="834"/>
      <c r="BA845" s="834"/>
      <c r="BB845" s="834"/>
      <c r="BC845" s="834"/>
      <c r="BD845" s="834"/>
      <c r="BE845" s="834"/>
      <c r="BF845" s="834"/>
      <c r="BG845" s="842"/>
      <c r="BH845" s="843"/>
      <c r="BI845" s="843"/>
      <c r="ET845" s="33"/>
      <c r="EU845" s="37">
        <f t="shared" si="203"/>
        <v>0</v>
      </c>
      <c r="EV845" s="37" t="str">
        <f t="shared" si="204"/>
        <v/>
      </c>
      <c r="EX845" s="21">
        <f>IF(AND(OR($M845=PL①!$A$25,$M845=PL①!$A$26,$M845=PL①!$A$27),OR($AG845=PL①!$H$26,$AG845=PL①!$H$27,$AG845=PL①!$H$28)),1,0)</f>
        <v>0</v>
      </c>
      <c r="EY845" s="21">
        <f t="shared" si="205"/>
        <v>0</v>
      </c>
      <c r="EZ845" s="112">
        <f>IF($EY845=0,1,IF($O$73="",0,VLOOKUP($O$73,PL②!$A$58:$P$1517,$EY845))+IF($AD$73="",0,VLOOKUP($AD$73,PL②!$A$58:$P$1517,$EY845))+IF($AS$73="",0,VLOOKUP($AS$73,PL②!$A$58:$P$1517,$EY845)))</f>
        <v>1</v>
      </c>
      <c r="FA845" s="21" t="str">
        <f t="shared" si="206"/>
        <v/>
      </c>
      <c r="FB845" s="112"/>
      <c r="FC845" s="21">
        <f>IF(OR($M845=PL①!$A$25,$M845=PL①!$A$26,$M845=PL①!$A$28,$M845=PL①!$A$29),1,0)</f>
        <v>0</v>
      </c>
      <c r="FF845" s="21">
        <f t="shared" si="207"/>
        <v>0</v>
      </c>
      <c r="FG845" s="21">
        <f t="shared" si="208"/>
        <v>0</v>
      </c>
      <c r="FH845" s="21">
        <f>IF(AND($AG845=PL①!$H$29,OR(入力①申請書項目!$M845=PL①!$A$25,入力①申請書項目!$M845=PL①!$A$26,入力①申請書項目!$M845=PL①!$A$27)),1,0)</f>
        <v>0</v>
      </c>
      <c r="FI845" s="21">
        <f>IF(AND($O$69=PL②!$G$1,入力①申請書項目!$AG845=PL①!$H$26,OR(入力①申請書項目!$M845=PL①!$A$25,入力①申請書項目!$M845=PL①!$A$26,入力①申請書項目!$M845=PL①!$A$28,入力①申請書項目!$M845=PL①!$A$29)),1,0)</f>
        <v>0</v>
      </c>
      <c r="FJ845" s="21">
        <f>IF(AND($AT845=PL①!$D$26,OR(入力①申請書項目!$M845=PL①!$A$25,入力①申請書項目!$M845=PL①!$A$26,入力①申請書項目!$M845=PL①!$A$27)),1,0)</f>
        <v>0</v>
      </c>
      <c r="FL845" s="37" t="str">
        <f t="shared" si="209"/>
        <v/>
      </c>
      <c r="FM845" s="37" t="str">
        <f t="shared" si="210"/>
        <v/>
      </c>
      <c r="FN845" s="37" t="str">
        <f t="shared" si="211"/>
        <v/>
      </c>
      <c r="FO845" s="37" t="str">
        <f t="shared" si="212"/>
        <v/>
      </c>
      <c r="FP845" s="37" t="str">
        <f t="shared" si="213"/>
        <v/>
      </c>
      <c r="FR845" s="54">
        <f t="shared" si="214"/>
        <v>1</v>
      </c>
      <c r="FS845" s="54" t="str">
        <f t="shared" si="201"/>
        <v/>
      </c>
    </row>
    <row r="846" spans="4:175">
      <c r="D846" s="410">
        <v>678</v>
      </c>
      <c r="E846" s="842"/>
      <c r="F846" s="843"/>
      <c r="G846" s="842"/>
      <c r="H846" s="843"/>
      <c r="I846" s="843"/>
      <c r="J846" s="842"/>
      <c r="K846" s="843"/>
      <c r="L846" s="843"/>
      <c r="M846" s="842"/>
      <c r="N846" s="842"/>
      <c r="O846" s="842"/>
      <c r="P846" s="842"/>
      <c r="Q846" s="853"/>
      <c r="R846" s="853"/>
      <c r="S846" s="853"/>
      <c r="T846" s="853"/>
      <c r="U846" s="853"/>
      <c r="V846" s="853"/>
      <c r="W846" s="853"/>
      <c r="X846" s="853"/>
      <c r="Y846" s="853"/>
      <c r="Z846" s="853"/>
      <c r="AA846" s="837"/>
      <c r="AB846" s="838"/>
      <c r="AC846" s="838"/>
      <c r="AD846" s="841"/>
      <c r="AE846" s="853"/>
      <c r="AF846" s="853"/>
      <c r="AG846" s="842"/>
      <c r="AH846" s="842"/>
      <c r="AI846" s="842"/>
      <c r="AJ846" s="842"/>
      <c r="AK846" s="839"/>
      <c r="AL846" s="839"/>
      <c r="AM846" s="839"/>
      <c r="AN846" s="853"/>
      <c r="AO846" s="853"/>
      <c r="AP846" s="849">
        <f t="shared" si="202"/>
        <v>0</v>
      </c>
      <c r="AQ846" s="849"/>
      <c r="AR846" s="849"/>
      <c r="AS846" s="849"/>
      <c r="AT846" s="855"/>
      <c r="AU846" s="855"/>
      <c r="AV846" s="834"/>
      <c r="AW846" s="834"/>
      <c r="AX846" s="834"/>
      <c r="AY846" s="834"/>
      <c r="AZ846" s="834"/>
      <c r="BA846" s="834"/>
      <c r="BB846" s="834"/>
      <c r="BC846" s="834"/>
      <c r="BD846" s="834"/>
      <c r="BE846" s="834"/>
      <c r="BF846" s="834"/>
      <c r="BG846" s="842"/>
      <c r="BH846" s="843"/>
      <c r="BI846" s="843"/>
      <c r="ET846" s="33"/>
      <c r="EU846" s="37">
        <f t="shared" si="203"/>
        <v>0</v>
      </c>
      <c r="EV846" s="37" t="str">
        <f t="shared" si="204"/>
        <v/>
      </c>
      <c r="EX846" s="21">
        <f>IF(AND(OR($M846=PL①!$A$25,$M846=PL①!$A$26,$M846=PL①!$A$27),OR($AG846=PL①!$H$26,$AG846=PL①!$H$27,$AG846=PL①!$H$28)),1,0)</f>
        <v>0</v>
      </c>
      <c r="EY846" s="21">
        <f t="shared" si="205"/>
        <v>0</v>
      </c>
      <c r="EZ846" s="112">
        <f>IF($EY846=0,1,IF($O$73="",0,VLOOKUP($O$73,PL②!$A$58:$P$1517,$EY846))+IF($AD$73="",0,VLOOKUP($AD$73,PL②!$A$58:$P$1517,$EY846))+IF($AS$73="",0,VLOOKUP($AS$73,PL②!$A$58:$P$1517,$EY846)))</f>
        <v>1</v>
      </c>
      <c r="FA846" s="21" t="str">
        <f t="shared" si="206"/>
        <v/>
      </c>
      <c r="FB846" s="112"/>
      <c r="FC846" s="21">
        <f>IF(OR($M846=PL①!$A$25,$M846=PL①!$A$26,$M846=PL①!$A$28,$M846=PL①!$A$29),1,0)</f>
        <v>0</v>
      </c>
      <c r="FF846" s="21">
        <f t="shared" si="207"/>
        <v>0</v>
      </c>
      <c r="FG846" s="21">
        <f t="shared" si="208"/>
        <v>0</v>
      </c>
      <c r="FH846" s="21">
        <f>IF(AND($AG846=PL①!$H$29,OR(入力①申請書項目!$M846=PL①!$A$25,入力①申請書項目!$M846=PL①!$A$26,入力①申請書項目!$M846=PL①!$A$27)),1,0)</f>
        <v>0</v>
      </c>
      <c r="FI846" s="21">
        <f>IF(AND($O$69=PL②!$G$1,入力①申請書項目!$AG846=PL①!$H$26,OR(入力①申請書項目!$M846=PL①!$A$25,入力①申請書項目!$M846=PL①!$A$26,入力①申請書項目!$M846=PL①!$A$28,入力①申請書項目!$M846=PL①!$A$29)),1,0)</f>
        <v>0</v>
      </c>
      <c r="FJ846" s="21">
        <f>IF(AND($AT846=PL①!$D$26,OR(入力①申請書項目!$M846=PL①!$A$25,入力①申請書項目!$M846=PL①!$A$26,入力①申請書項目!$M846=PL①!$A$27)),1,0)</f>
        <v>0</v>
      </c>
      <c r="FL846" s="37" t="str">
        <f t="shared" si="209"/>
        <v/>
      </c>
      <c r="FM846" s="37" t="str">
        <f t="shared" si="210"/>
        <v/>
      </c>
      <c r="FN846" s="37" t="str">
        <f t="shared" si="211"/>
        <v/>
      </c>
      <c r="FO846" s="37" t="str">
        <f t="shared" si="212"/>
        <v/>
      </c>
      <c r="FP846" s="37" t="str">
        <f t="shared" si="213"/>
        <v/>
      </c>
      <c r="FR846" s="54">
        <f t="shared" si="214"/>
        <v>1</v>
      </c>
      <c r="FS846" s="54" t="str">
        <f t="shared" si="201"/>
        <v/>
      </c>
    </row>
    <row r="847" spans="4:175">
      <c r="D847" s="410">
        <v>679</v>
      </c>
      <c r="E847" s="842"/>
      <c r="F847" s="843"/>
      <c r="G847" s="842"/>
      <c r="H847" s="843"/>
      <c r="I847" s="843"/>
      <c r="J847" s="842"/>
      <c r="K847" s="843"/>
      <c r="L847" s="843"/>
      <c r="M847" s="842"/>
      <c r="N847" s="842"/>
      <c r="O847" s="842"/>
      <c r="P847" s="842"/>
      <c r="Q847" s="853"/>
      <c r="R847" s="853"/>
      <c r="S847" s="853"/>
      <c r="T847" s="853"/>
      <c r="U847" s="853"/>
      <c r="V847" s="853"/>
      <c r="W847" s="853"/>
      <c r="X847" s="853"/>
      <c r="Y847" s="853"/>
      <c r="Z847" s="853"/>
      <c r="AA847" s="835"/>
      <c r="AB847" s="836"/>
      <c r="AC847" s="836"/>
      <c r="AD847" s="840"/>
      <c r="AE847" s="840"/>
      <c r="AF847" s="841"/>
      <c r="AG847" s="850"/>
      <c r="AH847" s="851"/>
      <c r="AI847" s="851"/>
      <c r="AJ847" s="852"/>
      <c r="AK847" s="839"/>
      <c r="AL847" s="839"/>
      <c r="AM847" s="839"/>
      <c r="AN847" s="854"/>
      <c r="AO847" s="840"/>
      <c r="AP847" s="849">
        <f t="shared" si="202"/>
        <v>0</v>
      </c>
      <c r="AQ847" s="849"/>
      <c r="AR847" s="849"/>
      <c r="AS847" s="849"/>
      <c r="AT847" s="847"/>
      <c r="AU847" s="848"/>
      <c r="AV847" s="834"/>
      <c r="AW847" s="834"/>
      <c r="AX847" s="834"/>
      <c r="AY847" s="834"/>
      <c r="AZ847" s="834"/>
      <c r="BA847" s="834"/>
      <c r="BB847" s="834"/>
      <c r="BC847" s="834"/>
      <c r="BD847" s="844"/>
      <c r="BE847" s="845"/>
      <c r="BF847" s="846"/>
      <c r="BG847" s="842"/>
      <c r="BH847" s="843"/>
      <c r="BI847" s="843"/>
      <c r="ET847" s="33"/>
      <c r="EU847" s="37">
        <f t="shared" si="203"/>
        <v>0</v>
      </c>
      <c r="EV847" s="37" t="str">
        <f t="shared" si="204"/>
        <v/>
      </c>
      <c r="EX847" s="21">
        <f>IF(AND(OR($M847=PL①!$A$25,$M847=PL①!$A$26,$M847=PL①!$A$27),OR($AG847=PL①!$H$26,$AG847=PL①!$H$27,$AG847=PL①!$H$28)),1,0)</f>
        <v>0</v>
      </c>
      <c r="EY847" s="21">
        <f t="shared" si="205"/>
        <v>0</v>
      </c>
      <c r="EZ847" s="112">
        <f>IF($EY847=0,1,IF($O$73="",0,VLOOKUP($O$73,PL②!$A$58:$P$1517,$EY847))+IF($AD$73="",0,VLOOKUP($AD$73,PL②!$A$58:$P$1517,$EY847))+IF($AS$73="",0,VLOOKUP($AS$73,PL②!$A$58:$P$1517,$EY847)))</f>
        <v>1</v>
      </c>
      <c r="FA847" s="21" t="str">
        <f t="shared" si="206"/>
        <v/>
      </c>
      <c r="FB847" s="112"/>
      <c r="FC847" s="21">
        <f>IF(OR($M847=PL①!$A$25,$M847=PL①!$A$26,$M847=PL①!$A$28,$M847=PL①!$A$29),1,0)</f>
        <v>0</v>
      </c>
      <c r="FF847" s="21">
        <f t="shared" si="207"/>
        <v>0</v>
      </c>
      <c r="FG847" s="21">
        <f t="shared" si="208"/>
        <v>0</v>
      </c>
      <c r="FH847" s="21">
        <f>IF(AND($AG847=PL①!$H$29,OR(入力①申請書項目!$M847=PL①!$A$25,入力①申請書項目!$M847=PL①!$A$26,入力①申請書項目!$M847=PL①!$A$27)),1,0)</f>
        <v>0</v>
      </c>
      <c r="FI847" s="21">
        <f>IF(AND($O$69=PL②!$G$1,入力①申請書項目!$AG847=PL①!$H$26,OR(入力①申請書項目!$M847=PL①!$A$25,入力①申請書項目!$M847=PL①!$A$26,入力①申請書項目!$M847=PL①!$A$28,入力①申請書項目!$M847=PL①!$A$29)),1,0)</f>
        <v>0</v>
      </c>
      <c r="FJ847" s="21">
        <f>IF(AND($AT847=PL①!$D$26,OR(入力①申請書項目!$M847=PL①!$A$25,入力①申請書項目!$M847=PL①!$A$26,入力①申請書項目!$M847=PL①!$A$27)),1,0)</f>
        <v>0</v>
      </c>
      <c r="FL847" s="37" t="str">
        <f t="shared" si="209"/>
        <v/>
      </c>
      <c r="FM847" s="37" t="str">
        <f t="shared" si="210"/>
        <v/>
      </c>
      <c r="FN847" s="37" t="str">
        <f t="shared" si="211"/>
        <v/>
      </c>
      <c r="FO847" s="37" t="str">
        <f t="shared" si="212"/>
        <v/>
      </c>
      <c r="FP847" s="37" t="str">
        <f t="shared" si="213"/>
        <v/>
      </c>
      <c r="FR847" s="54">
        <f t="shared" si="214"/>
        <v>1</v>
      </c>
      <c r="FS847" s="54" t="str">
        <f t="shared" si="201"/>
        <v/>
      </c>
    </row>
    <row r="848" spans="4:175">
      <c r="D848" s="410">
        <v>680</v>
      </c>
      <c r="E848" s="842"/>
      <c r="F848" s="843"/>
      <c r="G848" s="842"/>
      <c r="H848" s="843"/>
      <c r="I848" s="843"/>
      <c r="J848" s="842"/>
      <c r="K848" s="843"/>
      <c r="L848" s="843"/>
      <c r="M848" s="842"/>
      <c r="N848" s="842"/>
      <c r="O848" s="842"/>
      <c r="P848" s="842"/>
      <c r="Q848" s="853"/>
      <c r="R848" s="853"/>
      <c r="S848" s="853"/>
      <c r="T848" s="853"/>
      <c r="U848" s="853"/>
      <c r="V848" s="853"/>
      <c r="W848" s="853"/>
      <c r="X848" s="853"/>
      <c r="Y848" s="853"/>
      <c r="Z848" s="853"/>
      <c r="AA848" s="835"/>
      <c r="AB848" s="836"/>
      <c r="AC848" s="836"/>
      <c r="AD848" s="841"/>
      <c r="AE848" s="853"/>
      <c r="AF848" s="853"/>
      <c r="AG848" s="842"/>
      <c r="AH848" s="842"/>
      <c r="AI848" s="842"/>
      <c r="AJ848" s="842"/>
      <c r="AK848" s="839"/>
      <c r="AL848" s="839"/>
      <c r="AM848" s="839"/>
      <c r="AN848" s="853"/>
      <c r="AO848" s="853"/>
      <c r="AP848" s="849">
        <f t="shared" si="202"/>
        <v>0</v>
      </c>
      <c r="AQ848" s="849"/>
      <c r="AR848" s="849"/>
      <c r="AS848" s="849"/>
      <c r="AT848" s="855"/>
      <c r="AU848" s="855"/>
      <c r="AV848" s="834"/>
      <c r="AW848" s="834"/>
      <c r="AX848" s="834"/>
      <c r="AY848" s="834"/>
      <c r="AZ848" s="834"/>
      <c r="BA848" s="834"/>
      <c r="BB848" s="834"/>
      <c r="BC848" s="834"/>
      <c r="BD848" s="834"/>
      <c r="BE848" s="834"/>
      <c r="BF848" s="834"/>
      <c r="BG848" s="842"/>
      <c r="BH848" s="843"/>
      <c r="BI848" s="843"/>
      <c r="ET848" s="33"/>
      <c r="EU848" s="37">
        <f t="shared" si="203"/>
        <v>0</v>
      </c>
      <c r="EV848" s="37" t="str">
        <f t="shared" si="204"/>
        <v/>
      </c>
      <c r="EX848" s="21">
        <f>IF(AND(OR($M848=PL①!$A$25,$M848=PL①!$A$26,$M848=PL①!$A$27),OR($AG848=PL①!$H$26,$AG848=PL①!$H$27,$AG848=PL①!$H$28)),1,0)</f>
        <v>0</v>
      </c>
      <c r="EY848" s="21">
        <f t="shared" si="205"/>
        <v>0</v>
      </c>
      <c r="EZ848" s="112">
        <f>IF($EY848=0,1,IF($O$73="",0,VLOOKUP($O$73,PL②!$A$58:$P$1517,$EY848))+IF($AD$73="",0,VLOOKUP($AD$73,PL②!$A$58:$P$1517,$EY848))+IF($AS$73="",0,VLOOKUP($AS$73,PL②!$A$58:$P$1517,$EY848)))</f>
        <v>1</v>
      </c>
      <c r="FA848" s="21" t="str">
        <f t="shared" si="206"/>
        <v/>
      </c>
      <c r="FB848" s="112"/>
      <c r="FC848" s="21">
        <f>IF(OR($M848=PL①!$A$25,$M848=PL①!$A$26,$M848=PL①!$A$28,$M848=PL①!$A$29),1,0)</f>
        <v>0</v>
      </c>
      <c r="FF848" s="21">
        <f t="shared" si="207"/>
        <v>0</v>
      </c>
      <c r="FG848" s="21">
        <f t="shared" si="208"/>
        <v>0</v>
      </c>
      <c r="FH848" s="21">
        <f>IF(AND($AG848=PL①!$H$29,OR(入力①申請書項目!$M848=PL①!$A$25,入力①申請書項目!$M848=PL①!$A$26,入力①申請書項目!$M848=PL①!$A$27)),1,0)</f>
        <v>0</v>
      </c>
      <c r="FI848" s="21">
        <f>IF(AND($O$69=PL②!$G$1,入力①申請書項目!$AG848=PL①!$H$26,OR(入力①申請書項目!$M848=PL①!$A$25,入力①申請書項目!$M848=PL①!$A$26,入力①申請書項目!$M848=PL①!$A$28,入力①申請書項目!$M848=PL①!$A$29)),1,0)</f>
        <v>0</v>
      </c>
      <c r="FJ848" s="21">
        <f>IF(AND($AT848=PL①!$D$26,OR(入力①申請書項目!$M848=PL①!$A$25,入力①申請書項目!$M848=PL①!$A$26,入力①申請書項目!$M848=PL①!$A$27)),1,0)</f>
        <v>0</v>
      </c>
      <c r="FL848" s="37" t="str">
        <f t="shared" si="209"/>
        <v/>
      </c>
      <c r="FM848" s="37" t="str">
        <f t="shared" si="210"/>
        <v/>
      </c>
      <c r="FN848" s="37" t="str">
        <f t="shared" si="211"/>
        <v/>
      </c>
      <c r="FO848" s="37" t="str">
        <f t="shared" si="212"/>
        <v/>
      </c>
      <c r="FP848" s="37" t="str">
        <f t="shared" si="213"/>
        <v/>
      </c>
      <c r="FR848" s="54">
        <f t="shared" si="214"/>
        <v>1</v>
      </c>
      <c r="FS848" s="54" t="str">
        <f t="shared" ref="FS848:FS911" si="215">IF(FR848=0,"No."&amp;ROW(A680)&amp;" ","")</f>
        <v/>
      </c>
    </row>
    <row r="849" spans="4:175">
      <c r="D849" s="410">
        <v>681</v>
      </c>
      <c r="E849" s="842"/>
      <c r="F849" s="843"/>
      <c r="G849" s="842"/>
      <c r="H849" s="843"/>
      <c r="I849" s="843"/>
      <c r="J849" s="842"/>
      <c r="K849" s="843"/>
      <c r="L849" s="843"/>
      <c r="M849" s="842"/>
      <c r="N849" s="842"/>
      <c r="O849" s="842"/>
      <c r="P849" s="842"/>
      <c r="Q849" s="853"/>
      <c r="R849" s="853"/>
      <c r="S849" s="853"/>
      <c r="T849" s="853"/>
      <c r="U849" s="853"/>
      <c r="V849" s="853"/>
      <c r="W849" s="853"/>
      <c r="X849" s="853"/>
      <c r="Y849" s="853"/>
      <c r="Z849" s="853"/>
      <c r="AA849" s="837"/>
      <c r="AB849" s="838"/>
      <c r="AC849" s="838"/>
      <c r="AD849" s="841"/>
      <c r="AE849" s="853"/>
      <c r="AF849" s="853"/>
      <c r="AG849" s="842"/>
      <c r="AH849" s="842"/>
      <c r="AI849" s="842"/>
      <c r="AJ849" s="842"/>
      <c r="AK849" s="839"/>
      <c r="AL849" s="839"/>
      <c r="AM849" s="839"/>
      <c r="AN849" s="853"/>
      <c r="AO849" s="853"/>
      <c r="AP849" s="849">
        <f t="shared" si="202"/>
        <v>0</v>
      </c>
      <c r="AQ849" s="849"/>
      <c r="AR849" s="849"/>
      <c r="AS849" s="849"/>
      <c r="AT849" s="855"/>
      <c r="AU849" s="855"/>
      <c r="AV849" s="834"/>
      <c r="AW849" s="834"/>
      <c r="AX849" s="834"/>
      <c r="AY849" s="834"/>
      <c r="AZ849" s="834"/>
      <c r="BA849" s="834"/>
      <c r="BB849" s="834"/>
      <c r="BC849" s="834"/>
      <c r="BD849" s="834"/>
      <c r="BE849" s="834"/>
      <c r="BF849" s="834"/>
      <c r="BG849" s="842"/>
      <c r="BH849" s="843"/>
      <c r="BI849" s="843"/>
      <c r="ET849" s="33"/>
      <c r="EU849" s="37">
        <f t="shared" si="203"/>
        <v>0</v>
      </c>
      <c r="EV849" s="37" t="str">
        <f t="shared" si="204"/>
        <v/>
      </c>
      <c r="EX849" s="21">
        <f>IF(AND(OR($M849=PL①!$A$25,$M849=PL①!$A$26,$M849=PL①!$A$27),OR($AG849=PL①!$H$26,$AG849=PL①!$H$27,$AG849=PL①!$H$28)),1,0)</f>
        <v>0</v>
      </c>
      <c r="EY849" s="21">
        <f t="shared" si="205"/>
        <v>0</v>
      </c>
      <c r="EZ849" s="112">
        <f>IF($EY849=0,1,IF($O$73="",0,VLOOKUP($O$73,PL②!$A$58:$P$1517,$EY849))+IF($AD$73="",0,VLOOKUP($AD$73,PL②!$A$58:$P$1517,$EY849))+IF($AS$73="",0,VLOOKUP($AS$73,PL②!$A$58:$P$1517,$EY849)))</f>
        <v>1</v>
      </c>
      <c r="FA849" s="21" t="str">
        <f t="shared" si="206"/>
        <v/>
      </c>
      <c r="FB849" s="112"/>
      <c r="FC849" s="21">
        <f>IF(OR($M849=PL①!$A$25,$M849=PL①!$A$26,$M849=PL①!$A$28,$M849=PL①!$A$29),1,0)</f>
        <v>0</v>
      </c>
      <c r="FF849" s="21">
        <f t="shared" si="207"/>
        <v>0</v>
      </c>
      <c r="FG849" s="21">
        <f t="shared" si="208"/>
        <v>0</v>
      </c>
      <c r="FH849" s="21">
        <f>IF(AND($AG849=PL①!$H$29,OR(入力①申請書項目!$M849=PL①!$A$25,入力①申請書項目!$M849=PL①!$A$26,入力①申請書項目!$M849=PL①!$A$27)),1,0)</f>
        <v>0</v>
      </c>
      <c r="FI849" s="21">
        <f>IF(AND($O$69=PL②!$G$1,入力①申請書項目!$AG849=PL①!$H$26,OR(入力①申請書項目!$M849=PL①!$A$25,入力①申請書項目!$M849=PL①!$A$26,入力①申請書項目!$M849=PL①!$A$28,入力①申請書項目!$M849=PL①!$A$29)),1,0)</f>
        <v>0</v>
      </c>
      <c r="FJ849" s="21">
        <f>IF(AND($AT849=PL①!$D$26,OR(入力①申請書項目!$M849=PL①!$A$25,入力①申請書項目!$M849=PL①!$A$26,入力①申請書項目!$M849=PL①!$A$27)),1,0)</f>
        <v>0</v>
      </c>
      <c r="FL849" s="37" t="str">
        <f t="shared" si="209"/>
        <v/>
      </c>
      <c r="FM849" s="37" t="str">
        <f t="shared" si="210"/>
        <v/>
      </c>
      <c r="FN849" s="37" t="str">
        <f t="shared" si="211"/>
        <v/>
      </c>
      <c r="FO849" s="37" t="str">
        <f t="shared" si="212"/>
        <v/>
      </c>
      <c r="FP849" s="37" t="str">
        <f t="shared" si="213"/>
        <v/>
      </c>
      <c r="FR849" s="54">
        <f t="shared" si="214"/>
        <v>1</v>
      </c>
      <c r="FS849" s="54" t="str">
        <f t="shared" si="215"/>
        <v/>
      </c>
    </row>
    <row r="850" spans="4:175">
      <c r="D850" s="410">
        <v>682</v>
      </c>
      <c r="E850" s="842"/>
      <c r="F850" s="843"/>
      <c r="G850" s="842"/>
      <c r="H850" s="843"/>
      <c r="I850" s="843"/>
      <c r="J850" s="842"/>
      <c r="K850" s="843"/>
      <c r="L850" s="843"/>
      <c r="M850" s="842"/>
      <c r="N850" s="842"/>
      <c r="O850" s="842"/>
      <c r="P850" s="842"/>
      <c r="Q850" s="853"/>
      <c r="R850" s="853"/>
      <c r="S850" s="853"/>
      <c r="T850" s="853"/>
      <c r="U850" s="853"/>
      <c r="V850" s="853"/>
      <c r="W850" s="853"/>
      <c r="X850" s="853"/>
      <c r="Y850" s="853"/>
      <c r="Z850" s="853"/>
      <c r="AA850" s="835"/>
      <c r="AB850" s="836"/>
      <c r="AC850" s="836"/>
      <c r="AD850" s="840"/>
      <c r="AE850" s="840"/>
      <c r="AF850" s="841"/>
      <c r="AG850" s="850"/>
      <c r="AH850" s="851"/>
      <c r="AI850" s="851"/>
      <c r="AJ850" s="852"/>
      <c r="AK850" s="839"/>
      <c r="AL850" s="839"/>
      <c r="AM850" s="839"/>
      <c r="AN850" s="854"/>
      <c r="AO850" s="840"/>
      <c r="AP850" s="849">
        <f t="shared" si="202"/>
        <v>0</v>
      </c>
      <c r="AQ850" s="849"/>
      <c r="AR850" s="849"/>
      <c r="AS850" s="849"/>
      <c r="AT850" s="847"/>
      <c r="AU850" s="848"/>
      <c r="AV850" s="834"/>
      <c r="AW850" s="834"/>
      <c r="AX850" s="834"/>
      <c r="AY850" s="834"/>
      <c r="AZ850" s="834"/>
      <c r="BA850" s="834"/>
      <c r="BB850" s="834"/>
      <c r="BC850" s="834"/>
      <c r="BD850" s="844"/>
      <c r="BE850" s="845"/>
      <c r="BF850" s="846"/>
      <c r="BG850" s="842"/>
      <c r="BH850" s="843"/>
      <c r="BI850" s="843"/>
      <c r="ET850" s="33"/>
      <c r="EU850" s="37">
        <f t="shared" si="203"/>
        <v>0</v>
      </c>
      <c r="EV850" s="37" t="str">
        <f t="shared" si="204"/>
        <v/>
      </c>
      <c r="EX850" s="21">
        <f>IF(AND(OR($M850=PL①!$A$25,$M850=PL①!$A$26,$M850=PL①!$A$27),OR($AG850=PL①!$H$26,$AG850=PL①!$H$27,$AG850=PL①!$H$28)),1,0)</f>
        <v>0</v>
      </c>
      <c r="EY850" s="21">
        <f t="shared" si="205"/>
        <v>0</v>
      </c>
      <c r="EZ850" s="112">
        <f>IF($EY850=0,1,IF($O$73="",0,VLOOKUP($O$73,PL②!$A$58:$P$1517,$EY850))+IF($AD$73="",0,VLOOKUP($AD$73,PL②!$A$58:$P$1517,$EY850))+IF($AS$73="",0,VLOOKUP($AS$73,PL②!$A$58:$P$1517,$EY850)))</f>
        <v>1</v>
      </c>
      <c r="FA850" s="21" t="str">
        <f t="shared" si="206"/>
        <v/>
      </c>
      <c r="FB850" s="112"/>
      <c r="FC850" s="21">
        <f>IF(OR($M850=PL①!$A$25,$M850=PL①!$A$26,$M850=PL①!$A$28,$M850=PL①!$A$29),1,0)</f>
        <v>0</v>
      </c>
      <c r="FF850" s="21">
        <f t="shared" si="207"/>
        <v>0</v>
      </c>
      <c r="FG850" s="21">
        <f t="shared" si="208"/>
        <v>0</v>
      </c>
      <c r="FH850" s="21">
        <f>IF(AND($AG850=PL①!$H$29,OR(入力①申請書項目!$M850=PL①!$A$25,入力①申請書項目!$M850=PL①!$A$26,入力①申請書項目!$M850=PL①!$A$27)),1,0)</f>
        <v>0</v>
      </c>
      <c r="FI850" s="21">
        <f>IF(AND($O$69=PL②!$G$1,入力①申請書項目!$AG850=PL①!$H$26,OR(入力①申請書項目!$M850=PL①!$A$25,入力①申請書項目!$M850=PL①!$A$26,入力①申請書項目!$M850=PL①!$A$28,入力①申請書項目!$M850=PL①!$A$29)),1,0)</f>
        <v>0</v>
      </c>
      <c r="FJ850" s="21">
        <f>IF(AND($AT850=PL①!$D$26,OR(入力①申請書項目!$M850=PL①!$A$25,入力①申請書項目!$M850=PL①!$A$26,入力①申請書項目!$M850=PL①!$A$27)),1,0)</f>
        <v>0</v>
      </c>
      <c r="FL850" s="37" t="str">
        <f t="shared" si="209"/>
        <v/>
      </c>
      <c r="FM850" s="37" t="str">
        <f t="shared" si="210"/>
        <v/>
      </c>
      <c r="FN850" s="37" t="str">
        <f t="shared" si="211"/>
        <v/>
      </c>
      <c r="FO850" s="37" t="str">
        <f t="shared" si="212"/>
        <v/>
      </c>
      <c r="FP850" s="37" t="str">
        <f t="shared" si="213"/>
        <v/>
      </c>
      <c r="FR850" s="54">
        <f t="shared" si="214"/>
        <v>1</v>
      </c>
      <c r="FS850" s="54" t="str">
        <f t="shared" si="215"/>
        <v/>
      </c>
    </row>
    <row r="851" spans="4:175">
      <c r="D851" s="410">
        <v>683</v>
      </c>
      <c r="E851" s="842"/>
      <c r="F851" s="843"/>
      <c r="G851" s="842"/>
      <c r="H851" s="843"/>
      <c r="I851" s="843"/>
      <c r="J851" s="842"/>
      <c r="K851" s="843"/>
      <c r="L851" s="843"/>
      <c r="M851" s="842"/>
      <c r="N851" s="842"/>
      <c r="O851" s="842"/>
      <c r="P851" s="842"/>
      <c r="Q851" s="853"/>
      <c r="R851" s="853"/>
      <c r="S851" s="853"/>
      <c r="T851" s="853"/>
      <c r="U851" s="853"/>
      <c r="V851" s="853"/>
      <c r="W851" s="853"/>
      <c r="X851" s="853"/>
      <c r="Y851" s="853"/>
      <c r="Z851" s="853"/>
      <c r="AA851" s="835"/>
      <c r="AB851" s="836"/>
      <c r="AC851" s="836"/>
      <c r="AD851" s="841"/>
      <c r="AE851" s="853"/>
      <c r="AF851" s="853"/>
      <c r="AG851" s="842"/>
      <c r="AH851" s="842"/>
      <c r="AI851" s="842"/>
      <c r="AJ851" s="842"/>
      <c r="AK851" s="839"/>
      <c r="AL851" s="839"/>
      <c r="AM851" s="839"/>
      <c r="AN851" s="853"/>
      <c r="AO851" s="853"/>
      <c r="AP851" s="849">
        <f t="shared" si="202"/>
        <v>0</v>
      </c>
      <c r="AQ851" s="849"/>
      <c r="AR851" s="849"/>
      <c r="AS851" s="849"/>
      <c r="AT851" s="855"/>
      <c r="AU851" s="855"/>
      <c r="AV851" s="834"/>
      <c r="AW851" s="834"/>
      <c r="AX851" s="834"/>
      <c r="AY851" s="834"/>
      <c r="AZ851" s="834"/>
      <c r="BA851" s="834"/>
      <c r="BB851" s="834"/>
      <c r="BC851" s="834"/>
      <c r="BD851" s="834"/>
      <c r="BE851" s="834"/>
      <c r="BF851" s="834"/>
      <c r="BG851" s="842"/>
      <c r="BH851" s="843"/>
      <c r="BI851" s="843"/>
      <c r="ET851" s="33"/>
      <c r="EU851" s="37">
        <f t="shared" si="203"/>
        <v>0</v>
      </c>
      <c r="EV851" s="37" t="str">
        <f t="shared" si="204"/>
        <v/>
      </c>
      <c r="EX851" s="21">
        <f>IF(AND(OR($M851=PL①!$A$25,$M851=PL①!$A$26,$M851=PL①!$A$27),OR($AG851=PL①!$H$26,$AG851=PL①!$H$27,$AG851=PL①!$H$28)),1,0)</f>
        <v>0</v>
      </c>
      <c r="EY851" s="21">
        <f t="shared" si="205"/>
        <v>0</v>
      </c>
      <c r="EZ851" s="112">
        <f>IF($EY851=0,1,IF($O$73="",0,VLOOKUP($O$73,PL②!$A$58:$P$1517,$EY851))+IF($AD$73="",0,VLOOKUP($AD$73,PL②!$A$58:$P$1517,$EY851))+IF($AS$73="",0,VLOOKUP($AS$73,PL②!$A$58:$P$1517,$EY851)))</f>
        <v>1</v>
      </c>
      <c r="FA851" s="21" t="str">
        <f t="shared" si="206"/>
        <v/>
      </c>
      <c r="FB851" s="112"/>
      <c r="FC851" s="21">
        <f>IF(OR($M851=PL①!$A$25,$M851=PL①!$A$26,$M851=PL①!$A$28,$M851=PL①!$A$29),1,0)</f>
        <v>0</v>
      </c>
      <c r="FF851" s="21">
        <f t="shared" si="207"/>
        <v>0</v>
      </c>
      <c r="FG851" s="21">
        <f t="shared" si="208"/>
        <v>0</v>
      </c>
      <c r="FH851" s="21">
        <f>IF(AND($AG851=PL①!$H$29,OR(入力①申請書項目!$M851=PL①!$A$25,入力①申請書項目!$M851=PL①!$A$26,入力①申請書項目!$M851=PL①!$A$27)),1,0)</f>
        <v>0</v>
      </c>
      <c r="FI851" s="21">
        <f>IF(AND($O$69=PL②!$G$1,入力①申請書項目!$AG851=PL①!$H$26,OR(入力①申請書項目!$M851=PL①!$A$25,入力①申請書項目!$M851=PL①!$A$26,入力①申請書項目!$M851=PL①!$A$28,入力①申請書項目!$M851=PL①!$A$29)),1,0)</f>
        <v>0</v>
      </c>
      <c r="FJ851" s="21">
        <f>IF(AND($AT851=PL①!$D$26,OR(入力①申請書項目!$M851=PL①!$A$25,入力①申請書項目!$M851=PL①!$A$26,入力①申請書項目!$M851=PL①!$A$27)),1,0)</f>
        <v>0</v>
      </c>
      <c r="FL851" s="37" t="str">
        <f t="shared" si="209"/>
        <v/>
      </c>
      <c r="FM851" s="37" t="str">
        <f t="shared" si="210"/>
        <v/>
      </c>
      <c r="FN851" s="37" t="str">
        <f t="shared" si="211"/>
        <v/>
      </c>
      <c r="FO851" s="37" t="str">
        <f t="shared" si="212"/>
        <v/>
      </c>
      <c r="FP851" s="37" t="str">
        <f t="shared" si="213"/>
        <v/>
      </c>
      <c r="FR851" s="54">
        <f t="shared" si="214"/>
        <v>1</v>
      </c>
      <c r="FS851" s="54" t="str">
        <f t="shared" si="215"/>
        <v/>
      </c>
    </row>
    <row r="852" spans="4:175">
      <c r="D852" s="410">
        <v>684</v>
      </c>
      <c r="E852" s="842"/>
      <c r="F852" s="843"/>
      <c r="G852" s="842"/>
      <c r="H852" s="843"/>
      <c r="I852" s="843"/>
      <c r="J852" s="842"/>
      <c r="K852" s="843"/>
      <c r="L852" s="843"/>
      <c r="M852" s="842"/>
      <c r="N852" s="842"/>
      <c r="O852" s="842"/>
      <c r="P852" s="842"/>
      <c r="Q852" s="853"/>
      <c r="R852" s="853"/>
      <c r="S852" s="853"/>
      <c r="T852" s="853"/>
      <c r="U852" s="853"/>
      <c r="V852" s="853"/>
      <c r="W852" s="853"/>
      <c r="X852" s="853"/>
      <c r="Y852" s="853"/>
      <c r="Z852" s="853"/>
      <c r="AA852" s="837"/>
      <c r="AB852" s="838"/>
      <c r="AC852" s="838"/>
      <c r="AD852" s="841"/>
      <c r="AE852" s="853"/>
      <c r="AF852" s="853"/>
      <c r="AG852" s="842"/>
      <c r="AH852" s="842"/>
      <c r="AI852" s="842"/>
      <c r="AJ852" s="842"/>
      <c r="AK852" s="839"/>
      <c r="AL852" s="839"/>
      <c r="AM852" s="839"/>
      <c r="AN852" s="853"/>
      <c r="AO852" s="853"/>
      <c r="AP852" s="849">
        <f t="shared" si="202"/>
        <v>0</v>
      </c>
      <c r="AQ852" s="849"/>
      <c r="AR852" s="849"/>
      <c r="AS852" s="849"/>
      <c r="AT852" s="855"/>
      <c r="AU852" s="855"/>
      <c r="AV852" s="834"/>
      <c r="AW852" s="834"/>
      <c r="AX852" s="834"/>
      <c r="AY852" s="834"/>
      <c r="AZ852" s="834"/>
      <c r="BA852" s="834"/>
      <c r="BB852" s="834"/>
      <c r="BC852" s="834"/>
      <c r="BD852" s="834"/>
      <c r="BE852" s="834"/>
      <c r="BF852" s="834"/>
      <c r="BG852" s="842"/>
      <c r="BH852" s="843"/>
      <c r="BI852" s="843"/>
      <c r="ET852" s="33"/>
      <c r="EU852" s="37">
        <f t="shared" si="203"/>
        <v>0</v>
      </c>
      <c r="EV852" s="37" t="str">
        <f t="shared" si="204"/>
        <v/>
      </c>
      <c r="EX852" s="21">
        <f>IF(AND(OR($M852=PL①!$A$25,$M852=PL①!$A$26,$M852=PL①!$A$27),OR($AG852=PL①!$H$26,$AG852=PL①!$H$27,$AG852=PL①!$H$28)),1,0)</f>
        <v>0</v>
      </c>
      <c r="EY852" s="21">
        <f t="shared" si="205"/>
        <v>0</v>
      </c>
      <c r="EZ852" s="112">
        <f>IF($EY852=0,1,IF($O$73="",0,VLOOKUP($O$73,PL②!$A$58:$P$1517,$EY852))+IF($AD$73="",0,VLOOKUP($AD$73,PL②!$A$58:$P$1517,$EY852))+IF($AS$73="",0,VLOOKUP($AS$73,PL②!$A$58:$P$1517,$EY852)))</f>
        <v>1</v>
      </c>
      <c r="FA852" s="21" t="str">
        <f t="shared" si="206"/>
        <v/>
      </c>
      <c r="FB852" s="112"/>
      <c r="FC852" s="21">
        <f>IF(OR($M852=PL①!$A$25,$M852=PL①!$A$26,$M852=PL①!$A$28,$M852=PL①!$A$29),1,0)</f>
        <v>0</v>
      </c>
      <c r="FF852" s="21">
        <f t="shared" si="207"/>
        <v>0</v>
      </c>
      <c r="FG852" s="21">
        <f t="shared" si="208"/>
        <v>0</v>
      </c>
      <c r="FH852" s="21">
        <f>IF(AND($AG852=PL①!$H$29,OR(入力①申請書項目!$M852=PL①!$A$25,入力①申請書項目!$M852=PL①!$A$26,入力①申請書項目!$M852=PL①!$A$27)),1,0)</f>
        <v>0</v>
      </c>
      <c r="FI852" s="21">
        <f>IF(AND($O$69=PL②!$G$1,入力①申請書項目!$AG852=PL①!$H$26,OR(入力①申請書項目!$M852=PL①!$A$25,入力①申請書項目!$M852=PL①!$A$26,入力①申請書項目!$M852=PL①!$A$28,入力①申請書項目!$M852=PL①!$A$29)),1,0)</f>
        <v>0</v>
      </c>
      <c r="FJ852" s="21">
        <f>IF(AND($AT852=PL①!$D$26,OR(入力①申請書項目!$M852=PL①!$A$25,入力①申請書項目!$M852=PL①!$A$26,入力①申請書項目!$M852=PL①!$A$27)),1,0)</f>
        <v>0</v>
      </c>
      <c r="FL852" s="37" t="str">
        <f t="shared" si="209"/>
        <v/>
      </c>
      <c r="FM852" s="37" t="str">
        <f t="shared" si="210"/>
        <v/>
      </c>
      <c r="FN852" s="37" t="str">
        <f t="shared" si="211"/>
        <v/>
      </c>
      <c r="FO852" s="37" t="str">
        <f t="shared" si="212"/>
        <v/>
      </c>
      <c r="FP852" s="37" t="str">
        <f t="shared" si="213"/>
        <v/>
      </c>
      <c r="FR852" s="54">
        <f t="shared" si="214"/>
        <v>1</v>
      </c>
      <c r="FS852" s="54" t="str">
        <f t="shared" si="215"/>
        <v/>
      </c>
    </row>
    <row r="853" spans="4:175">
      <c r="D853" s="410">
        <v>685</v>
      </c>
      <c r="E853" s="842"/>
      <c r="F853" s="843"/>
      <c r="G853" s="842"/>
      <c r="H853" s="843"/>
      <c r="I853" s="843"/>
      <c r="J853" s="842"/>
      <c r="K853" s="843"/>
      <c r="L853" s="843"/>
      <c r="M853" s="842"/>
      <c r="N853" s="842"/>
      <c r="O853" s="842"/>
      <c r="P853" s="842"/>
      <c r="Q853" s="853"/>
      <c r="R853" s="853"/>
      <c r="S853" s="853"/>
      <c r="T853" s="853"/>
      <c r="U853" s="853"/>
      <c r="V853" s="853"/>
      <c r="W853" s="853"/>
      <c r="X853" s="853"/>
      <c r="Y853" s="853"/>
      <c r="Z853" s="853"/>
      <c r="AA853" s="835"/>
      <c r="AB853" s="836"/>
      <c r="AC853" s="836"/>
      <c r="AD853" s="840"/>
      <c r="AE853" s="840"/>
      <c r="AF853" s="841"/>
      <c r="AG853" s="850"/>
      <c r="AH853" s="851"/>
      <c r="AI853" s="851"/>
      <c r="AJ853" s="852"/>
      <c r="AK853" s="839"/>
      <c r="AL853" s="839"/>
      <c r="AM853" s="839"/>
      <c r="AN853" s="854"/>
      <c r="AO853" s="840"/>
      <c r="AP853" s="849">
        <f t="shared" ref="AP853:AP916" si="216">AK853*AN853</f>
        <v>0</v>
      </c>
      <c r="AQ853" s="849"/>
      <c r="AR853" s="849"/>
      <c r="AS853" s="849"/>
      <c r="AT853" s="847"/>
      <c r="AU853" s="848"/>
      <c r="AV853" s="834"/>
      <c r="AW853" s="834"/>
      <c r="AX853" s="834"/>
      <c r="AY853" s="834"/>
      <c r="AZ853" s="834"/>
      <c r="BA853" s="834"/>
      <c r="BB853" s="834"/>
      <c r="BC853" s="834"/>
      <c r="BD853" s="844"/>
      <c r="BE853" s="845"/>
      <c r="BF853" s="846"/>
      <c r="BG853" s="842"/>
      <c r="BH853" s="843"/>
      <c r="BI853" s="843"/>
      <c r="ET853" s="33"/>
      <c r="EU853" s="37">
        <f t="shared" si="203"/>
        <v>0</v>
      </c>
      <c r="EV853" s="37" t="str">
        <f t="shared" si="204"/>
        <v/>
      </c>
      <c r="EX853" s="21">
        <f>IF(AND(OR($M853=PL①!$A$25,$M853=PL①!$A$26,$M853=PL①!$A$27),OR($AG853=PL①!$H$26,$AG853=PL①!$H$27,$AG853=PL①!$H$28)),1,0)</f>
        <v>0</v>
      </c>
      <c r="EY853" s="21">
        <f t="shared" si="205"/>
        <v>0</v>
      </c>
      <c r="EZ853" s="112">
        <f>IF($EY853=0,1,IF($O$73="",0,VLOOKUP($O$73,PL②!$A$58:$P$1517,$EY853))+IF($AD$73="",0,VLOOKUP($AD$73,PL②!$A$58:$P$1517,$EY853))+IF($AS$73="",0,VLOOKUP($AS$73,PL②!$A$58:$P$1517,$EY853)))</f>
        <v>1</v>
      </c>
      <c r="FA853" s="21" t="str">
        <f t="shared" si="206"/>
        <v/>
      </c>
      <c r="FB853" s="112"/>
      <c r="FC853" s="21">
        <f>IF(OR($M853=PL①!$A$25,$M853=PL①!$A$26,$M853=PL①!$A$28,$M853=PL①!$A$29),1,0)</f>
        <v>0</v>
      </c>
      <c r="FF853" s="21">
        <f t="shared" si="207"/>
        <v>0</v>
      </c>
      <c r="FG853" s="21">
        <f t="shared" si="208"/>
        <v>0</v>
      </c>
      <c r="FH853" s="21">
        <f>IF(AND($AG853=PL①!$H$29,OR(入力①申請書項目!$M853=PL①!$A$25,入力①申請書項目!$M853=PL①!$A$26,入力①申請書項目!$M853=PL①!$A$27)),1,0)</f>
        <v>0</v>
      </c>
      <c r="FI853" s="21">
        <f>IF(AND($O$69=PL②!$G$1,入力①申請書項目!$AG853=PL①!$H$26,OR(入力①申請書項目!$M853=PL①!$A$25,入力①申請書項目!$M853=PL①!$A$26,入力①申請書項目!$M853=PL①!$A$28,入力①申請書項目!$M853=PL①!$A$29)),1,0)</f>
        <v>0</v>
      </c>
      <c r="FJ853" s="21">
        <f>IF(AND($AT853=PL①!$D$26,OR(入力①申請書項目!$M853=PL①!$A$25,入力①申請書項目!$M853=PL①!$A$26,入力①申請書項目!$M853=PL①!$A$27)),1,0)</f>
        <v>0</v>
      </c>
      <c r="FL853" s="37" t="str">
        <f t="shared" si="209"/>
        <v/>
      </c>
      <c r="FM853" s="37" t="str">
        <f t="shared" si="210"/>
        <v/>
      </c>
      <c r="FN853" s="37" t="str">
        <f t="shared" si="211"/>
        <v/>
      </c>
      <c r="FO853" s="37" t="str">
        <f t="shared" si="212"/>
        <v/>
      </c>
      <c r="FP853" s="37" t="str">
        <f t="shared" si="213"/>
        <v/>
      </c>
      <c r="FR853" s="54">
        <f t="shared" si="214"/>
        <v>1</v>
      </c>
      <c r="FS853" s="54" t="str">
        <f t="shared" si="215"/>
        <v/>
      </c>
    </row>
    <row r="854" spans="4:175">
      <c r="D854" s="410">
        <v>686</v>
      </c>
      <c r="E854" s="842"/>
      <c r="F854" s="843"/>
      <c r="G854" s="842"/>
      <c r="H854" s="843"/>
      <c r="I854" s="843"/>
      <c r="J854" s="842"/>
      <c r="K854" s="843"/>
      <c r="L854" s="843"/>
      <c r="M854" s="842"/>
      <c r="N854" s="842"/>
      <c r="O854" s="842"/>
      <c r="P854" s="842"/>
      <c r="Q854" s="853"/>
      <c r="R854" s="853"/>
      <c r="S854" s="853"/>
      <c r="T854" s="853"/>
      <c r="U854" s="853"/>
      <c r="V854" s="853"/>
      <c r="W854" s="853"/>
      <c r="X854" s="853"/>
      <c r="Y854" s="853"/>
      <c r="Z854" s="853"/>
      <c r="AA854" s="835"/>
      <c r="AB854" s="836"/>
      <c r="AC854" s="836"/>
      <c r="AD854" s="841"/>
      <c r="AE854" s="853"/>
      <c r="AF854" s="853"/>
      <c r="AG854" s="842"/>
      <c r="AH854" s="842"/>
      <c r="AI854" s="842"/>
      <c r="AJ854" s="842"/>
      <c r="AK854" s="839"/>
      <c r="AL854" s="839"/>
      <c r="AM854" s="839"/>
      <c r="AN854" s="853"/>
      <c r="AO854" s="853"/>
      <c r="AP854" s="849">
        <f t="shared" si="216"/>
        <v>0</v>
      </c>
      <c r="AQ854" s="849"/>
      <c r="AR854" s="849"/>
      <c r="AS854" s="849"/>
      <c r="AT854" s="855"/>
      <c r="AU854" s="855"/>
      <c r="AV854" s="834"/>
      <c r="AW854" s="834"/>
      <c r="AX854" s="834"/>
      <c r="AY854" s="834"/>
      <c r="AZ854" s="834"/>
      <c r="BA854" s="834"/>
      <c r="BB854" s="834"/>
      <c r="BC854" s="834"/>
      <c r="BD854" s="834"/>
      <c r="BE854" s="834"/>
      <c r="BF854" s="834"/>
      <c r="BG854" s="842"/>
      <c r="BH854" s="843"/>
      <c r="BI854" s="843"/>
      <c r="ET854" s="33"/>
      <c r="EU854" s="37">
        <f t="shared" si="203"/>
        <v>0</v>
      </c>
      <c r="EV854" s="37" t="str">
        <f t="shared" si="204"/>
        <v/>
      </c>
      <c r="EX854" s="21">
        <f>IF(AND(OR($M854=PL①!$A$25,$M854=PL①!$A$26,$M854=PL①!$A$27),OR($AG854=PL①!$H$26,$AG854=PL①!$H$27,$AG854=PL①!$H$28)),1,0)</f>
        <v>0</v>
      </c>
      <c r="EY854" s="21">
        <f t="shared" si="205"/>
        <v>0</v>
      </c>
      <c r="EZ854" s="112">
        <f>IF($EY854=0,1,IF($O$73="",0,VLOOKUP($O$73,PL②!$A$58:$P$1517,$EY854))+IF($AD$73="",0,VLOOKUP($AD$73,PL②!$A$58:$P$1517,$EY854))+IF($AS$73="",0,VLOOKUP($AS$73,PL②!$A$58:$P$1517,$EY854)))</f>
        <v>1</v>
      </c>
      <c r="FA854" s="21" t="str">
        <f t="shared" si="206"/>
        <v/>
      </c>
      <c r="FB854" s="112"/>
      <c r="FC854" s="21">
        <f>IF(OR($M854=PL①!$A$25,$M854=PL①!$A$26,$M854=PL①!$A$28,$M854=PL①!$A$29),1,0)</f>
        <v>0</v>
      </c>
      <c r="FF854" s="21">
        <f t="shared" si="207"/>
        <v>0</v>
      </c>
      <c r="FG854" s="21">
        <f t="shared" si="208"/>
        <v>0</v>
      </c>
      <c r="FH854" s="21">
        <f>IF(AND($AG854=PL①!$H$29,OR(入力①申請書項目!$M854=PL①!$A$25,入力①申請書項目!$M854=PL①!$A$26,入力①申請書項目!$M854=PL①!$A$27)),1,0)</f>
        <v>0</v>
      </c>
      <c r="FI854" s="21">
        <f>IF(AND($O$69=PL②!$G$1,入力①申請書項目!$AG854=PL①!$H$26,OR(入力①申請書項目!$M854=PL①!$A$25,入力①申請書項目!$M854=PL①!$A$26,入力①申請書項目!$M854=PL①!$A$28,入力①申請書項目!$M854=PL①!$A$29)),1,0)</f>
        <v>0</v>
      </c>
      <c r="FJ854" s="21">
        <f>IF(AND($AT854=PL①!$D$26,OR(入力①申請書項目!$M854=PL①!$A$25,入力①申請書項目!$M854=PL①!$A$26,入力①申請書項目!$M854=PL①!$A$27)),1,0)</f>
        <v>0</v>
      </c>
      <c r="FL854" s="37" t="str">
        <f t="shared" si="209"/>
        <v/>
      </c>
      <c r="FM854" s="37" t="str">
        <f t="shared" si="210"/>
        <v/>
      </c>
      <c r="FN854" s="37" t="str">
        <f t="shared" si="211"/>
        <v/>
      </c>
      <c r="FO854" s="37" t="str">
        <f t="shared" si="212"/>
        <v/>
      </c>
      <c r="FP854" s="37" t="str">
        <f t="shared" si="213"/>
        <v/>
      </c>
      <c r="FR854" s="54">
        <f t="shared" si="214"/>
        <v>1</v>
      </c>
      <c r="FS854" s="54" t="str">
        <f t="shared" si="215"/>
        <v/>
      </c>
    </row>
    <row r="855" spans="4:175">
      <c r="D855" s="410">
        <v>687</v>
      </c>
      <c r="E855" s="842"/>
      <c r="F855" s="843"/>
      <c r="G855" s="842"/>
      <c r="H855" s="843"/>
      <c r="I855" s="843"/>
      <c r="J855" s="842"/>
      <c r="K855" s="843"/>
      <c r="L855" s="843"/>
      <c r="M855" s="842"/>
      <c r="N855" s="842"/>
      <c r="O855" s="842"/>
      <c r="P855" s="842"/>
      <c r="Q855" s="853"/>
      <c r="R855" s="853"/>
      <c r="S855" s="853"/>
      <c r="T855" s="853"/>
      <c r="U855" s="853"/>
      <c r="V855" s="853"/>
      <c r="W855" s="853"/>
      <c r="X855" s="853"/>
      <c r="Y855" s="853"/>
      <c r="Z855" s="853"/>
      <c r="AA855" s="837"/>
      <c r="AB855" s="838"/>
      <c r="AC855" s="838"/>
      <c r="AD855" s="841"/>
      <c r="AE855" s="853"/>
      <c r="AF855" s="853"/>
      <c r="AG855" s="842"/>
      <c r="AH855" s="842"/>
      <c r="AI855" s="842"/>
      <c r="AJ855" s="842"/>
      <c r="AK855" s="839"/>
      <c r="AL855" s="839"/>
      <c r="AM855" s="839"/>
      <c r="AN855" s="853"/>
      <c r="AO855" s="853"/>
      <c r="AP855" s="849">
        <f t="shared" si="216"/>
        <v>0</v>
      </c>
      <c r="AQ855" s="849"/>
      <c r="AR855" s="849"/>
      <c r="AS855" s="849"/>
      <c r="AT855" s="855"/>
      <c r="AU855" s="855"/>
      <c r="AV855" s="834"/>
      <c r="AW855" s="834"/>
      <c r="AX855" s="834"/>
      <c r="AY855" s="834"/>
      <c r="AZ855" s="834"/>
      <c r="BA855" s="834"/>
      <c r="BB855" s="834"/>
      <c r="BC855" s="834"/>
      <c r="BD855" s="834"/>
      <c r="BE855" s="834"/>
      <c r="BF855" s="834"/>
      <c r="BG855" s="842"/>
      <c r="BH855" s="843"/>
      <c r="BI855" s="843"/>
      <c r="ET855" s="33"/>
      <c r="EU855" s="37">
        <f t="shared" si="203"/>
        <v>0</v>
      </c>
      <c r="EV855" s="37" t="str">
        <f t="shared" si="204"/>
        <v/>
      </c>
      <c r="EX855" s="21">
        <f>IF(AND(OR($M855=PL①!$A$25,$M855=PL①!$A$26,$M855=PL①!$A$27),OR($AG855=PL①!$H$26,$AG855=PL①!$H$27,$AG855=PL①!$H$28)),1,0)</f>
        <v>0</v>
      </c>
      <c r="EY855" s="21">
        <f t="shared" si="205"/>
        <v>0</v>
      </c>
      <c r="EZ855" s="112">
        <f>IF($EY855=0,1,IF($O$73="",0,VLOOKUP($O$73,PL②!$A$58:$P$1517,$EY855))+IF($AD$73="",0,VLOOKUP($AD$73,PL②!$A$58:$P$1517,$EY855))+IF($AS$73="",0,VLOOKUP($AS$73,PL②!$A$58:$P$1517,$EY855)))</f>
        <v>1</v>
      </c>
      <c r="FA855" s="21" t="str">
        <f t="shared" si="206"/>
        <v/>
      </c>
      <c r="FB855" s="112"/>
      <c r="FC855" s="21">
        <f>IF(OR($M855=PL①!$A$25,$M855=PL①!$A$26,$M855=PL①!$A$28,$M855=PL①!$A$29),1,0)</f>
        <v>0</v>
      </c>
      <c r="FF855" s="21">
        <f t="shared" si="207"/>
        <v>0</v>
      </c>
      <c r="FG855" s="21">
        <f t="shared" si="208"/>
        <v>0</v>
      </c>
      <c r="FH855" s="21">
        <f>IF(AND($AG855=PL①!$H$29,OR(入力①申請書項目!$M855=PL①!$A$25,入力①申請書項目!$M855=PL①!$A$26,入力①申請書項目!$M855=PL①!$A$27)),1,0)</f>
        <v>0</v>
      </c>
      <c r="FI855" s="21">
        <f>IF(AND($O$69=PL②!$G$1,入力①申請書項目!$AG855=PL①!$H$26,OR(入力①申請書項目!$M855=PL①!$A$25,入力①申請書項目!$M855=PL①!$A$26,入力①申請書項目!$M855=PL①!$A$28,入力①申請書項目!$M855=PL①!$A$29)),1,0)</f>
        <v>0</v>
      </c>
      <c r="FJ855" s="21">
        <f>IF(AND($AT855=PL①!$D$26,OR(入力①申請書項目!$M855=PL①!$A$25,入力①申請書項目!$M855=PL①!$A$26,入力①申請書項目!$M855=PL①!$A$27)),1,0)</f>
        <v>0</v>
      </c>
      <c r="FL855" s="37" t="str">
        <f t="shared" si="209"/>
        <v/>
      </c>
      <c r="FM855" s="37" t="str">
        <f t="shared" si="210"/>
        <v/>
      </c>
      <c r="FN855" s="37" t="str">
        <f t="shared" si="211"/>
        <v/>
      </c>
      <c r="FO855" s="37" t="str">
        <f t="shared" si="212"/>
        <v/>
      </c>
      <c r="FP855" s="37" t="str">
        <f t="shared" si="213"/>
        <v/>
      </c>
      <c r="FR855" s="54">
        <f t="shared" si="214"/>
        <v>1</v>
      </c>
      <c r="FS855" s="54" t="str">
        <f t="shared" si="215"/>
        <v/>
      </c>
    </row>
    <row r="856" spans="4:175">
      <c r="D856" s="410">
        <v>688</v>
      </c>
      <c r="E856" s="842"/>
      <c r="F856" s="843"/>
      <c r="G856" s="842"/>
      <c r="H856" s="843"/>
      <c r="I856" s="843"/>
      <c r="J856" s="842"/>
      <c r="K856" s="843"/>
      <c r="L856" s="843"/>
      <c r="M856" s="842"/>
      <c r="N856" s="842"/>
      <c r="O856" s="842"/>
      <c r="P856" s="842"/>
      <c r="Q856" s="853"/>
      <c r="R856" s="853"/>
      <c r="S856" s="853"/>
      <c r="T856" s="853"/>
      <c r="U856" s="853"/>
      <c r="V856" s="853"/>
      <c r="W856" s="853"/>
      <c r="X856" s="853"/>
      <c r="Y856" s="853"/>
      <c r="Z856" s="853"/>
      <c r="AA856" s="835"/>
      <c r="AB856" s="836"/>
      <c r="AC856" s="836"/>
      <c r="AD856" s="840"/>
      <c r="AE856" s="840"/>
      <c r="AF856" s="841"/>
      <c r="AG856" s="850"/>
      <c r="AH856" s="851"/>
      <c r="AI856" s="851"/>
      <c r="AJ856" s="852"/>
      <c r="AK856" s="839"/>
      <c r="AL856" s="839"/>
      <c r="AM856" s="839"/>
      <c r="AN856" s="854"/>
      <c r="AO856" s="840"/>
      <c r="AP856" s="849">
        <f t="shared" si="216"/>
        <v>0</v>
      </c>
      <c r="AQ856" s="849"/>
      <c r="AR856" s="849"/>
      <c r="AS856" s="849"/>
      <c r="AT856" s="847"/>
      <c r="AU856" s="848"/>
      <c r="AV856" s="834"/>
      <c r="AW856" s="834"/>
      <c r="AX856" s="834"/>
      <c r="AY856" s="834"/>
      <c r="AZ856" s="834"/>
      <c r="BA856" s="834"/>
      <c r="BB856" s="834"/>
      <c r="BC856" s="834"/>
      <c r="BD856" s="844"/>
      <c r="BE856" s="845"/>
      <c r="BF856" s="846"/>
      <c r="BG856" s="842"/>
      <c r="BH856" s="843"/>
      <c r="BI856" s="843"/>
      <c r="ET856" s="33"/>
      <c r="EU856" s="37">
        <f t="shared" si="203"/>
        <v>0</v>
      </c>
      <c r="EV856" s="37" t="str">
        <f t="shared" si="204"/>
        <v/>
      </c>
      <c r="EX856" s="21">
        <f>IF(AND(OR($M856=PL①!$A$25,$M856=PL①!$A$26,$M856=PL①!$A$27),OR($AG856=PL①!$H$26,$AG856=PL①!$H$27,$AG856=PL①!$H$28)),1,0)</f>
        <v>0</v>
      </c>
      <c r="EY856" s="21">
        <f t="shared" si="205"/>
        <v>0</v>
      </c>
      <c r="EZ856" s="112">
        <f>IF($EY856=0,1,IF($O$73="",0,VLOOKUP($O$73,PL②!$A$58:$P$1517,$EY856))+IF($AD$73="",0,VLOOKUP($AD$73,PL②!$A$58:$P$1517,$EY856))+IF($AS$73="",0,VLOOKUP($AS$73,PL②!$A$58:$P$1517,$EY856)))</f>
        <v>1</v>
      </c>
      <c r="FA856" s="21" t="str">
        <f t="shared" si="206"/>
        <v/>
      </c>
      <c r="FB856" s="112"/>
      <c r="FC856" s="21">
        <f>IF(OR($M856=PL①!$A$25,$M856=PL①!$A$26,$M856=PL①!$A$28,$M856=PL①!$A$29),1,0)</f>
        <v>0</v>
      </c>
      <c r="FF856" s="21">
        <f t="shared" si="207"/>
        <v>0</v>
      </c>
      <c r="FG856" s="21">
        <f t="shared" si="208"/>
        <v>0</v>
      </c>
      <c r="FH856" s="21">
        <f>IF(AND($AG856=PL①!$H$29,OR(入力①申請書項目!$M856=PL①!$A$25,入力①申請書項目!$M856=PL①!$A$26,入力①申請書項目!$M856=PL①!$A$27)),1,0)</f>
        <v>0</v>
      </c>
      <c r="FI856" s="21">
        <f>IF(AND($O$69=PL②!$G$1,入力①申請書項目!$AG856=PL①!$H$26,OR(入力①申請書項目!$M856=PL①!$A$25,入力①申請書項目!$M856=PL①!$A$26,入力①申請書項目!$M856=PL①!$A$28,入力①申請書項目!$M856=PL①!$A$29)),1,0)</f>
        <v>0</v>
      </c>
      <c r="FJ856" s="21">
        <f>IF(AND($AT856=PL①!$D$26,OR(入力①申請書項目!$M856=PL①!$A$25,入力①申請書項目!$M856=PL①!$A$26,入力①申請書項目!$M856=PL①!$A$27)),1,0)</f>
        <v>0</v>
      </c>
      <c r="FL856" s="37" t="str">
        <f t="shared" si="209"/>
        <v/>
      </c>
      <c r="FM856" s="37" t="str">
        <f t="shared" si="210"/>
        <v/>
      </c>
      <c r="FN856" s="37" t="str">
        <f t="shared" si="211"/>
        <v/>
      </c>
      <c r="FO856" s="37" t="str">
        <f t="shared" si="212"/>
        <v/>
      </c>
      <c r="FP856" s="37" t="str">
        <f t="shared" si="213"/>
        <v/>
      </c>
      <c r="FR856" s="54">
        <f t="shared" si="214"/>
        <v>1</v>
      </c>
      <c r="FS856" s="54" t="str">
        <f t="shared" si="215"/>
        <v/>
      </c>
    </row>
    <row r="857" spans="4:175">
      <c r="D857" s="410">
        <v>689</v>
      </c>
      <c r="E857" s="842"/>
      <c r="F857" s="843"/>
      <c r="G857" s="842"/>
      <c r="H857" s="843"/>
      <c r="I857" s="843"/>
      <c r="J857" s="842"/>
      <c r="K857" s="843"/>
      <c r="L857" s="843"/>
      <c r="M857" s="842"/>
      <c r="N857" s="842"/>
      <c r="O857" s="842"/>
      <c r="P857" s="842"/>
      <c r="Q857" s="853"/>
      <c r="R857" s="853"/>
      <c r="S857" s="853"/>
      <c r="T857" s="853"/>
      <c r="U857" s="853"/>
      <c r="V857" s="853"/>
      <c r="W857" s="853"/>
      <c r="X857" s="853"/>
      <c r="Y857" s="853"/>
      <c r="Z857" s="853"/>
      <c r="AA857" s="835"/>
      <c r="AB857" s="836"/>
      <c r="AC857" s="836"/>
      <c r="AD857" s="841"/>
      <c r="AE857" s="853"/>
      <c r="AF857" s="853"/>
      <c r="AG857" s="842"/>
      <c r="AH857" s="842"/>
      <c r="AI857" s="842"/>
      <c r="AJ857" s="842"/>
      <c r="AK857" s="839"/>
      <c r="AL857" s="839"/>
      <c r="AM857" s="839"/>
      <c r="AN857" s="853"/>
      <c r="AO857" s="853"/>
      <c r="AP857" s="849">
        <f t="shared" si="216"/>
        <v>0</v>
      </c>
      <c r="AQ857" s="849"/>
      <c r="AR857" s="849"/>
      <c r="AS857" s="849"/>
      <c r="AT857" s="855"/>
      <c r="AU857" s="855"/>
      <c r="AV857" s="834"/>
      <c r="AW857" s="834"/>
      <c r="AX857" s="834"/>
      <c r="AY857" s="834"/>
      <c r="AZ857" s="834"/>
      <c r="BA857" s="834"/>
      <c r="BB857" s="834"/>
      <c r="BC857" s="834"/>
      <c r="BD857" s="834"/>
      <c r="BE857" s="834"/>
      <c r="BF857" s="834"/>
      <c r="BG857" s="842"/>
      <c r="BH857" s="843"/>
      <c r="BI857" s="843"/>
      <c r="ET857" s="33"/>
      <c r="EU857" s="37">
        <f t="shared" si="203"/>
        <v>0</v>
      </c>
      <c r="EV857" s="37" t="str">
        <f t="shared" si="204"/>
        <v/>
      </c>
      <c r="EX857" s="21">
        <f>IF(AND(OR($M857=PL①!$A$25,$M857=PL①!$A$26,$M857=PL①!$A$27),OR($AG857=PL①!$H$26,$AG857=PL①!$H$27,$AG857=PL①!$H$28)),1,0)</f>
        <v>0</v>
      </c>
      <c r="EY857" s="21">
        <f t="shared" si="205"/>
        <v>0</v>
      </c>
      <c r="EZ857" s="112">
        <f>IF($EY857=0,1,IF($O$73="",0,VLOOKUP($O$73,PL②!$A$58:$P$1517,$EY857))+IF($AD$73="",0,VLOOKUP($AD$73,PL②!$A$58:$P$1517,$EY857))+IF($AS$73="",0,VLOOKUP($AS$73,PL②!$A$58:$P$1517,$EY857)))</f>
        <v>1</v>
      </c>
      <c r="FA857" s="21" t="str">
        <f t="shared" si="206"/>
        <v/>
      </c>
      <c r="FB857" s="112"/>
      <c r="FC857" s="21">
        <f>IF(OR($M857=PL①!$A$25,$M857=PL①!$A$26,$M857=PL①!$A$28,$M857=PL①!$A$29),1,0)</f>
        <v>0</v>
      </c>
      <c r="FF857" s="21">
        <f t="shared" si="207"/>
        <v>0</v>
      </c>
      <c r="FG857" s="21">
        <f t="shared" si="208"/>
        <v>0</v>
      </c>
      <c r="FH857" s="21">
        <f>IF(AND($AG857=PL①!$H$29,OR(入力①申請書項目!$M857=PL①!$A$25,入力①申請書項目!$M857=PL①!$A$26,入力①申請書項目!$M857=PL①!$A$27)),1,0)</f>
        <v>0</v>
      </c>
      <c r="FI857" s="21">
        <f>IF(AND($O$69=PL②!$G$1,入力①申請書項目!$AG857=PL①!$H$26,OR(入力①申請書項目!$M857=PL①!$A$25,入力①申請書項目!$M857=PL①!$A$26,入力①申請書項目!$M857=PL①!$A$28,入力①申請書項目!$M857=PL①!$A$29)),1,0)</f>
        <v>0</v>
      </c>
      <c r="FJ857" s="21">
        <f>IF(AND($AT857=PL①!$D$26,OR(入力①申請書項目!$M857=PL①!$A$25,入力①申請書項目!$M857=PL①!$A$26,入力①申請書項目!$M857=PL①!$A$27)),1,0)</f>
        <v>0</v>
      </c>
      <c r="FL857" s="37" t="str">
        <f t="shared" si="209"/>
        <v/>
      </c>
      <c r="FM857" s="37" t="str">
        <f t="shared" si="210"/>
        <v/>
      </c>
      <c r="FN857" s="37" t="str">
        <f t="shared" si="211"/>
        <v/>
      </c>
      <c r="FO857" s="37" t="str">
        <f t="shared" si="212"/>
        <v/>
      </c>
      <c r="FP857" s="37" t="str">
        <f t="shared" si="213"/>
        <v/>
      </c>
      <c r="FR857" s="54">
        <f t="shared" si="214"/>
        <v>1</v>
      </c>
      <c r="FS857" s="54" t="str">
        <f t="shared" si="215"/>
        <v/>
      </c>
    </row>
    <row r="858" spans="4:175">
      <c r="D858" s="410">
        <v>690</v>
      </c>
      <c r="E858" s="842"/>
      <c r="F858" s="843"/>
      <c r="G858" s="842"/>
      <c r="H858" s="843"/>
      <c r="I858" s="843"/>
      <c r="J858" s="842"/>
      <c r="K858" s="843"/>
      <c r="L858" s="843"/>
      <c r="M858" s="842"/>
      <c r="N858" s="842"/>
      <c r="O858" s="842"/>
      <c r="P858" s="842"/>
      <c r="Q858" s="853"/>
      <c r="R858" s="853"/>
      <c r="S858" s="853"/>
      <c r="T858" s="853"/>
      <c r="U858" s="853"/>
      <c r="V858" s="853"/>
      <c r="W858" s="853"/>
      <c r="X858" s="853"/>
      <c r="Y858" s="853"/>
      <c r="Z858" s="853"/>
      <c r="AA858" s="837"/>
      <c r="AB858" s="838"/>
      <c r="AC858" s="838"/>
      <c r="AD858" s="841"/>
      <c r="AE858" s="853"/>
      <c r="AF858" s="853"/>
      <c r="AG858" s="842"/>
      <c r="AH858" s="842"/>
      <c r="AI858" s="842"/>
      <c r="AJ858" s="842"/>
      <c r="AK858" s="839"/>
      <c r="AL858" s="839"/>
      <c r="AM858" s="839"/>
      <c r="AN858" s="853"/>
      <c r="AO858" s="853"/>
      <c r="AP858" s="849">
        <f t="shared" si="216"/>
        <v>0</v>
      </c>
      <c r="AQ858" s="849"/>
      <c r="AR858" s="849"/>
      <c r="AS858" s="849"/>
      <c r="AT858" s="855"/>
      <c r="AU858" s="855"/>
      <c r="AV858" s="834"/>
      <c r="AW858" s="834"/>
      <c r="AX858" s="834"/>
      <c r="AY858" s="834"/>
      <c r="AZ858" s="834"/>
      <c r="BA858" s="834"/>
      <c r="BB858" s="834"/>
      <c r="BC858" s="834"/>
      <c r="BD858" s="834"/>
      <c r="BE858" s="834"/>
      <c r="BF858" s="834"/>
      <c r="BG858" s="842"/>
      <c r="BH858" s="843"/>
      <c r="BI858" s="843"/>
      <c r="ET858" s="33"/>
      <c r="EU858" s="37">
        <f t="shared" si="203"/>
        <v>0</v>
      </c>
      <c r="EV858" s="37" t="str">
        <f t="shared" si="204"/>
        <v/>
      </c>
      <c r="EX858" s="21">
        <f>IF(AND(OR($M858=PL①!$A$25,$M858=PL①!$A$26,$M858=PL①!$A$27),OR($AG858=PL①!$H$26,$AG858=PL①!$H$27,$AG858=PL①!$H$28)),1,0)</f>
        <v>0</v>
      </c>
      <c r="EY858" s="21">
        <f t="shared" si="205"/>
        <v>0</v>
      </c>
      <c r="EZ858" s="112">
        <f>IF($EY858=0,1,IF($O$73="",0,VLOOKUP($O$73,PL②!$A$58:$P$1517,$EY858))+IF($AD$73="",0,VLOOKUP($AD$73,PL②!$A$58:$P$1517,$EY858))+IF($AS$73="",0,VLOOKUP($AS$73,PL②!$A$58:$P$1517,$EY858)))</f>
        <v>1</v>
      </c>
      <c r="FA858" s="21" t="str">
        <f t="shared" si="206"/>
        <v/>
      </c>
      <c r="FB858" s="112"/>
      <c r="FC858" s="21">
        <f>IF(OR($M858=PL①!$A$25,$M858=PL①!$A$26,$M858=PL①!$A$28,$M858=PL①!$A$29),1,0)</f>
        <v>0</v>
      </c>
      <c r="FF858" s="21">
        <f t="shared" si="207"/>
        <v>0</v>
      </c>
      <c r="FG858" s="21">
        <f t="shared" si="208"/>
        <v>0</v>
      </c>
      <c r="FH858" s="21">
        <f>IF(AND($AG858=PL①!$H$29,OR(入力①申請書項目!$M858=PL①!$A$25,入力①申請書項目!$M858=PL①!$A$26,入力①申請書項目!$M858=PL①!$A$27)),1,0)</f>
        <v>0</v>
      </c>
      <c r="FI858" s="21">
        <f>IF(AND($O$69=PL②!$G$1,入力①申請書項目!$AG858=PL①!$H$26,OR(入力①申請書項目!$M858=PL①!$A$25,入力①申請書項目!$M858=PL①!$A$26,入力①申請書項目!$M858=PL①!$A$28,入力①申請書項目!$M858=PL①!$A$29)),1,0)</f>
        <v>0</v>
      </c>
      <c r="FJ858" s="21">
        <f>IF(AND($AT858=PL①!$D$26,OR(入力①申請書項目!$M858=PL①!$A$25,入力①申請書項目!$M858=PL①!$A$26,入力①申請書項目!$M858=PL①!$A$27)),1,0)</f>
        <v>0</v>
      </c>
      <c r="FL858" s="37" t="str">
        <f t="shared" si="209"/>
        <v/>
      </c>
      <c r="FM858" s="37" t="str">
        <f t="shared" si="210"/>
        <v/>
      </c>
      <c r="FN858" s="37" t="str">
        <f t="shared" si="211"/>
        <v/>
      </c>
      <c r="FO858" s="37" t="str">
        <f t="shared" si="212"/>
        <v/>
      </c>
      <c r="FP858" s="37" t="str">
        <f t="shared" si="213"/>
        <v/>
      </c>
      <c r="FR858" s="54">
        <f t="shared" si="214"/>
        <v>1</v>
      </c>
      <c r="FS858" s="54" t="str">
        <f t="shared" si="215"/>
        <v/>
      </c>
    </row>
    <row r="859" spans="4:175">
      <c r="D859" s="410">
        <v>691</v>
      </c>
      <c r="E859" s="842"/>
      <c r="F859" s="843"/>
      <c r="G859" s="842"/>
      <c r="H859" s="843"/>
      <c r="I859" s="843"/>
      <c r="J859" s="842"/>
      <c r="K859" s="843"/>
      <c r="L859" s="843"/>
      <c r="M859" s="842"/>
      <c r="N859" s="842"/>
      <c r="O859" s="842"/>
      <c r="P859" s="842"/>
      <c r="Q859" s="853"/>
      <c r="R859" s="853"/>
      <c r="S859" s="853"/>
      <c r="T859" s="853"/>
      <c r="U859" s="853"/>
      <c r="V859" s="853"/>
      <c r="W859" s="853"/>
      <c r="X859" s="853"/>
      <c r="Y859" s="853"/>
      <c r="Z859" s="853"/>
      <c r="AA859" s="835"/>
      <c r="AB859" s="836"/>
      <c r="AC859" s="836"/>
      <c r="AD859" s="840"/>
      <c r="AE859" s="840"/>
      <c r="AF859" s="841"/>
      <c r="AG859" s="850"/>
      <c r="AH859" s="851"/>
      <c r="AI859" s="851"/>
      <c r="AJ859" s="852"/>
      <c r="AK859" s="839"/>
      <c r="AL859" s="839"/>
      <c r="AM859" s="839"/>
      <c r="AN859" s="854"/>
      <c r="AO859" s="840"/>
      <c r="AP859" s="849">
        <f t="shared" si="216"/>
        <v>0</v>
      </c>
      <c r="AQ859" s="849"/>
      <c r="AR859" s="849"/>
      <c r="AS859" s="849"/>
      <c r="AT859" s="847"/>
      <c r="AU859" s="848"/>
      <c r="AV859" s="834"/>
      <c r="AW859" s="834"/>
      <c r="AX859" s="834"/>
      <c r="AY859" s="834"/>
      <c r="AZ859" s="834"/>
      <c r="BA859" s="834"/>
      <c r="BB859" s="834"/>
      <c r="BC859" s="834"/>
      <c r="BD859" s="844"/>
      <c r="BE859" s="845"/>
      <c r="BF859" s="846"/>
      <c r="BG859" s="842"/>
      <c r="BH859" s="843"/>
      <c r="BI859" s="843"/>
      <c r="ET859" s="33"/>
      <c r="EU859" s="37">
        <f t="shared" si="203"/>
        <v>0</v>
      </c>
      <c r="EV859" s="37" t="str">
        <f t="shared" si="204"/>
        <v/>
      </c>
      <c r="EX859" s="21">
        <f>IF(AND(OR($M859=PL①!$A$25,$M859=PL①!$A$26,$M859=PL①!$A$27),OR($AG859=PL①!$H$26,$AG859=PL①!$H$27,$AG859=PL①!$H$28)),1,0)</f>
        <v>0</v>
      </c>
      <c r="EY859" s="21">
        <f t="shared" si="205"/>
        <v>0</v>
      </c>
      <c r="EZ859" s="112">
        <f>IF($EY859=0,1,IF($O$73="",0,VLOOKUP($O$73,PL②!$A$58:$P$1517,$EY859))+IF($AD$73="",0,VLOOKUP($AD$73,PL②!$A$58:$P$1517,$EY859))+IF($AS$73="",0,VLOOKUP($AS$73,PL②!$A$58:$P$1517,$EY859)))</f>
        <v>1</v>
      </c>
      <c r="FA859" s="21" t="str">
        <f t="shared" si="206"/>
        <v/>
      </c>
      <c r="FB859" s="112"/>
      <c r="FC859" s="21">
        <f>IF(OR($M859=PL①!$A$25,$M859=PL①!$A$26,$M859=PL①!$A$28,$M859=PL①!$A$29),1,0)</f>
        <v>0</v>
      </c>
      <c r="FF859" s="21">
        <f t="shared" si="207"/>
        <v>0</v>
      </c>
      <c r="FG859" s="21">
        <f t="shared" si="208"/>
        <v>0</v>
      </c>
      <c r="FH859" s="21">
        <f>IF(AND($AG859=PL①!$H$29,OR(入力①申請書項目!$M859=PL①!$A$25,入力①申請書項目!$M859=PL①!$A$26,入力①申請書項目!$M859=PL①!$A$27)),1,0)</f>
        <v>0</v>
      </c>
      <c r="FI859" s="21">
        <f>IF(AND($O$69=PL②!$G$1,入力①申請書項目!$AG859=PL①!$H$26,OR(入力①申請書項目!$M859=PL①!$A$25,入力①申請書項目!$M859=PL①!$A$26,入力①申請書項目!$M859=PL①!$A$28,入力①申請書項目!$M859=PL①!$A$29)),1,0)</f>
        <v>0</v>
      </c>
      <c r="FJ859" s="21">
        <f>IF(AND($AT859=PL①!$D$26,OR(入力①申請書項目!$M859=PL①!$A$25,入力①申請書項目!$M859=PL①!$A$26,入力①申請書項目!$M859=PL①!$A$27)),1,0)</f>
        <v>0</v>
      </c>
      <c r="FL859" s="37" t="str">
        <f t="shared" si="209"/>
        <v/>
      </c>
      <c r="FM859" s="37" t="str">
        <f t="shared" si="210"/>
        <v/>
      </c>
      <c r="FN859" s="37" t="str">
        <f t="shared" si="211"/>
        <v/>
      </c>
      <c r="FO859" s="37" t="str">
        <f t="shared" si="212"/>
        <v/>
      </c>
      <c r="FP859" s="37" t="str">
        <f t="shared" si="213"/>
        <v/>
      </c>
      <c r="FR859" s="54">
        <f t="shared" si="214"/>
        <v>1</v>
      </c>
      <c r="FS859" s="54" t="str">
        <f t="shared" si="215"/>
        <v/>
      </c>
    </row>
    <row r="860" spans="4:175">
      <c r="D860" s="410">
        <v>692</v>
      </c>
      <c r="E860" s="842"/>
      <c r="F860" s="843"/>
      <c r="G860" s="842"/>
      <c r="H860" s="843"/>
      <c r="I860" s="843"/>
      <c r="J860" s="842"/>
      <c r="K860" s="843"/>
      <c r="L860" s="843"/>
      <c r="M860" s="842"/>
      <c r="N860" s="842"/>
      <c r="O860" s="842"/>
      <c r="P860" s="842"/>
      <c r="Q860" s="853"/>
      <c r="R860" s="853"/>
      <c r="S860" s="853"/>
      <c r="T860" s="853"/>
      <c r="U860" s="853"/>
      <c r="V860" s="853"/>
      <c r="W860" s="853"/>
      <c r="X860" s="853"/>
      <c r="Y860" s="853"/>
      <c r="Z860" s="853"/>
      <c r="AA860" s="835"/>
      <c r="AB860" s="836"/>
      <c r="AC860" s="836"/>
      <c r="AD860" s="841"/>
      <c r="AE860" s="853"/>
      <c r="AF860" s="853"/>
      <c r="AG860" s="842"/>
      <c r="AH860" s="842"/>
      <c r="AI860" s="842"/>
      <c r="AJ860" s="842"/>
      <c r="AK860" s="839"/>
      <c r="AL860" s="839"/>
      <c r="AM860" s="839"/>
      <c r="AN860" s="853"/>
      <c r="AO860" s="853"/>
      <c r="AP860" s="849">
        <f t="shared" si="216"/>
        <v>0</v>
      </c>
      <c r="AQ860" s="849"/>
      <c r="AR860" s="849"/>
      <c r="AS860" s="849"/>
      <c r="AT860" s="855"/>
      <c r="AU860" s="855"/>
      <c r="AV860" s="834"/>
      <c r="AW860" s="834"/>
      <c r="AX860" s="834"/>
      <c r="AY860" s="834"/>
      <c r="AZ860" s="834"/>
      <c r="BA860" s="834"/>
      <c r="BB860" s="834"/>
      <c r="BC860" s="834"/>
      <c r="BD860" s="834"/>
      <c r="BE860" s="834"/>
      <c r="BF860" s="834"/>
      <c r="BG860" s="842"/>
      <c r="BH860" s="843"/>
      <c r="BI860" s="843"/>
      <c r="ET860" s="33"/>
      <c r="EU860" s="37">
        <f t="shared" si="203"/>
        <v>0</v>
      </c>
      <c r="EV860" s="37" t="str">
        <f t="shared" si="204"/>
        <v/>
      </c>
      <c r="EX860" s="21">
        <f>IF(AND(OR($M860=PL①!$A$25,$M860=PL①!$A$26,$M860=PL①!$A$27),OR($AG860=PL①!$H$26,$AG860=PL①!$H$27,$AG860=PL①!$H$28)),1,0)</f>
        <v>0</v>
      </c>
      <c r="EY860" s="21">
        <f t="shared" si="205"/>
        <v>0</v>
      </c>
      <c r="EZ860" s="112">
        <f>IF($EY860=0,1,IF($O$73="",0,VLOOKUP($O$73,PL②!$A$58:$P$1517,$EY860))+IF($AD$73="",0,VLOOKUP($AD$73,PL②!$A$58:$P$1517,$EY860))+IF($AS$73="",0,VLOOKUP($AS$73,PL②!$A$58:$P$1517,$EY860)))</f>
        <v>1</v>
      </c>
      <c r="FA860" s="21" t="str">
        <f t="shared" si="206"/>
        <v/>
      </c>
      <c r="FB860" s="112"/>
      <c r="FC860" s="21">
        <f>IF(OR($M860=PL①!$A$25,$M860=PL①!$A$26,$M860=PL①!$A$28,$M860=PL①!$A$29),1,0)</f>
        <v>0</v>
      </c>
      <c r="FF860" s="21">
        <f t="shared" si="207"/>
        <v>0</v>
      </c>
      <c r="FG860" s="21">
        <f t="shared" si="208"/>
        <v>0</v>
      </c>
      <c r="FH860" s="21">
        <f>IF(AND($AG860=PL①!$H$29,OR(入力①申請書項目!$M860=PL①!$A$25,入力①申請書項目!$M860=PL①!$A$26,入力①申請書項目!$M860=PL①!$A$27)),1,0)</f>
        <v>0</v>
      </c>
      <c r="FI860" s="21">
        <f>IF(AND($O$69=PL②!$G$1,入力①申請書項目!$AG860=PL①!$H$26,OR(入力①申請書項目!$M860=PL①!$A$25,入力①申請書項目!$M860=PL①!$A$26,入力①申請書項目!$M860=PL①!$A$28,入力①申請書項目!$M860=PL①!$A$29)),1,0)</f>
        <v>0</v>
      </c>
      <c r="FJ860" s="21">
        <f>IF(AND($AT860=PL①!$D$26,OR(入力①申請書項目!$M860=PL①!$A$25,入力①申請書項目!$M860=PL①!$A$26,入力①申請書項目!$M860=PL①!$A$27)),1,0)</f>
        <v>0</v>
      </c>
      <c r="FL860" s="37" t="str">
        <f t="shared" si="209"/>
        <v/>
      </c>
      <c r="FM860" s="37" t="str">
        <f t="shared" si="210"/>
        <v/>
      </c>
      <c r="FN860" s="37" t="str">
        <f t="shared" si="211"/>
        <v/>
      </c>
      <c r="FO860" s="37" t="str">
        <f t="shared" si="212"/>
        <v/>
      </c>
      <c r="FP860" s="37" t="str">
        <f t="shared" si="213"/>
        <v/>
      </c>
      <c r="FR860" s="54">
        <f t="shared" si="214"/>
        <v>1</v>
      </c>
      <c r="FS860" s="54" t="str">
        <f t="shared" si="215"/>
        <v/>
      </c>
    </row>
    <row r="861" spans="4:175">
      <c r="D861" s="410">
        <v>693</v>
      </c>
      <c r="E861" s="842"/>
      <c r="F861" s="843"/>
      <c r="G861" s="842"/>
      <c r="H861" s="843"/>
      <c r="I861" s="843"/>
      <c r="J861" s="842"/>
      <c r="K861" s="843"/>
      <c r="L861" s="843"/>
      <c r="M861" s="842"/>
      <c r="N861" s="842"/>
      <c r="O861" s="842"/>
      <c r="P861" s="842"/>
      <c r="Q861" s="853"/>
      <c r="R861" s="853"/>
      <c r="S861" s="853"/>
      <c r="T861" s="853"/>
      <c r="U861" s="853"/>
      <c r="V861" s="853"/>
      <c r="W861" s="853"/>
      <c r="X861" s="853"/>
      <c r="Y861" s="853"/>
      <c r="Z861" s="853"/>
      <c r="AA861" s="837"/>
      <c r="AB861" s="838"/>
      <c r="AC861" s="838"/>
      <c r="AD861" s="841"/>
      <c r="AE861" s="853"/>
      <c r="AF861" s="853"/>
      <c r="AG861" s="842"/>
      <c r="AH861" s="842"/>
      <c r="AI861" s="842"/>
      <c r="AJ861" s="842"/>
      <c r="AK861" s="839"/>
      <c r="AL861" s="839"/>
      <c r="AM861" s="839"/>
      <c r="AN861" s="853"/>
      <c r="AO861" s="853"/>
      <c r="AP861" s="849">
        <f t="shared" si="216"/>
        <v>0</v>
      </c>
      <c r="AQ861" s="849"/>
      <c r="AR861" s="849"/>
      <c r="AS861" s="849"/>
      <c r="AT861" s="855"/>
      <c r="AU861" s="855"/>
      <c r="AV861" s="834"/>
      <c r="AW861" s="834"/>
      <c r="AX861" s="834"/>
      <c r="AY861" s="834"/>
      <c r="AZ861" s="834"/>
      <c r="BA861" s="834"/>
      <c r="BB861" s="834"/>
      <c r="BC861" s="834"/>
      <c r="BD861" s="834"/>
      <c r="BE861" s="834"/>
      <c r="BF861" s="834"/>
      <c r="BG861" s="842"/>
      <c r="BH861" s="843"/>
      <c r="BI861" s="843"/>
      <c r="ET861" s="33"/>
      <c r="EU861" s="37">
        <f t="shared" si="203"/>
        <v>0</v>
      </c>
      <c r="EV861" s="37" t="str">
        <f t="shared" si="204"/>
        <v/>
      </c>
      <c r="EX861" s="21">
        <f>IF(AND(OR($M861=PL①!$A$25,$M861=PL①!$A$26,$M861=PL①!$A$27),OR($AG861=PL①!$H$26,$AG861=PL①!$H$27,$AG861=PL①!$H$28)),1,0)</f>
        <v>0</v>
      </c>
      <c r="EY861" s="21">
        <f t="shared" si="205"/>
        <v>0</v>
      </c>
      <c r="EZ861" s="112">
        <f>IF($EY861=0,1,IF($O$73="",0,VLOOKUP($O$73,PL②!$A$58:$P$1517,$EY861))+IF($AD$73="",0,VLOOKUP($AD$73,PL②!$A$58:$P$1517,$EY861))+IF($AS$73="",0,VLOOKUP($AS$73,PL②!$A$58:$P$1517,$EY861)))</f>
        <v>1</v>
      </c>
      <c r="FA861" s="21" t="str">
        <f t="shared" si="206"/>
        <v/>
      </c>
      <c r="FB861" s="112"/>
      <c r="FC861" s="21">
        <f>IF(OR($M861=PL①!$A$25,$M861=PL①!$A$26,$M861=PL①!$A$28,$M861=PL①!$A$29),1,0)</f>
        <v>0</v>
      </c>
      <c r="FF861" s="21">
        <f t="shared" si="207"/>
        <v>0</v>
      </c>
      <c r="FG861" s="21">
        <f t="shared" si="208"/>
        <v>0</v>
      </c>
      <c r="FH861" s="21">
        <f>IF(AND($AG861=PL①!$H$29,OR(入力①申請書項目!$M861=PL①!$A$25,入力①申請書項目!$M861=PL①!$A$26,入力①申請書項目!$M861=PL①!$A$27)),1,0)</f>
        <v>0</v>
      </c>
      <c r="FI861" s="21">
        <f>IF(AND($O$69=PL②!$G$1,入力①申請書項目!$AG861=PL①!$H$26,OR(入力①申請書項目!$M861=PL①!$A$25,入力①申請書項目!$M861=PL①!$A$26,入力①申請書項目!$M861=PL①!$A$28,入力①申請書項目!$M861=PL①!$A$29)),1,0)</f>
        <v>0</v>
      </c>
      <c r="FJ861" s="21">
        <f>IF(AND($AT861=PL①!$D$26,OR(入力①申請書項目!$M861=PL①!$A$25,入力①申請書項目!$M861=PL①!$A$26,入力①申請書項目!$M861=PL①!$A$27)),1,0)</f>
        <v>0</v>
      </c>
      <c r="FL861" s="37" t="str">
        <f t="shared" si="209"/>
        <v/>
      </c>
      <c r="FM861" s="37" t="str">
        <f t="shared" si="210"/>
        <v/>
      </c>
      <c r="FN861" s="37" t="str">
        <f t="shared" si="211"/>
        <v/>
      </c>
      <c r="FO861" s="37" t="str">
        <f t="shared" si="212"/>
        <v/>
      </c>
      <c r="FP861" s="37" t="str">
        <f t="shared" si="213"/>
        <v/>
      </c>
      <c r="FR861" s="54">
        <f t="shared" si="214"/>
        <v>1</v>
      </c>
      <c r="FS861" s="54" t="str">
        <f t="shared" si="215"/>
        <v/>
      </c>
    </row>
    <row r="862" spans="4:175">
      <c r="D862" s="410">
        <v>694</v>
      </c>
      <c r="E862" s="842"/>
      <c r="F862" s="843"/>
      <c r="G862" s="842"/>
      <c r="H862" s="843"/>
      <c r="I862" s="843"/>
      <c r="J862" s="842"/>
      <c r="K862" s="843"/>
      <c r="L862" s="843"/>
      <c r="M862" s="842"/>
      <c r="N862" s="842"/>
      <c r="O862" s="842"/>
      <c r="P862" s="842"/>
      <c r="Q862" s="853"/>
      <c r="R862" s="853"/>
      <c r="S862" s="853"/>
      <c r="T862" s="853"/>
      <c r="U862" s="853"/>
      <c r="V862" s="853"/>
      <c r="W862" s="853"/>
      <c r="X862" s="853"/>
      <c r="Y862" s="853"/>
      <c r="Z862" s="853"/>
      <c r="AA862" s="835"/>
      <c r="AB862" s="836"/>
      <c r="AC862" s="836"/>
      <c r="AD862" s="840"/>
      <c r="AE862" s="840"/>
      <c r="AF862" s="841"/>
      <c r="AG862" s="850"/>
      <c r="AH862" s="851"/>
      <c r="AI862" s="851"/>
      <c r="AJ862" s="852"/>
      <c r="AK862" s="839"/>
      <c r="AL862" s="839"/>
      <c r="AM862" s="839"/>
      <c r="AN862" s="854"/>
      <c r="AO862" s="840"/>
      <c r="AP862" s="849">
        <f t="shared" si="216"/>
        <v>0</v>
      </c>
      <c r="AQ862" s="849"/>
      <c r="AR862" s="849"/>
      <c r="AS862" s="849"/>
      <c r="AT862" s="847"/>
      <c r="AU862" s="848"/>
      <c r="AV862" s="834"/>
      <c r="AW862" s="834"/>
      <c r="AX862" s="834"/>
      <c r="AY862" s="834"/>
      <c r="AZ862" s="834"/>
      <c r="BA862" s="834"/>
      <c r="BB862" s="834"/>
      <c r="BC862" s="834"/>
      <c r="BD862" s="844"/>
      <c r="BE862" s="845"/>
      <c r="BF862" s="846"/>
      <c r="BG862" s="842"/>
      <c r="BH862" s="843"/>
      <c r="BI862" s="843"/>
      <c r="ET862" s="33"/>
      <c r="EU862" s="37">
        <f t="shared" si="203"/>
        <v>0</v>
      </c>
      <c r="EV862" s="37" t="str">
        <f t="shared" si="204"/>
        <v/>
      </c>
      <c r="EX862" s="21">
        <f>IF(AND(OR($M862=PL①!$A$25,$M862=PL①!$A$26,$M862=PL①!$A$27),OR($AG862=PL①!$H$26,$AG862=PL①!$H$27,$AG862=PL①!$H$28)),1,0)</f>
        <v>0</v>
      </c>
      <c r="EY862" s="21">
        <f t="shared" si="205"/>
        <v>0</v>
      </c>
      <c r="EZ862" s="112">
        <f>IF($EY862=0,1,IF($O$73="",0,VLOOKUP($O$73,PL②!$A$58:$P$1517,$EY862))+IF($AD$73="",0,VLOOKUP($AD$73,PL②!$A$58:$P$1517,$EY862))+IF($AS$73="",0,VLOOKUP($AS$73,PL②!$A$58:$P$1517,$EY862)))</f>
        <v>1</v>
      </c>
      <c r="FA862" s="21" t="str">
        <f t="shared" si="206"/>
        <v/>
      </c>
      <c r="FB862" s="112"/>
      <c r="FC862" s="21">
        <f>IF(OR($M862=PL①!$A$25,$M862=PL①!$A$26,$M862=PL①!$A$28,$M862=PL①!$A$29),1,0)</f>
        <v>0</v>
      </c>
      <c r="FF862" s="21">
        <f t="shared" si="207"/>
        <v>0</v>
      </c>
      <c r="FG862" s="21">
        <f t="shared" si="208"/>
        <v>0</v>
      </c>
      <c r="FH862" s="21">
        <f>IF(AND($AG862=PL①!$H$29,OR(入力①申請書項目!$M862=PL①!$A$25,入力①申請書項目!$M862=PL①!$A$26,入力①申請書項目!$M862=PL①!$A$27)),1,0)</f>
        <v>0</v>
      </c>
      <c r="FI862" s="21">
        <f>IF(AND($O$69=PL②!$G$1,入力①申請書項目!$AG862=PL①!$H$26,OR(入力①申請書項目!$M862=PL①!$A$25,入力①申請書項目!$M862=PL①!$A$26,入力①申請書項目!$M862=PL①!$A$28,入力①申請書項目!$M862=PL①!$A$29)),1,0)</f>
        <v>0</v>
      </c>
      <c r="FJ862" s="21">
        <f>IF(AND($AT862=PL①!$D$26,OR(入力①申請書項目!$M862=PL①!$A$25,入力①申請書項目!$M862=PL①!$A$26,入力①申請書項目!$M862=PL①!$A$27)),1,0)</f>
        <v>0</v>
      </c>
      <c r="FL862" s="37" t="str">
        <f t="shared" si="209"/>
        <v/>
      </c>
      <c r="FM862" s="37" t="str">
        <f t="shared" si="210"/>
        <v/>
      </c>
      <c r="FN862" s="37" t="str">
        <f t="shared" si="211"/>
        <v/>
      </c>
      <c r="FO862" s="37" t="str">
        <f t="shared" si="212"/>
        <v/>
      </c>
      <c r="FP862" s="37" t="str">
        <f t="shared" si="213"/>
        <v/>
      </c>
      <c r="FR862" s="54">
        <f t="shared" si="214"/>
        <v>1</v>
      </c>
      <c r="FS862" s="54" t="str">
        <f t="shared" si="215"/>
        <v/>
      </c>
    </row>
    <row r="863" spans="4:175">
      <c r="D863" s="410">
        <v>695</v>
      </c>
      <c r="E863" s="842"/>
      <c r="F863" s="843"/>
      <c r="G863" s="842"/>
      <c r="H863" s="843"/>
      <c r="I863" s="843"/>
      <c r="J863" s="842"/>
      <c r="K863" s="843"/>
      <c r="L863" s="843"/>
      <c r="M863" s="842"/>
      <c r="N863" s="842"/>
      <c r="O863" s="842"/>
      <c r="P863" s="842"/>
      <c r="Q863" s="853"/>
      <c r="R863" s="853"/>
      <c r="S863" s="853"/>
      <c r="T863" s="853"/>
      <c r="U863" s="853"/>
      <c r="V863" s="853"/>
      <c r="W863" s="853"/>
      <c r="X863" s="853"/>
      <c r="Y863" s="853"/>
      <c r="Z863" s="853"/>
      <c r="AA863" s="835"/>
      <c r="AB863" s="836"/>
      <c r="AC863" s="836"/>
      <c r="AD863" s="841"/>
      <c r="AE863" s="853"/>
      <c r="AF863" s="853"/>
      <c r="AG863" s="842"/>
      <c r="AH863" s="842"/>
      <c r="AI863" s="842"/>
      <c r="AJ863" s="842"/>
      <c r="AK863" s="839"/>
      <c r="AL863" s="839"/>
      <c r="AM863" s="839"/>
      <c r="AN863" s="853"/>
      <c r="AO863" s="853"/>
      <c r="AP863" s="849">
        <f t="shared" si="216"/>
        <v>0</v>
      </c>
      <c r="AQ863" s="849"/>
      <c r="AR863" s="849"/>
      <c r="AS863" s="849"/>
      <c r="AT863" s="855"/>
      <c r="AU863" s="855"/>
      <c r="AV863" s="834"/>
      <c r="AW863" s="834"/>
      <c r="AX863" s="834"/>
      <c r="AY863" s="834"/>
      <c r="AZ863" s="834"/>
      <c r="BA863" s="834"/>
      <c r="BB863" s="834"/>
      <c r="BC863" s="834"/>
      <c r="BD863" s="834"/>
      <c r="BE863" s="834"/>
      <c r="BF863" s="834"/>
      <c r="BG863" s="842"/>
      <c r="BH863" s="843"/>
      <c r="BI863" s="843"/>
      <c r="ET863" s="33"/>
      <c r="EU863" s="37">
        <f t="shared" si="203"/>
        <v>0</v>
      </c>
      <c r="EV863" s="37" t="str">
        <f t="shared" si="204"/>
        <v/>
      </c>
      <c r="EX863" s="21">
        <f>IF(AND(OR($M863=PL①!$A$25,$M863=PL①!$A$26,$M863=PL①!$A$27),OR($AG863=PL①!$H$26,$AG863=PL①!$H$27,$AG863=PL①!$H$28)),1,0)</f>
        <v>0</v>
      </c>
      <c r="EY863" s="21">
        <f t="shared" si="205"/>
        <v>0</v>
      </c>
      <c r="EZ863" s="112">
        <f>IF($EY863=0,1,IF($O$73="",0,VLOOKUP($O$73,PL②!$A$58:$P$1517,$EY863))+IF($AD$73="",0,VLOOKUP($AD$73,PL②!$A$58:$P$1517,$EY863))+IF($AS$73="",0,VLOOKUP($AS$73,PL②!$A$58:$P$1517,$EY863)))</f>
        <v>1</v>
      </c>
      <c r="FA863" s="21" t="str">
        <f t="shared" si="206"/>
        <v/>
      </c>
      <c r="FB863" s="112"/>
      <c r="FC863" s="21">
        <f>IF(OR($M863=PL①!$A$25,$M863=PL①!$A$26,$M863=PL①!$A$28,$M863=PL①!$A$29),1,0)</f>
        <v>0</v>
      </c>
      <c r="FF863" s="21">
        <f t="shared" si="207"/>
        <v>0</v>
      </c>
      <c r="FG863" s="21">
        <f t="shared" si="208"/>
        <v>0</v>
      </c>
      <c r="FH863" s="21">
        <f>IF(AND($AG863=PL①!$H$29,OR(入力①申請書項目!$M863=PL①!$A$25,入力①申請書項目!$M863=PL①!$A$26,入力①申請書項目!$M863=PL①!$A$27)),1,0)</f>
        <v>0</v>
      </c>
      <c r="FI863" s="21">
        <f>IF(AND($O$69=PL②!$G$1,入力①申請書項目!$AG863=PL①!$H$26,OR(入力①申請書項目!$M863=PL①!$A$25,入力①申請書項目!$M863=PL①!$A$26,入力①申請書項目!$M863=PL①!$A$28,入力①申請書項目!$M863=PL①!$A$29)),1,0)</f>
        <v>0</v>
      </c>
      <c r="FJ863" s="21">
        <f>IF(AND($AT863=PL①!$D$26,OR(入力①申請書項目!$M863=PL①!$A$25,入力①申請書項目!$M863=PL①!$A$26,入力①申請書項目!$M863=PL①!$A$27)),1,0)</f>
        <v>0</v>
      </c>
      <c r="FL863" s="37" t="str">
        <f t="shared" si="209"/>
        <v/>
      </c>
      <c r="FM863" s="37" t="str">
        <f t="shared" si="210"/>
        <v/>
      </c>
      <c r="FN863" s="37" t="str">
        <f t="shared" si="211"/>
        <v/>
      </c>
      <c r="FO863" s="37" t="str">
        <f t="shared" si="212"/>
        <v/>
      </c>
      <c r="FP863" s="37" t="str">
        <f t="shared" si="213"/>
        <v/>
      </c>
      <c r="FR863" s="54">
        <f t="shared" si="214"/>
        <v>1</v>
      </c>
      <c r="FS863" s="54" t="str">
        <f t="shared" si="215"/>
        <v/>
      </c>
    </row>
    <row r="864" spans="4:175">
      <c r="D864" s="410">
        <v>696</v>
      </c>
      <c r="E864" s="842"/>
      <c r="F864" s="843"/>
      <c r="G864" s="842"/>
      <c r="H864" s="843"/>
      <c r="I864" s="843"/>
      <c r="J864" s="842"/>
      <c r="K864" s="843"/>
      <c r="L864" s="843"/>
      <c r="M864" s="842"/>
      <c r="N864" s="842"/>
      <c r="O864" s="842"/>
      <c r="P864" s="842"/>
      <c r="Q864" s="853"/>
      <c r="R864" s="853"/>
      <c r="S864" s="853"/>
      <c r="T864" s="853"/>
      <c r="U864" s="853"/>
      <c r="V864" s="853"/>
      <c r="W864" s="853"/>
      <c r="X864" s="853"/>
      <c r="Y864" s="853"/>
      <c r="Z864" s="853"/>
      <c r="AA864" s="837"/>
      <c r="AB864" s="838"/>
      <c r="AC864" s="838"/>
      <c r="AD864" s="841"/>
      <c r="AE864" s="853"/>
      <c r="AF864" s="853"/>
      <c r="AG864" s="842"/>
      <c r="AH864" s="842"/>
      <c r="AI864" s="842"/>
      <c r="AJ864" s="842"/>
      <c r="AK864" s="839"/>
      <c r="AL864" s="839"/>
      <c r="AM864" s="839"/>
      <c r="AN864" s="853"/>
      <c r="AO864" s="853"/>
      <c r="AP864" s="849">
        <f t="shared" si="216"/>
        <v>0</v>
      </c>
      <c r="AQ864" s="849"/>
      <c r="AR864" s="849"/>
      <c r="AS864" s="849"/>
      <c r="AT864" s="855"/>
      <c r="AU864" s="855"/>
      <c r="AV864" s="834"/>
      <c r="AW864" s="834"/>
      <c r="AX864" s="834"/>
      <c r="AY864" s="834"/>
      <c r="AZ864" s="834"/>
      <c r="BA864" s="834"/>
      <c r="BB864" s="834"/>
      <c r="BC864" s="834"/>
      <c r="BD864" s="834"/>
      <c r="BE864" s="834"/>
      <c r="BF864" s="834"/>
      <c r="BG864" s="842"/>
      <c r="BH864" s="843"/>
      <c r="BI864" s="843"/>
      <c r="ET864" s="33"/>
      <c r="EU864" s="37">
        <f t="shared" si="203"/>
        <v>0</v>
      </c>
      <c r="EV864" s="37" t="str">
        <f t="shared" si="204"/>
        <v/>
      </c>
      <c r="EX864" s="21">
        <f>IF(AND(OR($M864=PL①!$A$25,$M864=PL①!$A$26,$M864=PL①!$A$27),OR($AG864=PL①!$H$26,$AG864=PL①!$H$27,$AG864=PL①!$H$28)),1,0)</f>
        <v>0</v>
      </c>
      <c r="EY864" s="21">
        <f t="shared" si="205"/>
        <v>0</v>
      </c>
      <c r="EZ864" s="112">
        <f>IF($EY864=0,1,IF($O$73="",0,VLOOKUP($O$73,PL②!$A$58:$P$1517,$EY864))+IF($AD$73="",0,VLOOKUP($AD$73,PL②!$A$58:$P$1517,$EY864))+IF($AS$73="",0,VLOOKUP($AS$73,PL②!$A$58:$P$1517,$EY864)))</f>
        <v>1</v>
      </c>
      <c r="FA864" s="21" t="str">
        <f t="shared" si="206"/>
        <v/>
      </c>
      <c r="FB864" s="112"/>
      <c r="FC864" s="21">
        <f>IF(OR($M864=PL①!$A$25,$M864=PL①!$A$26,$M864=PL①!$A$28,$M864=PL①!$A$29),1,0)</f>
        <v>0</v>
      </c>
      <c r="FF864" s="21">
        <f t="shared" si="207"/>
        <v>0</v>
      </c>
      <c r="FG864" s="21">
        <f t="shared" si="208"/>
        <v>0</v>
      </c>
      <c r="FH864" s="21">
        <f>IF(AND($AG864=PL①!$H$29,OR(入力①申請書項目!$M864=PL①!$A$25,入力①申請書項目!$M864=PL①!$A$26,入力①申請書項目!$M864=PL①!$A$27)),1,0)</f>
        <v>0</v>
      </c>
      <c r="FI864" s="21">
        <f>IF(AND($O$69=PL②!$G$1,入力①申請書項目!$AG864=PL①!$H$26,OR(入力①申請書項目!$M864=PL①!$A$25,入力①申請書項目!$M864=PL①!$A$26,入力①申請書項目!$M864=PL①!$A$28,入力①申請書項目!$M864=PL①!$A$29)),1,0)</f>
        <v>0</v>
      </c>
      <c r="FJ864" s="21">
        <f>IF(AND($AT864=PL①!$D$26,OR(入力①申請書項目!$M864=PL①!$A$25,入力①申請書項目!$M864=PL①!$A$26,入力①申請書項目!$M864=PL①!$A$27)),1,0)</f>
        <v>0</v>
      </c>
      <c r="FL864" s="37" t="str">
        <f t="shared" si="209"/>
        <v/>
      </c>
      <c r="FM864" s="37" t="str">
        <f t="shared" si="210"/>
        <v/>
      </c>
      <c r="FN864" s="37" t="str">
        <f t="shared" si="211"/>
        <v/>
      </c>
      <c r="FO864" s="37" t="str">
        <f t="shared" si="212"/>
        <v/>
      </c>
      <c r="FP864" s="37" t="str">
        <f t="shared" si="213"/>
        <v/>
      </c>
      <c r="FR864" s="54">
        <f t="shared" si="214"/>
        <v>1</v>
      </c>
      <c r="FS864" s="54" t="str">
        <f t="shared" si="215"/>
        <v/>
      </c>
    </row>
    <row r="865" spans="4:175">
      <c r="D865" s="410">
        <v>697</v>
      </c>
      <c r="E865" s="842"/>
      <c r="F865" s="843"/>
      <c r="G865" s="842"/>
      <c r="H865" s="843"/>
      <c r="I865" s="843"/>
      <c r="J865" s="842"/>
      <c r="K865" s="843"/>
      <c r="L865" s="843"/>
      <c r="M865" s="842"/>
      <c r="N865" s="842"/>
      <c r="O865" s="842"/>
      <c r="P865" s="842"/>
      <c r="Q865" s="853"/>
      <c r="R865" s="853"/>
      <c r="S865" s="853"/>
      <c r="T865" s="853"/>
      <c r="U865" s="853"/>
      <c r="V865" s="853"/>
      <c r="W865" s="853"/>
      <c r="X865" s="853"/>
      <c r="Y865" s="853"/>
      <c r="Z865" s="853"/>
      <c r="AA865" s="835"/>
      <c r="AB865" s="836"/>
      <c r="AC865" s="836"/>
      <c r="AD865" s="840"/>
      <c r="AE865" s="840"/>
      <c r="AF865" s="841"/>
      <c r="AG865" s="850"/>
      <c r="AH865" s="851"/>
      <c r="AI865" s="851"/>
      <c r="AJ865" s="852"/>
      <c r="AK865" s="839"/>
      <c r="AL865" s="839"/>
      <c r="AM865" s="839"/>
      <c r="AN865" s="854"/>
      <c r="AO865" s="840"/>
      <c r="AP865" s="849">
        <f t="shared" si="216"/>
        <v>0</v>
      </c>
      <c r="AQ865" s="849"/>
      <c r="AR865" s="849"/>
      <c r="AS865" s="849"/>
      <c r="AT865" s="847"/>
      <c r="AU865" s="848"/>
      <c r="AV865" s="834"/>
      <c r="AW865" s="834"/>
      <c r="AX865" s="834"/>
      <c r="AY865" s="834"/>
      <c r="AZ865" s="834"/>
      <c r="BA865" s="834"/>
      <c r="BB865" s="834"/>
      <c r="BC865" s="834"/>
      <c r="BD865" s="844"/>
      <c r="BE865" s="845"/>
      <c r="BF865" s="846"/>
      <c r="BG865" s="842"/>
      <c r="BH865" s="843"/>
      <c r="BI865" s="843"/>
      <c r="ET865" s="33"/>
      <c r="EU865" s="37">
        <f t="shared" si="203"/>
        <v>0</v>
      </c>
      <c r="EV865" s="37" t="str">
        <f t="shared" si="204"/>
        <v/>
      </c>
      <c r="EX865" s="21">
        <f>IF(AND(OR($M865=PL①!$A$25,$M865=PL①!$A$26,$M865=PL①!$A$27),OR($AG865=PL①!$H$26,$AG865=PL①!$H$27,$AG865=PL①!$H$28)),1,0)</f>
        <v>0</v>
      </c>
      <c r="EY865" s="21">
        <f t="shared" si="205"/>
        <v>0</v>
      </c>
      <c r="EZ865" s="112">
        <f>IF($EY865=0,1,IF($O$73="",0,VLOOKUP($O$73,PL②!$A$58:$P$1517,$EY865))+IF($AD$73="",0,VLOOKUP($AD$73,PL②!$A$58:$P$1517,$EY865))+IF($AS$73="",0,VLOOKUP($AS$73,PL②!$A$58:$P$1517,$EY865)))</f>
        <v>1</v>
      </c>
      <c r="FA865" s="21" t="str">
        <f t="shared" si="206"/>
        <v/>
      </c>
      <c r="FB865" s="112"/>
      <c r="FC865" s="21">
        <f>IF(OR($M865=PL①!$A$25,$M865=PL①!$A$26,$M865=PL①!$A$28,$M865=PL①!$A$29),1,0)</f>
        <v>0</v>
      </c>
      <c r="FF865" s="21">
        <f t="shared" si="207"/>
        <v>0</v>
      </c>
      <c r="FG865" s="21">
        <f t="shared" si="208"/>
        <v>0</v>
      </c>
      <c r="FH865" s="21">
        <f>IF(AND($AG865=PL①!$H$29,OR(入力①申請書項目!$M865=PL①!$A$25,入力①申請書項目!$M865=PL①!$A$26,入力①申請書項目!$M865=PL①!$A$27)),1,0)</f>
        <v>0</v>
      </c>
      <c r="FI865" s="21">
        <f>IF(AND($O$69=PL②!$G$1,入力①申請書項目!$AG865=PL①!$H$26,OR(入力①申請書項目!$M865=PL①!$A$25,入力①申請書項目!$M865=PL①!$A$26,入力①申請書項目!$M865=PL①!$A$28,入力①申請書項目!$M865=PL①!$A$29)),1,0)</f>
        <v>0</v>
      </c>
      <c r="FJ865" s="21">
        <f>IF(AND($AT865=PL①!$D$26,OR(入力①申請書項目!$M865=PL①!$A$25,入力①申請書項目!$M865=PL①!$A$26,入力①申請書項目!$M865=PL①!$A$27)),1,0)</f>
        <v>0</v>
      </c>
      <c r="FL865" s="37" t="str">
        <f t="shared" si="209"/>
        <v/>
      </c>
      <c r="FM865" s="37" t="str">
        <f t="shared" si="210"/>
        <v/>
      </c>
      <c r="FN865" s="37" t="str">
        <f t="shared" si="211"/>
        <v/>
      </c>
      <c r="FO865" s="37" t="str">
        <f t="shared" si="212"/>
        <v/>
      </c>
      <c r="FP865" s="37" t="str">
        <f t="shared" si="213"/>
        <v/>
      </c>
      <c r="FR865" s="54">
        <f t="shared" si="214"/>
        <v>1</v>
      </c>
      <c r="FS865" s="54" t="str">
        <f t="shared" si="215"/>
        <v/>
      </c>
    </row>
    <row r="866" spans="4:175">
      <c r="D866" s="410">
        <v>698</v>
      </c>
      <c r="E866" s="842"/>
      <c r="F866" s="843"/>
      <c r="G866" s="842"/>
      <c r="H866" s="843"/>
      <c r="I866" s="843"/>
      <c r="J866" s="842"/>
      <c r="K866" s="843"/>
      <c r="L866" s="843"/>
      <c r="M866" s="842"/>
      <c r="N866" s="842"/>
      <c r="O866" s="842"/>
      <c r="P866" s="842"/>
      <c r="Q866" s="853"/>
      <c r="R866" s="853"/>
      <c r="S866" s="853"/>
      <c r="T866" s="853"/>
      <c r="U866" s="853"/>
      <c r="V866" s="853"/>
      <c r="W866" s="853"/>
      <c r="X866" s="853"/>
      <c r="Y866" s="853"/>
      <c r="Z866" s="853"/>
      <c r="AA866" s="835"/>
      <c r="AB866" s="836"/>
      <c r="AC866" s="836"/>
      <c r="AD866" s="841"/>
      <c r="AE866" s="853"/>
      <c r="AF866" s="853"/>
      <c r="AG866" s="842"/>
      <c r="AH866" s="842"/>
      <c r="AI866" s="842"/>
      <c r="AJ866" s="842"/>
      <c r="AK866" s="839"/>
      <c r="AL866" s="839"/>
      <c r="AM866" s="839"/>
      <c r="AN866" s="853"/>
      <c r="AO866" s="853"/>
      <c r="AP866" s="849">
        <f t="shared" si="216"/>
        <v>0</v>
      </c>
      <c r="AQ866" s="849"/>
      <c r="AR866" s="849"/>
      <c r="AS866" s="849"/>
      <c r="AT866" s="855"/>
      <c r="AU866" s="855"/>
      <c r="AV866" s="834"/>
      <c r="AW866" s="834"/>
      <c r="AX866" s="834"/>
      <c r="AY866" s="834"/>
      <c r="AZ866" s="834"/>
      <c r="BA866" s="834"/>
      <c r="BB866" s="834"/>
      <c r="BC866" s="834"/>
      <c r="BD866" s="834"/>
      <c r="BE866" s="834"/>
      <c r="BF866" s="834"/>
      <c r="BG866" s="842"/>
      <c r="BH866" s="843"/>
      <c r="BI866" s="843"/>
      <c r="ET866" s="33"/>
      <c r="EU866" s="37">
        <f t="shared" si="203"/>
        <v>0</v>
      </c>
      <c r="EV866" s="37" t="str">
        <f t="shared" si="204"/>
        <v/>
      </c>
      <c r="EX866" s="21">
        <f>IF(AND(OR($M866=PL①!$A$25,$M866=PL①!$A$26,$M866=PL①!$A$27),OR($AG866=PL①!$H$26,$AG866=PL①!$H$27,$AG866=PL①!$H$28)),1,0)</f>
        <v>0</v>
      </c>
      <c r="EY866" s="21">
        <f t="shared" si="205"/>
        <v>0</v>
      </c>
      <c r="EZ866" s="112">
        <f>IF($EY866=0,1,IF($O$73="",0,VLOOKUP($O$73,PL②!$A$58:$P$1517,$EY866))+IF($AD$73="",0,VLOOKUP($AD$73,PL②!$A$58:$P$1517,$EY866))+IF($AS$73="",0,VLOOKUP($AS$73,PL②!$A$58:$P$1517,$EY866)))</f>
        <v>1</v>
      </c>
      <c r="FA866" s="21" t="str">
        <f t="shared" si="206"/>
        <v/>
      </c>
      <c r="FB866" s="112"/>
      <c r="FC866" s="21">
        <f>IF(OR($M866=PL①!$A$25,$M866=PL①!$A$26,$M866=PL①!$A$28,$M866=PL①!$A$29),1,0)</f>
        <v>0</v>
      </c>
      <c r="FF866" s="21">
        <f t="shared" si="207"/>
        <v>0</v>
      </c>
      <c r="FG866" s="21">
        <f t="shared" si="208"/>
        <v>0</v>
      </c>
      <c r="FH866" s="21">
        <f>IF(AND($AG866=PL①!$H$29,OR(入力①申請書項目!$M866=PL①!$A$25,入力①申請書項目!$M866=PL①!$A$26,入力①申請書項目!$M866=PL①!$A$27)),1,0)</f>
        <v>0</v>
      </c>
      <c r="FI866" s="21">
        <f>IF(AND($O$69=PL②!$G$1,入力①申請書項目!$AG866=PL①!$H$26,OR(入力①申請書項目!$M866=PL①!$A$25,入力①申請書項目!$M866=PL①!$A$26,入力①申請書項目!$M866=PL①!$A$28,入力①申請書項目!$M866=PL①!$A$29)),1,0)</f>
        <v>0</v>
      </c>
      <c r="FJ866" s="21">
        <f>IF(AND($AT866=PL①!$D$26,OR(入力①申請書項目!$M866=PL①!$A$25,入力①申請書項目!$M866=PL①!$A$26,入力①申請書項目!$M866=PL①!$A$27)),1,0)</f>
        <v>0</v>
      </c>
      <c r="FL866" s="37" t="str">
        <f t="shared" si="209"/>
        <v/>
      </c>
      <c r="FM866" s="37" t="str">
        <f t="shared" si="210"/>
        <v/>
      </c>
      <c r="FN866" s="37" t="str">
        <f t="shared" si="211"/>
        <v/>
      </c>
      <c r="FO866" s="37" t="str">
        <f t="shared" si="212"/>
        <v/>
      </c>
      <c r="FP866" s="37" t="str">
        <f t="shared" si="213"/>
        <v/>
      </c>
      <c r="FR866" s="54">
        <f t="shared" si="214"/>
        <v>1</v>
      </c>
      <c r="FS866" s="54" t="str">
        <f t="shared" si="215"/>
        <v/>
      </c>
    </row>
    <row r="867" spans="4:175">
      <c r="D867" s="410">
        <v>699</v>
      </c>
      <c r="E867" s="842"/>
      <c r="F867" s="843"/>
      <c r="G867" s="842"/>
      <c r="H867" s="843"/>
      <c r="I867" s="843"/>
      <c r="J867" s="842"/>
      <c r="K867" s="843"/>
      <c r="L867" s="843"/>
      <c r="M867" s="842"/>
      <c r="N867" s="842"/>
      <c r="O867" s="842"/>
      <c r="P867" s="842"/>
      <c r="Q867" s="853"/>
      <c r="R867" s="853"/>
      <c r="S867" s="853"/>
      <c r="T867" s="853"/>
      <c r="U867" s="853"/>
      <c r="V867" s="853"/>
      <c r="W867" s="853"/>
      <c r="X867" s="853"/>
      <c r="Y867" s="853"/>
      <c r="Z867" s="853"/>
      <c r="AA867" s="837"/>
      <c r="AB867" s="838"/>
      <c r="AC867" s="838"/>
      <c r="AD867" s="841"/>
      <c r="AE867" s="853"/>
      <c r="AF867" s="853"/>
      <c r="AG867" s="842"/>
      <c r="AH867" s="842"/>
      <c r="AI867" s="842"/>
      <c r="AJ867" s="842"/>
      <c r="AK867" s="839"/>
      <c r="AL867" s="839"/>
      <c r="AM867" s="839"/>
      <c r="AN867" s="853"/>
      <c r="AO867" s="853"/>
      <c r="AP867" s="849">
        <f t="shared" si="216"/>
        <v>0</v>
      </c>
      <c r="AQ867" s="849"/>
      <c r="AR867" s="849"/>
      <c r="AS867" s="849"/>
      <c r="AT867" s="855"/>
      <c r="AU867" s="855"/>
      <c r="AV867" s="834"/>
      <c r="AW867" s="834"/>
      <c r="AX867" s="834"/>
      <c r="AY867" s="834"/>
      <c r="AZ867" s="834"/>
      <c r="BA867" s="834"/>
      <c r="BB867" s="834"/>
      <c r="BC867" s="834"/>
      <c r="BD867" s="834"/>
      <c r="BE867" s="834"/>
      <c r="BF867" s="834"/>
      <c r="BG867" s="842"/>
      <c r="BH867" s="843"/>
      <c r="BI867" s="843"/>
      <c r="ET867" s="33"/>
      <c r="EU867" s="37">
        <f t="shared" si="203"/>
        <v>0</v>
      </c>
      <c r="EV867" s="37" t="str">
        <f t="shared" si="204"/>
        <v/>
      </c>
      <c r="EX867" s="21">
        <f>IF(AND(OR($M867=PL①!$A$25,$M867=PL①!$A$26,$M867=PL①!$A$27),OR($AG867=PL①!$H$26,$AG867=PL①!$H$27,$AG867=PL①!$H$28)),1,0)</f>
        <v>0</v>
      </c>
      <c r="EY867" s="21">
        <f t="shared" si="205"/>
        <v>0</v>
      </c>
      <c r="EZ867" s="112">
        <f>IF($EY867=0,1,IF($O$73="",0,VLOOKUP($O$73,PL②!$A$58:$P$1517,$EY867))+IF($AD$73="",0,VLOOKUP($AD$73,PL②!$A$58:$P$1517,$EY867))+IF($AS$73="",0,VLOOKUP($AS$73,PL②!$A$58:$P$1517,$EY867)))</f>
        <v>1</v>
      </c>
      <c r="FA867" s="21" t="str">
        <f t="shared" si="206"/>
        <v/>
      </c>
      <c r="FB867" s="112"/>
      <c r="FC867" s="21">
        <f>IF(OR($M867=PL①!$A$25,$M867=PL①!$A$26,$M867=PL①!$A$28,$M867=PL①!$A$29),1,0)</f>
        <v>0</v>
      </c>
      <c r="FF867" s="21">
        <f t="shared" si="207"/>
        <v>0</v>
      </c>
      <c r="FG867" s="21">
        <f t="shared" si="208"/>
        <v>0</v>
      </c>
      <c r="FH867" s="21">
        <f>IF(AND($AG867=PL①!$H$29,OR(入力①申請書項目!$M867=PL①!$A$25,入力①申請書項目!$M867=PL①!$A$26,入力①申請書項目!$M867=PL①!$A$27)),1,0)</f>
        <v>0</v>
      </c>
      <c r="FI867" s="21">
        <f>IF(AND($O$69=PL②!$G$1,入力①申請書項目!$AG867=PL①!$H$26,OR(入力①申請書項目!$M867=PL①!$A$25,入力①申請書項目!$M867=PL①!$A$26,入力①申請書項目!$M867=PL①!$A$28,入力①申請書項目!$M867=PL①!$A$29)),1,0)</f>
        <v>0</v>
      </c>
      <c r="FJ867" s="21">
        <f>IF(AND($AT867=PL①!$D$26,OR(入力①申請書項目!$M867=PL①!$A$25,入力①申請書項目!$M867=PL①!$A$26,入力①申請書項目!$M867=PL①!$A$27)),1,0)</f>
        <v>0</v>
      </c>
      <c r="FL867" s="37" t="str">
        <f t="shared" si="209"/>
        <v/>
      </c>
      <c r="FM867" s="37" t="str">
        <f t="shared" si="210"/>
        <v/>
      </c>
      <c r="FN867" s="37" t="str">
        <f t="shared" si="211"/>
        <v/>
      </c>
      <c r="FO867" s="37" t="str">
        <f t="shared" si="212"/>
        <v/>
      </c>
      <c r="FP867" s="37" t="str">
        <f t="shared" si="213"/>
        <v/>
      </c>
      <c r="FR867" s="54">
        <f t="shared" si="214"/>
        <v>1</v>
      </c>
      <c r="FS867" s="54" t="str">
        <f t="shared" si="215"/>
        <v/>
      </c>
    </row>
    <row r="868" spans="4:175">
      <c r="D868" s="410">
        <v>700</v>
      </c>
      <c r="E868" s="842"/>
      <c r="F868" s="843"/>
      <c r="G868" s="842"/>
      <c r="H868" s="843"/>
      <c r="I868" s="843"/>
      <c r="J868" s="842"/>
      <c r="K868" s="843"/>
      <c r="L868" s="843"/>
      <c r="M868" s="842"/>
      <c r="N868" s="842"/>
      <c r="O868" s="842"/>
      <c r="P868" s="842"/>
      <c r="Q868" s="853"/>
      <c r="R868" s="853"/>
      <c r="S868" s="853"/>
      <c r="T868" s="853"/>
      <c r="U868" s="853"/>
      <c r="V868" s="853"/>
      <c r="W868" s="853"/>
      <c r="X868" s="853"/>
      <c r="Y868" s="853"/>
      <c r="Z868" s="853"/>
      <c r="AA868" s="835"/>
      <c r="AB868" s="836"/>
      <c r="AC868" s="836"/>
      <c r="AD868" s="840"/>
      <c r="AE868" s="840"/>
      <c r="AF868" s="841"/>
      <c r="AG868" s="850"/>
      <c r="AH868" s="851"/>
      <c r="AI868" s="851"/>
      <c r="AJ868" s="852"/>
      <c r="AK868" s="839"/>
      <c r="AL868" s="839"/>
      <c r="AM868" s="839"/>
      <c r="AN868" s="854"/>
      <c r="AO868" s="840"/>
      <c r="AP868" s="849">
        <f t="shared" si="216"/>
        <v>0</v>
      </c>
      <c r="AQ868" s="849"/>
      <c r="AR868" s="849"/>
      <c r="AS868" s="849"/>
      <c r="AT868" s="847"/>
      <c r="AU868" s="848"/>
      <c r="AV868" s="834"/>
      <c r="AW868" s="834"/>
      <c r="AX868" s="834"/>
      <c r="AY868" s="834"/>
      <c r="AZ868" s="834"/>
      <c r="BA868" s="834"/>
      <c r="BB868" s="834"/>
      <c r="BC868" s="834"/>
      <c r="BD868" s="844"/>
      <c r="BE868" s="845"/>
      <c r="BF868" s="846"/>
      <c r="BG868" s="842"/>
      <c r="BH868" s="843"/>
      <c r="BI868" s="843"/>
      <c r="ET868" s="33"/>
      <c r="EU868" s="37">
        <f t="shared" si="203"/>
        <v>0</v>
      </c>
      <c r="EV868" s="37" t="str">
        <f t="shared" si="204"/>
        <v/>
      </c>
      <c r="EX868" s="21">
        <f>IF(AND(OR($M868=PL①!$A$25,$M868=PL①!$A$26,$M868=PL①!$A$27),OR($AG868=PL①!$H$26,$AG868=PL①!$H$27,$AG868=PL①!$H$28)),1,0)</f>
        <v>0</v>
      </c>
      <c r="EY868" s="21">
        <f t="shared" si="205"/>
        <v>0</v>
      </c>
      <c r="EZ868" s="112">
        <f>IF($EY868=0,1,IF($O$73="",0,VLOOKUP($O$73,PL②!$A$58:$P$1517,$EY868))+IF($AD$73="",0,VLOOKUP($AD$73,PL②!$A$58:$P$1517,$EY868))+IF($AS$73="",0,VLOOKUP($AS$73,PL②!$A$58:$P$1517,$EY868)))</f>
        <v>1</v>
      </c>
      <c r="FA868" s="21" t="str">
        <f t="shared" si="206"/>
        <v/>
      </c>
      <c r="FB868" s="112"/>
      <c r="FC868" s="21">
        <f>IF(OR($M868=PL①!$A$25,$M868=PL①!$A$26,$M868=PL①!$A$28,$M868=PL①!$A$29),1,0)</f>
        <v>0</v>
      </c>
      <c r="FF868" s="21">
        <f t="shared" si="207"/>
        <v>0</v>
      </c>
      <c r="FG868" s="21">
        <f t="shared" si="208"/>
        <v>0</v>
      </c>
      <c r="FH868" s="21">
        <f>IF(AND($AG868=PL①!$H$29,OR(入力①申請書項目!$M868=PL①!$A$25,入力①申請書項目!$M868=PL①!$A$26,入力①申請書項目!$M868=PL①!$A$27)),1,0)</f>
        <v>0</v>
      </c>
      <c r="FI868" s="21">
        <f>IF(AND($O$69=PL②!$G$1,入力①申請書項目!$AG868=PL①!$H$26,OR(入力①申請書項目!$M868=PL①!$A$25,入力①申請書項目!$M868=PL①!$A$26,入力①申請書項目!$M868=PL①!$A$28,入力①申請書項目!$M868=PL①!$A$29)),1,0)</f>
        <v>0</v>
      </c>
      <c r="FJ868" s="21">
        <f>IF(AND($AT868=PL①!$D$26,OR(入力①申請書項目!$M868=PL①!$A$25,入力①申請書項目!$M868=PL①!$A$26,入力①申請書項目!$M868=PL①!$A$27)),1,0)</f>
        <v>0</v>
      </c>
      <c r="FL868" s="37" t="str">
        <f t="shared" si="209"/>
        <v/>
      </c>
      <c r="FM868" s="37" t="str">
        <f t="shared" si="210"/>
        <v/>
      </c>
      <c r="FN868" s="37" t="str">
        <f t="shared" si="211"/>
        <v/>
      </c>
      <c r="FO868" s="37" t="str">
        <f t="shared" si="212"/>
        <v/>
      </c>
      <c r="FP868" s="37" t="str">
        <f t="shared" si="213"/>
        <v/>
      </c>
      <c r="FR868" s="54">
        <f t="shared" si="214"/>
        <v>1</v>
      </c>
      <c r="FS868" s="54" t="str">
        <f t="shared" si="215"/>
        <v/>
      </c>
    </row>
    <row r="869" spans="4:175">
      <c r="D869" s="410">
        <v>701</v>
      </c>
      <c r="E869" s="842"/>
      <c r="F869" s="843"/>
      <c r="G869" s="842"/>
      <c r="H869" s="843"/>
      <c r="I869" s="843"/>
      <c r="J869" s="842"/>
      <c r="K869" s="843"/>
      <c r="L869" s="843"/>
      <c r="M869" s="842"/>
      <c r="N869" s="842"/>
      <c r="O869" s="842"/>
      <c r="P869" s="842"/>
      <c r="Q869" s="853"/>
      <c r="R869" s="853"/>
      <c r="S869" s="853"/>
      <c r="T869" s="853"/>
      <c r="U869" s="853"/>
      <c r="V869" s="853"/>
      <c r="W869" s="853"/>
      <c r="X869" s="853"/>
      <c r="Y869" s="853"/>
      <c r="Z869" s="853"/>
      <c r="AA869" s="835"/>
      <c r="AB869" s="836"/>
      <c r="AC869" s="836"/>
      <c r="AD869" s="841"/>
      <c r="AE869" s="853"/>
      <c r="AF869" s="853"/>
      <c r="AG869" s="842"/>
      <c r="AH869" s="842"/>
      <c r="AI869" s="842"/>
      <c r="AJ869" s="842"/>
      <c r="AK869" s="839"/>
      <c r="AL869" s="839"/>
      <c r="AM869" s="839"/>
      <c r="AN869" s="853"/>
      <c r="AO869" s="853"/>
      <c r="AP869" s="849">
        <f t="shared" si="216"/>
        <v>0</v>
      </c>
      <c r="AQ869" s="849"/>
      <c r="AR869" s="849"/>
      <c r="AS869" s="849"/>
      <c r="AT869" s="855"/>
      <c r="AU869" s="855"/>
      <c r="AV869" s="834"/>
      <c r="AW869" s="834"/>
      <c r="AX869" s="834"/>
      <c r="AY869" s="834"/>
      <c r="AZ869" s="834"/>
      <c r="BA869" s="834"/>
      <c r="BB869" s="834"/>
      <c r="BC869" s="834"/>
      <c r="BD869" s="834"/>
      <c r="BE869" s="834"/>
      <c r="BF869" s="834"/>
      <c r="BG869" s="842"/>
      <c r="BH869" s="843"/>
      <c r="BI869" s="843"/>
      <c r="ET869" s="33"/>
      <c r="EU869" s="37">
        <f t="shared" si="203"/>
        <v>0</v>
      </c>
      <c r="EV869" s="37" t="str">
        <f t="shared" si="204"/>
        <v/>
      </c>
      <c r="EX869" s="21">
        <f>IF(AND(OR($M869=PL①!$A$25,$M869=PL①!$A$26,$M869=PL①!$A$27),OR($AG869=PL①!$H$26,$AG869=PL①!$H$27,$AG869=PL①!$H$28)),1,0)</f>
        <v>0</v>
      </c>
      <c r="EY869" s="21">
        <f t="shared" si="205"/>
        <v>0</v>
      </c>
      <c r="EZ869" s="112">
        <f>IF($EY869=0,1,IF($O$73="",0,VLOOKUP($O$73,PL②!$A$58:$P$1517,$EY869))+IF($AD$73="",0,VLOOKUP($AD$73,PL②!$A$58:$P$1517,$EY869))+IF($AS$73="",0,VLOOKUP($AS$73,PL②!$A$58:$P$1517,$EY869)))</f>
        <v>1</v>
      </c>
      <c r="FA869" s="21" t="str">
        <f t="shared" si="206"/>
        <v/>
      </c>
      <c r="FB869" s="112"/>
      <c r="FC869" s="21">
        <f>IF(OR($M869=PL①!$A$25,$M869=PL①!$A$26,$M869=PL①!$A$28,$M869=PL①!$A$29),1,0)</f>
        <v>0</v>
      </c>
      <c r="FF869" s="21">
        <f t="shared" si="207"/>
        <v>0</v>
      </c>
      <c r="FG869" s="21">
        <f t="shared" si="208"/>
        <v>0</v>
      </c>
      <c r="FH869" s="21">
        <f>IF(AND($AG869=PL①!$H$29,OR(入力①申請書項目!$M869=PL①!$A$25,入力①申請書項目!$M869=PL①!$A$26,入力①申請書項目!$M869=PL①!$A$27)),1,0)</f>
        <v>0</v>
      </c>
      <c r="FI869" s="21">
        <f>IF(AND($O$69=PL②!$G$1,入力①申請書項目!$AG869=PL①!$H$26,OR(入力①申請書項目!$M869=PL①!$A$25,入力①申請書項目!$M869=PL①!$A$26,入力①申請書項目!$M869=PL①!$A$28,入力①申請書項目!$M869=PL①!$A$29)),1,0)</f>
        <v>0</v>
      </c>
      <c r="FJ869" s="21">
        <f>IF(AND($AT869=PL①!$D$26,OR(入力①申請書項目!$M869=PL①!$A$25,入力①申請書項目!$M869=PL①!$A$26,入力①申請書項目!$M869=PL①!$A$27)),1,0)</f>
        <v>0</v>
      </c>
      <c r="FL869" s="37" t="str">
        <f t="shared" si="209"/>
        <v/>
      </c>
      <c r="FM869" s="37" t="str">
        <f t="shared" si="210"/>
        <v/>
      </c>
      <c r="FN869" s="37" t="str">
        <f t="shared" si="211"/>
        <v/>
      </c>
      <c r="FO869" s="37" t="str">
        <f t="shared" si="212"/>
        <v/>
      </c>
      <c r="FP869" s="37" t="str">
        <f t="shared" si="213"/>
        <v/>
      </c>
      <c r="FR869" s="54">
        <f t="shared" si="214"/>
        <v>1</v>
      </c>
      <c r="FS869" s="54" t="str">
        <f t="shared" si="215"/>
        <v/>
      </c>
    </row>
    <row r="870" spans="4:175">
      <c r="D870" s="410">
        <v>702</v>
      </c>
      <c r="E870" s="842"/>
      <c r="F870" s="843"/>
      <c r="G870" s="842"/>
      <c r="H870" s="843"/>
      <c r="I870" s="843"/>
      <c r="J870" s="842"/>
      <c r="K870" s="843"/>
      <c r="L870" s="843"/>
      <c r="M870" s="842"/>
      <c r="N870" s="842"/>
      <c r="O870" s="842"/>
      <c r="P870" s="842"/>
      <c r="Q870" s="853"/>
      <c r="R870" s="853"/>
      <c r="S870" s="853"/>
      <c r="T870" s="853"/>
      <c r="U870" s="853"/>
      <c r="V870" s="853"/>
      <c r="W870" s="853"/>
      <c r="X870" s="853"/>
      <c r="Y870" s="853"/>
      <c r="Z870" s="853"/>
      <c r="AA870" s="837"/>
      <c r="AB870" s="838"/>
      <c r="AC870" s="838"/>
      <c r="AD870" s="841"/>
      <c r="AE870" s="853"/>
      <c r="AF870" s="853"/>
      <c r="AG870" s="842"/>
      <c r="AH870" s="842"/>
      <c r="AI870" s="842"/>
      <c r="AJ870" s="842"/>
      <c r="AK870" s="839"/>
      <c r="AL870" s="839"/>
      <c r="AM870" s="839"/>
      <c r="AN870" s="853"/>
      <c r="AO870" s="853"/>
      <c r="AP870" s="849">
        <f t="shared" si="216"/>
        <v>0</v>
      </c>
      <c r="AQ870" s="849"/>
      <c r="AR870" s="849"/>
      <c r="AS870" s="849"/>
      <c r="AT870" s="855"/>
      <c r="AU870" s="855"/>
      <c r="AV870" s="834"/>
      <c r="AW870" s="834"/>
      <c r="AX870" s="834"/>
      <c r="AY870" s="834"/>
      <c r="AZ870" s="834"/>
      <c r="BA870" s="834"/>
      <c r="BB870" s="834"/>
      <c r="BC870" s="834"/>
      <c r="BD870" s="834"/>
      <c r="BE870" s="834"/>
      <c r="BF870" s="834"/>
      <c r="BG870" s="842"/>
      <c r="BH870" s="843"/>
      <c r="BI870" s="843"/>
      <c r="ET870" s="33"/>
      <c r="EU870" s="37">
        <f t="shared" si="203"/>
        <v>0</v>
      </c>
      <c r="EV870" s="37" t="str">
        <f t="shared" si="204"/>
        <v/>
      </c>
      <c r="EX870" s="21">
        <f>IF(AND(OR($M870=PL①!$A$25,$M870=PL①!$A$26,$M870=PL①!$A$27),OR($AG870=PL①!$H$26,$AG870=PL①!$H$27,$AG870=PL①!$H$28)),1,0)</f>
        <v>0</v>
      </c>
      <c r="EY870" s="21">
        <f t="shared" si="205"/>
        <v>0</v>
      </c>
      <c r="EZ870" s="112">
        <f>IF($EY870=0,1,IF($O$73="",0,VLOOKUP($O$73,PL②!$A$58:$P$1517,$EY870))+IF($AD$73="",0,VLOOKUP($AD$73,PL②!$A$58:$P$1517,$EY870))+IF($AS$73="",0,VLOOKUP($AS$73,PL②!$A$58:$P$1517,$EY870)))</f>
        <v>1</v>
      </c>
      <c r="FA870" s="21" t="str">
        <f t="shared" si="206"/>
        <v/>
      </c>
      <c r="FB870" s="112"/>
      <c r="FC870" s="21">
        <f>IF(OR($M870=PL①!$A$25,$M870=PL①!$A$26,$M870=PL①!$A$28,$M870=PL①!$A$29),1,0)</f>
        <v>0</v>
      </c>
      <c r="FF870" s="21">
        <f t="shared" si="207"/>
        <v>0</v>
      </c>
      <c r="FG870" s="21">
        <f t="shared" si="208"/>
        <v>0</v>
      </c>
      <c r="FH870" s="21">
        <f>IF(AND($AG870=PL①!$H$29,OR(入力①申請書項目!$M870=PL①!$A$25,入力①申請書項目!$M870=PL①!$A$26,入力①申請書項目!$M870=PL①!$A$27)),1,0)</f>
        <v>0</v>
      </c>
      <c r="FI870" s="21">
        <f>IF(AND($O$69=PL②!$G$1,入力①申請書項目!$AG870=PL①!$H$26,OR(入力①申請書項目!$M870=PL①!$A$25,入力①申請書項目!$M870=PL①!$A$26,入力①申請書項目!$M870=PL①!$A$28,入力①申請書項目!$M870=PL①!$A$29)),1,0)</f>
        <v>0</v>
      </c>
      <c r="FJ870" s="21">
        <f>IF(AND($AT870=PL①!$D$26,OR(入力①申請書項目!$M870=PL①!$A$25,入力①申請書項目!$M870=PL①!$A$26,入力①申請書項目!$M870=PL①!$A$27)),1,0)</f>
        <v>0</v>
      </c>
      <c r="FL870" s="37" t="str">
        <f t="shared" si="209"/>
        <v/>
      </c>
      <c r="FM870" s="37" t="str">
        <f t="shared" si="210"/>
        <v/>
      </c>
      <c r="FN870" s="37" t="str">
        <f t="shared" si="211"/>
        <v/>
      </c>
      <c r="FO870" s="37" t="str">
        <f t="shared" si="212"/>
        <v/>
      </c>
      <c r="FP870" s="37" t="str">
        <f t="shared" si="213"/>
        <v/>
      </c>
      <c r="FR870" s="54">
        <f t="shared" si="214"/>
        <v>1</v>
      </c>
      <c r="FS870" s="54" t="str">
        <f t="shared" si="215"/>
        <v/>
      </c>
    </row>
    <row r="871" spans="4:175">
      <c r="D871" s="410">
        <v>703</v>
      </c>
      <c r="E871" s="842"/>
      <c r="F871" s="843"/>
      <c r="G871" s="842"/>
      <c r="H871" s="843"/>
      <c r="I871" s="843"/>
      <c r="J871" s="842"/>
      <c r="K871" s="843"/>
      <c r="L871" s="843"/>
      <c r="M871" s="842"/>
      <c r="N871" s="842"/>
      <c r="O871" s="842"/>
      <c r="P871" s="842"/>
      <c r="Q871" s="853"/>
      <c r="R871" s="853"/>
      <c r="S871" s="853"/>
      <c r="T871" s="853"/>
      <c r="U871" s="853"/>
      <c r="V871" s="853"/>
      <c r="W871" s="853"/>
      <c r="X871" s="853"/>
      <c r="Y871" s="853"/>
      <c r="Z871" s="853"/>
      <c r="AA871" s="835"/>
      <c r="AB871" s="836"/>
      <c r="AC871" s="836"/>
      <c r="AD871" s="840"/>
      <c r="AE871" s="840"/>
      <c r="AF871" s="841"/>
      <c r="AG871" s="850"/>
      <c r="AH871" s="851"/>
      <c r="AI871" s="851"/>
      <c r="AJ871" s="852"/>
      <c r="AK871" s="839"/>
      <c r="AL871" s="839"/>
      <c r="AM871" s="839"/>
      <c r="AN871" s="854"/>
      <c r="AO871" s="840"/>
      <c r="AP871" s="849">
        <f t="shared" si="216"/>
        <v>0</v>
      </c>
      <c r="AQ871" s="849"/>
      <c r="AR871" s="849"/>
      <c r="AS871" s="849"/>
      <c r="AT871" s="847"/>
      <c r="AU871" s="848"/>
      <c r="AV871" s="834"/>
      <c r="AW871" s="834"/>
      <c r="AX871" s="834"/>
      <c r="AY871" s="834"/>
      <c r="AZ871" s="834"/>
      <c r="BA871" s="834"/>
      <c r="BB871" s="834"/>
      <c r="BC871" s="834"/>
      <c r="BD871" s="844"/>
      <c r="BE871" s="845"/>
      <c r="BF871" s="846"/>
      <c r="BG871" s="842"/>
      <c r="BH871" s="843"/>
      <c r="BI871" s="843"/>
      <c r="ET871" s="33"/>
      <c r="EU871" s="37">
        <f t="shared" si="203"/>
        <v>0</v>
      </c>
      <c r="EV871" s="37" t="str">
        <f t="shared" si="204"/>
        <v/>
      </c>
      <c r="EX871" s="21">
        <f>IF(AND(OR($M871=PL①!$A$25,$M871=PL①!$A$26,$M871=PL①!$A$27),OR($AG871=PL①!$H$26,$AG871=PL①!$H$27,$AG871=PL①!$H$28)),1,0)</f>
        <v>0</v>
      </c>
      <c r="EY871" s="21">
        <f t="shared" si="205"/>
        <v>0</v>
      </c>
      <c r="EZ871" s="112">
        <f>IF($EY871=0,1,IF($O$73="",0,VLOOKUP($O$73,PL②!$A$58:$P$1517,$EY871))+IF($AD$73="",0,VLOOKUP($AD$73,PL②!$A$58:$P$1517,$EY871))+IF($AS$73="",0,VLOOKUP($AS$73,PL②!$A$58:$P$1517,$EY871)))</f>
        <v>1</v>
      </c>
      <c r="FA871" s="21" t="str">
        <f t="shared" si="206"/>
        <v/>
      </c>
      <c r="FB871" s="112"/>
      <c r="FC871" s="21">
        <f>IF(OR($M871=PL①!$A$25,$M871=PL①!$A$26,$M871=PL①!$A$28,$M871=PL①!$A$29),1,0)</f>
        <v>0</v>
      </c>
      <c r="FF871" s="21">
        <f t="shared" si="207"/>
        <v>0</v>
      </c>
      <c r="FG871" s="21">
        <f t="shared" si="208"/>
        <v>0</v>
      </c>
      <c r="FH871" s="21">
        <f>IF(AND($AG871=PL①!$H$29,OR(入力①申請書項目!$M871=PL①!$A$25,入力①申請書項目!$M871=PL①!$A$26,入力①申請書項目!$M871=PL①!$A$27)),1,0)</f>
        <v>0</v>
      </c>
      <c r="FI871" s="21">
        <f>IF(AND($O$69=PL②!$G$1,入力①申請書項目!$AG871=PL①!$H$26,OR(入力①申請書項目!$M871=PL①!$A$25,入力①申請書項目!$M871=PL①!$A$26,入力①申請書項目!$M871=PL①!$A$28,入力①申請書項目!$M871=PL①!$A$29)),1,0)</f>
        <v>0</v>
      </c>
      <c r="FJ871" s="21">
        <f>IF(AND($AT871=PL①!$D$26,OR(入力①申請書項目!$M871=PL①!$A$25,入力①申請書項目!$M871=PL①!$A$26,入力①申請書項目!$M871=PL①!$A$27)),1,0)</f>
        <v>0</v>
      </c>
      <c r="FL871" s="37" t="str">
        <f t="shared" si="209"/>
        <v/>
      </c>
      <c r="FM871" s="37" t="str">
        <f t="shared" si="210"/>
        <v/>
      </c>
      <c r="FN871" s="37" t="str">
        <f t="shared" si="211"/>
        <v/>
      </c>
      <c r="FO871" s="37" t="str">
        <f t="shared" si="212"/>
        <v/>
      </c>
      <c r="FP871" s="37" t="str">
        <f t="shared" si="213"/>
        <v/>
      </c>
      <c r="FR871" s="54">
        <f t="shared" si="214"/>
        <v>1</v>
      </c>
      <c r="FS871" s="54" t="str">
        <f t="shared" si="215"/>
        <v/>
      </c>
    </row>
    <row r="872" spans="4:175">
      <c r="D872" s="410">
        <v>704</v>
      </c>
      <c r="E872" s="842"/>
      <c r="F872" s="843"/>
      <c r="G872" s="842"/>
      <c r="H872" s="843"/>
      <c r="I872" s="843"/>
      <c r="J872" s="842"/>
      <c r="K872" s="843"/>
      <c r="L872" s="843"/>
      <c r="M872" s="842"/>
      <c r="N872" s="842"/>
      <c r="O872" s="842"/>
      <c r="P872" s="842"/>
      <c r="Q872" s="853"/>
      <c r="R872" s="853"/>
      <c r="S872" s="853"/>
      <c r="T872" s="853"/>
      <c r="U872" s="853"/>
      <c r="V872" s="853"/>
      <c r="W872" s="853"/>
      <c r="X872" s="853"/>
      <c r="Y872" s="853"/>
      <c r="Z872" s="853"/>
      <c r="AA872" s="835"/>
      <c r="AB872" s="836"/>
      <c r="AC872" s="836"/>
      <c r="AD872" s="841"/>
      <c r="AE872" s="853"/>
      <c r="AF872" s="853"/>
      <c r="AG872" s="842"/>
      <c r="AH872" s="842"/>
      <c r="AI872" s="842"/>
      <c r="AJ872" s="842"/>
      <c r="AK872" s="839"/>
      <c r="AL872" s="839"/>
      <c r="AM872" s="839"/>
      <c r="AN872" s="853"/>
      <c r="AO872" s="853"/>
      <c r="AP872" s="849">
        <f t="shared" si="216"/>
        <v>0</v>
      </c>
      <c r="AQ872" s="849"/>
      <c r="AR872" s="849"/>
      <c r="AS872" s="849"/>
      <c r="AT872" s="855"/>
      <c r="AU872" s="855"/>
      <c r="AV872" s="834"/>
      <c r="AW872" s="834"/>
      <c r="AX872" s="834"/>
      <c r="AY872" s="834"/>
      <c r="AZ872" s="834"/>
      <c r="BA872" s="834"/>
      <c r="BB872" s="834"/>
      <c r="BC872" s="834"/>
      <c r="BD872" s="834"/>
      <c r="BE872" s="834"/>
      <c r="BF872" s="834"/>
      <c r="BG872" s="842"/>
      <c r="BH872" s="843"/>
      <c r="BI872" s="843"/>
      <c r="ET872" s="33"/>
      <c r="EU872" s="37">
        <f t="shared" si="203"/>
        <v>0</v>
      </c>
      <c r="EV872" s="37" t="str">
        <f t="shared" si="204"/>
        <v/>
      </c>
      <c r="EX872" s="21">
        <f>IF(AND(OR($M872=PL①!$A$25,$M872=PL①!$A$26,$M872=PL①!$A$27),OR($AG872=PL①!$H$26,$AG872=PL①!$H$27,$AG872=PL①!$H$28)),1,0)</f>
        <v>0</v>
      </c>
      <c r="EY872" s="21">
        <f t="shared" si="205"/>
        <v>0</v>
      </c>
      <c r="EZ872" s="112">
        <f>IF($EY872=0,1,IF($O$73="",0,VLOOKUP($O$73,PL②!$A$58:$P$1517,$EY872))+IF($AD$73="",0,VLOOKUP($AD$73,PL②!$A$58:$P$1517,$EY872))+IF($AS$73="",0,VLOOKUP($AS$73,PL②!$A$58:$P$1517,$EY872)))</f>
        <v>1</v>
      </c>
      <c r="FA872" s="21" t="str">
        <f t="shared" si="206"/>
        <v/>
      </c>
      <c r="FB872" s="112"/>
      <c r="FC872" s="21">
        <f>IF(OR($M872=PL①!$A$25,$M872=PL①!$A$26,$M872=PL①!$A$28,$M872=PL①!$A$29),1,0)</f>
        <v>0</v>
      </c>
      <c r="FF872" s="21">
        <f t="shared" si="207"/>
        <v>0</v>
      </c>
      <c r="FG872" s="21">
        <f t="shared" si="208"/>
        <v>0</v>
      </c>
      <c r="FH872" s="21">
        <f>IF(AND($AG872=PL①!$H$29,OR(入力①申請書項目!$M872=PL①!$A$25,入力①申請書項目!$M872=PL①!$A$26,入力①申請書項目!$M872=PL①!$A$27)),1,0)</f>
        <v>0</v>
      </c>
      <c r="FI872" s="21">
        <f>IF(AND($O$69=PL②!$G$1,入力①申請書項目!$AG872=PL①!$H$26,OR(入力①申請書項目!$M872=PL①!$A$25,入力①申請書項目!$M872=PL①!$A$26,入力①申請書項目!$M872=PL①!$A$28,入力①申請書項目!$M872=PL①!$A$29)),1,0)</f>
        <v>0</v>
      </c>
      <c r="FJ872" s="21">
        <f>IF(AND($AT872=PL①!$D$26,OR(入力①申請書項目!$M872=PL①!$A$25,入力①申請書項目!$M872=PL①!$A$26,入力①申請書項目!$M872=PL①!$A$27)),1,0)</f>
        <v>0</v>
      </c>
      <c r="FL872" s="37" t="str">
        <f t="shared" si="209"/>
        <v/>
      </c>
      <c r="FM872" s="37" t="str">
        <f t="shared" si="210"/>
        <v/>
      </c>
      <c r="FN872" s="37" t="str">
        <f t="shared" si="211"/>
        <v/>
      </c>
      <c r="FO872" s="37" t="str">
        <f t="shared" si="212"/>
        <v/>
      </c>
      <c r="FP872" s="37" t="str">
        <f t="shared" si="213"/>
        <v/>
      </c>
      <c r="FR872" s="54">
        <f t="shared" si="214"/>
        <v>1</v>
      </c>
      <c r="FS872" s="54" t="str">
        <f t="shared" si="215"/>
        <v/>
      </c>
    </row>
    <row r="873" spans="4:175">
      <c r="D873" s="410">
        <v>705</v>
      </c>
      <c r="E873" s="842"/>
      <c r="F873" s="843"/>
      <c r="G873" s="842"/>
      <c r="H873" s="843"/>
      <c r="I873" s="843"/>
      <c r="J873" s="842"/>
      <c r="K873" s="843"/>
      <c r="L873" s="843"/>
      <c r="M873" s="842"/>
      <c r="N873" s="842"/>
      <c r="O873" s="842"/>
      <c r="P873" s="842"/>
      <c r="Q873" s="853"/>
      <c r="R873" s="853"/>
      <c r="S873" s="853"/>
      <c r="T873" s="853"/>
      <c r="U873" s="853"/>
      <c r="V873" s="853"/>
      <c r="W873" s="853"/>
      <c r="X873" s="853"/>
      <c r="Y873" s="853"/>
      <c r="Z873" s="853"/>
      <c r="AA873" s="837"/>
      <c r="AB873" s="838"/>
      <c r="AC873" s="838"/>
      <c r="AD873" s="841"/>
      <c r="AE873" s="853"/>
      <c r="AF873" s="853"/>
      <c r="AG873" s="842"/>
      <c r="AH873" s="842"/>
      <c r="AI873" s="842"/>
      <c r="AJ873" s="842"/>
      <c r="AK873" s="839"/>
      <c r="AL873" s="839"/>
      <c r="AM873" s="839"/>
      <c r="AN873" s="853"/>
      <c r="AO873" s="853"/>
      <c r="AP873" s="849">
        <f t="shared" si="216"/>
        <v>0</v>
      </c>
      <c r="AQ873" s="849"/>
      <c r="AR873" s="849"/>
      <c r="AS873" s="849"/>
      <c r="AT873" s="855"/>
      <c r="AU873" s="855"/>
      <c r="AV873" s="834"/>
      <c r="AW873" s="834"/>
      <c r="AX873" s="834"/>
      <c r="AY873" s="834"/>
      <c r="AZ873" s="834"/>
      <c r="BA873" s="834"/>
      <c r="BB873" s="834"/>
      <c r="BC873" s="834"/>
      <c r="BD873" s="834"/>
      <c r="BE873" s="834"/>
      <c r="BF873" s="834"/>
      <c r="BG873" s="842"/>
      <c r="BH873" s="843"/>
      <c r="BI873" s="843"/>
      <c r="ET873" s="33"/>
      <c r="EU873" s="37">
        <f t="shared" si="203"/>
        <v>0</v>
      </c>
      <c r="EV873" s="37" t="str">
        <f t="shared" si="204"/>
        <v/>
      </c>
      <c r="EX873" s="21">
        <f>IF(AND(OR($M873=PL①!$A$25,$M873=PL①!$A$26,$M873=PL①!$A$27),OR($AG873=PL①!$H$26,$AG873=PL①!$H$27,$AG873=PL①!$H$28)),1,0)</f>
        <v>0</v>
      </c>
      <c r="EY873" s="21">
        <f t="shared" si="205"/>
        <v>0</v>
      </c>
      <c r="EZ873" s="112">
        <f>IF($EY873=0,1,IF($O$73="",0,VLOOKUP($O$73,PL②!$A$58:$P$1517,$EY873))+IF($AD$73="",0,VLOOKUP($AD$73,PL②!$A$58:$P$1517,$EY873))+IF($AS$73="",0,VLOOKUP($AS$73,PL②!$A$58:$P$1517,$EY873)))</f>
        <v>1</v>
      </c>
      <c r="FA873" s="21" t="str">
        <f t="shared" si="206"/>
        <v/>
      </c>
      <c r="FB873" s="112"/>
      <c r="FC873" s="21">
        <f>IF(OR($M873=PL①!$A$25,$M873=PL①!$A$26,$M873=PL①!$A$28,$M873=PL①!$A$29),1,0)</f>
        <v>0</v>
      </c>
      <c r="FF873" s="21">
        <f t="shared" si="207"/>
        <v>0</v>
      </c>
      <c r="FG873" s="21">
        <f t="shared" si="208"/>
        <v>0</v>
      </c>
      <c r="FH873" s="21">
        <f>IF(AND($AG873=PL①!$H$29,OR(入力①申請書項目!$M873=PL①!$A$25,入力①申請書項目!$M873=PL①!$A$26,入力①申請書項目!$M873=PL①!$A$27)),1,0)</f>
        <v>0</v>
      </c>
      <c r="FI873" s="21">
        <f>IF(AND($O$69=PL②!$G$1,入力①申請書項目!$AG873=PL①!$H$26,OR(入力①申請書項目!$M873=PL①!$A$25,入力①申請書項目!$M873=PL①!$A$26,入力①申請書項目!$M873=PL①!$A$28,入力①申請書項目!$M873=PL①!$A$29)),1,0)</f>
        <v>0</v>
      </c>
      <c r="FJ873" s="21">
        <f>IF(AND($AT873=PL①!$D$26,OR(入力①申請書項目!$M873=PL①!$A$25,入力①申請書項目!$M873=PL①!$A$26,入力①申請書項目!$M873=PL①!$A$27)),1,0)</f>
        <v>0</v>
      </c>
      <c r="FL873" s="37" t="str">
        <f t="shared" si="209"/>
        <v/>
      </c>
      <c r="FM873" s="37" t="str">
        <f t="shared" si="210"/>
        <v/>
      </c>
      <c r="FN873" s="37" t="str">
        <f t="shared" si="211"/>
        <v/>
      </c>
      <c r="FO873" s="37" t="str">
        <f t="shared" si="212"/>
        <v/>
      </c>
      <c r="FP873" s="37" t="str">
        <f t="shared" si="213"/>
        <v/>
      </c>
      <c r="FR873" s="54">
        <f t="shared" si="214"/>
        <v>1</v>
      </c>
      <c r="FS873" s="54" t="str">
        <f t="shared" si="215"/>
        <v/>
      </c>
    </row>
    <row r="874" spans="4:175">
      <c r="D874" s="410">
        <v>706</v>
      </c>
      <c r="E874" s="842"/>
      <c r="F874" s="843"/>
      <c r="G874" s="842"/>
      <c r="H874" s="843"/>
      <c r="I874" s="843"/>
      <c r="J874" s="842"/>
      <c r="K874" s="843"/>
      <c r="L874" s="843"/>
      <c r="M874" s="842"/>
      <c r="N874" s="842"/>
      <c r="O874" s="842"/>
      <c r="P874" s="842"/>
      <c r="Q874" s="853"/>
      <c r="R874" s="853"/>
      <c r="S874" s="853"/>
      <c r="T874" s="853"/>
      <c r="U874" s="853"/>
      <c r="V874" s="853"/>
      <c r="W874" s="853"/>
      <c r="X874" s="853"/>
      <c r="Y874" s="853"/>
      <c r="Z874" s="853"/>
      <c r="AA874" s="835"/>
      <c r="AB874" s="836"/>
      <c r="AC874" s="836"/>
      <c r="AD874" s="840"/>
      <c r="AE874" s="840"/>
      <c r="AF874" s="841"/>
      <c r="AG874" s="850"/>
      <c r="AH874" s="851"/>
      <c r="AI874" s="851"/>
      <c r="AJ874" s="852"/>
      <c r="AK874" s="839"/>
      <c r="AL874" s="839"/>
      <c r="AM874" s="839"/>
      <c r="AN874" s="854"/>
      <c r="AO874" s="840"/>
      <c r="AP874" s="849">
        <f t="shared" si="216"/>
        <v>0</v>
      </c>
      <c r="AQ874" s="849"/>
      <c r="AR874" s="849"/>
      <c r="AS874" s="849"/>
      <c r="AT874" s="847"/>
      <c r="AU874" s="848"/>
      <c r="AV874" s="834"/>
      <c r="AW874" s="834"/>
      <c r="AX874" s="834"/>
      <c r="AY874" s="834"/>
      <c r="AZ874" s="834"/>
      <c r="BA874" s="834"/>
      <c r="BB874" s="834"/>
      <c r="BC874" s="834"/>
      <c r="BD874" s="844"/>
      <c r="BE874" s="845"/>
      <c r="BF874" s="846"/>
      <c r="BG874" s="842"/>
      <c r="BH874" s="843"/>
      <c r="BI874" s="843"/>
      <c r="ET874" s="33"/>
      <c r="EU874" s="37">
        <f t="shared" si="203"/>
        <v>0</v>
      </c>
      <c r="EV874" s="37" t="str">
        <f t="shared" si="204"/>
        <v/>
      </c>
      <c r="EX874" s="21">
        <f>IF(AND(OR($M874=PL①!$A$25,$M874=PL①!$A$26,$M874=PL①!$A$27),OR($AG874=PL①!$H$26,$AG874=PL①!$H$27,$AG874=PL①!$H$28)),1,0)</f>
        <v>0</v>
      </c>
      <c r="EY874" s="21">
        <f t="shared" si="205"/>
        <v>0</v>
      </c>
      <c r="EZ874" s="112">
        <f>IF($EY874=0,1,IF($O$73="",0,VLOOKUP($O$73,PL②!$A$58:$P$1517,$EY874))+IF($AD$73="",0,VLOOKUP($AD$73,PL②!$A$58:$P$1517,$EY874))+IF($AS$73="",0,VLOOKUP($AS$73,PL②!$A$58:$P$1517,$EY874)))</f>
        <v>1</v>
      </c>
      <c r="FA874" s="21" t="str">
        <f t="shared" si="206"/>
        <v/>
      </c>
      <c r="FB874" s="112"/>
      <c r="FC874" s="21">
        <f>IF(OR($M874=PL①!$A$25,$M874=PL①!$A$26,$M874=PL①!$A$28,$M874=PL①!$A$29),1,0)</f>
        <v>0</v>
      </c>
      <c r="FF874" s="21">
        <f t="shared" si="207"/>
        <v>0</v>
      </c>
      <c r="FG874" s="21">
        <f t="shared" si="208"/>
        <v>0</v>
      </c>
      <c r="FH874" s="21">
        <f>IF(AND($AG874=PL①!$H$29,OR(入力①申請書項目!$M874=PL①!$A$25,入力①申請書項目!$M874=PL①!$A$26,入力①申請書項目!$M874=PL①!$A$27)),1,0)</f>
        <v>0</v>
      </c>
      <c r="FI874" s="21">
        <f>IF(AND($O$69=PL②!$G$1,入力①申請書項目!$AG874=PL①!$H$26,OR(入力①申請書項目!$M874=PL①!$A$25,入力①申請書項目!$M874=PL①!$A$26,入力①申請書項目!$M874=PL①!$A$28,入力①申請書項目!$M874=PL①!$A$29)),1,0)</f>
        <v>0</v>
      </c>
      <c r="FJ874" s="21">
        <f>IF(AND($AT874=PL①!$D$26,OR(入力①申請書項目!$M874=PL①!$A$25,入力①申請書項目!$M874=PL①!$A$26,入力①申請書項目!$M874=PL①!$A$27)),1,0)</f>
        <v>0</v>
      </c>
      <c r="FL874" s="37" t="str">
        <f t="shared" si="209"/>
        <v/>
      </c>
      <c r="FM874" s="37" t="str">
        <f t="shared" si="210"/>
        <v/>
      </c>
      <c r="FN874" s="37" t="str">
        <f t="shared" si="211"/>
        <v/>
      </c>
      <c r="FO874" s="37" t="str">
        <f t="shared" si="212"/>
        <v/>
      </c>
      <c r="FP874" s="37" t="str">
        <f t="shared" si="213"/>
        <v/>
      </c>
      <c r="FR874" s="54">
        <f t="shared" si="214"/>
        <v>1</v>
      </c>
      <c r="FS874" s="54" t="str">
        <f t="shared" si="215"/>
        <v/>
      </c>
    </row>
    <row r="875" spans="4:175">
      <c r="D875" s="410">
        <v>707</v>
      </c>
      <c r="E875" s="842"/>
      <c r="F875" s="843"/>
      <c r="G875" s="842"/>
      <c r="H875" s="843"/>
      <c r="I875" s="843"/>
      <c r="J875" s="842"/>
      <c r="K875" s="843"/>
      <c r="L875" s="843"/>
      <c r="M875" s="842"/>
      <c r="N875" s="842"/>
      <c r="O875" s="842"/>
      <c r="P875" s="842"/>
      <c r="Q875" s="853"/>
      <c r="R875" s="853"/>
      <c r="S875" s="853"/>
      <c r="T875" s="853"/>
      <c r="U875" s="853"/>
      <c r="V875" s="853"/>
      <c r="W875" s="853"/>
      <c r="X875" s="853"/>
      <c r="Y875" s="853"/>
      <c r="Z875" s="853"/>
      <c r="AA875" s="835"/>
      <c r="AB875" s="836"/>
      <c r="AC875" s="836"/>
      <c r="AD875" s="841"/>
      <c r="AE875" s="853"/>
      <c r="AF875" s="853"/>
      <c r="AG875" s="842"/>
      <c r="AH875" s="842"/>
      <c r="AI875" s="842"/>
      <c r="AJ875" s="842"/>
      <c r="AK875" s="839"/>
      <c r="AL875" s="839"/>
      <c r="AM875" s="839"/>
      <c r="AN875" s="853"/>
      <c r="AO875" s="853"/>
      <c r="AP875" s="849">
        <f t="shared" si="216"/>
        <v>0</v>
      </c>
      <c r="AQ875" s="849"/>
      <c r="AR875" s="849"/>
      <c r="AS875" s="849"/>
      <c r="AT875" s="855"/>
      <c r="AU875" s="855"/>
      <c r="AV875" s="834"/>
      <c r="AW875" s="834"/>
      <c r="AX875" s="834"/>
      <c r="AY875" s="834"/>
      <c r="AZ875" s="834"/>
      <c r="BA875" s="834"/>
      <c r="BB875" s="834"/>
      <c r="BC875" s="834"/>
      <c r="BD875" s="834"/>
      <c r="BE875" s="834"/>
      <c r="BF875" s="834"/>
      <c r="BG875" s="842"/>
      <c r="BH875" s="843"/>
      <c r="BI875" s="843"/>
      <c r="ET875" s="33"/>
      <c r="EU875" s="37">
        <f t="shared" si="203"/>
        <v>0</v>
      </c>
      <c r="EV875" s="37" t="str">
        <f t="shared" si="204"/>
        <v/>
      </c>
      <c r="EX875" s="21">
        <f>IF(AND(OR($M875=PL①!$A$25,$M875=PL①!$A$26,$M875=PL①!$A$27),OR($AG875=PL①!$H$26,$AG875=PL①!$H$27,$AG875=PL①!$H$28)),1,0)</f>
        <v>0</v>
      </c>
      <c r="EY875" s="21">
        <f t="shared" si="205"/>
        <v>0</v>
      </c>
      <c r="EZ875" s="112">
        <f>IF($EY875=0,1,IF($O$73="",0,VLOOKUP($O$73,PL②!$A$58:$P$1517,$EY875))+IF($AD$73="",0,VLOOKUP($AD$73,PL②!$A$58:$P$1517,$EY875))+IF($AS$73="",0,VLOOKUP($AS$73,PL②!$A$58:$P$1517,$EY875)))</f>
        <v>1</v>
      </c>
      <c r="FA875" s="21" t="str">
        <f t="shared" si="206"/>
        <v/>
      </c>
      <c r="FB875" s="112"/>
      <c r="FC875" s="21">
        <f>IF(OR($M875=PL①!$A$25,$M875=PL①!$A$26,$M875=PL①!$A$28,$M875=PL①!$A$29),1,0)</f>
        <v>0</v>
      </c>
      <c r="FF875" s="21">
        <f t="shared" si="207"/>
        <v>0</v>
      </c>
      <c r="FG875" s="21">
        <f t="shared" si="208"/>
        <v>0</v>
      </c>
      <c r="FH875" s="21">
        <f>IF(AND($AG875=PL①!$H$29,OR(入力①申請書項目!$M875=PL①!$A$25,入力①申請書項目!$M875=PL①!$A$26,入力①申請書項目!$M875=PL①!$A$27)),1,0)</f>
        <v>0</v>
      </c>
      <c r="FI875" s="21">
        <f>IF(AND($O$69=PL②!$G$1,入力①申請書項目!$AG875=PL①!$H$26,OR(入力①申請書項目!$M875=PL①!$A$25,入力①申請書項目!$M875=PL①!$A$26,入力①申請書項目!$M875=PL①!$A$28,入力①申請書項目!$M875=PL①!$A$29)),1,0)</f>
        <v>0</v>
      </c>
      <c r="FJ875" s="21">
        <f>IF(AND($AT875=PL①!$D$26,OR(入力①申請書項目!$M875=PL①!$A$25,入力①申請書項目!$M875=PL①!$A$26,入力①申請書項目!$M875=PL①!$A$27)),1,0)</f>
        <v>0</v>
      </c>
      <c r="FL875" s="37" t="str">
        <f t="shared" si="209"/>
        <v/>
      </c>
      <c r="FM875" s="37" t="str">
        <f t="shared" si="210"/>
        <v/>
      </c>
      <c r="FN875" s="37" t="str">
        <f t="shared" si="211"/>
        <v/>
      </c>
      <c r="FO875" s="37" t="str">
        <f t="shared" si="212"/>
        <v/>
      </c>
      <c r="FP875" s="37" t="str">
        <f t="shared" si="213"/>
        <v/>
      </c>
      <c r="FR875" s="54">
        <f t="shared" si="214"/>
        <v>1</v>
      </c>
      <c r="FS875" s="54" t="str">
        <f t="shared" si="215"/>
        <v/>
      </c>
    </row>
    <row r="876" spans="4:175">
      <c r="D876" s="410">
        <v>708</v>
      </c>
      <c r="E876" s="842"/>
      <c r="F876" s="843"/>
      <c r="G876" s="842"/>
      <c r="H876" s="843"/>
      <c r="I876" s="843"/>
      <c r="J876" s="842"/>
      <c r="K876" s="843"/>
      <c r="L876" s="843"/>
      <c r="M876" s="842"/>
      <c r="N876" s="842"/>
      <c r="O876" s="842"/>
      <c r="P876" s="842"/>
      <c r="Q876" s="853"/>
      <c r="R876" s="853"/>
      <c r="S876" s="853"/>
      <c r="T876" s="853"/>
      <c r="U876" s="853"/>
      <c r="V876" s="853"/>
      <c r="W876" s="853"/>
      <c r="X876" s="853"/>
      <c r="Y876" s="853"/>
      <c r="Z876" s="853"/>
      <c r="AA876" s="837"/>
      <c r="AB876" s="838"/>
      <c r="AC876" s="838"/>
      <c r="AD876" s="841"/>
      <c r="AE876" s="853"/>
      <c r="AF876" s="853"/>
      <c r="AG876" s="842"/>
      <c r="AH876" s="842"/>
      <c r="AI876" s="842"/>
      <c r="AJ876" s="842"/>
      <c r="AK876" s="839"/>
      <c r="AL876" s="839"/>
      <c r="AM876" s="839"/>
      <c r="AN876" s="853"/>
      <c r="AO876" s="853"/>
      <c r="AP876" s="849">
        <f t="shared" si="216"/>
        <v>0</v>
      </c>
      <c r="AQ876" s="849"/>
      <c r="AR876" s="849"/>
      <c r="AS876" s="849"/>
      <c r="AT876" s="855"/>
      <c r="AU876" s="855"/>
      <c r="AV876" s="834"/>
      <c r="AW876" s="834"/>
      <c r="AX876" s="834"/>
      <c r="AY876" s="834"/>
      <c r="AZ876" s="834"/>
      <c r="BA876" s="834"/>
      <c r="BB876" s="834"/>
      <c r="BC876" s="834"/>
      <c r="BD876" s="834"/>
      <c r="BE876" s="834"/>
      <c r="BF876" s="834"/>
      <c r="BG876" s="842"/>
      <c r="BH876" s="843"/>
      <c r="BI876" s="843"/>
      <c r="ET876" s="33"/>
      <c r="EU876" s="37">
        <f t="shared" si="203"/>
        <v>0</v>
      </c>
      <c r="EV876" s="37" t="str">
        <f t="shared" si="204"/>
        <v/>
      </c>
      <c r="EX876" s="21">
        <f>IF(AND(OR($M876=PL①!$A$25,$M876=PL①!$A$26,$M876=PL①!$A$27),OR($AG876=PL①!$H$26,$AG876=PL①!$H$27,$AG876=PL①!$H$28)),1,0)</f>
        <v>0</v>
      </c>
      <c r="EY876" s="21">
        <f t="shared" si="205"/>
        <v>0</v>
      </c>
      <c r="EZ876" s="112">
        <f>IF($EY876=0,1,IF($O$73="",0,VLOOKUP($O$73,PL②!$A$58:$P$1517,$EY876))+IF($AD$73="",0,VLOOKUP($AD$73,PL②!$A$58:$P$1517,$EY876))+IF($AS$73="",0,VLOOKUP($AS$73,PL②!$A$58:$P$1517,$EY876)))</f>
        <v>1</v>
      </c>
      <c r="FA876" s="21" t="str">
        <f t="shared" si="206"/>
        <v/>
      </c>
      <c r="FB876" s="112"/>
      <c r="FC876" s="21">
        <f>IF(OR($M876=PL①!$A$25,$M876=PL①!$A$26,$M876=PL①!$A$28,$M876=PL①!$A$29),1,0)</f>
        <v>0</v>
      </c>
      <c r="FF876" s="21">
        <f t="shared" si="207"/>
        <v>0</v>
      </c>
      <c r="FG876" s="21">
        <f t="shared" si="208"/>
        <v>0</v>
      </c>
      <c r="FH876" s="21">
        <f>IF(AND($AG876=PL①!$H$29,OR(入力①申請書項目!$M876=PL①!$A$25,入力①申請書項目!$M876=PL①!$A$26,入力①申請書項目!$M876=PL①!$A$27)),1,0)</f>
        <v>0</v>
      </c>
      <c r="FI876" s="21">
        <f>IF(AND($O$69=PL②!$G$1,入力①申請書項目!$AG876=PL①!$H$26,OR(入力①申請書項目!$M876=PL①!$A$25,入力①申請書項目!$M876=PL①!$A$26,入力①申請書項目!$M876=PL①!$A$28,入力①申請書項目!$M876=PL①!$A$29)),1,0)</f>
        <v>0</v>
      </c>
      <c r="FJ876" s="21">
        <f>IF(AND($AT876=PL①!$D$26,OR(入力①申請書項目!$M876=PL①!$A$25,入力①申請書項目!$M876=PL①!$A$26,入力①申請書項目!$M876=PL①!$A$27)),1,0)</f>
        <v>0</v>
      </c>
      <c r="FL876" s="37" t="str">
        <f t="shared" si="209"/>
        <v/>
      </c>
      <c r="FM876" s="37" t="str">
        <f t="shared" si="210"/>
        <v/>
      </c>
      <c r="FN876" s="37" t="str">
        <f t="shared" si="211"/>
        <v/>
      </c>
      <c r="FO876" s="37" t="str">
        <f t="shared" si="212"/>
        <v/>
      </c>
      <c r="FP876" s="37" t="str">
        <f t="shared" si="213"/>
        <v/>
      </c>
      <c r="FR876" s="54">
        <f t="shared" si="214"/>
        <v>1</v>
      </c>
      <c r="FS876" s="54" t="str">
        <f t="shared" si="215"/>
        <v/>
      </c>
    </row>
    <row r="877" spans="4:175">
      <c r="D877" s="410">
        <v>709</v>
      </c>
      <c r="E877" s="842"/>
      <c r="F877" s="843"/>
      <c r="G877" s="842"/>
      <c r="H877" s="843"/>
      <c r="I877" s="843"/>
      <c r="J877" s="842"/>
      <c r="K877" s="843"/>
      <c r="L877" s="843"/>
      <c r="M877" s="842"/>
      <c r="N877" s="842"/>
      <c r="O877" s="842"/>
      <c r="P877" s="842"/>
      <c r="Q877" s="853"/>
      <c r="R877" s="853"/>
      <c r="S877" s="853"/>
      <c r="T877" s="853"/>
      <c r="U877" s="853"/>
      <c r="V877" s="853"/>
      <c r="W877" s="853"/>
      <c r="X877" s="853"/>
      <c r="Y877" s="853"/>
      <c r="Z877" s="853"/>
      <c r="AA877" s="835"/>
      <c r="AB877" s="836"/>
      <c r="AC877" s="836"/>
      <c r="AD877" s="840"/>
      <c r="AE877" s="840"/>
      <c r="AF877" s="841"/>
      <c r="AG877" s="850"/>
      <c r="AH877" s="851"/>
      <c r="AI877" s="851"/>
      <c r="AJ877" s="852"/>
      <c r="AK877" s="839"/>
      <c r="AL877" s="839"/>
      <c r="AM877" s="839"/>
      <c r="AN877" s="854"/>
      <c r="AO877" s="840"/>
      <c r="AP877" s="849">
        <f t="shared" si="216"/>
        <v>0</v>
      </c>
      <c r="AQ877" s="849"/>
      <c r="AR877" s="849"/>
      <c r="AS877" s="849"/>
      <c r="AT877" s="847"/>
      <c r="AU877" s="848"/>
      <c r="AV877" s="834"/>
      <c r="AW877" s="834"/>
      <c r="AX877" s="834"/>
      <c r="AY877" s="834"/>
      <c r="AZ877" s="834"/>
      <c r="BA877" s="834"/>
      <c r="BB877" s="834"/>
      <c r="BC877" s="834"/>
      <c r="BD877" s="844"/>
      <c r="BE877" s="845"/>
      <c r="BF877" s="846"/>
      <c r="BG877" s="842"/>
      <c r="BH877" s="843"/>
      <c r="BI877" s="843"/>
      <c r="ET877" s="33"/>
      <c r="EU877" s="37">
        <f t="shared" si="203"/>
        <v>0</v>
      </c>
      <c r="EV877" s="37" t="str">
        <f t="shared" si="204"/>
        <v/>
      </c>
      <c r="EX877" s="21">
        <f>IF(AND(OR($M877=PL①!$A$25,$M877=PL①!$A$26,$M877=PL①!$A$27),OR($AG877=PL①!$H$26,$AG877=PL①!$H$27,$AG877=PL①!$H$28)),1,0)</f>
        <v>0</v>
      </c>
      <c r="EY877" s="21">
        <f t="shared" si="205"/>
        <v>0</v>
      </c>
      <c r="EZ877" s="112">
        <f>IF($EY877=0,1,IF($O$73="",0,VLOOKUP($O$73,PL②!$A$58:$P$1517,$EY877))+IF($AD$73="",0,VLOOKUP($AD$73,PL②!$A$58:$P$1517,$EY877))+IF($AS$73="",0,VLOOKUP($AS$73,PL②!$A$58:$P$1517,$EY877)))</f>
        <v>1</v>
      </c>
      <c r="FA877" s="21" t="str">
        <f t="shared" si="206"/>
        <v/>
      </c>
      <c r="FB877" s="112"/>
      <c r="FC877" s="21">
        <f>IF(OR($M877=PL①!$A$25,$M877=PL①!$A$26,$M877=PL①!$A$28,$M877=PL①!$A$29),1,0)</f>
        <v>0</v>
      </c>
      <c r="FF877" s="21">
        <f t="shared" si="207"/>
        <v>0</v>
      </c>
      <c r="FG877" s="21">
        <f t="shared" si="208"/>
        <v>0</v>
      </c>
      <c r="FH877" s="21">
        <f>IF(AND($AG877=PL①!$H$29,OR(入力①申請書項目!$M877=PL①!$A$25,入力①申請書項目!$M877=PL①!$A$26,入力①申請書項目!$M877=PL①!$A$27)),1,0)</f>
        <v>0</v>
      </c>
      <c r="FI877" s="21">
        <f>IF(AND($O$69=PL②!$G$1,入力①申請書項目!$AG877=PL①!$H$26,OR(入力①申請書項目!$M877=PL①!$A$25,入力①申請書項目!$M877=PL①!$A$26,入力①申請書項目!$M877=PL①!$A$28,入力①申請書項目!$M877=PL①!$A$29)),1,0)</f>
        <v>0</v>
      </c>
      <c r="FJ877" s="21">
        <f>IF(AND($AT877=PL①!$D$26,OR(入力①申請書項目!$M877=PL①!$A$25,入力①申請書項目!$M877=PL①!$A$26,入力①申請書項目!$M877=PL①!$A$27)),1,0)</f>
        <v>0</v>
      </c>
      <c r="FL877" s="37" t="str">
        <f t="shared" si="209"/>
        <v/>
      </c>
      <c r="FM877" s="37" t="str">
        <f t="shared" si="210"/>
        <v/>
      </c>
      <c r="FN877" s="37" t="str">
        <f t="shared" si="211"/>
        <v/>
      </c>
      <c r="FO877" s="37" t="str">
        <f t="shared" si="212"/>
        <v/>
      </c>
      <c r="FP877" s="37" t="str">
        <f t="shared" si="213"/>
        <v/>
      </c>
      <c r="FR877" s="54">
        <f t="shared" si="214"/>
        <v>1</v>
      </c>
      <c r="FS877" s="54" t="str">
        <f t="shared" si="215"/>
        <v/>
      </c>
    </row>
    <row r="878" spans="4:175">
      <c r="D878" s="410">
        <v>710</v>
      </c>
      <c r="E878" s="842"/>
      <c r="F878" s="843"/>
      <c r="G878" s="842"/>
      <c r="H878" s="843"/>
      <c r="I878" s="843"/>
      <c r="J878" s="842"/>
      <c r="K878" s="843"/>
      <c r="L878" s="843"/>
      <c r="M878" s="842"/>
      <c r="N878" s="842"/>
      <c r="O878" s="842"/>
      <c r="P878" s="842"/>
      <c r="Q878" s="853"/>
      <c r="R878" s="853"/>
      <c r="S878" s="853"/>
      <c r="T878" s="853"/>
      <c r="U878" s="853"/>
      <c r="V878" s="853"/>
      <c r="W878" s="853"/>
      <c r="X878" s="853"/>
      <c r="Y878" s="853"/>
      <c r="Z878" s="853"/>
      <c r="AA878" s="835"/>
      <c r="AB878" s="836"/>
      <c r="AC878" s="836"/>
      <c r="AD878" s="841"/>
      <c r="AE878" s="853"/>
      <c r="AF878" s="853"/>
      <c r="AG878" s="842"/>
      <c r="AH878" s="842"/>
      <c r="AI878" s="842"/>
      <c r="AJ878" s="842"/>
      <c r="AK878" s="839"/>
      <c r="AL878" s="839"/>
      <c r="AM878" s="839"/>
      <c r="AN878" s="853"/>
      <c r="AO878" s="853"/>
      <c r="AP878" s="849">
        <f t="shared" si="216"/>
        <v>0</v>
      </c>
      <c r="AQ878" s="849"/>
      <c r="AR878" s="849"/>
      <c r="AS878" s="849"/>
      <c r="AT878" s="855"/>
      <c r="AU878" s="855"/>
      <c r="AV878" s="834"/>
      <c r="AW878" s="834"/>
      <c r="AX878" s="834"/>
      <c r="AY878" s="834"/>
      <c r="AZ878" s="834"/>
      <c r="BA878" s="834"/>
      <c r="BB878" s="834"/>
      <c r="BC878" s="834"/>
      <c r="BD878" s="834"/>
      <c r="BE878" s="834"/>
      <c r="BF878" s="834"/>
      <c r="BG878" s="842"/>
      <c r="BH878" s="843"/>
      <c r="BI878" s="843"/>
      <c r="ET878" s="33"/>
      <c r="EU878" s="37">
        <f t="shared" si="203"/>
        <v>0</v>
      </c>
      <c r="EV878" s="37" t="str">
        <f t="shared" si="204"/>
        <v/>
      </c>
      <c r="EX878" s="21">
        <f>IF(AND(OR($M878=PL①!$A$25,$M878=PL①!$A$26,$M878=PL①!$A$27),OR($AG878=PL①!$H$26,$AG878=PL①!$H$27,$AG878=PL①!$H$28)),1,0)</f>
        <v>0</v>
      </c>
      <c r="EY878" s="21">
        <f t="shared" si="205"/>
        <v>0</v>
      </c>
      <c r="EZ878" s="112">
        <f>IF($EY878=0,1,IF($O$73="",0,VLOOKUP($O$73,PL②!$A$58:$P$1517,$EY878))+IF($AD$73="",0,VLOOKUP($AD$73,PL②!$A$58:$P$1517,$EY878))+IF($AS$73="",0,VLOOKUP($AS$73,PL②!$A$58:$P$1517,$EY878)))</f>
        <v>1</v>
      </c>
      <c r="FA878" s="21" t="str">
        <f t="shared" si="206"/>
        <v/>
      </c>
      <c r="FB878" s="112"/>
      <c r="FC878" s="21">
        <f>IF(OR($M878=PL①!$A$25,$M878=PL①!$A$26,$M878=PL①!$A$28,$M878=PL①!$A$29),1,0)</f>
        <v>0</v>
      </c>
      <c r="FF878" s="21">
        <f t="shared" si="207"/>
        <v>0</v>
      </c>
      <c r="FG878" s="21">
        <f t="shared" si="208"/>
        <v>0</v>
      </c>
      <c r="FH878" s="21">
        <f>IF(AND($AG878=PL①!$H$29,OR(入力①申請書項目!$M878=PL①!$A$25,入力①申請書項目!$M878=PL①!$A$26,入力①申請書項目!$M878=PL①!$A$27)),1,0)</f>
        <v>0</v>
      </c>
      <c r="FI878" s="21">
        <f>IF(AND($O$69=PL②!$G$1,入力①申請書項目!$AG878=PL①!$H$26,OR(入力①申請書項目!$M878=PL①!$A$25,入力①申請書項目!$M878=PL①!$A$26,入力①申請書項目!$M878=PL①!$A$28,入力①申請書項目!$M878=PL①!$A$29)),1,0)</f>
        <v>0</v>
      </c>
      <c r="FJ878" s="21">
        <f>IF(AND($AT878=PL①!$D$26,OR(入力①申請書項目!$M878=PL①!$A$25,入力①申請書項目!$M878=PL①!$A$26,入力①申請書項目!$M878=PL①!$A$27)),1,0)</f>
        <v>0</v>
      </c>
      <c r="FL878" s="37" t="str">
        <f t="shared" si="209"/>
        <v/>
      </c>
      <c r="FM878" s="37" t="str">
        <f t="shared" si="210"/>
        <v/>
      </c>
      <c r="FN878" s="37" t="str">
        <f t="shared" si="211"/>
        <v/>
      </c>
      <c r="FO878" s="37" t="str">
        <f t="shared" si="212"/>
        <v/>
      </c>
      <c r="FP878" s="37" t="str">
        <f t="shared" si="213"/>
        <v/>
      </c>
      <c r="FR878" s="54">
        <f t="shared" si="214"/>
        <v>1</v>
      </c>
      <c r="FS878" s="54" t="str">
        <f t="shared" si="215"/>
        <v/>
      </c>
    </row>
    <row r="879" spans="4:175">
      <c r="D879" s="410">
        <v>711</v>
      </c>
      <c r="E879" s="842"/>
      <c r="F879" s="843"/>
      <c r="G879" s="842"/>
      <c r="H879" s="843"/>
      <c r="I879" s="843"/>
      <c r="J879" s="842"/>
      <c r="K879" s="843"/>
      <c r="L879" s="843"/>
      <c r="M879" s="842"/>
      <c r="N879" s="842"/>
      <c r="O879" s="842"/>
      <c r="P879" s="842"/>
      <c r="Q879" s="853"/>
      <c r="R879" s="853"/>
      <c r="S879" s="853"/>
      <c r="T879" s="853"/>
      <c r="U879" s="853"/>
      <c r="V879" s="853"/>
      <c r="W879" s="853"/>
      <c r="X879" s="853"/>
      <c r="Y879" s="853"/>
      <c r="Z879" s="853"/>
      <c r="AA879" s="837"/>
      <c r="AB879" s="838"/>
      <c r="AC879" s="838"/>
      <c r="AD879" s="841"/>
      <c r="AE879" s="853"/>
      <c r="AF879" s="853"/>
      <c r="AG879" s="842"/>
      <c r="AH879" s="842"/>
      <c r="AI879" s="842"/>
      <c r="AJ879" s="842"/>
      <c r="AK879" s="839"/>
      <c r="AL879" s="839"/>
      <c r="AM879" s="839"/>
      <c r="AN879" s="853"/>
      <c r="AO879" s="853"/>
      <c r="AP879" s="849">
        <f t="shared" si="216"/>
        <v>0</v>
      </c>
      <c r="AQ879" s="849"/>
      <c r="AR879" s="849"/>
      <c r="AS879" s="849"/>
      <c r="AT879" s="855"/>
      <c r="AU879" s="855"/>
      <c r="AV879" s="834"/>
      <c r="AW879" s="834"/>
      <c r="AX879" s="834"/>
      <c r="AY879" s="834"/>
      <c r="AZ879" s="834"/>
      <c r="BA879" s="834"/>
      <c r="BB879" s="834"/>
      <c r="BC879" s="834"/>
      <c r="BD879" s="834"/>
      <c r="BE879" s="834"/>
      <c r="BF879" s="834"/>
      <c r="BG879" s="842"/>
      <c r="BH879" s="843"/>
      <c r="BI879" s="843"/>
      <c r="ET879" s="33"/>
      <c r="EU879" s="37">
        <f t="shared" si="203"/>
        <v>0</v>
      </c>
      <c r="EV879" s="37" t="str">
        <f t="shared" si="204"/>
        <v/>
      </c>
      <c r="EX879" s="21">
        <f>IF(AND(OR($M879=PL①!$A$25,$M879=PL①!$A$26,$M879=PL①!$A$27),OR($AG879=PL①!$H$26,$AG879=PL①!$H$27,$AG879=PL①!$H$28)),1,0)</f>
        <v>0</v>
      </c>
      <c r="EY879" s="21">
        <f t="shared" si="205"/>
        <v>0</v>
      </c>
      <c r="EZ879" s="112">
        <f>IF($EY879=0,1,IF($O$73="",0,VLOOKUP($O$73,PL②!$A$58:$P$1517,$EY879))+IF($AD$73="",0,VLOOKUP($AD$73,PL②!$A$58:$P$1517,$EY879))+IF($AS$73="",0,VLOOKUP($AS$73,PL②!$A$58:$P$1517,$EY879)))</f>
        <v>1</v>
      </c>
      <c r="FA879" s="21" t="str">
        <f t="shared" si="206"/>
        <v/>
      </c>
      <c r="FB879" s="112"/>
      <c r="FC879" s="21">
        <f>IF(OR($M879=PL①!$A$25,$M879=PL①!$A$26,$M879=PL①!$A$28,$M879=PL①!$A$29),1,0)</f>
        <v>0</v>
      </c>
      <c r="FF879" s="21">
        <f t="shared" si="207"/>
        <v>0</v>
      </c>
      <c r="FG879" s="21">
        <f t="shared" si="208"/>
        <v>0</v>
      </c>
      <c r="FH879" s="21">
        <f>IF(AND($AG879=PL①!$H$29,OR(入力①申請書項目!$M879=PL①!$A$25,入力①申請書項目!$M879=PL①!$A$26,入力①申請書項目!$M879=PL①!$A$27)),1,0)</f>
        <v>0</v>
      </c>
      <c r="FI879" s="21">
        <f>IF(AND($O$69=PL②!$G$1,入力①申請書項目!$AG879=PL①!$H$26,OR(入力①申請書項目!$M879=PL①!$A$25,入力①申請書項目!$M879=PL①!$A$26,入力①申請書項目!$M879=PL①!$A$28,入力①申請書項目!$M879=PL①!$A$29)),1,0)</f>
        <v>0</v>
      </c>
      <c r="FJ879" s="21">
        <f>IF(AND($AT879=PL①!$D$26,OR(入力①申請書項目!$M879=PL①!$A$25,入力①申請書項目!$M879=PL①!$A$26,入力①申請書項目!$M879=PL①!$A$27)),1,0)</f>
        <v>0</v>
      </c>
      <c r="FL879" s="37" t="str">
        <f t="shared" si="209"/>
        <v/>
      </c>
      <c r="FM879" s="37" t="str">
        <f t="shared" si="210"/>
        <v/>
      </c>
      <c r="FN879" s="37" t="str">
        <f t="shared" si="211"/>
        <v/>
      </c>
      <c r="FO879" s="37" t="str">
        <f t="shared" si="212"/>
        <v/>
      </c>
      <c r="FP879" s="37" t="str">
        <f t="shared" si="213"/>
        <v/>
      </c>
      <c r="FR879" s="54">
        <f t="shared" si="214"/>
        <v>1</v>
      </c>
      <c r="FS879" s="54" t="str">
        <f t="shared" si="215"/>
        <v/>
      </c>
    </row>
    <row r="880" spans="4:175">
      <c r="D880" s="410">
        <v>712</v>
      </c>
      <c r="E880" s="842"/>
      <c r="F880" s="843"/>
      <c r="G880" s="842"/>
      <c r="H880" s="843"/>
      <c r="I880" s="843"/>
      <c r="J880" s="842"/>
      <c r="K880" s="843"/>
      <c r="L880" s="843"/>
      <c r="M880" s="842"/>
      <c r="N880" s="842"/>
      <c r="O880" s="842"/>
      <c r="P880" s="842"/>
      <c r="Q880" s="853"/>
      <c r="R880" s="853"/>
      <c r="S880" s="853"/>
      <c r="T880" s="853"/>
      <c r="U880" s="853"/>
      <c r="V880" s="853"/>
      <c r="W880" s="853"/>
      <c r="X880" s="853"/>
      <c r="Y880" s="853"/>
      <c r="Z880" s="853"/>
      <c r="AA880" s="835"/>
      <c r="AB880" s="836"/>
      <c r="AC880" s="836"/>
      <c r="AD880" s="840"/>
      <c r="AE880" s="840"/>
      <c r="AF880" s="841"/>
      <c r="AG880" s="850"/>
      <c r="AH880" s="851"/>
      <c r="AI880" s="851"/>
      <c r="AJ880" s="852"/>
      <c r="AK880" s="839"/>
      <c r="AL880" s="839"/>
      <c r="AM880" s="839"/>
      <c r="AN880" s="854"/>
      <c r="AO880" s="840"/>
      <c r="AP880" s="849">
        <f t="shared" si="216"/>
        <v>0</v>
      </c>
      <c r="AQ880" s="849"/>
      <c r="AR880" s="849"/>
      <c r="AS880" s="849"/>
      <c r="AT880" s="847"/>
      <c r="AU880" s="848"/>
      <c r="AV880" s="834"/>
      <c r="AW880" s="834"/>
      <c r="AX880" s="834"/>
      <c r="AY880" s="834"/>
      <c r="AZ880" s="834"/>
      <c r="BA880" s="834"/>
      <c r="BB880" s="834"/>
      <c r="BC880" s="834"/>
      <c r="BD880" s="844"/>
      <c r="BE880" s="845"/>
      <c r="BF880" s="846"/>
      <c r="BG880" s="842"/>
      <c r="BH880" s="843"/>
      <c r="BI880" s="843"/>
      <c r="ET880" s="33"/>
      <c r="EU880" s="37">
        <f t="shared" si="203"/>
        <v>0</v>
      </c>
      <c r="EV880" s="37" t="str">
        <f t="shared" si="204"/>
        <v/>
      </c>
      <c r="EX880" s="21">
        <f>IF(AND(OR($M880=PL①!$A$25,$M880=PL①!$A$26,$M880=PL①!$A$27),OR($AG880=PL①!$H$26,$AG880=PL①!$H$27,$AG880=PL①!$H$28)),1,0)</f>
        <v>0</v>
      </c>
      <c r="EY880" s="21">
        <f t="shared" si="205"/>
        <v>0</v>
      </c>
      <c r="EZ880" s="112">
        <f>IF($EY880=0,1,IF($O$73="",0,VLOOKUP($O$73,PL②!$A$58:$P$1517,$EY880))+IF($AD$73="",0,VLOOKUP($AD$73,PL②!$A$58:$P$1517,$EY880))+IF($AS$73="",0,VLOOKUP($AS$73,PL②!$A$58:$P$1517,$EY880)))</f>
        <v>1</v>
      </c>
      <c r="FA880" s="21" t="str">
        <f t="shared" si="206"/>
        <v/>
      </c>
      <c r="FB880" s="112"/>
      <c r="FC880" s="21">
        <f>IF(OR($M880=PL①!$A$25,$M880=PL①!$A$26,$M880=PL①!$A$28,$M880=PL①!$A$29),1,0)</f>
        <v>0</v>
      </c>
      <c r="FF880" s="21">
        <f t="shared" si="207"/>
        <v>0</v>
      </c>
      <c r="FG880" s="21">
        <f t="shared" si="208"/>
        <v>0</v>
      </c>
      <c r="FH880" s="21">
        <f>IF(AND($AG880=PL①!$H$29,OR(入力①申請書項目!$M880=PL①!$A$25,入力①申請書項目!$M880=PL①!$A$26,入力①申請書項目!$M880=PL①!$A$27)),1,0)</f>
        <v>0</v>
      </c>
      <c r="FI880" s="21">
        <f>IF(AND($O$69=PL②!$G$1,入力①申請書項目!$AG880=PL①!$H$26,OR(入力①申請書項目!$M880=PL①!$A$25,入力①申請書項目!$M880=PL①!$A$26,入力①申請書項目!$M880=PL①!$A$28,入力①申請書項目!$M880=PL①!$A$29)),1,0)</f>
        <v>0</v>
      </c>
      <c r="FJ880" s="21">
        <f>IF(AND($AT880=PL①!$D$26,OR(入力①申請書項目!$M880=PL①!$A$25,入力①申請書項目!$M880=PL①!$A$26,入力①申請書項目!$M880=PL①!$A$27)),1,0)</f>
        <v>0</v>
      </c>
      <c r="FL880" s="37" t="str">
        <f t="shared" si="209"/>
        <v/>
      </c>
      <c r="FM880" s="37" t="str">
        <f t="shared" si="210"/>
        <v/>
      </c>
      <c r="FN880" s="37" t="str">
        <f t="shared" si="211"/>
        <v/>
      </c>
      <c r="FO880" s="37" t="str">
        <f t="shared" si="212"/>
        <v/>
      </c>
      <c r="FP880" s="37" t="str">
        <f t="shared" si="213"/>
        <v/>
      </c>
      <c r="FR880" s="54">
        <f t="shared" si="214"/>
        <v>1</v>
      </c>
      <c r="FS880" s="54" t="str">
        <f t="shared" si="215"/>
        <v/>
      </c>
    </row>
    <row r="881" spans="4:175">
      <c r="D881" s="410">
        <v>713</v>
      </c>
      <c r="E881" s="842"/>
      <c r="F881" s="843"/>
      <c r="G881" s="842"/>
      <c r="H881" s="843"/>
      <c r="I881" s="843"/>
      <c r="J881" s="842"/>
      <c r="K881" s="843"/>
      <c r="L881" s="843"/>
      <c r="M881" s="842"/>
      <c r="N881" s="842"/>
      <c r="O881" s="842"/>
      <c r="P881" s="842"/>
      <c r="Q881" s="853"/>
      <c r="R881" s="853"/>
      <c r="S881" s="853"/>
      <c r="T881" s="853"/>
      <c r="U881" s="853"/>
      <c r="V881" s="853"/>
      <c r="W881" s="853"/>
      <c r="X881" s="853"/>
      <c r="Y881" s="853"/>
      <c r="Z881" s="853"/>
      <c r="AA881" s="835"/>
      <c r="AB881" s="836"/>
      <c r="AC881" s="836"/>
      <c r="AD881" s="841"/>
      <c r="AE881" s="853"/>
      <c r="AF881" s="853"/>
      <c r="AG881" s="842"/>
      <c r="AH881" s="842"/>
      <c r="AI881" s="842"/>
      <c r="AJ881" s="842"/>
      <c r="AK881" s="839"/>
      <c r="AL881" s="839"/>
      <c r="AM881" s="839"/>
      <c r="AN881" s="853"/>
      <c r="AO881" s="853"/>
      <c r="AP881" s="849">
        <f t="shared" si="216"/>
        <v>0</v>
      </c>
      <c r="AQ881" s="849"/>
      <c r="AR881" s="849"/>
      <c r="AS881" s="849"/>
      <c r="AT881" s="855"/>
      <c r="AU881" s="855"/>
      <c r="AV881" s="834"/>
      <c r="AW881" s="834"/>
      <c r="AX881" s="834"/>
      <c r="AY881" s="834"/>
      <c r="AZ881" s="834"/>
      <c r="BA881" s="834"/>
      <c r="BB881" s="834"/>
      <c r="BC881" s="834"/>
      <c r="BD881" s="834"/>
      <c r="BE881" s="834"/>
      <c r="BF881" s="834"/>
      <c r="BG881" s="842"/>
      <c r="BH881" s="843"/>
      <c r="BI881" s="843"/>
      <c r="ET881" s="33"/>
      <c r="EU881" s="37">
        <f t="shared" si="203"/>
        <v>0</v>
      </c>
      <c r="EV881" s="37" t="str">
        <f t="shared" si="204"/>
        <v/>
      </c>
      <c r="EX881" s="21">
        <f>IF(AND(OR($M881=PL①!$A$25,$M881=PL①!$A$26,$M881=PL①!$A$27),OR($AG881=PL①!$H$26,$AG881=PL①!$H$27,$AG881=PL①!$H$28)),1,0)</f>
        <v>0</v>
      </c>
      <c r="EY881" s="21">
        <f t="shared" si="205"/>
        <v>0</v>
      </c>
      <c r="EZ881" s="112">
        <f>IF($EY881=0,1,IF($O$73="",0,VLOOKUP($O$73,PL②!$A$58:$P$1517,$EY881))+IF($AD$73="",0,VLOOKUP($AD$73,PL②!$A$58:$P$1517,$EY881))+IF($AS$73="",0,VLOOKUP($AS$73,PL②!$A$58:$P$1517,$EY881)))</f>
        <v>1</v>
      </c>
      <c r="FA881" s="21" t="str">
        <f t="shared" si="206"/>
        <v/>
      </c>
      <c r="FB881" s="112"/>
      <c r="FC881" s="21">
        <f>IF(OR($M881=PL①!$A$25,$M881=PL①!$A$26,$M881=PL①!$A$28,$M881=PL①!$A$29),1,0)</f>
        <v>0</v>
      </c>
      <c r="FF881" s="21">
        <f t="shared" si="207"/>
        <v>0</v>
      </c>
      <c r="FG881" s="21">
        <f t="shared" si="208"/>
        <v>0</v>
      </c>
      <c r="FH881" s="21">
        <f>IF(AND($AG881=PL①!$H$29,OR(入力①申請書項目!$M881=PL①!$A$25,入力①申請書項目!$M881=PL①!$A$26,入力①申請書項目!$M881=PL①!$A$27)),1,0)</f>
        <v>0</v>
      </c>
      <c r="FI881" s="21">
        <f>IF(AND($O$69=PL②!$G$1,入力①申請書項目!$AG881=PL①!$H$26,OR(入力①申請書項目!$M881=PL①!$A$25,入力①申請書項目!$M881=PL①!$A$26,入力①申請書項目!$M881=PL①!$A$28,入力①申請書項目!$M881=PL①!$A$29)),1,0)</f>
        <v>0</v>
      </c>
      <c r="FJ881" s="21">
        <f>IF(AND($AT881=PL①!$D$26,OR(入力①申請書項目!$M881=PL①!$A$25,入力①申請書項目!$M881=PL①!$A$26,入力①申請書項目!$M881=PL①!$A$27)),1,0)</f>
        <v>0</v>
      </c>
      <c r="FL881" s="37" t="str">
        <f t="shared" si="209"/>
        <v/>
      </c>
      <c r="FM881" s="37" t="str">
        <f t="shared" si="210"/>
        <v/>
      </c>
      <c r="FN881" s="37" t="str">
        <f t="shared" si="211"/>
        <v/>
      </c>
      <c r="FO881" s="37" t="str">
        <f t="shared" si="212"/>
        <v/>
      </c>
      <c r="FP881" s="37" t="str">
        <f t="shared" si="213"/>
        <v/>
      </c>
      <c r="FR881" s="54">
        <f t="shared" si="214"/>
        <v>1</v>
      </c>
      <c r="FS881" s="54" t="str">
        <f t="shared" si="215"/>
        <v/>
      </c>
    </row>
    <row r="882" spans="4:175">
      <c r="D882" s="410">
        <v>714</v>
      </c>
      <c r="E882" s="842"/>
      <c r="F882" s="843"/>
      <c r="G882" s="842"/>
      <c r="H882" s="843"/>
      <c r="I882" s="843"/>
      <c r="J882" s="842"/>
      <c r="K882" s="843"/>
      <c r="L882" s="843"/>
      <c r="M882" s="842"/>
      <c r="N882" s="842"/>
      <c r="O882" s="842"/>
      <c r="P882" s="842"/>
      <c r="Q882" s="853"/>
      <c r="R882" s="853"/>
      <c r="S882" s="853"/>
      <c r="T882" s="853"/>
      <c r="U882" s="853"/>
      <c r="V882" s="853"/>
      <c r="W882" s="853"/>
      <c r="X882" s="853"/>
      <c r="Y882" s="853"/>
      <c r="Z882" s="853"/>
      <c r="AA882" s="837"/>
      <c r="AB882" s="838"/>
      <c r="AC882" s="838"/>
      <c r="AD882" s="841"/>
      <c r="AE882" s="853"/>
      <c r="AF882" s="853"/>
      <c r="AG882" s="842"/>
      <c r="AH882" s="842"/>
      <c r="AI882" s="842"/>
      <c r="AJ882" s="842"/>
      <c r="AK882" s="839"/>
      <c r="AL882" s="839"/>
      <c r="AM882" s="839"/>
      <c r="AN882" s="853"/>
      <c r="AO882" s="853"/>
      <c r="AP882" s="849">
        <f t="shared" si="216"/>
        <v>0</v>
      </c>
      <c r="AQ882" s="849"/>
      <c r="AR882" s="849"/>
      <c r="AS882" s="849"/>
      <c r="AT882" s="855"/>
      <c r="AU882" s="855"/>
      <c r="AV882" s="834"/>
      <c r="AW882" s="834"/>
      <c r="AX882" s="834"/>
      <c r="AY882" s="834"/>
      <c r="AZ882" s="834"/>
      <c r="BA882" s="834"/>
      <c r="BB882" s="834"/>
      <c r="BC882" s="834"/>
      <c r="BD882" s="834"/>
      <c r="BE882" s="834"/>
      <c r="BF882" s="834"/>
      <c r="BG882" s="842"/>
      <c r="BH882" s="843"/>
      <c r="BI882" s="843"/>
      <c r="ET882" s="33"/>
      <c r="EU882" s="37">
        <f t="shared" si="203"/>
        <v>0</v>
      </c>
      <c r="EV882" s="37" t="str">
        <f t="shared" si="204"/>
        <v/>
      </c>
      <c r="EX882" s="21">
        <f>IF(AND(OR($M882=PL①!$A$25,$M882=PL①!$A$26,$M882=PL①!$A$27),OR($AG882=PL①!$H$26,$AG882=PL①!$H$27,$AG882=PL①!$H$28)),1,0)</f>
        <v>0</v>
      </c>
      <c r="EY882" s="21">
        <f t="shared" si="205"/>
        <v>0</v>
      </c>
      <c r="EZ882" s="112">
        <f>IF($EY882=0,1,IF($O$73="",0,VLOOKUP($O$73,PL②!$A$58:$P$1517,$EY882))+IF($AD$73="",0,VLOOKUP($AD$73,PL②!$A$58:$P$1517,$EY882))+IF($AS$73="",0,VLOOKUP($AS$73,PL②!$A$58:$P$1517,$EY882)))</f>
        <v>1</v>
      </c>
      <c r="FA882" s="21" t="str">
        <f t="shared" si="206"/>
        <v/>
      </c>
      <c r="FB882" s="112"/>
      <c r="FC882" s="21">
        <f>IF(OR($M882=PL①!$A$25,$M882=PL①!$A$26,$M882=PL①!$A$28,$M882=PL①!$A$29),1,0)</f>
        <v>0</v>
      </c>
      <c r="FF882" s="21">
        <f t="shared" si="207"/>
        <v>0</v>
      </c>
      <c r="FG882" s="21">
        <f t="shared" si="208"/>
        <v>0</v>
      </c>
      <c r="FH882" s="21">
        <f>IF(AND($AG882=PL①!$H$29,OR(入力①申請書項目!$M882=PL①!$A$25,入力①申請書項目!$M882=PL①!$A$26,入力①申請書項目!$M882=PL①!$A$27)),1,0)</f>
        <v>0</v>
      </c>
      <c r="FI882" s="21">
        <f>IF(AND($O$69=PL②!$G$1,入力①申請書項目!$AG882=PL①!$H$26,OR(入力①申請書項目!$M882=PL①!$A$25,入力①申請書項目!$M882=PL①!$A$26,入力①申請書項目!$M882=PL①!$A$28,入力①申請書項目!$M882=PL①!$A$29)),1,0)</f>
        <v>0</v>
      </c>
      <c r="FJ882" s="21">
        <f>IF(AND($AT882=PL①!$D$26,OR(入力①申請書項目!$M882=PL①!$A$25,入力①申請書項目!$M882=PL①!$A$26,入力①申請書項目!$M882=PL①!$A$27)),1,0)</f>
        <v>0</v>
      </c>
      <c r="FL882" s="37" t="str">
        <f t="shared" si="209"/>
        <v/>
      </c>
      <c r="FM882" s="37" t="str">
        <f t="shared" si="210"/>
        <v/>
      </c>
      <c r="FN882" s="37" t="str">
        <f t="shared" si="211"/>
        <v/>
      </c>
      <c r="FO882" s="37" t="str">
        <f t="shared" si="212"/>
        <v/>
      </c>
      <c r="FP882" s="37" t="str">
        <f t="shared" si="213"/>
        <v/>
      </c>
      <c r="FR882" s="54">
        <f t="shared" si="214"/>
        <v>1</v>
      </c>
      <c r="FS882" s="54" t="str">
        <f t="shared" si="215"/>
        <v/>
      </c>
    </row>
    <row r="883" spans="4:175">
      <c r="D883" s="410">
        <v>715</v>
      </c>
      <c r="E883" s="842"/>
      <c r="F883" s="843"/>
      <c r="G883" s="842"/>
      <c r="H883" s="843"/>
      <c r="I883" s="843"/>
      <c r="J883" s="842"/>
      <c r="K883" s="843"/>
      <c r="L883" s="843"/>
      <c r="M883" s="842"/>
      <c r="N883" s="842"/>
      <c r="O883" s="842"/>
      <c r="P883" s="842"/>
      <c r="Q883" s="853"/>
      <c r="R883" s="853"/>
      <c r="S883" s="853"/>
      <c r="T883" s="853"/>
      <c r="U883" s="853"/>
      <c r="V883" s="853"/>
      <c r="W883" s="853"/>
      <c r="X883" s="853"/>
      <c r="Y883" s="853"/>
      <c r="Z883" s="853"/>
      <c r="AA883" s="835"/>
      <c r="AB883" s="836"/>
      <c r="AC883" s="836"/>
      <c r="AD883" s="840"/>
      <c r="AE883" s="840"/>
      <c r="AF883" s="841"/>
      <c r="AG883" s="850"/>
      <c r="AH883" s="851"/>
      <c r="AI883" s="851"/>
      <c r="AJ883" s="852"/>
      <c r="AK883" s="839"/>
      <c r="AL883" s="839"/>
      <c r="AM883" s="839"/>
      <c r="AN883" s="854"/>
      <c r="AO883" s="840"/>
      <c r="AP883" s="849">
        <f t="shared" si="216"/>
        <v>0</v>
      </c>
      <c r="AQ883" s="849"/>
      <c r="AR883" s="849"/>
      <c r="AS883" s="849"/>
      <c r="AT883" s="847"/>
      <c r="AU883" s="848"/>
      <c r="AV883" s="834"/>
      <c r="AW883" s="834"/>
      <c r="AX883" s="834"/>
      <c r="AY883" s="834"/>
      <c r="AZ883" s="834"/>
      <c r="BA883" s="834"/>
      <c r="BB883" s="834"/>
      <c r="BC883" s="834"/>
      <c r="BD883" s="844"/>
      <c r="BE883" s="845"/>
      <c r="BF883" s="846"/>
      <c r="BG883" s="842"/>
      <c r="BH883" s="843"/>
      <c r="BI883" s="843"/>
      <c r="ET883" s="33"/>
      <c r="EU883" s="37">
        <f t="shared" si="203"/>
        <v>0</v>
      </c>
      <c r="EV883" s="37" t="str">
        <f t="shared" si="204"/>
        <v/>
      </c>
      <c r="EX883" s="21">
        <f>IF(AND(OR($M883=PL①!$A$25,$M883=PL①!$A$26,$M883=PL①!$A$27),OR($AG883=PL①!$H$26,$AG883=PL①!$H$27,$AG883=PL①!$H$28)),1,0)</f>
        <v>0</v>
      </c>
      <c r="EY883" s="21">
        <f t="shared" si="205"/>
        <v>0</v>
      </c>
      <c r="EZ883" s="112">
        <f>IF($EY883=0,1,IF($O$73="",0,VLOOKUP($O$73,PL②!$A$58:$P$1517,$EY883))+IF($AD$73="",0,VLOOKUP($AD$73,PL②!$A$58:$P$1517,$EY883))+IF($AS$73="",0,VLOOKUP($AS$73,PL②!$A$58:$P$1517,$EY883)))</f>
        <v>1</v>
      </c>
      <c r="FA883" s="21" t="str">
        <f t="shared" si="206"/>
        <v/>
      </c>
      <c r="FB883" s="112"/>
      <c r="FC883" s="21">
        <f>IF(OR($M883=PL①!$A$25,$M883=PL①!$A$26,$M883=PL①!$A$28,$M883=PL①!$A$29),1,0)</f>
        <v>0</v>
      </c>
      <c r="FF883" s="21">
        <f t="shared" si="207"/>
        <v>0</v>
      </c>
      <c r="FG883" s="21">
        <f t="shared" si="208"/>
        <v>0</v>
      </c>
      <c r="FH883" s="21">
        <f>IF(AND($AG883=PL①!$H$29,OR(入力①申請書項目!$M883=PL①!$A$25,入力①申請書項目!$M883=PL①!$A$26,入力①申請書項目!$M883=PL①!$A$27)),1,0)</f>
        <v>0</v>
      </c>
      <c r="FI883" s="21">
        <f>IF(AND($O$69=PL②!$G$1,入力①申請書項目!$AG883=PL①!$H$26,OR(入力①申請書項目!$M883=PL①!$A$25,入力①申請書項目!$M883=PL①!$A$26,入力①申請書項目!$M883=PL①!$A$28,入力①申請書項目!$M883=PL①!$A$29)),1,0)</f>
        <v>0</v>
      </c>
      <c r="FJ883" s="21">
        <f>IF(AND($AT883=PL①!$D$26,OR(入力①申請書項目!$M883=PL①!$A$25,入力①申請書項目!$M883=PL①!$A$26,入力①申請書項目!$M883=PL①!$A$27)),1,0)</f>
        <v>0</v>
      </c>
      <c r="FL883" s="37" t="str">
        <f t="shared" si="209"/>
        <v/>
      </c>
      <c r="FM883" s="37" t="str">
        <f t="shared" si="210"/>
        <v/>
      </c>
      <c r="FN883" s="37" t="str">
        <f t="shared" si="211"/>
        <v/>
      </c>
      <c r="FO883" s="37" t="str">
        <f t="shared" si="212"/>
        <v/>
      </c>
      <c r="FP883" s="37" t="str">
        <f t="shared" si="213"/>
        <v/>
      </c>
      <c r="FR883" s="54">
        <f t="shared" si="214"/>
        <v>1</v>
      </c>
      <c r="FS883" s="54" t="str">
        <f t="shared" si="215"/>
        <v/>
      </c>
    </row>
    <row r="884" spans="4:175">
      <c r="D884" s="410">
        <v>716</v>
      </c>
      <c r="E884" s="842"/>
      <c r="F884" s="843"/>
      <c r="G884" s="842"/>
      <c r="H884" s="843"/>
      <c r="I884" s="843"/>
      <c r="J884" s="842"/>
      <c r="K884" s="843"/>
      <c r="L884" s="843"/>
      <c r="M884" s="842"/>
      <c r="N884" s="842"/>
      <c r="O884" s="842"/>
      <c r="P884" s="842"/>
      <c r="Q884" s="853"/>
      <c r="R884" s="853"/>
      <c r="S884" s="853"/>
      <c r="T884" s="853"/>
      <c r="U884" s="853"/>
      <c r="V884" s="853"/>
      <c r="W884" s="853"/>
      <c r="X884" s="853"/>
      <c r="Y884" s="853"/>
      <c r="Z884" s="853"/>
      <c r="AA884" s="835"/>
      <c r="AB884" s="836"/>
      <c r="AC884" s="836"/>
      <c r="AD884" s="841"/>
      <c r="AE884" s="853"/>
      <c r="AF884" s="853"/>
      <c r="AG884" s="842"/>
      <c r="AH884" s="842"/>
      <c r="AI884" s="842"/>
      <c r="AJ884" s="842"/>
      <c r="AK884" s="839"/>
      <c r="AL884" s="839"/>
      <c r="AM884" s="839"/>
      <c r="AN884" s="853"/>
      <c r="AO884" s="853"/>
      <c r="AP884" s="849">
        <f t="shared" si="216"/>
        <v>0</v>
      </c>
      <c r="AQ884" s="849"/>
      <c r="AR884" s="849"/>
      <c r="AS884" s="849"/>
      <c r="AT884" s="855"/>
      <c r="AU884" s="855"/>
      <c r="AV884" s="834"/>
      <c r="AW884" s="834"/>
      <c r="AX884" s="834"/>
      <c r="AY884" s="834"/>
      <c r="AZ884" s="834"/>
      <c r="BA884" s="834"/>
      <c r="BB884" s="834"/>
      <c r="BC884" s="834"/>
      <c r="BD884" s="834"/>
      <c r="BE884" s="834"/>
      <c r="BF884" s="834"/>
      <c r="BG884" s="842"/>
      <c r="BH884" s="843"/>
      <c r="BI884" s="843"/>
      <c r="ET884" s="33"/>
      <c r="EU884" s="37">
        <f t="shared" si="203"/>
        <v>0</v>
      </c>
      <c r="EV884" s="37" t="str">
        <f t="shared" si="204"/>
        <v/>
      </c>
      <c r="EX884" s="21">
        <f>IF(AND(OR($M884=PL①!$A$25,$M884=PL①!$A$26,$M884=PL①!$A$27),OR($AG884=PL①!$H$26,$AG884=PL①!$H$27,$AG884=PL①!$H$28)),1,0)</f>
        <v>0</v>
      </c>
      <c r="EY884" s="21">
        <f t="shared" si="205"/>
        <v>0</v>
      </c>
      <c r="EZ884" s="112">
        <f>IF($EY884=0,1,IF($O$73="",0,VLOOKUP($O$73,PL②!$A$58:$P$1517,$EY884))+IF($AD$73="",0,VLOOKUP($AD$73,PL②!$A$58:$P$1517,$EY884))+IF($AS$73="",0,VLOOKUP($AS$73,PL②!$A$58:$P$1517,$EY884)))</f>
        <v>1</v>
      </c>
      <c r="FA884" s="21" t="str">
        <f t="shared" si="206"/>
        <v/>
      </c>
      <c r="FB884" s="112"/>
      <c r="FC884" s="21">
        <f>IF(OR($M884=PL①!$A$25,$M884=PL①!$A$26,$M884=PL①!$A$28,$M884=PL①!$A$29),1,0)</f>
        <v>0</v>
      </c>
      <c r="FF884" s="21">
        <f t="shared" si="207"/>
        <v>0</v>
      </c>
      <c r="FG884" s="21">
        <f t="shared" si="208"/>
        <v>0</v>
      </c>
      <c r="FH884" s="21">
        <f>IF(AND($AG884=PL①!$H$29,OR(入力①申請書項目!$M884=PL①!$A$25,入力①申請書項目!$M884=PL①!$A$26,入力①申請書項目!$M884=PL①!$A$27)),1,0)</f>
        <v>0</v>
      </c>
      <c r="FI884" s="21">
        <f>IF(AND($O$69=PL②!$G$1,入力①申請書項目!$AG884=PL①!$H$26,OR(入力①申請書項目!$M884=PL①!$A$25,入力①申請書項目!$M884=PL①!$A$26,入力①申請書項目!$M884=PL①!$A$28,入力①申請書項目!$M884=PL①!$A$29)),1,0)</f>
        <v>0</v>
      </c>
      <c r="FJ884" s="21">
        <f>IF(AND($AT884=PL①!$D$26,OR(入力①申請書項目!$M884=PL①!$A$25,入力①申請書項目!$M884=PL①!$A$26,入力①申請書項目!$M884=PL①!$A$27)),1,0)</f>
        <v>0</v>
      </c>
      <c r="FL884" s="37" t="str">
        <f t="shared" si="209"/>
        <v/>
      </c>
      <c r="FM884" s="37" t="str">
        <f t="shared" si="210"/>
        <v/>
      </c>
      <c r="FN884" s="37" t="str">
        <f t="shared" si="211"/>
        <v/>
      </c>
      <c r="FO884" s="37" t="str">
        <f t="shared" si="212"/>
        <v/>
      </c>
      <c r="FP884" s="37" t="str">
        <f t="shared" si="213"/>
        <v/>
      </c>
      <c r="FR884" s="54">
        <f t="shared" si="214"/>
        <v>1</v>
      </c>
      <c r="FS884" s="54" t="str">
        <f t="shared" si="215"/>
        <v/>
      </c>
    </row>
    <row r="885" spans="4:175">
      <c r="D885" s="410">
        <v>717</v>
      </c>
      <c r="E885" s="842"/>
      <c r="F885" s="843"/>
      <c r="G885" s="842"/>
      <c r="H885" s="843"/>
      <c r="I885" s="843"/>
      <c r="J885" s="842"/>
      <c r="K885" s="843"/>
      <c r="L885" s="843"/>
      <c r="M885" s="842"/>
      <c r="N885" s="842"/>
      <c r="O885" s="842"/>
      <c r="P885" s="842"/>
      <c r="Q885" s="853"/>
      <c r="R885" s="853"/>
      <c r="S885" s="853"/>
      <c r="T885" s="853"/>
      <c r="U885" s="853"/>
      <c r="V885" s="853"/>
      <c r="W885" s="853"/>
      <c r="X885" s="853"/>
      <c r="Y885" s="853"/>
      <c r="Z885" s="853"/>
      <c r="AA885" s="837"/>
      <c r="AB885" s="838"/>
      <c r="AC885" s="838"/>
      <c r="AD885" s="841"/>
      <c r="AE885" s="853"/>
      <c r="AF885" s="853"/>
      <c r="AG885" s="842"/>
      <c r="AH885" s="842"/>
      <c r="AI885" s="842"/>
      <c r="AJ885" s="842"/>
      <c r="AK885" s="839"/>
      <c r="AL885" s="839"/>
      <c r="AM885" s="839"/>
      <c r="AN885" s="853"/>
      <c r="AO885" s="853"/>
      <c r="AP885" s="849">
        <f t="shared" si="216"/>
        <v>0</v>
      </c>
      <c r="AQ885" s="849"/>
      <c r="AR885" s="849"/>
      <c r="AS885" s="849"/>
      <c r="AT885" s="855"/>
      <c r="AU885" s="855"/>
      <c r="AV885" s="834"/>
      <c r="AW885" s="834"/>
      <c r="AX885" s="834"/>
      <c r="AY885" s="834"/>
      <c r="AZ885" s="834"/>
      <c r="BA885" s="834"/>
      <c r="BB885" s="834"/>
      <c r="BC885" s="834"/>
      <c r="BD885" s="834"/>
      <c r="BE885" s="834"/>
      <c r="BF885" s="834"/>
      <c r="BG885" s="842"/>
      <c r="BH885" s="843"/>
      <c r="BI885" s="843"/>
      <c r="ET885" s="33"/>
      <c r="EU885" s="37">
        <f t="shared" si="203"/>
        <v>0</v>
      </c>
      <c r="EV885" s="37" t="str">
        <f t="shared" si="204"/>
        <v/>
      </c>
      <c r="EX885" s="21">
        <f>IF(AND(OR($M885=PL①!$A$25,$M885=PL①!$A$26,$M885=PL①!$A$27),OR($AG885=PL①!$H$26,$AG885=PL①!$H$27,$AG885=PL①!$H$28)),1,0)</f>
        <v>0</v>
      </c>
      <c r="EY885" s="21">
        <f t="shared" si="205"/>
        <v>0</v>
      </c>
      <c r="EZ885" s="112">
        <f>IF($EY885=0,1,IF($O$73="",0,VLOOKUP($O$73,PL②!$A$58:$P$1517,$EY885))+IF($AD$73="",0,VLOOKUP($AD$73,PL②!$A$58:$P$1517,$EY885))+IF($AS$73="",0,VLOOKUP($AS$73,PL②!$A$58:$P$1517,$EY885)))</f>
        <v>1</v>
      </c>
      <c r="FA885" s="21" t="str">
        <f t="shared" si="206"/>
        <v/>
      </c>
      <c r="FB885" s="112"/>
      <c r="FC885" s="21">
        <f>IF(OR($M885=PL①!$A$25,$M885=PL①!$A$26,$M885=PL①!$A$28,$M885=PL①!$A$29),1,0)</f>
        <v>0</v>
      </c>
      <c r="FF885" s="21">
        <f t="shared" si="207"/>
        <v>0</v>
      </c>
      <c r="FG885" s="21">
        <f t="shared" si="208"/>
        <v>0</v>
      </c>
      <c r="FH885" s="21">
        <f>IF(AND($AG885=PL①!$H$29,OR(入力①申請書項目!$M885=PL①!$A$25,入力①申請書項目!$M885=PL①!$A$26,入力①申請書項目!$M885=PL①!$A$27)),1,0)</f>
        <v>0</v>
      </c>
      <c r="FI885" s="21">
        <f>IF(AND($O$69=PL②!$G$1,入力①申請書項目!$AG885=PL①!$H$26,OR(入力①申請書項目!$M885=PL①!$A$25,入力①申請書項目!$M885=PL①!$A$26,入力①申請書項目!$M885=PL①!$A$28,入力①申請書項目!$M885=PL①!$A$29)),1,0)</f>
        <v>0</v>
      </c>
      <c r="FJ885" s="21">
        <f>IF(AND($AT885=PL①!$D$26,OR(入力①申請書項目!$M885=PL①!$A$25,入力①申請書項目!$M885=PL①!$A$26,入力①申請書項目!$M885=PL①!$A$27)),1,0)</f>
        <v>0</v>
      </c>
      <c r="FL885" s="37" t="str">
        <f t="shared" si="209"/>
        <v/>
      </c>
      <c r="FM885" s="37" t="str">
        <f t="shared" si="210"/>
        <v/>
      </c>
      <c r="FN885" s="37" t="str">
        <f t="shared" si="211"/>
        <v/>
      </c>
      <c r="FO885" s="37" t="str">
        <f t="shared" si="212"/>
        <v/>
      </c>
      <c r="FP885" s="37" t="str">
        <f t="shared" si="213"/>
        <v/>
      </c>
      <c r="FR885" s="54">
        <f t="shared" si="214"/>
        <v>1</v>
      </c>
      <c r="FS885" s="54" t="str">
        <f t="shared" si="215"/>
        <v/>
      </c>
    </row>
    <row r="886" spans="4:175">
      <c r="D886" s="410">
        <v>718</v>
      </c>
      <c r="E886" s="842"/>
      <c r="F886" s="843"/>
      <c r="G886" s="842"/>
      <c r="H886" s="843"/>
      <c r="I886" s="843"/>
      <c r="J886" s="842"/>
      <c r="K886" s="843"/>
      <c r="L886" s="843"/>
      <c r="M886" s="842"/>
      <c r="N886" s="842"/>
      <c r="O886" s="842"/>
      <c r="P886" s="842"/>
      <c r="Q886" s="853"/>
      <c r="R886" s="853"/>
      <c r="S886" s="853"/>
      <c r="T886" s="853"/>
      <c r="U886" s="853"/>
      <c r="V886" s="853"/>
      <c r="W886" s="853"/>
      <c r="X886" s="853"/>
      <c r="Y886" s="853"/>
      <c r="Z886" s="853"/>
      <c r="AA886" s="835"/>
      <c r="AB886" s="836"/>
      <c r="AC886" s="836"/>
      <c r="AD886" s="840"/>
      <c r="AE886" s="840"/>
      <c r="AF886" s="841"/>
      <c r="AG886" s="850"/>
      <c r="AH886" s="851"/>
      <c r="AI886" s="851"/>
      <c r="AJ886" s="852"/>
      <c r="AK886" s="839"/>
      <c r="AL886" s="839"/>
      <c r="AM886" s="839"/>
      <c r="AN886" s="854"/>
      <c r="AO886" s="840"/>
      <c r="AP886" s="849">
        <f t="shared" si="216"/>
        <v>0</v>
      </c>
      <c r="AQ886" s="849"/>
      <c r="AR886" s="849"/>
      <c r="AS886" s="849"/>
      <c r="AT886" s="847"/>
      <c r="AU886" s="848"/>
      <c r="AV886" s="834"/>
      <c r="AW886" s="834"/>
      <c r="AX886" s="834"/>
      <c r="AY886" s="834"/>
      <c r="AZ886" s="834"/>
      <c r="BA886" s="834"/>
      <c r="BB886" s="834"/>
      <c r="BC886" s="834"/>
      <c r="BD886" s="844"/>
      <c r="BE886" s="845"/>
      <c r="BF886" s="846"/>
      <c r="BG886" s="842"/>
      <c r="BH886" s="843"/>
      <c r="BI886" s="843"/>
      <c r="ET886" s="33"/>
      <c r="EU886" s="37">
        <f t="shared" si="203"/>
        <v>0</v>
      </c>
      <c r="EV886" s="37" t="str">
        <f t="shared" si="204"/>
        <v/>
      </c>
      <c r="EX886" s="21">
        <f>IF(AND(OR($M886=PL①!$A$25,$M886=PL①!$A$26,$M886=PL①!$A$27),OR($AG886=PL①!$H$26,$AG886=PL①!$H$27,$AG886=PL①!$H$28)),1,0)</f>
        <v>0</v>
      </c>
      <c r="EY886" s="21">
        <f t="shared" si="205"/>
        <v>0</v>
      </c>
      <c r="EZ886" s="112">
        <f>IF($EY886=0,1,IF($O$73="",0,VLOOKUP($O$73,PL②!$A$58:$P$1517,$EY886))+IF($AD$73="",0,VLOOKUP($AD$73,PL②!$A$58:$P$1517,$EY886))+IF($AS$73="",0,VLOOKUP($AS$73,PL②!$A$58:$P$1517,$EY886)))</f>
        <v>1</v>
      </c>
      <c r="FA886" s="21" t="str">
        <f t="shared" si="206"/>
        <v/>
      </c>
      <c r="FB886" s="112"/>
      <c r="FC886" s="21">
        <f>IF(OR($M886=PL①!$A$25,$M886=PL①!$A$26,$M886=PL①!$A$28,$M886=PL①!$A$29),1,0)</f>
        <v>0</v>
      </c>
      <c r="FF886" s="21">
        <f t="shared" si="207"/>
        <v>0</v>
      </c>
      <c r="FG886" s="21">
        <f t="shared" si="208"/>
        <v>0</v>
      </c>
      <c r="FH886" s="21">
        <f>IF(AND($AG886=PL①!$H$29,OR(入力①申請書項目!$M886=PL①!$A$25,入力①申請書項目!$M886=PL①!$A$26,入力①申請書項目!$M886=PL①!$A$27)),1,0)</f>
        <v>0</v>
      </c>
      <c r="FI886" s="21">
        <f>IF(AND($O$69=PL②!$G$1,入力①申請書項目!$AG886=PL①!$H$26,OR(入力①申請書項目!$M886=PL①!$A$25,入力①申請書項目!$M886=PL①!$A$26,入力①申請書項目!$M886=PL①!$A$28,入力①申請書項目!$M886=PL①!$A$29)),1,0)</f>
        <v>0</v>
      </c>
      <c r="FJ886" s="21">
        <f>IF(AND($AT886=PL①!$D$26,OR(入力①申請書項目!$M886=PL①!$A$25,入力①申請書項目!$M886=PL①!$A$26,入力①申請書項目!$M886=PL①!$A$27)),1,0)</f>
        <v>0</v>
      </c>
      <c r="FL886" s="37" t="str">
        <f t="shared" si="209"/>
        <v/>
      </c>
      <c r="FM886" s="37" t="str">
        <f t="shared" si="210"/>
        <v/>
      </c>
      <c r="FN886" s="37" t="str">
        <f t="shared" si="211"/>
        <v/>
      </c>
      <c r="FO886" s="37" t="str">
        <f t="shared" si="212"/>
        <v/>
      </c>
      <c r="FP886" s="37" t="str">
        <f t="shared" si="213"/>
        <v/>
      </c>
      <c r="FR886" s="54">
        <f t="shared" si="214"/>
        <v>1</v>
      </c>
      <c r="FS886" s="54" t="str">
        <f t="shared" si="215"/>
        <v/>
      </c>
    </row>
    <row r="887" spans="4:175">
      <c r="D887" s="410">
        <v>719</v>
      </c>
      <c r="E887" s="842"/>
      <c r="F887" s="843"/>
      <c r="G887" s="842"/>
      <c r="H887" s="843"/>
      <c r="I887" s="843"/>
      <c r="J887" s="842"/>
      <c r="K887" s="843"/>
      <c r="L887" s="843"/>
      <c r="M887" s="842"/>
      <c r="N887" s="842"/>
      <c r="O887" s="842"/>
      <c r="P887" s="842"/>
      <c r="Q887" s="853"/>
      <c r="R887" s="853"/>
      <c r="S887" s="853"/>
      <c r="T887" s="853"/>
      <c r="U887" s="853"/>
      <c r="V887" s="853"/>
      <c r="W887" s="853"/>
      <c r="X887" s="853"/>
      <c r="Y887" s="853"/>
      <c r="Z887" s="853"/>
      <c r="AA887" s="835"/>
      <c r="AB887" s="836"/>
      <c r="AC887" s="836"/>
      <c r="AD887" s="841"/>
      <c r="AE887" s="853"/>
      <c r="AF887" s="853"/>
      <c r="AG887" s="842"/>
      <c r="AH887" s="842"/>
      <c r="AI887" s="842"/>
      <c r="AJ887" s="842"/>
      <c r="AK887" s="839"/>
      <c r="AL887" s="839"/>
      <c r="AM887" s="839"/>
      <c r="AN887" s="853"/>
      <c r="AO887" s="853"/>
      <c r="AP887" s="849">
        <f t="shared" si="216"/>
        <v>0</v>
      </c>
      <c r="AQ887" s="849"/>
      <c r="AR887" s="849"/>
      <c r="AS887" s="849"/>
      <c r="AT887" s="855"/>
      <c r="AU887" s="855"/>
      <c r="AV887" s="834"/>
      <c r="AW887" s="834"/>
      <c r="AX887" s="834"/>
      <c r="AY887" s="834"/>
      <c r="AZ887" s="834"/>
      <c r="BA887" s="834"/>
      <c r="BB887" s="834"/>
      <c r="BC887" s="834"/>
      <c r="BD887" s="834"/>
      <c r="BE887" s="834"/>
      <c r="BF887" s="834"/>
      <c r="BG887" s="842"/>
      <c r="BH887" s="843"/>
      <c r="BI887" s="843"/>
      <c r="ET887" s="33"/>
      <c r="EU887" s="37">
        <f t="shared" si="203"/>
        <v>0</v>
      </c>
      <c r="EV887" s="37" t="str">
        <f t="shared" si="204"/>
        <v/>
      </c>
      <c r="EX887" s="21">
        <f>IF(AND(OR($M887=PL①!$A$25,$M887=PL①!$A$26,$M887=PL①!$A$27),OR($AG887=PL①!$H$26,$AG887=PL①!$H$27,$AG887=PL①!$H$28)),1,0)</f>
        <v>0</v>
      </c>
      <c r="EY887" s="21">
        <f t="shared" si="205"/>
        <v>0</v>
      </c>
      <c r="EZ887" s="112">
        <f>IF($EY887=0,1,IF($O$73="",0,VLOOKUP($O$73,PL②!$A$58:$P$1517,$EY887))+IF($AD$73="",0,VLOOKUP($AD$73,PL②!$A$58:$P$1517,$EY887))+IF($AS$73="",0,VLOOKUP($AS$73,PL②!$A$58:$P$1517,$EY887)))</f>
        <v>1</v>
      </c>
      <c r="FA887" s="21" t="str">
        <f t="shared" si="206"/>
        <v/>
      </c>
      <c r="FB887" s="112"/>
      <c r="FC887" s="21">
        <f>IF(OR($M887=PL①!$A$25,$M887=PL①!$A$26,$M887=PL①!$A$28,$M887=PL①!$A$29),1,0)</f>
        <v>0</v>
      </c>
      <c r="FF887" s="21">
        <f t="shared" si="207"/>
        <v>0</v>
      </c>
      <c r="FG887" s="21">
        <f t="shared" si="208"/>
        <v>0</v>
      </c>
      <c r="FH887" s="21">
        <f>IF(AND($AG887=PL①!$H$29,OR(入力①申請書項目!$M887=PL①!$A$25,入力①申請書項目!$M887=PL①!$A$26,入力①申請書項目!$M887=PL①!$A$27)),1,0)</f>
        <v>0</v>
      </c>
      <c r="FI887" s="21">
        <f>IF(AND($O$69=PL②!$G$1,入力①申請書項目!$AG887=PL①!$H$26,OR(入力①申請書項目!$M887=PL①!$A$25,入力①申請書項目!$M887=PL①!$A$26,入力①申請書項目!$M887=PL①!$A$28,入力①申請書項目!$M887=PL①!$A$29)),1,0)</f>
        <v>0</v>
      </c>
      <c r="FJ887" s="21">
        <f>IF(AND($AT887=PL①!$D$26,OR(入力①申請書項目!$M887=PL①!$A$25,入力①申請書項目!$M887=PL①!$A$26,入力①申請書項目!$M887=PL①!$A$27)),1,0)</f>
        <v>0</v>
      </c>
      <c r="FL887" s="37" t="str">
        <f t="shared" si="209"/>
        <v/>
      </c>
      <c r="FM887" s="37" t="str">
        <f t="shared" si="210"/>
        <v/>
      </c>
      <c r="FN887" s="37" t="str">
        <f t="shared" si="211"/>
        <v/>
      </c>
      <c r="FO887" s="37" t="str">
        <f t="shared" si="212"/>
        <v/>
      </c>
      <c r="FP887" s="37" t="str">
        <f t="shared" si="213"/>
        <v/>
      </c>
      <c r="FR887" s="54">
        <f t="shared" si="214"/>
        <v>1</v>
      </c>
      <c r="FS887" s="54" t="str">
        <f t="shared" si="215"/>
        <v/>
      </c>
    </row>
    <row r="888" spans="4:175">
      <c r="D888" s="410">
        <v>720</v>
      </c>
      <c r="E888" s="842"/>
      <c r="F888" s="843"/>
      <c r="G888" s="842"/>
      <c r="H888" s="843"/>
      <c r="I888" s="843"/>
      <c r="J888" s="842"/>
      <c r="K888" s="843"/>
      <c r="L888" s="843"/>
      <c r="M888" s="842"/>
      <c r="N888" s="842"/>
      <c r="O888" s="842"/>
      <c r="P888" s="842"/>
      <c r="Q888" s="853"/>
      <c r="R888" s="853"/>
      <c r="S888" s="853"/>
      <c r="T888" s="853"/>
      <c r="U888" s="853"/>
      <c r="V888" s="853"/>
      <c r="W888" s="853"/>
      <c r="X888" s="853"/>
      <c r="Y888" s="853"/>
      <c r="Z888" s="853"/>
      <c r="AA888" s="837"/>
      <c r="AB888" s="838"/>
      <c r="AC888" s="838"/>
      <c r="AD888" s="841"/>
      <c r="AE888" s="853"/>
      <c r="AF888" s="853"/>
      <c r="AG888" s="842"/>
      <c r="AH888" s="842"/>
      <c r="AI888" s="842"/>
      <c r="AJ888" s="842"/>
      <c r="AK888" s="839"/>
      <c r="AL888" s="839"/>
      <c r="AM888" s="839"/>
      <c r="AN888" s="853"/>
      <c r="AO888" s="853"/>
      <c r="AP888" s="849">
        <f t="shared" si="216"/>
        <v>0</v>
      </c>
      <c r="AQ888" s="849"/>
      <c r="AR888" s="849"/>
      <c r="AS888" s="849"/>
      <c r="AT888" s="855"/>
      <c r="AU888" s="855"/>
      <c r="AV888" s="834"/>
      <c r="AW888" s="834"/>
      <c r="AX888" s="834"/>
      <c r="AY888" s="834"/>
      <c r="AZ888" s="834"/>
      <c r="BA888" s="834"/>
      <c r="BB888" s="834"/>
      <c r="BC888" s="834"/>
      <c r="BD888" s="834"/>
      <c r="BE888" s="834"/>
      <c r="BF888" s="834"/>
      <c r="BG888" s="842"/>
      <c r="BH888" s="843"/>
      <c r="BI888" s="843"/>
      <c r="ET888" s="33"/>
      <c r="EU888" s="37">
        <f t="shared" si="203"/>
        <v>0</v>
      </c>
      <c r="EV888" s="37" t="str">
        <f t="shared" si="204"/>
        <v/>
      </c>
      <c r="EX888" s="21">
        <f>IF(AND(OR($M888=PL①!$A$25,$M888=PL①!$A$26,$M888=PL①!$A$27),OR($AG888=PL①!$H$26,$AG888=PL①!$H$27,$AG888=PL①!$H$28)),1,0)</f>
        <v>0</v>
      </c>
      <c r="EY888" s="21">
        <f t="shared" si="205"/>
        <v>0</v>
      </c>
      <c r="EZ888" s="112">
        <f>IF($EY888=0,1,IF($O$73="",0,VLOOKUP($O$73,PL②!$A$58:$P$1517,$EY888))+IF($AD$73="",0,VLOOKUP($AD$73,PL②!$A$58:$P$1517,$EY888))+IF($AS$73="",0,VLOOKUP($AS$73,PL②!$A$58:$P$1517,$EY888)))</f>
        <v>1</v>
      </c>
      <c r="FA888" s="21" t="str">
        <f t="shared" si="206"/>
        <v/>
      </c>
      <c r="FB888" s="112"/>
      <c r="FC888" s="21">
        <f>IF(OR($M888=PL①!$A$25,$M888=PL①!$A$26,$M888=PL①!$A$28,$M888=PL①!$A$29),1,0)</f>
        <v>0</v>
      </c>
      <c r="FF888" s="21">
        <f t="shared" si="207"/>
        <v>0</v>
      </c>
      <c r="FG888" s="21">
        <f t="shared" si="208"/>
        <v>0</v>
      </c>
      <c r="FH888" s="21">
        <f>IF(AND($AG888=PL①!$H$29,OR(入力①申請書項目!$M888=PL①!$A$25,入力①申請書項目!$M888=PL①!$A$26,入力①申請書項目!$M888=PL①!$A$27)),1,0)</f>
        <v>0</v>
      </c>
      <c r="FI888" s="21">
        <f>IF(AND($O$69=PL②!$G$1,入力①申請書項目!$AG888=PL①!$H$26,OR(入力①申請書項目!$M888=PL①!$A$25,入力①申請書項目!$M888=PL①!$A$26,入力①申請書項目!$M888=PL①!$A$28,入力①申請書項目!$M888=PL①!$A$29)),1,0)</f>
        <v>0</v>
      </c>
      <c r="FJ888" s="21">
        <f>IF(AND($AT888=PL①!$D$26,OR(入力①申請書項目!$M888=PL①!$A$25,入力①申請書項目!$M888=PL①!$A$26,入力①申請書項目!$M888=PL①!$A$27)),1,0)</f>
        <v>0</v>
      </c>
      <c r="FL888" s="37" t="str">
        <f t="shared" si="209"/>
        <v/>
      </c>
      <c r="FM888" s="37" t="str">
        <f t="shared" si="210"/>
        <v/>
      </c>
      <c r="FN888" s="37" t="str">
        <f t="shared" si="211"/>
        <v/>
      </c>
      <c r="FO888" s="37" t="str">
        <f t="shared" si="212"/>
        <v/>
      </c>
      <c r="FP888" s="37" t="str">
        <f t="shared" si="213"/>
        <v/>
      </c>
      <c r="FR888" s="54">
        <f t="shared" si="214"/>
        <v>1</v>
      </c>
      <c r="FS888" s="54" t="str">
        <f t="shared" si="215"/>
        <v/>
      </c>
    </row>
    <row r="889" spans="4:175">
      <c r="D889" s="410">
        <v>721</v>
      </c>
      <c r="E889" s="842"/>
      <c r="F889" s="843"/>
      <c r="G889" s="842"/>
      <c r="H889" s="843"/>
      <c r="I889" s="843"/>
      <c r="J889" s="842"/>
      <c r="K889" s="843"/>
      <c r="L889" s="843"/>
      <c r="M889" s="842"/>
      <c r="N889" s="842"/>
      <c r="O889" s="842"/>
      <c r="P889" s="842"/>
      <c r="Q889" s="853"/>
      <c r="R889" s="853"/>
      <c r="S889" s="853"/>
      <c r="T889" s="853"/>
      <c r="U889" s="853"/>
      <c r="V889" s="853"/>
      <c r="W889" s="853"/>
      <c r="X889" s="853"/>
      <c r="Y889" s="853"/>
      <c r="Z889" s="853"/>
      <c r="AA889" s="835"/>
      <c r="AB889" s="836"/>
      <c r="AC889" s="836"/>
      <c r="AD889" s="840"/>
      <c r="AE889" s="840"/>
      <c r="AF889" s="841"/>
      <c r="AG889" s="850"/>
      <c r="AH889" s="851"/>
      <c r="AI889" s="851"/>
      <c r="AJ889" s="852"/>
      <c r="AK889" s="839"/>
      <c r="AL889" s="839"/>
      <c r="AM889" s="839"/>
      <c r="AN889" s="854"/>
      <c r="AO889" s="840"/>
      <c r="AP889" s="849">
        <f t="shared" si="216"/>
        <v>0</v>
      </c>
      <c r="AQ889" s="849"/>
      <c r="AR889" s="849"/>
      <c r="AS889" s="849"/>
      <c r="AT889" s="847"/>
      <c r="AU889" s="848"/>
      <c r="AV889" s="834"/>
      <c r="AW889" s="834"/>
      <c r="AX889" s="834"/>
      <c r="AY889" s="834"/>
      <c r="AZ889" s="834"/>
      <c r="BA889" s="834"/>
      <c r="BB889" s="834"/>
      <c r="BC889" s="834"/>
      <c r="BD889" s="844"/>
      <c r="BE889" s="845"/>
      <c r="BF889" s="846"/>
      <c r="BG889" s="842"/>
      <c r="BH889" s="843"/>
      <c r="BI889" s="843"/>
      <c r="ET889" s="33"/>
      <c r="EU889" s="37">
        <f t="shared" si="203"/>
        <v>0</v>
      </c>
      <c r="EV889" s="37" t="str">
        <f t="shared" si="204"/>
        <v/>
      </c>
      <c r="EX889" s="21">
        <f>IF(AND(OR($M889=PL①!$A$25,$M889=PL①!$A$26,$M889=PL①!$A$27),OR($AG889=PL①!$H$26,$AG889=PL①!$H$27,$AG889=PL①!$H$28)),1,0)</f>
        <v>0</v>
      </c>
      <c r="EY889" s="21">
        <f t="shared" si="205"/>
        <v>0</v>
      </c>
      <c r="EZ889" s="112">
        <f>IF($EY889=0,1,IF($O$73="",0,VLOOKUP($O$73,PL②!$A$58:$P$1517,$EY889))+IF($AD$73="",0,VLOOKUP($AD$73,PL②!$A$58:$P$1517,$EY889))+IF($AS$73="",0,VLOOKUP($AS$73,PL②!$A$58:$P$1517,$EY889)))</f>
        <v>1</v>
      </c>
      <c r="FA889" s="21" t="str">
        <f t="shared" si="206"/>
        <v/>
      </c>
      <c r="FB889" s="112"/>
      <c r="FC889" s="21">
        <f>IF(OR($M889=PL①!$A$25,$M889=PL①!$A$26,$M889=PL①!$A$28,$M889=PL①!$A$29),1,0)</f>
        <v>0</v>
      </c>
      <c r="FF889" s="21">
        <f t="shared" si="207"/>
        <v>0</v>
      </c>
      <c r="FG889" s="21">
        <f t="shared" si="208"/>
        <v>0</v>
      </c>
      <c r="FH889" s="21">
        <f>IF(AND($AG889=PL①!$H$29,OR(入力①申請書項目!$M889=PL①!$A$25,入力①申請書項目!$M889=PL①!$A$26,入力①申請書項目!$M889=PL①!$A$27)),1,0)</f>
        <v>0</v>
      </c>
      <c r="FI889" s="21">
        <f>IF(AND($O$69=PL②!$G$1,入力①申請書項目!$AG889=PL①!$H$26,OR(入力①申請書項目!$M889=PL①!$A$25,入力①申請書項目!$M889=PL①!$A$26,入力①申請書項目!$M889=PL①!$A$28,入力①申請書項目!$M889=PL①!$A$29)),1,0)</f>
        <v>0</v>
      </c>
      <c r="FJ889" s="21">
        <f>IF(AND($AT889=PL①!$D$26,OR(入力①申請書項目!$M889=PL①!$A$25,入力①申請書項目!$M889=PL①!$A$26,入力①申請書項目!$M889=PL①!$A$27)),1,0)</f>
        <v>0</v>
      </c>
      <c r="FL889" s="37" t="str">
        <f t="shared" si="209"/>
        <v/>
      </c>
      <c r="FM889" s="37" t="str">
        <f t="shared" si="210"/>
        <v/>
      </c>
      <c r="FN889" s="37" t="str">
        <f t="shared" si="211"/>
        <v/>
      </c>
      <c r="FO889" s="37" t="str">
        <f t="shared" si="212"/>
        <v/>
      </c>
      <c r="FP889" s="37" t="str">
        <f t="shared" si="213"/>
        <v/>
      </c>
      <c r="FR889" s="54">
        <f t="shared" si="214"/>
        <v>1</v>
      </c>
      <c r="FS889" s="54" t="str">
        <f t="shared" si="215"/>
        <v/>
      </c>
    </row>
    <row r="890" spans="4:175">
      <c r="D890" s="410">
        <v>722</v>
      </c>
      <c r="E890" s="842"/>
      <c r="F890" s="843"/>
      <c r="G890" s="842"/>
      <c r="H890" s="843"/>
      <c r="I890" s="843"/>
      <c r="J890" s="842"/>
      <c r="K890" s="843"/>
      <c r="L890" s="843"/>
      <c r="M890" s="842"/>
      <c r="N890" s="842"/>
      <c r="O890" s="842"/>
      <c r="P890" s="842"/>
      <c r="Q890" s="853"/>
      <c r="R890" s="853"/>
      <c r="S890" s="853"/>
      <c r="T890" s="853"/>
      <c r="U890" s="853"/>
      <c r="V890" s="853"/>
      <c r="W890" s="853"/>
      <c r="X890" s="853"/>
      <c r="Y890" s="853"/>
      <c r="Z890" s="853"/>
      <c r="AA890" s="835"/>
      <c r="AB890" s="836"/>
      <c r="AC890" s="836"/>
      <c r="AD890" s="841"/>
      <c r="AE890" s="853"/>
      <c r="AF890" s="853"/>
      <c r="AG890" s="842"/>
      <c r="AH890" s="842"/>
      <c r="AI890" s="842"/>
      <c r="AJ890" s="842"/>
      <c r="AK890" s="839"/>
      <c r="AL890" s="839"/>
      <c r="AM890" s="839"/>
      <c r="AN890" s="853"/>
      <c r="AO890" s="853"/>
      <c r="AP890" s="849">
        <f t="shared" si="216"/>
        <v>0</v>
      </c>
      <c r="AQ890" s="849"/>
      <c r="AR890" s="849"/>
      <c r="AS890" s="849"/>
      <c r="AT890" s="855"/>
      <c r="AU890" s="855"/>
      <c r="AV890" s="834"/>
      <c r="AW890" s="834"/>
      <c r="AX890" s="834"/>
      <c r="AY890" s="834"/>
      <c r="AZ890" s="834"/>
      <c r="BA890" s="834"/>
      <c r="BB890" s="834"/>
      <c r="BC890" s="834"/>
      <c r="BD890" s="834"/>
      <c r="BE890" s="834"/>
      <c r="BF890" s="834"/>
      <c r="BG890" s="842"/>
      <c r="BH890" s="843"/>
      <c r="BI890" s="843"/>
      <c r="ET890" s="33"/>
      <c r="EU890" s="37">
        <f t="shared" si="203"/>
        <v>0</v>
      </c>
      <c r="EV890" s="37" t="str">
        <f t="shared" si="204"/>
        <v/>
      </c>
      <c r="EX890" s="21">
        <f>IF(AND(OR($M890=PL①!$A$25,$M890=PL①!$A$26,$M890=PL①!$A$27),OR($AG890=PL①!$H$26,$AG890=PL①!$H$27,$AG890=PL①!$H$28)),1,0)</f>
        <v>0</v>
      </c>
      <c r="EY890" s="21">
        <f t="shared" si="205"/>
        <v>0</v>
      </c>
      <c r="EZ890" s="112">
        <f>IF($EY890=0,1,IF($O$73="",0,VLOOKUP($O$73,PL②!$A$58:$P$1517,$EY890))+IF($AD$73="",0,VLOOKUP($AD$73,PL②!$A$58:$P$1517,$EY890))+IF($AS$73="",0,VLOOKUP($AS$73,PL②!$A$58:$P$1517,$EY890)))</f>
        <v>1</v>
      </c>
      <c r="FA890" s="21" t="str">
        <f t="shared" si="206"/>
        <v/>
      </c>
      <c r="FB890" s="112"/>
      <c r="FC890" s="21">
        <f>IF(OR($M890=PL①!$A$25,$M890=PL①!$A$26,$M890=PL①!$A$28,$M890=PL①!$A$29),1,0)</f>
        <v>0</v>
      </c>
      <c r="FF890" s="21">
        <f t="shared" si="207"/>
        <v>0</v>
      </c>
      <c r="FG890" s="21">
        <f t="shared" si="208"/>
        <v>0</v>
      </c>
      <c r="FH890" s="21">
        <f>IF(AND($AG890=PL①!$H$29,OR(入力①申請書項目!$M890=PL①!$A$25,入力①申請書項目!$M890=PL①!$A$26,入力①申請書項目!$M890=PL①!$A$27)),1,0)</f>
        <v>0</v>
      </c>
      <c r="FI890" s="21">
        <f>IF(AND($O$69=PL②!$G$1,入力①申請書項目!$AG890=PL①!$H$26,OR(入力①申請書項目!$M890=PL①!$A$25,入力①申請書項目!$M890=PL①!$A$26,入力①申請書項目!$M890=PL①!$A$28,入力①申請書項目!$M890=PL①!$A$29)),1,0)</f>
        <v>0</v>
      </c>
      <c r="FJ890" s="21">
        <f>IF(AND($AT890=PL①!$D$26,OR(入力①申請書項目!$M890=PL①!$A$25,入力①申請書項目!$M890=PL①!$A$26,入力①申請書項目!$M890=PL①!$A$27)),1,0)</f>
        <v>0</v>
      </c>
      <c r="FL890" s="37" t="str">
        <f t="shared" si="209"/>
        <v/>
      </c>
      <c r="FM890" s="37" t="str">
        <f t="shared" si="210"/>
        <v/>
      </c>
      <c r="FN890" s="37" t="str">
        <f t="shared" si="211"/>
        <v/>
      </c>
      <c r="FO890" s="37" t="str">
        <f t="shared" si="212"/>
        <v/>
      </c>
      <c r="FP890" s="37" t="str">
        <f t="shared" si="213"/>
        <v/>
      </c>
      <c r="FR890" s="54">
        <f t="shared" si="214"/>
        <v>1</v>
      </c>
      <c r="FS890" s="54" t="str">
        <f t="shared" si="215"/>
        <v/>
      </c>
    </row>
    <row r="891" spans="4:175">
      <c r="D891" s="410">
        <v>723</v>
      </c>
      <c r="E891" s="842"/>
      <c r="F891" s="843"/>
      <c r="G891" s="842"/>
      <c r="H891" s="843"/>
      <c r="I891" s="843"/>
      <c r="J891" s="842"/>
      <c r="K891" s="843"/>
      <c r="L891" s="843"/>
      <c r="M891" s="842"/>
      <c r="N891" s="842"/>
      <c r="O891" s="842"/>
      <c r="P891" s="842"/>
      <c r="Q891" s="853"/>
      <c r="R891" s="853"/>
      <c r="S891" s="853"/>
      <c r="T891" s="853"/>
      <c r="U891" s="853"/>
      <c r="V891" s="853"/>
      <c r="W891" s="853"/>
      <c r="X891" s="853"/>
      <c r="Y891" s="853"/>
      <c r="Z891" s="853"/>
      <c r="AA891" s="837"/>
      <c r="AB891" s="838"/>
      <c r="AC891" s="838"/>
      <c r="AD891" s="841"/>
      <c r="AE891" s="853"/>
      <c r="AF891" s="853"/>
      <c r="AG891" s="842"/>
      <c r="AH891" s="842"/>
      <c r="AI891" s="842"/>
      <c r="AJ891" s="842"/>
      <c r="AK891" s="839"/>
      <c r="AL891" s="839"/>
      <c r="AM891" s="839"/>
      <c r="AN891" s="853"/>
      <c r="AO891" s="853"/>
      <c r="AP891" s="849">
        <f t="shared" si="216"/>
        <v>0</v>
      </c>
      <c r="AQ891" s="849"/>
      <c r="AR891" s="849"/>
      <c r="AS891" s="849"/>
      <c r="AT891" s="855"/>
      <c r="AU891" s="855"/>
      <c r="AV891" s="834"/>
      <c r="AW891" s="834"/>
      <c r="AX891" s="834"/>
      <c r="AY891" s="834"/>
      <c r="AZ891" s="834"/>
      <c r="BA891" s="834"/>
      <c r="BB891" s="834"/>
      <c r="BC891" s="834"/>
      <c r="BD891" s="834"/>
      <c r="BE891" s="834"/>
      <c r="BF891" s="834"/>
      <c r="BG891" s="842"/>
      <c r="BH891" s="843"/>
      <c r="BI891" s="843"/>
      <c r="ET891" s="33"/>
      <c r="EU891" s="37">
        <f t="shared" si="203"/>
        <v>0</v>
      </c>
      <c r="EV891" s="37" t="str">
        <f t="shared" si="204"/>
        <v/>
      </c>
      <c r="EX891" s="21">
        <f>IF(AND(OR($M891=PL①!$A$25,$M891=PL①!$A$26,$M891=PL①!$A$27),OR($AG891=PL①!$H$26,$AG891=PL①!$H$27,$AG891=PL①!$H$28)),1,0)</f>
        <v>0</v>
      </c>
      <c r="EY891" s="21">
        <f t="shared" si="205"/>
        <v>0</v>
      </c>
      <c r="EZ891" s="112">
        <f>IF($EY891=0,1,IF($O$73="",0,VLOOKUP($O$73,PL②!$A$58:$P$1517,$EY891))+IF($AD$73="",0,VLOOKUP($AD$73,PL②!$A$58:$P$1517,$EY891))+IF($AS$73="",0,VLOOKUP($AS$73,PL②!$A$58:$P$1517,$EY891)))</f>
        <v>1</v>
      </c>
      <c r="FA891" s="21" t="str">
        <f t="shared" si="206"/>
        <v/>
      </c>
      <c r="FB891" s="112"/>
      <c r="FC891" s="21">
        <f>IF(OR($M891=PL①!$A$25,$M891=PL①!$A$26,$M891=PL①!$A$28,$M891=PL①!$A$29),1,0)</f>
        <v>0</v>
      </c>
      <c r="FF891" s="21">
        <f t="shared" si="207"/>
        <v>0</v>
      </c>
      <c r="FG891" s="21">
        <f t="shared" si="208"/>
        <v>0</v>
      </c>
      <c r="FH891" s="21">
        <f>IF(AND($AG891=PL①!$H$29,OR(入力①申請書項目!$M891=PL①!$A$25,入力①申請書項目!$M891=PL①!$A$26,入力①申請書項目!$M891=PL①!$A$27)),1,0)</f>
        <v>0</v>
      </c>
      <c r="FI891" s="21">
        <f>IF(AND($O$69=PL②!$G$1,入力①申請書項目!$AG891=PL①!$H$26,OR(入力①申請書項目!$M891=PL①!$A$25,入力①申請書項目!$M891=PL①!$A$26,入力①申請書項目!$M891=PL①!$A$28,入力①申請書項目!$M891=PL①!$A$29)),1,0)</f>
        <v>0</v>
      </c>
      <c r="FJ891" s="21">
        <f>IF(AND($AT891=PL①!$D$26,OR(入力①申請書項目!$M891=PL①!$A$25,入力①申請書項目!$M891=PL①!$A$26,入力①申請書項目!$M891=PL①!$A$27)),1,0)</f>
        <v>0</v>
      </c>
      <c r="FL891" s="37" t="str">
        <f t="shared" si="209"/>
        <v/>
      </c>
      <c r="FM891" s="37" t="str">
        <f t="shared" si="210"/>
        <v/>
      </c>
      <c r="FN891" s="37" t="str">
        <f t="shared" si="211"/>
        <v/>
      </c>
      <c r="FO891" s="37" t="str">
        <f t="shared" si="212"/>
        <v/>
      </c>
      <c r="FP891" s="37" t="str">
        <f t="shared" si="213"/>
        <v/>
      </c>
      <c r="FR891" s="54">
        <f t="shared" si="214"/>
        <v>1</v>
      </c>
      <c r="FS891" s="54" t="str">
        <f t="shared" si="215"/>
        <v/>
      </c>
    </row>
    <row r="892" spans="4:175">
      <c r="D892" s="410">
        <v>724</v>
      </c>
      <c r="E892" s="842"/>
      <c r="F892" s="843"/>
      <c r="G892" s="842"/>
      <c r="H892" s="843"/>
      <c r="I892" s="843"/>
      <c r="J892" s="842"/>
      <c r="K892" s="843"/>
      <c r="L892" s="843"/>
      <c r="M892" s="842"/>
      <c r="N892" s="842"/>
      <c r="O892" s="842"/>
      <c r="P892" s="842"/>
      <c r="Q892" s="853"/>
      <c r="R892" s="853"/>
      <c r="S892" s="853"/>
      <c r="T892" s="853"/>
      <c r="U892" s="853"/>
      <c r="V892" s="853"/>
      <c r="W892" s="853"/>
      <c r="X892" s="853"/>
      <c r="Y892" s="853"/>
      <c r="Z892" s="853"/>
      <c r="AA892" s="835"/>
      <c r="AB892" s="836"/>
      <c r="AC892" s="836"/>
      <c r="AD892" s="840"/>
      <c r="AE892" s="840"/>
      <c r="AF892" s="841"/>
      <c r="AG892" s="850"/>
      <c r="AH892" s="851"/>
      <c r="AI892" s="851"/>
      <c r="AJ892" s="852"/>
      <c r="AK892" s="839"/>
      <c r="AL892" s="839"/>
      <c r="AM892" s="839"/>
      <c r="AN892" s="854"/>
      <c r="AO892" s="840"/>
      <c r="AP892" s="849">
        <f t="shared" si="216"/>
        <v>0</v>
      </c>
      <c r="AQ892" s="849"/>
      <c r="AR892" s="849"/>
      <c r="AS892" s="849"/>
      <c r="AT892" s="847"/>
      <c r="AU892" s="848"/>
      <c r="AV892" s="834"/>
      <c r="AW892" s="834"/>
      <c r="AX892" s="834"/>
      <c r="AY892" s="834"/>
      <c r="AZ892" s="834"/>
      <c r="BA892" s="834"/>
      <c r="BB892" s="834"/>
      <c r="BC892" s="834"/>
      <c r="BD892" s="844"/>
      <c r="BE892" s="845"/>
      <c r="BF892" s="846"/>
      <c r="BG892" s="842"/>
      <c r="BH892" s="843"/>
      <c r="BI892" s="843"/>
      <c r="ET892" s="33"/>
      <c r="EU892" s="37">
        <f t="shared" si="203"/>
        <v>0</v>
      </c>
      <c r="EV892" s="37" t="str">
        <f t="shared" si="204"/>
        <v/>
      </c>
      <c r="EX892" s="21">
        <f>IF(AND(OR($M892=PL①!$A$25,$M892=PL①!$A$26,$M892=PL①!$A$27),OR($AG892=PL①!$H$26,$AG892=PL①!$H$27,$AG892=PL①!$H$28)),1,0)</f>
        <v>0</v>
      </c>
      <c r="EY892" s="21">
        <f t="shared" si="205"/>
        <v>0</v>
      </c>
      <c r="EZ892" s="112">
        <f>IF($EY892=0,1,IF($O$73="",0,VLOOKUP($O$73,PL②!$A$58:$P$1517,$EY892))+IF($AD$73="",0,VLOOKUP($AD$73,PL②!$A$58:$P$1517,$EY892))+IF($AS$73="",0,VLOOKUP($AS$73,PL②!$A$58:$P$1517,$EY892)))</f>
        <v>1</v>
      </c>
      <c r="FA892" s="21" t="str">
        <f t="shared" si="206"/>
        <v/>
      </c>
      <c r="FB892" s="112"/>
      <c r="FC892" s="21">
        <f>IF(OR($M892=PL①!$A$25,$M892=PL①!$A$26,$M892=PL①!$A$28,$M892=PL①!$A$29),1,0)</f>
        <v>0</v>
      </c>
      <c r="FF892" s="21">
        <f t="shared" si="207"/>
        <v>0</v>
      </c>
      <c r="FG892" s="21">
        <f t="shared" si="208"/>
        <v>0</v>
      </c>
      <c r="FH892" s="21">
        <f>IF(AND($AG892=PL①!$H$29,OR(入力①申請書項目!$M892=PL①!$A$25,入力①申請書項目!$M892=PL①!$A$26,入力①申請書項目!$M892=PL①!$A$27)),1,0)</f>
        <v>0</v>
      </c>
      <c r="FI892" s="21">
        <f>IF(AND($O$69=PL②!$G$1,入力①申請書項目!$AG892=PL①!$H$26,OR(入力①申請書項目!$M892=PL①!$A$25,入力①申請書項目!$M892=PL①!$A$26,入力①申請書項目!$M892=PL①!$A$28,入力①申請書項目!$M892=PL①!$A$29)),1,0)</f>
        <v>0</v>
      </c>
      <c r="FJ892" s="21">
        <f>IF(AND($AT892=PL①!$D$26,OR(入力①申請書項目!$M892=PL①!$A$25,入力①申請書項目!$M892=PL①!$A$26,入力①申請書項目!$M892=PL①!$A$27)),1,0)</f>
        <v>0</v>
      </c>
      <c r="FL892" s="37" t="str">
        <f t="shared" si="209"/>
        <v/>
      </c>
      <c r="FM892" s="37" t="str">
        <f t="shared" si="210"/>
        <v/>
      </c>
      <c r="FN892" s="37" t="str">
        <f t="shared" si="211"/>
        <v/>
      </c>
      <c r="FO892" s="37" t="str">
        <f t="shared" si="212"/>
        <v/>
      </c>
      <c r="FP892" s="37" t="str">
        <f t="shared" si="213"/>
        <v/>
      </c>
      <c r="FR892" s="54">
        <f t="shared" si="214"/>
        <v>1</v>
      </c>
      <c r="FS892" s="54" t="str">
        <f t="shared" si="215"/>
        <v/>
      </c>
    </row>
    <row r="893" spans="4:175">
      <c r="D893" s="410">
        <v>725</v>
      </c>
      <c r="E893" s="842"/>
      <c r="F893" s="843"/>
      <c r="G893" s="842"/>
      <c r="H893" s="843"/>
      <c r="I893" s="843"/>
      <c r="J893" s="842"/>
      <c r="K893" s="843"/>
      <c r="L893" s="843"/>
      <c r="M893" s="842"/>
      <c r="N893" s="842"/>
      <c r="O893" s="842"/>
      <c r="P893" s="842"/>
      <c r="Q893" s="853"/>
      <c r="R893" s="853"/>
      <c r="S893" s="853"/>
      <c r="T893" s="853"/>
      <c r="U893" s="853"/>
      <c r="V893" s="853"/>
      <c r="W893" s="853"/>
      <c r="X893" s="853"/>
      <c r="Y893" s="853"/>
      <c r="Z893" s="853"/>
      <c r="AA893" s="835"/>
      <c r="AB893" s="836"/>
      <c r="AC893" s="836"/>
      <c r="AD893" s="841"/>
      <c r="AE893" s="853"/>
      <c r="AF893" s="853"/>
      <c r="AG893" s="842"/>
      <c r="AH893" s="842"/>
      <c r="AI893" s="842"/>
      <c r="AJ893" s="842"/>
      <c r="AK893" s="839"/>
      <c r="AL893" s="839"/>
      <c r="AM893" s="839"/>
      <c r="AN893" s="853"/>
      <c r="AO893" s="853"/>
      <c r="AP893" s="849">
        <f t="shared" si="216"/>
        <v>0</v>
      </c>
      <c r="AQ893" s="849"/>
      <c r="AR893" s="849"/>
      <c r="AS893" s="849"/>
      <c r="AT893" s="855"/>
      <c r="AU893" s="855"/>
      <c r="AV893" s="834"/>
      <c r="AW893" s="834"/>
      <c r="AX893" s="834"/>
      <c r="AY893" s="834"/>
      <c r="AZ893" s="834"/>
      <c r="BA893" s="834"/>
      <c r="BB893" s="834"/>
      <c r="BC893" s="834"/>
      <c r="BD893" s="834"/>
      <c r="BE893" s="834"/>
      <c r="BF893" s="834"/>
      <c r="BG893" s="842"/>
      <c r="BH893" s="843"/>
      <c r="BI893" s="843"/>
      <c r="ET893" s="33"/>
      <c r="EU893" s="37">
        <f t="shared" si="203"/>
        <v>0</v>
      </c>
      <c r="EV893" s="37" t="str">
        <f t="shared" si="204"/>
        <v/>
      </c>
      <c r="EX893" s="21">
        <f>IF(AND(OR($M893=PL①!$A$25,$M893=PL①!$A$26,$M893=PL①!$A$27),OR($AG893=PL①!$H$26,$AG893=PL①!$H$27,$AG893=PL①!$H$28)),1,0)</f>
        <v>0</v>
      </c>
      <c r="EY893" s="21">
        <f t="shared" si="205"/>
        <v>0</v>
      </c>
      <c r="EZ893" s="112">
        <f>IF($EY893=0,1,IF($O$73="",0,VLOOKUP($O$73,PL②!$A$58:$P$1517,$EY893))+IF($AD$73="",0,VLOOKUP($AD$73,PL②!$A$58:$P$1517,$EY893))+IF($AS$73="",0,VLOOKUP($AS$73,PL②!$A$58:$P$1517,$EY893)))</f>
        <v>1</v>
      </c>
      <c r="FA893" s="21" t="str">
        <f t="shared" si="206"/>
        <v/>
      </c>
      <c r="FB893" s="112"/>
      <c r="FC893" s="21">
        <f>IF(OR($M893=PL①!$A$25,$M893=PL①!$A$26,$M893=PL①!$A$28,$M893=PL①!$A$29),1,0)</f>
        <v>0</v>
      </c>
      <c r="FF893" s="21">
        <f t="shared" si="207"/>
        <v>0</v>
      </c>
      <c r="FG893" s="21">
        <f t="shared" si="208"/>
        <v>0</v>
      </c>
      <c r="FH893" s="21">
        <f>IF(AND($AG893=PL①!$H$29,OR(入力①申請書項目!$M893=PL①!$A$25,入力①申請書項目!$M893=PL①!$A$26,入力①申請書項目!$M893=PL①!$A$27)),1,0)</f>
        <v>0</v>
      </c>
      <c r="FI893" s="21">
        <f>IF(AND($O$69=PL②!$G$1,入力①申請書項目!$AG893=PL①!$H$26,OR(入力①申請書項目!$M893=PL①!$A$25,入力①申請書項目!$M893=PL①!$A$26,入力①申請書項目!$M893=PL①!$A$28,入力①申請書項目!$M893=PL①!$A$29)),1,0)</f>
        <v>0</v>
      </c>
      <c r="FJ893" s="21">
        <f>IF(AND($AT893=PL①!$D$26,OR(入力①申請書項目!$M893=PL①!$A$25,入力①申請書項目!$M893=PL①!$A$26,入力①申請書項目!$M893=PL①!$A$27)),1,0)</f>
        <v>0</v>
      </c>
      <c r="FL893" s="37" t="str">
        <f t="shared" si="209"/>
        <v/>
      </c>
      <c r="FM893" s="37" t="str">
        <f t="shared" si="210"/>
        <v/>
      </c>
      <c r="FN893" s="37" t="str">
        <f t="shared" si="211"/>
        <v/>
      </c>
      <c r="FO893" s="37" t="str">
        <f t="shared" si="212"/>
        <v/>
      </c>
      <c r="FP893" s="37" t="str">
        <f t="shared" si="213"/>
        <v/>
      </c>
      <c r="FR893" s="54">
        <f t="shared" si="214"/>
        <v>1</v>
      </c>
      <c r="FS893" s="54" t="str">
        <f t="shared" si="215"/>
        <v/>
      </c>
    </row>
    <row r="894" spans="4:175">
      <c r="D894" s="410">
        <v>726</v>
      </c>
      <c r="E894" s="842"/>
      <c r="F894" s="843"/>
      <c r="G894" s="842"/>
      <c r="H894" s="843"/>
      <c r="I894" s="843"/>
      <c r="J894" s="842"/>
      <c r="K894" s="843"/>
      <c r="L894" s="843"/>
      <c r="M894" s="842"/>
      <c r="N894" s="842"/>
      <c r="O894" s="842"/>
      <c r="P894" s="842"/>
      <c r="Q894" s="853"/>
      <c r="R894" s="853"/>
      <c r="S894" s="853"/>
      <c r="T894" s="853"/>
      <c r="U894" s="853"/>
      <c r="V894" s="853"/>
      <c r="W894" s="853"/>
      <c r="X894" s="853"/>
      <c r="Y894" s="853"/>
      <c r="Z894" s="853"/>
      <c r="AA894" s="837"/>
      <c r="AB894" s="838"/>
      <c r="AC894" s="838"/>
      <c r="AD894" s="841"/>
      <c r="AE894" s="853"/>
      <c r="AF894" s="853"/>
      <c r="AG894" s="842"/>
      <c r="AH894" s="842"/>
      <c r="AI894" s="842"/>
      <c r="AJ894" s="842"/>
      <c r="AK894" s="839"/>
      <c r="AL894" s="839"/>
      <c r="AM894" s="839"/>
      <c r="AN894" s="853"/>
      <c r="AO894" s="853"/>
      <c r="AP894" s="849">
        <f t="shared" si="216"/>
        <v>0</v>
      </c>
      <c r="AQ894" s="849"/>
      <c r="AR894" s="849"/>
      <c r="AS894" s="849"/>
      <c r="AT894" s="855"/>
      <c r="AU894" s="855"/>
      <c r="AV894" s="834"/>
      <c r="AW894" s="834"/>
      <c r="AX894" s="834"/>
      <c r="AY894" s="834"/>
      <c r="AZ894" s="834"/>
      <c r="BA894" s="834"/>
      <c r="BB894" s="834"/>
      <c r="BC894" s="834"/>
      <c r="BD894" s="834"/>
      <c r="BE894" s="834"/>
      <c r="BF894" s="834"/>
      <c r="BG894" s="842"/>
      <c r="BH894" s="843"/>
      <c r="BI894" s="843"/>
      <c r="ET894" s="33"/>
      <c r="EU894" s="37">
        <f t="shared" si="203"/>
        <v>0</v>
      </c>
      <c r="EV894" s="37" t="str">
        <f t="shared" si="204"/>
        <v/>
      </c>
      <c r="EX894" s="21">
        <f>IF(AND(OR($M894=PL①!$A$25,$M894=PL①!$A$26,$M894=PL①!$A$27),OR($AG894=PL①!$H$26,$AG894=PL①!$H$27,$AG894=PL①!$H$28)),1,0)</f>
        <v>0</v>
      </c>
      <c r="EY894" s="21">
        <f t="shared" si="205"/>
        <v>0</v>
      </c>
      <c r="EZ894" s="112">
        <f>IF($EY894=0,1,IF($O$73="",0,VLOOKUP($O$73,PL②!$A$58:$P$1517,$EY894))+IF($AD$73="",0,VLOOKUP($AD$73,PL②!$A$58:$P$1517,$EY894))+IF($AS$73="",0,VLOOKUP($AS$73,PL②!$A$58:$P$1517,$EY894)))</f>
        <v>1</v>
      </c>
      <c r="FA894" s="21" t="str">
        <f t="shared" si="206"/>
        <v/>
      </c>
      <c r="FB894" s="112"/>
      <c r="FC894" s="21">
        <f>IF(OR($M894=PL①!$A$25,$M894=PL①!$A$26,$M894=PL①!$A$28,$M894=PL①!$A$29),1,0)</f>
        <v>0</v>
      </c>
      <c r="FF894" s="21">
        <f t="shared" si="207"/>
        <v>0</v>
      </c>
      <c r="FG894" s="21">
        <f t="shared" si="208"/>
        <v>0</v>
      </c>
      <c r="FH894" s="21">
        <f>IF(AND($AG894=PL①!$H$29,OR(入力①申請書項目!$M894=PL①!$A$25,入力①申請書項目!$M894=PL①!$A$26,入力①申請書項目!$M894=PL①!$A$27)),1,0)</f>
        <v>0</v>
      </c>
      <c r="FI894" s="21">
        <f>IF(AND($O$69=PL②!$G$1,入力①申請書項目!$AG894=PL①!$H$26,OR(入力①申請書項目!$M894=PL①!$A$25,入力①申請書項目!$M894=PL①!$A$26,入力①申請書項目!$M894=PL①!$A$28,入力①申請書項目!$M894=PL①!$A$29)),1,0)</f>
        <v>0</v>
      </c>
      <c r="FJ894" s="21">
        <f>IF(AND($AT894=PL①!$D$26,OR(入力①申請書項目!$M894=PL①!$A$25,入力①申請書項目!$M894=PL①!$A$26,入力①申請書項目!$M894=PL①!$A$27)),1,0)</f>
        <v>0</v>
      </c>
      <c r="FL894" s="37" t="str">
        <f t="shared" si="209"/>
        <v/>
      </c>
      <c r="FM894" s="37" t="str">
        <f t="shared" si="210"/>
        <v/>
      </c>
      <c r="FN894" s="37" t="str">
        <f t="shared" si="211"/>
        <v/>
      </c>
      <c r="FO894" s="37" t="str">
        <f t="shared" si="212"/>
        <v/>
      </c>
      <c r="FP894" s="37" t="str">
        <f t="shared" si="213"/>
        <v/>
      </c>
      <c r="FR894" s="54">
        <f t="shared" si="214"/>
        <v>1</v>
      </c>
      <c r="FS894" s="54" t="str">
        <f t="shared" si="215"/>
        <v/>
      </c>
    </row>
    <row r="895" spans="4:175">
      <c r="D895" s="410">
        <v>727</v>
      </c>
      <c r="E895" s="842"/>
      <c r="F895" s="843"/>
      <c r="G895" s="842"/>
      <c r="H895" s="843"/>
      <c r="I895" s="843"/>
      <c r="J895" s="842"/>
      <c r="K895" s="843"/>
      <c r="L895" s="843"/>
      <c r="M895" s="842"/>
      <c r="N895" s="842"/>
      <c r="O895" s="842"/>
      <c r="P895" s="842"/>
      <c r="Q895" s="853"/>
      <c r="R895" s="853"/>
      <c r="S895" s="853"/>
      <c r="T895" s="853"/>
      <c r="U895" s="853"/>
      <c r="V895" s="853"/>
      <c r="W895" s="853"/>
      <c r="X895" s="853"/>
      <c r="Y895" s="853"/>
      <c r="Z895" s="853"/>
      <c r="AA895" s="835"/>
      <c r="AB895" s="836"/>
      <c r="AC895" s="836"/>
      <c r="AD895" s="840"/>
      <c r="AE895" s="840"/>
      <c r="AF895" s="841"/>
      <c r="AG895" s="850"/>
      <c r="AH895" s="851"/>
      <c r="AI895" s="851"/>
      <c r="AJ895" s="852"/>
      <c r="AK895" s="839"/>
      <c r="AL895" s="839"/>
      <c r="AM895" s="839"/>
      <c r="AN895" s="854"/>
      <c r="AO895" s="840"/>
      <c r="AP895" s="849">
        <f t="shared" si="216"/>
        <v>0</v>
      </c>
      <c r="AQ895" s="849"/>
      <c r="AR895" s="849"/>
      <c r="AS895" s="849"/>
      <c r="AT895" s="847"/>
      <c r="AU895" s="848"/>
      <c r="AV895" s="834"/>
      <c r="AW895" s="834"/>
      <c r="AX895" s="834"/>
      <c r="AY895" s="834"/>
      <c r="AZ895" s="834"/>
      <c r="BA895" s="834"/>
      <c r="BB895" s="834"/>
      <c r="BC895" s="834"/>
      <c r="BD895" s="844"/>
      <c r="BE895" s="845"/>
      <c r="BF895" s="846"/>
      <c r="BG895" s="842"/>
      <c r="BH895" s="843"/>
      <c r="BI895" s="843"/>
      <c r="ET895" s="33"/>
      <c r="EU895" s="37">
        <f t="shared" si="203"/>
        <v>0</v>
      </c>
      <c r="EV895" s="37" t="str">
        <f t="shared" si="204"/>
        <v/>
      </c>
      <c r="EX895" s="21">
        <f>IF(AND(OR($M895=PL①!$A$25,$M895=PL①!$A$26,$M895=PL①!$A$27),OR($AG895=PL①!$H$26,$AG895=PL①!$H$27,$AG895=PL①!$H$28)),1,0)</f>
        <v>0</v>
      </c>
      <c r="EY895" s="21">
        <f t="shared" si="205"/>
        <v>0</v>
      </c>
      <c r="EZ895" s="112">
        <f>IF($EY895=0,1,IF($O$73="",0,VLOOKUP($O$73,PL②!$A$58:$P$1517,$EY895))+IF($AD$73="",0,VLOOKUP($AD$73,PL②!$A$58:$P$1517,$EY895))+IF($AS$73="",0,VLOOKUP($AS$73,PL②!$A$58:$P$1517,$EY895)))</f>
        <v>1</v>
      </c>
      <c r="FA895" s="21" t="str">
        <f t="shared" si="206"/>
        <v/>
      </c>
      <c r="FB895" s="112"/>
      <c r="FC895" s="21">
        <f>IF(OR($M895=PL①!$A$25,$M895=PL①!$A$26,$M895=PL①!$A$28,$M895=PL①!$A$29),1,0)</f>
        <v>0</v>
      </c>
      <c r="FF895" s="21">
        <f t="shared" si="207"/>
        <v>0</v>
      </c>
      <c r="FG895" s="21">
        <f t="shared" si="208"/>
        <v>0</v>
      </c>
      <c r="FH895" s="21">
        <f>IF(AND($AG895=PL①!$H$29,OR(入力①申請書項目!$M895=PL①!$A$25,入力①申請書項目!$M895=PL①!$A$26,入力①申請書項目!$M895=PL①!$A$27)),1,0)</f>
        <v>0</v>
      </c>
      <c r="FI895" s="21">
        <f>IF(AND($O$69=PL②!$G$1,入力①申請書項目!$AG895=PL①!$H$26,OR(入力①申請書項目!$M895=PL①!$A$25,入力①申請書項目!$M895=PL①!$A$26,入力①申請書項目!$M895=PL①!$A$28,入力①申請書項目!$M895=PL①!$A$29)),1,0)</f>
        <v>0</v>
      </c>
      <c r="FJ895" s="21">
        <f>IF(AND($AT895=PL①!$D$26,OR(入力①申請書項目!$M895=PL①!$A$25,入力①申請書項目!$M895=PL①!$A$26,入力①申請書項目!$M895=PL①!$A$27)),1,0)</f>
        <v>0</v>
      </c>
      <c r="FL895" s="37" t="str">
        <f t="shared" si="209"/>
        <v/>
      </c>
      <c r="FM895" s="37" t="str">
        <f t="shared" si="210"/>
        <v/>
      </c>
      <c r="FN895" s="37" t="str">
        <f t="shared" si="211"/>
        <v/>
      </c>
      <c r="FO895" s="37" t="str">
        <f t="shared" si="212"/>
        <v/>
      </c>
      <c r="FP895" s="37" t="str">
        <f t="shared" si="213"/>
        <v/>
      </c>
      <c r="FR895" s="54">
        <f t="shared" si="214"/>
        <v>1</v>
      </c>
      <c r="FS895" s="54" t="str">
        <f t="shared" si="215"/>
        <v/>
      </c>
    </row>
    <row r="896" spans="4:175">
      <c r="D896" s="410">
        <v>728</v>
      </c>
      <c r="E896" s="842"/>
      <c r="F896" s="843"/>
      <c r="G896" s="842"/>
      <c r="H896" s="843"/>
      <c r="I896" s="843"/>
      <c r="J896" s="842"/>
      <c r="K896" s="843"/>
      <c r="L896" s="843"/>
      <c r="M896" s="842"/>
      <c r="N896" s="842"/>
      <c r="O896" s="842"/>
      <c r="P896" s="842"/>
      <c r="Q896" s="853"/>
      <c r="R896" s="853"/>
      <c r="S896" s="853"/>
      <c r="T896" s="853"/>
      <c r="U896" s="853"/>
      <c r="V896" s="853"/>
      <c r="W896" s="853"/>
      <c r="X896" s="853"/>
      <c r="Y896" s="853"/>
      <c r="Z896" s="853"/>
      <c r="AA896" s="835"/>
      <c r="AB896" s="836"/>
      <c r="AC896" s="836"/>
      <c r="AD896" s="841"/>
      <c r="AE896" s="853"/>
      <c r="AF896" s="853"/>
      <c r="AG896" s="842"/>
      <c r="AH896" s="842"/>
      <c r="AI896" s="842"/>
      <c r="AJ896" s="842"/>
      <c r="AK896" s="839"/>
      <c r="AL896" s="839"/>
      <c r="AM896" s="839"/>
      <c r="AN896" s="853"/>
      <c r="AO896" s="853"/>
      <c r="AP896" s="849">
        <f t="shared" si="216"/>
        <v>0</v>
      </c>
      <c r="AQ896" s="849"/>
      <c r="AR896" s="849"/>
      <c r="AS896" s="849"/>
      <c r="AT896" s="855"/>
      <c r="AU896" s="855"/>
      <c r="AV896" s="834"/>
      <c r="AW896" s="834"/>
      <c r="AX896" s="834"/>
      <c r="AY896" s="834"/>
      <c r="AZ896" s="834"/>
      <c r="BA896" s="834"/>
      <c r="BB896" s="834"/>
      <c r="BC896" s="834"/>
      <c r="BD896" s="834"/>
      <c r="BE896" s="834"/>
      <c r="BF896" s="834"/>
      <c r="BG896" s="842"/>
      <c r="BH896" s="843"/>
      <c r="BI896" s="843"/>
      <c r="ET896" s="33"/>
      <c r="EU896" s="37">
        <f t="shared" si="203"/>
        <v>0</v>
      </c>
      <c r="EV896" s="37" t="str">
        <f t="shared" si="204"/>
        <v/>
      </c>
      <c r="EX896" s="21">
        <f>IF(AND(OR($M896=PL①!$A$25,$M896=PL①!$A$26,$M896=PL①!$A$27),OR($AG896=PL①!$H$26,$AG896=PL①!$H$27,$AG896=PL①!$H$28)),1,0)</f>
        <v>0</v>
      </c>
      <c r="EY896" s="21">
        <f t="shared" si="205"/>
        <v>0</v>
      </c>
      <c r="EZ896" s="112">
        <f>IF($EY896=0,1,IF($O$73="",0,VLOOKUP($O$73,PL②!$A$58:$P$1517,$EY896))+IF($AD$73="",0,VLOOKUP($AD$73,PL②!$A$58:$P$1517,$EY896))+IF($AS$73="",0,VLOOKUP($AS$73,PL②!$A$58:$P$1517,$EY896)))</f>
        <v>1</v>
      </c>
      <c r="FA896" s="21" t="str">
        <f t="shared" si="206"/>
        <v/>
      </c>
      <c r="FB896" s="112"/>
      <c r="FC896" s="21">
        <f>IF(OR($M896=PL①!$A$25,$M896=PL①!$A$26,$M896=PL①!$A$28,$M896=PL①!$A$29),1,0)</f>
        <v>0</v>
      </c>
      <c r="FF896" s="21">
        <f t="shared" si="207"/>
        <v>0</v>
      </c>
      <c r="FG896" s="21">
        <f t="shared" si="208"/>
        <v>0</v>
      </c>
      <c r="FH896" s="21">
        <f>IF(AND($AG896=PL①!$H$29,OR(入力①申請書項目!$M896=PL①!$A$25,入力①申請書項目!$M896=PL①!$A$26,入力①申請書項目!$M896=PL①!$A$27)),1,0)</f>
        <v>0</v>
      </c>
      <c r="FI896" s="21">
        <f>IF(AND($O$69=PL②!$G$1,入力①申請書項目!$AG896=PL①!$H$26,OR(入力①申請書項目!$M896=PL①!$A$25,入力①申請書項目!$M896=PL①!$A$26,入力①申請書項目!$M896=PL①!$A$28,入力①申請書項目!$M896=PL①!$A$29)),1,0)</f>
        <v>0</v>
      </c>
      <c r="FJ896" s="21">
        <f>IF(AND($AT896=PL①!$D$26,OR(入力①申請書項目!$M896=PL①!$A$25,入力①申請書項目!$M896=PL①!$A$26,入力①申請書項目!$M896=PL①!$A$27)),1,0)</f>
        <v>0</v>
      </c>
      <c r="FL896" s="37" t="str">
        <f t="shared" si="209"/>
        <v/>
      </c>
      <c r="FM896" s="37" t="str">
        <f t="shared" si="210"/>
        <v/>
      </c>
      <c r="FN896" s="37" t="str">
        <f t="shared" si="211"/>
        <v/>
      </c>
      <c r="FO896" s="37" t="str">
        <f t="shared" si="212"/>
        <v/>
      </c>
      <c r="FP896" s="37" t="str">
        <f t="shared" si="213"/>
        <v/>
      </c>
      <c r="FR896" s="54">
        <f t="shared" si="214"/>
        <v>1</v>
      </c>
      <c r="FS896" s="54" t="str">
        <f t="shared" si="215"/>
        <v/>
      </c>
    </row>
    <row r="897" spans="4:175">
      <c r="D897" s="410">
        <v>729</v>
      </c>
      <c r="E897" s="842"/>
      <c r="F897" s="843"/>
      <c r="G897" s="842"/>
      <c r="H897" s="843"/>
      <c r="I897" s="843"/>
      <c r="J897" s="842"/>
      <c r="K897" s="843"/>
      <c r="L897" s="843"/>
      <c r="M897" s="842"/>
      <c r="N897" s="842"/>
      <c r="O897" s="842"/>
      <c r="P897" s="842"/>
      <c r="Q897" s="853"/>
      <c r="R897" s="853"/>
      <c r="S897" s="853"/>
      <c r="T897" s="853"/>
      <c r="U897" s="853"/>
      <c r="V897" s="853"/>
      <c r="W897" s="853"/>
      <c r="X897" s="853"/>
      <c r="Y897" s="853"/>
      <c r="Z897" s="853"/>
      <c r="AA897" s="837"/>
      <c r="AB897" s="838"/>
      <c r="AC897" s="838"/>
      <c r="AD897" s="841"/>
      <c r="AE897" s="853"/>
      <c r="AF897" s="853"/>
      <c r="AG897" s="842"/>
      <c r="AH897" s="842"/>
      <c r="AI897" s="842"/>
      <c r="AJ897" s="842"/>
      <c r="AK897" s="839"/>
      <c r="AL897" s="839"/>
      <c r="AM897" s="839"/>
      <c r="AN897" s="853"/>
      <c r="AO897" s="853"/>
      <c r="AP897" s="849">
        <f t="shared" si="216"/>
        <v>0</v>
      </c>
      <c r="AQ897" s="849"/>
      <c r="AR897" s="849"/>
      <c r="AS897" s="849"/>
      <c r="AT897" s="855"/>
      <c r="AU897" s="855"/>
      <c r="AV897" s="834"/>
      <c r="AW897" s="834"/>
      <c r="AX897" s="834"/>
      <c r="AY897" s="834"/>
      <c r="AZ897" s="834"/>
      <c r="BA897" s="834"/>
      <c r="BB897" s="834"/>
      <c r="BC897" s="834"/>
      <c r="BD897" s="834"/>
      <c r="BE897" s="834"/>
      <c r="BF897" s="834"/>
      <c r="BG897" s="842"/>
      <c r="BH897" s="843"/>
      <c r="BI897" s="843"/>
      <c r="ET897" s="33"/>
      <c r="EU897" s="37">
        <f t="shared" si="203"/>
        <v>0</v>
      </c>
      <c r="EV897" s="37" t="str">
        <f t="shared" si="204"/>
        <v/>
      </c>
      <c r="EX897" s="21">
        <f>IF(AND(OR($M897=PL①!$A$25,$M897=PL①!$A$26,$M897=PL①!$A$27),OR($AG897=PL①!$H$26,$AG897=PL①!$H$27,$AG897=PL①!$H$28)),1,0)</f>
        <v>0</v>
      </c>
      <c r="EY897" s="21">
        <f t="shared" si="205"/>
        <v>0</v>
      </c>
      <c r="EZ897" s="112">
        <f>IF($EY897=0,1,IF($O$73="",0,VLOOKUP($O$73,PL②!$A$58:$P$1517,$EY897))+IF($AD$73="",0,VLOOKUP($AD$73,PL②!$A$58:$P$1517,$EY897))+IF($AS$73="",0,VLOOKUP($AS$73,PL②!$A$58:$P$1517,$EY897)))</f>
        <v>1</v>
      </c>
      <c r="FA897" s="21" t="str">
        <f t="shared" si="206"/>
        <v/>
      </c>
      <c r="FB897" s="112"/>
      <c r="FC897" s="21">
        <f>IF(OR($M897=PL①!$A$25,$M897=PL①!$A$26,$M897=PL①!$A$28,$M897=PL①!$A$29),1,0)</f>
        <v>0</v>
      </c>
      <c r="FF897" s="21">
        <f t="shared" si="207"/>
        <v>0</v>
      </c>
      <c r="FG897" s="21">
        <f t="shared" si="208"/>
        <v>0</v>
      </c>
      <c r="FH897" s="21">
        <f>IF(AND($AG897=PL①!$H$29,OR(入力①申請書項目!$M897=PL①!$A$25,入力①申請書項目!$M897=PL①!$A$26,入力①申請書項目!$M897=PL①!$A$27)),1,0)</f>
        <v>0</v>
      </c>
      <c r="FI897" s="21">
        <f>IF(AND($O$69=PL②!$G$1,入力①申請書項目!$AG897=PL①!$H$26,OR(入力①申請書項目!$M897=PL①!$A$25,入力①申請書項目!$M897=PL①!$A$26,入力①申請書項目!$M897=PL①!$A$28,入力①申請書項目!$M897=PL①!$A$29)),1,0)</f>
        <v>0</v>
      </c>
      <c r="FJ897" s="21">
        <f>IF(AND($AT897=PL①!$D$26,OR(入力①申請書項目!$M897=PL①!$A$25,入力①申請書項目!$M897=PL①!$A$26,入力①申請書項目!$M897=PL①!$A$27)),1,0)</f>
        <v>0</v>
      </c>
      <c r="FL897" s="37" t="str">
        <f t="shared" si="209"/>
        <v/>
      </c>
      <c r="FM897" s="37" t="str">
        <f t="shared" si="210"/>
        <v/>
      </c>
      <c r="FN897" s="37" t="str">
        <f t="shared" si="211"/>
        <v/>
      </c>
      <c r="FO897" s="37" t="str">
        <f t="shared" si="212"/>
        <v/>
      </c>
      <c r="FP897" s="37" t="str">
        <f t="shared" si="213"/>
        <v/>
      </c>
      <c r="FR897" s="54">
        <f t="shared" si="214"/>
        <v>1</v>
      </c>
      <c r="FS897" s="54" t="str">
        <f t="shared" si="215"/>
        <v/>
      </c>
    </row>
    <row r="898" spans="4:175">
      <c r="D898" s="410">
        <v>730</v>
      </c>
      <c r="E898" s="842"/>
      <c r="F898" s="843"/>
      <c r="G898" s="842"/>
      <c r="H898" s="843"/>
      <c r="I898" s="843"/>
      <c r="J898" s="842"/>
      <c r="K898" s="843"/>
      <c r="L898" s="843"/>
      <c r="M898" s="842"/>
      <c r="N898" s="842"/>
      <c r="O898" s="842"/>
      <c r="P898" s="842"/>
      <c r="Q898" s="853"/>
      <c r="R898" s="853"/>
      <c r="S898" s="853"/>
      <c r="T898" s="853"/>
      <c r="U898" s="853"/>
      <c r="V898" s="853"/>
      <c r="W898" s="853"/>
      <c r="X898" s="853"/>
      <c r="Y898" s="853"/>
      <c r="Z898" s="853"/>
      <c r="AA898" s="835"/>
      <c r="AB898" s="836"/>
      <c r="AC898" s="836"/>
      <c r="AD898" s="840"/>
      <c r="AE898" s="840"/>
      <c r="AF898" s="841"/>
      <c r="AG898" s="850"/>
      <c r="AH898" s="851"/>
      <c r="AI898" s="851"/>
      <c r="AJ898" s="852"/>
      <c r="AK898" s="839"/>
      <c r="AL898" s="839"/>
      <c r="AM898" s="839"/>
      <c r="AN898" s="854"/>
      <c r="AO898" s="840"/>
      <c r="AP898" s="849">
        <f t="shared" si="216"/>
        <v>0</v>
      </c>
      <c r="AQ898" s="849"/>
      <c r="AR898" s="849"/>
      <c r="AS898" s="849"/>
      <c r="AT898" s="847"/>
      <c r="AU898" s="848"/>
      <c r="AV898" s="834"/>
      <c r="AW898" s="834"/>
      <c r="AX898" s="834"/>
      <c r="AY898" s="834"/>
      <c r="AZ898" s="834"/>
      <c r="BA898" s="834"/>
      <c r="BB898" s="834"/>
      <c r="BC898" s="834"/>
      <c r="BD898" s="844"/>
      <c r="BE898" s="845"/>
      <c r="BF898" s="846"/>
      <c r="BG898" s="842"/>
      <c r="BH898" s="843"/>
      <c r="BI898" s="843"/>
      <c r="ET898" s="33"/>
      <c r="EU898" s="37">
        <f t="shared" si="203"/>
        <v>0</v>
      </c>
      <c r="EV898" s="37" t="str">
        <f t="shared" si="204"/>
        <v/>
      </c>
      <c r="EX898" s="21">
        <f>IF(AND(OR($M898=PL①!$A$25,$M898=PL①!$A$26,$M898=PL①!$A$27),OR($AG898=PL①!$H$26,$AG898=PL①!$H$27,$AG898=PL①!$H$28)),1,0)</f>
        <v>0</v>
      </c>
      <c r="EY898" s="21">
        <f t="shared" si="205"/>
        <v>0</v>
      </c>
      <c r="EZ898" s="112">
        <f>IF($EY898=0,1,IF($O$73="",0,VLOOKUP($O$73,PL②!$A$58:$P$1517,$EY898))+IF($AD$73="",0,VLOOKUP($AD$73,PL②!$A$58:$P$1517,$EY898))+IF($AS$73="",0,VLOOKUP($AS$73,PL②!$A$58:$P$1517,$EY898)))</f>
        <v>1</v>
      </c>
      <c r="FA898" s="21" t="str">
        <f t="shared" si="206"/>
        <v/>
      </c>
      <c r="FB898" s="112"/>
      <c r="FC898" s="21">
        <f>IF(OR($M898=PL①!$A$25,$M898=PL①!$A$26,$M898=PL①!$A$28,$M898=PL①!$A$29),1,0)</f>
        <v>0</v>
      </c>
      <c r="FF898" s="21">
        <f t="shared" si="207"/>
        <v>0</v>
      </c>
      <c r="FG898" s="21">
        <f t="shared" si="208"/>
        <v>0</v>
      </c>
      <c r="FH898" s="21">
        <f>IF(AND($AG898=PL①!$H$29,OR(入力①申請書項目!$M898=PL①!$A$25,入力①申請書項目!$M898=PL①!$A$26,入力①申請書項目!$M898=PL①!$A$27)),1,0)</f>
        <v>0</v>
      </c>
      <c r="FI898" s="21">
        <f>IF(AND($O$69=PL②!$G$1,入力①申請書項目!$AG898=PL①!$H$26,OR(入力①申請書項目!$M898=PL①!$A$25,入力①申請書項目!$M898=PL①!$A$26,入力①申請書項目!$M898=PL①!$A$28,入力①申請書項目!$M898=PL①!$A$29)),1,0)</f>
        <v>0</v>
      </c>
      <c r="FJ898" s="21">
        <f>IF(AND($AT898=PL①!$D$26,OR(入力①申請書項目!$M898=PL①!$A$25,入力①申請書項目!$M898=PL①!$A$26,入力①申請書項目!$M898=PL①!$A$27)),1,0)</f>
        <v>0</v>
      </c>
      <c r="FL898" s="37" t="str">
        <f t="shared" si="209"/>
        <v/>
      </c>
      <c r="FM898" s="37" t="str">
        <f t="shared" si="210"/>
        <v/>
      </c>
      <c r="FN898" s="37" t="str">
        <f t="shared" si="211"/>
        <v/>
      </c>
      <c r="FO898" s="37" t="str">
        <f t="shared" si="212"/>
        <v/>
      </c>
      <c r="FP898" s="37" t="str">
        <f t="shared" si="213"/>
        <v/>
      </c>
      <c r="FR898" s="54">
        <f t="shared" si="214"/>
        <v>1</v>
      </c>
      <c r="FS898" s="54" t="str">
        <f t="shared" si="215"/>
        <v/>
      </c>
    </row>
    <row r="899" spans="4:175">
      <c r="D899" s="410">
        <v>731</v>
      </c>
      <c r="E899" s="842"/>
      <c r="F899" s="843"/>
      <c r="G899" s="842"/>
      <c r="H899" s="843"/>
      <c r="I899" s="843"/>
      <c r="J899" s="842"/>
      <c r="K899" s="843"/>
      <c r="L899" s="843"/>
      <c r="M899" s="842"/>
      <c r="N899" s="842"/>
      <c r="O899" s="842"/>
      <c r="P899" s="842"/>
      <c r="Q899" s="853"/>
      <c r="R899" s="853"/>
      <c r="S899" s="853"/>
      <c r="T899" s="853"/>
      <c r="U899" s="853"/>
      <c r="V899" s="853"/>
      <c r="W899" s="853"/>
      <c r="X899" s="853"/>
      <c r="Y899" s="853"/>
      <c r="Z899" s="853"/>
      <c r="AA899" s="835"/>
      <c r="AB899" s="836"/>
      <c r="AC899" s="836"/>
      <c r="AD899" s="841"/>
      <c r="AE899" s="853"/>
      <c r="AF899" s="853"/>
      <c r="AG899" s="842"/>
      <c r="AH899" s="842"/>
      <c r="AI899" s="842"/>
      <c r="AJ899" s="842"/>
      <c r="AK899" s="839"/>
      <c r="AL899" s="839"/>
      <c r="AM899" s="839"/>
      <c r="AN899" s="853"/>
      <c r="AO899" s="853"/>
      <c r="AP899" s="849">
        <f t="shared" si="216"/>
        <v>0</v>
      </c>
      <c r="AQ899" s="849"/>
      <c r="AR899" s="849"/>
      <c r="AS899" s="849"/>
      <c r="AT899" s="855"/>
      <c r="AU899" s="855"/>
      <c r="AV899" s="834"/>
      <c r="AW899" s="834"/>
      <c r="AX899" s="834"/>
      <c r="AY899" s="834"/>
      <c r="AZ899" s="834"/>
      <c r="BA899" s="834"/>
      <c r="BB899" s="834"/>
      <c r="BC899" s="834"/>
      <c r="BD899" s="834"/>
      <c r="BE899" s="834"/>
      <c r="BF899" s="834"/>
      <c r="BG899" s="842"/>
      <c r="BH899" s="843"/>
      <c r="BI899" s="843"/>
      <c r="ET899" s="33"/>
      <c r="EU899" s="37">
        <f t="shared" si="203"/>
        <v>0</v>
      </c>
      <c r="EV899" s="37" t="str">
        <f t="shared" si="204"/>
        <v/>
      </c>
      <c r="EX899" s="21">
        <f>IF(AND(OR($M899=PL①!$A$25,$M899=PL①!$A$26,$M899=PL①!$A$27),OR($AG899=PL①!$H$26,$AG899=PL①!$H$27,$AG899=PL①!$H$28)),1,0)</f>
        <v>0</v>
      </c>
      <c r="EY899" s="21">
        <f t="shared" si="205"/>
        <v>0</v>
      </c>
      <c r="EZ899" s="112">
        <f>IF($EY899=0,1,IF($O$73="",0,VLOOKUP($O$73,PL②!$A$58:$P$1517,$EY899))+IF($AD$73="",0,VLOOKUP($AD$73,PL②!$A$58:$P$1517,$EY899))+IF($AS$73="",0,VLOOKUP($AS$73,PL②!$A$58:$P$1517,$EY899)))</f>
        <v>1</v>
      </c>
      <c r="FA899" s="21" t="str">
        <f t="shared" si="206"/>
        <v/>
      </c>
      <c r="FB899" s="112"/>
      <c r="FC899" s="21">
        <f>IF(OR($M899=PL①!$A$25,$M899=PL①!$A$26,$M899=PL①!$A$28,$M899=PL①!$A$29),1,0)</f>
        <v>0</v>
      </c>
      <c r="FF899" s="21">
        <f t="shared" si="207"/>
        <v>0</v>
      </c>
      <c r="FG899" s="21">
        <f t="shared" si="208"/>
        <v>0</v>
      </c>
      <c r="FH899" s="21">
        <f>IF(AND($AG899=PL①!$H$29,OR(入力①申請書項目!$M899=PL①!$A$25,入力①申請書項目!$M899=PL①!$A$26,入力①申請書項目!$M899=PL①!$A$27)),1,0)</f>
        <v>0</v>
      </c>
      <c r="FI899" s="21">
        <f>IF(AND($O$69=PL②!$G$1,入力①申請書項目!$AG899=PL①!$H$26,OR(入力①申請書項目!$M899=PL①!$A$25,入力①申請書項目!$M899=PL①!$A$26,入力①申請書項目!$M899=PL①!$A$28,入力①申請書項目!$M899=PL①!$A$29)),1,0)</f>
        <v>0</v>
      </c>
      <c r="FJ899" s="21">
        <f>IF(AND($AT899=PL①!$D$26,OR(入力①申請書項目!$M899=PL①!$A$25,入力①申請書項目!$M899=PL①!$A$26,入力①申請書項目!$M899=PL①!$A$27)),1,0)</f>
        <v>0</v>
      </c>
      <c r="FL899" s="37" t="str">
        <f t="shared" si="209"/>
        <v/>
      </c>
      <c r="FM899" s="37" t="str">
        <f t="shared" si="210"/>
        <v/>
      </c>
      <c r="FN899" s="37" t="str">
        <f t="shared" si="211"/>
        <v/>
      </c>
      <c r="FO899" s="37" t="str">
        <f t="shared" si="212"/>
        <v/>
      </c>
      <c r="FP899" s="37" t="str">
        <f t="shared" si="213"/>
        <v/>
      </c>
      <c r="FR899" s="54">
        <f t="shared" si="214"/>
        <v>1</v>
      </c>
      <c r="FS899" s="54" t="str">
        <f t="shared" si="215"/>
        <v/>
      </c>
    </row>
    <row r="900" spans="4:175">
      <c r="D900" s="410">
        <v>732</v>
      </c>
      <c r="E900" s="842"/>
      <c r="F900" s="843"/>
      <c r="G900" s="842"/>
      <c r="H900" s="843"/>
      <c r="I900" s="843"/>
      <c r="J900" s="842"/>
      <c r="K900" s="843"/>
      <c r="L900" s="843"/>
      <c r="M900" s="842"/>
      <c r="N900" s="842"/>
      <c r="O900" s="842"/>
      <c r="P900" s="842"/>
      <c r="Q900" s="853"/>
      <c r="R900" s="853"/>
      <c r="S900" s="853"/>
      <c r="T900" s="853"/>
      <c r="U900" s="853"/>
      <c r="V900" s="853"/>
      <c r="W900" s="853"/>
      <c r="X900" s="853"/>
      <c r="Y900" s="853"/>
      <c r="Z900" s="853"/>
      <c r="AA900" s="837"/>
      <c r="AB900" s="838"/>
      <c r="AC900" s="838"/>
      <c r="AD900" s="841"/>
      <c r="AE900" s="853"/>
      <c r="AF900" s="853"/>
      <c r="AG900" s="842"/>
      <c r="AH900" s="842"/>
      <c r="AI900" s="842"/>
      <c r="AJ900" s="842"/>
      <c r="AK900" s="839"/>
      <c r="AL900" s="839"/>
      <c r="AM900" s="839"/>
      <c r="AN900" s="853"/>
      <c r="AO900" s="853"/>
      <c r="AP900" s="849">
        <f t="shared" si="216"/>
        <v>0</v>
      </c>
      <c r="AQ900" s="849"/>
      <c r="AR900" s="849"/>
      <c r="AS900" s="849"/>
      <c r="AT900" s="855"/>
      <c r="AU900" s="855"/>
      <c r="AV900" s="834"/>
      <c r="AW900" s="834"/>
      <c r="AX900" s="834"/>
      <c r="AY900" s="834"/>
      <c r="AZ900" s="834"/>
      <c r="BA900" s="834"/>
      <c r="BB900" s="834"/>
      <c r="BC900" s="834"/>
      <c r="BD900" s="834"/>
      <c r="BE900" s="834"/>
      <c r="BF900" s="834"/>
      <c r="BG900" s="842"/>
      <c r="BH900" s="843"/>
      <c r="BI900" s="843"/>
      <c r="ET900" s="33"/>
      <c r="EU900" s="37">
        <f t="shared" si="203"/>
        <v>0</v>
      </c>
      <c r="EV900" s="37" t="str">
        <f t="shared" si="204"/>
        <v/>
      </c>
      <c r="EX900" s="21">
        <f>IF(AND(OR($M900=PL①!$A$25,$M900=PL①!$A$26,$M900=PL①!$A$27),OR($AG900=PL①!$H$26,$AG900=PL①!$H$27,$AG900=PL①!$H$28)),1,0)</f>
        <v>0</v>
      </c>
      <c r="EY900" s="21">
        <f t="shared" si="205"/>
        <v>0</v>
      </c>
      <c r="EZ900" s="112">
        <f>IF($EY900=0,1,IF($O$73="",0,VLOOKUP($O$73,PL②!$A$58:$P$1517,$EY900))+IF($AD$73="",0,VLOOKUP($AD$73,PL②!$A$58:$P$1517,$EY900))+IF($AS$73="",0,VLOOKUP($AS$73,PL②!$A$58:$P$1517,$EY900)))</f>
        <v>1</v>
      </c>
      <c r="FA900" s="21" t="str">
        <f t="shared" si="206"/>
        <v/>
      </c>
      <c r="FB900" s="112"/>
      <c r="FC900" s="21">
        <f>IF(OR($M900=PL①!$A$25,$M900=PL①!$A$26,$M900=PL①!$A$28,$M900=PL①!$A$29),1,0)</f>
        <v>0</v>
      </c>
      <c r="FF900" s="21">
        <f t="shared" si="207"/>
        <v>0</v>
      </c>
      <c r="FG900" s="21">
        <f t="shared" si="208"/>
        <v>0</v>
      </c>
      <c r="FH900" s="21">
        <f>IF(AND($AG900=PL①!$H$29,OR(入力①申請書項目!$M900=PL①!$A$25,入力①申請書項目!$M900=PL①!$A$26,入力①申請書項目!$M900=PL①!$A$27)),1,0)</f>
        <v>0</v>
      </c>
      <c r="FI900" s="21">
        <f>IF(AND($O$69=PL②!$G$1,入力①申請書項目!$AG900=PL①!$H$26,OR(入力①申請書項目!$M900=PL①!$A$25,入力①申請書項目!$M900=PL①!$A$26,入力①申請書項目!$M900=PL①!$A$28,入力①申請書項目!$M900=PL①!$A$29)),1,0)</f>
        <v>0</v>
      </c>
      <c r="FJ900" s="21">
        <f>IF(AND($AT900=PL①!$D$26,OR(入力①申請書項目!$M900=PL①!$A$25,入力①申請書項目!$M900=PL①!$A$26,入力①申請書項目!$M900=PL①!$A$27)),1,0)</f>
        <v>0</v>
      </c>
      <c r="FL900" s="37" t="str">
        <f t="shared" si="209"/>
        <v/>
      </c>
      <c r="FM900" s="37" t="str">
        <f t="shared" si="210"/>
        <v/>
      </c>
      <c r="FN900" s="37" t="str">
        <f t="shared" si="211"/>
        <v/>
      </c>
      <c r="FO900" s="37" t="str">
        <f t="shared" si="212"/>
        <v/>
      </c>
      <c r="FP900" s="37" t="str">
        <f t="shared" si="213"/>
        <v/>
      </c>
      <c r="FR900" s="54">
        <f t="shared" si="214"/>
        <v>1</v>
      </c>
      <c r="FS900" s="54" t="str">
        <f t="shared" si="215"/>
        <v/>
      </c>
    </row>
    <row r="901" spans="4:175">
      <c r="D901" s="410">
        <v>733</v>
      </c>
      <c r="E901" s="842"/>
      <c r="F901" s="843"/>
      <c r="G901" s="842"/>
      <c r="H901" s="843"/>
      <c r="I901" s="843"/>
      <c r="J901" s="842"/>
      <c r="K901" s="843"/>
      <c r="L901" s="843"/>
      <c r="M901" s="842"/>
      <c r="N901" s="842"/>
      <c r="O901" s="842"/>
      <c r="P901" s="842"/>
      <c r="Q901" s="853"/>
      <c r="R901" s="853"/>
      <c r="S901" s="853"/>
      <c r="T901" s="853"/>
      <c r="U901" s="853"/>
      <c r="V901" s="853"/>
      <c r="W901" s="853"/>
      <c r="X901" s="853"/>
      <c r="Y901" s="853"/>
      <c r="Z901" s="853"/>
      <c r="AA901" s="835"/>
      <c r="AB901" s="836"/>
      <c r="AC901" s="836"/>
      <c r="AD901" s="840"/>
      <c r="AE901" s="840"/>
      <c r="AF901" s="841"/>
      <c r="AG901" s="850"/>
      <c r="AH901" s="851"/>
      <c r="AI901" s="851"/>
      <c r="AJ901" s="852"/>
      <c r="AK901" s="839"/>
      <c r="AL901" s="839"/>
      <c r="AM901" s="839"/>
      <c r="AN901" s="854"/>
      <c r="AO901" s="840"/>
      <c r="AP901" s="849">
        <f t="shared" si="216"/>
        <v>0</v>
      </c>
      <c r="AQ901" s="849"/>
      <c r="AR901" s="849"/>
      <c r="AS901" s="849"/>
      <c r="AT901" s="847"/>
      <c r="AU901" s="848"/>
      <c r="AV901" s="834"/>
      <c r="AW901" s="834"/>
      <c r="AX901" s="834"/>
      <c r="AY901" s="834"/>
      <c r="AZ901" s="834"/>
      <c r="BA901" s="834"/>
      <c r="BB901" s="834"/>
      <c r="BC901" s="834"/>
      <c r="BD901" s="844"/>
      <c r="BE901" s="845"/>
      <c r="BF901" s="846"/>
      <c r="BG901" s="842"/>
      <c r="BH901" s="843"/>
      <c r="BI901" s="843"/>
      <c r="ET901" s="33"/>
      <c r="EU901" s="37">
        <f t="shared" si="203"/>
        <v>0</v>
      </c>
      <c r="EV901" s="37" t="str">
        <f t="shared" si="204"/>
        <v/>
      </c>
      <c r="EX901" s="21">
        <f>IF(AND(OR($M901=PL①!$A$25,$M901=PL①!$A$26,$M901=PL①!$A$27),OR($AG901=PL①!$H$26,$AG901=PL①!$H$27,$AG901=PL①!$H$28)),1,0)</f>
        <v>0</v>
      </c>
      <c r="EY901" s="21">
        <f t="shared" si="205"/>
        <v>0</v>
      </c>
      <c r="EZ901" s="112">
        <f>IF($EY901=0,1,IF($O$73="",0,VLOOKUP($O$73,PL②!$A$58:$P$1517,$EY901))+IF($AD$73="",0,VLOOKUP($AD$73,PL②!$A$58:$P$1517,$EY901))+IF($AS$73="",0,VLOOKUP($AS$73,PL②!$A$58:$P$1517,$EY901)))</f>
        <v>1</v>
      </c>
      <c r="FA901" s="21" t="str">
        <f t="shared" si="206"/>
        <v/>
      </c>
      <c r="FB901" s="112"/>
      <c r="FC901" s="21">
        <f>IF(OR($M901=PL①!$A$25,$M901=PL①!$A$26,$M901=PL①!$A$28,$M901=PL①!$A$29),1,0)</f>
        <v>0</v>
      </c>
      <c r="FF901" s="21">
        <f t="shared" si="207"/>
        <v>0</v>
      </c>
      <c r="FG901" s="21">
        <f t="shared" si="208"/>
        <v>0</v>
      </c>
      <c r="FH901" s="21">
        <f>IF(AND($AG901=PL①!$H$29,OR(入力①申請書項目!$M901=PL①!$A$25,入力①申請書項目!$M901=PL①!$A$26,入力①申請書項目!$M901=PL①!$A$27)),1,0)</f>
        <v>0</v>
      </c>
      <c r="FI901" s="21">
        <f>IF(AND($O$69=PL②!$G$1,入力①申請書項目!$AG901=PL①!$H$26,OR(入力①申請書項目!$M901=PL①!$A$25,入力①申請書項目!$M901=PL①!$A$26,入力①申請書項目!$M901=PL①!$A$28,入力①申請書項目!$M901=PL①!$A$29)),1,0)</f>
        <v>0</v>
      </c>
      <c r="FJ901" s="21">
        <f>IF(AND($AT901=PL①!$D$26,OR(入力①申請書項目!$M901=PL①!$A$25,入力①申請書項目!$M901=PL①!$A$26,入力①申請書項目!$M901=PL①!$A$27)),1,0)</f>
        <v>0</v>
      </c>
      <c r="FL901" s="37" t="str">
        <f t="shared" si="209"/>
        <v/>
      </c>
      <c r="FM901" s="37" t="str">
        <f t="shared" si="210"/>
        <v/>
      </c>
      <c r="FN901" s="37" t="str">
        <f t="shared" si="211"/>
        <v/>
      </c>
      <c r="FO901" s="37" t="str">
        <f t="shared" si="212"/>
        <v/>
      </c>
      <c r="FP901" s="37" t="str">
        <f t="shared" si="213"/>
        <v/>
      </c>
      <c r="FR901" s="54">
        <f t="shared" si="214"/>
        <v>1</v>
      </c>
      <c r="FS901" s="54" t="str">
        <f t="shared" si="215"/>
        <v/>
      </c>
    </row>
    <row r="902" spans="4:175">
      <c r="D902" s="410">
        <v>734</v>
      </c>
      <c r="E902" s="842"/>
      <c r="F902" s="843"/>
      <c r="G902" s="842"/>
      <c r="H902" s="843"/>
      <c r="I902" s="843"/>
      <c r="J902" s="842"/>
      <c r="K902" s="843"/>
      <c r="L902" s="843"/>
      <c r="M902" s="842"/>
      <c r="N902" s="842"/>
      <c r="O902" s="842"/>
      <c r="P902" s="842"/>
      <c r="Q902" s="853"/>
      <c r="R902" s="853"/>
      <c r="S902" s="853"/>
      <c r="T902" s="853"/>
      <c r="U902" s="853"/>
      <c r="V902" s="853"/>
      <c r="W902" s="853"/>
      <c r="X902" s="853"/>
      <c r="Y902" s="853"/>
      <c r="Z902" s="853"/>
      <c r="AA902" s="835"/>
      <c r="AB902" s="836"/>
      <c r="AC902" s="836"/>
      <c r="AD902" s="841"/>
      <c r="AE902" s="853"/>
      <c r="AF902" s="853"/>
      <c r="AG902" s="842"/>
      <c r="AH902" s="842"/>
      <c r="AI902" s="842"/>
      <c r="AJ902" s="842"/>
      <c r="AK902" s="839"/>
      <c r="AL902" s="839"/>
      <c r="AM902" s="839"/>
      <c r="AN902" s="853"/>
      <c r="AO902" s="853"/>
      <c r="AP902" s="849">
        <f t="shared" si="216"/>
        <v>0</v>
      </c>
      <c r="AQ902" s="849"/>
      <c r="AR902" s="849"/>
      <c r="AS902" s="849"/>
      <c r="AT902" s="855"/>
      <c r="AU902" s="855"/>
      <c r="AV902" s="834"/>
      <c r="AW902" s="834"/>
      <c r="AX902" s="834"/>
      <c r="AY902" s="834"/>
      <c r="AZ902" s="834"/>
      <c r="BA902" s="834"/>
      <c r="BB902" s="834"/>
      <c r="BC902" s="834"/>
      <c r="BD902" s="834"/>
      <c r="BE902" s="834"/>
      <c r="BF902" s="834"/>
      <c r="BG902" s="842"/>
      <c r="BH902" s="843"/>
      <c r="BI902" s="843"/>
      <c r="ET902" s="33"/>
      <c r="EU902" s="37">
        <f t="shared" si="203"/>
        <v>0</v>
      </c>
      <c r="EV902" s="37" t="str">
        <f t="shared" si="204"/>
        <v/>
      </c>
      <c r="EX902" s="21">
        <f>IF(AND(OR($M902=PL①!$A$25,$M902=PL①!$A$26,$M902=PL①!$A$27),OR($AG902=PL①!$H$26,$AG902=PL①!$H$27,$AG902=PL①!$H$28)),1,0)</f>
        <v>0</v>
      </c>
      <c r="EY902" s="21">
        <f t="shared" si="205"/>
        <v>0</v>
      </c>
      <c r="EZ902" s="112">
        <f>IF($EY902=0,1,IF($O$73="",0,VLOOKUP($O$73,PL②!$A$58:$P$1517,$EY902))+IF($AD$73="",0,VLOOKUP($AD$73,PL②!$A$58:$P$1517,$EY902))+IF($AS$73="",0,VLOOKUP($AS$73,PL②!$A$58:$P$1517,$EY902)))</f>
        <v>1</v>
      </c>
      <c r="FA902" s="21" t="str">
        <f t="shared" si="206"/>
        <v/>
      </c>
      <c r="FB902" s="112"/>
      <c r="FC902" s="21">
        <f>IF(OR($M902=PL①!$A$25,$M902=PL①!$A$26,$M902=PL①!$A$28,$M902=PL①!$A$29),1,0)</f>
        <v>0</v>
      </c>
      <c r="FF902" s="21">
        <f t="shared" si="207"/>
        <v>0</v>
      </c>
      <c r="FG902" s="21">
        <f t="shared" si="208"/>
        <v>0</v>
      </c>
      <c r="FH902" s="21">
        <f>IF(AND($AG902=PL①!$H$29,OR(入力①申請書項目!$M902=PL①!$A$25,入力①申請書項目!$M902=PL①!$A$26,入力①申請書項目!$M902=PL①!$A$27)),1,0)</f>
        <v>0</v>
      </c>
      <c r="FI902" s="21">
        <f>IF(AND($O$69=PL②!$G$1,入力①申請書項目!$AG902=PL①!$H$26,OR(入力①申請書項目!$M902=PL①!$A$25,入力①申請書項目!$M902=PL①!$A$26,入力①申請書項目!$M902=PL①!$A$28,入力①申請書項目!$M902=PL①!$A$29)),1,0)</f>
        <v>0</v>
      </c>
      <c r="FJ902" s="21">
        <f>IF(AND($AT902=PL①!$D$26,OR(入力①申請書項目!$M902=PL①!$A$25,入力①申請書項目!$M902=PL①!$A$26,入力①申請書項目!$M902=PL①!$A$27)),1,0)</f>
        <v>0</v>
      </c>
      <c r="FL902" s="37" t="str">
        <f t="shared" si="209"/>
        <v/>
      </c>
      <c r="FM902" s="37" t="str">
        <f t="shared" si="210"/>
        <v/>
      </c>
      <c r="FN902" s="37" t="str">
        <f t="shared" si="211"/>
        <v/>
      </c>
      <c r="FO902" s="37" t="str">
        <f t="shared" si="212"/>
        <v/>
      </c>
      <c r="FP902" s="37" t="str">
        <f t="shared" si="213"/>
        <v/>
      </c>
      <c r="FR902" s="54">
        <f t="shared" si="214"/>
        <v>1</v>
      </c>
      <c r="FS902" s="54" t="str">
        <f t="shared" si="215"/>
        <v/>
      </c>
    </row>
    <row r="903" spans="4:175">
      <c r="D903" s="410">
        <v>735</v>
      </c>
      <c r="E903" s="842"/>
      <c r="F903" s="843"/>
      <c r="G903" s="842"/>
      <c r="H903" s="843"/>
      <c r="I903" s="843"/>
      <c r="J903" s="842"/>
      <c r="K903" s="843"/>
      <c r="L903" s="843"/>
      <c r="M903" s="842"/>
      <c r="N903" s="842"/>
      <c r="O903" s="842"/>
      <c r="P903" s="842"/>
      <c r="Q903" s="853"/>
      <c r="R903" s="853"/>
      <c r="S903" s="853"/>
      <c r="T903" s="853"/>
      <c r="U903" s="853"/>
      <c r="V903" s="853"/>
      <c r="W903" s="853"/>
      <c r="X903" s="853"/>
      <c r="Y903" s="853"/>
      <c r="Z903" s="853"/>
      <c r="AA903" s="837"/>
      <c r="AB903" s="838"/>
      <c r="AC903" s="838"/>
      <c r="AD903" s="841"/>
      <c r="AE903" s="853"/>
      <c r="AF903" s="853"/>
      <c r="AG903" s="842"/>
      <c r="AH903" s="842"/>
      <c r="AI903" s="842"/>
      <c r="AJ903" s="842"/>
      <c r="AK903" s="839"/>
      <c r="AL903" s="839"/>
      <c r="AM903" s="839"/>
      <c r="AN903" s="853"/>
      <c r="AO903" s="853"/>
      <c r="AP903" s="849">
        <f t="shared" si="216"/>
        <v>0</v>
      </c>
      <c r="AQ903" s="849"/>
      <c r="AR903" s="849"/>
      <c r="AS903" s="849"/>
      <c r="AT903" s="855"/>
      <c r="AU903" s="855"/>
      <c r="AV903" s="834"/>
      <c r="AW903" s="834"/>
      <c r="AX903" s="834"/>
      <c r="AY903" s="834"/>
      <c r="AZ903" s="834"/>
      <c r="BA903" s="834"/>
      <c r="BB903" s="834"/>
      <c r="BC903" s="834"/>
      <c r="BD903" s="834"/>
      <c r="BE903" s="834"/>
      <c r="BF903" s="834"/>
      <c r="BG903" s="842"/>
      <c r="BH903" s="843"/>
      <c r="BI903" s="843"/>
      <c r="ET903" s="33"/>
      <c r="EU903" s="37">
        <f t="shared" si="203"/>
        <v>0</v>
      </c>
      <c r="EV903" s="37" t="str">
        <f t="shared" si="204"/>
        <v/>
      </c>
      <c r="EX903" s="21">
        <f>IF(AND(OR($M903=PL①!$A$25,$M903=PL①!$A$26,$M903=PL①!$A$27),OR($AG903=PL①!$H$26,$AG903=PL①!$H$27,$AG903=PL①!$H$28)),1,0)</f>
        <v>0</v>
      </c>
      <c r="EY903" s="21">
        <f t="shared" si="205"/>
        <v>0</v>
      </c>
      <c r="EZ903" s="112">
        <f>IF($EY903=0,1,IF($O$73="",0,VLOOKUP($O$73,PL②!$A$58:$P$1517,$EY903))+IF($AD$73="",0,VLOOKUP($AD$73,PL②!$A$58:$P$1517,$EY903))+IF($AS$73="",0,VLOOKUP($AS$73,PL②!$A$58:$P$1517,$EY903)))</f>
        <v>1</v>
      </c>
      <c r="FA903" s="21" t="str">
        <f t="shared" si="206"/>
        <v/>
      </c>
      <c r="FB903" s="112"/>
      <c r="FC903" s="21">
        <f>IF(OR($M903=PL①!$A$25,$M903=PL①!$A$26,$M903=PL①!$A$28,$M903=PL①!$A$29),1,0)</f>
        <v>0</v>
      </c>
      <c r="FF903" s="21">
        <f t="shared" si="207"/>
        <v>0</v>
      </c>
      <c r="FG903" s="21">
        <f t="shared" si="208"/>
        <v>0</v>
      </c>
      <c r="FH903" s="21">
        <f>IF(AND($AG903=PL①!$H$29,OR(入力①申請書項目!$M903=PL①!$A$25,入力①申請書項目!$M903=PL①!$A$26,入力①申請書項目!$M903=PL①!$A$27)),1,0)</f>
        <v>0</v>
      </c>
      <c r="FI903" s="21">
        <f>IF(AND($O$69=PL②!$G$1,入力①申請書項目!$AG903=PL①!$H$26,OR(入力①申請書項目!$M903=PL①!$A$25,入力①申請書項目!$M903=PL①!$A$26,入力①申請書項目!$M903=PL①!$A$28,入力①申請書項目!$M903=PL①!$A$29)),1,0)</f>
        <v>0</v>
      </c>
      <c r="FJ903" s="21">
        <f>IF(AND($AT903=PL①!$D$26,OR(入力①申請書項目!$M903=PL①!$A$25,入力①申請書項目!$M903=PL①!$A$26,入力①申請書項目!$M903=PL①!$A$27)),1,0)</f>
        <v>0</v>
      </c>
      <c r="FL903" s="37" t="str">
        <f t="shared" si="209"/>
        <v/>
      </c>
      <c r="FM903" s="37" t="str">
        <f t="shared" si="210"/>
        <v/>
      </c>
      <c r="FN903" s="37" t="str">
        <f t="shared" si="211"/>
        <v/>
      </c>
      <c r="FO903" s="37" t="str">
        <f t="shared" si="212"/>
        <v/>
      </c>
      <c r="FP903" s="37" t="str">
        <f t="shared" si="213"/>
        <v/>
      </c>
      <c r="FR903" s="54">
        <f t="shared" si="214"/>
        <v>1</v>
      </c>
      <c r="FS903" s="54" t="str">
        <f t="shared" si="215"/>
        <v/>
      </c>
    </row>
    <row r="904" spans="4:175">
      <c r="D904" s="410">
        <v>736</v>
      </c>
      <c r="E904" s="842"/>
      <c r="F904" s="843"/>
      <c r="G904" s="842"/>
      <c r="H904" s="843"/>
      <c r="I904" s="843"/>
      <c r="J904" s="842"/>
      <c r="K904" s="843"/>
      <c r="L904" s="843"/>
      <c r="M904" s="842"/>
      <c r="N904" s="842"/>
      <c r="O904" s="842"/>
      <c r="P904" s="842"/>
      <c r="Q904" s="853"/>
      <c r="R904" s="853"/>
      <c r="S904" s="853"/>
      <c r="T904" s="853"/>
      <c r="U904" s="853"/>
      <c r="V904" s="853"/>
      <c r="W904" s="853"/>
      <c r="X904" s="853"/>
      <c r="Y904" s="853"/>
      <c r="Z904" s="853"/>
      <c r="AA904" s="835"/>
      <c r="AB904" s="836"/>
      <c r="AC904" s="836"/>
      <c r="AD904" s="840"/>
      <c r="AE904" s="840"/>
      <c r="AF904" s="841"/>
      <c r="AG904" s="850"/>
      <c r="AH904" s="851"/>
      <c r="AI904" s="851"/>
      <c r="AJ904" s="852"/>
      <c r="AK904" s="839"/>
      <c r="AL904" s="839"/>
      <c r="AM904" s="839"/>
      <c r="AN904" s="854"/>
      <c r="AO904" s="840"/>
      <c r="AP904" s="849">
        <f t="shared" si="216"/>
        <v>0</v>
      </c>
      <c r="AQ904" s="849"/>
      <c r="AR904" s="849"/>
      <c r="AS904" s="849"/>
      <c r="AT904" s="847"/>
      <c r="AU904" s="848"/>
      <c r="AV904" s="834"/>
      <c r="AW904" s="834"/>
      <c r="AX904" s="834"/>
      <c r="AY904" s="834"/>
      <c r="AZ904" s="834"/>
      <c r="BA904" s="834"/>
      <c r="BB904" s="834"/>
      <c r="BC904" s="834"/>
      <c r="BD904" s="844"/>
      <c r="BE904" s="845"/>
      <c r="BF904" s="846"/>
      <c r="BG904" s="842"/>
      <c r="BH904" s="843"/>
      <c r="BI904" s="843"/>
      <c r="ET904" s="33"/>
      <c r="EU904" s="37">
        <f t="shared" si="203"/>
        <v>0</v>
      </c>
      <c r="EV904" s="37" t="str">
        <f t="shared" si="204"/>
        <v/>
      </c>
      <c r="EX904" s="21">
        <f>IF(AND(OR($M904=PL①!$A$25,$M904=PL①!$A$26,$M904=PL①!$A$27),OR($AG904=PL①!$H$26,$AG904=PL①!$H$27,$AG904=PL①!$H$28)),1,0)</f>
        <v>0</v>
      </c>
      <c r="EY904" s="21">
        <f t="shared" si="205"/>
        <v>0</v>
      </c>
      <c r="EZ904" s="112">
        <f>IF($EY904=0,1,IF($O$73="",0,VLOOKUP($O$73,PL②!$A$58:$P$1517,$EY904))+IF($AD$73="",0,VLOOKUP($AD$73,PL②!$A$58:$P$1517,$EY904))+IF($AS$73="",0,VLOOKUP($AS$73,PL②!$A$58:$P$1517,$EY904)))</f>
        <v>1</v>
      </c>
      <c r="FA904" s="21" t="str">
        <f t="shared" si="206"/>
        <v/>
      </c>
      <c r="FB904" s="112"/>
      <c r="FC904" s="21">
        <f>IF(OR($M904=PL①!$A$25,$M904=PL①!$A$26,$M904=PL①!$A$28,$M904=PL①!$A$29),1,0)</f>
        <v>0</v>
      </c>
      <c r="FF904" s="21">
        <f t="shared" si="207"/>
        <v>0</v>
      </c>
      <c r="FG904" s="21">
        <f t="shared" si="208"/>
        <v>0</v>
      </c>
      <c r="FH904" s="21">
        <f>IF(AND($AG904=PL①!$H$29,OR(入力①申請書項目!$M904=PL①!$A$25,入力①申請書項目!$M904=PL①!$A$26,入力①申請書項目!$M904=PL①!$A$27)),1,0)</f>
        <v>0</v>
      </c>
      <c r="FI904" s="21">
        <f>IF(AND($O$69=PL②!$G$1,入力①申請書項目!$AG904=PL①!$H$26,OR(入力①申請書項目!$M904=PL①!$A$25,入力①申請書項目!$M904=PL①!$A$26,入力①申請書項目!$M904=PL①!$A$28,入力①申請書項目!$M904=PL①!$A$29)),1,0)</f>
        <v>0</v>
      </c>
      <c r="FJ904" s="21">
        <f>IF(AND($AT904=PL①!$D$26,OR(入力①申請書項目!$M904=PL①!$A$25,入力①申請書項目!$M904=PL①!$A$26,入力①申請書項目!$M904=PL①!$A$27)),1,0)</f>
        <v>0</v>
      </c>
      <c r="FL904" s="37" t="str">
        <f t="shared" si="209"/>
        <v/>
      </c>
      <c r="FM904" s="37" t="str">
        <f t="shared" si="210"/>
        <v/>
      </c>
      <c r="FN904" s="37" t="str">
        <f t="shared" si="211"/>
        <v/>
      </c>
      <c r="FO904" s="37" t="str">
        <f t="shared" si="212"/>
        <v/>
      </c>
      <c r="FP904" s="37" t="str">
        <f t="shared" si="213"/>
        <v/>
      </c>
      <c r="FR904" s="54">
        <f t="shared" si="214"/>
        <v>1</v>
      </c>
      <c r="FS904" s="54" t="str">
        <f t="shared" si="215"/>
        <v/>
      </c>
    </row>
    <row r="905" spans="4:175">
      <c r="D905" s="410">
        <v>737</v>
      </c>
      <c r="E905" s="842"/>
      <c r="F905" s="843"/>
      <c r="G905" s="842"/>
      <c r="H905" s="843"/>
      <c r="I905" s="843"/>
      <c r="J905" s="842"/>
      <c r="K905" s="843"/>
      <c r="L905" s="843"/>
      <c r="M905" s="842"/>
      <c r="N905" s="842"/>
      <c r="O905" s="842"/>
      <c r="P905" s="842"/>
      <c r="Q905" s="853"/>
      <c r="R905" s="853"/>
      <c r="S905" s="853"/>
      <c r="T905" s="853"/>
      <c r="U905" s="853"/>
      <c r="V905" s="853"/>
      <c r="W905" s="853"/>
      <c r="X905" s="853"/>
      <c r="Y905" s="853"/>
      <c r="Z905" s="853"/>
      <c r="AA905" s="835"/>
      <c r="AB905" s="836"/>
      <c r="AC905" s="836"/>
      <c r="AD905" s="841"/>
      <c r="AE905" s="853"/>
      <c r="AF905" s="853"/>
      <c r="AG905" s="842"/>
      <c r="AH905" s="842"/>
      <c r="AI905" s="842"/>
      <c r="AJ905" s="842"/>
      <c r="AK905" s="839"/>
      <c r="AL905" s="839"/>
      <c r="AM905" s="839"/>
      <c r="AN905" s="853"/>
      <c r="AO905" s="853"/>
      <c r="AP905" s="849">
        <f t="shared" si="216"/>
        <v>0</v>
      </c>
      <c r="AQ905" s="849"/>
      <c r="AR905" s="849"/>
      <c r="AS905" s="849"/>
      <c r="AT905" s="855"/>
      <c r="AU905" s="855"/>
      <c r="AV905" s="834"/>
      <c r="AW905" s="834"/>
      <c r="AX905" s="834"/>
      <c r="AY905" s="834"/>
      <c r="AZ905" s="834"/>
      <c r="BA905" s="834"/>
      <c r="BB905" s="834"/>
      <c r="BC905" s="834"/>
      <c r="BD905" s="834"/>
      <c r="BE905" s="834"/>
      <c r="BF905" s="834"/>
      <c r="BG905" s="842"/>
      <c r="BH905" s="843"/>
      <c r="BI905" s="843"/>
      <c r="ET905" s="33"/>
      <c r="EU905" s="37">
        <f t="shared" si="203"/>
        <v>0</v>
      </c>
      <c r="EV905" s="37" t="str">
        <f t="shared" si="204"/>
        <v/>
      </c>
      <c r="EX905" s="21">
        <f>IF(AND(OR($M905=PL①!$A$25,$M905=PL①!$A$26,$M905=PL①!$A$27),OR($AG905=PL①!$H$26,$AG905=PL①!$H$27,$AG905=PL①!$H$28)),1,0)</f>
        <v>0</v>
      </c>
      <c r="EY905" s="21">
        <f t="shared" si="205"/>
        <v>0</v>
      </c>
      <c r="EZ905" s="112">
        <f>IF($EY905=0,1,IF($O$73="",0,VLOOKUP($O$73,PL②!$A$58:$P$1517,$EY905))+IF($AD$73="",0,VLOOKUP($AD$73,PL②!$A$58:$P$1517,$EY905))+IF($AS$73="",0,VLOOKUP($AS$73,PL②!$A$58:$P$1517,$EY905)))</f>
        <v>1</v>
      </c>
      <c r="FA905" s="21" t="str">
        <f t="shared" si="206"/>
        <v/>
      </c>
      <c r="FB905" s="112"/>
      <c r="FC905" s="21">
        <f>IF(OR($M905=PL①!$A$25,$M905=PL①!$A$26,$M905=PL①!$A$28,$M905=PL①!$A$29),1,0)</f>
        <v>0</v>
      </c>
      <c r="FF905" s="21">
        <f t="shared" si="207"/>
        <v>0</v>
      </c>
      <c r="FG905" s="21">
        <f t="shared" si="208"/>
        <v>0</v>
      </c>
      <c r="FH905" s="21">
        <f>IF(AND($AG905=PL①!$H$29,OR(入力①申請書項目!$M905=PL①!$A$25,入力①申請書項目!$M905=PL①!$A$26,入力①申請書項目!$M905=PL①!$A$27)),1,0)</f>
        <v>0</v>
      </c>
      <c r="FI905" s="21">
        <f>IF(AND($O$69=PL②!$G$1,入力①申請書項目!$AG905=PL①!$H$26,OR(入力①申請書項目!$M905=PL①!$A$25,入力①申請書項目!$M905=PL①!$A$26,入力①申請書項目!$M905=PL①!$A$28,入力①申請書項目!$M905=PL①!$A$29)),1,0)</f>
        <v>0</v>
      </c>
      <c r="FJ905" s="21">
        <f>IF(AND($AT905=PL①!$D$26,OR(入力①申請書項目!$M905=PL①!$A$25,入力①申請書項目!$M905=PL①!$A$26,入力①申請書項目!$M905=PL①!$A$27)),1,0)</f>
        <v>0</v>
      </c>
      <c r="FL905" s="37" t="str">
        <f t="shared" si="209"/>
        <v/>
      </c>
      <c r="FM905" s="37" t="str">
        <f t="shared" si="210"/>
        <v/>
      </c>
      <c r="FN905" s="37" t="str">
        <f t="shared" si="211"/>
        <v/>
      </c>
      <c r="FO905" s="37" t="str">
        <f t="shared" si="212"/>
        <v/>
      </c>
      <c r="FP905" s="37" t="str">
        <f t="shared" si="213"/>
        <v/>
      </c>
      <c r="FR905" s="54">
        <f t="shared" si="214"/>
        <v>1</v>
      </c>
      <c r="FS905" s="54" t="str">
        <f t="shared" si="215"/>
        <v/>
      </c>
    </row>
    <row r="906" spans="4:175">
      <c r="D906" s="410">
        <v>738</v>
      </c>
      <c r="E906" s="842"/>
      <c r="F906" s="843"/>
      <c r="G906" s="842"/>
      <c r="H906" s="843"/>
      <c r="I906" s="843"/>
      <c r="J906" s="842"/>
      <c r="K906" s="843"/>
      <c r="L906" s="843"/>
      <c r="M906" s="842"/>
      <c r="N906" s="842"/>
      <c r="O906" s="842"/>
      <c r="P906" s="842"/>
      <c r="Q906" s="853"/>
      <c r="R906" s="853"/>
      <c r="S906" s="853"/>
      <c r="T906" s="853"/>
      <c r="U906" s="853"/>
      <c r="V906" s="853"/>
      <c r="W906" s="853"/>
      <c r="X906" s="853"/>
      <c r="Y906" s="853"/>
      <c r="Z906" s="853"/>
      <c r="AA906" s="837"/>
      <c r="AB906" s="838"/>
      <c r="AC906" s="838"/>
      <c r="AD906" s="841"/>
      <c r="AE906" s="853"/>
      <c r="AF906" s="853"/>
      <c r="AG906" s="842"/>
      <c r="AH906" s="842"/>
      <c r="AI906" s="842"/>
      <c r="AJ906" s="842"/>
      <c r="AK906" s="839"/>
      <c r="AL906" s="839"/>
      <c r="AM906" s="839"/>
      <c r="AN906" s="853"/>
      <c r="AO906" s="853"/>
      <c r="AP906" s="849">
        <f t="shared" si="216"/>
        <v>0</v>
      </c>
      <c r="AQ906" s="849"/>
      <c r="AR906" s="849"/>
      <c r="AS906" s="849"/>
      <c r="AT906" s="855"/>
      <c r="AU906" s="855"/>
      <c r="AV906" s="834"/>
      <c r="AW906" s="834"/>
      <c r="AX906" s="834"/>
      <c r="AY906" s="834"/>
      <c r="AZ906" s="834"/>
      <c r="BA906" s="834"/>
      <c r="BB906" s="834"/>
      <c r="BC906" s="834"/>
      <c r="BD906" s="834"/>
      <c r="BE906" s="834"/>
      <c r="BF906" s="834"/>
      <c r="BG906" s="842"/>
      <c r="BH906" s="843"/>
      <c r="BI906" s="843"/>
      <c r="ET906" s="33"/>
      <c r="EU906" s="37">
        <f t="shared" si="203"/>
        <v>0</v>
      </c>
      <c r="EV906" s="37" t="str">
        <f t="shared" si="204"/>
        <v/>
      </c>
      <c r="EX906" s="21">
        <f>IF(AND(OR($M906=PL①!$A$25,$M906=PL①!$A$26,$M906=PL①!$A$27),OR($AG906=PL①!$H$26,$AG906=PL①!$H$27,$AG906=PL①!$H$28)),1,0)</f>
        <v>0</v>
      </c>
      <c r="EY906" s="21">
        <f t="shared" si="205"/>
        <v>0</v>
      </c>
      <c r="EZ906" s="112">
        <f>IF($EY906=0,1,IF($O$73="",0,VLOOKUP($O$73,PL②!$A$58:$P$1517,$EY906))+IF($AD$73="",0,VLOOKUP($AD$73,PL②!$A$58:$P$1517,$EY906))+IF($AS$73="",0,VLOOKUP($AS$73,PL②!$A$58:$P$1517,$EY906)))</f>
        <v>1</v>
      </c>
      <c r="FA906" s="21" t="str">
        <f t="shared" si="206"/>
        <v/>
      </c>
      <c r="FB906" s="112"/>
      <c r="FC906" s="21">
        <f>IF(OR($M906=PL①!$A$25,$M906=PL①!$A$26,$M906=PL①!$A$28,$M906=PL①!$A$29),1,0)</f>
        <v>0</v>
      </c>
      <c r="FF906" s="21">
        <f t="shared" si="207"/>
        <v>0</v>
      </c>
      <c r="FG906" s="21">
        <f t="shared" si="208"/>
        <v>0</v>
      </c>
      <c r="FH906" s="21">
        <f>IF(AND($AG906=PL①!$H$29,OR(入力①申請書項目!$M906=PL①!$A$25,入力①申請書項目!$M906=PL①!$A$26,入力①申請書項目!$M906=PL①!$A$27)),1,0)</f>
        <v>0</v>
      </c>
      <c r="FI906" s="21">
        <f>IF(AND($O$69=PL②!$G$1,入力①申請書項目!$AG906=PL①!$H$26,OR(入力①申請書項目!$M906=PL①!$A$25,入力①申請書項目!$M906=PL①!$A$26,入力①申請書項目!$M906=PL①!$A$28,入力①申請書項目!$M906=PL①!$A$29)),1,0)</f>
        <v>0</v>
      </c>
      <c r="FJ906" s="21">
        <f>IF(AND($AT906=PL①!$D$26,OR(入力①申請書項目!$M906=PL①!$A$25,入力①申請書項目!$M906=PL①!$A$26,入力①申請書項目!$M906=PL①!$A$27)),1,0)</f>
        <v>0</v>
      </c>
      <c r="FL906" s="37" t="str">
        <f t="shared" si="209"/>
        <v/>
      </c>
      <c r="FM906" s="37" t="str">
        <f t="shared" si="210"/>
        <v/>
      </c>
      <c r="FN906" s="37" t="str">
        <f t="shared" si="211"/>
        <v/>
      </c>
      <c r="FO906" s="37" t="str">
        <f t="shared" si="212"/>
        <v/>
      </c>
      <c r="FP906" s="37" t="str">
        <f t="shared" si="213"/>
        <v/>
      </c>
      <c r="FR906" s="54">
        <f t="shared" si="214"/>
        <v>1</v>
      </c>
      <c r="FS906" s="54" t="str">
        <f t="shared" si="215"/>
        <v/>
      </c>
    </row>
    <row r="907" spans="4:175">
      <c r="D907" s="410">
        <v>739</v>
      </c>
      <c r="E907" s="842"/>
      <c r="F907" s="843"/>
      <c r="G907" s="842"/>
      <c r="H907" s="843"/>
      <c r="I907" s="843"/>
      <c r="J907" s="842"/>
      <c r="K907" s="843"/>
      <c r="L907" s="843"/>
      <c r="M907" s="842"/>
      <c r="N907" s="842"/>
      <c r="O907" s="842"/>
      <c r="P907" s="842"/>
      <c r="Q907" s="853"/>
      <c r="R907" s="853"/>
      <c r="S907" s="853"/>
      <c r="T907" s="853"/>
      <c r="U907" s="853"/>
      <c r="V907" s="853"/>
      <c r="W907" s="853"/>
      <c r="X907" s="853"/>
      <c r="Y907" s="853"/>
      <c r="Z907" s="853"/>
      <c r="AA907" s="835"/>
      <c r="AB907" s="836"/>
      <c r="AC907" s="836"/>
      <c r="AD907" s="840"/>
      <c r="AE907" s="840"/>
      <c r="AF907" s="841"/>
      <c r="AG907" s="850"/>
      <c r="AH907" s="851"/>
      <c r="AI907" s="851"/>
      <c r="AJ907" s="852"/>
      <c r="AK907" s="839"/>
      <c r="AL907" s="839"/>
      <c r="AM907" s="839"/>
      <c r="AN907" s="854"/>
      <c r="AO907" s="840"/>
      <c r="AP907" s="849">
        <f t="shared" si="216"/>
        <v>0</v>
      </c>
      <c r="AQ907" s="849"/>
      <c r="AR907" s="849"/>
      <c r="AS907" s="849"/>
      <c r="AT907" s="847"/>
      <c r="AU907" s="848"/>
      <c r="AV907" s="834"/>
      <c r="AW907" s="834"/>
      <c r="AX907" s="834"/>
      <c r="AY907" s="834"/>
      <c r="AZ907" s="834"/>
      <c r="BA907" s="834"/>
      <c r="BB907" s="834"/>
      <c r="BC907" s="834"/>
      <c r="BD907" s="844"/>
      <c r="BE907" s="845"/>
      <c r="BF907" s="846"/>
      <c r="BG907" s="842"/>
      <c r="BH907" s="843"/>
      <c r="BI907" s="843"/>
      <c r="ET907" s="33"/>
      <c r="EU907" s="37">
        <f t="shared" si="203"/>
        <v>0</v>
      </c>
      <c r="EV907" s="37" t="str">
        <f t="shared" si="204"/>
        <v/>
      </c>
      <c r="EX907" s="21">
        <f>IF(AND(OR($M907=PL①!$A$25,$M907=PL①!$A$26,$M907=PL①!$A$27),OR($AG907=PL①!$H$26,$AG907=PL①!$H$27,$AG907=PL①!$H$28)),1,0)</f>
        <v>0</v>
      </c>
      <c r="EY907" s="21">
        <f t="shared" si="205"/>
        <v>0</v>
      </c>
      <c r="EZ907" s="112">
        <f>IF($EY907=0,1,IF($O$73="",0,VLOOKUP($O$73,PL②!$A$58:$P$1517,$EY907))+IF($AD$73="",0,VLOOKUP($AD$73,PL②!$A$58:$P$1517,$EY907))+IF($AS$73="",0,VLOOKUP($AS$73,PL②!$A$58:$P$1517,$EY907)))</f>
        <v>1</v>
      </c>
      <c r="FA907" s="21" t="str">
        <f t="shared" si="206"/>
        <v/>
      </c>
      <c r="FB907" s="112"/>
      <c r="FC907" s="21">
        <f>IF(OR($M907=PL①!$A$25,$M907=PL①!$A$26,$M907=PL①!$A$28,$M907=PL①!$A$29),1,0)</f>
        <v>0</v>
      </c>
      <c r="FF907" s="21">
        <f t="shared" si="207"/>
        <v>0</v>
      </c>
      <c r="FG907" s="21">
        <f t="shared" si="208"/>
        <v>0</v>
      </c>
      <c r="FH907" s="21">
        <f>IF(AND($AG907=PL①!$H$29,OR(入力①申請書項目!$M907=PL①!$A$25,入力①申請書項目!$M907=PL①!$A$26,入力①申請書項目!$M907=PL①!$A$27)),1,0)</f>
        <v>0</v>
      </c>
      <c r="FI907" s="21">
        <f>IF(AND($O$69=PL②!$G$1,入力①申請書項目!$AG907=PL①!$H$26,OR(入力①申請書項目!$M907=PL①!$A$25,入力①申請書項目!$M907=PL①!$A$26,入力①申請書項目!$M907=PL①!$A$28,入力①申請書項目!$M907=PL①!$A$29)),1,0)</f>
        <v>0</v>
      </c>
      <c r="FJ907" s="21">
        <f>IF(AND($AT907=PL①!$D$26,OR(入力①申請書項目!$M907=PL①!$A$25,入力①申請書項目!$M907=PL①!$A$26,入力①申請書項目!$M907=PL①!$A$27)),1,0)</f>
        <v>0</v>
      </c>
      <c r="FL907" s="37" t="str">
        <f t="shared" si="209"/>
        <v/>
      </c>
      <c r="FM907" s="37" t="str">
        <f t="shared" si="210"/>
        <v/>
      </c>
      <c r="FN907" s="37" t="str">
        <f t="shared" si="211"/>
        <v/>
      </c>
      <c r="FO907" s="37" t="str">
        <f t="shared" si="212"/>
        <v/>
      </c>
      <c r="FP907" s="37" t="str">
        <f t="shared" si="213"/>
        <v/>
      </c>
      <c r="FR907" s="54">
        <f t="shared" si="214"/>
        <v>1</v>
      </c>
      <c r="FS907" s="54" t="str">
        <f t="shared" si="215"/>
        <v/>
      </c>
    </row>
    <row r="908" spans="4:175">
      <c r="D908" s="410">
        <v>740</v>
      </c>
      <c r="E908" s="842"/>
      <c r="F908" s="843"/>
      <c r="G908" s="842"/>
      <c r="H908" s="843"/>
      <c r="I908" s="843"/>
      <c r="J908" s="842"/>
      <c r="K908" s="843"/>
      <c r="L908" s="843"/>
      <c r="M908" s="842"/>
      <c r="N908" s="842"/>
      <c r="O908" s="842"/>
      <c r="P908" s="842"/>
      <c r="Q908" s="853"/>
      <c r="R908" s="853"/>
      <c r="S908" s="853"/>
      <c r="T908" s="853"/>
      <c r="U908" s="853"/>
      <c r="V908" s="853"/>
      <c r="W908" s="853"/>
      <c r="X908" s="853"/>
      <c r="Y908" s="853"/>
      <c r="Z908" s="853"/>
      <c r="AA908" s="835"/>
      <c r="AB908" s="836"/>
      <c r="AC908" s="836"/>
      <c r="AD908" s="841"/>
      <c r="AE908" s="853"/>
      <c r="AF908" s="853"/>
      <c r="AG908" s="842"/>
      <c r="AH908" s="842"/>
      <c r="AI908" s="842"/>
      <c r="AJ908" s="842"/>
      <c r="AK908" s="839"/>
      <c r="AL908" s="839"/>
      <c r="AM908" s="839"/>
      <c r="AN908" s="853"/>
      <c r="AO908" s="853"/>
      <c r="AP908" s="849">
        <f t="shared" si="216"/>
        <v>0</v>
      </c>
      <c r="AQ908" s="849"/>
      <c r="AR908" s="849"/>
      <c r="AS908" s="849"/>
      <c r="AT908" s="855"/>
      <c r="AU908" s="855"/>
      <c r="AV908" s="834"/>
      <c r="AW908" s="834"/>
      <c r="AX908" s="834"/>
      <c r="AY908" s="834"/>
      <c r="AZ908" s="834"/>
      <c r="BA908" s="834"/>
      <c r="BB908" s="834"/>
      <c r="BC908" s="834"/>
      <c r="BD908" s="834"/>
      <c r="BE908" s="834"/>
      <c r="BF908" s="834"/>
      <c r="BG908" s="842"/>
      <c r="BH908" s="843"/>
      <c r="BI908" s="843"/>
      <c r="ET908" s="33"/>
      <c r="EU908" s="37">
        <f t="shared" ref="EU908:EU971" si="217">IF($Q908="",0,1)</f>
        <v>0</v>
      </c>
      <c r="EV908" s="37" t="str">
        <f t="shared" ref="EV908:EV971" si="218">IF($Q908="","",$G908*12+$J908)</f>
        <v/>
      </c>
      <c r="EX908" s="21">
        <f>IF(AND(OR($M908=PL①!$A$25,$M908=PL①!$A$26,$M908=PL①!$A$27),OR($AG908=PL①!$H$26,$AG908=PL①!$H$27,$AG908=PL①!$H$28)),1,0)</f>
        <v>0</v>
      </c>
      <c r="EY908" s="21">
        <f t="shared" ref="EY908:EY971" si="219">IF($EX908=1,IF($AA908="埼玉県",10,0)+IF($AA908="千葉県",11,0)+IF($AA908="東京都",12,0)+IF($AA908="神奈川県",13,0)+IF($AA908="愛知県",14,0)+IF($AA908="京都府",15,0)+IF($AA908="大阪府",16,0),0)</f>
        <v>0</v>
      </c>
      <c r="EZ908" s="112">
        <f>IF($EY908=0,1,IF($O$73="",0,VLOOKUP($O$73,PL②!$A$58:$P$1517,$EY908))+IF($AD$73="",0,VLOOKUP($AD$73,PL②!$A$58:$P$1517,$EY908))+IF($AS$73="",0,VLOOKUP($AS$73,PL②!$A$58:$P$1517,$EY908)))</f>
        <v>1</v>
      </c>
      <c r="FA908" s="21" t="str">
        <f t="shared" ref="FA908:FA971" si="220">IF($EZ908=0,"No."&amp;ROW($A767)&amp;" ","")</f>
        <v/>
      </c>
      <c r="FB908" s="112"/>
      <c r="FC908" s="21">
        <f>IF(OR($M908=PL①!$A$25,$M908=PL①!$A$26,$M908=PL①!$A$28,$M908=PL①!$A$29),1,0)</f>
        <v>0</v>
      </c>
      <c r="FF908" s="21">
        <f t="shared" ref="FF908:FF971" si="221">IF(AND($EV908&lt;$EV$176,$FC908=1),1,0)</f>
        <v>0</v>
      </c>
      <c r="FG908" s="21">
        <f t="shared" ref="FG908:FG971" si="222">IF(AND($EV908&lt;$EV$176,$EX908),1,0)</f>
        <v>0</v>
      </c>
      <c r="FH908" s="21">
        <f>IF(AND($AG908=PL①!$H$29,OR(入力①申請書項目!$M908=PL①!$A$25,入力①申請書項目!$M908=PL①!$A$26,入力①申請書項目!$M908=PL①!$A$27)),1,0)</f>
        <v>0</v>
      </c>
      <c r="FI908" s="21">
        <f>IF(AND($O$69=PL②!$G$1,入力①申請書項目!$AG908=PL①!$H$26,OR(入力①申請書項目!$M908=PL①!$A$25,入力①申請書項目!$M908=PL①!$A$26,入力①申請書項目!$M908=PL①!$A$28,入力①申請書項目!$M908=PL①!$A$29)),1,0)</f>
        <v>0</v>
      </c>
      <c r="FJ908" s="21">
        <f>IF(AND($AT908=PL①!$D$26,OR(入力①申請書項目!$M908=PL①!$A$25,入力①申請書項目!$M908=PL①!$A$26,入力①申請書項目!$M908=PL①!$A$27)),1,0)</f>
        <v>0</v>
      </c>
      <c r="FL908" s="37" t="str">
        <f t="shared" ref="FL908:FL971" si="223">IF($FF908=1,"No."&amp;ROW($A767)&amp;" ","")</f>
        <v/>
      </c>
      <c r="FM908" s="37" t="str">
        <f t="shared" ref="FM908:FM971" si="224">IF($FG908=1,"No."&amp;ROW($A767)&amp;" ","")</f>
        <v/>
      </c>
      <c r="FN908" s="37" t="str">
        <f t="shared" ref="FN908:FN971" si="225">IF($FH908=1,"No."&amp;ROW($A767)&amp;" ","")</f>
        <v/>
      </c>
      <c r="FO908" s="37" t="str">
        <f t="shared" ref="FO908:FO971" si="226">IF($FI908=1,"No."&amp;ROW($A767)&amp;" ","")</f>
        <v/>
      </c>
      <c r="FP908" s="37" t="str">
        <f t="shared" ref="FP908:FP971" si="227">IF($FJ908=1,"No."&amp;ROW($A767)&amp;" ","")</f>
        <v/>
      </c>
      <c r="FR908" s="54">
        <f t="shared" ref="FR908:FR971" si="228">IF($Q908="",1,IF($M908="",0,1)*IF($AA908="",0,1)*IF($AG908="",0,1)*IF($AV908="",0,1))</f>
        <v>1</v>
      </c>
      <c r="FS908" s="54" t="str">
        <f t="shared" si="215"/>
        <v/>
      </c>
    </row>
    <row r="909" spans="4:175">
      <c r="D909" s="410">
        <v>741</v>
      </c>
      <c r="E909" s="842"/>
      <c r="F909" s="843"/>
      <c r="G909" s="842"/>
      <c r="H909" s="843"/>
      <c r="I909" s="843"/>
      <c r="J909" s="842"/>
      <c r="K909" s="843"/>
      <c r="L909" s="843"/>
      <c r="M909" s="842"/>
      <c r="N909" s="842"/>
      <c r="O909" s="842"/>
      <c r="P909" s="842"/>
      <c r="Q909" s="853"/>
      <c r="R909" s="853"/>
      <c r="S909" s="853"/>
      <c r="T909" s="853"/>
      <c r="U909" s="853"/>
      <c r="V909" s="853"/>
      <c r="W909" s="853"/>
      <c r="X909" s="853"/>
      <c r="Y909" s="853"/>
      <c r="Z909" s="853"/>
      <c r="AA909" s="837"/>
      <c r="AB909" s="838"/>
      <c r="AC909" s="838"/>
      <c r="AD909" s="841"/>
      <c r="AE909" s="853"/>
      <c r="AF909" s="853"/>
      <c r="AG909" s="842"/>
      <c r="AH909" s="842"/>
      <c r="AI909" s="842"/>
      <c r="AJ909" s="842"/>
      <c r="AK909" s="839"/>
      <c r="AL909" s="839"/>
      <c r="AM909" s="839"/>
      <c r="AN909" s="853"/>
      <c r="AO909" s="853"/>
      <c r="AP909" s="849">
        <f t="shared" si="216"/>
        <v>0</v>
      </c>
      <c r="AQ909" s="849"/>
      <c r="AR909" s="849"/>
      <c r="AS909" s="849"/>
      <c r="AT909" s="855"/>
      <c r="AU909" s="855"/>
      <c r="AV909" s="834"/>
      <c r="AW909" s="834"/>
      <c r="AX909" s="834"/>
      <c r="AY909" s="834"/>
      <c r="AZ909" s="834"/>
      <c r="BA909" s="834"/>
      <c r="BB909" s="834"/>
      <c r="BC909" s="834"/>
      <c r="BD909" s="834"/>
      <c r="BE909" s="834"/>
      <c r="BF909" s="834"/>
      <c r="BG909" s="842"/>
      <c r="BH909" s="843"/>
      <c r="BI909" s="843"/>
      <c r="ET909" s="33"/>
      <c r="EU909" s="37">
        <f t="shared" si="217"/>
        <v>0</v>
      </c>
      <c r="EV909" s="37" t="str">
        <f t="shared" si="218"/>
        <v/>
      </c>
      <c r="EX909" s="21">
        <f>IF(AND(OR($M909=PL①!$A$25,$M909=PL①!$A$26,$M909=PL①!$A$27),OR($AG909=PL①!$H$26,$AG909=PL①!$H$27,$AG909=PL①!$H$28)),1,0)</f>
        <v>0</v>
      </c>
      <c r="EY909" s="21">
        <f t="shared" si="219"/>
        <v>0</v>
      </c>
      <c r="EZ909" s="112">
        <f>IF($EY909=0,1,IF($O$73="",0,VLOOKUP($O$73,PL②!$A$58:$P$1517,$EY909))+IF($AD$73="",0,VLOOKUP($AD$73,PL②!$A$58:$P$1517,$EY909))+IF($AS$73="",0,VLOOKUP($AS$73,PL②!$A$58:$P$1517,$EY909)))</f>
        <v>1</v>
      </c>
      <c r="FA909" s="21" t="str">
        <f t="shared" si="220"/>
        <v/>
      </c>
      <c r="FB909" s="112"/>
      <c r="FC909" s="21">
        <f>IF(OR($M909=PL①!$A$25,$M909=PL①!$A$26,$M909=PL①!$A$28,$M909=PL①!$A$29),1,0)</f>
        <v>0</v>
      </c>
      <c r="FF909" s="21">
        <f t="shared" si="221"/>
        <v>0</v>
      </c>
      <c r="FG909" s="21">
        <f t="shared" si="222"/>
        <v>0</v>
      </c>
      <c r="FH909" s="21">
        <f>IF(AND($AG909=PL①!$H$29,OR(入力①申請書項目!$M909=PL①!$A$25,入力①申請書項目!$M909=PL①!$A$26,入力①申請書項目!$M909=PL①!$A$27)),1,0)</f>
        <v>0</v>
      </c>
      <c r="FI909" s="21">
        <f>IF(AND($O$69=PL②!$G$1,入力①申請書項目!$AG909=PL①!$H$26,OR(入力①申請書項目!$M909=PL①!$A$25,入力①申請書項目!$M909=PL①!$A$26,入力①申請書項目!$M909=PL①!$A$28,入力①申請書項目!$M909=PL①!$A$29)),1,0)</f>
        <v>0</v>
      </c>
      <c r="FJ909" s="21">
        <f>IF(AND($AT909=PL①!$D$26,OR(入力①申請書項目!$M909=PL①!$A$25,入力①申請書項目!$M909=PL①!$A$26,入力①申請書項目!$M909=PL①!$A$27)),1,0)</f>
        <v>0</v>
      </c>
      <c r="FL909" s="37" t="str">
        <f t="shared" si="223"/>
        <v/>
      </c>
      <c r="FM909" s="37" t="str">
        <f t="shared" si="224"/>
        <v/>
      </c>
      <c r="FN909" s="37" t="str">
        <f t="shared" si="225"/>
        <v/>
      </c>
      <c r="FO909" s="37" t="str">
        <f t="shared" si="226"/>
        <v/>
      </c>
      <c r="FP909" s="37" t="str">
        <f t="shared" si="227"/>
        <v/>
      </c>
      <c r="FR909" s="54">
        <f t="shared" si="228"/>
        <v>1</v>
      </c>
      <c r="FS909" s="54" t="str">
        <f t="shared" si="215"/>
        <v/>
      </c>
    </row>
    <row r="910" spans="4:175">
      <c r="D910" s="410">
        <v>742</v>
      </c>
      <c r="E910" s="842"/>
      <c r="F910" s="843"/>
      <c r="G910" s="842"/>
      <c r="H910" s="843"/>
      <c r="I910" s="843"/>
      <c r="J910" s="842"/>
      <c r="K910" s="843"/>
      <c r="L910" s="843"/>
      <c r="M910" s="842"/>
      <c r="N910" s="842"/>
      <c r="O910" s="842"/>
      <c r="P910" s="842"/>
      <c r="Q910" s="853"/>
      <c r="R910" s="853"/>
      <c r="S910" s="853"/>
      <c r="T910" s="853"/>
      <c r="U910" s="853"/>
      <c r="V910" s="853"/>
      <c r="W910" s="853"/>
      <c r="X910" s="853"/>
      <c r="Y910" s="853"/>
      <c r="Z910" s="853"/>
      <c r="AA910" s="835"/>
      <c r="AB910" s="836"/>
      <c r="AC910" s="836"/>
      <c r="AD910" s="840"/>
      <c r="AE910" s="840"/>
      <c r="AF910" s="841"/>
      <c r="AG910" s="850"/>
      <c r="AH910" s="851"/>
      <c r="AI910" s="851"/>
      <c r="AJ910" s="852"/>
      <c r="AK910" s="839"/>
      <c r="AL910" s="839"/>
      <c r="AM910" s="839"/>
      <c r="AN910" s="854"/>
      <c r="AO910" s="840"/>
      <c r="AP910" s="849">
        <f t="shared" si="216"/>
        <v>0</v>
      </c>
      <c r="AQ910" s="849"/>
      <c r="AR910" s="849"/>
      <c r="AS910" s="849"/>
      <c r="AT910" s="847"/>
      <c r="AU910" s="848"/>
      <c r="AV910" s="834"/>
      <c r="AW910" s="834"/>
      <c r="AX910" s="834"/>
      <c r="AY910" s="834"/>
      <c r="AZ910" s="834"/>
      <c r="BA910" s="834"/>
      <c r="BB910" s="834"/>
      <c r="BC910" s="834"/>
      <c r="BD910" s="844"/>
      <c r="BE910" s="845"/>
      <c r="BF910" s="846"/>
      <c r="BG910" s="842"/>
      <c r="BH910" s="843"/>
      <c r="BI910" s="843"/>
      <c r="ET910" s="33"/>
      <c r="EU910" s="37">
        <f t="shared" si="217"/>
        <v>0</v>
      </c>
      <c r="EV910" s="37" t="str">
        <f t="shared" si="218"/>
        <v/>
      </c>
      <c r="EX910" s="21">
        <f>IF(AND(OR($M910=PL①!$A$25,$M910=PL①!$A$26,$M910=PL①!$A$27),OR($AG910=PL①!$H$26,$AG910=PL①!$H$27,$AG910=PL①!$H$28)),1,0)</f>
        <v>0</v>
      </c>
      <c r="EY910" s="21">
        <f t="shared" si="219"/>
        <v>0</v>
      </c>
      <c r="EZ910" s="112">
        <f>IF($EY910=0,1,IF($O$73="",0,VLOOKUP($O$73,PL②!$A$58:$P$1517,$EY910))+IF($AD$73="",0,VLOOKUP($AD$73,PL②!$A$58:$P$1517,$EY910))+IF($AS$73="",0,VLOOKUP($AS$73,PL②!$A$58:$P$1517,$EY910)))</f>
        <v>1</v>
      </c>
      <c r="FA910" s="21" t="str">
        <f t="shared" si="220"/>
        <v/>
      </c>
      <c r="FB910" s="112"/>
      <c r="FC910" s="21">
        <f>IF(OR($M910=PL①!$A$25,$M910=PL①!$A$26,$M910=PL①!$A$28,$M910=PL①!$A$29),1,0)</f>
        <v>0</v>
      </c>
      <c r="FF910" s="21">
        <f t="shared" si="221"/>
        <v>0</v>
      </c>
      <c r="FG910" s="21">
        <f t="shared" si="222"/>
        <v>0</v>
      </c>
      <c r="FH910" s="21">
        <f>IF(AND($AG910=PL①!$H$29,OR(入力①申請書項目!$M910=PL①!$A$25,入力①申請書項目!$M910=PL①!$A$26,入力①申請書項目!$M910=PL①!$A$27)),1,0)</f>
        <v>0</v>
      </c>
      <c r="FI910" s="21">
        <f>IF(AND($O$69=PL②!$G$1,入力①申請書項目!$AG910=PL①!$H$26,OR(入力①申請書項目!$M910=PL①!$A$25,入力①申請書項目!$M910=PL①!$A$26,入力①申請書項目!$M910=PL①!$A$28,入力①申請書項目!$M910=PL①!$A$29)),1,0)</f>
        <v>0</v>
      </c>
      <c r="FJ910" s="21">
        <f>IF(AND($AT910=PL①!$D$26,OR(入力①申請書項目!$M910=PL①!$A$25,入力①申請書項目!$M910=PL①!$A$26,入力①申請書項目!$M910=PL①!$A$27)),1,0)</f>
        <v>0</v>
      </c>
      <c r="FL910" s="37" t="str">
        <f t="shared" si="223"/>
        <v/>
      </c>
      <c r="FM910" s="37" t="str">
        <f t="shared" si="224"/>
        <v/>
      </c>
      <c r="FN910" s="37" t="str">
        <f t="shared" si="225"/>
        <v/>
      </c>
      <c r="FO910" s="37" t="str">
        <f t="shared" si="226"/>
        <v/>
      </c>
      <c r="FP910" s="37" t="str">
        <f t="shared" si="227"/>
        <v/>
      </c>
      <c r="FR910" s="54">
        <f t="shared" si="228"/>
        <v>1</v>
      </c>
      <c r="FS910" s="54" t="str">
        <f t="shared" si="215"/>
        <v/>
      </c>
    </row>
    <row r="911" spans="4:175">
      <c r="D911" s="410">
        <v>743</v>
      </c>
      <c r="E911" s="842"/>
      <c r="F911" s="843"/>
      <c r="G911" s="842"/>
      <c r="H911" s="843"/>
      <c r="I911" s="843"/>
      <c r="J911" s="842"/>
      <c r="K911" s="843"/>
      <c r="L911" s="843"/>
      <c r="M911" s="842"/>
      <c r="N911" s="842"/>
      <c r="O911" s="842"/>
      <c r="P911" s="842"/>
      <c r="Q911" s="853"/>
      <c r="R911" s="853"/>
      <c r="S911" s="853"/>
      <c r="T911" s="853"/>
      <c r="U911" s="853"/>
      <c r="V911" s="853"/>
      <c r="W911" s="853"/>
      <c r="X911" s="853"/>
      <c r="Y911" s="853"/>
      <c r="Z911" s="853"/>
      <c r="AA911" s="835"/>
      <c r="AB911" s="836"/>
      <c r="AC911" s="836"/>
      <c r="AD911" s="841"/>
      <c r="AE911" s="853"/>
      <c r="AF911" s="853"/>
      <c r="AG911" s="842"/>
      <c r="AH911" s="842"/>
      <c r="AI911" s="842"/>
      <c r="AJ911" s="842"/>
      <c r="AK911" s="839"/>
      <c r="AL911" s="839"/>
      <c r="AM911" s="839"/>
      <c r="AN911" s="853"/>
      <c r="AO911" s="853"/>
      <c r="AP911" s="849">
        <f t="shared" si="216"/>
        <v>0</v>
      </c>
      <c r="AQ911" s="849"/>
      <c r="AR911" s="849"/>
      <c r="AS911" s="849"/>
      <c r="AT911" s="855"/>
      <c r="AU911" s="855"/>
      <c r="AV911" s="834"/>
      <c r="AW911" s="834"/>
      <c r="AX911" s="834"/>
      <c r="AY911" s="834"/>
      <c r="AZ911" s="834"/>
      <c r="BA911" s="834"/>
      <c r="BB911" s="834"/>
      <c r="BC911" s="834"/>
      <c r="BD911" s="834"/>
      <c r="BE911" s="834"/>
      <c r="BF911" s="834"/>
      <c r="BG911" s="842"/>
      <c r="BH911" s="843"/>
      <c r="BI911" s="843"/>
      <c r="ET911" s="33"/>
      <c r="EU911" s="37">
        <f t="shared" si="217"/>
        <v>0</v>
      </c>
      <c r="EV911" s="37" t="str">
        <f t="shared" si="218"/>
        <v/>
      </c>
      <c r="EX911" s="21">
        <f>IF(AND(OR($M911=PL①!$A$25,$M911=PL①!$A$26,$M911=PL①!$A$27),OR($AG911=PL①!$H$26,$AG911=PL①!$H$27,$AG911=PL①!$H$28)),1,0)</f>
        <v>0</v>
      </c>
      <c r="EY911" s="21">
        <f t="shared" si="219"/>
        <v>0</v>
      </c>
      <c r="EZ911" s="112">
        <f>IF($EY911=0,1,IF($O$73="",0,VLOOKUP($O$73,PL②!$A$58:$P$1517,$EY911))+IF($AD$73="",0,VLOOKUP($AD$73,PL②!$A$58:$P$1517,$EY911))+IF($AS$73="",0,VLOOKUP($AS$73,PL②!$A$58:$P$1517,$EY911)))</f>
        <v>1</v>
      </c>
      <c r="FA911" s="21" t="str">
        <f t="shared" si="220"/>
        <v/>
      </c>
      <c r="FB911" s="112"/>
      <c r="FC911" s="21">
        <f>IF(OR($M911=PL①!$A$25,$M911=PL①!$A$26,$M911=PL①!$A$28,$M911=PL①!$A$29),1,0)</f>
        <v>0</v>
      </c>
      <c r="FF911" s="21">
        <f t="shared" si="221"/>
        <v>0</v>
      </c>
      <c r="FG911" s="21">
        <f t="shared" si="222"/>
        <v>0</v>
      </c>
      <c r="FH911" s="21">
        <f>IF(AND($AG911=PL①!$H$29,OR(入力①申請書項目!$M911=PL①!$A$25,入力①申請書項目!$M911=PL①!$A$26,入力①申請書項目!$M911=PL①!$A$27)),1,0)</f>
        <v>0</v>
      </c>
      <c r="FI911" s="21">
        <f>IF(AND($O$69=PL②!$G$1,入力①申請書項目!$AG911=PL①!$H$26,OR(入力①申請書項目!$M911=PL①!$A$25,入力①申請書項目!$M911=PL①!$A$26,入力①申請書項目!$M911=PL①!$A$28,入力①申請書項目!$M911=PL①!$A$29)),1,0)</f>
        <v>0</v>
      </c>
      <c r="FJ911" s="21">
        <f>IF(AND($AT911=PL①!$D$26,OR(入力①申請書項目!$M911=PL①!$A$25,入力①申請書項目!$M911=PL①!$A$26,入力①申請書項目!$M911=PL①!$A$27)),1,0)</f>
        <v>0</v>
      </c>
      <c r="FL911" s="37" t="str">
        <f t="shared" si="223"/>
        <v/>
      </c>
      <c r="FM911" s="37" t="str">
        <f t="shared" si="224"/>
        <v/>
      </c>
      <c r="FN911" s="37" t="str">
        <f t="shared" si="225"/>
        <v/>
      </c>
      <c r="FO911" s="37" t="str">
        <f t="shared" si="226"/>
        <v/>
      </c>
      <c r="FP911" s="37" t="str">
        <f t="shared" si="227"/>
        <v/>
      </c>
      <c r="FR911" s="54">
        <f t="shared" si="228"/>
        <v>1</v>
      </c>
      <c r="FS911" s="54" t="str">
        <f t="shared" si="215"/>
        <v/>
      </c>
    </row>
    <row r="912" spans="4:175">
      <c r="D912" s="410">
        <v>744</v>
      </c>
      <c r="E912" s="842"/>
      <c r="F912" s="843"/>
      <c r="G912" s="842"/>
      <c r="H912" s="843"/>
      <c r="I912" s="843"/>
      <c r="J912" s="842"/>
      <c r="K912" s="843"/>
      <c r="L912" s="843"/>
      <c r="M912" s="842"/>
      <c r="N912" s="842"/>
      <c r="O912" s="842"/>
      <c r="P912" s="842"/>
      <c r="Q912" s="853"/>
      <c r="R912" s="853"/>
      <c r="S912" s="853"/>
      <c r="T912" s="853"/>
      <c r="U912" s="853"/>
      <c r="V912" s="853"/>
      <c r="W912" s="853"/>
      <c r="X912" s="853"/>
      <c r="Y912" s="853"/>
      <c r="Z912" s="853"/>
      <c r="AA912" s="837"/>
      <c r="AB912" s="838"/>
      <c r="AC912" s="838"/>
      <c r="AD912" s="841"/>
      <c r="AE912" s="853"/>
      <c r="AF912" s="853"/>
      <c r="AG912" s="842"/>
      <c r="AH912" s="842"/>
      <c r="AI912" s="842"/>
      <c r="AJ912" s="842"/>
      <c r="AK912" s="839"/>
      <c r="AL912" s="839"/>
      <c r="AM912" s="839"/>
      <c r="AN912" s="853"/>
      <c r="AO912" s="853"/>
      <c r="AP912" s="849">
        <f t="shared" si="216"/>
        <v>0</v>
      </c>
      <c r="AQ912" s="849"/>
      <c r="AR912" s="849"/>
      <c r="AS912" s="849"/>
      <c r="AT912" s="855"/>
      <c r="AU912" s="855"/>
      <c r="AV912" s="834"/>
      <c r="AW912" s="834"/>
      <c r="AX912" s="834"/>
      <c r="AY912" s="834"/>
      <c r="AZ912" s="834"/>
      <c r="BA912" s="834"/>
      <c r="BB912" s="834"/>
      <c r="BC912" s="834"/>
      <c r="BD912" s="834"/>
      <c r="BE912" s="834"/>
      <c r="BF912" s="834"/>
      <c r="BG912" s="842"/>
      <c r="BH912" s="843"/>
      <c r="BI912" s="843"/>
      <c r="ET912" s="33"/>
      <c r="EU912" s="37">
        <f t="shared" si="217"/>
        <v>0</v>
      </c>
      <c r="EV912" s="37" t="str">
        <f t="shared" si="218"/>
        <v/>
      </c>
      <c r="EX912" s="21">
        <f>IF(AND(OR($M912=PL①!$A$25,$M912=PL①!$A$26,$M912=PL①!$A$27),OR($AG912=PL①!$H$26,$AG912=PL①!$H$27,$AG912=PL①!$H$28)),1,0)</f>
        <v>0</v>
      </c>
      <c r="EY912" s="21">
        <f t="shared" si="219"/>
        <v>0</v>
      </c>
      <c r="EZ912" s="112">
        <f>IF($EY912=0,1,IF($O$73="",0,VLOOKUP($O$73,PL②!$A$58:$P$1517,$EY912))+IF($AD$73="",0,VLOOKUP($AD$73,PL②!$A$58:$P$1517,$EY912))+IF($AS$73="",0,VLOOKUP($AS$73,PL②!$A$58:$P$1517,$EY912)))</f>
        <v>1</v>
      </c>
      <c r="FA912" s="21" t="str">
        <f t="shared" si="220"/>
        <v/>
      </c>
      <c r="FB912" s="112"/>
      <c r="FC912" s="21">
        <f>IF(OR($M912=PL①!$A$25,$M912=PL①!$A$26,$M912=PL①!$A$28,$M912=PL①!$A$29),1,0)</f>
        <v>0</v>
      </c>
      <c r="FF912" s="21">
        <f t="shared" si="221"/>
        <v>0</v>
      </c>
      <c r="FG912" s="21">
        <f t="shared" si="222"/>
        <v>0</v>
      </c>
      <c r="FH912" s="21">
        <f>IF(AND($AG912=PL①!$H$29,OR(入力①申請書項目!$M912=PL①!$A$25,入力①申請書項目!$M912=PL①!$A$26,入力①申請書項目!$M912=PL①!$A$27)),1,0)</f>
        <v>0</v>
      </c>
      <c r="FI912" s="21">
        <f>IF(AND($O$69=PL②!$G$1,入力①申請書項目!$AG912=PL①!$H$26,OR(入力①申請書項目!$M912=PL①!$A$25,入力①申請書項目!$M912=PL①!$A$26,入力①申請書項目!$M912=PL①!$A$28,入力①申請書項目!$M912=PL①!$A$29)),1,0)</f>
        <v>0</v>
      </c>
      <c r="FJ912" s="21">
        <f>IF(AND($AT912=PL①!$D$26,OR(入力①申請書項目!$M912=PL①!$A$25,入力①申請書項目!$M912=PL①!$A$26,入力①申請書項目!$M912=PL①!$A$27)),1,0)</f>
        <v>0</v>
      </c>
      <c r="FL912" s="37" t="str">
        <f t="shared" si="223"/>
        <v/>
      </c>
      <c r="FM912" s="37" t="str">
        <f t="shared" si="224"/>
        <v/>
      </c>
      <c r="FN912" s="37" t="str">
        <f t="shared" si="225"/>
        <v/>
      </c>
      <c r="FO912" s="37" t="str">
        <f t="shared" si="226"/>
        <v/>
      </c>
      <c r="FP912" s="37" t="str">
        <f t="shared" si="227"/>
        <v/>
      </c>
      <c r="FR912" s="54">
        <f t="shared" si="228"/>
        <v>1</v>
      </c>
      <c r="FS912" s="54" t="str">
        <f t="shared" ref="FS912:FS975" si="229">IF(FR912=0,"No."&amp;ROW(A744)&amp;" ","")</f>
        <v/>
      </c>
    </row>
    <row r="913" spans="4:175">
      <c r="D913" s="410">
        <v>745</v>
      </c>
      <c r="E913" s="842"/>
      <c r="F913" s="843"/>
      <c r="G913" s="842"/>
      <c r="H913" s="843"/>
      <c r="I913" s="843"/>
      <c r="J913" s="842"/>
      <c r="K913" s="843"/>
      <c r="L913" s="843"/>
      <c r="M913" s="842"/>
      <c r="N913" s="842"/>
      <c r="O913" s="842"/>
      <c r="P913" s="842"/>
      <c r="Q913" s="853"/>
      <c r="R913" s="853"/>
      <c r="S913" s="853"/>
      <c r="T913" s="853"/>
      <c r="U913" s="853"/>
      <c r="V913" s="853"/>
      <c r="W913" s="853"/>
      <c r="X913" s="853"/>
      <c r="Y913" s="853"/>
      <c r="Z913" s="853"/>
      <c r="AA913" s="835"/>
      <c r="AB913" s="836"/>
      <c r="AC913" s="836"/>
      <c r="AD913" s="840"/>
      <c r="AE913" s="840"/>
      <c r="AF913" s="841"/>
      <c r="AG913" s="850"/>
      <c r="AH913" s="851"/>
      <c r="AI913" s="851"/>
      <c r="AJ913" s="852"/>
      <c r="AK913" s="839"/>
      <c r="AL913" s="839"/>
      <c r="AM913" s="839"/>
      <c r="AN913" s="854"/>
      <c r="AO913" s="840"/>
      <c r="AP913" s="849">
        <f t="shared" si="216"/>
        <v>0</v>
      </c>
      <c r="AQ913" s="849"/>
      <c r="AR913" s="849"/>
      <c r="AS913" s="849"/>
      <c r="AT913" s="847"/>
      <c r="AU913" s="848"/>
      <c r="AV913" s="834"/>
      <c r="AW913" s="834"/>
      <c r="AX913" s="834"/>
      <c r="AY913" s="834"/>
      <c r="AZ913" s="834"/>
      <c r="BA913" s="834"/>
      <c r="BB913" s="834"/>
      <c r="BC913" s="834"/>
      <c r="BD913" s="844"/>
      <c r="BE913" s="845"/>
      <c r="BF913" s="846"/>
      <c r="BG913" s="842"/>
      <c r="BH913" s="843"/>
      <c r="BI913" s="843"/>
      <c r="ET913" s="33"/>
      <c r="EU913" s="37">
        <f t="shared" si="217"/>
        <v>0</v>
      </c>
      <c r="EV913" s="37" t="str">
        <f t="shared" si="218"/>
        <v/>
      </c>
      <c r="EX913" s="21">
        <f>IF(AND(OR($M913=PL①!$A$25,$M913=PL①!$A$26,$M913=PL①!$A$27),OR($AG913=PL①!$H$26,$AG913=PL①!$H$27,$AG913=PL①!$H$28)),1,0)</f>
        <v>0</v>
      </c>
      <c r="EY913" s="21">
        <f t="shared" si="219"/>
        <v>0</v>
      </c>
      <c r="EZ913" s="112">
        <f>IF($EY913=0,1,IF($O$73="",0,VLOOKUP($O$73,PL②!$A$58:$P$1517,$EY913))+IF($AD$73="",0,VLOOKUP($AD$73,PL②!$A$58:$P$1517,$EY913))+IF($AS$73="",0,VLOOKUP($AS$73,PL②!$A$58:$P$1517,$EY913)))</f>
        <v>1</v>
      </c>
      <c r="FA913" s="21" t="str">
        <f t="shared" si="220"/>
        <v/>
      </c>
      <c r="FB913" s="112"/>
      <c r="FC913" s="21">
        <f>IF(OR($M913=PL①!$A$25,$M913=PL①!$A$26,$M913=PL①!$A$28,$M913=PL①!$A$29),1,0)</f>
        <v>0</v>
      </c>
      <c r="FF913" s="21">
        <f t="shared" si="221"/>
        <v>0</v>
      </c>
      <c r="FG913" s="21">
        <f t="shared" si="222"/>
        <v>0</v>
      </c>
      <c r="FH913" s="21">
        <f>IF(AND($AG913=PL①!$H$29,OR(入力①申請書項目!$M913=PL①!$A$25,入力①申請書項目!$M913=PL①!$A$26,入力①申請書項目!$M913=PL①!$A$27)),1,0)</f>
        <v>0</v>
      </c>
      <c r="FI913" s="21">
        <f>IF(AND($O$69=PL②!$G$1,入力①申請書項目!$AG913=PL①!$H$26,OR(入力①申請書項目!$M913=PL①!$A$25,入力①申請書項目!$M913=PL①!$A$26,入力①申請書項目!$M913=PL①!$A$28,入力①申請書項目!$M913=PL①!$A$29)),1,0)</f>
        <v>0</v>
      </c>
      <c r="FJ913" s="21">
        <f>IF(AND($AT913=PL①!$D$26,OR(入力①申請書項目!$M913=PL①!$A$25,入力①申請書項目!$M913=PL①!$A$26,入力①申請書項目!$M913=PL①!$A$27)),1,0)</f>
        <v>0</v>
      </c>
      <c r="FL913" s="37" t="str">
        <f t="shared" si="223"/>
        <v/>
      </c>
      <c r="FM913" s="37" t="str">
        <f t="shared" si="224"/>
        <v/>
      </c>
      <c r="FN913" s="37" t="str">
        <f t="shared" si="225"/>
        <v/>
      </c>
      <c r="FO913" s="37" t="str">
        <f t="shared" si="226"/>
        <v/>
      </c>
      <c r="FP913" s="37" t="str">
        <f t="shared" si="227"/>
        <v/>
      </c>
      <c r="FR913" s="54">
        <f t="shared" si="228"/>
        <v>1</v>
      </c>
      <c r="FS913" s="54" t="str">
        <f t="shared" si="229"/>
        <v/>
      </c>
    </row>
    <row r="914" spans="4:175">
      <c r="D914" s="410">
        <v>746</v>
      </c>
      <c r="E914" s="842"/>
      <c r="F914" s="843"/>
      <c r="G914" s="842"/>
      <c r="H914" s="843"/>
      <c r="I914" s="843"/>
      <c r="J914" s="842"/>
      <c r="K914" s="843"/>
      <c r="L914" s="843"/>
      <c r="M914" s="842"/>
      <c r="N914" s="842"/>
      <c r="O914" s="842"/>
      <c r="P914" s="842"/>
      <c r="Q914" s="853"/>
      <c r="R914" s="853"/>
      <c r="S914" s="853"/>
      <c r="T914" s="853"/>
      <c r="U914" s="853"/>
      <c r="V914" s="853"/>
      <c r="W914" s="853"/>
      <c r="X914" s="853"/>
      <c r="Y914" s="853"/>
      <c r="Z914" s="853"/>
      <c r="AA914" s="835"/>
      <c r="AB914" s="836"/>
      <c r="AC914" s="836"/>
      <c r="AD914" s="841"/>
      <c r="AE914" s="853"/>
      <c r="AF914" s="853"/>
      <c r="AG914" s="842"/>
      <c r="AH914" s="842"/>
      <c r="AI914" s="842"/>
      <c r="AJ914" s="842"/>
      <c r="AK914" s="839"/>
      <c r="AL914" s="839"/>
      <c r="AM914" s="839"/>
      <c r="AN914" s="853"/>
      <c r="AO914" s="853"/>
      <c r="AP914" s="849">
        <f t="shared" si="216"/>
        <v>0</v>
      </c>
      <c r="AQ914" s="849"/>
      <c r="AR914" s="849"/>
      <c r="AS914" s="849"/>
      <c r="AT914" s="855"/>
      <c r="AU914" s="855"/>
      <c r="AV914" s="834"/>
      <c r="AW914" s="834"/>
      <c r="AX914" s="834"/>
      <c r="AY914" s="834"/>
      <c r="AZ914" s="834"/>
      <c r="BA914" s="834"/>
      <c r="BB914" s="834"/>
      <c r="BC914" s="834"/>
      <c r="BD914" s="834"/>
      <c r="BE914" s="834"/>
      <c r="BF914" s="834"/>
      <c r="BG914" s="842"/>
      <c r="BH914" s="843"/>
      <c r="BI914" s="843"/>
      <c r="ET914" s="33"/>
      <c r="EU914" s="37">
        <f t="shared" si="217"/>
        <v>0</v>
      </c>
      <c r="EV914" s="37" t="str">
        <f t="shared" si="218"/>
        <v/>
      </c>
      <c r="EX914" s="21">
        <f>IF(AND(OR($M914=PL①!$A$25,$M914=PL①!$A$26,$M914=PL①!$A$27),OR($AG914=PL①!$H$26,$AG914=PL①!$H$27,$AG914=PL①!$H$28)),1,0)</f>
        <v>0</v>
      </c>
      <c r="EY914" s="21">
        <f t="shared" si="219"/>
        <v>0</v>
      </c>
      <c r="EZ914" s="112">
        <f>IF($EY914=0,1,IF($O$73="",0,VLOOKUP($O$73,PL②!$A$58:$P$1517,$EY914))+IF($AD$73="",0,VLOOKUP($AD$73,PL②!$A$58:$P$1517,$EY914))+IF($AS$73="",0,VLOOKUP($AS$73,PL②!$A$58:$P$1517,$EY914)))</f>
        <v>1</v>
      </c>
      <c r="FA914" s="21" t="str">
        <f t="shared" si="220"/>
        <v/>
      </c>
      <c r="FB914" s="112"/>
      <c r="FC914" s="21">
        <f>IF(OR($M914=PL①!$A$25,$M914=PL①!$A$26,$M914=PL①!$A$28,$M914=PL①!$A$29),1,0)</f>
        <v>0</v>
      </c>
      <c r="FF914" s="21">
        <f t="shared" si="221"/>
        <v>0</v>
      </c>
      <c r="FG914" s="21">
        <f t="shared" si="222"/>
        <v>0</v>
      </c>
      <c r="FH914" s="21">
        <f>IF(AND($AG914=PL①!$H$29,OR(入力①申請書項目!$M914=PL①!$A$25,入力①申請書項目!$M914=PL①!$A$26,入力①申請書項目!$M914=PL①!$A$27)),1,0)</f>
        <v>0</v>
      </c>
      <c r="FI914" s="21">
        <f>IF(AND($O$69=PL②!$G$1,入力①申請書項目!$AG914=PL①!$H$26,OR(入力①申請書項目!$M914=PL①!$A$25,入力①申請書項目!$M914=PL①!$A$26,入力①申請書項目!$M914=PL①!$A$28,入力①申請書項目!$M914=PL①!$A$29)),1,0)</f>
        <v>0</v>
      </c>
      <c r="FJ914" s="21">
        <f>IF(AND($AT914=PL①!$D$26,OR(入力①申請書項目!$M914=PL①!$A$25,入力①申請書項目!$M914=PL①!$A$26,入力①申請書項目!$M914=PL①!$A$27)),1,0)</f>
        <v>0</v>
      </c>
      <c r="FL914" s="37" t="str">
        <f t="shared" si="223"/>
        <v/>
      </c>
      <c r="FM914" s="37" t="str">
        <f t="shared" si="224"/>
        <v/>
      </c>
      <c r="FN914" s="37" t="str">
        <f t="shared" si="225"/>
        <v/>
      </c>
      <c r="FO914" s="37" t="str">
        <f t="shared" si="226"/>
        <v/>
      </c>
      <c r="FP914" s="37" t="str">
        <f t="shared" si="227"/>
        <v/>
      </c>
      <c r="FR914" s="54">
        <f t="shared" si="228"/>
        <v>1</v>
      </c>
      <c r="FS914" s="54" t="str">
        <f t="shared" si="229"/>
        <v/>
      </c>
    </row>
    <row r="915" spans="4:175">
      <c r="D915" s="410">
        <v>747</v>
      </c>
      <c r="E915" s="842"/>
      <c r="F915" s="843"/>
      <c r="G915" s="842"/>
      <c r="H915" s="843"/>
      <c r="I915" s="843"/>
      <c r="J915" s="842"/>
      <c r="K915" s="843"/>
      <c r="L915" s="843"/>
      <c r="M915" s="842"/>
      <c r="N915" s="842"/>
      <c r="O915" s="842"/>
      <c r="P915" s="842"/>
      <c r="Q915" s="853"/>
      <c r="R915" s="853"/>
      <c r="S915" s="853"/>
      <c r="T915" s="853"/>
      <c r="U915" s="853"/>
      <c r="V915" s="853"/>
      <c r="W915" s="853"/>
      <c r="X915" s="853"/>
      <c r="Y915" s="853"/>
      <c r="Z915" s="853"/>
      <c r="AA915" s="837"/>
      <c r="AB915" s="838"/>
      <c r="AC915" s="838"/>
      <c r="AD915" s="841"/>
      <c r="AE915" s="853"/>
      <c r="AF915" s="853"/>
      <c r="AG915" s="842"/>
      <c r="AH915" s="842"/>
      <c r="AI915" s="842"/>
      <c r="AJ915" s="842"/>
      <c r="AK915" s="839"/>
      <c r="AL915" s="839"/>
      <c r="AM915" s="839"/>
      <c r="AN915" s="853"/>
      <c r="AO915" s="853"/>
      <c r="AP915" s="849">
        <f t="shared" si="216"/>
        <v>0</v>
      </c>
      <c r="AQ915" s="849"/>
      <c r="AR915" s="849"/>
      <c r="AS915" s="849"/>
      <c r="AT915" s="855"/>
      <c r="AU915" s="855"/>
      <c r="AV915" s="834"/>
      <c r="AW915" s="834"/>
      <c r="AX915" s="834"/>
      <c r="AY915" s="834"/>
      <c r="AZ915" s="834"/>
      <c r="BA915" s="834"/>
      <c r="BB915" s="834"/>
      <c r="BC915" s="834"/>
      <c r="BD915" s="834"/>
      <c r="BE915" s="834"/>
      <c r="BF915" s="834"/>
      <c r="BG915" s="842"/>
      <c r="BH915" s="843"/>
      <c r="BI915" s="843"/>
      <c r="ET915" s="33"/>
      <c r="EU915" s="37">
        <f t="shared" si="217"/>
        <v>0</v>
      </c>
      <c r="EV915" s="37" t="str">
        <f t="shared" si="218"/>
        <v/>
      </c>
      <c r="EX915" s="21">
        <f>IF(AND(OR($M915=PL①!$A$25,$M915=PL①!$A$26,$M915=PL①!$A$27),OR($AG915=PL①!$H$26,$AG915=PL①!$H$27,$AG915=PL①!$H$28)),1,0)</f>
        <v>0</v>
      </c>
      <c r="EY915" s="21">
        <f t="shared" si="219"/>
        <v>0</v>
      </c>
      <c r="EZ915" s="112">
        <f>IF($EY915=0,1,IF($O$73="",0,VLOOKUP($O$73,PL②!$A$58:$P$1517,$EY915))+IF($AD$73="",0,VLOOKUP($AD$73,PL②!$A$58:$P$1517,$EY915))+IF($AS$73="",0,VLOOKUP($AS$73,PL②!$A$58:$P$1517,$EY915)))</f>
        <v>1</v>
      </c>
      <c r="FA915" s="21" t="str">
        <f t="shared" si="220"/>
        <v/>
      </c>
      <c r="FB915" s="112"/>
      <c r="FC915" s="21">
        <f>IF(OR($M915=PL①!$A$25,$M915=PL①!$A$26,$M915=PL①!$A$28,$M915=PL①!$A$29),1,0)</f>
        <v>0</v>
      </c>
      <c r="FF915" s="21">
        <f t="shared" si="221"/>
        <v>0</v>
      </c>
      <c r="FG915" s="21">
        <f t="shared" si="222"/>
        <v>0</v>
      </c>
      <c r="FH915" s="21">
        <f>IF(AND($AG915=PL①!$H$29,OR(入力①申請書項目!$M915=PL①!$A$25,入力①申請書項目!$M915=PL①!$A$26,入力①申請書項目!$M915=PL①!$A$27)),1,0)</f>
        <v>0</v>
      </c>
      <c r="FI915" s="21">
        <f>IF(AND($O$69=PL②!$G$1,入力①申請書項目!$AG915=PL①!$H$26,OR(入力①申請書項目!$M915=PL①!$A$25,入力①申請書項目!$M915=PL①!$A$26,入力①申請書項目!$M915=PL①!$A$28,入力①申請書項目!$M915=PL①!$A$29)),1,0)</f>
        <v>0</v>
      </c>
      <c r="FJ915" s="21">
        <f>IF(AND($AT915=PL①!$D$26,OR(入力①申請書項目!$M915=PL①!$A$25,入力①申請書項目!$M915=PL①!$A$26,入力①申請書項目!$M915=PL①!$A$27)),1,0)</f>
        <v>0</v>
      </c>
      <c r="FL915" s="37" t="str">
        <f t="shared" si="223"/>
        <v/>
      </c>
      <c r="FM915" s="37" t="str">
        <f t="shared" si="224"/>
        <v/>
      </c>
      <c r="FN915" s="37" t="str">
        <f t="shared" si="225"/>
        <v/>
      </c>
      <c r="FO915" s="37" t="str">
        <f t="shared" si="226"/>
        <v/>
      </c>
      <c r="FP915" s="37" t="str">
        <f t="shared" si="227"/>
        <v/>
      </c>
      <c r="FR915" s="54">
        <f t="shared" si="228"/>
        <v>1</v>
      </c>
      <c r="FS915" s="54" t="str">
        <f t="shared" si="229"/>
        <v/>
      </c>
    </row>
    <row r="916" spans="4:175">
      <c r="D916" s="410">
        <v>748</v>
      </c>
      <c r="E916" s="842"/>
      <c r="F916" s="843"/>
      <c r="G916" s="842"/>
      <c r="H916" s="843"/>
      <c r="I916" s="843"/>
      <c r="J916" s="842"/>
      <c r="K916" s="843"/>
      <c r="L916" s="843"/>
      <c r="M916" s="842"/>
      <c r="N916" s="842"/>
      <c r="O916" s="842"/>
      <c r="P916" s="842"/>
      <c r="Q916" s="853"/>
      <c r="R916" s="853"/>
      <c r="S916" s="853"/>
      <c r="T916" s="853"/>
      <c r="U916" s="853"/>
      <c r="V916" s="853"/>
      <c r="W916" s="853"/>
      <c r="X916" s="853"/>
      <c r="Y916" s="853"/>
      <c r="Z916" s="853"/>
      <c r="AA916" s="835"/>
      <c r="AB916" s="836"/>
      <c r="AC916" s="836"/>
      <c r="AD916" s="840"/>
      <c r="AE916" s="840"/>
      <c r="AF916" s="841"/>
      <c r="AG916" s="850"/>
      <c r="AH916" s="851"/>
      <c r="AI916" s="851"/>
      <c r="AJ916" s="852"/>
      <c r="AK916" s="839"/>
      <c r="AL916" s="839"/>
      <c r="AM916" s="839"/>
      <c r="AN916" s="854"/>
      <c r="AO916" s="840"/>
      <c r="AP916" s="849">
        <f t="shared" si="216"/>
        <v>0</v>
      </c>
      <c r="AQ916" s="849"/>
      <c r="AR916" s="849"/>
      <c r="AS916" s="849"/>
      <c r="AT916" s="847"/>
      <c r="AU916" s="848"/>
      <c r="AV916" s="834"/>
      <c r="AW916" s="834"/>
      <c r="AX916" s="834"/>
      <c r="AY916" s="834"/>
      <c r="AZ916" s="834"/>
      <c r="BA916" s="834"/>
      <c r="BB916" s="834"/>
      <c r="BC916" s="834"/>
      <c r="BD916" s="844"/>
      <c r="BE916" s="845"/>
      <c r="BF916" s="846"/>
      <c r="BG916" s="842"/>
      <c r="BH916" s="843"/>
      <c r="BI916" s="843"/>
      <c r="ET916" s="33"/>
      <c r="EU916" s="37">
        <f t="shared" si="217"/>
        <v>0</v>
      </c>
      <c r="EV916" s="37" t="str">
        <f t="shared" si="218"/>
        <v/>
      </c>
      <c r="EX916" s="21">
        <f>IF(AND(OR($M916=PL①!$A$25,$M916=PL①!$A$26,$M916=PL①!$A$27),OR($AG916=PL①!$H$26,$AG916=PL①!$H$27,$AG916=PL①!$H$28)),1,0)</f>
        <v>0</v>
      </c>
      <c r="EY916" s="21">
        <f t="shared" si="219"/>
        <v>0</v>
      </c>
      <c r="EZ916" s="112">
        <f>IF($EY916=0,1,IF($O$73="",0,VLOOKUP($O$73,PL②!$A$58:$P$1517,$EY916))+IF($AD$73="",0,VLOOKUP($AD$73,PL②!$A$58:$P$1517,$EY916))+IF($AS$73="",0,VLOOKUP($AS$73,PL②!$A$58:$P$1517,$EY916)))</f>
        <v>1</v>
      </c>
      <c r="FA916" s="21" t="str">
        <f t="shared" si="220"/>
        <v/>
      </c>
      <c r="FB916" s="112"/>
      <c r="FC916" s="21">
        <f>IF(OR($M916=PL①!$A$25,$M916=PL①!$A$26,$M916=PL①!$A$28,$M916=PL①!$A$29),1,0)</f>
        <v>0</v>
      </c>
      <c r="FF916" s="21">
        <f t="shared" si="221"/>
        <v>0</v>
      </c>
      <c r="FG916" s="21">
        <f t="shared" si="222"/>
        <v>0</v>
      </c>
      <c r="FH916" s="21">
        <f>IF(AND($AG916=PL①!$H$29,OR(入力①申請書項目!$M916=PL①!$A$25,入力①申請書項目!$M916=PL①!$A$26,入力①申請書項目!$M916=PL①!$A$27)),1,0)</f>
        <v>0</v>
      </c>
      <c r="FI916" s="21">
        <f>IF(AND($O$69=PL②!$G$1,入力①申請書項目!$AG916=PL①!$H$26,OR(入力①申請書項目!$M916=PL①!$A$25,入力①申請書項目!$M916=PL①!$A$26,入力①申請書項目!$M916=PL①!$A$28,入力①申請書項目!$M916=PL①!$A$29)),1,0)</f>
        <v>0</v>
      </c>
      <c r="FJ916" s="21">
        <f>IF(AND($AT916=PL①!$D$26,OR(入力①申請書項目!$M916=PL①!$A$25,入力①申請書項目!$M916=PL①!$A$26,入力①申請書項目!$M916=PL①!$A$27)),1,0)</f>
        <v>0</v>
      </c>
      <c r="FL916" s="37" t="str">
        <f t="shared" si="223"/>
        <v/>
      </c>
      <c r="FM916" s="37" t="str">
        <f t="shared" si="224"/>
        <v/>
      </c>
      <c r="FN916" s="37" t="str">
        <f t="shared" si="225"/>
        <v/>
      </c>
      <c r="FO916" s="37" t="str">
        <f t="shared" si="226"/>
        <v/>
      </c>
      <c r="FP916" s="37" t="str">
        <f t="shared" si="227"/>
        <v/>
      </c>
      <c r="FR916" s="54">
        <f t="shared" si="228"/>
        <v>1</v>
      </c>
      <c r="FS916" s="54" t="str">
        <f t="shared" si="229"/>
        <v/>
      </c>
    </row>
    <row r="917" spans="4:175">
      <c r="D917" s="410">
        <v>749</v>
      </c>
      <c r="E917" s="842"/>
      <c r="F917" s="843"/>
      <c r="G917" s="842"/>
      <c r="H917" s="843"/>
      <c r="I917" s="843"/>
      <c r="J917" s="842"/>
      <c r="K917" s="843"/>
      <c r="L917" s="843"/>
      <c r="M917" s="842"/>
      <c r="N917" s="842"/>
      <c r="O917" s="842"/>
      <c r="P917" s="842"/>
      <c r="Q917" s="853"/>
      <c r="R917" s="853"/>
      <c r="S917" s="853"/>
      <c r="T917" s="853"/>
      <c r="U917" s="853"/>
      <c r="V917" s="853"/>
      <c r="W917" s="853"/>
      <c r="X917" s="853"/>
      <c r="Y917" s="853"/>
      <c r="Z917" s="853"/>
      <c r="AA917" s="835"/>
      <c r="AB917" s="836"/>
      <c r="AC917" s="836"/>
      <c r="AD917" s="841"/>
      <c r="AE917" s="853"/>
      <c r="AF917" s="853"/>
      <c r="AG917" s="842"/>
      <c r="AH917" s="842"/>
      <c r="AI917" s="842"/>
      <c r="AJ917" s="842"/>
      <c r="AK917" s="839"/>
      <c r="AL917" s="839"/>
      <c r="AM917" s="839"/>
      <c r="AN917" s="853"/>
      <c r="AO917" s="853"/>
      <c r="AP917" s="849">
        <f t="shared" ref="AP917:AP980" si="230">AK917*AN917</f>
        <v>0</v>
      </c>
      <c r="AQ917" s="849"/>
      <c r="AR917" s="849"/>
      <c r="AS917" s="849"/>
      <c r="AT917" s="855"/>
      <c r="AU917" s="855"/>
      <c r="AV917" s="834"/>
      <c r="AW917" s="834"/>
      <c r="AX917" s="834"/>
      <c r="AY917" s="834"/>
      <c r="AZ917" s="834"/>
      <c r="BA917" s="834"/>
      <c r="BB917" s="834"/>
      <c r="BC917" s="834"/>
      <c r="BD917" s="834"/>
      <c r="BE917" s="834"/>
      <c r="BF917" s="834"/>
      <c r="BG917" s="842"/>
      <c r="BH917" s="843"/>
      <c r="BI917" s="843"/>
      <c r="ET917" s="33"/>
      <c r="EU917" s="37">
        <f t="shared" si="217"/>
        <v>0</v>
      </c>
      <c r="EV917" s="37" t="str">
        <f t="shared" si="218"/>
        <v/>
      </c>
      <c r="EX917" s="21">
        <f>IF(AND(OR($M917=PL①!$A$25,$M917=PL①!$A$26,$M917=PL①!$A$27),OR($AG917=PL①!$H$26,$AG917=PL①!$H$27,$AG917=PL①!$H$28)),1,0)</f>
        <v>0</v>
      </c>
      <c r="EY917" s="21">
        <f t="shared" si="219"/>
        <v>0</v>
      </c>
      <c r="EZ917" s="112">
        <f>IF($EY917=0,1,IF($O$73="",0,VLOOKUP($O$73,PL②!$A$58:$P$1517,$EY917))+IF($AD$73="",0,VLOOKUP($AD$73,PL②!$A$58:$P$1517,$EY917))+IF($AS$73="",0,VLOOKUP($AS$73,PL②!$A$58:$P$1517,$EY917)))</f>
        <v>1</v>
      </c>
      <c r="FA917" s="21" t="str">
        <f t="shared" si="220"/>
        <v/>
      </c>
      <c r="FB917" s="112"/>
      <c r="FC917" s="21">
        <f>IF(OR($M917=PL①!$A$25,$M917=PL①!$A$26,$M917=PL①!$A$28,$M917=PL①!$A$29),1,0)</f>
        <v>0</v>
      </c>
      <c r="FF917" s="21">
        <f t="shared" si="221"/>
        <v>0</v>
      </c>
      <c r="FG917" s="21">
        <f t="shared" si="222"/>
        <v>0</v>
      </c>
      <c r="FH917" s="21">
        <f>IF(AND($AG917=PL①!$H$29,OR(入力①申請書項目!$M917=PL①!$A$25,入力①申請書項目!$M917=PL①!$A$26,入力①申請書項目!$M917=PL①!$A$27)),1,0)</f>
        <v>0</v>
      </c>
      <c r="FI917" s="21">
        <f>IF(AND($O$69=PL②!$G$1,入力①申請書項目!$AG917=PL①!$H$26,OR(入力①申請書項目!$M917=PL①!$A$25,入力①申請書項目!$M917=PL①!$A$26,入力①申請書項目!$M917=PL①!$A$28,入力①申請書項目!$M917=PL①!$A$29)),1,0)</f>
        <v>0</v>
      </c>
      <c r="FJ917" s="21">
        <f>IF(AND($AT917=PL①!$D$26,OR(入力①申請書項目!$M917=PL①!$A$25,入力①申請書項目!$M917=PL①!$A$26,入力①申請書項目!$M917=PL①!$A$27)),1,0)</f>
        <v>0</v>
      </c>
      <c r="FL917" s="37" t="str">
        <f t="shared" si="223"/>
        <v/>
      </c>
      <c r="FM917" s="37" t="str">
        <f t="shared" si="224"/>
        <v/>
      </c>
      <c r="FN917" s="37" t="str">
        <f t="shared" si="225"/>
        <v/>
      </c>
      <c r="FO917" s="37" t="str">
        <f t="shared" si="226"/>
        <v/>
      </c>
      <c r="FP917" s="37" t="str">
        <f t="shared" si="227"/>
        <v/>
      </c>
      <c r="FR917" s="54">
        <f t="shared" si="228"/>
        <v>1</v>
      </c>
      <c r="FS917" s="54" t="str">
        <f t="shared" si="229"/>
        <v/>
      </c>
    </row>
    <row r="918" spans="4:175">
      <c r="D918" s="410">
        <v>750</v>
      </c>
      <c r="E918" s="842"/>
      <c r="F918" s="843"/>
      <c r="G918" s="842"/>
      <c r="H918" s="843"/>
      <c r="I918" s="843"/>
      <c r="J918" s="842"/>
      <c r="K918" s="843"/>
      <c r="L918" s="843"/>
      <c r="M918" s="842"/>
      <c r="N918" s="842"/>
      <c r="O918" s="842"/>
      <c r="P918" s="842"/>
      <c r="Q918" s="853"/>
      <c r="R918" s="853"/>
      <c r="S918" s="853"/>
      <c r="T918" s="853"/>
      <c r="U918" s="853"/>
      <c r="V918" s="853"/>
      <c r="W918" s="853"/>
      <c r="X918" s="853"/>
      <c r="Y918" s="853"/>
      <c r="Z918" s="853"/>
      <c r="AA918" s="837"/>
      <c r="AB918" s="838"/>
      <c r="AC918" s="838"/>
      <c r="AD918" s="841"/>
      <c r="AE918" s="853"/>
      <c r="AF918" s="853"/>
      <c r="AG918" s="842"/>
      <c r="AH918" s="842"/>
      <c r="AI918" s="842"/>
      <c r="AJ918" s="842"/>
      <c r="AK918" s="839"/>
      <c r="AL918" s="839"/>
      <c r="AM918" s="839"/>
      <c r="AN918" s="853"/>
      <c r="AO918" s="853"/>
      <c r="AP918" s="849">
        <f t="shared" si="230"/>
        <v>0</v>
      </c>
      <c r="AQ918" s="849"/>
      <c r="AR918" s="849"/>
      <c r="AS918" s="849"/>
      <c r="AT918" s="855"/>
      <c r="AU918" s="855"/>
      <c r="AV918" s="834"/>
      <c r="AW918" s="834"/>
      <c r="AX918" s="834"/>
      <c r="AY918" s="834"/>
      <c r="AZ918" s="834"/>
      <c r="BA918" s="834"/>
      <c r="BB918" s="834"/>
      <c r="BC918" s="834"/>
      <c r="BD918" s="834"/>
      <c r="BE918" s="834"/>
      <c r="BF918" s="834"/>
      <c r="BG918" s="842"/>
      <c r="BH918" s="843"/>
      <c r="BI918" s="843"/>
      <c r="ET918" s="33"/>
      <c r="EU918" s="37">
        <f t="shared" si="217"/>
        <v>0</v>
      </c>
      <c r="EV918" s="37" t="str">
        <f t="shared" si="218"/>
        <v/>
      </c>
      <c r="EX918" s="21">
        <f>IF(AND(OR($M918=PL①!$A$25,$M918=PL①!$A$26,$M918=PL①!$A$27),OR($AG918=PL①!$H$26,$AG918=PL①!$H$27,$AG918=PL①!$H$28)),1,0)</f>
        <v>0</v>
      </c>
      <c r="EY918" s="21">
        <f t="shared" si="219"/>
        <v>0</v>
      </c>
      <c r="EZ918" s="112">
        <f>IF($EY918=0,1,IF($O$73="",0,VLOOKUP($O$73,PL②!$A$58:$P$1517,$EY918))+IF($AD$73="",0,VLOOKUP($AD$73,PL②!$A$58:$P$1517,$EY918))+IF($AS$73="",0,VLOOKUP($AS$73,PL②!$A$58:$P$1517,$EY918)))</f>
        <v>1</v>
      </c>
      <c r="FA918" s="21" t="str">
        <f t="shared" si="220"/>
        <v/>
      </c>
      <c r="FB918" s="112"/>
      <c r="FC918" s="21">
        <f>IF(OR($M918=PL①!$A$25,$M918=PL①!$A$26,$M918=PL①!$A$28,$M918=PL①!$A$29),1,0)</f>
        <v>0</v>
      </c>
      <c r="FF918" s="21">
        <f t="shared" si="221"/>
        <v>0</v>
      </c>
      <c r="FG918" s="21">
        <f t="shared" si="222"/>
        <v>0</v>
      </c>
      <c r="FH918" s="21">
        <f>IF(AND($AG918=PL①!$H$29,OR(入力①申請書項目!$M918=PL①!$A$25,入力①申請書項目!$M918=PL①!$A$26,入力①申請書項目!$M918=PL①!$A$27)),1,0)</f>
        <v>0</v>
      </c>
      <c r="FI918" s="21">
        <f>IF(AND($O$69=PL②!$G$1,入力①申請書項目!$AG918=PL①!$H$26,OR(入力①申請書項目!$M918=PL①!$A$25,入力①申請書項目!$M918=PL①!$A$26,入力①申請書項目!$M918=PL①!$A$28,入力①申請書項目!$M918=PL①!$A$29)),1,0)</f>
        <v>0</v>
      </c>
      <c r="FJ918" s="21">
        <f>IF(AND($AT918=PL①!$D$26,OR(入力①申請書項目!$M918=PL①!$A$25,入力①申請書項目!$M918=PL①!$A$26,入力①申請書項目!$M918=PL①!$A$27)),1,0)</f>
        <v>0</v>
      </c>
      <c r="FL918" s="37" t="str">
        <f t="shared" si="223"/>
        <v/>
      </c>
      <c r="FM918" s="37" t="str">
        <f t="shared" si="224"/>
        <v/>
      </c>
      <c r="FN918" s="37" t="str">
        <f t="shared" si="225"/>
        <v/>
      </c>
      <c r="FO918" s="37" t="str">
        <f t="shared" si="226"/>
        <v/>
      </c>
      <c r="FP918" s="37" t="str">
        <f t="shared" si="227"/>
        <v/>
      </c>
      <c r="FR918" s="54">
        <f t="shared" si="228"/>
        <v>1</v>
      </c>
      <c r="FS918" s="54" t="str">
        <f t="shared" si="229"/>
        <v/>
      </c>
    </row>
    <row r="919" spans="4:175">
      <c r="D919" s="410">
        <v>751</v>
      </c>
      <c r="E919" s="842"/>
      <c r="F919" s="843"/>
      <c r="G919" s="842"/>
      <c r="H919" s="843"/>
      <c r="I919" s="843"/>
      <c r="J919" s="842"/>
      <c r="K919" s="843"/>
      <c r="L919" s="843"/>
      <c r="M919" s="842"/>
      <c r="N919" s="842"/>
      <c r="O919" s="842"/>
      <c r="P919" s="842"/>
      <c r="Q919" s="853"/>
      <c r="R919" s="853"/>
      <c r="S919" s="853"/>
      <c r="T919" s="853"/>
      <c r="U919" s="853"/>
      <c r="V919" s="853"/>
      <c r="W919" s="853"/>
      <c r="X919" s="853"/>
      <c r="Y919" s="853"/>
      <c r="Z919" s="853"/>
      <c r="AA919" s="835"/>
      <c r="AB919" s="836"/>
      <c r="AC919" s="836"/>
      <c r="AD919" s="840"/>
      <c r="AE919" s="840"/>
      <c r="AF919" s="841"/>
      <c r="AG919" s="850"/>
      <c r="AH919" s="851"/>
      <c r="AI919" s="851"/>
      <c r="AJ919" s="852"/>
      <c r="AK919" s="839"/>
      <c r="AL919" s="839"/>
      <c r="AM919" s="839"/>
      <c r="AN919" s="854"/>
      <c r="AO919" s="840"/>
      <c r="AP919" s="849">
        <f t="shared" si="230"/>
        <v>0</v>
      </c>
      <c r="AQ919" s="849"/>
      <c r="AR919" s="849"/>
      <c r="AS919" s="849"/>
      <c r="AT919" s="847"/>
      <c r="AU919" s="848"/>
      <c r="AV919" s="834"/>
      <c r="AW919" s="834"/>
      <c r="AX919" s="834"/>
      <c r="AY919" s="834"/>
      <c r="AZ919" s="834"/>
      <c r="BA919" s="834"/>
      <c r="BB919" s="834"/>
      <c r="BC919" s="834"/>
      <c r="BD919" s="844"/>
      <c r="BE919" s="845"/>
      <c r="BF919" s="846"/>
      <c r="BG919" s="842"/>
      <c r="BH919" s="843"/>
      <c r="BI919" s="843"/>
      <c r="ET919" s="33"/>
      <c r="EU919" s="37">
        <f t="shared" si="217"/>
        <v>0</v>
      </c>
      <c r="EV919" s="37" t="str">
        <f t="shared" si="218"/>
        <v/>
      </c>
      <c r="EX919" s="21">
        <f>IF(AND(OR($M919=PL①!$A$25,$M919=PL①!$A$26,$M919=PL①!$A$27),OR($AG919=PL①!$H$26,$AG919=PL①!$H$27,$AG919=PL①!$H$28)),1,0)</f>
        <v>0</v>
      </c>
      <c r="EY919" s="21">
        <f t="shared" si="219"/>
        <v>0</v>
      </c>
      <c r="EZ919" s="112">
        <f>IF($EY919=0,1,IF($O$73="",0,VLOOKUP($O$73,PL②!$A$58:$P$1517,$EY919))+IF($AD$73="",0,VLOOKUP($AD$73,PL②!$A$58:$P$1517,$EY919))+IF($AS$73="",0,VLOOKUP($AS$73,PL②!$A$58:$P$1517,$EY919)))</f>
        <v>1</v>
      </c>
      <c r="FA919" s="21" t="str">
        <f t="shared" si="220"/>
        <v/>
      </c>
      <c r="FB919" s="112"/>
      <c r="FC919" s="21">
        <f>IF(OR($M919=PL①!$A$25,$M919=PL①!$A$26,$M919=PL①!$A$28,$M919=PL①!$A$29),1,0)</f>
        <v>0</v>
      </c>
      <c r="FF919" s="21">
        <f t="shared" si="221"/>
        <v>0</v>
      </c>
      <c r="FG919" s="21">
        <f t="shared" si="222"/>
        <v>0</v>
      </c>
      <c r="FH919" s="21">
        <f>IF(AND($AG919=PL①!$H$29,OR(入力①申請書項目!$M919=PL①!$A$25,入力①申請書項目!$M919=PL①!$A$26,入力①申請書項目!$M919=PL①!$A$27)),1,0)</f>
        <v>0</v>
      </c>
      <c r="FI919" s="21">
        <f>IF(AND($O$69=PL②!$G$1,入力①申請書項目!$AG919=PL①!$H$26,OR(入力①申請書項目!$M919=PL①!$A$25,入力①申請書項目!$M919=PL①!$A$26,入力①申請書項目!$M919=PL①!$A$28,入力①申請書項目!$M919=PL①!$A$29)),1,0)</f>
        <v>0</v>
      </c>
      <c r="FJ919" s="21">
        <f>IF(AND($AT919=PL①!$D$26,OR(入力①申請書項目!$M919=PL①!$A$25,入力①申請書項目!$M919=PL①!$A$26,入力①申請書項目!$M919=PL①!$A$27)),1,0)</f>
        <v>0</v>
      </c>
      <c r="FL919" s="37" t="str">
        <f t="shared" si="223"/>
        <v/>
      </c>
      <c r="FM919" s="37" t="str">
        <f t="shared" si="224"/>
        <v/>
      </c>
      <c r="FN919" s="37" t="str">
        <f t="shared" si="225"/>
        <v/>
      </c>
      <c r="FO919" s="37" t="str">
        <f t="shared" si="226"/>
        <v/>
      </c>
      <c r="FP919" s="37" t="str">
        <f t="shared" si="227"/>
        <v/>
      </c>
      <c r="FR919" s="54">
        <f t="shared" si="228"/>
        <v>1</v>
      </c>
      <c r="FS919" s="54" t="str">
        <f t="shared" si="229"/>
        <v/>
      </c>
    </row>
    <row r="920" spans="4:175">
      <c r="D920" s="410">
        <v>752</v>
      </c>
      <c r="E920" s="842"/>
      <c r="F920" s="843"/>
      <c r="G920" s="842"/>
      <c r="H920" s="843"/>
      <c r="I920" s="843"/>
      <c r="J920" s="842"/>
      <c r="K920" s="843"/>
      <c r="L920" s="843"/>
      <c r="M920" s="842"/>
      <c r="N920" s="842"/>
      <c r="O920" s="842"/>
      <c r="P920" s="842"/>
      <c r="Q920" s="853"/>
      <c r="R920" s="853"/>
      <c r="S920" s="853"/>
      <c r="T920" s="853"/>
      <c r="U920" s="853"/>
      <c r="V920" s="853"/>
      <c r="W920" s="853"/>
      <c r="X920" s="853"/>
      <c r="Y920" s="853"/>
      <c r="Z920" s="853"/>
      <c r="AA920" s="835"/>
      <c r="AB920" s="836"/>
      <c r="AC920" s="836"/>
      <c r="AD920" s="841"/>
      <c r="AE920" s="853"/>
      <c r="AF920" s="853"/>
      <c r="AG920" s="842"/>
      <c r="AH920" s="842"/>
      <c r="AI920" s="842"/>
      <c r="AJ920" s="842"/>
      <c r="AK920" s="839"/>
      <c r="AL920" s="839"/>
      <c r="AM920" s="839"/>
      <c r="AN920" s="853"/>
      <c r="AO920" s="853"/>
      <c r="AP920" s="849">
        <f t="shared" si="230"/>
        <v>0</v>
      </c>
      <c r="AQ920" s="849"/>
      <c r="AR920" s="849"/>
      <c r="AS920" s="849"/>
      <c r="AT920" s="855"/>
      <c r="AU920" s="855"/>
      <c r="AV920" s="834"/>
      <c r="AW920" s="834"/>
      <c r="AX920" s="834"/>
      <c r="AY920" s="834"/>
      <c r="AZ920" s="834"/>
      <c r="BA920" s="834"/>
      <c r="BB920" s="834"/>
      <c r="BC920" s="834"/>
      <c r="BD920" s="834"/>
      <c r="BE920" s="834"/>
      <c r="BF920" s="834"/>
      <c r="BG920" s="842"/>
      <c r="BH920" s="843"/>
      <c r="BI920" s="843"/>
      <c r="ET920" s="33"/>
      <c r="EU920" s="37">
        <f t="shared" si="217"/>
        <v>0</v>
      </c>
      <c r="EV920" s="37" t="str">
        <f t="shared" si="218"/>
        <v/>
      </c>
      <c r="EX920" s="21">
        <f>IF(AND(OR($M920=PL①!$A$25,$M920=PL①!$A$26,$M920=PL①!$A$27),OR($AG920=PL①!$H$26,$AG920=PL①!$H$27,$AG920=PL①!$H$28)),1,0)</f>
        <v>0</v>
      </c>
      <c r="EY920" s="21">
        <f t="shared" si="219"/>
        <v>0</v>
      </c>
      <c r="EZ920" s="112">
        <f>IF($EY920=0,1,IF($O$73="",0,VLOOKUP($O$73,PL②!$A$58:$P$1517,$EY920))+IF($AD$73="",0,VLOOKUP($AD$73,PL②!$A$58:$P$1517,$EY920))+IF($AS$73="",0,VLOOKUP($AS$73,PL②!$A$58:$P$1517,$EY920)))</f>
        <v>1</v>
      </c>
      <c r="FA920" s="21" t="str">
        <f t="shared" si="220"/>
        <v/>
      </c>
      <c r="FB920" s="112"/>
      <c r="FC920" s="21">
        <f>IF(OR($M920=PL①!$A$25,$M920=PL①!$A$26,$M920=PL①!$A$28,$M920=PL①!$A$29),1,0)</f>
        <v>0</v>
      </c>
      <c r="FF920" s="21">
        <f t="shared" si="221"/>
        <v>0</v>
      </c>
      <c r="FG920" s="21">
        <f t="shared" si="222"/>
        <v>0</v>
      </c>
      <c r="FH920" s="21">
        <f>IF(AND($AG920=PL①!$H$29,OR(入力①申請書項目!$M920=PL①!$A$25,入力①申請書項目!$M920=PL①!$A$26,入力①申請書項目!$M920=PL①!$A$27)),1,0)</f>
        <v>0</v>
      </c>
      <c r="FI920" s="21">
        <f>IF(AND($O$69=PL②!$G$1,入力①申請書項目!$AG920=PL①!$H$26,OR(入力①申請書項目!$M920=PL①!$A$25,入力①申請書項目!$M920=PL①!$A$26,入力①申請書項目!$M920=PL①!$A$28,入力①申請書項目!$M920=PL①!$A$29)),1,0)</f>
        <v>0</v>
      </c>
      <c r="FJ920" s="21">
        <f>IF(AND($AT920=PL①!$D$26,OR(入力①申請書項目!$M920=PL①!$A$25,入力①申請書項目!$M920=PL①!$A$26,入力①申請書項目!$M920=PL①!$A$27)),1,0)</f>
        <v>0</v>
      </c>
      <c r="FL920" s="37" t="str">
        <f t="shared" si="223"/>
        <v/>
      </c>
      <c r="FM920" s="37" t="str">
        <f t="shared" si="224"/>
        <v/>
      </c>
      <c r="FN920" s="37" t="str">
        <f t="shared" si="225"/>
        <v/>
      </c>
      <c r="FO920" s="37" t="str">
        <f t="shared" si="226"/>
        <v/>
      </c>
      <c r="FP920" s="37" t="str">
        <f t="shared" si="227"/>
        <v/>
      </c>
      <c r="FR920" s="54">
        <f t="shared" si="228"/>
        <v>1</v>
      </c>
      <c r="FS920" s="54" t="str">
        <f t="shared" si="229"/>
        <v/>
      </c>
    </row>
    <row r="921" spans="4:175">
      <c r="D921" s="410">
        <v>753</v>
      </c>
      <c r="E921" s="842"/>
      <c r="F921" s="843"/>
      <c r="G921" s="842"/>
      <c r="H921" s="843"/>
      <c r="I921" s="843"/>
      <c r="J921" s="842"/>
      <c r="K921" s="843"/>
      <c r="L921" s="843"/>
      <c r="M921" s="842"/>
      <c r="N921" s="842"/>
      <c r="O921" s="842"/>
      <c r="P921" s="842"/>
      <c r="Q921" s="853"/>
      <c r="R921" s="853"/>
      <c r="S921" s="853"/>
      <c r="T921" s="853"/>
      <c r="U921" s="853"/>
      <c r="V921" s="853"/>
      <c r="W921" s="853"/>
      <c r="X921" s="853"/>
      <c r="Y921" s="853"/>
      <c r="Z921" s="853"/>
      <c r="AA921" s="837"/>
      <c r="AB921" s="838"/>
      <c r="AC921" s="838"/>
      <c r="AD921" s="841"/>
      <c r="AE921" s="853"/>
      <c r="AF921" s="853"/>
      <c r="AG921" s="842"/>
      <c r="AH921" s="842"/>
      <c r="AI921" s="842"/>
      <c r="AJ921" s="842"/>
      <c r="AK921" s="839"/>
      <c r="AL921" s="839"/>
      <c r="AM921" s="839"/>
      <c r="AN921" s="853"/>
      <c r="AO921" s="853"/>
      <c r="AP921" s="849">
        <f t="shared" si="230"/>
        <v>0</v>
      </c>
      <c r="AQ921" s="849"/>
      <c r="AR921" s="849"/>
      <c r="AS921" s="849"/>
      <c r="AT921" s="855"/>
      <c r="AU921" s="855"/>
      <c r="AV921" s="834"/>
      <c r="AW921" s="834"/>
      <c r="AX921" s="834"/>
      <c r="AY921" s="834"/>
      <c r="AZ921" s="834"/>
      <c r="BA921" s="834"/>
      <c r="BB921" s="834"/>
      <c r="BC921" s="834"/>
      <c r="BD921" s="834"/>
      <c r="BE921" s="834"/>
      <c r="BF921" s="834"/>
      <c r="BG921" s="842"/>
      <c r="BH921" s="843"/>
      <c r="BI921" s="843"/>
      <c r="ET921" s="33"/>
      <c r="EU921" s="37">
        <f t="shared" si="217"/>
        <v>0</v>
      </c>
      <c r="EV921" s="37" t="str">
        <f t="shared" si="218"/>
        <v/>
      </c>
      <c r="EX921" s="21">
        <f>IF(AND(OR($M921=PL①!$A$25,$M921=PL①!$A$26,$M921=PL①!$A$27),OR($AG921=PL①!$H$26,$AG921=PL①!$H$27,$AG921=PL①!$H$28)),1,0)</f>
        <v>0</v>
      </c>
      <c r="EY921" s="21">
        <f t="shared" si="219"/>
        <v>0</v>
      </c>
      <c r="EZ921" s="112">
        <f>IF($EY921=0,1,IF($O$73="",0,VLOOKUP($O$73,PL②!$A$58:$P$1517,$EY921))+IF($AD$73="",0,VLOOKUP($AD$73,PL②!$A$58:$P$1517,$EY921))+IF($AS$73="",0,VLOOKUP($AS$73,PL②!$A$58:$P$1517,$EY921)))</f>
        <v>1</v>
      </c>
      <c r="FA921" s="21" t="str">
        <f t="shared" si="220"/>
        <v/>
      </c>
      <c r="FB921" s="112"/>
      <c r="FC921" s="21">
        <f>IF(OR($M921=PL①!$A$25,$M921=PL①!$A$26,$M921=PL①!$A$28,$M921=PL①!$A$29),1,0)</f>
        <v>0</v>
      </c>
      <c r="FF921" s="21">
        <f t="shared" si="221"/>
        <v>0</v>
      </c>
      <c r="FG921" s="21">
        <f t="shared" si="222"/>
        <v>0</v>
      </c>
      <c r="FH921" s="21">
        <f>IF(AND($AG921=PL①!$H$29,OR(入力①申請書項目!$M921=PL①!$A$25,入力①申請書項目!$M921=PL①!$A$26,入力①申請書項目!$M921=PL①!$A$27)),1,0)</f>
        <v>0</v>
      </c>
      <c r="FI921" s="21">
        <f>IF(AND($O$69=PL②!$G$1,入力①申請書項目!$AG921=PL①!$H$26,OR(入力①申請書項目!$M921=PL①!$A$25,入力①申請書項目!$M921=PL①!$A$26,入力①申請書項目!$M921=PL①!$A$28,入力①申請書項目!$M921=PL①!$A$29)),1,0)</f>
        <v>0</v>
      </c>
      <c r="FJ921" s="21">
        <f>IF(AND($AT921=PL①!$D$26,OR(入力①申請書項目!$M921=PL①!$A$25,入力①申請書項目!$M921=PL①!$A$26,入力①申請書項目!$M921=PL①!$A$27)),1,0)</f>
        <v>0</v>
      </c>
      <c r="FL921" s="37" t="str">
        <f t="shared" si="223"/>
        <v/>
      </c>
      <c r="FM921" s="37" t="str">
        <f t="shared" si="224"/>
        <v/>
      </c>
      <c r="FN921" s="37" t="str">
        <f t="shared" si="225"/>
        <v/>
      </c>
      <c r="FO921" s="37" t="str">
        <f t="shared" si="226"/>
        <v/>
      </c>
      <c r="FP921" s="37" t="str">
        <f t="shared" si="227"/>
        <v/>
      </c>
      <c r="FR921" s="54">
        <f t="shared" si="228"/>
        <v>1</v>
      </c>
      <c r="FS921" s="54" t="str">
        <f t="shared" si="229"/>
        <v/>
      </c>
    </row>
    <row r="922" spans="4:175">
      <c r="D922" s="410">
        <v>754</v>
      </c>
      <c r="E922" s="842"/>
      <c r="F922" s="843"/>
      <c r="G922" s="842"/>
      <c r="H922" s="843"/>
      <c r="I922" s="843"/>
      <c r="J922" s="842"/>
      <c r="K922" s="843"/>
      <c r="L922" s="843"/>
      <c r="M922" s="842"/>
      <c r="N922" s="842"/>
      <c r="O922" s="842"/>
      <c r="P922" s="842"/>
      <c r="Q922" s="853"/>
      <c r="R922" s="853"/>
      <c r="S922" s="853"/>
      <c r="T922" s="853"/>
      <c r="U922" s="853"/>
      <c r="V922" s="853"/>
      <c r="W922" s="853"/>
      <c r="X922" s="853"/>
      <c r="Y922" s="853"/>
      <c r="Z922" s="853"/>
      <c r="AA922" s="835"/>
      <c r="AB922" s="836"/>
      <c r="AC922" s="836"/>
      <c r="AD922" s="840"/>
      <c r="AE922" s="840"/>
      <c r="AF922" s="841"/>
      <c r="AG922" s="850"/>
      <c r="AH922" s="851"/>
      <c r="AI922" s="851"/>
      <c r="AJ922" s="852"/>
      <c r="AK922" s="839"/>
      <c r="AL922" s="839"/>
      <c r="AM922" s="839"/>
      <c r="AN922" s="854"/>
      <c r="AO922" s="840"/>
      <c r="AP922" s="849">
        <f t="shared" si="230"/>
        <v>0</v>
      </c>
      <c r="AQ922" s="849"/>
      <c r="AR922" s="849"/>
      <c r="AS922" s="849"/>
      <c r="AT922" s="847"/>
      <c r="AU922" s="848"/>
      <c r="AV922" s="834"/>
      <c r="AW922" s="834"/>
      <c r="AX922" s="834"/>
      <c r="AY922" s="834"/>
      <c r="AZ922" s="834"/>
      <c r="BA922" s="834"/>
      <c r="BB922" s="834"/>
      <c r="BC922" s="834"/>
      <c r="BD922" s="844"/>
      <c r="BE922" s="845"/>
      <c r="BF922" s="846"/>
      <c r="BG922" s="842"/>
      <c r="BH922" s="843"/>
      <c r="BI922" s="843"/>
      <c r="ET922" s="33"/>
      <c r="EU922" s="37">
        <f t="shared" si="217"/>
        <v>0</v>
      </c>
      <c r="EV922" s="37" t="str">
        <f t="shared" si="218"/>
        <v/>
      </c>
      <c r="EX922" s="21">
        <f>IF(AND(OR($M922=PL①!$A$25,$M922=PL①!$A$26,$M922=PL①!$A$27),OR($AG922=PL①!$H$26,$AG922=PL①!$H$27,$AG922=PL①!$H$28)),1,0)</f>
        <v>0</v>
      </c>
      <c r="EY922" s="21">
        <f t="shared" si="219"/>
        <v>0</v>
      </c>
      <c r="EZ922" s="112">
        <f>IF($EY922=0,1,IF($O$73="",0,VLOOKUP($O$73,PL②!$A$58:$P$1517,$EY922))+IF($AD$73="",0,VLOOKUP($AD$73,PL②!$A$58:$P$1517,$EY922))+IF($AS$73="",0,VLOOKUP($AS$73,PL②!$A$58:$P$1517,$EY922)))</f>
        <v>1</v>
      </c>
      <c r="FA922" s="21" t="str">
        <f t="shared" si="220"/>
        <v/>
      </c>
      <c r="FB922" s="112"/>
      <c r="FC922" s="21">
        <f>IF(OR($M922=PL①!$A$25,$M922=PL①!$A$26,$M922=PL①!$A$28,$M922=PL①!$A$29),1,0)</f>
        <v>0</v>
      </c>
      <c r="FF922" s="21">
        <f t="shared" si="221"/>
        <v>0</v>
      </c>
      <c r="FG922" s="21">
        <f t="shared" si="222"/>
        <v>0</v>
      </c>
      <c r="FH922" s="21">
        <f>IF(AND($AG922=PL①!$H$29,OR(入力①申請書項目!$M922=PL①!$A$25,入力①申請書項目!$M922=PL①!$A$26,入力①申請書項目!$M922=PL①!$A$27)),1,0)</f>
        <v>0</v>
      </c>
      <c r="FI922" s="21">
        <f>IF(AND($O$69=PL②!$G$1,入力①申請書項目!$AG922=PL①!$H$26,OR(入力①申請書項目!$M922=PL①!$A$25,入力①申請書項目!$M922=PL①!$A$26,入力①申請書項目!$M922=PL①!$A$28,入力①申請書項目!$M922=PL①!$A$29)),1,0)</f>
        <v>0</v>
      </c>
      <c r="FJ922" s="21">
        <f>IF(AND($AT922=PL①!$D$26,OR(入力①申請書項目!$M922=PL①!$A$25,入力①申請書項目!$M922=PL①!$A$26,入力①申請書項目!$M922=PL①!$A$27)),1,0)</f>
        <v>0</v>
      </c>
      <c r="FL922" s="37" t="str">
        <f t="shared" si="223"/>
        <v/>
      </c>
      <c r="FM922" s="37" t="str">
        <f t="shared" si="224"/>
        <v/>
      </c>
      <c r="FN922" s="37" t="str">
        <f t="shared" si="225"/>
        <v/>
      </c>
      <c r="FO922" s="37" t="str">
        <f t="shared" si="226"/>
        <v/>
      </c>
      <c r="FP922" s="37" t="str">
        <f t="shared" si="227"/>
        <v/>
      </c>
      <c r="FR922" s="54">
        <f t="shared" si="228"/>
        <v>1</v>
      </c>
      <c r="FS922" s="54" t="str">
        <f t="shared" si="229"/>
        <v/>
      </c>
    </row>
    <row r="923" spans="4:175">
      <c r="D923" s="410">
        <v>755</v>
      </c>
      <c r="E923" s="842"/>
      <c r="F923" s="843"/>
      <c r="G923" s="842"/>
      <c r="H923" s="843"/>
      <c r="I923" s="843"/>
      <c r="J923" s="842"/>
      <c r="K923" s="843"/>
      <c r="L923" s="843"/>
      <c r="M923" s="842"/>
      <c r="N923" s="842"/>
      <c r="O923" s="842"/>
      <c r="P923" s="842"/>
      <c r="Q923" s="853"/>
      <c r="R923" s="853"/>
      <c r="S923" s="853"/>
      <c r="T923" s="853"/>
      <c r="U923" s="853"/>
      <c r="V923" s="853"/>
      <c r="W923" s="853"/>
      <c r="X923" s="853"/>
      <c r="Y923" s="853"/>
      <c r="Z923" s="853"/>
      <c r="AA923" s="835"/>
      <c r="AB923" s="836"/>
      <c r="AC923" s="836"/>
      <c r="AD923" s="841"/>
      <c r="AE923" s="853"/>
      <c r="AF923" s="853"/>
      <c r="AG923" s="842"/>
      <c r="AH923" s="842"/>
      <c r="AI923" s="842"/>
      <c r="AJ923" s="842"/>
      <c r="AK923" s="839"/>
      <c r="AL923" s="839"/>
      <c r="AM923" s="839"/>
      <c r="AN923" s="853"/>
      <c r="AO923" s="853"/>
      <c r="AP923" s="849">
        <f t="shared" si="230"/>
        <v>0</v>
      </c>
      <c r="AQ923" s="849"/>
      <c r="AR923" s="849"/>
      <c r="AS923" s="849"/>
      <c r="AT923" s="855"/>
      <c r="AU923" s="855"/>
      <c r="AV923" s="834"/>
      <c r="AW923" s="834"/>
      <c r="AX923" s="834"/>
      <c r="AY923" s="834"/>
      <c r="AZ923" s="834"/>
      <c r="BA923" s="834"/>
      <c r="BB923" s="834"/>
      <c r="BC923" s="834"/>
      <c r="BD923" s="834"/>
      <c r="BE923" s="834"/>
      <c r="BF923" s="834"/>
      <c r="BG923" s="842"/>
      <c r="BH923" s="843"/>
      <c r="BI923" s="843"/>
      <c r="ET923" s="33"/>
      <c r="EU923" s="37">
        <f t="shared" si="217"/>
        <v>0</v>
      </c>
      <c r="EV923" s="37" t="str">
        <f t="shared" si="218"/>
        <v/>
      </c>
      <c r="EX923" s="21">
        <f>IF(AND(OR($M923=PL①!$A$25,$M923=PL①!$A$26,$M923=PL①!$A$27),OR($AG923=PL①!$H$26,$AG923=PL①!$H$27,$AG923=PL①!$H$28)),1,0)</f>
        <v>0</v>
      </c>
      <c r="EY923" s="21">
        <f t="shared" si="219"/>
        <v>0</v>
      </c>
      <c r="EZ923" s="112">
        <f>IF($EY923=0,1,IF($O$73="",0,VLOOKUP($O$73,PL②!$A$58:$P$1517,$EY923))+IF($AD$73="",0,VLOOKUP($AD$73,PL②!$A$58:$P$1517,$EY923))+IF($AS$73="",0,VLOOKUP($AS$73,PL②!$A$58:$P$1517,$EY923)))</f>
        <v>1</v>
      </c>
      <c r="FA923" s="21" t="str">
        <f t="shared" si="220"/>
        <v/>
      </c>
      <c r="FB923" s="112"/>
      <c r="FC923" s="21">
        <f>IF(OR($M923=PL①!$A$25,$M923=PL①!$A$26,$M923=PL①!$A$28,$M923=PL①!$A$29),1,0)</f>
        <v>0</v>
      </c>
      <c r="FF923" s="21">
        <f t="shared" si="221"/>
        <v>0</v>
      </c>
      <c r="FG923" s="21">
        <f t="shared" si="222"/>
        <v>0</v>
      </c>
      <c r="FH923" s="21">
        <f>IF(AND($AG923=PL①!$H$29,OR(入力①申請書項目!$M923=PL①!$A$25,入力①申請書項目!$M923=PL①!$A$26,入力①申請書項目!$M923=PL①!$A$27)),1,0)</f>
        <v>0</v>
      </c>
      <c r="FI923" s="21">
        <f>IF(AND($O$69=PL②!$G$1,入力①申請書項目!$AG923=PL①!$H$26,OR(入力①申請書項目!$M923=PL①!$A$25,入力①申請書項目!$M923=PL①!$A$26,入力①申請書項目!$M923=PL①!$A$28,入力①申請書項目!$M923=PL①!$A$29)),1,0)</f>
        <v>0</v>
      </c>
      <c r="FJ923" s="21">
        <f>IF(AND($AT923=PL①!$D$26,OR(入力①申請書項目!$M923=PL①!$A$25,入力①申請書項目!$M923=PL①!$A$26,入力①申請書項目!$M923=PL①!$A$27)),1,0)</f>
        <v>0</v>
      </c>
      <c r="FL923" s="37" t="str">
        <f t="shared" si="223"/>
        <v/>
      </c>
      <c r="FM923" s="37" t="str">
        <f t="shared" si="224"/>
        <v/>
      </c>
      <c r="FN923" s="37" t="str">
        <f t="shared" si="225"/>
        <v/>
      </c>
      <c r="FO923" s="37" t="str">
        <f t="shared" si="226"/>
        <v/>
      </c>
      <c r="FP923" s="37" t="str">
        <f t="shared" si="227"/>
        <v/>
      </c>
      <c r="FR923" s="54">
        <f t="shared" si="228"/>
        <v>1</v>
      </c>
      <c r="FS923" s="54" t="str">
        <f t="shared" si="229"/>
        <v/>
      </c>
    </row>
    <row r="924" spans="4:175">
      <c r="D924" s="410">
        <v>756</v>
      </c>
      <c r="E924" s="842"/>
      <c r="F924" s="843"/>
      <c r="G924" s="842"/>
      <c r="H924" s="843"/>
      <c r="I924" s="843"/>
      <c r="J924" s="842"/>
      <c r="K924" s="843"/>
      <c r="L924" s="843"/>
      <c r="M924" s="842"/>
      <c r="N924" s="842"/>
      <c r="O924" s="842"/>
      <c r="P924" s="842"/>
      <c r="Q924" s="853"/>
      <c r="R924" s="853"/>
      <c r="S924" s="853"/>
      <c r="T924" s="853"/>
      <c r="U924" s="853"/>
      <c r="V924" s="853"/>
      <c r="W924" s="853"/>
      <c r="X924" s="853"/>
      <c r="Y924" s="853"/>
      <c r="Z924" s="853"/>
      <c r="AA924" s="837"/>
      <c r="AB924" s="838"/>
      <c r="AC924" s="838"/>
      <c r="AD924" s="841"/>
      <c r="AE924" s="853"/>
      <c r="AF924" s="853"/>
      <c r="AG924" s="842"/>
      <c r="AH924" s="842"/>
      <c r="AI924" s="842"/>
      <c r="AJ924" s="842"/>
      <c r="AK924" s="839"/>
      <c r="AL924" s="839"/>
      <c r="AM924" s="839"/>
      <c r="AN924" s="853"/>
      <c r="AO924" s="853"/>
      <c r="AP924" s="849">
        <f t="shared" si="230"/>
        <v>0</v>
      </c>
      <c r="AQ924" s="849"/>
      <c r="AR924" s="849"/>
      <c r="AS924" s="849"/>
      <c r="AT924" s="855"/>
      <c r="AU924" s="855"/>
      <c r="AV924" s="834"/>
      <c r="AW924" s="834"/>
      <c r="AX924" s="834"/>
      <c r="AY924" s="834"/>
      <c r="AZ924" s="834"/>
      <c r="BA924" s="834"/>
      <c r="BB924" s="834"/>
      <c r="BC924" s="834"/>
      <c r="BD924" s="834"/>
      <c r="BE924" s="834"/>
      <c r="BF924" s="834"/>
      <c r="BG924" s="842"/>
      <c r="BH924" s="843"/>
      <c r="BI924" s="843"/>
      <c r="ET924" s="33"/>
      <c r="EU924" s="37">
        <f t="shared" si="217"/>
        <v>0</v>
      </c>
      <c r="EV924" s="37" t="str">
        <f t="shared" si="218"/>
        <v/>
      </c>
      <c r="EX924" s="21">
        <f>IF(AND(OR($M924=PL①!$A$25,$M924=PL①!$A$26,$M924=PL①!$A$27),OR($AG924=PL①!$H$26,$AG924=PL①!$H$27,$AG924=PL①!$H$28)),1,0)</f>
        <v>0</v>
      </c>
      <c r="EY924" s="21">
        <f t="shared" si="219"/>
        <v>0</v>
      </c>
      <c r="EZ924" s="112">
        <f>IF($EY924=0,1,IF($O$73="",0,VLOOKUP($O$73,PL②!$A$58:$P$1517,$EY924))+IF($AD$73="",0,VLOOKUP($AD$73,PL②!$A$58:$P$1517,$EY924))+IF($AS$73="",0,VLOOKUP($AS$73,PL②!$A$58:$P$1517,$EY924)))</f>
        <v>1</v>
      </c>
      <c r="FA924" s="21" t="str">
        <f t="shared" si="220"/>
        <v/>
      </c>
      <c r="FB924" s="112"/>
      <c r="FC924" s="21">
        <f>IF(OR($M924=PL①!$A$25,$M924=PL①!$A$26,$M924=PL①!$A$28,$M924=PL①!$A$29),1,0)</f>
        <v>0</v>
      </c>
      <c r="FF924" s="21">
        <f t="shared" si="221"/>
        <v>0</v>
      </c>
      <c r="FG924" s="21">
        <f t="shared" si="222"/>
        <v>0</v>
      </c>
      <c r="FH924" s="21">
        <f>IF(AND($AG924=PL①!$H$29,OR(入力①申請書項目!$M924=PL①!$A$25,入力①申請書項目!$M924=PL①!$A$26,入力①申請書項目!$M924=PL①!$A$27)),1,0)</f>
        <v>0</v>
      </c>
      <c r="FI924" s="21">
        <f>IF(AND($O$69=PL②!$G$1,入力①申請書項目!$AG924=PL①!$H$26,OR(入力①申請書項目!$M924=PL①!$A$25,入力①申請書項目!$M924=PL①!$A$26,入力①申請書項目!$M924=PL①!$A$28,入力①申請書項目!$M924=PL①!$A$29)),1,0)</f>
        <v>0</v>
      </c>
      <c r="FJ924" s="21">
        <f>IF(AND($AT924=PL①!$D$26,OR(入力①申請書項目!$M924=PL①!$A$25,入力①申請書項目!$M924=PL①!$A$26,入力①申請書項目!$M924=PL①!$A$27)),1,0)</f>
        <v>0</v>
      </c>
      <c r="FL924" s="37" t="str">
        <f t="shared" si="223"/>
        <v/>
      </c>
      <c r="FM924" s="37" t="str">
        <f t="shared" si="224"/>
        <v/>
      </c>
      <c r="FN924" s="37" t="str">
        <f t="shared" si="225"/>
        <v/>
      </c>
      <c r="FO924" s="37" t="str">
        <f t="shared" si="226"/>
        <v/>
      </c>
      <c r="FP924" s="37" t="str">
        <f t="shared" si="227"/>
        <v/>
      </c>
      <c r="FR924" s="54">
        <f t="shared" si="228"/>
        <v>1</v>
      </c>
      <c r="FS924" s="54" t="str">
        <f t="shared" si="229"/>
        <v/>
      </c>
    </row>
    <row r="925" spans="4:175">
      <c r="D925" s="410">
        <v>757</v>
      </c>
      <c r="E925" s="842"/>
      <c r="F925" s="843"/>
      <c r="G925" s="842"/>
      <c r="H925" s="843"/>
      <c r="I925" s="843"/>
      <c r="J925" s="842"/>
      <c r="K925" s="843"/>
      <c r="L925" s="843"/>
      <c r="M925" s="842"/>
      <c r="N925" s="842"/>
      <c r="O925" s="842"/>
      <c r="P925" s="842"/>
      <c r="Q925" s="853"/>
      <c r="R925" s="853"/>
      <c r="S925" s="853"/>
      <c r="T925" s="853"/>
      <c r="U925" s="853"/>
      <c r="V925" s="853"/>
      <c r="W925" s="853"/>
      <c r="X925" s="853"/>
      <c r="Y925" s="853"/>
      <c r="Z925" s="853"/>
      <c r="AA925" s="835"/>
      <c r="AB925" s="836"/>
      <c r="AC925" s="836"/>
      <c r="AD925" s="840"/>
      <c r="AE925" s="840"/>
      <c r="AF925" s="841"/>
      <c r="AG925" s="850"/>
      <c r="AH925" s="851"/>
      <c r="AI925" s="851"/>
      <c r="AJ925" s="852"/>
      <c r="AK925" s="839"/>
      <c r="AL925" s="839"/>
      <c r="AM925" s="839"/>
      <c r="AN925" s="854"/>
      <c r="AO925" s="840"/>
      <c r="AP925" s="849">
        <f t="shared" si="230"/>
        <v>0</v>
      </c>
      <c r="AQ925" s="849"/>
      <c r="AR925" s="849"/>
      <c r="AS925" s="849"/>
      <c r="AT925" s="847"/>
      <c r="AU925" s="848"/>
      <c r="AV925" s="834"/>
      <c r="AW925" s="834"/>
      <c r="AX925" s="834"/>
      <c r="AY925" s="834"/>
      <c r="AZ925" s="834"/>
      <c r="BA925" s="834"/>
      <c r="BB925" s="834"/>
      <c r="BC925" s="834"/>
      <c r="BD925" s="844"/>
      <c r="BE925" s="845"/>
      <c r="BF925" s="846"/>
      <c r="BG925" s="842"/>
      <c r="BH925" s="843"/>
      <c r="BI925" s="843"/>
      <c r="ET925" s="33"/>
      <c r="EU925" s="37">
        <f t="shared" si="217"/>
        <v>0</v>
      </c>
      <c r="EV925" s="37" t="str">
        <f t="shared" si="218"/>
        <v/>
      </c>
      <c r="EX925" s="21">
        <f>IF(AND(OR($M925=PL①!$A$25,$M925=PL①!$A$26,$M925=PL①!$A$27),OR($AG925=PL①!$H$26,$AG925=PL①!$H$27,$AG925=PL①!$H$28)),1,0)</f>
        <v>0</v>
      </c>
      <c r="EY925" s="21">
        <f t="shared" si="219"/>
        <v>0</v>
      </c>
      <c r="EZ925" s="112">
        <f>IF($EY925=0,1,IF($O$73="",0,VLOOKUP($O$73,PL②!$A$58:$P$1517,$EY925))+IF($AD$73="",0,VLOOKUP($AD$73,PL②!$A$58:$P$1517,$EY925))+IF($AS$73="",0,VLOOKUP($AS$73,PL②!$A$58:$P$1517,$EY925)))</f>
        <v>1</v>
      </c>
      <c r="FA925" s="21" t="str">
        <f t="shared" si="220"/>
        <v/>
      </c>
      <c r="FB925" s="112"/>
      <c r="FC925" s="21">
        <f>IF(OR($M925=PL①!$A$25,$M925=PL①!$A$26,$M925=PL①!$A$28,$M925=PL①!$A$29),1,0)</f>
        <v>0</v>
      </c>
      <c r="FF925" s="21">
        <f t="shared" si="221"/>
        <v>0</v>
      </c>
      <c r="FG925" s="21">
        <f t="shared" si="222"/>
        <v>0</v>
      </c>
      <c r="FH925" s="21">
        <f>IF(AND($AG925=PL①!$H$29,OR(入力①申請書項目!$M925=PL①!$A$25,入力①申請書項目!$M925=PL①!$A$26,入力①申請書項目!$M925=PL①!$A$27)),1,0)</f>
        <v>0</v>
      </c>
      <c r="FI925" s="21">
        <f>IF(AND($O$69=PL②!$G$1,入力①申請書項目!$AG925=PL①!$H$26,OR(入力①申請書項目!$M925=PL①!$A$25,入力①申請書項目!$M925=PL①!$A$26,入力①申請書項目!$M925=PL①!$A$28,入力①申請書項目!$M925=PL①!$A$29)),1,0)</f>
        <v>0</v>
      </c>
      <c r="FJ925" s="21">
        <f>IF(AND($AT925=PL①!$D$26,OR(入力①申請書項目!$M925=PL①!$A$25,入力①申請書項目!$M925=PL①!$A$26,入力①申請書項目!$M925=PL①!$A$27)),1,0)</f>
        <v>0</v>
      </c>
      <c r="FL925" s="37" t="str">
        <f t="shared" si="223"/>
        <v/>
      </c>
      <c r="FM925" s="37" t="str">
        <f t="shared" si="224"/>
        <v/>
      </c>
      <c r="FN925" s="37" t="str">
        <f t="shared" si="225"/>
        <v/>
      </c>
      <c r="FO925" s="37" t="str">
        <f t="shared" si="226"/>
        <v/>
      </c>
      <c r="FP925" s="37" t="str">
        <f t="shared" si="227"/>
        <v/>
      </c>
      <c r="FR925" s="54">
        <f t="shared" si="228"/>
        <v>1</v>
      </c>
      <c r="FS925" s="54" t="str">
        <f t="shared" si="229"/>
        <v/>
      </c>
    </row>
    <row r="926" spans="4:175">
      <c r="D926" s="410">
        <v>758</v>
      </c>
      <c r="E926" s="842"/>
      <c r="F926" s="843"/>
      <c r="G926" s="842"/>
      <c r="H926" s="843"/>
      <c r="I926" s="843"/>
      <c r="J926" s="842"/>
      <c r="K926" s="843"/>
      <c r="L926" s="843"/>
      <c r="M926" s="842"/>
      <c r="N926" s="842"/>
      <c r="O926" s="842"/>
      <c r="P926" s="842"/>
      <c r="Q926" s="853"/>
      <c r="R926" s="853"/>
      <c r="S926" s="853"/>
      <c r="T926" s="853"/>
      <c r="U926" s="853"/>
      <c r="V926" s="853"/>
      <c r="W926" s="853"/>
      <c r="X926" s="853"/>
      <c r="Y926" s="853"/>
      <c r="Z926" s="853"/>
      <c r="AA926" s="835"/>
      <c r="AB926" s="836"/>
      <c r="AC926" s="836"/>
      <c r="AD926" s="841"/>
      <c r="AE926" s="853"/>
      <c r="AF926" s="853"/>
      <c r="AG926" s="842"/>
      <c r="AH926" s="842"/>
      <c r="AI926" s="842"/>
      <c r="AJ926" s="842"/>
      <c r="AK926" s="839"/>
      <c r="AL926" s="839"/>
      <c r="AM926" s="839"/>
      <c r="AN926" s="853"/>
      <c r="AO926" s="853"/>
      <c r="AP926" s="849">
        <f t="shared" si="230"/>
        <v>0</v>
      </c>
      <c r="AQ926" s="849"/>
      <c r="AR926" s="849"/>
      <c r="AS926" s="849"/>
      <c r="AT926" s="855"/>
      <c r="AU926" s="855"/>
      <c r="AV926" s="834"/>
      <c r="AW926" s="834"/>
      <c r="AX926" s="834"/>
      <c r="AY926" s="834"/>
      <c r="AZ926" s="834"/>
      <c r="BA926" s="834"/>
      <c r="BB926" s="834"/>
      <c r="BC926" s="834"/>
      <c r="BD926" s="834"/>
      <c r="BE926" s="834"/>
      <c r="BF926" s="834"/>
      <c r="BG926" s="842"/>
      <c r="BH926" s="843"/>
      <c r="BI926" s="843"/>
      <c r="ET926" s="33"/>
      <c r="EU926" s="37">
        <f t="shared" si="217"/>
        <v>0</v>
      </c>
      <c r="EV926" s="37" t="str">
        <f t="shared" si="218"/>
        <v/>
      </c>
      <c r="EX926" s="21">
        <f>IF(AND(OR($M926=PL①!$A$25,$M926=PL①!$A$26,$M926=PL①!$A$27),OR($AG926=PL①!$H$26,$AG926=PL①!$H$27,$AG926=PL①!$H$28)),1,0)</f>
        <v>0</v>
      </c>
      <c r="EY926" s="21">
        <f t="shared" si="219"/>
        <v>0</v>
      </c>
      <c r="EZ926" s="112">
        <f>IF($EY926=0,1,IF($O$73="",0,VLOOKUP($O$73,PL②!$A$58:$P$1517,$EY926))+IF($AD$73="",0,VLOOKUP($AD$73,PL②!$A$58:$P$1517,$EY926))+IF($AS$73="",0,VLOOKUP($AS$73,PL②!$A$58:$P$1517,$EY926)))</f>
        <v>1</v>
      </c>
      <c r="FA926" s="21" t="str">
        <f t="shared" si="220"/>
        <v/>
      </c>
      <c r="FB926" s="112"/>
      <c r="FC926" s="21">
        <f>IF(OR($M926=PL①!$A$25,$M926=PL①!$A$26,$M926=PL①!$A$28,$M926=PL①!$A$29),1,0)</f>
        <v>0</v>
      </c>
      <c r="FF926" s="21">
        <f t="shared" si="221"/>
        <v>0</v>
      </c>
      <c r="FG926" s="21">
        <f t="shared" si="222"/>
        <v>0</v>
      </c>
      <c r="FH926" s="21">
        <f>IF(AND($AG926=PL①!$H$29,OR(入力①申請書項目!$M926=PL①!$A$25,入力①申請書項目!$M926=PL①!$A$26,入力①申請書項目!$M926=PL①!$A$27)),1,0)</f>
        <v>0</v>
      </c>
      <c r="FI926" s="21">
        <f>IF(AND($O$69=PL②!$G$1,入力①申請書項目!$AG926=PL①!$H$26,OR(入力①申請書項目!$M926=PL①!$A$25,入力①申請書項目!$M926=PL①!$A$26,入力①申請書項目!$M926=PL①!$A$28,入力①申請書項目!$M926=PL①!$A$29)),1,0)</f>
        <v>0</v>
      </c>
      <c r="FJ926" s="21">
        <f>IF(AND($AT926=PL①!$D$26,OR(入力①申請書項目!$M926=PL①!$A$25,入力①申請書項目!$M926=PL①!$A$26,入力①申請書項目!$M926=PL①!$A$27)),1,0)</f>
        <v>0</v>
      </c>
      <c r="FL926" s="37" t="str">
        <f t="shared" si="223"/>
        <v/>
      </c>
      <c r="FM926" s="37" t="str">
        <f t="shared" si="224"/>
        <v/>
      </c>
      <c r="FN926" s="37" t="str">
        <f t="shared" si="225"/>
        <v/>
      </c>
      <c r="FO926" s="37" t="str">
        <f t="shared" si="226"/>
        <v/>
      </c>
      <c r="FP926" s="37" t="str">
        <f t="shared" si="227"/>
        <v/>
      </c>
      <c r="FR926" s="54">
        <f t="shared" si="228"/>
        <v>1</v>
      </c>
      <c r="FS926" s="54" t="str">
        <f t="shared" si="229"/>
        <v/>
      </c>
    </row>
    <row r="927" spans="4:175">
      <c r="D927" s="410">
        <v>759</v>
      </c>
      <c r="E927" s="842"/>
      <c r="F927" s="843"/>
      <c r="G927" s="842"/>
      <c r="H927" s="843"/>
      <c r="I927" s="843"/>
      <c r="J927" s="842"/>
      <c r="K927" s="843"/>
      <c r="L927" s="843"/>
      <c r="M927" s="842"/>
      <c r="N927" s="842"/>
      <c r="O927" s="842"/>
      <c r="P927" s="842"/>
      <c r="Q927" s="853"/>
      <c r="R927" s="853"/>
      <c r="S927" s="853"/>
      <c r="T927" s="853"/>
      <c r="U927" s="853"/>
      <c r="V927" s="853"/>
      <c r="W927" s="853"/>
      <c r="X927" s="853"/>
      <c r="Y927" s="853"/>
      <c r="Z927" s="853"/>
      <c r="AA927" s="837"/>
      <c r="AB927" s="838"/>
      <c r="AC927" s="838"/>
      <c r="AD927" s="841"/>
      <c r="AE927" s="853"/>
      <c r="AF927" s="853"/>
      <c r="AG927" s="842"/>
      <c r="AH927" s="842"/>
      <c r="AI927" s="842"/>
      <c r="AJ927" s="842"/>
      <c r="AK927" s="839"/>
      <c r="AL927" s="839"/>
      <c r="AM927" s="839"/>
      <c r="AN927" s="853"/>
      <c r="AO927" s="853"/>
      <c r="AP927" s="849">
        <f t="shared" si="230"/>
        <v>0</v>
      </c>
      <c r="AQ927" s="849"/>
      <c r="AR927" s="849"/>
      <c r="AS927" s="849"/>
      <c r="AT927" s="855"/>
      <c r="AU927" s="855"/>
      <c r="AV927" s="834"/>
      <c r="AW927" s="834"/>
      <c r="AX927" s="834"/>
      <c r="AY927" s="834"/>
      <c r="AZ927" s="834"/>
      <c r="BA927" s="834"/>
      <c r="BB927" s="834"/>
      <c r="BC927" s="834"/>
      <c r="BD927" s="834"/>
      <c r="BE927" s="834"/>
      <c r="BF927" s="834"/>
      <c r="BG927" s="842"/>
      <c r="BH927" s="843"/>
      <c r="BI927" s="843"/>
      <c r="ET927" s="33"/>
      <c r="EU927" s="37">
        <f t="shared" si="217"/>
        <v>0</v>
      </c>
      <c r="EV927" s="37" t="str">
        <f t="shared" si="218"/>
        <v/>
      </c>
      <c r="EX927" s="21">
        <f>IF(AND(OR($M927=PL①!$A$25,$M927=PL①!$A$26,$M927=PL①!$A$27),OR($AG927=PL①!$H$26,$AG927=PL①!$H$27,$AG927=PL①!$H$28)),1,0)</f>
        <v>0</v>
      </c>
      <c r="EY927" s="21">
        <f t="shared" si="219"/>
        <v>0</v>
      </c>
      <c r="EZ927" s="112">
        <f>IF($EY927=0,1,IF($O$73="",0,VLOOKUP($O$73,PL②!$A$58:$P$1517,$EY927))+IF($AD$73="",0,VLOOKUP($AD$73,PL②!$A$58:$P$1517,$EY927))+IF($AS$73="",0,VLOOKUP($AS$73,PL②!$A$58:$P$1517,$EY927)))</f>
        <v>1</v>
      </c>
      <c r="FA927" s="21" t="str">
        <f t="shared" si="220"/>
        <v/>
      </c>
      <c r="FB927" s="112"/>
      <c r="FC927" s="21">
        <f>IF(OR($M927=PL①!$A$25,$M927=PL①!$A$26,$M927=PL①!$A$28,$M927=PL①!$A$29),1,0)</f>
        <v>0</v>
      </c>
      <c r="FF927" s="21">
        <f t="shared" si="221"/>
        <v>0</v>
      </c>
      <c r="FG927" s="21">
        <f t="shared" si="222"/>
        <v>0</v>
      </c>
      <c r="FH927" s="21">
        <f>IF(AND($AG927=PL①!$H$29,OR(入力①申請書項目!$M927=PL①!$A$25,入力①申請書項目!$M927=PL①!$A$26,入力①申請書項目!$M927=PL①!$A$27)),1,0)</f>
        <v>0</v>
      </c>
      <c r="FI927" s="21">
        <f>IF(AND($O$69=PL②!$G$1,入力①申請書項目!$AG927=PL①!$H$26,OR(入力①申請書項目!$M927=PL①!$A$25,入力①申請書項目!$M927=PL①!$A$26,入力①申請書項目!$M927=PL①!$A$28,入力①申請書項目!$M927=PL①!$A$29)),1,0)</f>
        <v>0</v>
      </c>
      <c r="FJ927" s="21">
        <f>IF(AND($AT927=PL①!$D$26,OR(入力①申請書項目!$M927=PL①!$A$25,入力①申請書項目!$M927=PL①!$A$26,入力①申請書項目!$M927=PL①!$A$27)),1,0)</f>
        <v>0</v>
      </c>
      <c r="FL927" s="37" t="str">
        <f t="shared" si="223"/>
        <v/>
      </c>
      <c r="FM927" s="37" t="str">
        <f t="shared" si="224"/>
        <v/>
      </c>
      <c r="FN927" s="37" t="str">
        <f t="shared" si="225"/>
        <v/>
      </c>
      <c r="FO927" s="37" t="str">
        <f t="shared" si="226"/>
        <v/>
      </c>
      <c r="FP927" s="37" t="str">
        <f t="shared" si="227"/>
        <v/>
      </c>
      <c r="FR927" s="54">
        <f t="shared" si="228"/>
        <v>1</v>
      </c>
      <c r="FS927" s="54" t="str">
        <f t="shared" si="229"/>
        <v/>
      </c>
    </row>
    <row r="928" spans="4:175">
      <c r="D928" s="410">
        <v>760</v>
      </c>
      <c r="E928" s="842"/>
      <c r="F928" s="843"/>
      <c r="G928" s="842"/>
      <c r="H928" s="843"/>
      <c r="I928" s="843"/>
      <c r="J928" s="842"/>
      <c r="K928" s="843"/>
      <c r="L928" s="843"/>
      <c r="M928" s="842"/>
      <c r="N928" s="842"/>
      <c r="O928" s="842"/>
      <c r="P928" s="842"/>
      <c r="Q928" s="853"/>
      <c r="R928" s="853"/>
      <c r="S928" s="853"/>
      <c r="T928" s="853"/>
      <c r="U928" s="853"/>
      <c r="V928" s="853"/>
      <c r="W928" s="853"/>
      <c r="X928" s="853"/>
      <c r="Y928" s="853"/>
      <c r="Z928" s="853"/>
      <c r="AA928" s="835"/>
      <c r="AB928" s="836"/>
      <c r="AC928" s="836"/>
      <c r="AD928" s="840"/>
      <c r="AE928" s="840"/>
      <c r="AF928" s="841"/>
      <c r="AG928" s="850"/>
      <c r="AH928" s="851"/>
      <c r="AI928" s="851"/>
      <c r="AJ928" s="852"/>
      <c r="AK928" s="839"/>
      <c r="AL928" s="839"/>
      <c r="AM928" s="839"/>
      <c r="AN928" s="854"/>
      <c r="AO928" s="840"/>
      <c r="AP928" s="849">
        <f t="shared" si="230"/>
        <v>0</v>
      </c>
      <c r="AQ928" s="849"/>
      <c r="AR928" s="849"/>
      <c r="AS928" s="849"/>
      <c r="AT928" s="847"/>
      <c r="AU928" s="848"/>
      <c r="AV928" s="834"/>
      <c r="AW928" s="834"/>
      <c r="AX928" s="834"/>
      <c r="AY928" s="834"/>
      <c r="AZ928" s="834"/>
      <c r="BA928" s="834"/>
      <c r="BB928" s="834"/>
      <c r="BC928" s="834"/>
      <c r="BD928" s="844"/>
      <c r="BE928" s="845"/>
      <c r="BF928" s="846"/>
      <c r="BG928" s="842"/>
      <c r="BH928" s="843"/>
      <c r="BI928" s="843"/>
      <c r="ET928" s="33"/>
      <c r="EU928" s="37">
        <f t="shared" si="217"/>
        <v>0</v>
      </c>
      <c r="EV928" s="37" t="str">
        <f t="shared" si="218"/>
        <v/>
      </c>
      <c r="EX928" s="21">
        <f>IF(AND(OR($M928=PL①!$A$25,$M928=PL①!$A$26,$M928=PL①!$A$27),OR($AG928=PL①!$H$26,$AG928=PL①!$H$27,$AG928=PL①!$H$28)),1,0)</f>
        <v>0</v>
      </c>
      <c r="EY928" s="21">
        <f t="shared" si="219"/>
        <v>0</v>
      </c>
      <c r="EZ928" s="112">
        <f>IF($EY928=0,1,IF($O$73="",0,VLOOKUP($O$73,PL②!$A$58:$P$1517,$EY928))+IF($AD$73="",0,VLOOKUP($AD$73,PL②!$A$58:$P$1517,$EY928))+IF($AS$73="",0,VLOOKUP($AS$73,PL②!$A$58:$P$1517,$EY928)))</f>
        <v>1</v>
      </c>
      <c r="FA928" s="21" t="str">
        <f t="shared" si="220"/>
        <v/>
      </c>
      <c r="FB928" s="112"/>
      <c r="FC928" s="21">
        <f>IF(OR($M928=PL①!$A$25,$M928=PL①!$A$26,$M928=PL①!$A$28,$M928=PL①!$A$29),1,0)</f>
        <v>0</v>
      </c>
      <c r="FF928" s="21">
        <f t="shared" si="221"/>
        <v>0</v>
      </c>
      <c r="FG928" s="21">
        <f t="shared" si="222"/>
        <v>0</v>
      </c>
      <c r="FH928" s="21">
        <f>IF(AND($AG928=PL①!$H$29,OR(入力①申請書項目!$M928=PL①!$A$25,入力①申請書項目!$M928=PL①!$A$26,入力①申請書項目!$M928=PL①!$A$27)),1,0)</f>
        <v>0</v>
      </c>
      <c r="FI928" s="21">
        <f>IF(AND($O$69=PL②!$G$1,入力①申請書項目!$AG928=PL①!$H$26,OR(入力①申請書項目!$M928=PL①!$A$25,入力①申請書項目!$M928=PL①!$A$26,入力①申請書項目!$M928=PL①!$A$28,入力①申請書項目!$M928=PL①!$A$29)),1,0)</f>
        <v>0</v>
      </c>
      <c r="FJ928" s="21">
        <f>IF(AND($AT928=PL①!$D$26,OR(入力①申請書項目!$M928=PL①!$A$25,入力①申請書項目!$M928=PL①!$A$26,入力①申請書項目!$M928=PL①!$A$27)),1,0)</f>
        <v>0</v>
      </c>
      <c r="FL928" s="37" t="str">
        <f t="shared" si="223"/>
        <v/>
      </c>
      <c r="FM928" s="37" t="str">
        <f t="shared" si="224"/>
        <v/>
      </c>
      <c r="FN928" s="37" t="str">
        <f t="shared" si="225"/>
        <v/>
      </c>
      <c r="FO928" s="37" t="str">
        <f t="shared" si="226"/>
        <v/>
      </c>
      <c r="FP928" s="37" t="str">
        <f t="shared" si="227"/>
        <v/>
      </c>
      <c r="FR928" s="54">
        <f t="shared" si="228"/>
        <v>1</v>
      </c>
      <c r="FS928" s="54" t="str">
        <f t="shared" si="229"/>
        <v/>
      </c>
    </row>
    <row r="929" spans="4:175">
      <c r="D929" s="410">
        <v>761</v>
      </c>
      <c r="E929" s="842"/>
      <c r="F929" s="843"/>
      <c r="G929" s="842"/>
      <c r="H929" s="843"/>
      <c r="I929" s="843"/>
      <c r="J929" s="842"/>
      <c r="K929" s="843"/>
      <c r="L929" s="843"/>
      <c r="M929" s="842"/>
      <c r="N929" s="842"/>
      <c r="O929" s="842"/>
      <c r="P929" s="842"/>
      <c r="Q929" s="853"/>
      <c r="R929" s="853"/>
      <c r="S929" s="853"/>
      <c r="T929" s="853"/>
      <c r="U929" s="853"/>
      <c r="V929" s="853"/>
      <c r="W929" s="853"/>
      <c r="X929" s="853"/>
      <c r="Y929" s="853"/>
      <c r="Z929" s="853"/>
      <c r="AA929" s="835"/>
      <c r="AB929" s="836"/>
      <c r="AC929" s="836"/>
      <c r="AD929" s="841"/>
      <c r="AE929" s="853"/>
      <c r="AF929" s="853"/>
      <c r="AG929" s="842"/>
      <c r="AH929" s="842"/>
      <c r="AI929" s="842"/>
      <c r="AJ929" s="842"/>
      <c r="AK929" s="839"/>
      <c r="AL929" s="839"/>
      <c r="AM929" s="839"/>
      <c r="AN929" s="853"/>
      <c r="AO929" s="853"/>
      <c r="AP929" s="849">
        <f t="shared" si="230"/>
        <v>0</v>
      </c>
      <c r="AQ929" s="849"/>
      <c r="AR929" s="849"/>
      <c r="AS929" s="849"/>
      <c r="AT929" s="855"/>
      <c r="AU929" s="855"/>
      <c r="AV929" s="834"/>
      <c r="AW929" s="834"/>
      <c r="AX929" s="834"/>
      <c r="AY929" s="834"/>
      <c r="AZ929" s="834"/>
      <c r="BA929" s="834"/>
      <c r="BB929" s="834"/>
      <c r="BC929" s="834"/>
      <c r="BD929" s="834"/>
      <c r="BE929" s="834"/>
      <c r="BF929" s="834"/>
      <c r="BG929" s="842"/>
      <c r="BH929" s="843"/>
      <c r="BI929" s="843"/>
      <c r="ET929" s="33"/>
      <c r="EU929" s="37">
        <f t="shared" si="217"/>
        <v>0</v>
      </c>
      <c r="EV929" s="37" t="str">
        <f t="shared" si="218"/>
        <v/>
      </c>
      <c r="EX929" s="21">
        <f>IF(AND(OR($M929=PL①!$A$25,$M929=PL①!$A$26,$M929=PL①!$A$27),OR($AG929=PL①!$H$26,$AG929=PL①!$H$27,$AG929=PL①!$H$28)),1,0)</f>
        <v>0</v>
      </c>
      <c r="EY929" s="21">
        <f t="shared" si="219"/>
        <v>0</v>
      </c>
      <c r="EZ929" s="112">
        <f>IF($EY929=0,1,IF($O$73="",0,VLOOKUP($O$73,PL②!$A$58:$P$1517,$EY929))+IF($AD$73="",0,VLOOKUP($AD$73,PL②!$A$58:$P$1517,$EY929))+IF($AS$73="",0,VLOOKUP($AS$73,PL②!$A$58:$P$1517,$EY929)))</f>
        <v>1</v>
      </c>
      <c r="FA929" s="21" t="str">
        <f t="shared" si="220"/>
        <v/>
      </c>
      <c r="FB929" s="112"/>
      <c r="FC929" s="21">
        <f>IF(OR($M929=PL①!$A$25,$M929=PL①!$A$26,$M929=PL①!$A$28,$M929=PL①!$A$29),1,0)</f>
        <v>0</v>
      </c>
      <c r="FF929" s="21">
        <f t="shared" si="221"/>
        <v>0</v>
      </c>
      <c r="FG929" s="21">
        <f t="shared" si="222"/>
        <v>0</v>
      </c>
      <c r="FH929" s="21">
        <f>IF(AND($AG929=PL①!$H$29,OR(入力①申請書項目!$M929=PL①!$A$25,入力①申請書項目!$M929=PL①!$A$26,入力①申請書項目!$M929=PL①!$A$27)),1,0)</f>
        <v>0</v>
      </c>
      <c r="FI929" s="21">
        <f>IF(AND($O$69=PL②!$G$1,入力①申請書項目!$AG929=PL①!$H$26,OR(入力①申請書項目!$M929=PL①!$A$25,入力①申請書項目!$M929=PL①!$A$26,入力①申請書項目!$M929=PL①!$A$28,入力①申請書項目!$M929=PL①!$A$29)),1,0)</f>
        <v>0</v>
      </c>
      <c r="FJ929" s="21">
        <f>IF(AND($AT929=PL①!$D$26,OR(入力①申請書項目!$M929=PL①!$A$25,入力①申請書項目!$M929=PL①!$A$26,入力①申請書項目!$M929=PL①!$A$27)),1,0)</f>
        <v>0</v>
      </c>
      <c r="FL929" s="37" t="str">
        <f t="shared" si="223"/>
        <v/>
      </c>
      <c r="FM929" s="37" t="str">
        <f t="shared" si="224"/>
        <v/>
      </c>
      <c r="FN929" s="37" t="str">
        <f t="shared" si="225"/>
        <v/>
      </c>
      <c r="FO929" s="37" t="str">
        <f t="shared" si="226"/>
        <v/>
      </c>
      <c r="FP929" s="37" t="str">
        <f t="shared" si="227"/>
        <v/>
      </c>
      <c r="FR929" s="54">
        <f t="shared" si="228"/>
        <v>1</v>
      </c>
      <c r="FS929" s="54" t="str">
        <f t="shared" si="229"/>
        <v/>
      </c>
    </row>
    <row r="930" spans="4:175">
      <c r="D930" s="410">
        <v>762</v>
      </c>
      <c r="E930" s="842"/>
      <c r="F930" s="843"/>
      <c r="G930" s="842"/>
      <c r="H930" s="843"/>
      <c r="I930" s="843"/>
      <c r="J930" s="842"/>
      <c r="K930" s="843"/>
      <c r="L930" s="843"/>
      <c r="M930" s="842"/>
      <c r="N930" s="842"/>
      <c r="O930" s="842"/>
      <c r="P930" s="842"/>
      <c r="Q930" s="853"/>
      <c r="R930" s="853"/>
      <c r="S930" s="853"/>
      <c r="T930" s="853"/>
      <c r="U930" s="853"/>
      <c r="V930" s="853"/>
      <c r="W930" s="853"/>
      <c r="X930" s="853"/>
      <c r="Y930" s="853"/>
      <c r="Z930" s="853"/>
      <c r="AA930" s="837"/>
      <c r="AB930" s="838"/>
      <c r="AC930" s="838"/>
      <c r="AD930" s="841"/>
      <c r="AE930" s="853"/>
      <c r="AF930" s="853"/>
      <c r="AG930" s="842"/>
      <c r="AH930" s="842"/>
      <c r="AI930" s="842"/>
      <c r="AJ930" s="842"/>
      <c r="AK930" s="839"/>
      <c r="AL930" s="839"/>
      <c r="AM930" s="839"/>
      <c r="AN930" s="853"/>
      <c r="AO930" s="853"/>
      <c r="AP930" s="849">
        <f t="shared" si="230"/>
        <v>0</v>
      </c>
      <c r="AQ930" s="849"/>
      <c r="AR930" s="849"/>
      <c r="AS930" s="849"/>
      <c r="AT930" s="855"/>
      <c r="AU930" s="855"/>
      <c r="AV930" s="834"/>
      <c r="AW930" s="834"/>
      <c r="AX930" s="834"/>
      <c r="AY930" s="834"/>
      <c r="AZ930" s="834"/>
      <c r="BA930" s="834"/>
      <c r="BB930" s="834"/>
      <c r="BC930" s="834"/>
      <c r="BD930" s="834"/>
      <c r="BE930" s="834"/>
      <c r="BF930" s="834"/>
      <c r="BG930" s="842"/>
      <c r="BH930" s="843"/>
      <c r="BI930" s="843"/>
      <c r="ET930" s="33"/>
      <c r="EU930" s="37">
        <f t="shared" si="217"/>
        <v>0</v>
      </c>
      <c r="EV930" s="37" t="str">
        <f t="shared" si="218"/>
        <v/>
      </c>
      <c r="EX930" s="21">
        <f>IF(AND(OR($M930=PL①!$A$25,$M930=PL①!$A$26,$M930=PL①!$A$27),OR($AG930=PL①!$H$26,$AG930=PL①!$H$27,$AG930=PL①!$H$28)),1,0)</f>
        <v>0</v>
      </c>
      <c r="EY930" s="21">
        <f t="shared" si="219"/>
        <v>0</v>
      </c>
      <c r="EZ930" s="112">
        <f>IF($EY930=0,1,IF($O$73="",0,VLOOKUP($O$73,PL②!$A$58:$P$1517,$EY930))+IF($AD$73="",0,VLOOKUP($AD$73,PL②!$A$58:$P$1517,$EY930))+IF($AS$73="",0,VLOOKUP($AS$73,PL②!$A$58:$P$1517,$EY930)))</f>
        <v>1</v>
      </c>
      <c r="FA930" s="21" t="str">
        <f t="shared" si="220"/>
        <v/>
      </c>
      <c r="FB930" s="112"/>
      <c r="FC930" s="21">
        <f>IF(OR($M930=PL①!$A$25,$M930=PL①!$A$26,$M930=PL①!$A$28,$M930=PL①!$A$29),1,0)</f>
        <v>0</v>
      </c>
      <c r="FF930" s="21">
        <f t="shared" si="221"/>
        <v>0</v>
      </c>
      <c r="FG930" s="21">
        <f t="shared" si="222"/>
        <v>0</v>
      </c>
      <c r="FH930" s="21">
        <f>IF(AND($AG930=PL①!$H$29,OR(入力①申請書項目!$M930=PL①!$A$25,入力①申請書項目!$M930=PL①!$A$26,入力①申請書項目!$M930=PL①!$A$27)),1,0)</f>
        <v>0</v>
      </c>
      <c r="FI930" s="21">
        <f>IF(AND($O$69=PL②!$G$1,入力①申請書項目!$AG930=PL①!$H$26,OR(入力①申請書項目!$M930=PL①!$A$25,入力①申請書項目!$M930=PL①!$A$26,入力①申請書項目!$M930=PL①!$A$28,入力①申請書項目!$M930=PL①!$A$29)),1,0)</f>
        <v>0</v>
      </c>
      <c r="FJ930" s="21">
        <f>IF(AND($AT930=PL①!$D$26,OR(入力①申請書項目!$M930=PL①!$A$25,入力①申請書項目!$M930=PL①!$A$26,入力①申請書項目!$M930=PL①!$A$27)),1,0)</f>
        <v>0</v>
      </c>
      <c r="FL930" s="37" t="str">
        <f t="shared" si="223"/>
        <v/>
      </c>
      <c r="FM930" s="37" t="str">
        <f t="shared" si="224"/>
        <v/>
      </c>
      <c r="FN930" s="37" t="str">
        <f t="shared" si="225"/>
        <v/>
      </c>
      <c r="FO930" s="37" t="str">
        <f t="shared" si="226"/>
        <v/>
      </c>
      <c r="FP930" s="37" t="str">
        <f t="shared" si="227"/>
        <v/>
      </c>
      <c r="FR930" s="54">
        <f t="shared" si="228"/>
        <v>1</v>
      </c>
      <c r="FS930" s="54" t="str">
        <f t="shared" si="229"/>
        <v/>
      </c>
    </row>
    <row r="931" spans="4:175">
      <c r="D931" s="410">
        <v>763</v>
      </c>
      <c r="E931" s="842"/>
      <c r="F931" s="843"/>
      <c r="G931" s="842"/>
      <c r="H931" s="843"/>
      <c r="I931" s="843"/>
      <c r="J931" s="842"/>
      <c r="K931" s="843"/>
      <c r="L931" s="843"/>
      <c r="M931" s="842"/>
      <c r="N931" s="842"/>
      <c r="O931" s="842"/>
      <c r="P931" s="842"/>
      <c r="Q931" s="853"/>
      <c r="R931" s="853"/>
      <c r="S931" s="853"/>
      <c r="T931" s="853"/>
      <c r="U931" s="853"/>
      <c r="V931" s="853"/>
      <c r="W931" s="853"/>
      <c r="X931" s="853"/>
      <c r="Y931" s="853"/>
      <c r="Z931" s="853"/>
      <c r="AA931" s="835"/>
      <c r="AB931" s="836"/>
      <c r="AC931" s="836"/>
      <c r="AD931" s="840"/>
      <c r="AE931" s="840"/>
      <c r="AF931" s="841"/>
      <c r="AG931" s="850"/>
      <c r="AH931" s="851"/>
      <c r="AI931" s="851"/>
      <c r="AJ931" s="852"/>
      <c r="AK931" s="839"/>
      <c r="AL931" s="839"/>
      <c r="AM931" s="839"/>
      <c r="AN931" s="854"/>
      <c r="AO931" s="840"/>
      <c r="AP931" s="849">
        <f t="shared" si="230"/>
        <v>0</v>
      </c>
      <c r="AQ931" s="849"/>
      <c r="AR931" s="849"/>
      <c r="AS931" s="849"/>
      <c r="AT931" s="847"/>
      <c r="AU931" s="848"/>
      <c r="AV931" s="834"/>
      <c r="AW931" s="834"/>
      <c r="AX931" s="834"/>
      <c r="AY931" s="834"/>
      <c r="AZ931" s="834"/>
      <c r="BA931" s="834"/>
      <c r="BB931" s="834"/>
      <c r="BC931" s="834"/>
      <c r="BD931" s="844"/>
      <c r="BE931" s="845"/>
      <c r="BF931" s="846"/>
      <c r="BG931" s="842"/>
      <c r="BH931" s="843"/>
      <c r="BI931" s="843"/>
      <c r="ET931" s="33"/>
      <c r="EU931" s="37">
        <f t="shared" si="217"/>
        <v>0</v>
      </c>
      <c r="EV931" s="37" t="str">
        <f t="shared" si="218"/>
        <v/>
      </c>
      <c r="EX931" s="21">
        <f>IF(AND(OR($M931=PL①!$A$25,$M931=PL①!$A$26,$M931=PL①!$A$27),OR($AG931=PL①!$H$26,$AG931=PL①!$H$27,$AG931=PL①!$H$28)),1,0)</f>
        <v>0</v>
      </c>
      <c r="EY931" s="21">
        <f t="shared" si="219"/>
        <v>0</v>
      </c>
      <c r="EZ931" s="112">
        <f>IF($EY931=0,1,IF($O$73="",0,VLOOKUP($O$73,PL②!$A$58:$P$1517,$EY931))+IF($AD$73="",0,VLOOKUP($AD$73,PL②!$A$58:$P$1517,$EY931))+IF($AS$73="",0,VLOOKUP($AS$73,PL②!$A$58:$P$1517,$EY931)))</f>
        <v>1</v>
      </c>
      <c r="FA931" s="21" t="str">
        <f t="shared" si="220"/>
        <v/>
      </c>
      <c r="FB931" s="112"/>
      <c r="FC931" s="21">
        <f>IF(OR($M931=PL①!$A$25,$M931=PL①!$A$26,$M931=PL①!$A$28,$M931=PL①!$A$29),1,0)</f>
        <v>0</v>
      </c>
      <c r="FF931" s="21">
        <f t="shared" si="221"/>
        <v>0</v>
      </c>
      <c r="FG931" s="21">
        <f t="shared" si="222"/>
        <v>0</v>
      </c>
      <c r="FH931" s="21">
        <f>IF(AND($AG931=PL①!$H$29,OR(入力①申請書項目!$M931=PL①!$A$25,入力①申請書項目!$M931=PL①!$A$26,入力①申請書項目!$M931=PL①!$A$27)),1,0)</f>
        <v>0</v>
      </c>
      <c r="FI931" s="21">
        <f>IF(AND($O$69=PL②!$G$1,入力①申請書項目!$AG931=PL①!$H$26,OR(入力①申請書項目!$M931=PL①!$A$25,入力①申請書項目!$M931=PL①!$A$26,入力①申請書項目!$M931=PL①!$A$28,入力①申請書項目!$M931=PL①!$A$29)),1,0)</f>
        <v>0</v>
      </c>
      <c r="FJ931" s="21">
        <f>IF(AND($AT931=PL①!$D$26,OR(入力①申請書項目!$M931=PL①!$A$25,入力①申請書項目!$M931=PL①!$A$26,入力①申請書項目!$M931=PL①!$A$27)),1,0)</f>
        <v>0</v>
      </c>
      <c r="FL931" s="37" t="str">
        <f t="shared" si="223"/>
        <v/>
      </c>
      <c r="FM931" s="37" t="str">
        <f t="shared" si="224"/>
        <v/>
      </c>
      <c r="FN931" s="37" t="str">
        <f t="shared" si="225"/>
        <v/>
      </c>
      <c r="FO931" s="37" t="str">
        <f t="shared" si="226"/>
        <v/>
      </c>
      <c r="FP931" s="37" t="str">
        <f t="shared" si="227"/>
        <v/>
      </c>
      <c r="FR931" s="54">
        <f t="shared" si="228"/>
        <v>1</v>
      </c>
      <c r="FS931" s="54" t="str">
        <f t="shared" si="229"/>
        <v/>
      </c>
    </row>
    <row r="932" spans="4:175">
      <c r="D932" s="410">
        <v>764</v>
      </c>
      <c r="E932" s="842"/>
      <c r="F932" s="843"/>
      <c r="G932" s="842"/>
      <c r="H932" s="843"/>
      <c r="I932" s="843"/>
      <c r="J932" s="842"/>
      <c r="K932" s="843"/>
      <c r="L932" s="843"/>
      <c r="M932" s="842"/>
      <c r="N932" s="842"/>
      <c r="O932" s="842"/>
      <c r="P932" s="842"/>
      <c r="Q932" s="853"/>
      <c r="R932" s="853"/>
      <c r="S932" s="853"/>
      <c r="T932" s="853"/>
      <c r="U932" s="853"/>
      <c r="V932" s="853"/>
      <c r="W932" s="853"/>
      <c r="X932" s="853"/>
      <c r="Y932" s="853"/>
      <c r="Z932" s="853"/>
      <c r="AA932" s="835"/>
      <c r="AB932" s="836"/>
      <c r="AC932" s="836"/>
      <c r="AD932" s="841"/>
      <c r="AE932" s="853"/>
      <c r="AF932" s="853"/>
      <c r="AG932" s="842"/>
      <c r="AH932" s="842"/>
      <c r="AI932" s="842"/>
      <c r="AJ932" s="842"/>
      <c r="AK932" s="839"/>
      <c r="AL932" s="839"/>
      <c r="AM932" s="839"/>
      <c r="AN932" s="853"/>
      <c r="AO932" s="853"/>
      <c r="AP932" s="849">
        <f t="shared" si="230"/>
        <v>0</v>
      </c>
      <c r="AQ932" s="849"/>
      <c r="AR932" s="849"/>
      <c r="AS932" s="849"/>
      <c r="AT932" s="855"/>
      <c r="AU932" s="855"/>
      <c r="AV932" s="834"/>
      <c r="AW932" s="834"/>
      <c r="AX932" s="834"/>
      <c r="AY932" s="834"/>
      <c r="AZ932" s="834"/>
      <c r="BA932" s="834"/>
      <c r="BB932" s="834"/>
      <c r="BC932" s="834"/>
      <c r="BD932" s="834"/>
      <c r="BE932" s="834"/>
      <c r="BF932" s="834"/>
      <c r="BG932" s="842"/>
      <c r="BH932" s="843"/>
      <c r="BI932" s="843"/>
      <c r="ET932" s="33"/>
      <c r="EU932" s="37">
        <f t="shared" si="217"/>
        <v>0</v>
      </c>
      <c r="EV932" s="37" t="str">
        <f t="shared" si="218"/>
        <v/>
      </c>
      <c r="EX932" s="21">
        <f>IF(AND(OR($M932=PL①!$A$25,$M932=PL①!$A$26,$M932=PL①!$A$27),OR($AG932=PL①!$H$26,$AG932=PL①!$H$27,$AG932=PL①!$H$28)),1,0)</f>
        <v>0</v>
      </c>
      <c r="EY932" s="21">
        <f t="shared" si="219"/>
        <v>0</v>
      </c>
      <c r="EZ932" s="112">
        <f>IF($EY932=0,1,IF($O$73="",0,VLOOKUP($O$73,PL②!$A$58:$P$1517,$EY932))+IF($AD$73="",0,VLOOKUP($AD$73,PL②!$A$58:$P$1517,$EY932))+IF($AS$73="",0,VLOOKUP($AS$73,PL②!$A$58:$P$1517,$EY932)))</f>
        <v>1</v>
      </c>
      <c r="FA932" s="21" t="str">
        <f t="shared" si="220"/>
        <v/>
      </c>
      <c r="FB932" s="112"/>
      <c r="FC932" s="21">
        <f>IF(OR($M932=PL①!$A$25,$M932=PL①!$A$26,$M932=PL①!$A$28,$M932=PL①!$A$29),1,0)</f>
        <v>0</v>
      </c>
      <c r="FF932" s="21">
        <f t="shared" si="221"/>
        <v>0</v>
      </c>
      <c r="FG932" s="21">
        <f t="shared" si="222"/>
        <v>0</v>
      </c>
      <c r="FH932" s="21">
        <f>IF(AND($AG932=PL①!$H$29,OR(入力①申請書項目!$M932=PL①!$A$25,入力①申請書項目!$M932=PL①!$A$26,入力①申請書項目!$M932=PL①!$A$27)),1,0)</f>
        <v>0</v>
      </c>
      <c r="FI932" s="21">
        <f>IF(AND($O$69=PL②!$G$1,入力①申請書項目!$AG932=PL①!$H$26,OR(入力①申請書項目!$M932=PL①!$A$25,入力①申請書項目!$M932=PL①!$A$26,入力①申請書項目!$M932=PL①!$A$28,入力①申請書項目!$M932=PL①!$A$29)),1,0)</f>
        <v>0</v>
      </c>
      <c r="FJ932" s="21">
        <f>IF(AND($AT932=PL①!$D$26,OR(入力①申請書項目!$M932=PL①!$A$25,入力①申請書項目!$M932=PL①!$A$26,入力①申請書項目!$M932=PL①!$A$27)),1,0)</f>
        <v>0</v>
      </c>
      <c r="FL932" s="37" t="str">
        <f t="shared" si="223"/>
        <v/>
      </c>
      <c r="FM932" s="37" t="str">
        <f t="shared" si="224"/>
        <v/>
      </c>
      <c r="FN932" s="37" t="str">
        <f t="shared" si="225"/>
        <v/>
      </c>
      <c r="FO932" s="37" t="str">
        <f t="shared" si="226"/>
        <v/>
      </c>
      <c r="FP932" s="37" t="str">
        <f t="shared" si="227"/>
        <v/>
      </c>
      <c r="FR932" s="54">
        <f t="shared" si="228"/>
        <v>1</v>
      </c>
      <c r="FS932" s="54" t="str">
        <f t="shared" si="229"/>
        <v/>
      </c>
    </row>
    <row r="933" spans="4:175">
      <c r="D933" s="410">
        <v>765</v>
      </c>
      <c r="E933" s="842"/>
      <c r="F933" s="843"/>
      <c r="G933" s="842"/>
      <c r="H933" s="843"/>
      <c r="I933" s="843"/>
      <c r="J933" s="842"/>
      <c r="K933" s="843"/>
      <c r="L933" s="843"/>
      <c r="M933" s="842"/>
      <c r="N933" s="842"/>
      <c r="O933" s="842"/>
      <c r="P933" s="842"/>
      <c r="Q933" s="853"/>
      <c r="R933" s="853"/>
      <c r="S933" s="853"/>
      <c r="T933" s="853"/>
      <c r="U933" s="853"/>
      <c r="V933" s="853"/>
      <c r="W933" s="853"/>
      <c r="X933" s="853"/>
      <c r="Y933" s="853"/>
      <c r="Z933" s="853"/>
      <c r="AA933" s="837"/>
      <c r="AB933" s="838"/>
      <c r="AC933" s="838"/>
      <c r="AD933" s="841"/>
      <c r="AE933" s="853"/>
      <c r="AF933" s="853"/>
      <c r="AG933" s="842"/>
      <c r="AH933" s="842"/>
      <c r="AI933" s="842"/>
      <c r="AJ933" s="842"/>
      <c r="AK933" s="839"/>
      <c r="AL933" s="839"/>
      <c r="AM933" s="839"/>
      <c r="AN933" s="853"/>
      <c r="AO933" s="853"/>
      <c r="AP933" s="849">
        <f t="shared" si="230"/>
        <v>0</v>
      </c>
      <c r="AQ933" s="849"/>
      <c r="AR933" s="849"/>
      <c r="AS933" s="849"/>
      <c r="AT933" s="855"/>
      <c r="AU933" s="855"/>
      <c r="AV933" s="834"/>
      <c r="AW933" s="834"/>
      <c r="AX933" s="834"/>
      <c r="AY933" s="834"/>
      <c r="AZ933" s="834"/>
      <c r="BA933" s="834"/>
      <c r="BB933" s="834"/>
      <c r="BC933" s="834"/>
      <c r="BD933" s="834"/>
      <c r="BE933" s="834"/>
      <c r="BF933" s="834"/>
      <c r="BG933" s="842"/>
      <c r="BH933" s="843"/>
      <c r="BI933" s="843"/>
      <c r="ET933" s="33"/>
      <c r="EU933" s="37">
        <f t="shared" si="217"/>
        <v>0</v>
      </c>
      <c r="EV933" s="37" t="str">
        <f t="shared" si="218"/>
        <v/>
      </c>
      <c r="EX933" s="21">
        <f>IF(AND(OR($M933=PL①!$A$25,$M933=PL①!$A$26,$M933=PL①!$A$27),OR($AG933=PL①!$H$26,$AG933=PL①!$H$27,$AG933=PL①!$H$28)),1,0)</f>
        <v>0</v>
      </c>
      <c r="EY933" s="21">
        <f t="shared" si="219"/>
        <v>0</v>
      </c>
      <c r="EZ933" s="112">
        <f>IF($EY933=0,1,IF($O$73="",0,VLOOKUP($O$73,PL②!$A$58:$P$1517,$EY933))+IF($AD$73="",0,VLOOKUP($AD$73,PL②!$A$58:$P$1517,$EY933))+IF($AS$73="",0,VLOOKUP($AS$73,PL②!$A$58:$P$1517,$EY933)))</f>
        <v>1</v>
      </c>
      <c r="FA933" s="21" t="str">
        <f t="shared" si="220"/>
        <v/>
      </c>
      <c r="FB933" s="112"/>
      <c r="FC933" s="21">
        <f>IF(OR($M933=PL①!$A$25,$M933=PL①!$A$26,$M933=PL①!$A$28,$M933=PL①!$A$29),1,0)</f>
        <v>0</v>
      </c>
      <c r="FF933" s="21">
        <f t="shared" si="221"/>
        <v>0</v>
      </c>
      <c r="FG933" s="21">
        <f t="shared" si="222"/>
        <v>0</v>
      </c>
      <c r="FH933" s="21">
        <f>IF(AND($AG933=PL①!$H$29,OR(入力①申請書項目!$M933=PL①!$A$25,入力①申請書項目!$M933=PL①!$A$26,入力①申請書項目!$M933=PL①!$A$27)),1,0)</f>
        <v>0</v>
      </c>
      <c r="FI933" s="21">
        <f>IF(AND($O$69=PL②!$G$1,入力①申請書項目!$AG933=PL①!$H$26,OR(入力①申請書項目!$M933=PL①!$A$25,入力①申請書項目!$M933=PL①!$A$26,入力①申請書項目!$M933=PL①!$A$28,入力①申請書項目!$M933=PL①!$A$29)),1,0)</f>
        <v>0</v>
      </c>
      <c r="FJ933" s="21">
        <f>IF(AND($AT933=PL①!$D$26,OR(入力①申請書項目!$M933=PL①!$A$25,入力①申請書項目!$M933=PL①!$A$26,入力①申請書項目!$M933=PL①!$A$27)),1,0)</f>
        <v>0</v>
      </c>
      <c r="FL933" s="37" t="str">
        <f t="shared" si="223"/>
        <v/>
      </c>
      <c r="FM933" s="37" t="str">
        <f t="shared" si="224"/>
        <v/>
      </c>
      <c r="FN933" s="37" t="str">
        <f t="shared" si="225"/>
        <v/>
      </c>
      <c r="FO933" s="37" t="str">
        <f t="shared" si="226"/>
        <v/>
      </c>
      <c r="FP933" s="37" t="str">
        <f t="shared" si="227"/>
        <v/>
      </c>
      <c r="FR933" s="54">
        <f t="shared" si="228"/>
        <v>1</v>
      </c>
      <c r="FS933" s="54" t="str">
        <f t="shared" si="229"/>
        <v/>
      </c>
    </row>
    <row r="934" spans="4:175">
      <c r="D934" s="410">
        <v>766</v>
      </c>
      <c r="E934" s="842"/>
      <c r="F934" s="843"/>
      <c r="G934" s="842"/>
      <c r="H934" s="843"/>
      <c r="I934" s="843"/>
      <c r="J934" s="842"/>
      <c r="K934" s="843"/>
      <c r="L934" s="843"/>
      <c r="M934" s="842"/>
      <c r="N934" s="842"/>
      <c r="O934" s="842"/>
      <c r="P934" s="842"/>
      <c r="Q934" s="853"/>
      <c r="R934" s="853"/>
      <c r="S934" s="853"/>
      <c r="T934" s="853"/>
      <c r="U934" s="853"/>
      <c r="V934" s="853"/>
      <c r="W934" s="853"/>
      <c r="X934" s="853"/>
      <c r="Y934" s="853"/>
      <c r="Z934" s="853"/>
      <c r="AA934" s="835"/>
      <c r="AB934" s="836"/>
      <c r="AC934" s="836"/>
      <c r="AD934" s="840"/>
      <c r="AE934" s="840"/>
      <c r="AF934" s="841"/>
      <c r="AG934" s="850"/>
      <c r="AH934" s="851"/>
      <c r="AI934" s="851"/>
      <c r="AJ934" s="852"/>
      <c r="AK934" s="839"/>
      <c r="AL934" s="839"/>
      <c r="AM934" s="839"/>
      <c r="AN934" s="854"/>
      <c r="AO934" s="840"/>
      <c r="AP934" s="849">
        <f t="shared" si="230"/>
        <v>0</v>
      </c>
      <c r="AQ934" s="849"/>
      <c r="AR934" s="849"/>
      <c r="AS934" s="849"/>
      <c r="AT934" s="847"/>
      <c r="AU934" s="848"/>
      <c r="AV934" s="834"/>
      <c r="AW934" s="834"/>
      <c r="AX934" s="834"/>
      <c r="AY934" s="834"/>
      <c r="AZ934" s="834"/>
      <c r="BA934" s="834"/>
      <c r="BB934" s="834"/>
      <c r="BC934" s="834"/>
      <c r="BD934" s="844"/>
      <c r="BE934" s="845"/>
      <c r="BF934" s="846"/>
      <c r="BG934" s="842"/>
      <c r="BH934" s="843"/>
      <c r="BI934" s="843"/>
      <c r="ET934" s="33"/>
      <c r="EU934" s="37">
        <f t="shared" si="217"/>
        <v>0</v>
      </c>
      <c r="EV934" s="37" t="str">
        <f t="shared" si="218"/>
        <v/>
      </c>
      <c r="EX934" s="21">
        <f>IF(AND(OR($M934=PL①!$A$25,$M934=PL①!$A$26,$M934=PL①!$A$27),OR($AG934=PL①!$H$26,$AG934=PL①!$H$27,$AG934=PL①!$H$28)),1,0)</f>
        <v>0</v>
      </c>
      <c r="EY934" s="21">
        <f t="shared" si="219"/>
        <v>0</v>
      </c>
      <c r="EZ934" s="112">
        <f>IF($EY934=0,1,IF($O$73="",0,VLOOKUP($O$73,PL②!$A$58:$P$1517,$EY934))+IF($AD$73="",0,VLOOKUP($AD$73,PL②!$A$58:$P$1517,$EY934))+IF($AS$73="",0,VLOOKUP($AS$73,PL②!$A$58:$P$1517,$EY934)))</f>
        <v>1</v>
      </c>
      <c r="FA934" s="21" t="str">
        <f t="shared" si="220"/>
        <v/>
      </c>
      <c r="FB934" s="112"/>
      <c r="FC934" s="21">
        <f>IF(OR($M934=PL①!$A$25,$M934=PL①!$A$26,$M934=PL①!$A$28,$M934=PL①!$A$29),1,0)</f>
        <v>0</v>
      </c>
      <c r="FF934" s="21">
        <f t="shared" si="221"/>
        <v>0</v>
      </c>
      <c r="FG934" s="21">
        <f t="shared" si="222"/>
        <v>0</v>
      </c>
      <c r="FH934" s="21">
        <f>IF(AND($AG934=PL①!$H$29,OR(入力①申請書項目!$M934=PL①!$A$25,入力①申請書項目!$M934=PL①!$A$26,入力①申請書項目!$M934=PL①!$A$27)),1,0)</f>
        <v>0</v>
      </c>
      <c r="FI934" s="21">
        <f>IF(AND($O$69=PL②!$G$1,入力①申請書項目!$AG934=PL①!$H$26,OR(入力①申請書項目!$M934=PL①!$A$25,入力①申請書項目!$M934=PL①!$A$26,入力①申請書項目!$M934=PL①!$A$28,入力①申請書項目!$M934=PL①!$A$29)),1,0)</f>
        <v>0</v>
      </c>
      <c r="FJ934" s="21">
        <f>IF(AND($AT934=PL①!$D$26,OR(入力①申請書項目!$M934=PL①!$A$25,入力①申請書項目!$M934=PL①!$A$26,入力①申請書項目!$M934=PL①!$A$27)),1,0)</f>
        <v>0</v>
      </c>
      <c r="FL934" s="37" t="str">
        <f t="shared" si="223"/>
        <v/>
      </c>
      <c r="FM934" s="37" t="str">
        <f t="shared" si="224"/>
        <v/>
      </c>
      <c r="FN934" s="37" t="str">
        <f t="shared" si="225"/>
        <v/>
      </c>
      <c r="FO934" s="37" t="str">
        <f t="shared" si="226"/>
        <v/>
      </c>
      <c r="FP934" s="37" t="str">
        <f t="shared" si="227"/>
        <v/>
      </c>
      <c r="FR934" s="54">
        <f t="shared" si="228"/>
        <v>1</v>
      </c>
      <c r="FS934" s="54" t="str">
        <f t="shared" si="229"/>
        <v/>
      </c>
    </row>
    <row r="935" spans="4:175">
      <c r="D935" s="410">
        <v>767</v>
      </c>
      <c r="E935" s="842"/>
      <c r="F935" s="843"/>
      <c r="G935" s="842"/>
      <c r="H935" s="843"/>
      <c r="I935" s="843"/>
      <c r="J935" s="842"/>
      <c r="K935" s="843"/>
      <c r="L935" s="843"/>
      <c r="M935" s="842"/>
      <c r="N935" s="842"/>
      <c r="O935" s="842"/>
      <c r="P935" s="842"/>
      <c r="Q935" s="853"/>
      <c r="R935" s="853"/>
      <c r="S935" s="853"/>
      <c r="T935" s="853"/>
      <c r="U935" s="853"/>
      <c r="V935" s="853"/>
      <c r="W935" s="853"/>
      <c r="X935" s="853"/>
      <c r="Y935" s="853"/>
      <c r="Z935" s="853"/>
      <c r="AA935" s="835"/>
      <c r="AB935" s="836"/>
      <c r="AC935" s="836"/>
      <c r="AD935" s="841"/>
      <c r="AE935" s="853"/>
      <c r="AF935" s="853"/>
      <c r="AG935" s="842"/>
      <c r="AH935" s="842"/>
      <c r="AI935" s="842"/>
      <c r="AJ935" s="842"/>
      <c r="AK935" s="839"/>
      <c r="AL935" s="839"/>
      <c r="AM935" s="839"/>
      <c r="AN935" s="853"/>
      <c r="AO935" s="853"/>
      <c r="AP935" s="849">
        <f t="shared" si="230"/>
        <v>0</v>
      </c>
      <c r="AQ935" s="849"/>
      <c r="AR935" s="849"/>
      <c r="AS935" s="849"/>
      <c r="AT935" s="855"/>
      <c r="AU935" s="855"/>
      <c r="AV935" s="834"/>
      <c r="AW935" s="834"/>
      <c r="AX935" s="834"/>
      <c r="AY935" s="834"/>
      <c r="AZ935" s="834"/>
      <c r="BA935" s="834"/>
      <c r="BB935" s="834"/>
      <c r="BC935" s="834"/>
      <c r="BD935" s="834"/>
      <c r="BE935" s="834"/>
      <c r="BF935" s="834"/>
      <c r="BG935" s="842"/>
      <c r="BH935" s="843"/>
      <c r="BI935" s="843"/>
      <c r="ET935" s="33"/>
      <c r="EU935" s="37">
        <f t="shared" si="217"/>
        <v>0</v>
      </c>
      <c r="EV935" s="37" t="str">
        <f t="shared" si="218"/>
        <v/>
      </c>
      <c r="EX935" s="21">
        <f>IF(AND(OR($M935=PL①!$A$25,$M935=PL①!$A$26,$M935=PL①!$A$27),OR($AG935=PL①!$H$26,$AG935=PL①!$H$27,$AG935=PL①!$H$28)),1,0)</f>
        <v>0</v>
      </c>
      <c r="EY935" s="21">
        <f t="shared" si="219"/>
        <v>0</v>
      </c>
      <c r="EZ935" s="112">
        <f>IF($EY935=0,1,IF($O$73="",0,VLOOKUP($O$73,PL②!$A$58:$P$1517,$EY935))+IF($AD$73="",0,VLOOKUP($AD$73,PL②!$A$58:$P$1517,$EY935))+IF($AS$73="",0,VLOOKUP($AS$73,PL②!$A$58:$P$1517,$EY935)))</f>
        <v>1</v>
      </c>
      <c r="FA935" s="21" t="str">
        <f t="shared" si="220"/>
        <v/>
      </c>
      <c r="FB935" s="112"/>
      <c r="FC935" s="21">
        <f>IF(OR($M935=PL①!$A$25,$M935=PL①!$A$26,$M935=PL①!$A$28,$M935=PL①!$A$29),1,0)</f>
        <v>0</v>
      </c>
      <c r="FF935" s="21">
        <f t="shared" si="221"/>
        <v>0</v>
      </c>
      <c r="FG935" s="21">
        <f t="shared" si="222"/>
        <v>0</v>
      </c>
      <c r="FH935" s="21">
        <f>IF(AND($AG935=PL①!$H$29,OR(入力①申請書項目!$M935=PL①!$A$25,入力①申請書項目!$M935=PL①!$A$26,入力①申請書項目!$M935=PL①!$A$27)),1,0)</f>
        <v>0</v>
      </c>
      <c r="FI935" s="21">
        <f>IF(AND($O$69=PL②!$G$1,入力①申請書項目!$AG935=PL①!$H$26,OR(入力①申請書項目!$M935=PL①!$A$25,入力①申請書項目!$M935=PL①!$A$26,入力①申請書項目!$M935=PL①!$A$28,入力①申請書項目!$M935=PL①!$A$29)),1,0)</f>
        <v>0</v>
      </c>
      <c r="FJ935" s="21">
        <f>IF(AND($AT935=PL①!$D$26,OR(入力①申請書項目!$M935=PL①!$A$25,入力①申請書項目!$M935=PL①!$A$26,入力①申請書項目!$M935=PL①!$A$27)),1,0)</f>
        <v>0</v>
      </c>
      <c r="FL935" s="37" t="str">
        <f t="shared" si="223"/>
        <v/>
      </c>
      <c r="FM935" s="37" t="str">
        <f t="shared" si="224"/>
        <v/>
      </c>
      <c r="FN935" s="37" t="str">
        <f t="shared" si="225"/>
        <v/>
      </c>
      <c r="FO935" s="37" t="str">
        <f t="shared" si="226"/>
        <v/>
      </c>
      <c r="FP935" s="37" t="str">
        <f t="shared" si="227"/>
        <v/>
      </c>
      <c r="FR935" s="54">
        <f t="shared" si="228"/>
        <v>1</v>
      </c>
      <c r="FS935" s="54" t="str">
        <f t="shared" si="229"/>
        <v/>
      </c>
    </row>
    <row r="936" spans="4:175">
      <c r="D936" s="410">
        <v>768</v>
      </c>
      <c r="E936" s="842"/>
      <c r="F936" s="843"/>
      <c r="G936" s="842"/>
      <c r="H936" s="843"/>
      <c r="I936" s="843"/>
      <c r="J936" s="842"/>
      <c r="K936" s="843"/>
      <c r="L936" s="843"/>
      <c r="M936" s="842"/>
      <c r="N936" s="842"/>
      <c r="O936" s="842"/>
      <c r="P936" s="842"/>
      <c r="Q936" s="853"/>
      <c r="R936" s="853"/>
      <c r="S936" s="853"/>
      <c r="T936" s="853"/>
      <c r="U936" s="853"/>
      <c r="V936" s="853"/>
      <c r="W936" s="853"/>
      <c r="X936" s="853"/>
      <c r="Y936" s="853"/>
      <c r="Z936" s="853"/>
      <c r="AA936" s="837"/>
      <c r="AB936" s="838"/>
      <c r="AC936" s="838"/>
      <c r="AD936" s="841"/>
      <c r="AE936" s="853"/>
      <c r="AF936" s="853"/>
      <c r="AG936" s="842"/>
      <c r="AH936" s="842"/>
      <c r="AI936" s="842"/>
      <c r="AJ936" s="842"/>
      <c r="AK936" s="839"/>
      <c r="AL936" s="839"/>
      <c r="AM936" s="839"/>
      <c r="AN936" s="853"/>
      <c r="AO936" s="853"/>
      <c r="AP936" s="849">
        <f t="shared" si="230"/>
        <v>0</v>
      </c>
      <c r="AQ936" s="849"/>
      <c r="AR936" s="849"/>
      <c r="AS936" s="849"/>
      <c r="AT936" s="855"/>
      <c r="AU936" s="855"/>
      <c r="AV936" s="834"/>
      <c r="AW936" s="834"/>
      <c r="AX936" s="834"/>
      <c r="AY936" s="834"/>
      <c r="AZ936" s="834"/>
      <c r="BA936" s="834"/>
      <c r="BB936" s="834"/>
      <c r="BC936" s="834"/>
      <c r="BD936" s="834"/>
      <c r="BE936" s="834"/>
      <c r="BF936" s="834"/>
      <c r="BG936" s="842"/>
      <c r="BH936" s="843"/>
      <c r="BI936" s="843"/>
      <c r="ET936" s="33"/>
      <c r="EU936" s="37">
        <f t="shared" si="217"/>
        <v>0</v>
      </c>
      <c r="EV936" s="37" t="str">
        <f t="shared" si="218"/>
        <v/>
      </c>
      <c r="EX936" s="21">
        <f>IF(AND(OR($M936=PL①!$A$25,$M936=PL①!$A$26,$M936=PL①!$A$27),OR($AG936=PL①!$H$26,$AG936=PL①!$H$27,$AG936=PL①!$H$28)),1,0)</f>
        <v>0</v>
      </c>
      <c r="EY936" s="21">
        <f t="shared" si="219"/>
        <v>0</v>
      </c>
      <c r="EZ936" s="112">
        <f>IF($EY936=0,1,IF($O$73="",0,VLOOKUP($O$73,PL②!$A$58:$P$1517,$EY936))+IF($AD$73="",0,VLOOKUP($AD$73,PL②!$A$58:$P$1517,$EY936))+IF($AS$73="",0,VLOOKUP($AS$73,PL②!$A$58:$P$1517,$EY936)))</f>
        <v>1</v>
      </c>
      <c r="FA936" s="21" t="str">
        <f t="shared" si="220"/>
        <v/>
      </c>
      <c r="FB936" s="112"/>
      <c r="FC936" s="21">
        <f>IF(OR($M936=PL①!$A$25,$M936=PL①!$A$26,$M936=PL①!$A$28,$M936=PL①!$A$29),1,0)</f>
        <v>0</v>
      </c>
      <c r="FF936" s="21">
        <f t="shared" si="221"/>
        <v>0</v>
      </c>
      <c r="FG936" s="21">
        <f t="shared" si="222"/>
        <v>0</v>
      </c>
      <c r="FH936" s="21">
        <f>IF(AND($AG936=PL①!$H$29,OR(入力①申請書項目!$M936=PL①!$A$25,入力①申請書項目!$M936=PL①!$A$26,入力①申請書項目!$M936=PL①!$A$27)),1,0)</f>
        <v>0</v>
      </c>
      <c r="FI936" s="21">
        <f>IF(AND($O$69=PL②!$G$1,入力①申請書項目!$AG936=PL①!$H$26,OR(入力①申請書項目!$M936=PL①!$A$25,入力①申請書項目!$M936=PL①!$A$26,入力①申請書項目!$M936=PL①!$A$28,入力①申請書項目!$M936=PL①!$A$29)),1,0)</f>
        <v>0</v>
      </c>
      <c r="FJ936" s="21">
        <f>IF(AND($AT936=PL①!$D$26,OR(入力①申請書項目!$M936=PL①!$A$25,入力①申請書項目!$M936=PL①!$A$26,入力①申請書項目!$M936=PL①!$A$27)),1,0)</f>
        <v>0</v>
      </c>
      <c r="FL936" s="37" t="str">
        <f t="shared" si="223"/>
        <v/>
      </c>
      <c r="FM936" s="37" t="str">
        <f t="shared" si="224"/>
        <v/>
      </c>
      <c r="FN936" s="37" t="str">
        <f t="shared" si="225"/>
        <v/>
      </c>
      <c r="FO936" s="37" t="str">
        <f t="shared" si="226"/>
        <v/>
      </c>
      <c r="FP936" s="37" t="str">
        <f t="shared" si="227"/>
        <v/>
      </c>
      <c r="FR936" s="54">
        <f t="shared" si="228"/>
        <v>1</v>
      </c>
      <c r="FS936" s="54" t="str">
        <f t="shared" si="229"/>
        <v/>
      </c>
    </row>
    <row r="937" spans="4:175">
      <c r="D937" s="410">
        <v>769</v>
      </c>
      <c r="E937" s="842"/>
      <c r="F937" s="843"/>
      <c r="G937" s="842"/>
      <c r="H937" s="843"/>
      <c r="I937" s="843"/>
      <c r="J937" s="842"/>
      <c r="K937" s="843"/>
      <c r="L937" s="843"/>
      <c r="M937" s="842"/>
      <c r="N937" s="842"/>
      <c r="O937" s="842"/>
      <c r="P937" s="842"/>
      <c r="Q937" s="853"/>
      <c r="R937" s="853"/>
      <c r="S937" s="853"/>
      <c r="T937" s="853"/>
      <c r="U937" s="853"/>
      <c r="V937" s="853"/>
      <c r="W937" s="853"/>
      <c r="X937" s="853"/>
      <c r="Y937" s="853"/>
      <c r="Z937" s="853"/>
      <c r="AA937" s="835"/>
      <c r="AB937" s="836"/>
      <c r="AC937" s="836"/>
      <c r="AD937" s="840"/>
      <c r="AE937" s="840"/>
      <c r="AF937" s="841"/>
      <c r="AG937" s="850"/>
      <c r="AH937" s="851"/>
      <c r="AI937" s="851"/>
      <c r="AJ937" s="852"/>
      <c r="AK937" s="839"/>
      <c r="AL937" s="839"/>
      <c r="AM937" s="839"/>
      <c r="AN937" s="854"/>
      <c r="AO937" s="840"/>
      <c r="AP937" s="849">
        <f t="shared" si="230"/>
        <v>0</v>
      </c>
      <c r="AQ937" s="849"/>
      <c r="AR937" s="849"/>
      <c r="AS937" s="849"/>
      <c r="AT937" s="847"/>
      <c r="AU937" s="848"/>
      <c r="AV937" s="834"/>
      <c r="AW937" s="834"/>
      <c r="AX937" s="834"/>
      <c r="AY937" s="834"/>
      <c r="AZ937" s="834"/>
      <c r="BA937" s="834"/>
      <c r="BB937" s="834"/>
      <c r="BC937" s="834"/>
      <c r="BD937" s="844"/>
      <c r="BE937" s="845"/>
      <c r="BF937" s="846"/>
      <c r="BG937" s="842"/>
      <c r="BH937" s="843"/>
      <c r="BI937" s="843"/>
      <c r="ET937" s="33"/>
      <c r="EU937" s="37">
        <f t="shared" si="217"/>
        <v>0</v>
      </c>
      <c r="EV937" s="37" t="str">
        <f t="shared" si="218"/>
        <v/>
      </c>
      <c r="EX937" s="21">
        <f>IF(AND(OR($M937=PL①!$A$25,$M937=PL①!$A$26,$M937=PL①!$A$27),OR($AG937=PL①!$H$26,$AG937=PL①!$H$27,$AG937=PL①!$H$28)),1,0)</f>
        <v>0</v>
      </c>
      <c r="EY937" s="21">
        <f t="shared" si="219"/>
        <v>0</v>
      </c>
      <c r="EZ937" s="112">
        <f>IF($EY937=0,1,IF($O$73="",0,VLOOKUP($O$73,PL②!$A$58:$P$1517,$EY937))+IF($AD$73="",0,VLOOKUP($AD$73,PL②!$A$58:$P$1517,$EY937))+IF($AS$73="",0,VLOOKUP($AS$73,PL②!$A$58:$P$1517,$EY937)))</f>
        <v>1</v>
      </c>
      <c r="FA937" s="21" t="str">
        <f t="shared" si="220"/>
        <v/>
      </c>
      <c r="FB937" s="112"/>
      <c r="FC937" s="21">
        <f>IF(OR($M937=PL①!$A$25,$M937=PL①!$A$26,$M937=PL①!$A$28,$M937=PL①!$A$29),1,0)</f>
        <v>0</v>
      </c>
      <c r="FF937" s="21">
        <f t="shared" si="221"/>
        <v>0</v>
      </c>
      <c r="FG937" s="21">
        <f t="shared" si="222"/>
        <v>0</v>
      </c>
      <c r="FH937" s="21">
        <f>IF(AND($AG937=PL①!$H$29,OR(入力①申請書項目!$M937=PL①!$A$25,入力①申請書項目!$M937=PL①!$A$26,入力①申請書項目!$M937=PL①!$A$27)),1,0)</f>
        <v>0</v>
      </c>
      <c r="FI937" s="21">
        <f>IF(AND($O$69=PL②!$G$1,入力①申請書項目!$AG937=PL①!$H$26,OR(入力①申請書項目!$M937=PL①!$A$25,入力①申請書項目!$M937=PL①!$A$26,入力①申請書項目!$M937=PL①!$A$28,入力①申請書項目!$M937=PL①!$A$29)),1,0)</f>
        <v>0</v>
      </c>
      <c r="FJ937" s="21">
        <f>IF(AND($AT937=PL①!$D$26,OR(入力①申請書項目!$M937=PL①!$A$25,入力①申請書項目!$M937=PL①!$A$26,入力①申請書項目!$M937=PL①!$A$27)),1,0)</f>
        <v>0</v>
      </c>
      <c r="FL937" s="37" t="str">
        <f t="shared" si="223"/>
        <v/>
      </c>
      <c r="FM937" s="37" t="str">
        <f t="shared" si="224"/>
        <v/>
      </c>
      <c r="FN937" s="37" t="str">
        <f t="shared" si="225"/>
        <v/>
      </c>
      <c r="FO937" s="37" t="str">
        <f t="shared" si="226"/>
        <v/>
      </c>
      <c r="FP937" s="37" t="str">
        <f t="shared" si="227"/>
        <v/>
      </c>
      <c r="FR937" s="54">
        <f t="shared" si="228"/>
        <v>1</v>
      </c>
      <c r="FS937" s="54" t="str">
        <f t="shared" si="229"/>
        <v/>
      </c>
    </row>
    <row r="938" spans="4:175">
      <c r="D938" s="410">
        <v>770</v>
      </c>
      <c r="E938" s="842"/>
      <c r="F938" s="843"/>
      <c r="G938" s="842"/>
      <c r="H938" s="843"/>
      <c r="I938" s="843"/>
      <c r="J938" s="842"/>
      <c r="K938" s="843"/>
      <c r="L938" s="843"/>
      <c r="M938" s="842"/>
      <c r="N938" s="842"/>
      <c r="O938" s="842"/>
      <c r="P938" s="842"/>
      <c r="Q938" s="853"/>
      <c r="R938" s="853"/>
      <c r="S938" s="853"/>
      <c r="T938" s="853"/>
      <c r="U938" s="853"/>
      <c r="V938" s="853"/>
      <c r="W938" s="853"/>
      <c r="X938" s="853"/>
      <c r="Y938" s="853"/>
      <c r="Z938" s="853"/>
      <c r="AA938" s="835"/>
      <c r="AB938" s="836"/>
      <c r="AC938" s="836"/>
      <c r="AD938" s="841"/>
      <c r="AE938" s="853"/>
      <c r="AF938" s="853"/>
      <c r="AG938" s="842"/>
      <c r="AH938" s="842"/>
      <c r="AI938" s="842"/>
      <c r="AJ938" s="842"/>
      <c r="AK938" s="839"/>
      <c r="AL938" s="839"/>
      <c r="AM938" s="839"/>
      <c r="AN938" s="853"/>
      <c r="AO938" s="853"/>
      <c r="AP938" s="849">
        <f t="shared" si="230"/>
        <v>0</v>
      </c>
      <c r="AQ938" s="849"/>
      <c r="AR938" s="849"/>
      <c r="AS938" s="849"/>
      <c r="AT938" s="855"/>
      <c r="AU938" s="855"/>
      <c r="AV938" s="834"/>
      <c r="AW938" s="834"/>
      <c r="AX938" s="834"/>
      <c r="AY938" s="834"/>
      <c r="AZ938" s="834"/>
      <c r="BA938" s="834"/>
      <c r="BB938" s="834"/>
      <c r="BC938" s="834"/>
      <c r="BD938" s="834"/>
      <c r="BE938" s="834"/>
      <c r="BF938" s="834"/>
      <c r="BG938" s="842"/>
      <c r="BH938" s="843"/>
      <c r="BI938" s="843"/>
      <c r="ET938" s="33"/>
      <c r="EU938" s="37">
        <f t="shared" si="217"/>
        <v>0</v>
      </c>
      <c r="EV938" s="37" t="str">
        <f t="shared" si="218"/>
        <v/>
      </c>
      <c r="EX938" s="21">
        <f>IF(AND(OR($M938=PL①!$A$25,$M938=PL①!$A$26,$M938=PL①!$A$27),OR($AG938=PL①!$H$26,$AG938=PL①!$H$27,$AG938=PL①!$H$28)),1,0)</f>
        <v>0</v>
      </c>
      <c r="EY938" s="21">
        <f t="shared" si="219"/>
        <v>0</v>
      </c>
      <c r="EZ938" s="112">
        <f>IF($EY938=0,1,IF($O$73="",0,VLOOKUP($O$73,PL②!$A$58:$P$1517,$EY938))+IF($AD$73="",0,VLOOKUP($AD$73,PL②!$A$58:$P$1517,$EY938))+IF($AS$73="",0,VLOOKUP($AS$73,PL②!$A$58:$P$1517,$EY938)))</f>
        <v>1</v>
      </c>
      <c r="FA938" s="21" t="str">
        <f t="shared" si="220"/>
        <v/>
      </c>
      <c r="FB938" s="112"/>
      <c r="FC938" s="21">
        <f>IF(OR($M938=PL①!$A$25,$M938=PL①!$A$26,$M938=PL①!$A$28,$M938=PL①!$A$29),1,0)</f>
        <v>0</v>
      </c>
      <c r="FF938" s="21">
        <f t="shared" si="221"/>
        <v>0</v>
      </c>
      <c r="FG938" s="21">
        <f t="shared" si="222"/>
        <v>0</v>
      </c>
      <c r="FH938" s="21">
        <f>IF(AND($AG938=PL①!$H$29,OR(入力①申請書項目!$M938=PL①!$A$25,入力①申請書項目!$M938=PL①!$A$26,入力①申請書項目!$M938=PL①!$A$27)),1,0)</f>
        <v>0</v>
      </c>
      <c r="FI938" s="21">
        <f>IF(AND($O$69=PL②!$G$1,入力①申請書項目!$AG938=PL①!$H$26,OR(入力①申請書項目!$M938=PL①!$A$25,入力①申請書項目!$M938=PL①!$A$26,入力①申請書項目!$M938=PL①!$A$28,入力①申請書項目!$M938=PL①!$A$29)),1,0)</f>
        <v>0</v>
      </c>
      <c r="FJ938" s="21">
        <f>IF(AND($AT938=PL①!$D$26,OR(入力①申請書項目!$M938=PL①!$A$25,入力①申請書項目!$M938=PL①!$A$26,入力①申請書項目!$M938=PL①!$A$27)),1,0)</f>
        <v>0</v>
      </c>
      <c r="FL938" s="37" t="str">
        <f t="shared" si="223"/>
        <v/>
      </c>
      <c r="FM938" s="37" t="str">
        <f t="shared" si="224"/>
        <v/>
      </c>
      <c r="FN938" s="37" t="str">
        <f t="shared" si="225"/>
        <v/>
      </c>
      <c r="FO938" s="37" t="str">
        <f t="shared" si="226"/>
        <v/>
      </c>
      <c r="FP938" s="37" t="str">
        <f t="shared" si="227"/>
        <v/>
      </c>
      <c r="FR938" s="54">
        <f t="shared" si="228"/>
        <v>1</v>
      </c>
      <c r="FS938" s="54" t="str">
        <f t="shared" si="229"/>
        <v/>
      </c>
    </row>
    <row r="939" spans="4:175">
      <c r="D939" s="410">
        <v>771</v>
      </c>
      <c r="E939" s="842"/>
      <c r="F939" s="843"/>
      <c r="G939" s="842"/>
      <c r="H939" s="843"/>
      <c r="I939" s="843"/>
      <c r="J939" s="842"/>
      <c r="K939" s="843"/>
      <c r="L939" s="843"/>
      <c r="M939" s="842"/>
      <c r="N939" s="842"/>
      <c r="O939" s="842"/>
      <c r="P939" s="842"/>
      <c r="Q939" s="853"/>
      <c r="R939" s="853"/>
      <c r="S939" s="853"/>
      <c r="T939" s="853"/>
      <c r="U939" s="853"/>
      <c r="V939" s="853"/>
      <c r="W939" s="853"/>
      <c r="X939" s="853"/>
      <c r="Y939" s="853"/>
      <c r="Z939" s="853"/>
      <c r="AA939" s="837"/>
      <c r="AB939" s="838"/>
      <c r="AC939" s="838"/>
      <c r="AD939" s="841"/>
      <c r="AE939" s="853"/>
      <c r="AF939" s="853"/>
      <c r="AG939" s="842"/>
      <c r="AH939" s="842"/>
      <c r="AI939" s="842"/>
      <c r="AJ939" s="842"/>
      <c r="AK939" s="839"/>
      <c r="AL939" s="839"/>
      <c r="AM939" s="839"/>
      <c r="AN939" s="853"/>
      <c r="AO939" s="853"/>
      <c r="AP939" s="849">
        <f t="shared" si="230"/>
        <v>0</v>
      </c>
      <c r="AQ939" s="849"/>
      <c r="AR939" s="849"/>
      <c r="AS939" s="849"/>
      <c r="AT939" s="855"/>
      <c r="AU939" s="855"/>
      <c r="AV939" s="834"/>
      <c r="AW939" s="834"/>
      <c r="AX939" s="834"/>
      <c r="AY939" s="834"/>
      <c r="AZ939" s="834"/>
      <c r="BA939" s="834"/>
      <c r="BB939" s="834"/>
      <c r="BC939" s="834"/>
      <c r="BD939" s="834"/>
      <c r="BE939" s="834"/>
      <c r="BF939" s="834"/>
      <c r="BG939" s="842"/>
      <c r="BH939" s="843"/>
      <c r="BI939" s="843"/>
      <c r="ET939" s="33"/>
      <c r="EU939" s="37">
        <f t="shared" si="217"/>
        <v>0</v>
      </c>
      <c r="EV939" s="37" t="str">
        <f t="shared" si="218"/>
        <v/>
      </c>
      <c r="EX939" s="21">
        <f>IF(AND(OR($M939=PL①!$A$25,$M939=PL①!$A$26,$M939=PL①!$A$27),OR($AG939=PL①!$H$26,$AG939=PL①!$H$27,$AG939=PL①!$H$28)),1,0)</f>
        <v>0</v>
      </c>
      <c r="EY939" s="21">
        <f t="shared" si="219"/>
        <v>0</v>
      </c>
      <c r="EZ939" s="112">
        <f>IF($EY939=0,1,IF($O$73="",0,VLOOKUP($O$73,PL②!$A$58:$P$1517,$EY939))+IF($AD$73="",0,VLOOKUP($AD$73,PL②!$A$58:$P$1517,$EY939))+IF($AS$73="",0,VLOOKUP($AS$73,PL②!$A$58:$P$1517,$EY939)))</f>
        <v>1</v>
      </c>
      <c r="FA939" s="21" t="str">
        <f t="shared" si="220"/>
        <v/>
      </c>
      <c r="FB939" s="112"/>
      <c r="FC939" s="21">
        <f>IF(OR($M939=PL①!$A$25,$M939=PL①!$A$26,$M939=PL①!$A$28,$M939=PL①!$A$29),1,0)</f>
        <v>0</v>
      </c>
      <c r="FF939" s="21">
        <f t="shared" si="221"/>
        <v>0</v>
      </c>
      <c r="FG939" s="21">
        <f t="shared" si="222"/>
        <v>0</v>
      </c>
      <c r="FH939" s="21">
        <f>IF(AND($AG939=PL①!$H$29,OR(入力①申請書項目!$M939=PL①!$A$25,入力①申請書項目!$M939=PL①!$A$26,入力①申請書項目!$M939=PL①!$A$27)),1,0)</f>
        <v>0</v>
      </c>
      <c r="FI939" s="21">
        <f>IF(AND($O$69=PL②!$G$1,入力①申請書項目!$AG939=PL①!$H$26,OR(入力①申請書項目!$M939=PL①!$A$25,入力①申請書項目!$M939=PL①!$A$26,入力①申請書項目!$M939=PL①!$A$28,入力①申請書項目!$M939=PL①!$A$29)),1,0)</f>
        <v>0</v>
      </c>
      <c r="FJ939" s="21">
        <f>IF(AND($AT939=PL①!$D$26,OR(入力①申請書項目!$M939=PL①!$A$25,入力①申請書項目!$M939=PL①!$A$26,入力①申請書項目!$M939=PL①!$A$27)),1,0)</f>
        <v>0</v>
      </c>
      <c r="FL939" s="37" t="str">
        <f t="shared" si="223"/>
        <v/>
      </c>
      <c r="FM939" s="37" t="str">
        <f t="shared" si="224"/>
        <v/>
      </c>
      <c r="FN939" s="37" t="str">
        <f t="shared" si="225"/>
        <v/>
      </c>
      <c r="FO939" s="37" t="str">
        <f t="shared" si="226"/>
        <v/>
      </c>
      <c r="FP939" s="37" t="str">
        <f t="shared" si="227"/>
        <v/>
      </c>
      <c r="FR939" s="54">
        <f t="shared" si="228"/>
        <v>1</v>
      </c>
      <c r="FS939" s="54" t="str">
        <f t="shared" si="229"/>
        <v/>
      </c>
    </row>
    <row r="940" spans="4:175">
      <c r="D940" s="410">
        <v>772</v>
      </c>
      <c r="E940" s="842"/>
      <c r="F940" s="843"/>
      <c r="G940" s="842"/>
      <c r="H940" s="843"/>
      <c r="I940" s="843"/>
      <c r="J940" s="842"/>
      <c r="K940" s="843"/>
      <c r="L940" s="843"/>
      <c r="M940" s="842"/>
      <c r="N940" s="842"/>
      <c r="O940" s="842"/>
      <c r="P940" s="842"/>
      <c r="Q940" s="853"/>
      <c r="R940" s="853"/>
      <c r="S940" s="853"/>
      <c r="T940" s="853"/>
      <c r="U940" s="853"/>
      <c r="V940" s="853"/>
      <c r="W940" s="853"/>
      <c r="X940" s="853"/>
      <c r="Y940" s="853"/>
      <c r="Z940" s="853"/>
      <c r="AA940" s="835"/>
      <c r="AB940" s="836"/>
      <c r="AC940" s="836"/>
      <c r="AD940" s="840"/>
      <c r="AE940" s="840"/>
      <c r="AF940" s="841"/>
      <c r="AG940" s="850"/>
      <c r="AH940" s="851"/>
      <c r="AI940" s="851"/>
      <c r="AJ940" s="852"/>
      <c r="AK940" s="839"/>
      <c r="AL940" s="839"/>
      <c r="AM940" s="839"/>
      <c r="AN940" s="854"/>
      <c r="AO940" s="840"/>
      <c r="AP940" s="849">
        <f t="shared" si="230"/>
        <v>0</v>
      </c>
      <c r="AQ940" s="849"/>
      <c r="AR940" s="849"/>
      <c r="AS940" s="849"/>
      <c r="AT940" s="847"/>
      <c r="AU940" s="848"/>
      <c r="AV940" s="834"/>
      <c r="AW940" s="834"/>
      <c r="AX940" s="834"/>
      <c r="AY940" s="834"/>
      <c r="AZ940" s="834"/>
      <c r="BA940" s="834"/>
      <c r="BB940" s="834"/>
      <c r="BC940" s="834"/>
      <c r="BD940" s="844"/>
      <c r="BE940" s="845"/>
      <c r="BF940" s="846"/>
      <c r="BG940" s="842"/>
      <c r="BH940" s="843"/>
      <c r="BI940" s="843"/>
      <c r="ET940" s="33"/>
      <c r="EU940" s="37">
        <f t="shared" si="217"/>
        <v>0</v>
      </c>
      <c r="EV940" s="37" t="str">
        <f t="shared" si="218"/>
        <v/>
      </c>
      <c r="EX940" s="21">
        <f>IF(AND(OR($M940=PL①!$A$25,$M940=PL①!$A$26,$M940=PL①!$A$27),OR($AG940=PL①!$H$26,$AG940=PL①!$H$27,$AG940=PL①!$H$28)),1,0)</f>
        <v>0</v>
      </c>
      <c r="EY940" s="21">
        <f t="shared" si="219"/>
        <v>0</v>
      </c>
      <c r="EZ940" s="112">
        <f>IF($EY940=0,1,IF($O$73="",0,VLOOKUP($O$73,PL②!$A$58:$P$1517,$EY940))+IF($AD$73="",0,VLOOKUP($AD$73,PL②!$A$58:$P$1517,$EY940))+IF($AS$73="",0,VLOOKUP($AS$73,PL②!$A$58:$P$1517,$EY940)))</f>
        <v>1</v>
      </c>
      <c r="FA940" s="21" t="str">
        <f t="shared" si="220"/>
        <v/>
      </c>
      <c r="FB940" s="112"/>
      <c r="FC940" s="21">
        <f>IF(OR($M940=PL①!$A$25,$M940=PL①!$A$26,$M940=PL①!$A$28,$M940=PL①!$A$29),1,0)</f>
        <v>0</v>
      </c>
      <c r="FF940" s="21">
        <f t="shared" si="221"/>
        <v>0</v>
      </c>
      <c r="FG940" s="21">
        <f t="shared" si="222"/>
        <v>0</v>
      </c>
      <c r="FH940" s="21">
        <f>IF(AND($AG940=PL①!$H$29,OR(入力①申請書項目!$M940=PL①!$A$25,入力①申請書項目!$M940=PL①!$A$26,入力①申請書項目!$M940=PL①!$A$27)),1,0)</f>
        <v>0</v>
      </c>
      <c r="FI940" s="21">
        <f>IF(AND($O$69=PL②!$G$1,入力①申請書項目!$AG940=PL①!$H$26,OR(入力①申請書項目!$M940=PL①!$A$25,入力①申請書項目!$M940=PL①!$A$26,入力①申請書項目!$M940=PL①!$A$28,入力①申請書項目!$M940=PL①!$A$29)),1,0)</f>
        <v>0</v>
      </c>
      <c r="FJ940" s="21">
        <f>IF(AND($AT940=PL①!$D$26,OR(入力①申請書項目!$M940=PL①!$A$25,入力①申請書項目!$M940=PL①!$A$26,入力①申請書項目!$M940=PL①!$A$27)),1,0)</f>
        <v>0</v>
      </c>
      <c r="FL940" s="37" t="str">
        <f t="shared" si="223"/>
        <v/>
      </c>
      <c r="FM940" s="37" t="str">
        <f t="shared" si="224"/>
        <v/>
      </c>
      <c r="FN940" s="37" t="str">
        <f t="shared" si="225"/>
        <v/>
      </c>
      <c r="FO940" s="37" t="str">
        <f t="shared" si="226"/>
        <v/>
      </c>
      <c r="FP940" s="37" t="str">
        <f t="shared" si="227"/>
        <v/>
      </c>
      <c r="FR940" s="54">
        <f t="shared" si="228"/>
        <v>1</v>
      </c>
      <c r="FS940" s="54" t="str">
        <f t="shared" si="229"/>
        <v/>
      </c>
    </row>
    <row r="941" spans="4:175">
      <c r="D941" s="410">
        <v>773</v>
      </c>
      <c r="E941" s="842"/>
      <c r="F941" s="843"/>
      <c r="G941" s="842"/>
      <c r="H941" s="843"/>
      <c r="I941" s="843"/>
      <c r="J941" s="842"/>
      <c r="K941" s="843"/>
      <c r="L941" s="843"/>
      <c r="M941" s="842"/>
      <c r="N941" s="842"/>
      <c r="O941" s="842"/>
      <c r="P941" s="842"/>
      <c r="Q941" s="853"/>
      <c r="R941" s="853"/>
      <c r="S941" s="853"/>
      <c r="T941" s="853"/>
      <c r="U941" s="853"/>
      <c r="V941" s="853"/>
      <c r="W941" s="853"/>
      <c r="X941" s="853"/>
      <c r="Y941" s="853"/>
      <c r="Z941" s="853"/>
      <c r="AA941" s="835"/>
      <c r="AB941" s="836"/>
      <c r="AC941" s="836"/>
      <c r="AD941" s="841"/>
      <c r="AE941" s="853"/>
      <c r="AF941" s="853"/>
      <c r="AG941" s="842"/>
      <c r="AH941" s="842"/>
      <c r="AI941" s="842"/>
      <c r="AJ941" s="842"/>
      <c r="AK941" s="839"/>
      <c r="AL941" s="839"/>
      <c r="AM941" s="839"/>
      <c r="AN941" s="853"/>
      <c r="AO941" s="853"/>
      <c r="AP941" s="849">
        <f t="shared" si="230"/>
        <v>0</v>
      </c>
      <c r="AQ941" s="849"/>
      <c r="AR941" s="849"/>
      <c r="AS941" s="849"/>
      <c r="AT941" s="855"/>
      <c r="AU941" s="855"/>
      <c r="AV941" s="834"/>
      <c r="AW941" s="834"/>
      <c r="AX941" s="834"/>
      <c r="AY941" s="834"/>
      <c r="AZ941" s="834"/>
      <c r="BA941" s="834"/>
      <c r="BB941" s="834"/>
      <c r="BC941" s="834"/>
      <c r="BD941" s="834"/>
      <c r="BE941" s="834"/>
      <c r="BF941" s="834"/>
      <c r="BG941" s="842"/>
      <c r="BH941" s="843"/>
      <c r="BI941" s="843"/>
      <c r="ET941" s="33"/>
      <c r="EU941" s="37">
        <f t="shared" si="217"/>
        <v>0</v>
      </c>
      <c r="EV941" s="37" t="str">
        <f t="shared" si="218"/>
        <v/>
      </c>
      <c r="EX941" s="21">
        <f>IF(AND(OR($M941=PL①!$A$25,$M941=PL①!$A$26,$M941=PL①!$A$27),OR($AG941=PL①!$H$26,$AG941=PL①!$H$27,$AG941=PL①!$H$28)),1,0)</f>
        <v>0</v>
      </c>
      <c r="EY941" s="21">
        <f t="shared" si="219"/>
        <v>0</v>
      </c>
      <c r="EZ941" s="112">
        <f>IF($EY941=0,1,IF($O$73="",0,VLOOKUP($O$73,PL②!$A$58:$P$1517,$EY941))+IF($AD$73="",0,VLOOKUP($AD$73,PL②!$A$58:$P$1517,$EY941))+IF($AS$73="",0,VLOOKUP($AS$73,PL②!$A$58:$P$1517,$EY941)))</f>
        <v>1</v>
      </c>
      <c r="FA941" s="21" t="str">
        <f t="shared" si="220"/>
        <v/>
      </c>
      <c r="FB941" s="112"/>
      <c r="FC941" s="21">
        <f>IF(OR($M941=PL①!$A$25,$M941=PL①!$A$26,$M941=PL①!$A$28,$M941=PL①!$A$29),1,0)</f>
        <v>0</v>
      </c>
      <c r="FF941" s="21">
        <f t="shared" si="221"/>
        <v>0</v>
      </c>
      <c r="FG941" s="21">
        <f t="shared" si="222"/>
        <v>0</v>
      </c>
      <c r="FH941" s="21">
        <f>IF(AND($AG941=PL①!$H$29,OR(入力①申請書項目!$M941=PL①!$A$25,入力①申請書項目!$M941=PL①!$A$26,入力①申請書項目!$M941=PL①!$A$27)),1,0)</f>
        <v>0</v>
      </c>
      <c r="FI941" s="21">
        <f>IF(AND($O$69=PL②!$G$1,入力①申請書項目!$AG941=PL①!$H$26,OR(入力①申請書項目!$M941=PL①!$A$25,入力①申請書項目!$M941=PL①!$A$26,入力①申請書項目!$M941=PL①!$A$28,入力①申請書項目!$M941=PL①!$A$29)),1,0)</f>
        <v>0</v>
      </c>
      <c r="FJ941" s="21">
        <f>IF(AND($AT941=PL①!$D$26,OR(入力①申請書項目!$M941=PL①!$A$25,入力①申請書項目!$M941=PL①!$A$26,入力①申請書項目!$M941=PL①!$A$27)),1,0)</f>
        <v>0</v>
      </c>
      <c r="FL941" s="37" t="str">
        <f t="shared" si="223"/>
        <v/>
      </c>
      <c r="FM941" s="37" t="str">
        <f t="shared" si="224"/>
        <v/>
      </c>
      <c r="FN941" s="37" t="str">
        <f t="shared" si="225"/>
        <v/>
      </c>
      <c r="FO941" s="37" t="str">
        <f t="shared" si="226"/>
        <v/>
      </c>
      <c r="FP941" s="37" t="str">
        <f t="shared" si="227"/>
        <v/>
      </c>
      <c r="FR941" s="54">
        <f t="shared" si="228"/>
        <v>1</v>
      </c>
      <c r="FS941" s="54" t="str">
        <f t="shared" si="229"/>
        <v/>
      </c>
    </row>
    <row r="942" spans="4:175">
      <c r="D942" s="410">
        <v>774</v>
      </c>
      <c r="E942" s="842"/>
      <c r="F942" s="843"/>
      <c r="G942" s="842"/>
      <c r="H942" s="843"/>
      <c r="I942" s="843"/>
      <c r="J942" s="842"/>
      <c r="K942" s="843"/>
      <c r="L942" s="843"/>
      <c r="M942" s="842"/>
      <c r="N942" s="842"/>
      <c r="O942" s="842"/>
      <c r="P942" s="842"/>
      <c r="Q942" s="853"/>
      <c r="R942" s="853"/>
      <c r="S942" s="853"/>
      <c r="T942" s="853"/>
      <c r="U942" s="853"/>
      <c r="V942" s="853"/>
      <c r="W942" s="853"/>
      <c r="X942" s="853"/>
      <c r="Y942" s="853"/>
      <c r="Z942" s="853"/>
      <c r="AA942" s="837"/>
      <c r="AB942" s="838"/>
      <c r="AC942" s="838"/>
      <c r="AD942" s="841"/>
      <c r="AE942" s="853"/>
      <c r="AF942" s="853"/>
      <c r="AG942" s="842"/>
      <c r="AH942" s="842"/>
      <c r="AI942" s="842"/>
      <c r="AJ942" s="842"/>
      <c r="AK942" s="839"/>
      <c r="AL942" s="839"/>
      <c r="AM942" s="839"/>
      <c r="AN942" s="853"/>
      <c r="AO942" s="853"/>
      <c r="AP942" s="849">
        <f t="shared" si="230"/>
        <v>0</v>
      </c>
      <c r="AQ942" s="849"/>
      <c r="AR942" s="849"/>
      <c r="AS942" s="849"/>
      <c r="AT942" s="855"/>
      <c r="AU942" s="855"/>
      <c r="AV942" s="834"/>
      <c r="AW942" s="834"/>
      <c r="AX942" s="834"/>
      <c r="AY942" s="834"/>
      <c r="AZ942" s="834"/>
      <c r="BA942" s="834"/>
      <c r="BB942" s="834"/>
      <c r="BC942" s="834"/>
      <c r="BD942" s="834"/>
      <c r="BE942" s="834"/>
      <c r="BF942" s="834"/>
      <c r="BG942" s="842"/>
      <c r="BH942" s="843"/>
      <c r="BI942" s="843"/>
      <c r="ET942" s="33"/>
      <c r="EU942" s="37">
        <f t="shared" si="217"/>
        <v>0</v>
      </c>
      <c r="EV942" s="37" t="str">
        <f t="shared" si="218"/>
        <v/>
      </c>
      <c r="EX942" s="21">
        <f>IF(AND(OR($M942=PL①!$A$25,$M942=PL①!$A$26,$M942=PL①!$A$27),OR($AG942=PL①!$H$26,$AG942=PL①!$H$27,$AG942=PL①!$H$28)),1,0)</f>
        <v>0</v>
      </c>
      <c r="EY942" s="21">
        <f t="shared" si="219"/>
        <v>0</v>
      </c>
      <c r="EZ942" s="112">
        <f>IF($EY942=0,1,IF($O$73="",0,VLOOKUP($O$73,PL②!$A$58:$P$1517,$EY942))+IF($AD$73="",0,VLOOKUP($AD$73,PL②!$A$58:$P$1517,$EY942))+IF($AS$73="",0,VLOOKUP($AS$73,PL②!$A$58:$P$1517,$EY942)))</f>
        <v>1</v>
      </c>
      <c r="FA942" s="21" t="str">
        <f t="shared" si="220"/>
        <v/>
      </c>
      <c r="FB942" s="112"/>
      <c r="FC942" s="21">
        <f>IF(OR($M942=PL①!$A$25,$M942=PL①!$A$26,$M942=PL①!$A$28,$M942=PL①!$A$29),1,0)</f>
        <v>0</v>
      </c>
      <c r="FF942" s="21">
        <f t="shared" si="221"/>
        <v>0</v>
      </c>
      <c r="FG942" s="21">
        <f t="shared" si="222"/>
        <v>0</v>
      </c>
      <c r="FH942" s="21">
        <f>IF(AND($AG942=PL①!$H$29,OR(入力①申請書項目!$M942=PL①!$A$25,入力①申請書項目!$M942=PL①!$A$26,入力①申請書項目!$M942=PL①!$A$27)),1,0)</f>
        <v>0</v>
      </c>
      <c r="FI942" s="21">
        <f>IF(AND($O$69=PL②!$G$1,入力①申請書項目!$AG942=PL①!$H$26,OR(入力①申請書項目!$M942=PL①!$A$25,入力①申請書項目!$M942=PL①!$A$26,入力①申請書項目!$M942=PL①!$A$28,入力①申請書項目!$M942=PL①!$A$29)),1,0)</f>
        <v>0</v>
      </c>
      <c r="FJ942" s="21">
        <f>IF(AND($AT942=PL①!$D$26,OR(入力①申請書項目!$M942=PL①!$A$25,入力①申請書項目!$M942=PL①!$A$26,入力①申請書項目!$M942=PL①!$A$27)),1,0)</f>
        <v>0</v>
      </c>
      <c r="FL942" s="37" t="str">
        <f t="shared" si="223"/>
        <v/>
      </c>
      <c r="FM942" s="37" t="str">
        <f t="shared" si="224"/>
        <v/>
      </c>
      <c r="FN942" s="37" t="str">
        <f t="shared" si="225"/>
        <v/>
      </c>
      <c r="FO942" s="37" t="str">
        <f t="shared" si="226"/>
        <v/>
      </c>
      <c r="FP942" s="37" t="str">
        <f t="shared" si="227"/>
        <v/>
      </c>
      <c r="FR942" s="54">
        <f t="shared" si="228"/>
        <v>1</v>
      </c>
      <c r="FS942" s="54" t="str">
        <f t="shared" si="229"/>
        <v/>
      </c>
    </row>
    <row r="943" spans="4:175">
      <c r="D943" s="410">
        <v>775</v>
      </c>
      <c r="E943" s="842"/>
      <c r="F943" s="843"/>
      <c r="G943" s="842"/>
      <c r="H943" s="843"/>
      <c r="I943" s="843"/>
      <c r="J943" s="842"/>
      <c r="K943" s="843"/>
      <c r="L943" s="843"/>
      <c r="M943" s="842"/>
      <c r="N943" s="842"/>
      <c r="O943" s="842"/>
      <c r="P943" s="842"/>
      <c r="Q943" s="853"/>
      <c r="R943" s="853"/>
      <c r="S943" s="853"/>
      <c r="T943" s="853"/>
      <c r="U943" s="853"/>
      <c r="V943" s="853"/>
      <c r="W943" s="853"/>
      <c r="X943" s="853"/>
      <c r="Y943" s="853"/>
      <c r="Z943" s="853"/>
      <c r="AA943" s="835"/>
      <c r="AB943" s="836"/>
      <c r="AC943" s="836"/>
      <c r="AD943" s="840"/>
      <c r="AE943" s="840"/>
      <c r="AF943" s="841"/>
      <c r="AG943" s="850"/>
      <c r="AH943" s="851"/>
      <c r="AI943" s="851"/>
      <c r="AJ943" s="852"/>
      <c r="AK943" s="839"/>
      <c r="AL943" s="839"/>
      <c r="AM943" s="839"/>
      <c r="AN943" s="854"/>
      <c r="AO943" s="840"/>
      <c r="AP943" s="849">
        <f t="shared" si="230"/>
        <v>0</v>
      </c>
      <c r="AQ943" s="849"/>
      <c r="AR943" s="849"/>
      <c r="AS943" s="849"/>
      <c r="AT943" s="847"/>
      <c r="AU943" s="848"/>
      <c r="AV943" s="834"/>
      <c r="AW943" s="834"/>
      <c r="AX943" s="834"/>
      <c r="AY943" s="834"/>
      <c r="AZ943" s="834"/>
      <c r="BA943" s="834"/>
      <c r="BB943" s="834"/>
      <c r="BC943" s="834"/>
      <c r="BD943" s="844"/>
      <c r="BE943" s="845"/>
      <c r="BF943" s="846"/>
      <c r="BG943" s="842"/>
      <c r="BH943" s="843"/>
      <c r="BI943" s="843"/>
      <c r="ET943" s="33"/>
      <c r="EU943" s="37">
        <f t="shared" si="217"/>
        <v>0</v>
      </c>
      <c r="EV943" s="37" t="str">
        <f t="shared" si="218"/>
        <v/>
      </c>
      <c r="EX943" s="21">
        <f>IF(AND(OR($M943=PL①!$A$25,$M943=PL①!$A$26,$M943=PL①!$A$27),OR($AG943=PL①!$H$26,$AG943=PL①!$H$27,$AG943=PL①!$H$28)),1,0)</f>
        <v>0</v>
      </c>
      <c r="EY943" s="21">
        <f t="shared" si="219"/>
        <v>0</v>
      </c>
      <c r="EZ943" s="112">
        <f>IF($EY943=0,1,IF($O$73="",0,VLOOKUP($O$73,PL②!$A$58:$P$1517,$EY943))+IF($AD$73="",0,VLOOKUP($AD$73,PL②!$A$58:$P$1517,$EY943))+IF($AS$73="",0,VLOOKUP($AS$73,PL②!$A$58:$P$1517,$EY943)))</f>
        <v>1</v>
      </c>
      <c r="FA943" s="21" t="str">
        <f t="shared" si="220"/>
        <v/>
      </c>
      <c r="FB943" s="112"/>
      <c r="FC943" s="21">
        <f>IF(OR($M943=PL①!$A$25,$M943=PL①!$A$26,$M943=PL①!$A$28,$M943=PL①!$A$29),1,0)</f>
        <v>0</v>
      </c>
      <c r="FF943" s="21">
        <f t="shared" si="221"/>
        <v>0</v>
      </c>
      <c r="FG943" s="21">
        <f t="shared" si="222"/>
        <v>0</v>
      </c>
      <c r="FH943" s="21">
        <f>IF(AND($AG943=PL①!$H$29,OR(入力①申請書項目!$M943=PL①!$A$25,入力①申請書項目!$M943=PL①!$A$26,入力①申請書項目!$M943=PL①!$A$27)),1,0)</f>
        <v>0</v>
      </c>
      <c r="FI943" s="21">
        <f>IF(AND($O$69=PL②!$G$1,入力①申請書項目!$AG943=PL①!$H$26,OR(入力①申請書項目!$M943=PL①!$A$25,入力①申請書項目!$M943=PL①!$A$26,入力①申請書項目!$M943=PL①!$A$28,入力①申請書項目!$M943=PL①!$A$29)),1,0)</f>
        <v>0</v>
      </c>
      <c r="FJ943" s="21">
        <f>IF(AND($AT943=PL①!$D$26,OR(入力①申請書項目!$M943=PL①!$A$25,入力①申請書項目!$M943=PL①!$A$26,入力①申請書項目!$M943=PL①!$A$27)),1,0)</f>
        <v>0</v>
      </c>
      <c r="FL943" s="37" t="str">
        <f t="shared" si="223"/>
        <v/>
      </c>
      <c r="FM943" s="37" t="str">
        <f t="shared" si="224"/>
        <v/>
      </c>
      <c r="FN943" s="37" t="str">
        <f t="shared" si="225"/>
        <v/>
      </c>
      <c r="FO943" s="37" t="str">
        <f t="shared" si="226"/>
        <v/>
      </c>
      <c r="FP943" s="37" t="str">
        <f t="shared" si="227"/>
        <v/>
      </c>
      <c r="FR943" s="54">
        <f t="shared" si="228"/>
        <v>1</v>
      </c>
      <c r="FS943" s="54" t="str">
        <f t="shared" si="229"/>
        <v/>
      </c>
    </row>
    <row r="944" spans="4:175">
      <c r="D944" s="410">
        <v>776</v>
      </c>
      <c r="E944" s="842"/>
      <c r="F944" s="843"/>
      <c r="G944" s="842"/>
      <c r="H944" s="843"/>
      <c r="I944" s="843"/>
      <c r="J944" s="842"/>
      <c r="K944" s="843"/>
      <c r="L944" s="843"/>
      <c r="M944" s="842"/>
      <c r="N944" s="842"/>
      <c r="O944" s="842"/>
      <c r="P944" s="842"/>
      <c r="Q944" s="853"/>
      <c r="R944" s="853"/>
      <c r="S944" s="853"/>
      <c r="T944" s="853"/>
      <c r="U944" s="853"/>
      <c r="V944" s="853"/>
      <c r="W944" s="853"/>
      <c r="X944" s="853"/>
      <c r="Y944" s="853"/>
      <c r="Z944" s="853"/>
      <c r="AA944" s="835"/>
      <c r="AB944" s="836"/>
      <c r="AC944" s="836"/>
      <c r="AD944" s="841"/>
      <c r="AE944" s="853"/>
      <c r="AF944" s="853"/>
      <c r="AG944" s="842"/>
      <c r="AH944" s="842"/>
      <c r="AI944" s="842"/>
      <c r="AJ944" s="842"/>
      <c r="AK944" s="839"/>
      <c r="AL944" s="839"/>
      <c r="AM944" s="839"/>
      <c r="AN944" s="853"/>
      <c r="AO944" s="853"/>
      <c r="AP944" s="849">
        <f t="shared" si="230"/>
        <v>0</v>
      </c>
      <c r="AQ944" s="849"/>
      <c r="AR944" s="849"/>
      <c r="AS944" s="849"/>
      <c r="AT944" s="855"/>
      <c r="AU944" s="855"/>
      <c r="AV944" s="834"/>
      <c r="AW944" s="834"/>
      <c r="AX944" s="834"/>
      <c r="AY944" s="834"/>
      <c r="AZ944" s="834"/>
      <c r="BA944" s="834"/>
      <c r="BB944" s="834"/>
      <c r="BC944" s="834"/>
      <c r="BD944" s="834"/>
      <c r="BE944" s="834"/>
      <c r="BF944" s="834"/>
      <c r="BG944" s="842"/>
      <c r="BH944" s="843"/>
      <c r="BI944" s="843"/>
      <c r="ET944" s="33"/>
      <c r="EU944" s="37">
        <f t="shared" si="217"/>
        <v>0</v>
      </c>
      <c r="EV944" s="37" t="str">
        <f t="shared" si="218"/>
        <v/>
      </c>
      <c r="EX944" s="21">
        <f>IF(AND(OR($M944=PL①!$A$25,$M944=PL①!$A$26,$M944=PL①!$A$27),OR($AG944=PL①!$H$26,$AG944=PL①!$H$27,$AG944=PL①!$H$28)),1,0)</f>
        <v>0</v>
      </c>
      <c r="EY944" s="21">
        <f t="shared" si="219"/>
        <v>0</v>
      </c>
      <c r="EZ944" s="112">
        <f>IF($EY944=0,1,IF($O$73="",0,VLOOKUP($O$73,PL②!$A$58:$P$1517,$EY944))+IF($AD$73="",0,VLOOKUP($AD$73,PL②!$A$58:$P$1517,$EY944))+IF($AS$73="",0,VLOOKUP($AS$73,PL②!$A$58:$P$1517,$EY944)))</f>
        <v>1</v>
      </c>
      <c r="FA944" s="21" t="str">
        <f t="shared" si="220"/>
        <v/>
      </c>
      <c r="FB944" s="112"/>
      <c r="FC944" s="21">
        <f>IF(OR($M944=PL①!$A$25,$M944=PL①!$A$26,$M944=PL①!$A$28,$M944=PL①!$A$29),1,0)</f>
        <v>0</v>
      </c>
      <c r="FF944" s="21">
        <f t="shared" si="221"/>
        <v>0</v>
      </c>
      <c r="FG944" s="21">
        <f t="shared" si="222"/>
        <v>0</v>
      </c>
      <c r="FH944" s="21">
        <f>IF(AND($AG944=PL①!$H$29,OR(入力①申請書項目!$M944=PL①!$A$25,入力①申請書項目!$M944=PL①!$A$26,入力①申請書項目!$M944=PL①!$A$27)),1,0)</f>
        <v>0</v>
      </c>
      <c r="FI944" s="21">
        <f>IF(AND($O$69=PL②!$G$1,入力①申請書項目!$AG944=PL①!$H$26,OR(入力①申請書項目!$M944=PL①!$A$25,入力①申請書項目!$M944=PL①!$A$26,入力①申請書項目!$M944=PL①!$A$28,入力①申請書項目!$M944=PL①!$A$29)),1,0)</f>
        <v>0</v>
      </c>
      <c r="FJ944" s="21">
        <f>IF(AND($AT944=PL①!$D$26,OR(入力①申請書項目!$M944=PL①!$A$25,入力①申請書項目!$M944=PL①!$A$26,入力①申請書項目!$M944=PL①!$A$27)),1,0)</f>
        <v>0</v>
      </c>
      <c r="FL944" s="37" t="str">
        <f t="shared" si="223"/>
        <v/>
      </c>
      <c r="FM944" s="37" t="str">
        <f t="shared" si="224"/>
        <v/>
      </c>
      <c r="FN944" s="37" t="str">
        <f t="shared" si="225"/>
        <v/>
      </c>
      <c r="FO944" s="37" t="str">
        <f t="shared" si="226"/>
        <v/>
      </c>
      <c r="FP944" s="37" t="str">
        <f t="shared" si="227"/>
        <v/>
      </c>
      <c r="FR944" s="54">
        <f t="shared" si="228"/>
        <v>1</v>
      </c>
      <c r="FS944" s="54" t="str">
        <f t="shared" si="229"/>
        <v/>
      </c>
    </row>
    <row r="945" spans="4:175">
      <c r="D945" s="410">
        <v>777</v>
      </c>
      <c r="E945" s="842"/>
      <c r="F945" s="843"/>
      <c r="G945" s="842"/>
      <c r="H945" s="843"/>
      <c r="I945" s="843"/>
      <c r="J945" s="842"/>
      <c r="K945" s="843"/>
      <c r="L945" s="843"/>
      <c r="M945" s="842"/>
      <c r="N945" s="842"/>
      <c r="O945" s="842"/>
      <c r="P945" s="842"/>
      <c r="Q945" s="853"/>
      <c r="R945" s="853"/>
      <c r="S945" s="853"/>
      <c r="T945" s="853"/>
      <c r="U945" s="853"/>
      <c r="V945" s="853"/>
      <c r="W945" s="853"/>
      <c r="X945" s="853"/>
      <c r="Y945" s="853"/>
      <c r="Z945" s="853"/>
      <c r="AA945" s="837"/>
      <c r="AB945" s="838"/>
      <c r="AC945" s="838"/>
      <c r="AD945" s="841"/>
      <c r="AE945" s="853"/>
      <c r="AF945" s="853"/>
      <c r="AG945" s="842"/>
      <c r="AH945" s="842"/>
      <c r="AI945" s="842"/>
      <c r="AJ945" s="842"/>
      <c r="AK945" s="839"/>
      <c r="AL945" s="839"/>
      <c r="AM945" s="839"/>
      <c r="AN945" s="853"/>
      <c r="AO945" s="853"/>
      <c r="AP945" s="849">
        <f t="shared" si="230"/>
        <v>0</v>
      </c>
      <c r="AQ945" s="849"/>
      <c r="AR945" s="849"/>
      <c r="AS945" s="849"/>
      <c r="AT945" s="855"/>
      <c r="AU945" s="855"/>
      <c r="AV945" s="834"/>
      <c r="AW945" s="834"/>
      <c r="AX945" s="834"/>
      <c r="AY945" s="834"/>
      <c r="AZ945" s="834"/>
      <c r="BA945" s="834"/>
      <c r="BB945" s="834"/>
      <c r="BC945" s="834"/>
      <c r="BD945" s="834"/>
      <c r="BE945" s="834"/>
      <c r="BF945" s="834"/>
      <c r="BG945" s="842"/>
      <c r="BH945" s="843"/>
      <c r="BI945" s="843"/>
      <c r="ET945" s="33"/>
      <c r="EU945" s="37">
        <f t="shared" si="217"/>
        <v>0</v>
      </c>
      <c r="EV945" s="37" t="str">
        <f t="shared" si="218"/>
        <v/>
      </c>
      <c r="EX945" s="21">
        <f>IF(AND(OR($M945=PL①!$A$25,$M945=PL①!$A$26,$M945=PL①!$A$27),OR($AG945=PL①!$H$26,$AG945=PL①!$H$27,$AG945=PL①!$H$28)),1,0)</f>
        <v>0</v>
      </c>
      <c r="EY945" s="21">
        <f t="shared" si="219"/>
        <v>0</v>
      </c>
      <c r="EZ945" s="112">
        <f>IF($EY945=0,1,IF($O$73="",0,VLOOKUP($O$73,PL②!$A$58:$P$1517,$EY945))+IF($AD$73="",0,VLOOKUP($AD$73,PL②!$A$58:$P$1517,$EY945))+IF($AS$73="",0,VLOOKUP($AS$73,PL②!$A$58:$P$1517,$EY945)))</f>
        <v>1</v>
      </c>
      <c r="FA945" s="21" t="str">
        <f t="shared" si="220"/>
        <v/>
      </c>
      <c r="FB945" s="112"/>
      <c r="FC945" s="21">
        <f>IF(OR($M945=PL①!$A$25,$M945=PL①!$A$26,$M945=PL①!$A$28,$M945=PL①!$A$29),1,0)</f>
        <v>0</v>
      </c>
      <c r="FF945" s="21">
        <f t="shared" si="221"/>
        <v>0</v>
      </c>
      <c r="FG945" s="21">
        <f t="shared" si="222"/>
        <v>0</v>
      </c>
      <c r="FH945" s="21">
        <f>IF(AND($AG945=PL①!$H$29,OR(入力①申請書項目!$M945=PL①!$A$25,入力①申請書項目!$M945=PL①!$A$26,入力①申請書項目!$M945=PL①!$A$27)),1,0)</f>
        <v>0</v>
      </c>
      <c r="FI945" s="21">
        <f>IF(AND($O$69=PL②!$G$1,入力①申請書項目!$AG945=PL①!$H$26,OR(入力①申請書項目!$M945=PL①!$A$25,入力①申請書項目!$M945=PL①!$A$26,入力①申請書項目!$M945=PL①!$A$28,入力①申請書項目!$M945=PL①!$A$29)),1,0)</f>
        <v>0</v>
      </c>
      <c r="FJ945" s="21">
        <f>IF(AND($AT945=PL①!$D$26,OR(入力①申請書項目!$M945=PL①!$A$25,入力①申請書項目!$M945=PL①!$A$26,入力①申請書項目!$M945=PL①!$A$27)),1,0)</f>
        <v>0</v>
      </c>
      <c r="FL945" s="37" t="str">
        <f t="shared" si="223"/>
        <v/>
      </c>
      <c r="FM945" s="37" t="str">
        <f t="shared" si="224"/>
        <v/>
      </c>
      <c r="FN945" s="37" t="str">
        <f t="shared" si="225"/>
        <v/>
      </c>
      <c r="FO945" s="37" t="str">
        <f t="shared" si="226"/>
        <v/>
      </c>
      <c r="FP945" s="37" t="str">
        <f t="shared" si="227"/>
        <v/>
      </c>
      <c r="FR945" s="54">
        <f t="shared" si="228"/>
        <v>1</v>
      </c>
      <c r="FS945" s="54" t="str">
        <f t="shared" si="229"/>
        <v/>
      </c>
    </row>
    <row r="946" spans="4:175">
      <c r="D946" s="410">
        <v>778</v>
      </c>
      <c r="E946" s="842"/>
      <c r="F946" s="843"/>
      <c r="G946" s="842"/>
      <c r="H946" s="843"/>
      <c r="I946" s="843"/>
      <c r="J946" s="842"/>
      <c r="K946" s="843"/>
      <c r="L946" s="843"/>
      <c r="M946" s="842"/>
      <c r="N946" s="842"/>
      <c r="O946" s="842"/>
      <c r="P946" s="842"/>
      <c r="Q946" s="853"/>
      <c r="R946" s="853"/>
      <c r="S946" s="853"/>
      <c r="T946" s="853"/>
      <c r="U946" s="853"/>
      <c r="V946" s="853"/>
      <c r="W946" s="853"/>
      <c r="X946" s="853"/>
      <c r="Y946" s="853"/>
      <c r="Z946" s="853"/>
      <c r="AA946" s="835"/>
      <c r="AB946" s="836"/>
      <c r="AC946" s="836"/>
      <c r="AD946" s="840"/>
      <c r="AE946" s="840"/>
      <c r="AF946" s="841"/>
      <c r="AG946" s="850"/>
      <c r="AH946" s="851"/>
      <c r="AI946" s="851"/>
      <c r="AJ946" s="852"/>
      <c r="AK946" s="839"/>
      <c r="AL946" s="839"/>
      <c r="AM946" s="839"/>
      <c r="AN946" s="854"/>
      <c r="AO946" s="840"/>
      <c r="AP946" s="849">
        <f t="shared" si="230"/>
        <v>0</v>
      </c>
      <c r="AQ946" s="849"/>
      <c r="AR946" s="849"/>
      <c r="AS946" s="849"/>
      <c r="AT946" s="847"/>
      <c r="AU946" s="848"/>
      <c r="AV946" s="834"/>
      <c r="AW946" s="834"/>
      <c r="AX946" s="834"/>
      <c r="AY946" s="834"/>
      <c r="AZ946" s="834"/>
      <c r="BA946" s="834"/>
      <c r="BB946" s="834"/>
      <c r="BC946" s="834"/>
      <c r="BD946" s="844"/>
      <c r="BE946" s="845"/>
      <c r="BF946" s="846"/>
      <c r="BG946" s="842"/>
      <c r="BH946" s="843"/>
      <c r="BI946" s="843"/>
      <c r="ET946" s="33"/>
      <c r="EU946" s="37">
        <f t="shared" si="217"/>
        <v>0</v>
      </c>
      <c r="EV946" s="37" t="str">
        <f t="shared" si="218"/>
        <v/>
      </c>
      <c r="EX946" s="21">
        <f>IF(AND(OR($M946=PL①!$A$25,$M946=PL①!$A$26,$M946=PL①!$A$27),OR($AG946=PL①!$H$26,$AG946=PL①!$H$27,$AG946=PL①!$H$28)),1,0)</f>
        <v>0</v>
      </c>
      <c r="EY946" s="21">
        <f t="shared" si="219"/>
        <v>0</v>
      </c>
      <c r="EZ946" s="112">
        <f>IF($EY946=0,1,IF($O$73="",0,VLOOKUP($O$73,PL②!$A$58:$P$1517,$EY946))+IF($AD$73="",0,VLOOKUP($AD$73,PL②!$A$58:$P$1517,$EY946))+IF($AS$73="",0,VLOOKUP($AS$73,PL②!$A$58:$P$1517,$EY946)))</f>
        <v>1</v>
      </c>
      <c r="FA946" s="21" t="str">
        <f t="shared" si="220"/>
        <v/>
      </c>
      <c r="FB946" s="112"/>
      <c r="FC946" s="21">
        <f>IF(OR($M946=PL①!$A$25,$M946=PL①!$A$26,$M946=PL①!$A$28,$M946=PL①!$A$29),1,0)</f>
        <v>0</v>
      </c>
      <c r="FF946" s="21">
        <f t="shared" si="221"/>
        <v>0</v>
      </c>
      <c r="FG946" s="21">
        <f t="shared" si="222"/>
        <v>0</v>
      </c>
      <c r="FH946" s="21">
        <f>IF(AND($AG946=PL①!$H$29,OR(入力①申請書項目!$M946=PL①!$A$25,入力①申請書項目!$M946=PL①!$A$26,入力①申請書項目!$M946=PL①!$A$27)),1,0)</f>
        <v>0</v>
      </c>
      <c r="FI946" s="21">
        <f>IF(AND($O$69=PL②!$G$1,入力①申請書項目!$AG946=PL①!$H$26,OR(入力①申請書項目!$M946=PL①!$A$25,入力①申請書項目!$M946=PL①!$A$26,入力①申請書項目!$M946=PL①!$A$28,入力①申請書項目!$M946=PL①!$A$29)),1,0)</f>
        <v>0</v>
      </c>
      <c r="FJ946" s="21">
        <f>IF(AND($AT946=PL①!$D$26,OR(入力①申請書項目!$M946=PL①!$A$25,入力①申請書項目!$M946=PL①!$A$26,入力①申請書項目!$M946=PL①!$A$27)),1,0)</f>
        <v>0</v>
      </c>
      <c r="FL946" s="37" t="str">
        <f t="shared" si="223"/>
        <v/>
      </c>
      <c r="FM946" s="37" t="str">
        <f t="shared" si="224"/>
        <v/>
      </c>
      <c r="FN946" s="37" t="str">
        <f t="shared" si="225"/>
        <v/>
      </c>
      <c r="FO946" s="37" t="str">
        <f t="shared" si="226"/>
        <v/>
      </c>
      <c r="FP946" s="37" t="str">
        <f t="shared" si="227"/>
        <v/>
      </c>
      <c r="FR946" s="54">
        <f t="shared" si="228"/>
        <v>1</v>
      </c>
      <c r="FS946" s="54" t="str">
        <f t="shared" si="229"/>
        <v/>
      </c>
    </row>
    <row r="947" spans="4:175">
      <c r="D947" s="410">
        <v>779</v>
      </c>
      <c r="E947" s="842"/>
      <c r="F947" s="843"/>
      <c r="G947" s="842"/>
      <c r="H947" s="843"/>
      <c r="I947" s="843"/>
      <c r="J947" s="842"/>
      <c r="K947" s="843"/>
      <c r="L947" s="843"/>
      <c r="M947" s="842"/>
      <c r="N947" s="842"/>
      <c r="O947" s="842"/>
      <c r="P947" s="842"/>
      <c r="Q947" s="853"/>
      <c r="R947" s="853"/>
      <c r="S947" s="853"/>
      <c r="T947" s="853"/>
      <c r="U947" s="853"/>
      <c r="V947" s="853"/>
      <c r="W947" s="853"/>
      <c r="X947" s="853"/>
      <c r="Y947" s="853"/>
      <c r="Z947" s="853"/>
      <c r="AA947" s="835"/>
      <c r="AB947" s="836"/>
      <c r="AC947" s="836"/>
      <c r="AD947" s="841"/>
      <c r="AE947" s="853"/>
      <c r="AF947" s="853"/>
      <c r="AG947" s="842"/>
      <c r="AH947" s="842"/>
      <c r="AI947" s="842"/>
      <c r="AJ947" s="842"/>
      <c r="AK947" s="839"/>
      <c r="AL947" s="839"/>
      <c r="AM947" s="839"/>
      <c r="AN947" s="853"/>
      <c r="AO947" s="853"/>
      <c r="AP947" s="849">
        <f t="shared" si="230"/>
        <v>0</v>
      </c>
      <c r="AQ947" s="849"/>
      <c r="AR947" s="849"/>
      <c r="AS947" s="849"/>
      <c r="AT947" s="855"/>
      <c r="AU947" s="855"/>
      <c r="AV947" s="834"/>
      <c r="AW947" s="834"/>
      <c r="AX947" s="834"/>
      <c r="AY947" s="834"/>
      <c r="AZ947" s="834"/>
      <c r="BA947" s="834"/>
      <c r="BB947" s="834"/>
      <c r="BC947" s="834"/>
      <c r="BD947" s="834"/>
      <c r="BE947" s="834"/>
      <c r="BF947" s="834"/>
      <c r="BG947" s="842"/>
      <c r="BH947" s="843"/>
      <c r="BI947" s="843"/>
      <c r="ET947" s="33"/>
      <c r="EU947" s="37">
        <f t="shared" si="217"/>
        <v>0</v>
      </c>
      <c r="EV947" s="37" t="str">
        <f t="shared" si="218"/>
        <v/>
      </c>
      <c r="EX947" s="21">
        <f>IF(AND(OR($M947=PL①!$A$25,$M947=PL①!$A$26,$M947=PL①!$A$27),OR($AG947=PL①!$H$26,$AG947=PL①!$H$27,$AG947=PL①!$H$28)),1,0)</f>
        <v>0</v>
      </c>
      <c r="EY947" s="21">
        <f t="shared" si="219"/>
        <v>0</v>
      </c>
      <c r="EZ947" s="112">
        <f>IF($EY947=0,1,IF($O$73="",0,VLOOKUP($O$73,PL②!$A$58:$P$1517,$EY947))+IF($AD$73="",0,VLOOKUP($AD$73,PL②!$A$58:$P$1517,$EY947))+IF($AS$73="",0,VLOOKUP($AS$73,PL②!$A$58:$P$1517,$EY947)))</f>
        <v>1</v>
      </c>
      <c r="FA947" s="21" t="str">
        <f t="shared" si="220"/>
        <v/>
      </c>
      <c r="FB947" s="112"/>
      <c r="FC947" s="21">
        <f>IF(OR($M947=PL①!$A$25,$M947=PL①!$A$26,$M947=PL①!$A$28,$M947=PL①!$A$29),1,0)</f>
        <v>0</v>
      </c>
      <c r="FF947" s="21">
        <f t="shared" si="221"/>
        <v>0</v>
      </c>
      <c r="FG947" s="21">
        <f t="shared" si="222"/>
        <v>0</v>
      </c>
      <c r="FH947" s="21">
        <f>IF(AND($AG947=PL①!$H$29,OR(入力①申請書項目!$M947=PL①!$A$25,入力①申請書項目!$M947=PL①!$A$26,入力①申請書項目!$M947=PL①!$A$27)),1,0)</f>
        <v>0</v>
      </c>
      <c r="FI947" s="21">
        <f>IF(AND($O$69=PL②!$G$1,入力①申請書項目!$AG947=PL①!$H$26,OR(入力①申請書項目!$M947=PL①!$A$25,入力①申請書項目!$M947=PL①!$A$26,入力①申請書項目!$M947=PL①!$A$28,入力①申請書項目!$M947=PL①!$A$29)),1,0)</f>
        <v>0</v>
      </c>
      <c r="FJ947" s="21">
        <f>IF(AND($AT947=PL①!$D$26,OR(入力①申請書項目!$M947=PL①!$A$25,入力①申請書項目!$M947=PL①!$A$26,入力①申請書項目!$M947=PL①!$A$27)),1,0)</f>
        <v>0</v>
      </c>
      <c r="FL947" s="37" t="str">
        <f t="shared" si="223"/>
        <v/>
      </c>
      <c r="FM947" s="37" t="str">
        <f t="shared" si="224"/>
        <v/>
      </c>
      <c r="FN947" s="37" t="str">
        <f t="shared" si="225"/>
        <v/>
      </c>
      <c r="FO947" s="37" t="str">
        <f t="shared" si="226"/>
        <v/>
      </c>
      <c r="FP947" s="37" t="str">
        <f t="shared" si="227"/>
        <v/>
      </c>
      <c r="FR947" s="54">
        <f t="shared" si="228"/>
        <v>1</v>
      </c>
      <c r="FS947" s="54" t="str">
        <f t="shared" si="229"/>
        <v/>
      </c>
    </row>
    <row r="948" spans="4:175">
      <c r="D948" s="410">
        <v>780</v>
      </c>
      <c r="E948" s="842"/>
      <c r="F948" s="843"/>
      <c r="G948" s="842"/>
      <c r="H948" s="843"/>
      <c r="I948" s="843"/>
      <c r="J948" s="842"/>
      <c r="K948" s="843"/>
      <c r="L948" s="843"/>
      <c r="M948" s="842"/>
      <c r="N948" s="842"/>
      <c r="O948" s="842"/>
      <c r="P948" s="842"/>
      <c r="Q948" s="853"/>
      <c r="R948" s="853"/>
      <c r="S948" s="853"/>
      <c r="T948" s="853"/>
      <c r="U948" s="853"/>
      <c r="V948" s="853"/>
      <c r="W948" s="853"/>
      <c r="X948" s="853"/>
      <c r="Y948" s="853"/>
      <c r="Z948" s="853"/>
      <c r="AA948" s="837"/>
      <c r="AB948" s="838"/>
      <c r="AC948" s="838"/>
      <c r="AD948" s="841"/>
      <c r="AE948" s="853"/>
      <c r="AF948" s="853"/>
      <c r="AG948" s="842"/>
      <c r="AH948" s="842"/>
      <c r="AI948" s="842"/>
      <c r="AJ948" s="842"/>
      <c r="AK948" s="839"/>
      <c r="AL948" s="839"/>
      <c r="AM948" s="839"/>
      <c r="AN948" s="853"/>
      <c r="AO948" s="853"/>
      <c r="AP948" s="849">
        <f t="shared" si="230"/>
        <v>0</v>
      </c>
      <c r="AQ948" s="849"/>
      <c r="AR948" s="849"/>
      <c r="AS948" s="849"/>
      <c r="AT948" s="855"/>
      <c r="AU948" s="855"/>
      <c r="AV948" s="834"/>
      <c r="AW948" s="834"/>
      <c r="AX948" s="834"/>
      <c r="AY948" s="834"/>
      <c r="AZ948" s="834"/>
      <c r="BA948" s="834"/>
      <c r="BB948" s="834"/>
      <c r="BC948" s="834"/>
      <c r="BD948" s="834"/>
      <c r="BE948" s="834"/>
      <c r="BF948" s="834"/>
      <c r="BG948" s="842"/>
      <c r="BH948" s="843"/>
      <c r="BI948" s="843"/>
      <c r="ET948" s="33"/>
      <c r="EU948" s="37">
        <f t="shared" si="217"/>
        <v>0</v>
      </c>
      <c r="EV948" s="37" t="str">
        <f t="shared" si="218"/>
        <v/>
      </c>
      <c r="EX948" s="21">
        <f>IF(AND(OR($M948=PL①!$A$25,$M948=PL①!$A$26,$M948=PL①!$A$27),OR($AG948=PL①!$H$26,$AG948=PL①!$H$27,$AG948=PL①!$H$28)),1,0)</f>
        <v>0</v>
      </c>
      <c r="EY948" s="21">
        <f t="shared" si="219"/>
        <v>0</v>
      </c>
      <c r="EZ948" s="112">
        <f>IF($EY948=0,1,IF($O$73="",0,VLOOKUP($O$73,PL②!$A$58:$P$1517,$EY948))+IF($AD$73="",0,VLOOKUP($AD$73,PL②!$A$58:$P$1517,$EY948))+IF($AS$73="",0,VLOOKUP($AS$73,PL②!$A$58:$P$1517,$EY948)))</f>
        <v>1</v>
      </c>
      <c r="FA948" s="21" t="str">
        <f t="shared" si="220"/>
        <v/>
      </c>
      <c r="FB948" s="112"/>
      <c r="FC948" s="21">
        <f>IF(OR($M948=PL①!$A$25,$M948=PL①!$A$26,$M948=PL①!$A$28,$M948=PL①!$A$29),1,0)</f>
        <v>0</v>
      </c>
      <c r="FF948" s="21">
        <f t="shared" si="221"/>
        <v>0</v>
      </c>
      <c r="FG948" s="21">
        <f t="shared" si="222"/>
        <v>0</v>
      </c>
      <c r="FH948" s="21">
        <f>IF(AND($AG948=PL①!$H$29,OR(入力①申請書項目!$M948=PL①!$A$25,入力①申請書項目!$M948=PL①!$A$26,入力①申請書項目!$M948=PL①!$A$27)),1,0)</f>
        <v>0</v>
      </c>
      <c r="FI948" s="21">
        <f>IF(AND($O$69=PL②!$G$1,入力①申請書項目!$AG948=PL①!$H$26,OR(入力①申請書項目!$M948=PL①!$A$25,入力①申請書項目!$M948=PL①!$A$26,入力①申請書項目!$M948=PL①!$A$28,入力①申請書項目!$M948=PL①!$A$29)),1,0)</f>
        <v>0</v>
      </c>
      <c r="FJ948" s="21">
        <f>IF(AND($AT948=PL①!$D$26,OR(入力①申請書項目!$M948=PL①!$A$25,入力①申請書項目!$M948=PL①!$A$26,入力①申請書項目!$M948=PL①!$A$27)),1,0)</f>
        <v>0</v>
      </c>
      <c r="FL948" s="37" t="str">
        <f t="shared" si="223"/>
        <v/>
      </c>
      <c r="FM948" s="37" t="str">
        <f t="shared" si="224"/>
        <v/>
      </c>
      <c r="FN948" s="37" t="str">
        <f t="shared" si="225"/>
        <v/>
      </c>
      <c r="FO948" s="37" t="str">
        <f t="shared" si="226"/>
        <v/>
      </c>
      <c r="FP948" s="37" t="str">
        <f t="shared" si="227"/>
        <v/>
      </c>
      <c r="FR948" s="54">
        <f t="shared" si="228"/>
        <v>1</v>
      </c>
      <c r="FS948" s="54" t="str">
        <f t="shared" si="229"/>
        <v/>
      </c>
    </row>
    <row r="949" spans="4:175">
      <c r="D949" s="410">
        <v>781</v>
      </c>
      <c r="E949" s="842"/>
      <c r="F949" s="843"/>
      <c r="G949" s="842"/>
      <c r="H949" s="843"/>
      <c r="I949" s="843"/>
      <c r="J949" s="842"/>
      <c r="K949" s="843"/>
      <c r="L949" s="843"/>
      <c r="M949" s="842"/>
      <c r="N949" s="842"/>
      <c r="O949" s="842"/>
      <c r="P949" s="842"/>
      <c r="Q949" s="853"/>
      <c r="R949" s="853"/>
      <c r="S949" s="853"/>
      <c r="T949" s="853"/>
      <c r="U949" s="853"/>
      <c r="V949" s="853"/>
      <c r="W949" s="853"/>
      <c r="X949" s="853"/>
      <c r="Y949" s="853"/>
      <c r="Z949" s="853"/>
      <c r="AA949" s="835"/>
      <c r="AB949" s="836"/>
      <c r="AC949" s="836"/>
      <c r="AD949" s="840"/>
      <c r="AE949" s="840"/>
      <c r="AF949" s="841"/>
      <c r="AG949" s="850"/>
      <c r="AH949" s="851"/>
      <c r="AI949" s="851"/>
      <c r="AJ949" s="852"/>
      <c r="AK949" s="839"/>
      <c r="AL949" s="839"/>
      <c r="AM949" s="839"/>
      <c r="AN949" s="854"/>
      <c r="AO949" s="840"/>
      <c r="AP949" s="849">
        <f t="shared" si="230"/>
        <v>0</v>
      </c>
      <c r="AQ949" s="849"/>
      <c r="AR949" s="849"/>
      <c r="AS949" s="849"/>
      <c r="AT949" s="847"/>
      <c r="AU949" s="848"/>
      <c r="AV949" s="834"/>
      <c r="AW949" s="834"/>
      <c r="AX949" s="834"/>
      <c r="AY949" s="834"/>
      <c r="AZ949" s="834"/>
      <c r="BA949" s="834"/>
      <c r="BB949" s="834"/>
      <c r="BC949" s="834"/>
      <c r="BD949" s="844"/>
      <c r="BE949" s="845"/>
      <c r="BF949" s="846"/>
      <c r="BG949" s="842"/>
      <c r="BH949" s="843"/>
      <c r="BI949" s="843"/>
      <c r="ET949" s="33"/>
      <c r="EU949" s="37">
        <f t="shared" si="217"/>
        <v>0</v>
      </c>
      <c r="EV949" s="37" t="str">
        <f t="shared" si="218"/>
        <v/>
      </c>
      <c r="EX949" s="21">
        <f>IF(AND(OR($M949=PL①!$A$25,$M949=PL①!$A$26,$M949=PL①!$A$27),OR($AG949=PL①!$H$26,$AG949=PL①!$H$27,$AG949=PL①!$H$28)),1,0)</f>
        <v>0</v>
      </c>
      <c r="EY949" s="21">
        <f t="shared" si="219"/>
        <v>0</v>
      </c>
      <c r="EZ949" s="112">
        <f>IF($EY949=0,1,IF($O$73="",0,VLOOKUP($O$73,PL②!$A$58:$P$1517,$EY949))+IF($AD$73="",0,VLOOKUP($AD$73,PL②!$A$58:$P$1517,$EY949))+IF($AS$73="",0,VLOOKUP($AS$73,PL②!$A$58:$P$1517,$EY949)))</f>
        <v>1</v>
      </c>
      <c r="FA949" s="21" t="str">
        <f t="shared" si="220"/>
        <v/>
      </c>
      <c r="FB949" s="112"/>
      <c r="FC949" s="21">
        <f>IF(OR($M949=PL①!$A$25,$M949=PL①!$A$26,$M949=PL①!$A$28,$M949=PL①!$A$29),1,0)</f>
        <v>0</v>
      </c>
      <c r="FF949" s="21">
        <f t="shared" si="221"/>
        <v>0</v>
      </c>
      <c r="FG949" s="21">
        <f t="shared" si="222"/>
        <v>0</v>
      </c>
      <c r="FH949" s="21">
        <f>IF(AND($AG949=PL①!$H$29,OR(入力①申請書項目!$M949=PL①!$A$25,入力①申請書項目!$M949=PL①!$A$26,入力①申請書項目!$M949=PL①!$A$27)),1,0)</f>
        <v>0</v>
      </c>
      <c r="FI949" s="21">
        <f>IF(AND($O$69=PL②!$G$1,入力①申請書項目!$AG949=PL①!$H$26,OR(入力①申請書項目!$M949=PL①!$A$25,入力①申請書項目!$M949=PL①!$A$26,入力①申請書項目!$M949=PL①!$A$28,入力①申請書項目!$M949=PL①!$A$29)),1,0)</f>
        <v>0</v>
      </c>
      <c r="FJ949" s="21">
        <f>IF(AND($AT949=PL①!$D$26,OR(入力①申請書項目!$M949=PL①!$A$25,入力①申請書項目!$M949=PL①!$A$26,入力①申請書項目!$M949=PL①!$A$27)),1,0)</f>
        <v>0</v>
      </c>
      <c r="FL949" s="37" t="str">
        <f t="shared" si="223"/>
        <v/>
      </c>
      <c r="FM949" s="37" t="str">
        <f t="shared" si="224"/>
        <v/>
      </c>
      <c r="FN949" s="37" t="str">
        <f t="shared" si="225"/>
        <v/>
      </c>
      <c r="FO949" s="37" t="str">
        <f t="shared" si="226"/>
        <v/>
      </c>
      <c r="FP949" s="37" t="str">
        <f t="shared" si="227"/>
        <v/>
      </c>
      <c r="FR949" s="54">
        <f t="shared" si="228"/>
        <v>1</v>
      </c>
      <c r="FS949" s="54" t="str">
        <f t="shared" si="229"/>
        <v/>
      </c>
    </row>
    <row r="950" spans="4:175">
      <c r="D950" s="410">
        <v>782</v>
      </c>
      <c r="E950" s="842"/>
      <c r="F950" s="843"/>
      <c r="G950" s="842"/>
      <c r="H950" s="843"/>
      <c r="I950" s="843"/>
      <c r="J950" s="842"/>
      <c r="K950" s="843"/>
      <c r="L950" s="843"/>
      <c r="M950" s="842"/>
      <c r="N950" s="842"/>
      <c r="O950" s="842"/>
      <c r="P950" s="842"/>
      <c r="Q950" s="853"/>
      <c r="R950" s="853"/>
      <c r="S950" s="853"/>
      <c r="T950" s="853"/>
      <c r="U950" s="853"/>
      <c r="V950" s="853"/>
      <c r="W950" s="853"/>
      <c r="X950" s="853"/>
      <c r="Y950" s="853"/>
      <c r="Z950" s="853"/>
      <c r="AA950" s="835"/>
      <c r="AB950" s="836"/>
      <c r="AC950" s="836"/>
      <c r="AD950" s="841"/>
      <c r="AE950" s="853"/>
      <c r="AF950" s="853"/>
      <c r="AG950" s="842"/>
      <c r="AH950" s="842"/>
      <c r="AI950" s="842"/>
      <c r="AJ950" s="842"/>
      <c r="AK950" s="839"/>
      <c r="AL950" s="839"/>
      <c r="AM950" s="839"/>
      <c r="AN950" s="853"/>
      <c r="AO950" s="853"/>
      <c r="AP950" s="849">
        <f t="shared" si="230"/>
        <v>0</v>
      </c>
      <c r="AQ950" s="849"/>
      <c r="AR950" s="849"/>
      <c r="AS950" s="849"/>
      <c r="AT950" s="855"/>
      <c r="AU950" s="855"/>
      <c r="AV950" s="834"/>
      <c r="AW950" s="834"/>
      <c r="AX950" s="834"/>
      <c r="AY950" s="834"/>
      <c r="AZ950" s="834"/>
      <c r="BA950" s="834"/>
      <c r="BB950" s="834"/>
      <c r="BC950" s="834"/>
      <c r="BD950" s="834"/>
      <c r="BE950" s="834"/>
      <c r="BF950" s="834"/>
      <c r="BG950" s="842"/>
      <c r="BH950" s="843"/>
      <c r="BI950" s="843"/>
      <c r="ET950" s="33"/>
      <c r="EU950" s="37">
        <f t="shared" si="217"/>
        <v>0</v>
      </c>
      <c r="EV950" s="37" t="str">
        <f t="shared" si="218"/>
        <v/>
      </c>
      <c r="EX950" s="21">
        <f>IF(AND(OR($M950=PL①!$A$25,$M950=PL①!$A$26,$M950=PL①!$A$27),OR($AG950=PL①!$H$26,$AG950=PL①!$H$27,$AG950=PL①!$H$28)),1,0)</f>
        <v>0</v>
      </c>
      <c r="EY950" s="21">
        <f t="shared" si="219"/>
        <v>0</v>
      </c>
      <c r="EZ950" s="112">
        <f>IF($EY950=0,1,IF($O$73="",0,VLOOKUP($O$73,PL②!$A$58:$P$1517,$EY950))+IF($AD$73="",0,VLOOKUP($AD$73,PL②!$A$58:$P$1517,$EY950))+IF($AS$73="",0,VLOOKUP($AS$73,PL②!$A$58:$P$1517,$EY950)))</f>
        <v>1</v>
      </c>
      <c r="FA950" s="21" t="str">
        <f t="shared" si="220"/>
        <v/>
      </c>
      <c r="FB950" s="112"/>
      <c r="FC950" s="21">
        <f>IF(OR($M950=PL①!$A$25,$M950=PL①!$A$26,$M950=PL①!$A$28,$M950=PL①!$A$29),1,0)</f>
        <v>0</v>
      </c>
      <c r="FF950" s="21">
        <f t="shared" si="221"/>
        <v>0</v>
      </c>
      <c r="FG950" s="21">
        <f t="shared" si="222"/>
        <v>0</v>
      </c>
      <c r="FH950" s="21">
        <f>IF(AND($AG950=PL①!$H$29,OR(入力①申請書項目!$M950=PL①!$A$25,入力①申請書項目!$M950=PL①!$A$26,入力①申請書項目!$M950=PL①!$A$27)),1,0)</f>
        <v>0</v>
      </c>
      <c r="FI950" s="21">
        <f>IF(AND($O$69=PL②!$G$1,入力①申請書項目!$AG950=PL①!$H$26,OR(入力①申請書項目!$M950=PL①!$A$25,入力①申請書項目!$M950=PL①!$A$26,入力①申請書項目!$M950=PL①!$A$28,入力①申請書項目!$M950=PL①!$A$29)),1,0)</f>
        <v>0</v>
      </c>
      <c r="FJ950" s="21">
        <f>IF(AND($AT950=PL①!$D$26,OR(入力①申請書項目!$M950=PL①!$A$25,入力①申請書項目!$M950=PL①!$A$26,入力①申請書項目!$M950=PL①!$A$27)),1,0)</f>
        <v>0</v>
      </c>
      <c r="FL950" s="37" t="str">
        <f t="shared" si="223"/>
        <v/>
      </c>
      <c r="FM950" s="37" t="str">
        <f t="shared" si="224"/>
        <v/>
      </c>
      <c r="FN950" s="37" t="str">
        <f t="shared" si="225"/>
        <v/>
      </c>
      <c r="FO950" s="37" t="str">
        <f t="shared" si="226"/>
        <v/>
      </c>
      <c r="FP950" s="37" t="str">
        <f t="shared" si="227"/>
        <v/>
      </c>
      <c r="FR950" s="54">
        <f t="shared" si="228"/>
        <v>1</v>
      </c>
      <c r="FS950" s="54" t="str">
        <f t="shared" si="229"/>
        <v/>
      </c>
    </row>
    <row r="951" spans="4:175">
      <c r="D951" s="410">
        <v>783</v>
      </c>
      <c r="E951" s="842"/>
      <c r="F951" s="843"/>
      <c r="G951" s="842"/>
      <c r="H951" s="843"/>
      <c r="I951" s="843"/>
      <c r="J951" s="842"/>
      <c r="K951" s="843"/>
      <c r="L951" s="843"/>
      <c r="M951" s="842"/>
      <c r="N951" s="842"/>
      <c r="O951" s="842"/>
      <c r="P951" s="842"/>
      <c r="Q951" s="853"/>
      <c r="R951" s="853"/>
      <c r="S951" s="853"/>
      <c r="T951" s="853"/>
      <c r="U951" s="853"/>
      <c r="V951" s="853"/>
      <c r="W951" s="853"/>
      <c r="X951" s="853"/>
      <c r="Y951" s="853"/>
      <c r="Z951" s="853"/>
      <c r="AA951" s="837"/>
      <c r="AB951" s="838"/>
      <c r="AC951" s="838"/>
      <c r="AD951" s="841"/>
      <c r="AE951" s="853"/>
      <c r="AF951" s="853"/>
      <c r="AG951" s="842"/>
      <c r="AH951" s="842"/>
      <c r="AI951" s="842"/>
      <c r="AJ951" s="842"/>
      <c r="AK951" s="839"/>
      <c r="AL951" s="839"/>
      <c r="AM951" s="839"/>
      <c r="AN951" s="853"/>
      <c r="AO951" s="853"/>
      <c r="AP951" s="849">
        <f t="shared" si="230"/>
        <v>0</v>
      </c>
      <c r="AQ951" s="849"/>
      <c r="AR951" s="849"/>
      <c r="AS951" s="849"/>
      <c r="AT951" s="855"/>
      <c r="AU951" s="855"/>
      <c r="AV951" s="834"/>
      <c r="AW951" s="834"/>
      <c r="AX951" s="834"/>
      <c r="AY951" s="834"/>
      <c r="AZ951" s="834"/>
      <c r="BA951" s="834"/>
      <c r="BB951" s="834"/>
      <c r="BC951" s="834"/>
      <c r="BD951" s="834"/>
      <c r="BE951" s="834"/>
      <c r="BF951" s="834"/>
      <c r="BG951" s="842"/>
      <c r="BH951" s="843"/>
      <c r="BI951" s="843"/>
      <c r="ET951" s="33"/>
      <c r="EU951" s="37">
        <f t="shared" si="217"/>
        <v>0</v>
      </c>
      <c r="EV951" s="37" t="str">
        <f t="shared" si="218"/>
        <v/>
      </c>
      <c r="EX951" s="21">
        <f>IF(AND(OR($M951=PL①!$A$25,$M951=PL①!$A$26,$M951=PL①!$A$27),OR($AG951=PL①!$H$26,$AG951=PL①!$H$27,$AG951=PL①!$H$28)),1,0)</f>
        <v>0</v>
      </c>
      <c r="EY951" s="21">
        <f t="shared" si="219"/>
        <v>0</v>
      </c>
      <c r="EZ951" s="112">
        <f>IF($EY951=0,1,IF($O$73="",0,VLOOKUP($O$73,PL②!$A$58:$P$1517,$EY951))+IF($AD$73="",0,VLOOKUP($AD$73,PL②!$A$58:$P$1517,$EY951))+IF($AS$73="",0,VLOOKUP($AS$73,PL②!$A$58:$P$1517,$EY951)))</f>
        <v>1</v>
      </c>
      <c r="FA951" s="21" t="str">
        <f t="shared" si="220"/>
        <v/>
      </c>
      <c r="FB951" s="112"/>
      <c r="FC951" s="21">
        <f>IF(OR($M951=PL①!$A$25,$M951=PL①!$A$26,$M951=PL①!$A$28,$M951=PL①!$A$29),1,0)</f>
        <v>0</v>
      </c>
      <c r="FF951" s="21">
        <f t="shared" si="221"/>
        <v>0</v>
      </c>
      <c r="FG951" s="21">
        <f t="shared" si="222"/>
        <v>0</v>
      </c>
      <c r="FH951" s="21">
        <f>IF(AND($AG951=PL①!$H$29,OR(入力①申請書項目!$M951=PL①!$A$25,入力①申請書項目!$M951=PL①!$A$26,入力①申請書項目!$M951=PL①!$A$27)),1,0)</f>
        <v>0</v>
      </c>
      <c r="FI951" s="21">
        <f>IF(AND($O$69=PL②!$G$1,入力①申請書項目!$AG951=PL①!$H$26,OR(入力①申請書項目!$M951=PL①!$A$25,入力①申請書項目!$M951=PL①!$A$26,入力①申請書項目!$M951=PL①!$A$28,入力①申請書項目!$M951=PL①!$A$29)),1,0)</f>
        <v>0</v>
      </c>
      <c r="FJ951" s="21">
        <f>IF(AND($AT951=PL①!$D$26,OR(入力①申請書項目!$M951=PL①!$A$25,入力①申請書項目!$M951=PL①!$A$26,入力①申請書項目!$M951=PL①!$A$27)),1,0)</f>
        <v>0</v>
      </c>
      <c r="FL951" s="37" t="str">
        <f t="shared" si="223"/>
        <v/>
      </c>
      <c r="FM951" s="37" t="str">
        <f t="shared" si="224"/>
        <v/>
      </c>
      <c r="FN951" s="37" t="str">
        <f t="shared" si="225"/>
        <v/>
      </c>
      <c r="FO951" s="37" t="str">
        <f t="shared" si="226"/>
        <v/>
      </c>
      <c r="FP951" s="37" t="str">
        <f t="shared" si="227"/>
        <v/>
      </c>
      <c r="FR951" s="54">
        <f t="shared" si="228"/>
        <v>1</v>
      </c>
      <c r="FS951" s="54" t="str">
        <f t="shared" si="229"/>
        <v/>
      </c>
    </row>
    <row r="952" spans="4:175">
      <c r="D952" s="410">
        <v>784</v>
      </c>
      <c r="E952" s="842"/>
      <c r="F952" s="843"/>
      <c r="G952" s="842"/>
      <c r="H952" s="843"/>
      <c r="I952" s="843"/>
      <c r="J952" s="842"/>
      <c r="K952" s="843"/>
      <c r="L952" s="843"/>
      <c r="M952" s="842"/>
      <c r="N952" s="842"/>
      <c r="O952" s="842"/>
      <c r="P952" s="842"/>
      <c r="Q952" s="853"/>
      <c r="R952" s="853"/>
      <c r="S952" s="853"/>
      <c r="T952" s="853"/>
      <c r="U952" s="853"/>
      <c r="V952" s="853"/>
      <c r="W952" s="853"/>
      <c r="X952" s="853"/>
      <c r="Y952" s="853"/>
      <c r="Z952" s="853"/>
      <c r="AA952" s="835"/>
      <c r="AB952" s="836"/>
      <c r="AC952" s="836"/>
      <c r="AD952" s="840"/>
      <c r="AE952" s="840"/>
      <c r="AF952" s="841"/>
      <c r="AG952" s="850"/>
      <c r="AH952" s="851"/>
      <c r="AI952" s="851"/>
      <c r="AJ952" s="852"/>
      <c r="AK952" s="839"/>
      <c r="AL952" s="839"/>
      <c r="AM952" s="839"/>
      <c r="AN952" s="854"/>
      <c r="AO952" s="840"/>
      <c r="AP952" s="849">
        <f t="shared" si="230"/>
        <v>0</v>
      </c>
      <c r="AQ952" s="849"/>
      <c r="AR952" s="849"/>
      <c r="AS952" s="849"/>
      <c r="AT952" s="847"/>
      <c r="AU952" s="848"/>
      <c r="AV952" s="834"/>
      <c r="AW952" s="834"/>
      <c r="AX952" s="834"/>
      <c r="AY952" s="834"/>
      <c r="AZ952" s="834"/>
      <c r="BA952" s="834"/>
      <c r="BB952" s="834"/>
      <c r="BC952" s="834"/>
      <c r="BD952" s="844"/>
      <c r="BE952" s="845"/>
      <c r="BF952" s="846"/>
      <c r="BG952" s="842"/>
      <c r="BH952" s="843"/>
      <c r="BI952" s="843"/>
      <c r="ET952" s="33"/>
      <c r="EU952" s="37">
        <f t="shared" si="217"/>
        <v>0</v>
      </c>
      <c r="EV952" s="37" t="str">
        <f t="shared" si="218"/>
        <v/>
      </c>
      <c r="EX952" s="21">
        <f>IF(AND(OR($M952=PL①!$A$25,$M952=PL①!$A$26,$M952=PL①!$A$27),OR($AG952=PL①!$H$26,$AG952=PL①!$H$27,$AG952=PL①!$H$28)),1,0)</f>
        <v>0</v>
      </c>
      <c r="EY952" s="21">
        <f t="shared" si="219"/>
        <v>0</v>
      </c>
      <c r="EZ952" s="112">
        <f>IF($EY952=0,1,IF($O$73="",0,VLOOKUP($O$73,PL②!$A$58:$P$1517,$EY952))+IF($AD$73="",0,VLOOKUP($AD$73,PL②!$A$58:$P$1517,$EY952))+IF($AS$73="",0,VLOOKUP($AS$73,PL②!$A$58:$P$1517,$EY952)))</f>
        <v>1</v>
      </c>
      <c r="FA952" s="21" t="str">
        <f t="shared" si="220"/>
        <v/>
      </c>
      <c r="FB952" s="112"/>
      <c r="FC952" s="21">
        <f>IF(OR($M952=PL①!$A$25,$M952=PL①!$A$26,$M952=PL①!$A$28,$M952=PL①!$A$29),1,0)</f>
        <v>0</v>
      </c>
      <c r="FF952" s="21">
        <f t="shared" si="221"/>
        <v>0</v>
      </c>
      <c r="FG952" s="21">
        <f t="shared" si="222"/>
        <v>0</v>
      </c>
      <c r="FH952" s="21">
        <f>IF(AND($AG952=PL①!$H$29,OR(入力①申請書項目!$M952=PL①!$A$25,入力①申請書項目!$M952=PL①!$A$26,入力①申請書項目!$M952=PL①!$A$27)),1,0)</f>
        <v>0</v>
      </c>
      <c r="FI952" s="21">
        <f>IF(AND($O$69=PL②!$G$1,入力①申請書項目!$AG952=PL①!$H$26,OR(入力①申請書項目!$M952=PL①!$A$25,入力①申請書項目!$M952=PL①!$A$26,入力①申請書項目!$M952=PL①!$A$28,入力①申請書項目!$M952=PL①!$A$29)),1,0)</f>
        <v>0</v>
      </c>
      <c r="FJ952" s="21">
        <f>IF(AND($AT952=PL①!$D$26,OR(入力①申請書項目!$M952=PL①!$A$25,入力①申請書項目!$M952=PL①!$A$26,入力①申請書項目!$M952=PL①!$A$27)),1,0)</f>
        <v>0</v>
      </c>
      <c r="FL952" s="37" t="str">
        <f t="shared" si="223"/>
        <v/>
      </c>
      <c r="FM952" s="37" t="str">
        <f t="shared" si="224"/>
        <v/>
      </c>
      <c r="FN952" s="37" t="str">
        <f t="shared" si="225"/>
        <v/>
      </c>
      <c r="FO952" s="37" t="str">
        <f t="shared" si="226"/>
        <v/>
      </c>
      <c r="FP952" s="37" t="str">
        <f t="shared" si="227"/>
        <v/>
      </c>
      <c r="FR952" s="54">
        <f t="shared" si="228"/>
        <v>1</v>
      </c>
      <c r="FS952" s="54" t="str">
        <f t="shared" si="229"/>
        <v/>
      </c>
    </row>
    <row r="953" spans="4:175">
      <c r="D953" s="410">
        <v>785</v>
      </c>
      <c r="E953" s="842"/>
      <c r="F953" s="843"/>
      <c r="G953" s="842"/>
      <c r="H953" s="843"/>
      <c r="I953" s="843"/>
      <c r="J953" s="842"/>
      <c r="K953" s="843"/>
      <c r="L953" s="843"/>
      <c r="M953" s="842"/>
      <c r="N953" s="842"/>
      <c r="O953" s="842"/>
      <c r="P953" s="842"/>
      <c r="Q953" s="853"/>
      <c r="R953" s="853"/>
      <c r="S953" s="853"/>
      <c r="T953" s="853"/>
      <c r="U953" s="853"/>
      <c r="V953" s="853"/>
      <c r="W953" s="853"/>
      <c r="X953" s="853"/>
      <c r="Y953" s="853"/>
      <c r="Z953" s="853"/>
      <c r="AA953" s="835"/>
      <c r="AB953" s="836"/>
      <c r="AC953" s="836"/>
      <c r="AD953" s="841"/>
      <c r="AE953" s="853"/>
      <c r="AF953" s="853"/>
      <c r="AG953" s="842"/>
      <c r="AH953" s="842"/>
      <c r="AI953" s="842"/>
      <c r="AJ953" s="842"/>
      <c r="AK953" s="839"/>
      <c r="AL953" s="839"/>
      <c r="AM953" s="839"/>
      <c r="AN953" s="853"/>
      <c r="AO953" s="853"/>
      <c r="AP953" s="849">
        <f t="shared" si="230"/>
        <v>0</v>
      </c>
      <c r="AQ953" s="849"/>
      <c r="AR953" s="849"/>
      <c r="AS953" s="849"/>
      <c r="AT953" s="855"/>
      <c r="AU953" s="855"/>
      <c r="AV953" s="834"/>
      <c r="AW953" s="834"/>
      <c r="AX953" s="834"/>
      <c r="AY953" s="834"/>
      <c r="AZ953" s="834"/>
      <c r="BA953" s="834"/>
      <c r="BB953" s="834"/>
      <c r="BC953" s="834"/>
      <c r="BD953" s="834"/>
      <c r="BE953" s="834"/>
      <c r="BF953" s="834"/>
      <c r="BG953" s="842"/>
      <c r="BH953" s="843"/>
      <c r="BI953" s="843"/>
      <c r="ET953" s="33"/>
      <c r="EU953" s="37">
        <f t="shared" si="217"/>
        <v>0</v>
      </c>
      <c r="EV953" s="37" t="str">
        <f t="shared" si="218"/>
        <v/>
      </c>
      <c r="EX953" s="21">
        <f>IF(AND(OR($M953=PL①!$A$25,$M953=PL①!$A$26,$M953=PL①!$A$27),OR($AG953=PL①!$H$26,$AG953=PL①!$H$27,$AG953=PL①!$H$28)),1,0)</f>
        <v>0</v>
      </c>
      <c r="EY953" s="21">
        <f t="shared" si="219"/>
        <v>0</v>
      </c>
      <c r="EZ953" s="112">
        <f>IF($EY953=0,1,IF($O$73="",0,VLOOKUP($O$73,PL②!$A$58:$P$1517,$EY953))+IF($AD$73="",0,VLOOKUP($AD$73,PL②!$A$58:$P$1517,$EY953))+IF($AS$73="",0,VLOOKUP($AS$73,PL②!$A$58:$P$1517,$EY953)))</f>
        <v>1</v>
      </c>
      <c r="FA953" s="21" t="str">
        <f t="shared" si="220"/>
        <v/>
      </c>
      <c r="FB953" s="112"/>
      <c r="FC953" s="21">
        <f>IF(OR($M953=PL①!$A$25,$M953=PL①!$A$26,$M953=PL①!$A$28,$M953=PL①!$A$29),1,0)</f>
        <v>0</v>
      </c>
      <c r="FF953" s="21">
        <f t="shared" si="221"/>
        <v>0</v>
      </c>
      <c r="FG953" s="21">
        <f t="shared" si="222"/>
        <v>0</v>
      </c>
      <c r="FH953" s="21">
        <f>IF(AND($AG953=PL①!$H$29,OR(入力①申請書項目!$M953=PL①!$A$25,入力①申請書項目!$M953=PL①!$A$26,入力①申請書項目!$M953=PL①!$A$27)),1,0)</f>
        <v>0</v>
      </c>
      <c r="FI953" s="21">
        <f>IF(AND($O$69=PL②!$G$1,入力①申請書項目!$AG953=PL①!$H$26,OR(入力①申請書項目!$M953=PL①!$A$25,入力①申請書項目!$M953=PL①!$A$26,入力①申請書項目!$M953=PL①!$A$28,入力①申請書項目!$M953=PL①!$A$29)),1,0)</f>
        <v>0</v>
      </c>
      <c r="FJ953" s="21">
        <f>IF(AND($AT953=PL①!$D$26,OR(入力①申請書項目!$M953=PL①!$A$25,入力①申請書項目!$M953=PL①!$A$26,入力①申請書項目!$M953=PL①!$A$27)),1,0)</f>
        <v>0</v>
      </c>
      <c r="FL953" s="37" t="str">
        <f t="shared" si="223"/>
        <v/>
      </c>
      <c r="FM953" s="37" t="str">
        <f t="shared" si="224"/>
        <v/>
      </c>
      <c r="FN953" s="37" t="str">
        <f t="shared" si="225"/>
        <v/>
      </c>
      <c r="FO953" s="37" t="str">
        <f t="shared" si="226"/>
        <v/>
      </c>
      <c r="FP953" s="37" t="str">
        <f t="shared" si="227"/>
        <v/>
      </c>
      <c r="FR953" s="54">
        <f t="shared" si="228"/>
        <v>1</v>
      </c>
      <c r="FS953" s="54" t="str">
        <f t="shared" si="229"/>
        <v/>
      </c>
    </row>
    <row r="954" spans="4:175">
      <c r="D954" s="410">
        <v>786</v>
      </c>
      <c r="E954" s="842"/>
      <c r="F954" s="843"/>
      <c r="G954" s="842"/>
      <c r="H954" s="843"/>
      <c r="I954" s="843"/>
      <c r="J954" s="842"/>
      <c r="K954" s="843"/>
      <c r="L954" s="843"/>
      <c r="M954" s="842"/>
      <c r="N954" s="842"/>
      <c r="O954" s="842"/>
      <c r="P954" s="842"/>
      <c r="Q954" s="853"/>
      <c r="R954" s="853"/>
      <c r="S954" s="853"/>
      <c r="T954" s="853"/>
      <c r="U954" s="853"/>
      <c r="V954" s="853"/>
      <c r="W954" s="853"/>
      <c r="X954" s="853"/>
      <c r="Y954" s="853"/>
      <c r="Z954" s="853"/>
      <c r="AA954" s="837"/>
      <c r="AB954" s="838"/>
      <c r="AC954" s="838"/>
      <c r="AD954" s="841"/>
      <c r="AE954" s="853"/>
      <c r="AF954" s="853"/>
      <c r="AG954" s="842"/>
      <c r="AH954" s="842"/>
      <c r="AI954" s="842"/>
      <c r="AJ954" s="842"/>
      <c r="AK954" s="839"/>
      <c r="AL954" s="839"/>
      <c r="AM954" s="839"/>
      <c r="AN954" s="853"/>
      <c r="AO954" s="853"/>
      <c r="AP954" s="849">
        <f t="shared" si="230"/>
        <v>0</v>
      </c>
      <c r="AQ954" s="849"/>
      <c r="AR954" s="849"/>
      <c r="AS954" s="849"/>
      <c r="AT954" s="855"/>
      <c r="AU954" s="855"/>
      <c r="AV954" s="834"/>
      <c r="AW954" s="834"/>
      <c r="AX954" s="834"/>
      <c r="AY954" s="834"/>
      <c r="AZ954" s="834"/>
      <c r="BA954" s="834"/>
      <c r="BB954" s="834"/>
      <c r="BC954" s="834"/>
      <c r="BD954" s="834"/>
      <c r="BE954" s="834"/>
      <c r="BF954" s="834"/>
      <c r="BG954" s="842"/>
      <c r="BH954" s="843"/>
      <c r="BI954" s="843"/>
      <c r="ET954" s="33"/>
      <c r="EU954" s="37">
        <f t="shared" si="217"/>
        <v>0</v>
      </c>
      <c r="EV954" s="37" t="str">
        <f t="shared" si="218"/>
        <v/>
      </c>
      <c r="EX954" s="21">
        <f>IF(AND(OR($M954=PL①!$A$25,$M954=PL①!$A$26,$M954=PL①!$A$27),OR($AG954=PL①!$H$26,$AG954=PL①!$H$27,$AG954=PL①!$H$28)),1,0)</f>
        <v>0</v>
      </c>
      <c r="EY954" s="21">
        <f t="shared" si="219"/>
        <v>0</v>
      </c>
      <c r="EZ954" s="112">
        <f>IF($EY954=0,1,IF($O$73="",0,VLOOKUP($O$73,PL②!$A$58:$P$1517,$EY954))+IF($AD$73="",0,VLOOKUP($AD$73,PL②!$A$58:$P$1517,$EY954))+IF($AS$73="",0,VLOOKUP($AS$73,PL②!$A$58:$P$1517,$EY954)))</f>
        <v>1</v>
      </c>
      <c r="FA954" s="21" t="str">
        <f t="shared" si="220"/>
        <v/>
      </c>
      <c r="FB954" s="112"/>
      <c r="FC954" s="21">
        <f>IF(OR($M954=PL①!$A$25,$M954=PL①!$A$26,$M954=PL①!$A$28,$M954=PL①!$A$29),1,0)</f>
        <v>0</v>
      </c>
      <c r="FF954" s="21">
        <f t="shared" si="221"/>
        <v>0</v>
      </c>
      <c r="FG954" s="21">
        <f t="shared" si="222"/>
        <v>0</v>
      </c>
      <c r="FH954" s="21">
        <f>IF(AND($AG954=PL①!$H$29,OR(入力①申請書項目!$M954=PL①!$A$25,入力①申請書項目!$M954=PL①!$A$26,入力①申請書項目!$M954=PL①!$A$27)),1,0)</f>
        <v>0</v>
      </c>
      <c r="FI954" s="21">
        <f>IF(AND($O$69=PL②!$G$1,入力①申請書項目!$AG954=PL①!$H$26,OR(入力①申請書項目!$M954=PL①!$A$25,入力①申請書項目!$M954=PL①!$A$26,入力①申請書項目!$M954=PL①!$A$28,入力①申請書項目!$M954=PL①!$A$29)),1,0)</f>
        <v>0</v>
      </c>
      <c r="FJ954" s="21">
        <f>IF(AND($AT954=PL①!$D$26,OR(入力①申請書項目!$M954=PL①!$A$25,入力①申請書項目!$M954=PL①!$A$26,入力①申請書項目!$M954=PL①!$A$27)),1,0)</f>
        <v>0</v>
      </c>
      <c r="FL954" s="37" t="str">
        <f t="shared" si="223"/>
        <v/>
      </c>
      <c r="FM954" s="37" t="str">
        <f t="shared" si="224"/>
        <v/>
      </c>
      <c r="FN954" s="37" t="str">
        <f t="shared" si="225"/>
        <v/>
      </c>
      <c r="FO954" s="37" t="str">
        <f t="shared" si="226"/>
        <v/>
      </c>
      <c r="FP954" s="37" t="str">
        <f t="shared" si="227"/>
        <v/>
      </c>
      <c r="FR954" s="54">
        <f t="shared" si="228"/>
        <v>1</v>
      </c>
      <c r="FS954" s="54" t="str">
        <f t="shared" si="229"/>
        <v/>
      </c>
    </row>
    <row r="955" spans="4:175">
      <c r="D955" s="410">
        <v>787</v>
      </c>
      <c r="E955" s="842"/>
      <c r="F955" s="843"/>
      <c r="G955" s="842"/>
      <c r="H955" s="843"/>
      <c r="I955" s="843"/>
      <c r="J955" s="842"/>
      <c r="K955" s="843"/>
      <c r="L955" s="843"/>
      <c r="M955" s="842"/>
      <c r="N955" s="842"/>
      <c r="O955" s="842"/>
      <c r="P955" s="842"/>
      <c r="Q955" s="853"/>
      <c r="R955" s="853"/>
      <c r="S955" s="853"/>
      <c r="T955" s="853"/>
      <c r="U955" s="853"/>
      <c r="V955" s="853"/>
      <c r="W955" s="853"/>
      <c r="X955" s="853"/>
      <c r="Y955" s="853"/>
      <c r="Z955" s="853"/>
      <c r="AA955" s="835"/>
      <c r="AB955" s="836"/>
      <c r="AC955" s="836"/>
      <c r="AD955" s="840"/>
      <c r="AE955" s="840"/>
      <c r="AF955" s="841"/>
      <c r="AG955" s="850"/>
      <c r="AH955" s="851"/>
      <c r="AI955" s="851"/>
      <c r="AJ955" s="852"/>
      <c r="AK955" s="839"/>
      <c r="AL955" s="839"/>
      <c r="AM955" s="839"/>
      <c r="AN955" s="854"/>
      <c r="AO955" s="840"/>
      <c r="AP955" s="849">
        <f t="shared" si="230"/>
        <v>0</v>
      </c>
      <c r="AQ955" s="849"/>
      <c r="AR955" s="849"/>
      <c r="AS955" s="849"/>
      <c r="AT955" s="847"/>
      <c r="AU955" s="848"/>
      <c r="AV955" s="834"/>
      <c r="AW955" s="834"/>
      <c r="AX955" s="834"/>
      <c r="AY955" s="834"/>
      <c r="AZ955" s="834"/>
      <c r="BA955" s="834"/>
      <c r="BB955" s="834"/>
      <c r="BC955" s="834"/>
      <c r="BD955" s="844"/>
      <c r="BE955" s="845"/>
      <c r="BF955" s="846"/>
      <c r="BG955" s="842"/>
      <c r="BH955" s="843"/>
      <c r="BI955" s="843"/>
      <c r="ET955" s="33"/>
      <c r="EU955" s="37">
        <f t="shared" si="217"/>
        <v>0</v>
      </c>
      <c r="EV955" s="37" t="str">
        <f t="shared" si="218"/>
        <v/>
      </c>
      <c r="EX955" s="21">
        <f>IF(AND(OR($M955=PL①!$A$25,$M955=PL①!$A$26,$M955=PL①!$A$27),OR($AG955=PL①!$H$26,$AG955=PL①!$H$27,$AG955=PL①!$H$28)),1,0)</f>
        <v>0</v>
      </c>
      <c r="EY955" s="21">
        <f t="shared" si="219"/>
        <v>0</v>
      </c>
      <c r="EZ955" s="112">
        <f>IF($EY955=0,1,IF($O$73="",0,VLOOKUP($O$73,PL②!$A$58:$P$1517,$EY955))+IF($AD$73="",0,VLOOKUP($AD$73,PL②!$A$58:$P$1517,$EY955))+IF($AS$73="",0,VLOOKUP($AS$73,PL②!$A$58:$P$1517,$EY955)))</f>
        <v>1</v>
      </c>
      <c r="FA955" s="21" t="str">
        <f t="shared" si="220"/>
        <v/>
      </c>
      <c r="FB955" s="112"/>
      <c r="FC955" s="21">
        <f>IF(OR($M955=PL①!$A$25,$M955=PL①!$A$26,$M955=PL①!$A$28,$M955=PL①!$A$29),1,0)</f>
        <v>0</v>
      </c>
      <c r="FF955" s="21">
        <f t="shared" si="221"/>
        <v>0</v>
      </c>
      <c r="FG955" s="21">
        <f t="shared" si="222"/>
        <v>0</v>
      </c>
      <c r="FH955" s="21">
        <f>IF(AND($AG955=PL①!$H$29,OR(入力①申請書項目!$M955=PL①!$A$25,入力①申請書項目!$M955=PL①!$A$26,入力①申請書項目!$M955=PL①!$A$27)),1,0)</f>
        <v>0</v>
      </c>
      <c r="FI955" s="21">
        <f>IF(AND($O$69=PL②!$G$1,入力①申請書項目!$AG955=PL①!$H$26,OR(入力①申請書項目!$M955=PL①!$A$25,入力①申請書項目!$M955=PL①!$A$26,入力①申請書項目!$M955=PL①!$A$28,入力①申請書項目!$M955=PL①!$A$29)),1,0)</f>
        <v>0</v>
      </c>
      <c r="FJ955" s="21">
        <f>IF(AND($AT955=PL①!$D$26,OR(入力①申請書項目!$M955=PL①!$A$25,入力①申請書項目!$M955=PL①!$A$26,入力①申請書項目!$M955=PL①!$A$27)),1,0)</f>
        <v>0</v>
      </c>
      <c r="FL955" s="37" t="str">
        <f t="shared" si="223"/>
        <v/>
      </c>
      <c r="FM955" s="37" t="str">
        <f t="shared" si="224"/>
        <v/>
      </c>
      <c r="FN955" s="37" t="str">
        <f t="shared" si="225"/>
        <v/>
      </c>
      <c r="FO955" s="37" t="str">
        <f t="shared" si="226"/>
        <v/>
      </c>
      <c r="FP955" s="37" t="str">
        <f t="shared" si="227"/>
        <v/>
      </c>
      <c r="FR955" s="54">
        <f t="shared" si="228"/>
        <v>1</v>
      </c>
      <c r="FS955" s="54" t="str">
        <f t="shared" si="229"/>
        <v/>
      </c>
    </row>
    <row r="956" spans="4:175">
      <c r="D956" s="410">
        <v>788</v>
      </c>
      <c r="E956" s="842"/>
      <c r="F956" s="843"/>
      <c r="G956" s="842"/>
      <c r="H956" s="843"/>
      <c r="I956" s="843"/>
      <c r="J956" s="842"/>
      <c r="K956" s="843"/>
      <c r="L956" s="843"/>
      <c r="M956" s="842"/>
      <c r="N956" s="842"/>
      <c r="O956" s="842"/>
      <c r="P956" s="842"/>
      <c r="Q956" s="853"/>
      <c r="R956" s="853"/>
      <c r="S956" s="853"/>
      <c r="T956" s="853"/>
      <c r="U956" s="853"/>
      <c r="V956" s="853"/>
      <c r="W956" s="853"/>
      <c r="X956" s="853"/>
      <c r="Y956" s="853"/>
      <c r="Z956" s="853"/>
      <c r="AA956" s="835"/>
      <c r="AB956" s="836"/>
      <c r="AC956" s="836"/>
      <c r="AD956" s="841"/>
      <c r="AE956" s="853"/>
      <c r="AF956" s="853"/>
      <c r="AG956" s="842"/>
      <c r="AH956" s="842"/>
      <c r="AI956" s="842"/>
      <c r="AJ956" s="842"/>
      <c r="AK956" s="839"/>
      <c r="AL956" s="839"/>
      <c r="AM956" s="839"/>
      <c r="AN956" s="853"/>
      <c r="AO956" s="853"/>
      <c r="AP956" s="849">
        <f t="shared" si="230"/>
        <v>0</v>
      </c>
      <c r="AQ956" s="849"/>
      <c r="AR956" s="849"/>
      <c r="AS956" s="849"/>
      <c r="AT956" s="855"/>
      <c r="AU956" s="855"/>
      <c r="AV956" s="834"/>
      <c r="AW956" s="834"/>
      <c r="AX956" s="834"/>
      <c r="AY956" s="834"/>
      <c r="AZ956" s="834"/>
      <c r="BA956" s="834"/>
      <c r="BB956" s="834"/>
      <c r="BC956" s="834"/>
      <c r="BD956" s="834"/>
      <c r="BE956" s="834"/>
      <c r="BF956" s="834"/>
      <c r="BG956" s="842"/>
      <c r="BH956" s="843"/>
      <c r="BI956" s="843"/>
      <c r="ET956" s="33"/>
      <c r="EU956" s="37">
        <f t="shared" si="217"/>
        <v>0</v>
      </c>
      <c r="EV956" s="37" t="str">
        <f t="shared" si="218"/>
        <v/>
      </c>
      <c r="EX956" s="21">
        <f>IF(AND(OR($M956=PL①!$A$25,$M956=PL①!$A$26,$M956=PL①!$A$27),OR($AG956=PL①!$H$26,$AG956=PL①!$H$27,$AG956=PL①!$H$28)),1,0)</f>
        <v>0</v>
      </c>
      <c r="EY956" s="21">
        <f t="shared" si="219"/>
        <v>0</v>
      </c>
      <c r="EZ956" s="112">
        <f>IF($EY956=0,1,IF($O$73="",0,VLOOKUP($O$73,PL②!$A$58:$P$1517,$EY956))+IF($AD$73="",0,VLOOKUP($AD$73,PL②!$A$58:$P$1517,$EY956))+IF($AS$73="",0,VLOOKUP($AS$73,PL②!$A$58:$P$1517,$EY956)))</f>
        <v>1</v>
      </c>
      <c r="FA956" s="21" t="str">
        <f t="shared" si="220"/>
        <v/>
      </c>
      <c r="FB956" s="112"/>
      <c r="FC956" s="21">
        <f>IF(OR($M956=PL①!$A$25,$M956=PL①!$A$26,$M956=PL①!$A$28,$M956=PL①!$A$29),1,0)</f>
        <v>0</v>
      </c>
      <c r="FF956" s="21">
        <f t="shared" si="221"/>
        <v>0</v>
      </c>
      <c r="FG956" s="21">
        <f t="shared" si="222"/>
        <v>0</v>
      </c>
      <c r="FH956" s="21">
        <f>IF(AND($AG956=PL①!$H$29,OR(入力①申請書項目!$M956=PL①!$A$25,入力①申請書項目!$M956=PL①!$A$26,入力①申請書項目!$M956=PL①!$A$27)),1,0)</f>
        <v>0</v>
      </c>
      <c r="FI956" s="21">
        <f>IF(AND($O$69=PL②!$G$1,入力①申請書項目!$AG956=PL①!$H$26,OR(入力①申請書項目!$M956=PL①!$A$25,入力①申請書項目!$M956=PL①!$A$26,入力①申請書項目!$M956=PL①!$A$28,入力①申請書項目!$M956=PL①!$A$29)),1,0)</f>
        <v>0</v>
      </c>
      <c r="FJ956" s="21">
        <f>IF(AND($AT956=PL①!$D$26,OR(入力①申請書項目!$M956=PL①!$A$25,入力①申請書項目!$M956=PL①!$A$26,入力①申請書項目!$M956=PL①!$A$27)),1,0)</f>
        <v>0</v>
      </c>
      <c r="FL956" s="37" t="str">
        <f t="shared" si="223"/>
        <v/>
      </c>
      <c r="FM956" s="37" t="str">
        <f t="shared" si="224"/>
        <v/>
      </c>
      <c r="FN956" s="37" t="str">
        <f t="shared" si="225"/>
        <v/>
      </c>
      <c r="FO956" s="37" t="str">
        <f t="shared" si="226"/>
        <v/>
      </c>
      <c r="FP956" s="37" t="str">
        <f t="shared" si="227"/>
        <v/>
      </c>
      <c r="FR956" s="54">
        <f t="shared" si="228"/>
        <v>1</v>
      </c>
      <c r="FS956" s="54" t="str">
        <f t="shared" si="229"/>
        <v/>
      </c>
    </row>
    <row r="957" spans="4:175">
      <c r="D957" s="410">
        <v>789</v>
      </c>
      <c r="E957" s="842"/>
      <c r="F957" s="843"/>
      <c r="G957" s="842"/>
      <c r="H957" s="843"/>
      <c r="I957" s="843"/>
      <c r="J957" s="842"/>
      <c r="K957" s="843"/>
      <c r="L957" s="843"/>
      <c r="M957" s="842"/>
      <c r="N957" s="842"/>
      <c r="O957" s="842"/>
      <c r="P957" s="842"/>
      <c r="Q957" s="853"/>
      <c r="R957" s="853"/>
      <c r="S957" s="853"/>
      <c r="T957" s="853"/>
      <c r="U957" s="853"/>
      <c r="V957" s="853"/>
      <c r="W957" s="853"/>
      <c r="X957" s="853"/>
      <c r="Y957" s="853"/>
      <c r="Z957" s="853"/>
      <c r="AA957" s="837"/>
      <c r="AB957" s="838"/>
      <c r="AC957" s="838"/>
      <c r="AD957" s="841"/>
      <c r="AE957" s="853"/>
      <c r="AF957" s="853"/>
      <c r="AG957" s="842"/>
      <c r="AH957" s="842"/>
      <c r="AI957" s="842"/>
      <c r="AJ957" s="842"/>
      <c r="AK957" s="839"/>
      <c r="AL957" s="839"/>
      <c r="AM957" s="839"/>
      <c r="AN957" s="853"/>
      <c r="AO957" s="853"/>
      <c r="AP957" s="849">
        <f t="shared" si="230"/>
        <v>0</v>
      </c>
      <c r="AQ957" s="849"/>
      <c r="AR957" s="849"/>
      <c r="AS957" s="849"/>
      <c r="AT957" s="855"/>
      <c r="AU957" s="855"/>
      <c r="AV957" s="834"/>
      <c r="AW957" s="834"/>
      <c r="AX957" s="834"/>
      <c r="AY957" s="834"/>
      <c r="AZ957" s="834"/>
      <c r="BA957" s="834"/>
      <c r="BB957" s="834"/>
      <c r="BC957" s="834"/>
      <c r="BD957" s="834"/>
      <c r="BE957" s="834"/>
      <c r="BF957" s="834"/>
      <c r="BG957" s="842"/>
      <c r="BH957" s="843"/>
      <c r="BI957" s="843"/>
      <c r="ET957" s="33"/>
      <c r="EU957" s="37">
        <f t="shared" si="217"/>
        <v>0</v>
      </c>
      <c r="EV957" s="37" t="str">
        <f t="shared" si="218"/>
        <v/>
      </c>
      <c r="EX957" s="21">
        <f>IF(AND(OR($M957=PL①!$A$25,$M957=PL①!$A$26,$M957=PL①!$A$27),OR($AG957=PL①!$H$26,$AG957=PL①!$H$27,$AG957=PL①!$H$28)),1,0)</f>
        <v>0</v>
      </c>
      <c r="EY957" s="21">
        <f t="shared" si="219"/>
        <v>0</v>
      </c>
      <c r="EZ957" s="112">
        <f>IF($EY957=0,1,IF($O$73="",0,VLOOKUP($O$73,PL②!$A$58:$P$1517,$EY957))+IF($AD$73="",0,VLOOKUP($AD$73,PL②!$A$58:$P$1517,$EY957))+IF($AS$73="",0,VLOOKUP($AS$73,PL②!$A$58:$P$1517,$EY957)))</f>
        <v>1</v>
      </c>
      <c r="FA957" s="21" t="str">
        <f t="shared" si="220"/>
        <v/>
      </c>
      <c r="FB957" s="112"/>
      <c r="FC957" s="21">
        <f>IF(OR($M957=PL①!$A$25,$M957=PL①!$A$26,$M957=PL①!$A$28,$M957=PL①!$A$29),1,0)</f>
        <v>0</v>
      </c>
      <c r="FF957" s="21">
        <f t="shared" si="221"/>
        <v>0</v>
      </c>
      <c r="FG957" s="21">
        <f t="shared" si="222"/>
        <v>0</v>
      </c>
      <c r="FH957" s="21">
        <f>IF(AND($AG957=PL①!$H$29,OR(入力①申請書項目!$M957=PL①!$A$25,入力①申請書項目!$M957=PL①!$A$26,入力①申請書項目!$M957=PL①!$A$27)),1,0)</f>
        <v>0</v>
      </c>
      <c r="FI957" s="21">
        <f>IF(AND($O$69=PL②!$G$1,入力①申請書項目!$AG957=PL①!$H$26,OR(入力①申請書項目!$M957=PL①!$A$25,入力①申請書項目!$M957=PL①!$A$26,入力①申請書項目!$M957=PL①!$A$28,入力①申請書項目!$M957=PL①!$A$29)),1,0)</f>
        <v>0</v>
      </c>
      <c r="FJ957" s="21">
        <f>IF(AND($AT957=PL①!$D$26,OR(入力①申請書項目!$M957=PL①!$A$25,入力①申請書項目!$M957=PL①!$A$26,入力①申請書項目!$M957=PL①!$A$27)),1,0)</f>
        <v>0</v>
      </c>
      <c r="FL957" s="37" t="str">
        <f t="shared" si="223"/>
        <v/>
      </c>
      <c r="FM957" s="37" t="str">
        <f t="shared" si="224"/>
        <v/>
      </c>
      <c r="FN957" s="37" t="str">
        <f t="shared" si="225"/>
        <v/>
      </c>
      <c r="FO957" s="37" t="str">
        <f t="shared" si="226"/>
        <v/>
      </c>
      <c r="FP957" s="37" t="str">
        <f t="shared" si="227"/>
        <v/>
      </c>
      <c r="FR957" s="54">
        <f t="shared" si="228"/>
        <v>1</v>
      </c>
      <c r="FS957" s="54" t="str">
        <f t="shared" si="229"/>
        <v/>
      </c>
    </row>
    <row r="958" spans="4:175">
      <c r="D958" s="410">
        <v>790</v>
      </c>
      <c r="E958" s="842"/>
      <c r="F958" s="843"/>
      <c r="G958" s="842"/>
      <c r="H958" s="843"/>
      <c r="I958" s="843"/>
      <c r="J958" s="842"/>
      <c r="K958" s="843"/>
      <c r="L958" s="843"/>
      <c r="M958" s="842"/>
      <c r="N958" s="842"/>
      <c r="O958" s="842"/>
      <c r="P958" s="842"/>
      <c r="Q958" s="853"/>
      <c r="R958" s="853"/>
      <c r="S958" s="853"/>
      <c r="T958" s="853"/>
      <c r="U958" s="853"/>
      <c r="V958" s="853"/>
      <c r="W958" s="853"/>
      <c r="X958" s="853"/>
      <c r="Y958" s="853"/>
      <c r="Z958" s="853"/>
      <c r="AA958" s="835"/>
      <c r="AB958" s="836"/>
      <c r="AC958" s="836"/>
      <c r="AD958" s="840"/>
      <c r="AE958" s="840"/>
      <c r="AF958" s="841"/>
      <c r="AG958" s="850"/>
      <c r="AH958" s="851"/>
      <c r="AI958" s="851"/>
      <c r="AJ958" s="852"/>
      <c r="AK958" s="839"/>
      <c r="AL958" s="839"/>
      <c r="AM958" s="839"/>
      <c r="AN958" s="854"/>
      <c r="AO958" s="840"/>
      <c r="AP958" s="849">
        <f t="shared" si="230"/>
        <v>0</v>
      </c>
      <c r="AQ958" s="849"/>
      <c r="AR958" s="849"/>
      <c r="AS958" s="849"/>
      <c r="AT958" s="847"/>
      <c r="AU958" s="848"/>
      <c r="AV958" s="834"/>
      <c r="AW958" s="834"/>
      <c r="AX958" s="834"/>
      <c r="AY958" s="834"/>
      <c r="AZ958" s="834"/>
      <c r="BA958" s="834"/>
      <c r="BB958" s="834"/>
      <c r="BC958" s="834"/>
      <c r="BD958" s="844"/>
      <c r="BE958" s="845"/>
      <c r="BF958" s="846"/>
      <c r="BG958" s="842"/>
      <c r="BH958" s="843"/>
      <c r="BI958" s="843"/>
      <c r="ET958" s="33"/>
      <c r="EU958" s="37">
        <f t="shared" si="217"/>
        <v>0</v>
      </c>
      <c r="EV958" s="37" t="str">
        <f t="shared" si="218"/>
        <v/>
      </c>
      <c r="EX958" s="21">
        <f>IF(AND(OR($M958=PL①!$A$25,$M958=PL①!$A$26,$M958=PL①!$A$27),OR($AG958=PL①!$H$26,$AG958=PL①!$H$27,$AG958=PL①!$H$28)),1,0)</f>
        <v>0</v>
      </c>
      <c r="EY958" s="21">
        <f t="shared" si="219"/>
        <v>0</v>
      </c>
      <c r="EZ958" s="112">
        <f>IF($EY958=0,1,IF($O$73="",0,VLOOKUP($O$73,PL②!$A$58:$P$1517,$EY958))+IF($AD$73="",0,VLOOKUP($AD$73,PL②!$A$58:$P$1517,$EY958))+IF($AS$73="",0,VLOOKUP($AS$73,PL②!$A$58:$P$1517,$EY958)))</f>
        <v>1</v>
      </c>
      <c r="FA958" s="21" t="str">
        <f t="shared" si="220"/>
        <v/>
      </c>
      <c r="FB958" s="112"/>
      <c r="FC958" s="21">
        <f>IF(OR($M958=PL①!$A$25,$M958=PL①!$A$26,$M958=PL①!$A$28,$M958=PL①!$A$29),1,0)</f>
        <v>0</v>
      </c>
      <c r="FF958" s="21">
        <f t="shared" si="221"/>
        <v>0</v>
      </c>
      <c r="FG958" s="21">
        <f t="shared" si="222"/>
        <v>0</v>
      </c>
      <c r="FH958" s="21">
        <f>IF(AND($AG958=PL①!$H$29,OR(入力①申請書項目!$M958=PL①!$A$25,入力①申請書項目!$M958=PL①!$A$26,入力①申請書項目!$M958=PL①!$A$27)),1,0)</f>
        <v>0</v>
      </c>
      <c r="FI958" s="21">
        <f>IF(AND($O$69=PL②!$G$1,入力①申請書項目!$AG958=PL①!$H$26,OR(入力①申請書項目!$M958=PL①!$A$25,入力①申請書項目!$M958=PL①!$A$26,入力①申請書項目!$M958=PL①!$A$28,入力①申請書項目!$M958=PL①!$A$29)),1,0)</f>
        <v>0</v>
      </c>
      <c r="FJ958" s="21">
        <f>IF(AND($AT958=PL①!$D$26,OR(入力①申請書項目!$M958=PL①!$A$25,入力①申請書項目!$M958=PL①!$A$26,入力①申請書項目!$M958=PL①!$A$27)),1,0)</f>
        <v>0</v>
      </c>
      <c r="FL958" s="37" t="str">
        <f t="shared" si="223"/>
        <v/>
      </c>
      <c r="FM958" s="37" t="str">
        <f t="shared" si="224"/>
        <v/>
      </c>
      <c r="FN958" s="37" t="str">
        <f t="shared" si="225"/>
        <v/>
      </c>
      <c r="FO958" s="37" t="str">
        <f t="shared" si="226"/>
        <v/>
      </c>
      <c r="FP958" s="37" t="str">
        <f t="shared" si="227"/>
        <v/>
      </c>
      <c r="FR958" s="54">
        <f t="shared" si="228"/>
        <v>1</v>
      </c>
      <c r="FS958" s="54" t="str">
        <f t="shared" si="229"/>
        <v/>
      </c>
    </row>
    <row r="959" spans="4:175">
      <c r="D959" s="410">
        <v>791</v>
      </c>
      <c r="E959" s="842"/>
      <c r="F959" s="843"/>
      <c r="G959" s="842"/>
      <c r="H959" s="843"/>
      <c r="I959" s="843"/>
      <c r="J959" s="842"/>
      <c r="K959" s="843"/>
      <c r="L959" s="843"/>
      <c r="M959" s="842"/>
      <c r="N959" s="842"/>
      <c r="O959" s="842"/>
      <c r="P959" s="842"/>
      <c r="Q959" s="853"/>
      <c r="R959" s="853"/>
      <c r="S959" s="853"/>
      <c r="T959" s="853"/>
      <c r="U959" s="853"/>
      <c r="V959" s="853"/>
      <c r="W959" s="853"/>
      <c r="X959" s="853"/>
      <c r="Y959" s="853"/>
      <c r="Z959" s="853"/>
      <c r="AA959" s="835"/>
      <c r="AB959" s="836"/>
      <c r="AC959" s="836"/>
      <c r="AD959" s="841"/>
      <c r="AE959" s="853"/>
      <c r="AF959" s="853"/>
      <c r="AG959" s="842"/>
      <c r="AH959" s="842"/>
      <c r="AI959" s="842"/>
      <c r="AJ959" s="842"/>
      <c r="AK959" s="839"/>
      <c r="AL959" s="839"/>
      <c r="AM959" s="839"/>
      <c r="AN959" s="853"/>
      <c r="AO959" s="853"/>
      <c r="AP959" s="849">
        <f t="shared" si="230"/>
        <v>0</v>
      </c>
      <c r="AQ959" s="849"/>
      <c r="AR959" s="849"/>
      <c r="AS959" s="849"/>
      <c r="AT959" s="855"/>
      <c r="AU959" s="855"/>
      <c r="AV959" s="834"/>
      <c r="AW959" s="834"/>
      <c r="AX959" s="834"/>
      <c r="AY959" s="834"/>
      <c r="AZ959" s="834"/>
      <c r="BA959" s="834"/>
      <c r="BB959" s="834"/>
      <c r="BC959" s="834"/>
      <c r="BD959" s="834"/>
      <c r="BE959" s="834"/>
      <c r="BF959" s="834"/>
      <c r="BG959" s="842"/>
      <c r="BH959" s="843"/>
      <c r="BI959" s="843"/>
      <c r="ET959" s="33"/>
      <c r="EU959" s="37">
        <f t="shared" si="217"/>
        <v>0</v>
      </c>
      <c r="EV959" s="37" t="str">
        <f t="shared" si="218"/>
        <v/>
      </c>
      <c r="EX959" s="21">
        <f>IF(AND(OR($M959=PL①!$A$25,$M959=PL①!$A$26,$M959=PL①!$A$27),OR($AG959=PL①!$H$26,$AG959=PL①!$H$27,$AG959=PL①!$H$28)),1,0)</f>
        <v>0</v>
      </c>
      <c r="EY959" s="21">
        <f t="shared" si="219"/>
        <v>0</v>
      </c>
      <c r="EZ959" s="112">
        <f>IF($EY959=0,1,IF($O$73="",0,VLOOKUP($O$73,PL②!$A$58:$P$1517,$EY959))+IF($AD$73="",0,VLOOKUP($AD$73,PL②!$A$58:$P$1517,$EY959))+IF($AS$73="",0,VLOOKUP($AS$73,PL②!$A$58:$P$1517,$EY959)))</f>
        <v>1</v>
      </c>
      <c r="FA959" s="21" t="str">
        <f t="shared" si="220"/>
        <v/>
      </c>
      <c r="FB959" s="112"/>
      <c r="FC959" s="21">
        <f>IF(OR($M959=PL①!$A$25,$M959=PL①!$A$26,$M959=PL①!$A$28,$M959=PL①!$A$29),1,0)</f>
        <v>0</v>
      </c>
      <c r="FF959" s="21">
        <f t="shared" si="221"/>
        <v>0</v>
      </c>
      <c r="FG959" s="21">
        <f t="shared" si="222"/>
        <v>0</v>
      </c>
      <c r="FH959" s="21">
        <f>IF(AND($AG959=PL①!$H$29,OR(入力①申請書項目!$M959=PL①!$A$25,入力①申請書項目!$M959=PL①!$A$26,入力①申請書項目!$M959=PL①!$A$27)),1,0)</f>
        <v>0</v>
      </c>
      <c r="FI959" s="21">
        <f>IF(AND($O$69=PL②!$G$1,入力①申請書項目!$AG959=PL①!$H$26,OR(入力①申請書項目!$M959=PL①!$A$25,入力①申請書項目!$M959=PL①!$A$26,入力①申請書項目!$M959=PL①!$A$28,入力①申請書項目!$M959=PL①!$A$29)),1,0)</f>
        <v>0</v>
      </c>
      <c r="FJ959" s="21">
        <f>IF(AND($AT959=PL①!$D$26,OR(入力①申請書項目!$M959=PL①!$A$25,入力①申請書項目!$M959=PL①!$A$26,入力①申請書項目!$M959=PL①!$A$27)),1,0)</f>
        <v>0</v>
      </c>
      <c r="FL959" s="37" t="str">
        <f t="shared" si="223"/>
        <v/>
      </c>
      <c r="FM959" s="37" t="str">
        <f t="shared" si="224"/>
        <v/>
      </c>
      <c r="FN959" s="37" t="str">
        <f t="shared" si="225"/>
        <v/>
      </c>
      <c r="FO959" s="37" t="str">
        <f t="shared" si="226"/>
        <v/>
      </c>
      <c r="FP959" s="37" t="str">
        <f t="shared" si="227"/>
        <v/>
      </c>
      <c r="FR959" s="54">
        <f t="shared" si="228"/>
        <v>1</v>
      </c>
      <c r="FS959" s="54" t="str">
        <f t="shared" si="229"/>
        <v/>
      </c>
    </row>
    <row r="960" spans="4:175">
      <c r="D960" s="410">
        <v>792</v>
      </c>
      <c r="E960" s="842"/>
      <c r="F960" s="843"/>
      <c r="G960" s="842"/>
      <c r="H960" s="843"/>
      <c r="I960" s="843"/>
      <c r="J960" s="842"/>
      <c r="K960" s="843"/>
      <c r="L960" s="843"/>
      <c r="M960" s="842"/>
      <c r="N960" s="842"/>
      <c r="O960" s="842"/>
      <c r="P960" s="842"/>
      <c r="Q960" s="853"/>
      <c r="R960" s="853"/>
      <c r="S960" s="853"/>
      <c r="T960" s="853"/>
      <c r="U960" s="853"/>
      <c r="V960" s="853"/>
      <c r="W960" s="853"/>
      <c r="X960" s="853"/>
      <c r="Y960" s="853"/>
      <c r="Z960" s="853"/>
      <c r="AA960" s="837"/>
      <c r="AB960" s="838"/>
      <c r="AC960" s="838"/>
      <c r="AD960" s="841"/>
      <c r="AE960" s="853"/>
      <c r="AF960" s="853"/>
      <c r="AG960" s="842"/>
      <c r="AH960" s="842"/>
      <c r="AI960" s="842"/>
      <c r="AJ960" s="842"/>
      <c r="AK960" s="839"/>
      <c r="AL960" s="839"/>
      <c r="AM960" s="839"/>
      <c r="AN960" s="853"/>
      <c r="AO960" s="853"/>
      <c r="AP960" s="849">
        <f t="shared" si="230"/>
        <v>0</v>
      </c>
      <c r="AQ960" s="849"/>
      <c r="AR960" s="849"/>
      <c r="AS960" s="849"/>
      <c r="AT960" s="855"/>
      <c r="AU960" s="855"/>
      <c r="AV960" s="834"/>
      <c r="AW960" s="834"/>
      <c r="AX960" s="834"/>
      <c r="AY960" s="834"/>
      <c r="AZ960" s="834"/>
      <c r="BA960" s="834"/>
      <c r="BB960" s="834"/>
      <c r="BC960" s="834"/>
      <c r="BD960" s="834"/>
      <c r="BE960" s="834"/>
      <c r="BF960" s="834"/>
      <c r="BG960" s="842"/>
      <c r="BH960" s="843"/>
      <c r="BI960" s="843"/>
      <c r="ET960" s="33"/>
      <c r="EU960" s="37">
        <f t="shared" si="217"/>
        <v>0</v>
      </c>
      <c r="EV960" s="37" t="str">
        <f t="shared" si="218"/>
        <v/>
      </c>
      <c r="EX960" s="21">
        <f>IF(AND(OR($M960=PL①!$A$25,$M960=PL①!$A$26,$M960=PL①!$A$27),OR($AG960=PL①!$H$26,$AG960=PL①!$H$27,$AG960=PL①!$H$28)),1,0)</f>
        <v>0</v>
      </c>
      <c r="EY960" s="21">
        <f t="shared" si="219"/>
        <v>0</v>
      </c>
      <c r="EZ960" s="112">
        <f>IF($EY960=0,1,IF($O$73="",0,VLOOKUP($O$73,PL②!$A$58:$P$1517,$EY960))+IF($AD$73="",0,VLOOKUP($AD$73,PL②!$A$58:$P$1517,$EY960))+IF($AS$73="",0,VLOOKUP($AS$73,PL②!$A$58:$P$1517,$EY960)))</f>
        <v>1</v>
      </c>
      <c r="FA960" s="21" t="str">
        <f t="shared" si="220"/>
        <v/>
      </c>
      <c r="FB960" s="112"/>
      <c r="FC960" s="21">
        <f>IF(OR($M960=PL①!$A$25,$M960=PL①!$A$26,$M960=PL①!$A$28,$M960=PL①!$A$29),1,0)</f>
        <v>0</v>
      </c>
      <c r="FF960" s="21">
        <f t="shared" si="221"/>
        <v>0</v>
      </c>
      <c r="FG960" s="21">
        <f t="shared" si="222"/>
        <v>0</v>
      </c>
      <c r="FH960" s="21">
        <f>IF(AND($AG960=PL①!$H$29,OR(入力①申請書項目!$M960=PL①!$A$25,入力①申請書項目!$M960=PL①!$A$26,入力①申請書項目!$M960=PL①!$A$27)),1,0)</f>
        <v>0</v>
      </c>
      <c r="FI960" s="21">
        <f>IF(AND($O$69=PL②!$G$1,入力①申請書項目!$AG960=PL①!$H$26,OR(入力①申請書項目!$M960=PL①!$A$25,入力①申請書項目!$M960=PL①!$A$26,入力①申請書項目!$M960=PL①!$A$28,入力①申請書項目!$M960=PL①!$A$29)),1,0)</f>
        <v>0</v>
      </c>
      <c r="FJ960" s="21">
        <f>IF(AND($AT960=PL①!$D$26,OR(入力①申請書項目!$M960=PL①!$A$25,入力①申請書項目!$M960=PL①!$A$26,入力①申請書項目!$M960=PL①!$A$27)),1,0)</f>
        <v>0</v>
      </c>
      <c r="FL960" s="37" t="str">
        <f t="shared" si="223"/>
        <v/>
      </c>
      <c r="FM960" s="37" t="str">
        <f t="shared" si="224"/>
        <v/>
      </c>
      <c r="FN960" s="37" t="str">
        <f t="shared" si="225"/>
        <v/>
      </c>
      <c r="FO960" s="37" t="str">
        <f t="shared" si="226"/>
        <v/>
      </c>
      <c r="FP960" s="37" t="str">
        <f t="shared" si="227"/>
        <v/>
      </c>
      <c r="FR960" s="54">
        <f t="shared" si="228"/>
        <v>1</v>
      </c>
      <c r="FS960" s="54" t="str">
        <f t="shared" si="229"/>
        <v/>
      </c>
    </row>
    <row r="961" spans="4:175">
      <c r="D961" s="410">
        <v>793</v>
      </c>
      <c r="E961" s="842"/>
      <c r="F961" s="843"/>
      <c r="G961" s="842"/>
      <c r="H961" s="843"/>
      <c r="I961" s="843"/>
      <c r="J961" s="842"/>
      <c r="K961" s="843"/>
      <c r="L961" s="843"/>
      <c r="M961" s="842"/>
      <c r="N961" s="842"/>
      <c r="O961" s="842"/>
      <c r="P961" s="842"/>
      <c r="Q961" s="853"/>
      <c r="R961" s="853"/>
      <c r="S961" s="853"/>
      <c r="T961" s="853"/>
      <c r="U961" s="853"/>
      <c r="V961" s="853"/>
      <c r="W961" s="853"/>
      <c r="X961" s="853"/>
      <c r="Y961" s="853"/>
      <c r="Z961" s="853"/>
      <c r="AA961" s="835"/>
      <c r="AB961" s="836"/>
      <c r="AC961" s="836"/>
      <c r="AD961" s="840"/>
      <c r="AE961" s="840"/>
      <c r="AF961" s="841"/>
      <c r="AG961" s="850"/>
      <c r="AH961" s="851"/>
      <c r="AI961" s="851"/>
      <c r="AJ961" s="852"/>
      <c r="AK961" s="839"/>
      <c r="AL961" s="839"/>
      <c r="AM961" s="839"/>
      <c r="AN961" s="854"/>
      <c r="AO961" s="840"/>
      <c r="AP961" s="849">
        <f t="shared" si="230"/>
        <v>0</v>
      </c>
      <c r="AQ961" s="849"/>
      <c r="AR961" s="849"/>
      <c r="AS961" s="849"/>
      <c r="AT961" s="847"/>
      <c r="AU961" s="848"/>
      <c r="AV961" s="834"/>
      <c r="AW961" s="834"/>
      <c r="AX961" s="834"/>
      <c r="AY961" s="834"/>
      <c r="AZ961" s="834"/>
      <c r="BA961" s="834"/>
      <c r="BB961" s="834"/>
      <c r="BC961" s="834"/>
      <c r="BD961" s="844"/>
      <c r="BE961" s="845"/>
      <c r="BF961" s="846"/>
      <c r="BG961" s="842"/>
      <c r="BH961" s="843"/>
      <c r="BI961" s="843"/>
      <c r="ET961" s="33"/>
      <c r="EU961" s="37">
        <f t="shared" si="217"/>
        <v>0</v>
      </c>
      <c r="EV961" s="37" t="str">
        <f t="shared" si="218"/>
        <v/>
      </c>
      <c r="EX961" s="21">
        <f>IF(AND(OR($M961=PL①!$A$25,$M961=PL①!$A$26,$M961=PL①!$A$27),OR($AG961=PL①!$H$26,$AG961=PL①!$H$27,$AG961=PL①!$H$28)),1,0)</f>
        <v>0</v>
      </c>
      <c r="EY961" s="21">
        <f t="shared" si="219"/>
        <v>0</v>
      </c>
      <c r="EZ961" s="112">
        <f>IF($EY961=0,1,IF($O$73="",0,VLOOKUP($O$73,PL②!$A$58:$P$1517,$EY961))+IF($AD$73="",0,VLOOKUP($AD$73,PL②!$A$58:$P$1517,$EY961))+IF($AS$73="",0,VLOOKUP($AS$73,PL②!$A$58:$P$1517,$EY961)))</f>
        <v>1</v>
      </c>
      <c r="FA961" s="21" t="str">
        <f t="shared" si="220"/>
        <v/>
      </c>
      <c r="FB961" s="112"/>
      <c r="FC961" s="21">
        <f>IF(OR($M961=PL①!$A$25,$M961=PL①!$A$26,$M961=PL①!$A$28,$M961=PL①!$A$29),1,0)</f>
        <v>0</v>
      </c>
      <c r="FF961" s="21">
        <f t="shared" si="221"/>
        <v>0</v>
      </c>
      <c r="FG961" s="21">
        <f t="shared" si="222"/>
        <v>0</v>
      </c>
      <c r="FH961" s="21">
        <f>IF(AND($AG961=PL①!$H$29,OR(入力①申請書項目!$M961=PL①!$A$25,入力①申請書項目!$M961=PL①!$A$26,入力①申請書項目!$M961=PL①!$A$27)),1,0)</f>
        <v>0</v>
      </c>
      <c r="FI961" s="21">
        <f>IF(AND($O$69=PL②!$G$1,入力①申請書項目!$AG961=PL①!$H$26,OR(入力①申請書項目!$M961=PL①!$A$25,入力①申請書項目!$M961=PL①!$A$26,入力①申請書項目!$M961=PL①!$A$28,入力①申請書項目!$M961=PL①!$A$29)),1,0)</f>
        <v>0</v>
      </c>
      <c r="FJ961" s="21">
        <f>IF(AND($AT961=PL①!$D$26,OR(入力①申請書項目!$M961=PL①!$A$25,入力①申請書項目!$M961=PL①!$A$26,入力①申請書項目!$M961=PL①!$A$27)),1,0)</f>
        <v>0</v>
      </c>
      <c r="FL961" s="37" t="str">
        <f t="shared" si="223"/>
        <v/>
      </c>
      <c r="FM961" s="37" t="str">
        <f t="shared" si="224"/>
        <v/>
      </c>
      <c r="FN961" s="37" t="str">
        <f t="shared" si="225"/>
        <v/>
      </c>
      <c r="FO961" s="37" t="str">
        <f t="shared" si="226"/>
        <v/>
      </c>
      <c r="FP961" s="37" t="str">
        <f t="shared" si="227"/>
        <v/>
      </c>
      <c r="FR961" s="54">
        <f t="shared" si="228"/>
        <v>1</v>
      </c>
      <c r="FS961" s="54" t="str">
        <f t="shared" si="229"/>
        <v/>
      </c>
    </row>
    <row r="962" spans="4:175">
      <c r="D962" s="410">
        <v>794</v>
      </c>
      <c r="E962" s="842"/>
      <c r="F962" s="843"/>
      <c r="G962" s="842"/>
      <c r="H962" s="843"/>
      <c r="I962" s="843"/>
      <c r="J962" s="842"/>
      <c r="K962" s="843"/>
      <c r="L962" s="843"/>
      <c r="M962" s="842"/>
      <c r="N962" s="842"/>
      <c r="O962" s="842"/>
      <c r="P962" s="842"/>
      <c r="Q962" s="853"/>
      <c r="R962" s="853"/>
      <c r="S962" s="853"/>
      <c r="T962" s="853"/>
      <c r="U962" s="853"/>
      <c r="V962" s="853"/>
      <c r="W962" s="853"/>
      <c r="X962" s="853"/>
      <c r="Y962" s="853"/>
      <c r="Z962" s="853"/>
      <c r="AA962" s="835"/>
      <c r="AB962" s="836"/>
      <c r="AC962" s="836"/>
      <c r="AD962" s="841"/>
      <c r="AE962" s="853"/>
      <c r="AF962" s="853"/>
      <c r="AG962" s="842"/>
      <c r="AH962" s="842"/>
      <c r="AI962" s="842"/>
      <c r="AJ962" s="842"/>
      <c r="AK962" s="839"/>
      <c r="AL962" s="839"/>
      <c r="AM962" s="839"/>
      <c r="AN962" s="853"/>
      <c r="AO962" s="853"/>
      <c r="AP962" s="849">
        <f t="shared" si="230"/>
        <v>0</v>
      </c>
      <c r="AQ962" s="849"/>
      <c r="AR962" s="849"/>
      <c r="AS962" s="849"/>
      <c r="AT962" s="855"/>
      <c r="AU962" s="855"/>
      <c r="AV962" s="834"/>
      <c r="AW962" s="834"/>
      <c r="AX962" s="834"/>
      <c r="AY962" s="834"/>
      <c r="AZ962" s="834"/>
      <c r="BA962" s="834"/>
      <c r="BB962" s="834"/>
      <c r="BC962" s="834"/>
      <c r="BD962" s="834"/>
      <c r="BE962" s="834"/>
      <c r="BF962" s="834"/>
      <c r="BG962" s="842"/>
      <c r="BH962" s="843"/>
      <c r="BI962" s="843"/>
      <c r="ET962" s="33"/>
      <c r="EU962" s="37">
        <f t="shared" si="217"/>
        <v>0</v>
      </c>
      <c r="EV962" s="37" t="str">
        <f t="shared" si="218"/>
        <v/>
      </c>
      <c r="EX962" s="21">
        <f>IF(AND(OR($M962=PL①!$A$25,$M962=PL①!$A$26,$M962=PL①!$A$27),OR($AG962=PL①!$H$26,$AG962=PL①!$H$27,$AG962=PL①!$H$28)),1,0)</f>
        <v>0</v>
      </c>
      <c r="EY962" s="21">
        <f t="shared" si="219"/>
        <v>0</v>
      </c>
      <c r="EZ962" s="112">
        <f>IF($EY962=0,1,IF($O$73="",0,VLOOKUP($O$73,PL②!$A$58:$P$1517,$EY962))+IF($AD$73="",0,VLOOKUP($AD$73,PL②!$A$58:$P$1517,$EY962))+IF($AS$73="",0,VLOOKUP($AS$73,PL②!$A$58:$P$1517,$EY962)))</f>
        <v>1</v>
      </c>
      <c r="FA962" s="21" t="str">
        <f t="shared" si="220"/>
        <v/>
      </c>
      <c r="FB962" s="112"/>
      <c r="FC962" s="21">
        <f>IF(OR($M962=PL①!$A$25,$M962=PL①!$A$26,$M962=PL①!$A$28,$M962=PL①!$A$29),1,0)</f>
        <v>0</v>
      </c>
      <c r="FF962" s="21">
        <f t="shared" si="221"/>
        <v>0</v>
      </c>
      <c r="FG962" s="21">
        <f t="shared" si="222"/>
        <v>0</v>
      </c>
      <c r="FH962" s="21">
        <f>IF(AND($AG962=PL①!$H$29,OR(入力①申請書項目!$M962=PL①!$A$25,入力①申請書項目!$M962=PL①!$A$26,入力①申請書項目!$M962=PL①!$A$27)),1,0)</f>
        <v>0</v>
      </c>
      <c r="FI962" s="21">
        <f>IF(AND($O$69=PL②!$G$1,入力①申請書項目!$AG962=PL①!$H$26,OR(入力①申請書項目!$M962=PL①!$A$25,入力①申請書項目!$M962=PL①!$A$26,入力①申請書項目!$M962=PL①!$A$28,入力①申請書項目!$M962=PL①!$A$29)),1,0)</f>
        <v>0</v>
      </c>
      <c r="FJ962" s="21">
        <f>IF(AND($AT962=PL①!$D$26,OR(入力①申請書項目!$M962=PL①!$A$25,入力①申請書項目!$M962=PL①!$A$26,入力①申請書項目!$M962=PL①!$A$27)),1,0)</f>
        <v>0</v>
      </c>
      <c r="FL962" s="37" t="str">
        <f t="shared" si="223"/>
        <v/>
      </c>
      <c r="FM962" s="37" t="str">
        <f t="shared" si="224"/>
        <v/>
      </c>
      <c r="FN962" s="37" t="str">
        <f t="shared" si="225"/>
        <v/>
      </c>
      <c r="FO962" s="37" t="str">
        <f t="shared" si="226"/>
        <v/>
      </c>
      <c r="FP962" s="37" t="str">
        <f t="shared" si="227"/>
        <v/>
      </c>
      <c r="FR962" s="54">
        <f t="shared" si="228"/>
        <v>1</v>
      </c>
      <c r="FS962" s="54" t="str">
        <f t="shared" si="229"/>
        <v/>
      </c>
    </row>
    <row r="963" spans="4:175">
      <c r="D963" s="410">
        <v>795</v>
      </c>
      <c r="E963" s="842"/>
      <c r="F963" s="843"/>
      <c r="G963" s="842"/>
      <c r="H963" s="843"/>
      <c r="I963" s="843"/>
      <c r="J963" s="842"/>
      <c r="K963" s="843"/>
      <c r="L963" s="843"/>
      <c r="M963" s="842"/>
      <c r="N963" s="842"/>
      <c r="O963" s="842"/>
      <c r="P963" s="842"/>
      <c r="Q963" s="853"/>
      <c r="R963" s="853"/>
      <c r="S963" s="853"/>
      <c r="T963" s="853"/>
      <c r="U963" s="853"/>
      <c r="V963" s="853"/>
      <c r="W963" s="853"/>
      <c r="X963" s="853"/>
      <c r="Y963" s="853"/>
      <c r="Z963" s="853"/>
      <c r="AA963" s="837"/>
      <c r="AB963" s="838"/>
      <c r="AC963" s="838"/>
      <c r="AD963" s="841"/>
      <c r="AE963" s="853"/>
      <c r="AF963" s="853"/>
      <c r="AG963" s="842"/>
      <c r="AH963" s="842"/>
      <c r="AI963" s="842"/>
      <c r="AJ963" s="842"/>
      <c r="AK963" s="839"/>
      <c r="AL963" s="839"/>
      <c r="AM963" s="839"/>
      <c r="AN963" s="853"/>
      <c r="AO963" s="853"/>
      <c r="AP963" s="849">
        <f t="shared" si="230"/>
        <v>0</v>
      </c>
      <c r="AQ963" s="849"/>
      <c r="AR963" s="849"/>
      <c r="AS963" s="849"/>
      <c r="AT963" s="855"/>
      <c r="AU963" s="855"/>
      <c r="AV963" s="834"/>
      <c r="AW963" s="834"/>
      <c r="AX963" s="834"/>
      <c r="AY963" s="834"/>
      <c r="AZ963" s="834"/>
      <c r="BA963" s="834"/>
      <c r="BB963" s="834"/>
      <c r="BC963" s="834"/>
      <c r="BD963" s="834"/>
      <c r="BE963" s="834"/>
      <c r="BF963" s="834"/>
      <c r="BG963" s="842"/>
      <c r="BH963" s="843"/>
      <c r="BI963" s="843"/>
      <c r="ET963" s="33"/>
      <c r="EU963" s="37">
        <f t="shared" si="217"/>
        <v>0</v>
      </c>
      <c r="EV963" s="37" t="str">
        <f t="shared" si="218"/>
        <v/>
      </c>
      <c r="EX963" s="21">
        <f>IF(AND(OR($M963=PL①!$A$25,$M963=PL①!$A$26,$M963=PL①!$A$27),OR($AG963=PL①!$H$26,$AG963=PL①!$H$27,$AG963=PL①!$H$28)),1,0)</f>
        <v>0</v>
      </c>
      <c r="EY963" s="21">
        <f t="shared" si="219"/>
        <v>0</v>
      </c>
      <c r="EZ963" s="112">
        <f>IF($EY963=0,1,IF($O$73="",0,VLOOKUP($O$73,PL②!$A$58:$P$1517,$EY963))+IF($AD$73="",0,VLOOKUP($AD$73,PL②!$A$58:$P$1517,$EY963))+IF($AS$73="",0,VLOOKUP($AS$73,PL②!$A$58:$P$1517,$EY963)))</f>
        <v>1</v>
      </c>
      <c r="FA963" s="21" t="str">
        <f t="shared" si="220"/>
        <v/>
      </c>
      <c r="FB963" s="112"/>
      <c r="FC963" s="21">
        <f>IF(OR($M963=PL①!$A$25,$M963=PL①!$A$26,$M963=PL①!$A$28,$M963=PL①!$A$29),1,0)</f>
        <v>0</v>
      </c>
      <c r="FF963" s="21">
        <f t="shared" si="221"/>
        <v>0</v>
      </c>
      <c r="FG963" s="21">
        <f t="shared" si="222"/>
        <v>0</v>
      </c>
      <c r="FH963" s="21">
        <f>IF(AND($AG963=PL①!$H$29,OR(入力①申請書項目!$M963=PL①!$A$25,入力①申請書項目!$M963=PL①!$A$26,入力①申請書項目!$M963=PL①!$A$27)),1,0)</f>
        <v>0</v>
      </c>
      <c r="FI963" s="21">
        <f>IF(AND($O$69=PL②!$G$1,入力①申請書項目!$AG963=PL①!$H$26,OR(入力①申請書項目!$M963=PL①!$A$25,入力①申請書項目!$M963=PL①!$A$26,入力①申請書項目!$M963=PL①!$A$28,入力①申請書項目!$M963=PL①!$A$29)),1,0)</f>
        <v>0</v>
      </c>
      <c r="FJ963" s="21">
        <f>IF(AND($AT963=PL①!$D$26,OR(入力①申請書項目!$M963=PL①!$A$25,入力①申請書項目!$M963=PL①!$A$26,入力①申請書項目!$M963=PL①!$A$27)),1,0)</f>
        <v>0</v>
      </c>
      <c r="FL963" s="37" t="str">
        <f t="shared" si="223"/>
        <v/>
      </c>
      <c r="FM963" s="37" t="str">
        <f t="shared" si="224"/>
        <v/>
      </c>
      <c r="FN963" s="37" t="str">
        <f t="shared" si="225"/>
        <v/>
      </c>
      <c r="FO963" s="37" t="str">
        <f t="shared" si="226"/>
        <v/>
      </c>
      <c r="FP963" s="37" t="str">
        <f t="shared" si="227"/>
        <v/>
      </c>
      <c r="FR963" s="54">
        <f t="shared" si="228"/>
        <v>1</v>
      </c>
      <c r="FS963" s="54" t="str">
        <f t="shared" si="229"/>
        <v/>
      </c>
    </row>
    <row r="964" spans="4:175">
      <c r="D964" s="410">
        <v>796</v>
      </c>
      <c r="E964" s="842"/>
      <c r="F964" s="843"/>
      <c r="G964" s="842"/>
      <c r="H964" s="843"/>
      <c r="I964" s="843"/>
      <c r="J964" s="842"/>
      <c r="K964" s="843"/>
      <c r="L964" s="843"/>
      <c r="M964" s="842"/>
      <c r="N964" s="842"/>
      <c r="O964" s="842"/>
      <c r="P964" s="842"/>
      <c r="Q964" s="853"/>
      <c r="R964" s="853"/>
      <c r="S964" s="853"/>
      <c r="T964" s="853"/>
      <c r="U964" s="853"/>
      <c r="V964" s="853"/>
      <c r="W964" s="853"/>
      <c r="X964" s="853"/>
      <c r="Y964" s="853"/>
      <c r="Z964" s="853"/>
      <c r="AA964" s="835"/>
      <c r="AB964" s="836"/>
      <c r="AC964" s="836"/>
      <c r="AD964" s="840"/>
      <c r="AE964" s="840"/>
      <c r="AF964" s="841"/>
      <c r="AG964" s="850"/>
      <c r="AH964" s="851"/>
      <c r="AI964" s="851"/>
      <c r="AJ964" s="852"/>
      <c r="AK964" s="839"/>
      <c r="AL964" s="839"/>
      <c r="AM964" s="839"/>
      <c r="AN964" s="854"/>
      <c r="AO964" s="840"/>
      <c r="AP964" s="849">
        <f t="shared" si="230"/>
        <v>0</v>
      </c>
      <c r="AQ964" s="849"/>
      <c r="AR964" s="849"/>
      <c r="AS964" s="849"/>
      <c r="AT964" s="847"/>
      <c r="AU964" s="848"/>
      <c r="AV964" s="834"/>
      <c r="AW964" s="834"/>
      <c r="AX964" s="834"/>
      <c r="AY964" s="834"/>
      <c r="AZ964" s="834"/>
      <c r="BA964" s="834"/>
      <c r="BB964" s="834"/>
      <c r="BC964" s="834"/>
      <c r="BD964" s="844"/>
      <c r="BE964" s="845"/>
      <c r="BF964" s="846"/>
      <c r="BG964" s="842"/>
      <c r="BH964" s="843"/>
      <c r="BI964" s="843"/>
      <c r="ET964" s="33"/>
      <c r="EU964" s="37">
        <f t="shared" si="217"/>
        <v>0</v>
      </c>
      <c r="EV964" s="37" t="str">
        <f t="shared" si="218"/>
        <v/>
      </c>
      <c r="EX964" s="21">
        <f>IF(AND(OR($M964=PL①!$A$25,$M964=PL①!$A$26,$M964=PL①!$A$27),OR($AG964=PL①!$H$26,$AG964=PL①!$H$27,$AG964=PL①!$H$28)),1,0)</f>
        <v>0</v>
      </c>
      <c r="EY964" s="21">
        <f t="shared" si="219"/>
        <v>0</v>
      </c>
      <c r="EZ964" s="112">
        <f>IF($EY964=0,1,IF($O$73="",0,VLOOKUP($O$73,PL②!$A$58:$P$1517,$EY964))+IF($AD$73="",0,VLOOKUP($AD$73,PL②!$A$58:$P$1517,$EY964))+IF($AS$73="",0,VLOOKUP($AS$73,PL②!$A$58:$P$1517,$EY964)))</f>
        <v>1</v>
      </c>
      <c r="FA964" s="21" t="str">
        <f t="shared" si="220"/>
        <v/>
      </c>
      <c r="FB964" s="112"/>
      <c r="FC964" s="21">
        <f>IF(OR($M964=PL①!$A$25,$M964=PL①!$A$26,$M964=PL①!$A$28,$M964=PL①!$A$29),1,0)</f>
        <v>0</v>
      </c>
      <c r="FF964" s="21">
        <f t="shared" si="221"/>
        <v>0</v>
      </c>
      <c r="FG964" s="21">
        <f t="shared" si="222"/>
        <v>0</v>
      </c>
      <c r="FH964" s="21">
        <f>IF(AND($AG964=PL①!$H$29,OR(入力①申請書項目!$M964=PL①!$A$25,入力①申請書項目!$M964=PL①!$A$26,入力①申請書項目!$M964=PL①!$A$27)),1,0)</f>
        <v>0</v>
      </c>
      <c r="FI964" s="21">
        <f>IF(AND($O$69=PL②!$G$1,入力①申請書項目!$AG964=PL①!$H$26,OR(入力①申請書項目!$M964=PL①!$A$25,入力①申請書項目!$M964=PL①!$A$26,入力①申請書項目!$M964=PL①!$A$28,入力①申請書項目!$M964=PL①!$A$29)),1,0)</f>
        <v>0</v>
      </c>
      <c r="FJ964" s="21">
        <f>IF(AND($AT964=PL①!$D$26,OR(入力①申請書項目!$M964=PL①!$A$25,入力①申請書項目!$M964=PL①!$A$26,入力①申請書項目!$M964=PL①!$A$27)),1,0)</f>
        <v>0</v>
      </c>
      <c r="FL964" s="37" t="str">
        <f t="shared" si="223"/>
        <v/>
      </c>
      <c r="FM964" s="37" t="str">
        <f t="shared" si="224"/>
        <v/>
      </c>
      <c r="FN964" s="37" t="str">
        <f t="shared" si="225"/>
        <v/>
      </c>
      <c r="FO964" s="37" t="str">
        <f t="shared" si="226"/>
        <v/>
      </c>
      <c r="FP964" s="37" t="str">
        <f t="shared" si="227"/>
        <v/>
      </c>
      <c r="FR964" s="54">
        <f t="shared" si="228"/>
        <v>1</v>
      </c>
      <c r="FS964" s="54" t="str">
        <f t="shared" si="229"/>
        <v/>
      </c>
    </row>
    <row r="965" spans="4:175">
      <c r="D965" s="410">
        <v>797</v>
      </c>
      <c r="E965" s="842"/>
      <c r="F965" s="843"/>
      <c r="G965" s="842"/>
      <c r="H965" s="843"/>
      <c r="I965" s="843"/>
      <c r="J965" s="842"/>
      <c r="K965" s="843"/>
      <c r="L965" s="843"/>
      <c r="M965" s="842"/>
      <c r="N965" s="842"/>
      <c r="O965" s="842"/>
      <c r="P965" s="842"/>
      <c r="Q965" s="853"/>
      <c r="R965" s="853"/>
      <c r="S965" s="853"/>
      <c r="T965" s="853"/>
      <c r="U965" s="853"/>
      <c r="V965" s="853"/>
      <c r="W965" s="853"/>
      <c r="X965" s="853"/>
      <c r="Y965" s="853"/>
      <c r="Z965" s="853"/>
      <c r="AA965" s="835"/>
      <c r="AB965" s="836"/>
      <c r="AC965" s="836"/>
      <c r="AD965" s="841"/>
      <c r="AE965" s="853"/>
      <c r="AF965" s="853"/>
      <c r="AG965" s="842"/>
      <c r="AH965" s="842"/>
      <c r="AI965" s="842"/>
      <c r="AJ965" s="842"/>
      <c r="AK965" s="839"/>
      <c r="AL965" s="839"/>
      <c r="AM965" s="839"/>
      <c r="AN965" s="853"/>
      <c r="AO965" s="853"/>
      <c r="AP965" s="849">
        <f t="shared" si="230"/>
        <v>0</v>
      </c>
      <c r="AQ965" s="849"/>
      <c r="AR965" s="849"/>
      <c r="AS965" s="849"/>
      <c r="AT965" s="855"/>
      <c r="AU965" s="855"/>
      <c r="AV965" s="834"/>
      <c r="AW965" s="834"/>
      <c r="AX965" s="834"/>
      <c r="AY965" s="834"/>
      <c r="AZ965" s="834"/>
      <c r="BA965" s="834"/>
      <c r="BB965" s="834"/>
      <c r="BC965" s="834"/>
      <c r="BD965" s="834"/>
      <c r="BE965" s="834"/>
      <c r="BF965" s="834"/>
      <c r="BG965" s="842"/>
      <c r="BH965" s="843"/>
      <c r="BI965" s="843"/>
      <c r="ET965" s="33"/>
      <c r="EU965" s="37">
        <f t="shared" si="217"/>
        <v>0</v>
      </c>
      <c r="EV965" s="37" t="str">
        <f t="shared" si="218"/>
        <v/>
      </c>
      <c r="EX965" s="21">
        <f>IF(AND(OR($M965=PL①!$A$25,$M965=PL①!$A$26,$M965=PL①!$A$27),OR($AG965=PL①!$H$26,$AG965=PL①!$H$27,$AG965=PL①!$H$28)),1,0)</f>
        <v>0</v>
      </c>
      <c r="EY965" s="21">
        <f t="shared" si="219"/>
        <v>0</v>
      </c>
      <c r="EZ965" s="112">
        <f>IF($EY965=0,1,IF($O$73="",0,VLOOKUP($O$73,PL②!$A$58:$P$1517,$EY965))+IF($AD$73="",0,VLOOKUP($AD$73,PL②!$A$58:$P$1517,$EY965))+IF($AS$73="",0,VLOOKUP($AS$73,PL②!$A$58:$P$1517,$EY965)))</f>
        <v>1</v>
      </c>
      <c r="FA965" s="21" t="str">
        <f t="shared" si="220"/>
        <v/>
      </c>
      <c r="FB965" s="112"/>
      <c r="FC965" s="21">
        <f>IF(OR($M965=PL①!$A$25,$M965=PL①!$A$26,$M965=PL①!$A$28,$M965=PL①!$A$29),1,0)</f>
        <v>0</v>
      </c>
      <c r="FF965" s="21">
        <f t="shared" si="221"/>
        <v>0</v>
      </c>
      <c r="FG965" s="21">
        <f t="shared" si="222"/>
        <v>0</v>
      </c>
      <c r="FH965" s="21">
        <f>IF(AND($AG965=PL①!$H$29,OR(入力①申請書項目!$M965=PL①!$A$25,入力①申請書項目!$M965=PL①!$A$26,入力①申請書項目!$M965=PL①!$A$27)),1,0)</f>
        <v>0</v>
      </c>
      <c r="FI965" s="21">
        <f>IF(AND($O$69=PL②!$G$1,入力①申請書項目!$AG965=PL①!$H$26,OR(入力①申請書項目!$M965=PL①!$A$25,入力①申請書項目!$M965=PL①!$A$26,入力①申請書項目!$M965=PL①!$A$28,入力①申請書項目!$M965=PL①!$A$29)),1,0)</f>
        <v>0</v>
      </c>
      <c r="FJ965" s="21">
        <f>IF(AND($AT965=PL①!$D$26,OR(入力①申請書項目!$M965=PL①!$A$25,入力①申請書項目!$M965=PL①!$A$26,入力①申請書項目!$M965=PL①!$A$27)),1,0)</f>
        <v>0</v>
      </c>
      <c r="FL965" s="37" t="str">
        <f t="shared" si="223"/>
        <v/>
      </c>
      <c r="FM965" s="37" t="str">
        <f t="shared" si="224"/>
        <v/>
      </c>
      <c r="FN965" s="37" t="str">
        <f t="shared" si="225"/>
        <v/>
      </c>
      <c r="FO965" s="37" t="str">
        <f t="shared" si="226"/>
        <v/>
      </c>
      <c r="FP965" s="37" t="str">
        <f t="shared" si="227"/>
        <v/>
      </c>
      <c r="FR965" s="54">
        <f t="shared" si="228"/>
        <v>1</v>
      </c>
      <c r="FS965" s="54" t="str">
        <f t="shared" si="229"/>
        <v/>
      </c>
    </row>
    <row r="966" spans="4:175">
      <c r="D966" s="410">
        <v>798</v>
      </c>
      <c r="E966" s="842"/>
      <c r="F966" s="843"/>
      <c r="G966" s="842"/>
      <c r="H966" s="843"/>
      <c r="I966" s="843"/>
      <c r="J966" s="842"/>
      <c r="K966" s="843"/>
      <c r="L966" s="843"/>
      <c r="M966" s="842"/>
      <c r="N966" s="842"/>
      <c r="O966" s="842"/>
      <c r="P966" s="842"/>
      <c r="Q966" s="853"/>
      <c r="R966" s="853"/>
      <c r="S966" s="853"/>
      <c r="T966" s="853"/>
      <c r="U966" s="853"/>
      <c r="V966" s="853"/>
      <c r="W966" s="853"/>
      <c r="X966" s="853"/>
      <c r="Y966" s="853"/>
      <c r="Z966" s="853"/>
      <c r="AA966" s="837"/>
      <c r="AB966" s="838"/>
      <c r="AC966" s="838"/>
      <c r="AD966" s="841"/>
      <c r="AE966" s="853"/>
      <c r="AF966" s="853"/>
      <c r="AG966" s="842"/>
      <c r="AH966" s="842"/>
      <c r="AI966" s="842"/>
      <c r="AJ966" s="842"/>
      <c r="AK966" s="839"/>
      <c r="AL966" s="839"/>
      <c r="AM966" s="839"/>
      <c r="AN966" s="853"/>
      <c r="AO966" s="853"/>
      <c r="AP966" s="849">
        <f t="shared" si="230"/>
        <v>0</v>
      </c>
      <c r="AQ966" s="849"/>
      <c r="AR966" s="849"/>
      <c r="AS966" s="849"/>
      <c r="AT966" s="855"/>
      <c r="AU966" s="855"/>
      <c r="AV966" s="834"/>
      <c r="AW966" s="834"/>
      <c r="AX966" s="834"/>
      <c r="AY966" s="834"/>
      <c r="AZ966" s="834"/>
      <c r="BA966" s="834"/>
      <c r="BB966" s="834"/>
      <c r="BC966" s="834"/>
      <c r="BD966" s="834"/>
      <c r="BE966" s="834"/>
      <c r="BF966" s="834"/>
      <c r="BG966" s="842"/>
      <c r="BH966" s="843"/>
      <c r="BI966" s="843"/>
      <c r="ET966" s="33"/>
      <c r="EU966" s="37">
        <f t="shared" si="217"/>
        <v>0</v>
      </c>
      <c r="EV966" s="37" t="str">
        <f t="shared" si="218"/>
        <v/>
      </c>
      <c r="EX966" s="21">
        <f>IF(AND(OR($M966=PL①!$A$25,$M966=PL①!$A$26,$M966=PL①!$A$27),OR($AG966=PL①!$H$26,$AG966=PL①!$H$27,$AG966=PL①!$H$28)),1,0)</f>
        <v>0</v>
      </c>
      <c r="EY966" s="21">
        <f t="shared" si="219"/>
        <v>0</v>
      </c>
      <c r="EZ966" s="112">
        <f>IF($EY966=0,1,IF($O$73="",0,VLOOKUP($O$73,PL②!$A$58:$P$1517,$EY966))+IF($AD$73="",0,VLOOKUP($AD$73,PL②!$A$58:$P$1517,$EY966))+IF($AS$73="",0,VLOOKUP($AS$73,PL②!$A$58:$P$1517,$EY966)))</f>
        <v>1</v>
      </c>
      <c r="FA966" s="21" t="str">
        <f t="shared" si="220"/>
        <v/>
      </c>
      <c r="FB966" s="112"/>
      <c r="FC966" s="21">
        <f>IF(OR($M966=PL①!$A$25,$M966=PL①!$A$26,$M966=PL①!$A$28,$M966=PL①!$A$29),1,0)</f>
        <v>0</v>
      </c>
      <c r="FF966" s="21">
        <f t="shared" si="221"/>
        <v>0</v>
      </c>
      <c r="FG966" s="21">
        <f t="shared" si="222"/>
        <v>0</v>
      </c>
      <c r="FH966" s="21">
        <f>IF(AND($AG966=PL①!$H$29,OR(入力①申請書項目!$M966=PL①!$A$25,入力①申請書項目!$M966=PL①!$A$26,入力①申請書項目!$M966=PL①!$A$27)),1,0)</f>
        <v>0</v>
      </c>
      <c r="FI966" s="21">
        <f>IF(AND($O$69=PL②!$G$1,入力①申請書項目!$AG966=PL①!$H$26,OR(入力①申請書項目!$M966=PL①!$A$25,入力①申請書項目!$M966=PL①!$A$26,入力①申請書項目!$M966=PL①!$A$28,入力①申請書項目!$M966=PL①!$A$29)),1,0)</f>
        <v>0</v>
      </c>
      <c r="FJ966" s="21">
        <f>IF(AND($AT966=PL①!$D$26,OR(入力①申請書項目!$M966=PL①!$A$25,入力①申請書項目!$M966=PL①!$A$26,入力①申請書項目!$M966=PL①!$A$27)),1,0)</f>
        <v>0</v>
      </c>
      <c r="FL966" s="37" t="str">
        <f t="shared" si="223"/>
        <v/>
      </c>
      <c r="FM966" s="37" t="str">
        <f t="shared" si="224"/>
        <v/>
      </c>
      <c r="FN966" s="37" t="str">
        <f t="shared" si="225"/>
        <v/>
      </c>
      <c r="FO966" s="37" t="str">
        <f t="shared" si="226"/>
        <v/>
      </c>
      <c r="FP966" s="37" t="str">
        <f t="shared" si="227"/>
        <v/>
      </c>
      <c r="FR966" s="54">
        <f t="shared" si="228"/>
        <v>1</v>
      </c>
      <c r="FS966" s="54" t="str">
        <f t="shared" si="229"/>
        <v/>
      </c>
    </row>
    <row r="967" spans="4:175">
      <c r="D967" s="410">
        <v>799</v>
      </c>
      <c r="E967" s="842"/>
      <c r="F967" s="843"/>
      <c r="G967" s="842"/>
      <c r="H967" s="843"/>
      <c r="I967" s="843"/>
      <c r="J967" s="842"/>
      <c r="K967" s="843"/>
      <c r="L967" s="843"/>
      <c r="M967" s="842"/>
      <c r="N967" s="842"/>
      <c r="O967" s="842"/>
      <c r="P967" s="842"/>
      <c r="Q967" s="853"/>
      <c r="R967" s="853"/>
      <c r="S967" s="853"/>
      <c r="T967" s="853"/>
      <c r="U967" s="853"/>
      <c r="V967" s="853"/>
      <c r="W967" s="853"/>
      <c r="X967" s="853"/>
      <c r="Y967" s="853"/>
      <c r="Z967" s="853"/>
      <c r="AA967" s="835"/>
      <c r="AB967" s="836"/>
      <c r="AC967" s="836"/>
      <c r="AD967" s="840"/>
      <c r="AE967" s="840"/>
      <c r="AF967" s="841"/>
      <c r="AG967" s="850"/>
      <c r="AH967" s="851"/>
      <c r="AI967" s="851"/>
      <c r="AJ967" s="852"/>
      <c r="AK967" s="839"/>
      <c r="AL967" s="839"/>
      <c r="AM967" s="839"/>
      <c r="AN967" s="854"/>
      <c r="AO967" s="840"/>
      <c r="AP967" s="849">
        <f t="shared" si="230"/>
        <v>0</v>
      </c>
      <c r="AQ967" s="849"/>
      <c r="AR967" s="849"/>
      <c r="AS967" s="849"/>
      <c r="AT967" s="847"/>
      <c r="AU967" s="848"/>
      <c r="AV967" s="834"/>
      <c r="AW967" s="834"/>
      <c r="AX967" s="834"/>
      <c r="AY967" s="834"/>
      <c r="AZ967" s="834"/>
      <c r="BA967" s="834"/>
      <c r="BB967" s="834"/>
      <c r="BC967" s="834"/>
      <c r="BD967" s="844"/>
      <c r="BE967" s="845"/>
      <c r="BF967" s="846"/>
      <c r="BG967" s="842"/>
      <c r="BH967" s="843"/>
      <c r="BI967" s="843"/>
      <c r="ET967" s="33"/>
      <c r="EU967" s="37">
        <f t="shared" si="217"/>
        <v>0</v>
      </c>
      <c r="EV967" s="37" t="str">
        <f t="shared" si="218"/>
        <v/>
      </c>
      <c r="EX967" s="21">
        <f>IF(AND(OR($M967=PL①!$A$25,$M967=PL①!$A$26,$M967=PL①!$A$27),OR($AG967=PL①!$H$26,$AG967=PL①!$H$27,$AG967=PL①!$H$28)),1,0)</f>
        <v>0</v>
      </c>
      <c r="EY967" s="21">
        <f t="shared" si="219"/>
        <v>0</v>
      </c>
      <c r="EZ967" s="112">
        <f>IF($EY967=0,1,IF($O$73="",0,VLOOKUP($O$73,PL②!$A$58:$P$1517,$EY967))+IF($AD$73="",0,VLOOKUP($AD$73,PL②!$A$58:$P$1517,$EY967))+IF($AS$73="",0,VLOOKUP($AS$73,PL②!$A$58:$P$1517,$EY967)))</f>
        <v>1</v>
      </c>
      <c r="FA967" s="21" t="str">
        <f t="shared" si="220"/>
        <v/>
      </c>
      <c r="FB967" s="112"/>
      <c r="FC967" s="21">
        <f>IF(OR($M967=PL①!$A$25,$M967=PL①!$A$26,$M967=PL①!$A$28,$M967=PL①!$A$29),1,0)</f>
        <v>0</v>
      </c>
      <c r="FF967" s="21">
        <f t="shared" si="221"/>
        <v>0</v>
      </c>
      <c r="FG967" s="21">
        <f t="shared" si="222"/>
        <v>0</v>
      </c>
      <c r="FH967" s="21">
        <f>IF(AND($AG967=PL①!$H$29,OR(入力①申請書項目!$M967=PL①!$A$25,入力①申請書項目!$M967=PL①!$A$26,入力①申請書項目!$M967=PL①!$A$27)),1,0)</f>
        <v>0</v>
      </c>
      <c r="FI967" s="21">
        <f>IF(AND($O$69=PL②!$G$1,入力①申請書項目!$AG967=PL①!$H$26,OR(入力①申請書項目!$M967=PL①!$A$25,入力①申請書項目!$M967=PL①!$A$26,入力①申請書項目!$M967=PL①!$A$28,入力①申請書項目!$M967=PL①!$A$29)),1,0)</f>
        <v>0</v>
      </c>
      <c r="FJ967" s="21">
        <f>IF(AND($AT967=PL①!$D$26,OR(入力①申請書項目!$M967=PL①!$A$25,入力①申請書項目!$M967=PL①!$A$26,入力①申請書項目!$M967=PL①!$A$27)),1,0)</f>
        <v>0</v>
      </c>
      <c r="FL967" s="37" t="str">
        <f t="shared" si="223"/>
        <v/>
      </c>
      <c r="FM967" s="37" t="str">
        <f t="shared" si="224"/>
        <v/>
      </c>
      <c r="FN967" s="37" t="str">
        <f t="shared" si="225"/>
        <v/>
      </c>
      <c r="FO967" s="37" t="str">
        <f t="shared" si="226"/>
        <v/>
      </c>
      <c r="FP967" s="37" t="str">
        <f t="shared" si="227"/>
        <v/>
      </c>
      <c r="FR967" s="54">
        <f t="shared" si="228"/>
        <v>1</v>
      </c>
      <c r="FS967" s="54" t="str">
        <f t="shared" si="229"/>
        <v/>
      </c>
    </row>
    <row r="968" spans="4:175">
      <c r="D968" s="410">
        <v>800</v>
      </c>
      <c r="E968" s="842"/>
      <c r="F968" s="843"/>
      <c r="G968" s="842"/>
      <c r="H968" s="843"/>
      <c r="I968" s="843"/>
      <c r="J968" s="842"/>
      <c r="K968" s="843"/>
      <c r="L968" s="843"/>
      <c r="M968" s="842"/>
      <c r="N968" s="842"/>
      <c r="O968" s="842"/>
      <c r="P968" s="842"/>
      <c r="Q968" s="853"/>
      <c r="R968" s="853"/>
      <c r="S968" s="853"/>
      <c r="T968" s="853"/>
      <c r="U968" s="853"/>
      <c r="V968" s="853"/>
      <c r="W968" s="853"/>
      <c r="X968" s="853"/>
      <c r="Y968" s="853"/>
      <c r="Z968" s="853"/>
      <c r="AA968" s="835"/>
      <c r="AB968" s="836"/>
      <c r="AC968" s="836"/>
      <c r="AD968" s="841"/>
      <c r="AE968" s="853"/>
      <c r="AF968" s="853"/>
      <c r="AG968" s="842"/>
      <c r="AH968" s="842"/>
      <c r="AI968" s="842"/>
      <c r="AJ968" s="842"/>
      <c r="AK968" s="839"/>
      <c r="AL968" s="839"/>
      <c r="AM968" s="839"/>
      <c r="AN968" s="853"/>
      <c r="AO968" s="853"/>
      <c r="AP968" s="849">
        <f t="shared" si="230"/>
        <v>0</v>
      </c>
      <c r="AQ968" s="849"/>
      <c r="AR968" s="849"/>
      <c r="AS968" s="849"/>
      <c r="AT968" s="855"/>
      <c r="AU968" s="855"/>
      <c r="AV968" s="834"/>
      <c r="AW968" s="834"/>
      <c r="AX968" s="834"/>
      <c r="AY968" s="834"/>
      <c r="AZ968" s="834"/>
      <c r="BA968" s="834"/>
      <c r="BB968" s="834"/>
      <c r="BC968" s="834"/>
      <c r="BD968" s="834"/>
      <c r="BE968" s="834"/>
      <c r="BF968" s="834"/>
      <c r="BG968" s="842"/>
      <c r="BH968" s="843"/>
      <c r="BI968" s="843"/>
      <c r="ET968" s="33"/>
      <c r="EU968" s="37">
        <f t="shared" si="217"/>
        <v>0</v>
      </c>
      <c r="EV968" s="37" t="str">
        <f t="shared" si="218"/>
        <v/>
      </c>
      <c r="EX968" s="21">
        <f>IF(AND(OR($M968=PL①!$A$25,$M968=PL①!$A$26,$M968=PL①!$A$27),OR($AG968=PL①!$H$26,$AG968=PL①!$H$27,$AG968=PL①!$H$28)),1,0)</f>
        <v>0</v>
      </c>
      <c r="EY968" s="21">
        <f t="shared" si="219"/>
        <v>0</v>
      </c>
      <c r="EZ968" s="112">
        <f>IF($EY968=0,1,IF($O$73="",0,VLOOKUP($O$73,PL②!$A$58:$P$1517,$EY968))+IF($AD$73="",0,VLOOKUP($AD$73,PL②!$A$58:$P$1517,$EY968))+IF($AS$73="",0,VLOOKUP($AS$73,PL②!$A$58:$P$1517,$EY968)))</f>
        <v>1</v>
      </c>
      <c r="FA968" s="21" t="str">
        <f t="shared" si="220"/>
        <v/>
      </c>
      <c r="FB968" s="112"/>
      <c r="FC968" s="21">
        <f>IF(OR($M968=PL①!$A$25,$M968=PL①!$A$26,$M968=PL①!$A$28,$M968=PL①!$A$29),1,0)</f>
        <v>0</v>
      </c>
      <c r="FF968" s="21">
        <f t="shared" si="221"/>
        <v>0</v>
      </c>
      <c r="FG968" s="21">
        <f t="shared" si="222"/>
        <v>0</v>
      </c>
      <c r="FH968" s="21">
        <f>IF(AND($AG968=PL①!$H$29,OR(入力①申請書項目!$M968=PL①!$A$25,入力①申請書項目!$M968=PL①!$A$26,入力①申請書項目!$M968=PL①!$A$27)),1,0)</f>
        <v>0</v>
      </c>
      <c r="FI968" s="21">
        <f>IF(AND($O$69=PL②!$G$1,入力①申請書項目!$AG968=PL①!$H$26,OR(入力①申請書項目!$M968=PL①!$A$25,入力①申請書項目!$M968=PL①!$A$26,入力①申請書項目!$M968=PL①!$A$28,入力①申請書項目!$M968=PL①!$A$29)),1,0)</f>
        <v>0</v>
      </c>
      <c r="FJ968" s="21">
        <f>IF(AND($AT968=PL①!$D$26,OR(入力①申請書項目!$M968=PL①!$A$25,入力①申請書項目!$M968=PL①!$A$26,入力①申請書項目!$M968=PL①!$A$27)),1,0)</f>
        <v>0</v>
      </c>
      <c r="FL968" s="37" t="str">
        <f t="shared" si="223"/>
        <v/>
      </c>
      <c r="FM968" s="37" t="str">
        <f t="shared" si="224"/>
        <v/>
      </c>
      <c r="FN968" s="37" t="str">
        <f t="shared" si="225"/>
        <v/>
      </c>
      <c r="FO968" s="37" t="str">
        <f t="shared" si="226"/>
        <v/>
      </c>
      <c r="FP968" s="37" t="str">
        <f t="shared" si="227"/>
        <v/>
      </c>
      <c r="FR968" s="54">
        <f t="shared" si="228"/>
        <v>1</v>
      </c>
      <c r="FS968" s="54" t="str">
        <f t="shared" si="229"/>
        <v/>
      </c>
    </row>
    <row r="969" spans="4:175">
      <c r="D969" s="410">
        <v>801</v>
      </c>
      <c r="E969" s="842"/>
      <c r="F969" s="843"/>
      <c r="G969" s="842"/>
      <c r="H969" s="843"/>
      <c r="I969" s="843"/>
      <c r="J969" s="842"/>
      <c r="K969" s="843"/>
      <c r="L969" s="843"/>
      <c r="M969" s="842"/>
      <c r="N969" s="842"/>
      <c r="O969" s="842"/>
      <c r="P969" s="842"/>
      <c r="Q969" s="853"/>
      <c r="R969" s="853"/>
      <c r="S969" s="853"/>
      <c r="T969" s="853"/>
      <c r="U969" s="853"/>
      <c r="V969" s="853"/>
      <c r="W969" s="853"/>
      <c r="X969" s="853"/>
      <c r="Y969" s="853"/>
      <c r="Z969" s="853"/>
      <c r="AA969" s="837"/>
      <c r="AB969" s="838"/>
      <c r="AC969" s="838"/>
      <c r="AD969" s="841"/>
      <c r="AE969" s="853"/>
      <c r="AF969" s="853"/>
      <c r="AG969" s="842"/>
      <c r="AH969" s="842"/>
      <c r="AI969" s="842"/>
      <c r="AJ969" s="842"/>
      <c r="AK969" s="839"/>
      <c r="AL969" s="839"/>
      <c r="AM969" s="839"/>
      <c r="AN969" s="853"/>
      <c r="AO969" s="853"/>
      <c r="AP969" s="849">
        <f t="shared" si="230"/>
        <v>0</v>
      </c>
      <c r="AQ969" s="849"/>
      <c r="AR969" s="849"/>
      <c r="AS969" s="849"/>
      <c r="AT969" s="855"/>
      <c r="AU969" s="855"/>
      <c r="AV969" s="834"/>
      <c r="AW969" s="834"/>
      <c r="AX969" s="834"/>
      <c r="AY969" s="834"/>
      <c r="AZ969" s="834"/>
      <c r="BA969" s="834"/>
      <c r="BB969" s="834"/>
      <c r="BC969" s="834"/>
      <c r="BD969" s="834"/>
      <c r="BE969" s="834"/>
      <c r="BF969" s="834"/>
      <c r="BG969" s="842"/>
      <c r="BH969" s="843"/>
      <c r="BI969" s="843"/>
      <c r="ET969" s="33"/>
      <c r="EU969" s="37">
        <f t="shared" si="217"/>
        <v>0</v>
      </c>
      <c r="EV969" s="37" t="str">
        <f t="shared" si="218"/>
        <v/>
      </c>
      <c r="EX969" s="21">
        <f>IF(AND(OR($M969=PL①!$A$25,$M969=PL①!$A$26,$M969=PL①!$A$27),OR($AG969=PL①!$H$26,$AG969=PL①!$H$27,$AG969=PL①!$H$28)),1,0)</f>
        <v>0</v>
      </c>
      <c r="EY969" s="21">
        <f t="shared" si="219"/>
        <v>0</v>
      </c>
      <c r="EZ969" s="112">
        <f>IF($EY969=0,1,IF($O$73="",0,VLOOKUP($O$73,PL②!$A$58:$P$1517,$EY969))+IF($AD$73="",0,VLOOKUP($AD$73,PL②!$A$58:$P$1517,$EY969))+IF($AS$73="",0,VLOOKUP($AS$73,PL②!$A$58:$P$1517,$EY969)))</f>
        <v>1</v>
      </c>
      <c r="FA969" s="21" t="str">
        <f t="shared" si="220"/>
        <v/>
      </c>
      <c r="FB969" s="112"/>
      <c r="FC969" s="21">
        <f>IF(OR($M969=PL①!$A$25,$M969=PL①!$A$26,$M969=PL①!$A$28,$M969=PL①!$A$29),1,0)</f>
        <v>0</v>
      </c>
      <c r="FF969" s="21">
        <f t="shared" si="221"/>
        <v>0</v>
      </c>
      <c r="FG969" s="21">
        <f t="shared" si="222"/>
        <v>0</v>
      </c>
      <c r="FH969" s="21">
        <f>IF(AND($AG969=PL①!$H$29,OR(入力①申請書項目!$M969=PL①!$A$25,入力①申請書項目!$M969=PL①!$A$26,入力①申請書項目!$M969=PL①!$A$27)),1,0)</f>
        <v>0</v>
      </c>
      <c r="FI969" s="21">
        <f>IF(AND($O$69=PL②!$G$1,入力①申請書項目!$AG969=PL①!$H$26,OR(入力①申請書項目!$M969=PL①!$A$25,入力①申請書項目!$M969=PL①!$A$26,入力①申請書項目!$M969=PL①!$A$28,入力①申請書項目!$M969=PL①!$A$29)),1,0)</f>
        <v>0</v>
      </c>
      <c r="FJ969" s="21">
        <f>IF(AND($AT969=PL①!$D$26,OR(入力①申請書項目!$M969=PL①!$A$25,入力①申請書項目!$M969=PL①!$A$26,入力①申請書項目!$M969=PL①!$A$27)),1,0)</f>
        <v>0</v>
      </c>
      <c r="FL969" s="37" t="str">
        <f t="shared" si="223"/>
        <v/>
      </c>
      <c r="FM969" s="37" t="str">
        <f t="shared" si="224"/>
        <v/>
      </c>
      <c r="FN969" s="37" t="str">
        <f t="shared" si="225"/>
        <v/>
      </c>
      <c r="FO969" s="37" t="str">
        <f t="shared" si="226"/>
        <v/>
      </c>
      <c r="FP969" s="37" t="str">
        <f t="shared" si="227"/>
        <v/>
      </c>
      <c r="FR969" s="54">
        <f t="shared" si="228"/>
        <v>1</v>
      </c>
      <c r="FS969" s="54" t="str">
        <f t="shared" si="229"/>
        <v/>
      </c>
    </row>
    <row r="970" spans="4:175">
      <c r="D970" s="410">
        <v>802</v>
      </c>
      <c r="E970" s="842"/>
      <c r="F970" s="843"/>
      <c r="G970" s="842"/>
      <c r="H970" s="843"/>
      <c r="I970" s="843"/>
      <c r="J970" s="842"/>
      <c r="K970" s="843"/>
      <c r="L970" s="843"/>
      <c r="M970" s="842"/>
      <c r="N970" s="842"/>
      <c r="O970" s="842"/>
      <c r="P970" s="842"/>
      <c r="Q970" s="853"/>
      <c r="R970" s="853"/>
      <c r="S970" s="853"/>
      <c r="T970" s="853"/>
      <c r="U970" s="853"/>
      <c r="V970" s="853"/>
      <c r="W970" s="853"/>
      <c r="X970" s="853"/>
      <c r="Y970" s="853"/>
      <c r="Z970" s="853"/>
      <c r="AA970" s="835"/>
      <c r="AB970" s="836"/>
      <c r="AC970" s="836"/>
      <c r="AD970" s="840"/>
      <c r="AE970" s="840"/>
      <c r="AF970" s="841"/>
      <c r="AG970" s="850"/>
      <c r="AH970" s="851"/>
      <c r="AI970" s="851"/>
      <c r="AJ970" s="852"/>
      <c r="AK970" s="839"/>
      <c r="AL970" s="839"/>
      <c r="AM970" s="839"/>
      <c r="AN970" s="854"/>
      <c r="AO970" s="840"/>
      <c r="AP970" s="849">
        <f t="shared" si="230"/>
        <v>0</v>
      </c>
      <c r="AQ970" s="849"/>
      <c r="AR970" s="849"/>
      <c r="AS970" s="849"/>
      <c r="AT970" s="847"/>
      <c r="AU970" s="848"/>
      <c r="AV970" s="834"/>
      <c r="AW970" s="834"/>
      <c r="AX970" s="834"/>
      <c r="AY970" s="834"/>
      <c r="AZ970" s="834"/>
      <c r="BA970" s="834"/>
      <c r="BB970" s="834"/>
      <c r="BC970" s="834"/>
      <c r="BD970" s="844"/>
      <c r="BE970" s="845"/>
      <c r="BF970" s="846"/>
      <c r="BG970" s="842"/>
      <c r="BH970" s="843"/>
      <c r="BI970" s="843"/>
      <c r="ET970" s="33"/>
      <c r="EU970" s="37">
        <f t="shared" si="217"/>
        <v>0</v>
      </c>
      <c r="EV970" s="37" t="str">
        <f t="shared" si="218"/>
        <v/>
      </c>
      <c r="EX970" s="21">
        <f>IF(AND(OR($M970=PL①!$A$25,$M970=PL①!$A$26,$M970=PL①!$A$27),OR($AG970=PL①!$H$26,$AG970=PL①!$H$27,$AG970=PL①!$H$28)),1,0)</f>
        <v>0</v>
      </c>
      <c r="EY970" s="21">
        <f t="shared" si="219"/>
        <v>0</v>
      </c>
      <c r="EZ970" s="112">
        <f>IF($EY970=0,1,IF($O$73="",0,VLOOKUP($O$73,PL②!$A$58:$P$1517,$EY970))+IF($AD$73="",0,VLOOKUP($AD$73,PL②!$A$58:$P$1517,$EY970))+IF($AS$73="",0,VLOOKUP($AS$73,PL②!$A$58:$P$1517,$EY970)))</f>
        <v>1</v>
      </c>
      <c r="FA970" s="21" t="str">
        <f t="shared" si="220"/>
        <v/>
      </c>
      <c r="FB970" s="112"/>
      <c r="FC970" s="21">
        <f>IF(OR($M970=PL①!$A$25,$M970=PL①!$A$26,$M970=PL①!$A$28,$M970=PL①!$A$29),1,0)</f>
        <v>0</v>
      </c>
      <c r="FF970" s="21">
        <f t="shared" si="221"/>
        <v>0</v>
      </c>
      <c r="FG970" s="21">
        <f t="shared" si="222"/>
        <v>0</v>
      </c>
      <c r="FH970" s="21">
        <f>IF(AND($AG970=PL①!$H$29,OR(入力①申請書項目!$M970=PL①!$A$25,入力①申請書項目!$M970=PL①!$A$26,入力①申請書項目!$M970=PL①!$A$27)),1,0)</f>
        <v>0</v>
      </c>
      <c r="FI970" s="21">
        <f>IF(AND($O$69=PL②!$G$1,入力①申請書項目!$AG970=PL①!$H$26,OR(入力①申請書項目!$M970=PL①!$A$25,入力①申請書項目!$M970=PL①!$A$26,入力①申請書項目!$M970=PL①!$A$28,入力①申請書項目!$M970=PL①!$A$29)),1,0)</f>
        <v>0</v>
      </c>
      <c r="FJ970" s="21">
        <f>IF(AND($AT970=PL①!$D$26,OR(入力①申請書項目!$M970=PL①!$A$25,入力①申請書項目!$M970=PL①!$A$26,入力①申請書項目!$M970=PL①!$A$27)),1,0)</f>
        <v>0</v>
      </c>
      <c r="FL970" s="37" t="str">
        <f t="shared" si="223"/>
        <v/>
      </c>
      <c r="FM970" s="37" t="str">
        <f t="shared" si="224"/>
        <v/>
      </c>
      <c r="FN970" s="37" t="str">
        <f t="shared" si="225"/>
        <v/>
      </c>
      <c r="FO970" s="37" t="str">
        <f t="shared" si="226"/>
        <v/>
      </c>
      <c r="FP970" s="37" t="str">
        <f t="shared" si="227"/>
        <v/>
      </c>
      <c r="FR970" s="54">
        <f t="shared" si="228"/>
        <v>1</v>
      </c>
      <c r="FS970" s="54" t="str">
        <f t="shared" si="229"/>
        <v/>
      </c>
    </row>
    <row r="971" spans="4:175">
      <c r="D971" s="410">
        <v>803</v>
      </c>
      <c r="E971" s="842"/>
      <c r="F971" s="843"/>
      <c r="G971" s="842"/>
      <c r="H971" s="843"/>
      <c r="I971" s="843"/>
      <c r="J971" s="842"/>
      <c r="K971" s="843"/>
      <c r="L971" s="843"/>
      <c r="M971" s="842"/>
      <c r="N971" s="842"/>
      <c r="O971" s="842"/>
      <c r="P971" s="842"/>
      <c r="Q971" s="853"/>
      <c r="R971" s="853"/>
      <c r="S971" s="853"/>
      <c r="T971" s="853"/>
      <c r="U971" s="853"/>
      <c r="V971" s="853"/>
      <c r="W971" s="853"/>
      <c r="X971" s="853"/>
      <c r="Y971" s="853"/>
      <c r="Z971" s="853"/>
      <c r="AA971" s="835"/>
      <c r="AB971" s="836"/>
      <c r="AC971" s="836"/>
      <c r="AD971" s="841"/>
      <c r="AE971" s="853"/>
      <c r="AF971" s="853"/>
      <c r="AG971" s="842"/>
      <c r="AH971" s="842"/>
      <c r="AI971" s="842"/>
      <c r="AJ971" s="842"/>
      <c r="AK971" s="839"/>
      <c r="AL971" s="839"/>
      <c r="AM971" s="839"/>
      <c r="AN971" s="853"/>
      <c r="AO971" s="853"/>
      <c r="AP971" s="849">
        <f t="shared" si="230"/>
        <v>0</v>
      </c>
      <c r="AQ971" s="849"/>
      <c r="AR971" s="849"/>
      <c r="AS971" s="849"/>
      <c r="AT971" s="855"/>
      <c r="AU971" s="855"/>
      <c r="AV971" s="834"/>
      <c r="AW971" s="834"/>
      <c r="AX971" s="834"/>
      <c r="AY971" s="834"/>
      <c r="AZ971" s="834"/>
      <c r="BA971" s="834"/>
      <c r="BB971" s="834"/>
      <c r="BC971" s="834"/>
      <c r="BD971" s="834"/>
      <c r="BE971" s="834"/>
      <c r="BF971" s="834"/>
      <c r="BG971" s="842"/>
      <c r="BH971" s="843"/>
      <c r="BI971" s="843"/>
      <c r="ET971" s="33"/>
      <c r="EU971" s="37">
        <f t="shared" si="217"/>
        <v>0</v>
      </c>
      <c r="EV971" s="37" t="str">
        <f t="shared" si="218"/>
        <v/>
      </c>
      <c r="EX971" s="21">
        <f>IF(AND(OR($M971=PL①!$A$25,$M971=PL①!$A$26,$M971=PL①!$A$27),OR($AG971=PL①!$H$26,$AG971=PL①!$H$27,$AG971=PL①!$H$28)),1,0)</f>
        <v>0</v>
      </c>
      <c r="EY971" s="21">
        <f t="shared" si="219"/>
        <v>0</v>
      </c>
      <c r="EZ971" s="112">
        <f>IF($EY971=0,1,IF($O$73="",0,VLOOKUP($O$73,PL②!$A$58:$P$1517,$EY971))+IF($AD$73="",0,VLOOKUP($AD$73,PL②!$A$58:$P$1517,$EY971))+IF($AS$73="",0,VLOOKUP($AS$73,PL②!$A$58:$P$1517,$EY971)))</f>
        <v>1</v>
      </c>
      <c r="FA971" s="21" t="str">
        <f t="shared" si="220"/>
        <v/>
      </c>
      <c r="FB971" s="112"/>
      <c r="FC971" s="21">
        <f>IF(OR($M971=PL①!$A$25,$M971=PL①!$A$26,$M971=PL①!$A$28,$M971=PL①!$A$29),1,0)</f>
        <v>0</v>
      </c>
      <c r="FF971" s="21">
        <f t="shared" si="221"/>
        <v>0</v>
      </c>
      <c r="FG971" s="21">
        <f t="shared" si="222"/>
        <v>0</v>
      </c>
      <c r="FH971" s="21">
        <f>IF(AND($AG971=PL①!$H$29,OR(入力①申請書項目!$M971=PL①!$A$25,入力①申請書項目!$M971=PL①!$A$26,入力①申請書項目!$M971=PL①!$A$27)),1,0)</f>
        <v>0</v>
      </c>
      <c r="FI971" s="21">
        <f>IF(AND($O$69=PL②!$G$1,入力①申請書項目!$AG971=PL①!$H$26,OR(入力①申請書項目!$M971=PL①!$A$25,入力①申請書項目!$M971=PL①!$A$26,入力①申請書項目!$M971=PL①!$A$28,入力①申請書項目!$M971=PL①!$A$29)),1,0)</f>
        <v>0</v>
      </c>
      <c r="FJ971" s="21">
        <f>IF(AND($AT971=PL①!$D$26,OR(入力①申請書項目!$M971=PL①!$A$25,入力①申請書項目!$M971=PL①!$A$26,入力①申請書項目!$M971=PL①!$A$27)),1,0)</f>
        <v>0</v>
      </c>
      <c r="FL971" s="37" t="str">
        <f t="shared" si="223"/>
        <v/>
      </c>
      <c r="FM971" s="37" t="str">
        <f t="shared" si="224"/>
        <v/>
      </c>
      <c r="FN971" s="37" t="str">
        <f t="shared" si="225"/>
        <v/>
      </c>
      <c r="FO971" s="37" t="str">
        <f t="shared" si="226"/>
        <v/>
      </c>
      <c r="FP971" s="37" t="str">
        <f t="shared" si="227"/>
        <v/>
      </c>
      <c r="FR971" s="54">
        <f t="shared" si="228"/>
        <v>1</v>
      </c>
      <c r="FS971" s="54" t="str">
        <f t="shared" si="229"/>
        <v/>
      </c>
    </row>
    <row r="972" spans="4:175">
      <c r="D972" s="410">
        <v>804</v>
      </c>
      <c r="E972" s="842"/>
      <c r="F972" s="843"/>
      <c r="G972" s="842"/>
      <c r="H972" s="843"/>
      <c r="I972" s="843"/>
      <c r="J972" s="842"/>
      <c r="K972" s="843"/>
      <c r="L972" s="843"/>
      <c r="M972" s="842"/>
      <c r="N972" s="842"/>
      <c r="O972" s="842"/>
      <c r="P972" s="842"/>
      <c r="Q972" s="853"/>
      <c r="R972" s="853"/>
      <c r="S972" s="853"/>
      <c r="T972" s="853"/>
      <c r="U972" s="853"/>
      <c r="V972" s="853"/>
      <c r="W972" s="853"/>
      <c r="X972" s="853"/>
      <c r="Y972" s="853"/>
      <c r="Z972" s="853"/>
      <c r="AA972" s="837"/>
      <c r="AB972" s="838"/>
      <c r="AC972" s="838"/>
      <c r="AD972" s="841"/>
      <c r="AE972" s="853"/>
      <c r="AF972" s="853"/>
      <c r="AG972" s="842"/>
      <c r="AH972" s="842"/>
      <c r="AI972" s="842"/>
      <c r="AJ972" s="842"/>
      <c r="AK972" s="839"/>
      <c r="AL972" s="839"/>
      <c r="AM972" s="839"/>
      <c r="AN972" s="853"/>
      <c r="AO972" s="853"/>
      <c r="AP972" s="849">
        <f t="shared" si="230"/>
        <v>0</v>
      </c>
      <c r="AQ972" s="849"/>
      <c r="AR972" s="849"/>
      <c r="AS972" s="849"/>
      <c r="AT972" s="855"/>
      <c r="AU972" s="855"/>
      <c r="AV972" s="834"/>
      <c r="AW972" s="834"/>
      <c r="AX972" s="834"/>
      <c r="AY972" s="834"/>
      <c r="AZ972" s="834"/>
      <c r="BA972" s="834"/>
      <c r="BB972" s="834"/>
      <c r="BC972" s="834"/>
      <c r="BD972" s="834"/>
      <c r="BE972" s="834"/>
      <c r="BF972" s="834"/>
      <c r="BG972" s="842"/>
      <c r="BH972" s="843"/>
      <c r="BI972" s="843"/>
      <c r="ET972" s="33"/>
      <c r="EU972" s="37">
        <f t="shared" ref="EU972:EU1035" si="231">IF($Q972="",0,1)</f>
        <v>0</v>
      </c>
      <c r="EV972" s="37" t="str">
        <f t="shared" ref="EV972:EV1035" si="232">IF($Q972="","",$G972*12+$J972)</f>
        <v/>
      </c>
      <c r="EX972" s="21">
        <f>IF(AND(OR($M972=PL①!$A$25,$M972=PL①!$A$26,$M972=PL①!$A$27),OR($AG972=PL①!$H$26,$AG972=PL①!$H$27,$AG972=PL①!$H$28)),1,0)</f>
        <v>0</v>
      </c>
      <c r="EY972" s="21">
        <f t="shared" ref="EY972:EY1035" si="233">IF($EX972=1,IF($AA972="埼玉県",10,0)+IF($AA972="千葉県",11,0)+IF($AA972="東京都",12,0)+IF($AA972="神奈川県",13,0)+IF($AA972="愛知県",14,0)+IF($AA972="京都府",15,0)+IF($AA972="大阪府",16,0),0)</f>
        <v>0</v>
      </c>
      <c r="EZ972" s="112">
        <f>IF($EY972=0,1,IF($O$73="",0,VLOOKUP($O$73,PL②!$A$58:$P$1517,$EY972))+IF($AD$73="",0,VLOOKUP($AD$73,PL②!$A$58:$P$1517,$EY972))+IF($AS$73="",0,VLOOKUP($AS$73,PL②!$A$58:$P$1517,$EY972)))</f>
        <v>1</v>
      </c>
      <c r="FA972" s="21" t="str">
        <f t="shared" ref="FA972:FA1035" si="234">IF($EZ972=0,"No."&amp;ROW($A831)&amp;" ","")</f>
        <v/>
      </c>
      <c r="FB972" s="112"/>
      <c r="FC972" s="21">
        <f>IF(OR($M972=PL①!$A$25,$M972=PL①!$A$26,$M972=PL①!$A$28,$M972=PL①!$A$29),1,0)</f>
        <v>0</v>
      </c>
      <c r="FF972" s="21">
        <f t="shared" ref="FF972:FF1035" si="235">IF(AND($EV972&lt;$EV$176,$FC972=1),1,0)</f>
        <v>0</v>
      </c>
      <c r="FG972" s="21">
        <f t="shared" ref="FG972:FG1035" si="236">IF(AND($EV972&lt;$EV$176,$EX972),1,0)</f>
        <v>0</v>
      </c>
      <c r="FH972" s="21">
        <f>IF(AND($AG972=PL①!$H$29,OR(入力①申請書項目!$M972=PL①!$A$25,入力①申請書項目!$M972=PL①!$A$26,入力①申請書項目!$M972=PL①!$A$27)),1,0)</f>
        <v>0</v>
      </c>
      <c r="FI972" s="21">
        <f>IF(AND($O$69=PL②!$G$1,入力①申請書項目!$AG972=PL①!$H$26,OR(入力①申請書項目!$M972=PL①!$A$25,入力①申請書項目!$M972=PL①!$A$26,入力①申請書項目!$M972=PL①!$A$28,入力①申請書項目!$M972=PL①!$A$29)),1,0)</f>
        <v>0</v>
      </c>
      <c r="FJ972" s="21">
        <f>IF(AND($AT972=PL①!$D$26,OR(入力①申請書項目!$M972=PL①!$A$25,入力①申請書項目!$M972=PL①!$A$26,入力①申請書項目!$M972=PL①!$A$27)),1,0)</f>
        <v>0</v>
      </c>
      <c r="FL972" s="37" t="str">
        <f t="shared" ref="FL972:FL1035" si="237">IF($FF972=1,"No."&amp;ROW($A831)&amp;" ","")</f>
        <v/>
      </c>
      <c r="FM972" s="37" t="str">
        <f t="shared" ref="FM972:FM1035" si="238">IF($FG972=1,"No."&amp;ROW($A831)&amp;" ","")</f>
        <v/>
      </c>
      <c r="FN972" s="37" t="str">
        <f t="shared" ref="FN972:FN1035" si="239">IF($FH972=1,"No."&amp;ROW($A831)&amp;" ","")</f>
        <v/>
      </c>
      <c r="FO972" s="37" t="str">
        <f t="shared" ref="FO972:FO1035" si="240">IF($FI972=1,"No."&amp;ROW($A831)&amp;" ","")</f>
        <v/>
      </c>
      <c r="FP972" s="37" t="str">
        <f t="shared" ref="FP972:FP1035" si="241">IF($FJ972=1,"No."&amp;ROW($A831)&amp;" ","")</f>
        <v/>
      </c>
      <c r="FR972" s="54">
        <f t="shared" ref="FR972:FR1035" si="242">IF($Q972="",1,IF($M972="",0,1)*IF($AA972="",0,1)*IF($AG972="",0,1)*IF($AV972="",0,1))</f>
        <v>1</v>
      </c>
      <c r="FS972" s="54" t="str">
        <f t="shared" si="229"/>
        <v/>
      </c>
    </row>
    <row r="973" spans="4:175">
      <c r="D973" s="410">
        <v>805</v>
      </c>
      <c r="E973" s="842"/>
      <c r="F973" s="843"/>
      <c r="G973" s="842"/>
      <c r="H973" s="843"/>
      <c r="I973" s="843"/>
      <c r="J973" s="842"/>
      <c r="K973" s="843"/>
      <c r="L973" s="843"/>
      <c r="M973" s="842"/>
      <c r="N973" s="842"/>
      <c r="O973" s="842"/>
      <c r="P973" s="842"/>
      <c r="Q973" s="853"/>
      <c r="R973" s="853"/>
      <c r="S973" s="853"/>
      <c r="T973" s="853"/>
      <c r="U973" s="853"/>
      <c r="V973" s="853"/>
      <c r="W973" s="853"/>
      <c r="X973" s="853"/>
      <c r="Y973" s="853"/>
      <c r="Z973" s="853"/>
      <c r="AA973" s="835"/>
      <c r="AB973" s="836"/>
      <c r="AC973" s="836"/>
      <c r="AD973" s="840"/>
      <c r="AE973" s="840"/>
      <c r="AF973" s="841"/>
      <c r="AG973" s="850"/>
      <c r="AH973" s="851"/>
      <c r="AI973" s="851"/>
      <c r="AJ973" s="852"/>
      <c r="AK973" s="839"/>
      <c r="AL973" s="839"/>
      <c r="AM973" s="839"/>
      <c r="AN973" s="854"/>
      <c r="AO973" s="840"/>
      <c r="AP973" s="849">
        <f t="shared" si="230"/>
        <v>0</v>
      </c>
      <c r="AQ973" s="849"/>
      <c r="AR973" s="849"/>
      <c r="AS973" s="849"/>
      <c r="AT973" s="847"/>
      <c r="AU973" s="848"/>
      <c r="AV973" s="834"/>
      <c r="AW973" s="834"/>
      <c r="AX973" s="834"/>
      <c r="AY973" s="834"/>
      <c r="AZ973" s="834"/>
      <c r="BA973" s="834"/>
      <c r="BB973" s="834"/>
      <c r="BC973" s="834"/>
      <c r="BD973" s="844"/>
      <c r="BE973" s="845"/>
      <c r="BF973" s="846"/>
      <c r="BG973" s="842"/>
      <c r="BH973" s="843"/>
      <c r="BI973" s="843"/>
      <c r="ET973" s="33"/>
      <c r="EU973" s="37">
        <f t="shared" si="231"/>
        <v>0</v>
      </c>
      <c r="EV973" s="37" t="str">
        <f t="shared" si="232"/>
        <v/>
      </c>
      <c r="EX973" s="21">
        <f>IF(AND(OR($M973=PL①!$A$25,$M973=PL①!$A$26,$M973=PL①!$A$27),OR($AG973=PL①!$H$26,$AG973=PL①!$H$27,$AG973=PL①!$H$28)),1,0)</f>
        <v>0</v>
      </c>
      <c r="EY973" s="21">
        <f t="shared" si="233"/>
        <v>0</v>
      </c>
      <c r="EZ973" s="112">
        <f>IF($EY973=0,1,IF($O$73="",0,VLOOKUP($O$73,PL②!$A$58:$P$1517,$EY973))+IF($AD$73="",0,VLOOKUP($AD$73,PL②!$A$58:$P$1517,$EY973))+IF($AS$73="",0,VLOOKUP($AS$73,PL②!$A$58:$P$1517,$EY973)))</f>
        <v>1</v>
      </c>
      <c r="FA973" s="21" t="str">
        <f t="shared" si="234"/>
        <v/>
      </c>
      <c r="FB973" s="112"/>
      <c r="FC973" s="21">
        <f>IF(OR($M973=PL①!$A$25,$M973=PL①!$A$26,$M973=PL①!$A$28,$M973=PL①!$A$29),1,0)</f>
        <v>0</v>
      </c>
      <c r="FF973" s="21">
        <f t="shared" si="235"/>
        <v>0</v>
      </c>
      <c r="FG973" s="21">
        <f t="shared" si="236"/>
        <v>0</v>
      </c>
      <c r="FH973" s="21">
        <f>IF(AND($AG973=PL①!$H$29,OR(入力①申請書項目!$M973=PL①!$A$25,入力①申請書項目!$M973=PL①!$A$26,入力①申請書項目!$M973=PL①!$A$27)),1,0)</f>
        <v>0</v>
      </c>
      <c r="FI973" s="21">
        <f>IF(AND($O$69=PL②!$G$1,入力①申請書項目!$AG973=PL①!$H$26,OR(入力①申請書項目!$M973=PL①!$A$25,入力①申請書項目!$M973=PL①!$A$26,入力①申請書項目!$M973=PL①!$A$28,入力①申請書項目!$M973=PL①!$A$29)),1,0)</f>
        <v>0</v>
      </c>
      <c r="FJ973" s="21">
        <f>IF(AND($AT973=PL①!$D$26,OR(入力①申請書項目!$M973=PL①!$A$25,入力①申請書項目!$M973=PL①!$A$26,入力①申請書項目!$M973=PL①!$A$27)),1,0)</f>
        <v>0</v>
      </c>
      <c r="FL973" s="37" t="str">
        <f t="shared" si="237"/>
        <v/>
      </c>
      <c r="FM973" s="37" t="str">
        <f t="shared" si="238"/>
        <v/>
      </c>
      <c r="FN973" s="37" t="str">
        <f t="shared" si="239"/>
        <v/>
      </c>
      <c r="FO973" s="37" t="str">
        <f t="shared" si="240"/>
        <v/>
      </c>
      <c r="FP973" s="37" t="str">
        <f t="shared" si="241"/>
        <v/>
      </c>
      <c r="FR973" s="54">
        <f t="shared" si="242"/>
        <v>1</v>
      </c>
      <c r="FS973" s="54" t="str">
        <f t="shared" si="229"/>
        <v/>
      </c>
    </row>
    <row r="974" spans="4:175">
      <c r="D974" s="410">
        <v>806</v>
      </c>
      <c r="E974" s="842"/>
      <c r="F974" s="843"/>
      <c r="G974" s="842"/>
      <c r="H974" s="843"/>
      <c r="I974" s="843"/>
      <c r="J974" s="842"/>
      <c r="K974" s="843"/>
      <c r="L974" s="843"/>
      <c r="M974" s="842"/>
      <c r="N974" s="842"/>
      <c r="O974" s="842"/>
      <c r="P974" s="842"/>
      <c r="Q974" s="853"/>
      <c r="R974" s="853"/>
      <c r="S974" s="853"/>
      <c r="T974" s="853"/>
      <c r="U974" s="853"/>
      <c r="V974" s="853"/>
      <c r="W974" s="853"/>
      <c r="X974" s="853"/>
      <c r="Y974" s="853"/>
      <c r="Z974" s="853"/>
      <c r="AA974" s="835"/>
      <c r="AB974" s="836"/>
      <c r="AC974" s="836"/>
      <c r="AD974" s="841"/>
      <c r="AE974" s="853"/>
      <c r="AF974" s="853"/>
      <c r="AG974" s="842"/>
      <c r="AH974" s="842"/>
      <c r="AI974" s="842"/>
      <c r="AJ974" s="842"/>
      <c r="AK974" s="839"/>
      <c r="AL974" s="839"/>
      <c r="AM974" s="839"/>
      <c r="AN974" s="853"/>
      <c r="AO974" s="853"/>
      <c r="AP974" s="849">
        <f t="shared" si="230"/>
        <v>0</v>
      </c>
      <c r="AQ974" s="849"/>
      <c r="AR974" s="849"/>
      <c r="AS974" s="849"/>
      <c r="AT974" s="855"/>
      <c r="AU974" s="855"/>
      <c r="AV974" s="834"/>
      <c r="AW974" s="834"/>
      <c r="AX974" s="834"/>
      <c r="AY974" s="834"/>
      <c r="AZ974" s="834"/>
      <c r="BA974" s="834"/>
      <c r="BB974" s="834"/>
      <c r="BC974" s="834"/>
      <c r="BD974" s="834"/>
      <c r="BE974" s="834"/>
      <c r="BF974" s="834"/>
      <c r="BG974" s="842"/>
      <c r="BH974" s="843"/>
      <c r="BI974" s="843"/>
      <c r="ET974" s="33"/>
      <c r="EU974" s="37">
        <f t="shared" si="231"/>
        <v>0</v>
      </c>
      <c r="EV974" s="37" t="str">
        <f t="shared" si="232"/>
        <v/>
      </c>
      <c r="EX974" s="21">
        <f>IF(AND(OR($M974=PL①!$A$25,$M974=PL①!$A$26,$M974=PL①!$A$27),OR($AG974=PL①!$H$26,$AG974=PL①!$H$27,$AG974=PL①!$H$28)),1,0)</f>
        <v>0</v>
      </c>
      <c r="EY974" s="21">
        <f t="shared" si="233"/>
        <v>0</v>
      </c>
      <c r="EZ974" s="112">
        <f>IF($EY974=0,1,IF($O$73="",0,VLOOKUP($O$73,PL②!$A$58:$P$1517,$EY974))+IF($AD$73="",0,VLOOKUP($AD$73,PL②!$A$58:$P$1517,$EY974))+IF($AS$73="",0,VLOOKUP($AS$73,PL②!$A$58:$P$1517,$EY974)))</f>
        <v>1</v>
      </c>
      <c r="FA974" s="21" t="str">
        <f t="shared" si="234"/>
        <v/>
      </c>
      <c r="FB974" s="112"/>
      <c r="FC974" s="21">
        <f>IF(OR($M974=PL①!$A$25,$M974=PL①!$A$26,$M974=PL①!$A$28,$M974=PL①!$A$29),1,0)</f>
        <v>0</v>
      </c>
      <c r="FF974" s="21">
        <f t="shared" si="235"/>
        <v>0</v>
      </c>
      <c r="FG974" s="21">
        <f t="shared" si="236"/>
        <v>0</v>
      </c>
      <c r="FH974" s="21">
        <f>IF(AND($AG974=PL①!$H$29,OR(入力①申請書項目!$M974=PL①!$A$25,入力①申請書項目!$M974=PL①!$A$26,入力①申請書項目!$M974=PL①!$A$27)),1,0)</f>
        <v>0</v>
      </c>
      <c r="FI974" s="21">
        <f>IF(AND($O$69=PL②!$G$1,入力①申請書項目!$AG974=PL①!$H$26,OR(入力①申請書項目!$M974=PL①!$A$25,入力①申請書項目!$M974=PL①!$A$26,入力①申請書項目!$M974=PL①!$A$28,入力①申請書項目!$M974=PL①!$A$29)),1,0)</f>
        <v>0</v>
      </c>
      <c r="FJ974" s="21">
        <f>IF(AND($AT974=PL①!$D$26,OR(入力①申請書項目!$M974=PL①!$A$25,入力①申請書項目!$M974=PL①!$A$26,入力①申請書項目!$M974=PL①!$A$27)),1,0)</f>
        <v>0</v>
      </c>
      <c r="FL974" s="37" t="str">
        <f t="shared" si="237"/>
        <v/>
      </c>
      <c r="FM974" s="37" t="str">
        <f t="shared" si="238"/>
        <v/>
      </c>
      <c r="FN974" s="37" t="str">
        <f t="shared" si="239"/>
        <v/>
      </c>
      <c r="FO974" s="37" t="str">
        <f t="shared" si="240"/>
        <v/>
      </c>
      <c r="FP974" s="37" t="str">
        <f t="shared" si="241"/>
        <v/>
      </c>
      <c r="FR974" s="54">
        <f t="shared" si="242"/>
        <v>1</v>
      </c>
      <c r="FS974" s="54" t="str">
        <f t="shared" si="229"/>
        <v/>
      </c>
    </row>
    <row r="975" spans="4:175">
      <c r="D975" s="410">
        <v>807</v>
      </c>
      <c r="E975" s="842"/>
      <c r="F975" s="843"/>
      <c r="G975" s="842"/>
      <c r="H975" s="843"/>
      <c r="I975" s="843"/>
      <c r="J975" s="842"/>
      <c r="K975" s="843"/>
      <c r="L975" s="843"/>
      <c r="M975" s="842"/>
      <c r="N975" s="842"/>
      <c r="O975" s="842"/>
      <c r="P975" s="842"/>
      <c r="Q975" s="853"/>
      <c r="R975" s="853"/>
      <c r="S975" s="853"/>
      <c r="T975" s="853"/>
      <c r="U975" s="853"/>
      <c r="V975" s="853"/>
      <c r="W975" s="853"/>
      <c r="X975" s="853"/>
      <c r="Y975" s="853"/>
      <c r="Z975" s="853"/>
      <c r="AA975" s="837"/>
      <c r="AB975" s="838"/>
      <c r="AC975" s="838"/>
      <c r="AD975" s="841"/>
      <c r="AE975" s="853"/>
      <c r="AF975" s="853"/>
      <c r="AG975" s="842"/>
      <c r="AH975" s="842"/>
      <c r="AI975" s="842"/>
      <c r="AJ975" s="842"/>
      <c r="AK975" s="839"/>
      <c r="AL975" s="839"/>
      <c r="AM975" s="839"/>
      <c r="AN975" s="853"/>
      <c r="AO975" s="853"/>
      <c r="AP975" s="849">
        <f t="shared" si="230"/>
        <v>0</v>
      </c>
      <c r="AQ975" s="849"/>
      <c r="AR975" s="849"/>
      <c r="AS975" s="849"/>
      <c r="AT975" s="855"/>
      <c r="AU975" s="855"/>
      <c r="AV975" s="834"/>
      <c r="AW975" s="834"/>
      <c r="AX975" s="834"/>
      <c r="AY975" s="834"/>
      <c r="AZ975" s="834"/>
      <c r="BA975" s="834"/>
      <c r="BB975" s="834"/>
      <c r="BC975" s="834"/>
      <c r="BD975" s="834"/>
      <c r="BE975" s="834"/>
      <c r="BF975" s="834"/>
      <c r="BG975" s="842"/>
      <c r="BH975" s="843"/>
      <c r="BI975" s="843"/>
      <c r="ET975" s="33"/>
      <c r="EU975" s="37">
        <f t="shared" si="231"/>
        <v>0</v>
      </c>
      <c r="EV975" s="37" t="str">
        <f t="shared" si="232"/>
        <v/>
      </c>
      <c r="EX975" s="21">
        <f>IF(AND(OR($M975=PL①!$A$25,$M975=PL①!$A$26,$M975=PL①!$A$27),OR($AG975=PL①!$H$26,$AG975=PL①!$H$27,$AG975=PL①!$H$28)),1,0)</f>
        <v>0</v>
      </c>
      <c r="EY975" s="21">
        <f t="shared" si="233"/>
        <v>0</v>
      </c>
      <c r="EZ975" s="112">
        <f>IF($EY975=0,1,IF($O$73="",0,VLOOKUP($O$73,PL②!$A$58:$P$1517,$EY975))+IF($AD$73="",0,VLOOKUP($AD$73,PL②!$A$58:$P$1517,$EY975))+IF($AS$73="",0,VLOOKUP($AS$73,PL②!$A$58:$P$1517,$EY975)))</f>
        <v>1</v>
      </c>
      <c r="FA975" s="21" t="str">
        <f t="shared" si="234"/>
        <v/>
      </c>
      <c r="FB975" s="112"/>
      <c r="FC975" s="21">
        <f>IF(OR($M975=PL①!$A$25,$M975=PL①!$A$26,$M975=PL①!$A$28,$M975=PL①!$A$29),1,0)</f>
        <v>0</v>
      </c>
      <c r="FF975" s="21">
        <f t="shared" si="235"/>
        <v>0</v>
      </c>
      <c r="FG975" s="21">
        <f t="shared" si="236"/>
        <v>0</v>
      </c>
      <c r="FH975" s="21">
        <f>IF(AND($AG975=PL①!$H$29,OR(入力①申請書項目!$M975=PL①!$A$25,入力①申請書項目!$M975=PL①!$A$26,入力①申請書項目!$M975=PL①!$A$27)),1,0)</f>
        <v>0</v>
      </c>
      <c r="FI975" s="21">
        <f>IF(AND($O$69=PL②!$G$1,入力①申請書項目!$AG975=PL①!$H$26,OR(入力①申請書項目!$M975=PL①!$A$25,入力①申請書項目!$M975=PL①!$A$26,入力①申請書項目!$M975=PL①!$A$28,入力①申請書項目!$M975=PL①!$A$29)),1,0)</f>
        <v>0</v>
      </c>
      <c r="FJ975" s="21">
        <f>IF(AND($AT975=PL①!$D$26,OR(入力①申請書項目!$M975=PL①!$A$25,入力①申請書項目!$M975=PL①!$A$26,入力①申請書項目!$M975=PL①!$A$27)),1,0)</f>
        <v>0</v>
      </c>
      <c r="FL975" s="37" t="str">
        <f t="shared" si="237"/>
        <v/>
      </c>
      <c r="FM975" s="37" t="str">
        <f t="shared" si="238"/>
        <v/>
      </c>
      <c r="FN975" s="37" t="str">
        <f t="shared" si="239"/>
        <v/>
      </c>
      <c r="FO975" s="37" t="str">
        <f t="shared" si="240"/>
        <v/>
      </c>
      <c r="FP975" s="37" t="str">
        <f t="shared" si="241"/>
        <v/>
      </c>
      <c r="FR975" s="54">
        <f t="shared" si="242"/>
        <v>1</v>
      </c>
      <c r="FS975" s="54" t="str">
        <f t="shared" si="229"/>
        <v/>
      </c>
    </row>
    <row r="976" spans="4:175">
      <c r="D976" s="410">
        <v>808</v>
      </c>
      <c r="E976" s="842"/>
      <c r="F976" s="843"/>
      <c r="G976" s="842"/>
      <c r="H976" s="843"/>
      <c r="I976" s="843"/>
      <c r="J976" s="842"/>
      <c r="K976" s="843"/>
      <c r="L976" s="843"/>
      <c r="M976" s="842"/>
      <c r="N976" s="842"/>
      <c r="O976" s="842"/>
      <c r="P976" s="842"/>
      <c r="Q976" s="853"/>
      <c r="R976" s="853"/>
      <c r="S976" s="853"/>
      <c r="T976" s="853"/>
      <c r="U976" s="853"/>
      <c r="V976" s="853"/>
      <c r="W976" s="853"/>
      <c r="X976" s="853"/>
      <c r="Y976" s="853"/>
      <c r="Z976" s="853"/>
      <c r="AA976" s="835"/>
      <c r="AB976" s="836"/>
      <c r="AC976" s="836"/>
      <c r="AD976" s="840"/>
      <c r="AE976" s="840"/>
      <c r="AF976" s="841"/>
      <c r="AG976" s="850"/>
      <c r="AH976" s="851"/>
      <c r="AI976" s="851"/>
      <c r="AJ976" s="852"/>
      <c r="AK976" s="839"/>
      <c r="AL976" s="839"/>
      <c r="AM976" s="839"/>
      <c r="AN976" s="854"/>
      <c r="AO976" s="840"/>
      <c r="AP976" s="849">
        <f t="shared" si="230"/>
        <v>0</v>
      </c>
      <c r="AQ976" s="849"/>
      <c r="AR976" s="849"/>
      <c r="AS976" s="849"/>
      <c r="AT976" s="847"/>
      <c r="AU976" s="848"/>
      <c r="AV976" s="834"/>
      <c r="AW976" s="834"/>
      <c r="AX976" s="834"/>
      <c r="AY976" s="834"/>
      <c r="AZ976" s="834"/>
      <c r="BA976" s="834"/>
      <c r="BB976" s="834"/>
      <c r="BC976" s="834"/>
      <c r="BD976" s="844"/>
      <c r="BE976" s="845"/>
      <c r="BF976" s="846"/>
      <c r="BG976" s="842"/>
      <c r="BH976" s="843"/>
      <c r="BI976" s="843"/>
      <c r="ET976" s="33"/>
      <c r="EU976" s="37">
        <f t="shared" si="231"/>
        <v>0</v>
      </c>
      <c r="EV976" s="37" t="str">
        <f t="shared" si="232"/>
        <v/>
      </c>
      <c r="EX976" s="21">
        <f>IF(AND(OR($M976=PL①!$A$25,$M976=PL①!$A$26,$M976=PL①!$A$27),OR($AG976=PL①!$H$26,$AG976=PL①!$H$27,$AG976=PL①!$H$28)),1,0)</f>
        <v>0</v>
      </c>
      <c r="EY976" s="21">
        <f t="shared" si="233"/>
        <v>0</v>
      </c>
      <c r="EZ976" s="112">
        <f>IF($EY976=0,1,IF($O$73="",0,VLOOKUP($O$73,PL②!$A$58:$P$1517,$EY976))+IF($AD$73="",0,VLOOKUP($AD$73,PL②!$A$58:$P$1517,$EY976))+IF($AS$73="",0,VLOOKUP($AS$73,PL②!$A$58:$P$1517,$EY976)))</f>
        <v>1</v>
      </c>
      <c r="FA976" s="21" t="str">
        <f t="shared" si="234"/>
        <v/>
      </c>
      <c r="FB976" s="112"/>
      <c r="FC976" s="21">
        <f>IF(OR($M976=PL①!$A$25,$M976=PL①!$A$26,$M976=PL①!$A$28,$M976=PL①!$A$29),1,0)</f>
        <v>0</v>
      </c>
      <c r="FF976" s="21">
        <f t="shared" si="235"/>
        <v>0</v>
      </c>
      <c r="FG976" s="21">
        <f t="shared" si="236"/>
        <v>0</v>
      </c>
      <c r="FH976" s="21">
        <f>IF(AND($AG976=PL①!$H$29,OR(入力①申請書項目!$M976=PL①!$A$25,入力①申請書項目!$M976=PL①!$A$26,入力①申請書項目!$M976=PL①!$A$27)),1,0)</f>
        <v>0</v>
      </c>
      <c r="FI976" s="21">
        <f>IF(AND($O$69=PL②!$G$1,入力①申請書項目!$AG976=PL①!$H$26,OR(入力①申請書項目!$M976=PL①!$A$25,入力①申請書項目!$M976=PL①!$A$26,入力①申請書項目!$M976=PL①!$A$28,入力①申請書項目!$M976=PL①!$A$29)),1,0)</f>
        <v>0</v>
      </c>
      <c r="FJ976" s="21">
        <f>IF(AND($AT976=PL①!$D$26,OR(入力①申請書項目!$M976=PL①!$A$25,入力①申請書項目!$M976=PL①!$A$26,入力①申請書項目!$M976=PL①!$A$27)),1,0)</f>
        <v>0</v>
      </c>
      <c r="FL976" s="37" t="str">
        <f t="shared" si="237"/>
        <v/>
      </c>
      <c r="FM976" s="37" t="str">
        <f t="shared" si="238"/>
        <v/>
      </c>
      <c r="FN976" s="37" t="str">
        <f t="shared" si="239"/>
        <v/>
      </c>
      <c r="FO976" s="37" t="str">
        <f t="shared" si="240"/>
        <v/>
      </c>
      <c r="FP976" s="37" t="str">
        <f t="shared" si="241"/>
        <v/>
      </c>
      <c r="FR976" s="54">
        <f t="shared" si="242"/>
        <v>1</v>
      </c>
      <c r="FS976" s="54" t="str">
        <f t="shared" ref="FS976:FS1039" si="243">IF(FR976=0,"No."&amp;ROW(A808)&amp;" ","")</f>
        <v/>
      </c>
    </row>
    <row r="977" spans="4:175">
      <c r="D977" s="410">
        <v>809</v>
      </c>
      <c r="E977" s="842"/>
      <c r="F977" s="843"/>
      <c r="G977" s="842"/>
      <c r="H977" s="843"/>
      <c r="I977" s="843"/>
      <c r="J977" s="842"/>
      <c r="K977" s="843"/>
      <c r="L977" s="843"/>
      <c r="M977" s="842"/>
      <c r="N977" s="842"/>
      <c r="O977" s="842"/>
      <c r="P977" s="842"/>
      <c r="Q977" s="853"/>
      <c r="R977" s="853"/>
      <c r="S977" s="853"/>
      <c r="T977" s="853"/>
      <c r="U977" s="853"/>
      <c r="V977" s="853"/>
      <c r="W977" s="853"/>
      <c r="X977" s="853"/>
      <c r="Y977" s="853"/>
      <c r="Z977" s="853"/>
      <c r="AA977" s="835"/>
      <c r="AB977" s="836"/>
      <c r="AC977" s="836"/>
      <c r="AD977" s="841"/>
      <c r="AE977" s="853"/>
      <c r="AF977" s="853"/>
      <c r="AG977" s="842"/>
      <c r="AH977" s="842"/>
      <c r="AI977" s="842"/>
      <c r="AJ977" s="842"/>
      <c r="AK977" s="839"/>
      <c r="AL977" s="839"/>
      <c r="AM977" s="839"/>
      <c r="AN977" s="853"/>
      <c r="AO977" s="853"/>
      <c r="AP977" s="849">
        <f t="shared" si="230"/>
        <v>0</v>
      </c>
      <c r="AQ977" s="849"/>
      <c r="AR977" s="849"/>
      <c r="AS977" s="849"/>
      <c r="AT977" s="855"/>
      <c r="AU977" s="855"/>
      <c r="AV977" s="834"/>
      <c r="AW977" s="834"/>
      <c r="AX977" s="834"/>
      <c r="AY977" s="834"/>
      <c r="AZ977" s="834"/>
      <c r="BA977" s="834"/>
      <c r="BB977" s="834"/>
      <c r="BC977" s="834"/>
      <c r="BD977" s="834"/>
      <c r="BE977" s="834"/>
      <c r="BF977" s="834"/>
      <c r="BG977" s="842"/>
      <c r="BH977" s="843"/>
      <c r="BI977" s="843"/>
      <c r="ET977" s="33"/>
      <c r="EU977" s="37">
        <f t="shared" si="231"/>
        <v>0</v>
      </c>
      <c r="EV977" s="37" t="str">
        <f t="shared" si="232"/>
        <v/>
      </c>
      <c r="EX977" s="21">
        <f>IF(AND(OR($M977=PL①!$A$25,$M977=PL①!$A$26,$M977=PL①!$A$27),OR($AG977=PL①!$H$26,$AG977=PL①!$H$27,$AG977=PL①!$H$28)),1,0)</f>
        <v>0</v>
      </c>
      <c r="EY977" s="21">
        <f t="shared" si="233"/>
        <v>0</v>
      </c>
      <c r="EZ977" s="112">
        <f>IF($EY977=0,1,IF($O$73="",0,VLOOKUP($O$73,PL②!$A$58:$P$1517,$EY977))+IF($AD$73="",0,VLOOKUP($AD$73,PL②!$A$58:$P$1517,$EY977))+IF($AS$73="",0,VLOOKUP($AS$73,PL②!$A$58:$P$1517,$EY977)))</f>
        <v>1</v>
      </c>
      <c r="FA977" s="21" t="str">
        <f t="shared" si="234"/>
        <v/>
      </c>
      <c r="FB977" s="112"/>
      <c r="FC977" s="21">
        <f>IF(OR($M977=PL①!$A$25,$M977=PL①!$A$26,$M977=PL①!$A$28,$M977=PL①!$A$29),1,0)</f>
        <v>0</v>
      </c>
      <c r="FF977" s="21">
        <f t="shared" si="235"/>
        <v>0</v>
      </c>
      <c r="FG977" s="21">
        <f t="shared" si="236"/>
        <v>0</v>
      </c>
      <c r="FH977" s="21">
        <f>IF(AND($AG977=PL①!$H$29,OR(入力①申請書項目!$M977=PL①!$A$25,入力①申請書項目!$M977=PL①!$A$26,入力①申請書項目!$M977=PL①!$A$27)),1,0)</f>
        <v>0</v>
      </c>
      <c r="FI977" s="21">
        <f>IF(AND($O$69=PL②!$G$1,入力①申請書項目!$AG977=PL①!$H$26,OR(入力①申請書項目!$M977=PL①!$A$25,入力①申請書項目!$M977=PL①!$A$26,入力①申請書項目!$M977=PL①!$A$28,入力①申請書項目!$M977=PL①!$A$29)),1,0)</f>
        <v>0</v>
      </c>
      <c r="FJ977" s="21">
        <f>IF(AND($AT977=PL①!$D$26,OR(入力①申請書項目!$M977=PL①!$A$25,入力①申請書項目!$M977=PL①!$A$26,入力①申請書項目!$M977=PL①!$A$27)),1,0)</f>
        <v>0</v>
      </c>
      <c r="FL977" s="37" t="str">
        <f t="shared" si="237"/>
        <v/>
      </c>
      <c r="FM977" s="37" t="str">
        <f t="shared" si="238"/>
        <v/>
      </c>
      <c r="FN977" s="37" t="str">
        <f t="shared" si="239"/>
        <v/>
      </c>
      <c r="FO977" s="37" t="str">
        <f t="shared" si="240"/>
        <v/>
      </c>
      <c r="FP977" s="37" t="str">
        <f t="shared" si="241"/>
        <v/>
      </c>
      <c r="FR977" s="54">
        <f t="shared" si="242"/>
        <v>1</v>
      </c>
      <c r="FS977" s="54" t="str">
        <f t="shared" si="243"/>
        <v/>
      </c>
    </row>
    <row r="978" spans="4:175">
      <c r="D978" s="410">
        <v>810</v>
      </c>
      <c r="E978" s="842"/>
      <c r="F978" s="843"/>
      <c r="G978" s="842"/>
      <c r="H978" s="843"/>
      <c r="I978" s="843"/>
      <c r="J978" s="842"/>
      <c r="K978" s="843"/>
      <c r="L978" s="843"/>
      <c r="M978" s="842"/>
      <c r="N978" s="842"/>
      <c r="O978" s="842"/>
      <c r="P978" s="842"/>
      <c r="Q978" s="853"/>
      <c r="R978" s="853"/>
      <c r="S978" s="853"/>
      <c r="T978" s="853"/>
      <c r="U978" s="853"/>
      <c r="V978" s="853"/>
      <c r="W978" s="853"/>
      <c r="X978" s="853"/>
      <c r="Y978" s="853"/>
      <c r="Z978" s="853"/>
      <c r="AA978" s="837"/>
      <c r="AB978" s="838"/>
      <c r="AC978" s="838"/>
      <c r="AD978" s="841"/>
      <c r="AE978" s="853"/>
      <c r="AF978" s="853"/>
      <c r="AG978" s="842"/>
      <c r="AH978" s="842"/>
      <c r="AI978" s="842"/>
      <c r="AJ978" s="842"/>
      <c r="AK978" s="839"/>
      <c r="AL978" s="839"/>
      <c r="AM978" s="839"/>
      <c r="AN978" s="853"/>
      <c r="AO978" s="853"/>
      <c r="AP978" s="849">
        <f t="shared" si="230"/>
        <v>0</v>
      </c>
      <c r="AQ978" s="849"/>
      <c r="AR978" s="849"/>
      <c r="AS978" s="849"/>
      <c r="AT978" s="855"/>
      <c r="AU978" s="855"/>
      <c r="AV978" s="834"/>
      <c r="AW978" s="834"/>
      <c r="AX978" s="834"/>
      <c r="AY978" s="834"/>
      <c r="AZ978" s="834"/>
      <c r="BA978" s="834"/>
      <c r="BB978" s="834"/>
      <c r="BC978" s="834"/>
      <c r="BD978" s="834"/>
      <c r="BE978" s="834"/>
      <c r="BF978" s="834"/>
      <c r="BG978" s="842"/>
      <c r="BH978" s="843"/>
      <c r="BI978" s="843"/>
      <c r="ET978" s="33"/>
      <c r="EU978" s="37">
        <f t="shared" si="231"/>
        <v>0</v>
      </c>
      <c r="EV978" s="37" t="str">
        <f t="shared" si="232"/>
        <v/>
      </c>
      <c r="EX978" s="21">
        <f>IF(AND(OR($M978=PL①!$A$25,$M978=PL①!$A$26,$M978=PL①!$A$27),OR($AG978=PL①!$H$26,$AG978=PL①!$H$27,$AG978=PL①!$H$28)),1,0)</f>
        <v>0</v>
      </c>
      <c r="EY978" s="21">
        <f t="shared" si="233"/>
        <v>0</v>
      </c>
      <c r="EZ978" s="112">
        <f>IF($EY978=0,1,IF($O$73="",0,VLOOKUP($O$73,PL②!$A$58:$P$1517,$EY978))+IF($AD$73="",0,VLOOKUP($AD$73,PL②!$A$58:$P$1517,$EY978))+IF($AS$73="",0,VLOOKUP($AS$73,PL②!$A$58:$P$1517,$EY978)))</f>
        <v>1</v>
      </c>
      <c r="FA978" s="21" t="str">
        <f t="shared" si="234"/>
        <v/>
      </c>
      <c r="FB978" s="112"/>
      <c r="FC978" s="21">
        <f>IF(OR($M978=PL①!$A$25,$M978=PL①!$A$26,$M978=PL①!$A$28,$M978=PL①!$A$29),1,0)</f>
        <v>0</v>
      </c>
      <c r="FF978" s="21">
        <f t="shared" si="235"/>
        <v>0</v>
      </c>
      <c r="FG978" s="21">
        <f t="shared" si="236"/>
        <v>0</v>
      </c>
      <c r="FH978" s="21">
        <f>IF(AND($AG978=PL①!$H$29,OR(入力①申請書項目!$M978=PL①!$A$25,入力①申請書項目!$M978=PL①!$A$26,入力①申請書項目!$M978=PL①!$A$27)),1,0)</f>
        <v>0</v>
      </c>
      <c r="FI978" s="21">
        <f>IF(AND($O$69=PL②!$G$1,入力①申請書項目!$AG978=PL①!$H$26,OR(入力①申請書項目!$M978=PL①!$A$25,入力①申請書項目!$M978=PL①!$A$26,入力①申請書項目!$M978=PL①!$A$28,入力①申請書項目!$M978=PL①!$A$29)),1,0)</f>
        <v>0</v>
      </c>
      <c r="FJ978" s="21">
        <f>IF(AND($AT978=PL①!$D$26,OR(入力①申請書項目!$M978=PL①!$A$25,入力①申請書項目!$M978=PL①!$A$26,入力①申請書項目!$M978=PL①!$A$27)),1,0)</f>
        <v>0</v>
      </c>
      <c r="FL978" s="37" t="str">
        <f t="shared" si="237"/>
        <v/>
      </c>
      <c r="FM978" s="37" t="str">
        <f t="shared" si="238"/>
        <v/>
      </c>
      <c r="FN978" s="37" t="str">
        <f t="shared" si="239"/>
        <v/>
      </c>
      <c r="FO978" s="37" t="str">
        <f t="shared" si="240"/>
        <v/>
      </c>
      <c r="FP978" s="37" t="str">
        <f t="shared" si="241"/>
        <v/>
      </c>
      <c r="FR978" s="54">
        <f t="shared" si="242"/>
        <v>1</v>
      </c>
      <c r="FS978" s="54" t="str">
        <f t="shared" si="243"/>
        <v/>
      </c>
    </row>
    <row r="979" spans="4:175">
      <c r="D979" s="410">
        <v>811</v>
      </c>
      <c r="E979" s="842"/>
      <c r="F979" s="843"/>
      <c r="G979" s="842"/>
      <c r="H979" s="843"/>
      <c r="I979" s="843"/>
      <c r="J979" s="842"/>
      <c r="K979" s="843"/>
      <c r="L979" s="843"/>
      <c r="M979" s="842"/>
      <c r="N979" s="842"/>
      <c r="O979" s="842"/>
      <c r="P979" s="842"/>
      <c r="Q979" s="853"/>
      <c r="R979" s="853"/>
      <c r="S979" s="853"/>
      <c r="T979" s="853"/>
      <c r="U979" s="853"/>
      <c r="V979" s="853"/>
      <c r="W979" s="853"/>
      <c r="X979" s="853"/>
      <c r="Y979" s="853"/>
      <c r="Z979" s="853"/>
      <c r="AA979" s="835"/>
      <c r="AB979" s="836"/>
      <c r="AC979" s="836"/>
      <c r="AD979" s="840"/>
      <c r="AE979" s="840"/>
      <c r="AF979" s="841"/>
      <c r="AG979" s="850"/>
      <c r="AH979" s="851"/>
      <c r="AI979" s="851"/>
      <c r="AJ979" s="852"/>
      <c r="AK979" s="839"/>
      <c r="AL979" s="839"/>
      <c r="AM979" s="839"/>
      <c r="AN979" s="854"/>
      <c r="AO979" s="840"/>
      <c r="AP979" s="849">
        <f t="shared" si="230"/>
        <v>0</v>
      </c>
      <c r="AQ979" s="849"/>
      <c r="AR979" s="849"/>
      <c r="AS979" s="849"/>
      <c r="AT979" s="847"/>
      <c r="AU979" s="848"/>
      <c r="AV979" s="834"/>
      <c r="AW979" s="834"/>
      <c r="AX979" s="834"/>
      <c r="AY979" s="834"/>
      <c r="AZ979" s="834"/>
      <c r="BA979" s="834"/>
      <c r="BB979" s="834"/>
      <c r="BC979" s="834"/>
      <c r="BD979" s="844"/>
      <c r="BE979" s="845"/>
      <c r="BF979" s="846"/>
      <c r="BG979" s="842"/>
      <c r="BH979" s="843"/>
      <c r="BI979" s="843"/>
      <c r="ET979" s="33"/>
      <c r="EU979" s="37">
        <f t="shared" si="231"/>
        <v>0</v>
      </c>
      <c r="EV979" s="37" t="str">
        <f t="shared" si="232"/>
        <v/>
      </c>
      <c r="EX979" s="21">
        <f>IF(AND(OR($M979=PL①!$A$25,$M979=PL①!$A$26,$M979=PL①!$A$27),OR($AG979=PL①!$H$26,$AG979=PL①!$H$27,$AG979=PL①!$H$28)),1,0)</f>
        <v>0</v>
      </c>
      <c r="EY979" s="21">
        <f t="shared" si="233"/>
        <v>0</v>
      </c>
      <c r="EZ979" s="112">
        <f>IF($EY979=0,1,IF($O$73="",0,VLOOKUP($O$73,PL②!$A$58:$P$1517,$EY979))+IF($AD$73="",0,VLOOKUP($AD$73,PL②!$A$58:$P$1517,$EY979))+IF($AS$73="",0,VLOOKUP($AS$73,PL②!$A$58:$P$1517,$EY979)))</f>
        <v>1</v>
      </c>
      <c r="FA979" s="21" t="str">
        <f t="shared" si="234"/>
        <v/>
      </c>
      <c r="FB979" s="112"/>
      <c r="FC979" s="21">
        <f>IF(OR($M979=PL①!$A$25,$M979=PL①!$A$26,$M979=PL①!$A$28,$M979=PL①!$A$29),1,0)</f>
        <v>0</v>
      </c>
      <c r="FF979" s="21">
        <f t="shared" si="235"/>
        <v>0</v>
      </c>
      <c r="FG979" s="21">
        <f t="shared" si="236"/>
        <v>0</v>
      </c>
      <c r="FH979" s="21">
        <f>IF(AND($AG979=PL①!$H$29,OR(入力①申請書項目!$M979=PL①!$A$25,入力①申請書項目!$M979=PL①!$A$26,入力①申請書項目!$M979=PL①!$A$27)),1,0)</f>
        <v>0</v>
      </c>
      <c r="FI979" s="21">
        <f>IF(AND($O$69=PL②!$G$1,入力①申請書項目!$AG979=PL①!$H$26,OR(入力①申請書項目!$M979=PL①!$A$25,入力①申請書項目!$M979=PL①!$A$26,入力①申請書項目!$M979=PL①!$A$28,入力①申請書項目!$M979=PL①!$A$29)),1,0)</f>
        <v>0</v>
      </c>
      <c r="FJ979" s="21">
        <f>IF(AND($AT979=PL①!$D$26,OR(入力①申請書項目!$M979=PL①!$A$25,入力①申請書項目!$M979=PL①!$A$26,入力①申請書項目!$M979=PL①!$A$27)),1,0)</f>
        <v>0</v>
      </c>
      <c r="FL979" s="37" t="str">
        <f t="shared" si="237"/>
        <v/>
      </c>
      <c r="FM979" s="37" t="str">
        <f t="shared" si="238"/>
        <v/>
      </c>
      <c r="FN979" s="37" t="str">
        <f t="shared" si="239"/>
        <v/>
      </c>
      <c r="FO979" s="37" t="str">
        <f t="shared" si="240"/>
        <v/>
      </c>
      <c r="FP979" s="37" t="str">
        <f t="shared" si="241"/>
        <v/>
      </c>
      <c r="FR979" s="54">
        <f t="shared" si="242"/>
        <v>1</v>
      </c>
      <c r="FS979" s="54" t="str">
        <f t="shared" si="243"/>
        <v/>
      </c>
    </row>
    <row r="980" spans="4:175">
      <c r="D980" s="410">
        <v>812</v>
      </c>
      <c r="E980" s="842"/>
      <c r="F980" s="843"/>
      <c r="G980" s="842"/>
      <c r="H980" s="843"/>
      <c r="I980" s="843"/>
      <c r="J980" s="842"/>
      <c r="K980" s="843"/>
      <c r="L980" s="843"/>
      <c r="M980" s="842"/>
      <c r="N980" s="842"/>
      <c r="O980" s="842"/>
      <c r="P980" s="842"/>
      <c r="Q980" s="853"/>
      <c r="R980" s="853"/>
      <c r="S980" s="853"/>
      <c r="T980" s="853"/>
      <c r="U980" s="853"/>
      <c r="V980" s="853"/>
      <c r="W980" s="853"/>
      <c r="X980" s="853"/>
      <c r="Y980" s="853"/>
      <c r="Z980" s="853"/>
      <c r="AA980" s="835"/>
      <c r="AB980" s="836"/>
      <c r="AC980" s="836"/>
      <c r="AD980" s="841"/>
      <c r="AE980" s="853"/>
      <c r="AF980" s="853"/>
      <c r="AG980" s="842"/>
      <c r="AH980" s="842"/>
      <c r="AI980" s="842"/>
      <c r="AJ980" s="842"/>
      <c r="AK980" s="839"/>
      <c r="AL980" s="839"/>
      <c r="AM980" s="839"/>
      <c r="AN980" s="853"/>
      <c r="AO980" s="853"/>
      <c r="AP980" s="849">
        <f t="shared" si="230"/>
        <v>0</v>
      </c>
      <c r="AQ980" s="849"/>
      <c r="AR980" s="849"/>
      <c r="AS980" s="849"/>
      <c r="AT980" s="855"/>
      <c r="AU980" s="855"/>
      <c r="AV980" s="834"/>
      <c r="AW980" s="834"/>
      <c r="AX980" s="834"/>
      <c r="AY980" s="834"/>
      <c r="AZ980" s="834"/>
      <c r="BA980" s="834"/>
      <c r="BB980" s="834"/>
      <c r="BC980" s="834"/>
      <c r="BD980" s="834"/>
      <c r="BE980" s="834"/>
      <c r="BF980" s="834"/>
      <c r="BG980" s="842"/>
      <c r="BH980" s="843"/>
      <c r="BI980" s="843"/>
      <c r="ET980" s="33"/>
      <c r="EU980" s="37">
        <f t="shared" si="231"/>
        <v>0</v>
      </c>
      <c r="EV980" s="37" t="str">
        <f t="shared" si="232"/>
        <v/>
      </c>
      <c r="EX980" s="21">
        <f>IF(AND(OR($M980=PL①!$A$25,$M980=PL①!$A$26,$M980=PL①!$A$27),OR($AG980=PL①!$H$26,$AG980=PL①!$H$27,$AG980=PL①!$H$28)),1,0)</f>
        <v>0</v>
      </c>
      <c r="EY980" s="21">
        <f t="shared" si="233"/>
        <v>0</v>
      </c>
      <c r="EZ980" s="112">
        <f>IF($EY980=0,1,IF($O$73="",0,VLOOKUP($O$73,PL②!$A$58:$P$1517,$EY980))+IF($AD$73="",0,VLOOKUP($AD$73,PL②!$A$58:$P$1517,$EY980))+IF($AS$73="",0,VLOOKUP($AS$73,PL②!$A$58:$P$1517,$EY980)))</f>
        <v>1</v>
      </c>
      <c r="FA980" s="21" t="str">
        <f t="shared" si="234"/>
        <v/>
      </c>
      <c r="FB980" s="112"/>
      <c r="FC980" s="21">
        <f>IF(OR($M980=PL①!$A$25,$M980=PL①!$A$26,$M980=PL①!$A$28,$M980=PL①!$A$29),1,0)</f>
        <v>0</v>
      </c>
      <c r="FF980" s="21">
        <f t="shared" si="235"/>
        <v>0</v>
      </c>
      <c r="FG980" s="21">
        <f t="shared" si="236"/>
        <v>0</v>
      </c>
      <c r="FH980" s="21">
        <f>IF(AND($AG980=PL①!$H$29,OR(入力①申請書項目!$M980=PL①!$A$25,入力①申請書項目!$M980=PL①!$A$26,入力①申請書項目!$M980=PL①!$A$27)),1,0)</f>
        <v>0</v>
      </c>
      <c r="FI980" s="21">
        <f>IF(AND($O$69=PL②!$G$1,入力①申請書項目!$AG980=PL①!$H$26,OR(入力①申請書項目!$M980=PL①!$A$25,入力①申請書項目!$M980=PL①!$A$26,入力①申請書項目!$M980=PL①!$A$28,入力①申請書項目!$M980=PL①!$A$29)),1,0)</f>
        <v>0</v>
      </c>
      <c r="FJ980" s="21">
        <f>IF(AND($AT980=PL①!$D$26,OR(入力①申請書項目!$M980=PL①!$A$25,入力①申請書項目!$M980=PL①!$A$26,入力①申請書項目!$M980=PL①!$A$27)),1,0)</f>
        <v>0</v>
      </c>
      <c r="FL980" s="37" t="str">
        <f t="shared" si="237"/>
        <v/>
      </c>
      <c r="FM980" s="37" t="str">
        <f t="shared" si="238"/>
        <v/>
      </c>
      <c r="FN980" s="37" t="str">
        <f t="shared" si="239"/>
        <v/>
      </c>
      <c r="FO980" s="37" t="str">
        <f t="shared" si="240"/>
        <v/>
      </c>
      <c r="FP980" s="37" t="str">
        <f t="shared" si="241"/>
        <v/>
      </c>
      <c r="FR980" s="54">
        <f t="shared" si="242"/>
        <v>1</v>
      </c>
      <c r="FS980" s="54" t="str">
        <f t="shared" si="243"/>
        <v/>
      </c>
    </row>
    <row r="981" spans="4:175">
      <c r="D981" s="410">
        <v>813</v>
      </c>
      <c r="E981" s="842"/>
      <c r="F981" s="843"/>
      <c r="G981" s="842"/>
      <c r="H981" s="843"/>
      <c r="I981" s="843"/>
      <c r="J981" s="842"/>
      <c r="K981" s="843"/>
      <c r="L981" s="843"/>
      <c r="M981" s="842"/>
      <c r="N981" s="842"/>
      <c r="O981" s="842"/>
      <c r="P981" s="842"/>
      <c r="Q981" s="853"/>
      <c r="R981" s="853"/>
      <c r="S981" s="853"/>
      <c r="T981" s="853"/>
      <c r="U981" s="853"/>
      <c r="V981" s="853"/>
      <c r="W981" s="853"/>
      <c r="X981" s="853"/>
      <c r="Y981" s="853"/>
      <c r="Z981" s="853"/>
      <c r="AA981" s="837"/>
      <c r="AB981" s="838"/>
      <c r="AC981" s="838"/>
      <c r="AD981" s="841"/>
      <c r="AE981" s="853"/>
      <c r="AF981" s="853"/>
      <c r="AG981" s="842"/>
      <c r="AH981" s="842"/>
      <c r="AI981" s="842"/>
      <c r="AJ981" s="842"/>
      <c r="AK981" s="839"/>
      <c r="AL981" s="839"/>
      <c r="AM981" s="839"/>
      <c r="AN981" s="853"/>
      <c r="AO981" s="853"/>
      <c r="AP981" s="849">
        <f t="shared" ref="AP981:AP1044" si="244">AK981*AN981</f>
        <v>0</v>
      </c>
      <c r="AQ981" s="849"/>
      <c r="AR981" s="849"/>
      <c r="AS981" s="849"/>
      <c r="AT981" s="855"/>
      <c r="AU981" s="855"/>
      <c r="AV981" s="834"/>
      <c r="AW981" s="834"/>
      <c r="AX981" s="834"/>
      <c r="AY981" s="834"/>
      <c r="AZ981" s="834"/>
      <c r="BA981" s="834"/>
      <c r="BB981" s="834"/>
      <c r="BC981" s="834"/>
      <c r="BD981" s="834"/>
      <c r="BE981" s="834"/>
      <c r="BF981" s="834"/>
      <c r="BG981" s="842"/>
      <c r="BH981" s="843"/>
      <c r="BI981" s="843"/>
      <c r="ET981" s="33"/>
      <c r="EU981" s="37">
        <f t="shared" si="231"/>
        <v>0</v>
      </c>
      <c r="EV981" s="37" t="str">
        <f t="shared" si="232"/>
        <v/>
      </c>
      <c r="EX981" s="21">
        <f>IF(AND(OR($M981=PL①!$A$25,$M981=PL①!$A$26,$M981=PL①!$A$27),OR($AG981=PL①!$H$26,$AG981=PL①!$H$27,$AG981=PL①!$H$28)),1,0)</f>
        <v>0</v>
      </c>
      <c r="EY981" s="21">
        <f t="shared" si="233"/>
        <v>0</v>
      </c>
      <c r="EZ981" s="112">
        <f>IF($EY981=0,1,IF($O$73="",0,VLOOKUP($O$73,PL②!$A$58:$P$1517,$EY981))+IF($AD$73="",0,VLOOKUP($AD$73,PL②!$A$58:$P$1517,$EY981))+IF($AS$73="",0,VLOOKUP($AS$73,PL②!$A$58:$P$1517,$EY981)))</f>
        <v>1</v>
      </c>
      <c r="FA981" s="21" t="str">
        <f t="shared" si="234"/>
        <v/>
      </c>
      <c r="FB981" s="112"/>
      <c r="FC981" s="21">
        <f>IF(OR($M981=PL①!$A$25,$M981=PL①!$A$26,$M981=PL①!$A$28,$M981=PL①!$A$29),1,0)</f>
        <v>0</v>
      </c>
      <c r="FF981" s="21">
        <f t="shared" si="235"/>
        <v>0</v>
      </c>
      <c r="FG981" s="21">
        <f t="shared" si="236"/>
        <v>0</v>
      </c>
      <c r="FH981" s="21">
        <f>IF(AND($AG981=PL①!$H$29,OR(入力①申請書項目!$M981=PL①!$A$25,入力①申請書項目!$M981=PL①!$A$26,入力①申請書項目!$M981=PL①!$A$27)),1,0)</f>
        <v>0</v>
      </c>
      <c r="FI981" s="21">
        <f>IF(AND($O$69=PL②!$G$1,入力①申請書項目!$AG981=PL①!$H$26,OR(入力①申請書項目!$M981=PL①!$A$25,入力①申請書項目!$M981=PL①!$A$26,入力①申請書項目!$M981=PL①!$A$28,入力①申請書項目!$M981=PL①!$A$29)),1,0)</f>
        <v>0</v>
      </c>
      <c r="FJ981" s="21">
        <f>IF(AND($AT981=PL①!$D$26,OR(入力①申請書項目!$M981=PL①!$A$25,入力①申請書項目!$M981=PL①!$A$26,入力①申請書項目!$M981=PL①!$A$27)),1,0)</f>
        <v>0</v>
      </c>
      <c r="FL981" s="37" t="str">
        <f t="shared" si="237"/>
        <v/>
      </c>
      <c r="FM981" s="37" t="str">
        <f t="shared" si="238"/>
        <v/>
      </c>
      <c r="FN981" s="37" t="str">
        <f t="shared" si="239"/>
        <v/>
      </c>
      <c r="FO981" s="37" t="str">
        <f t="shared" si="240"/>
        <v/>
      </c>
      <c r="FP981" s="37" t="str">
        <f t="shared" si="241"/>
        <v/>
      </c>
      <c r="FR981" s="54">
        <f t="shared" si="242"/>
        <v>1</v>
      </c>
      <c r="FS981" s="54" t="str">
        <f t="shared" si="243"/>
        <v/>
      </c>
    </row>
    <row r="982" spans="4:175">
      <c r="D982" s="410">
        <v>814</v>
      </c>
      <c r="E982" s="842"/>
      <c r="F982" s="843"/>
      <c r="G982" s="842"/>
      <c r="H982" s="843"/>
      <c r="I982" s="843"/>
      <c r="J982" s="842"/>
      <c r="K982" s="843"/>
      <c r="L982" s="843"/>
      <c r="M982" s="842"/>
      <c r="N982" s="842"/>
      <c r="O982" s="842"/>
      <c r="P982" s="842"/>
      <c r="Q982" s="853"/>
      <c r="R982" s="853"/>
      <c r="S982" s="853"/>
      <c r="T982" s="853"/>
      <c r="U982" s="853"/>
      <c r="V982" s="853"/>
      <c r="W982" s="853"/>
      <c r="X982" s="853"/>
      <c r="Y982" s="853"/>
      <c r="Z982" s="853"/>
      <c r="AA982" s="835"/>
      <c r="AB982" s="836"/>
      <c r="AC982" s="836"/>
      <c r="AD982" s="840"/>
      <c r="AE982" s="840"/>
      <c r="AF982" s="841"/>
      <c r="AG982" s="850"/>
      <c r="AH982" s="851"/>
      <c r="AI982" s="851"/>
      <c r="AJ982" s="852"/>
      <c r="AK982" s="839"/>
      <c r="AL982" s="839"/>
      <c r="AM982" s="839"/>
      <c r="AN982" s="854"/>
      <c r="AO982" s="840"/>
      <c r="AP982" s="849">
        <f t="shared" si="244"/>
        <v>0</v>
      </c>
      <c r="AQ982" s="849"/>
      <c r="AR982" s="849"/>
      <c r="AS982" s="849"/>
      <c r="AT982" s="847"/>
      <c r="AU982" s="848"/>
      <c r="AV982" s="834"/>
      <c r="AW982" s="834"/>
      <c r="AX982" s="834"/>
      <c r="AY982" s="834"/>
      <c r="AZ982" s="834"/>
      <c r="BA982" s="834"/>
      <c r="BB982" s="834"/>
      <c r="BC982" s="834"/>
      <c r="BD982" s="844"/>
      <c r="BE982" s="845"/>
      <c r="BF982" s="846"/>
      <c r="BG982" s="842"/>
      <c r="BH982" s="843"/>
      <c r="BI982" s="843"/>
      <c r="ET982" s="33"/>
      <c r="EU982" s="37">
        <f t="shared" si="231"/>
        <v>0</v>
      </c>
      <c r="EV982" s="37" t="str">
        <f t="shared" si="232"/>
        <v/>
      </c>
      <c r="EX982" s="21">
        <f>IF(AND(OR($M982=PL①!$A$25,$M982=PL①!$A$26,$M982=PL①!$A$27),OR($AG982=PL①!$H$26,$AG982=PL①!$H$27,$AG982=PL①!$H$28)),1,0)</f>
        <v>0</v>
      </c>
      <c r="EY982" s="21">
        <f t="shared" si="233"/>
        <v>0</v>
      </c>
      <c r="EZ982" s="112">
        <f>IF($EY982=0,1,IF($O$73="",0,VLOOKUP($O$73,PL②!$A$58:$P$1517,$EY982))+IF($AD$73="",0,VLOOKUP($AD$73,PL②!$A$58:$P$1517,$EY982))+IF($AS$73="",0,VLOOKUP($AS$73,PL②!$A$58:$P$1517,$EY982)))</f>
        <v>1</v>
      </c>
      <c r="FA982" s="21" t="str">
        <f t="shared" si="234"/>
        <v/>
      </c>
      <c r="FB982" s="112"/>
      <c r="FC982" s="21">
        <f>IF(OR($M982=PL①!$A$25,$M982=PL①!$A$26,$M982=PL①!$A$28,$M982=PL①!$A$29),1,0)</f>
        <v>0</v>
      </c>
      <c r="FF982" s="21">
        <f t="shared" si="235"/>
        <v>0</v>
      </c>
      <c r="FG982" s="21">
        <f t="shared" si="236"/>
        <v>0</v>
      </c>
      <c r="FH982" s="21">
        <f>IF(AND($AG982=PL①!$H$29,OR(入力①申請書項目!$M982=PL①!$A$25,入力①申請書項目!$M982=PL①!$A$26,入力①申請書項目!$M982=PL①!$A$27)),1,0)</f>
        <v>0</v>
      </c>
      <c r="FI982" s="21">
        <f>IF(AND($O$69=PL②!$G$1,入力①申請書項目!$AG982=PL①!$H$26,OR(入力①申請書項目!$M982=PL①!$A$25,入力①申請書項目!$M982=PL①!$A$26,入力①申請書項目!$M982=PL①!$A$28,入力①申請書項目!$M982=PL①!$A$29)),1,0)</f>
        <v>0</v>
      </c>
      <c r="FJ982" s="21">
        <f>IF(AND($AT982=PL①!$D$26,OR(入力①申請書項目!$M982=PL①!$A$25,入力①申請書項目!$M982=PL①!$A$26,入力①申請書項目!$M982=PL①!$A$27)),1,0)</f>
        <v>0</v>
      </c>
      <c r="FL982" s="37" t="str">
        <f t="shared" si="237"/>
        <v/>
      </c>
      <c r="FM982" s="37" t="str">
        <f t="shared" si="238"/>
        <v/>
      </c>
      <c r="FN982" s="37" t="str">
        <f t="shared" si="239"/>
        <v/>
      </c>
      <c r="FO982" s="37" t="str">
        <f t="shared" si="240"/>
        <v/>
      </c>
      <c r="FP982" s="37" t="str">
        <f t="shared" si="241"/>
        <v/>
      </c>
      <c r="FR982" s="54">
        <f t="shared" si="242"/>
        <v>1</v>
      </c>
      <c r="FS982" s="54" t="str">
        <f t="shared" si="243"/>
        <v/>
      </c>
    </row>
    <row r="983" spans="4:175">
      <c r="D983" s="410">
        <v>815</v>
      </c>
      <c r="E983" s="842"/>
      <c r="F983" s="843"/>
      <c r="G983" s="842"/>
      <c r="H983" s="843"/>
      <c r="I983" s="843"/>
      <c r="J983" s="842"/>
      <c r="K983" s="843"/>
      <c r="L983" s="843"/>
      <c r="M983" s="842"/>
      <c r="N983" s="842"/>
      <c r="O983" s="842"/>
      <c r="P983" s="842"/>
      <c r="Q983" s="853"/>
      <c r="R983" s="853"/>
      <c r="S983" s="853"/>
      <c r="T983" s="853"/>
      <c r="U983" s="853"/>
      <c r="V983" s="853"/>
      <c r="W983" s="853"/>
      <c r="X983" s="853"/>
      <c r="Y983" s="853"/>
      <c r="Z983" s="853"/>
      <c r="AA983" s="835"/>
      <c r="AB983" s="836"/>
      <c r="AC983" s="836"/>
      <c r="AD983" s="841"/>
      <c r="AE983" s="853"/>
      <c r="AF983" s="853"/>
      <c r="AG983" s="842"/>
      <c r="AH983" s="842"/>
      <c r="AI983" s="842"/>
      <c r="AJ983" s="842"/>
      <c r="AK983" s="839"/>
      <c r="AL983" s="839"/>
      <c r="AM983" s="839"/>
      <c r="AN983" s="853"/>
      <c r="AO983" s="853"/>
      <c r="AP983" s="849">
        <f t="shared" si="244"/>
        <v>0</v>
      </c>
      <c r="AQ983" s="849"/>
      <c r="AR983" s="849"/>
      <c r="AS983" s="849"/>
      <c r="AT983" s="855"/>
      <c r="AU983" s="855"/>
      <c r="AV983" s="834"/>
      <c r="AW983" s="834"/>
      <c r="AX983" s="834"/>
      <c r="AY983" s="834"/>
      <c r="AZ983" s="834"/>
      <c r="BA983" s="834"/>
      <c r="BB983" s="834"/>
      <c r="BC983" s="834"/>
      <c r="BD983" s="834"/>
      <c r="BE983" s="834"/>
      <c r="BF983" s="834"/>
      <c r="BG983" s="842"/>
      <c r="BH983" s="843"/>
      <c r="BI983" s="843"/>
      <c r="ET983" s="33"/>
      <c r="EU983" s="37">
        <f t="shared" si="231"/>
        <v>0</v>
      </c>
      <c r="EV983" s="37" t="str">
        <f t="shared" si="232"/>
        <v/>
      </c>
      <c r="EX983" s="21">
        <f>IF(AND(OR($M983=PL①!$A$25,$M983=PL①!$A$26,$M983=PL①!$A$27),OR($AG983=PL①!$H$26,$AG983=PL①!$H$27,$AG983=PL①!$H$28)),1,0)</f>
        <v>0</v>
      </c>
      <c r="EY983" s="21">
        <f t="shared" si="233"/>
        <v>0</v>
      </c>
      <c r="EZ983" s="112">
        <f>IF($EY983=0,1,IF($O$73="",0,VLOOKUP($O$73,PL②!$A$58:$P$1517,$EY983))+IF($AD$73="",0,VLOOKUP($AD$73,PL②!$A$58:$P$1517,$EY983))+IF($AS$73="",0,VLOOKUP($AS$73,PL②!$A$58:$P$1517,$EY983)))</f>
        <v>1</v>
      </c>
      <c r="FA983" s="21" t="str">
        <f t="shared" si="234"/>
        <v/>
      </c>
      <c r="FB983" s="112"/>
      <c r="FC983" s="21">
        <f>IF(OR($M983=PL①!$A$25,$M983=PL①!$A$26,$M983=PL①!$A$28,$M983=PL①!$A$29),1,0)</f>
        <v>0</v>
      </c>
      <c r="FF983" s="21">
        <f t="shared" si="235"/>
        <v>0</v>
      </c>
      <c r="FG983" s="21">
        <f t="shared" si="236"/>
        <v>0</v>
      </c>
      <c r="FH983" s="21">
        <f>IF(AND($AG983=PL①!$H$29,OR(入力①申請書項目!$M983=PL①!$A$25,入力①申請書項目!$M983=PL①!$A$26,入力①申請書項目!$M983=PL①!$A$27)),1,0)</f>
        <v>0</v>
      </c>
      <c r="FI983" s="21">
        <f>IF(AND($O$69=PL②!$G$1,入力①申請書項目!$AG983=PL①!$H$26,OR(入力①申請書項目!$M983=PL①!$A$25,入力①申請書項目!$M983=PL①!$A$26,入力①申請書項目!$M983=PL①!$A$28,入力①申請書項目!$M983=PL①!$A$29)),1,0)</f>
        <v>0</v>
      </c>
      <c r="FJ983" s="21">
        <f>IF(AND($AT983=PL①!$D$26,OR(入力①申請書項目!$M983=PL①!$A$25,入力①申請書項目!$M983=PL①!$A$26,入力①申請書項目!$M983=PL①!$A$27)),1,0)</f>
        <v>0</v>
      </c>
      <c r="FL983" s="37" t="str">
        <f t="shared" si="237"/>
        <v/>
      </c>
      <c r="FM983" s="37" t="str">
        <f t="shared" si="238"/>
        <v/>
      </c>
      <c r="FN983" s="37" t="str">
        <f t="shared" si="239"/>
        <v/>
      </c>
      <c r="FO983" s="37" t="str">
        <f t="shared" si="240"/>
        <v/>
      </c>
      <c r="FP983" s="37" t="str">
        <f t="shared" si="241"/>
        <v/>
      </c>
      <c r="FR983" s="54">
        <f t="shared" si="242"/>
        <v>1</v>
      </c>
      <c r="FS983" s="54" t="str">
        <f t="shared" si="243"/>
        <v/>
      </c>
    </row>
    <row r="984" spans="4:175">
      <c r="D984" s="410">
        <v>816</v>
      </c>
      <c r="E984" s="842"/>
      <c r="F984" s="843"/>
      <c r="G984" s="842"/>
      <c r="H984" s="843"/>
      <c r="I984" s="843"/>
      <c r="J984" s="842"/>
      <c r="K984" s="843"/>
      <c r="L984" s="843"/>
      <c r="M984" s="842"/>
      <c r="N984" s="842"/>
      <c r="O984" s="842"/>
      <c r="P984" s="842"/>
      <c r="Q984" s="853"/>
      <c r="R984" s="853"/>
      <c r="S984" s="853"/>
      <c r="T984" s="853"/>
      <c r="U984" s="853"/>
      <c r="V984" s="853"/>
      <c r="W984" s="853"/>
      <c r="X984" s="853"/>
      <c r="Y984" s="853"/>
      <c r="Z984" s="853"/>
      <c r="AA984" s="837"/>
      <c r="AB984" s="838"/>
      <c r="AC984" s="838"/>
      <c r="AD984" s="841"/>
      <c r="AE984" s="853"/>
      <c r="AF984" s="853"/>
      <c r="AG984" s="842"/>
      <c r="AH984" s="842"/>
      <c r="AI984" s="842"/>
      <c r="AJ984" s="842"/>
      <c r="AK984" s="839"/>
      <c r="AL984" s="839"/>
      <c r="AM984" s="839"/>
      <c r="AN984" s="853"/>
      <c r="AO984" s="853"/>
      <c r="AP984" s="849">
        <f t="shared" si="244"/>
        <v>0</v>
      </c>
      <c r="AQ984" s="849"/>
      <c r="AR984" s="849"/>
      <c r="AS984" s="849"/>
      <c r="AT984" s="855"/>
      <c r="AU984" s="855"/>
      <c r="AV984" s="834"/>
      <c r="AW984" s="834"/>
      <c r="AX984" s="834"/>
      <c r="AY984" s="834"/>
      <c r="AZ984" s="834"/>
      <c r="BA984" s="834"/>
      <c r="BB984" s="834"/>
      <c r="BC984" s="834"/>
      <c r="BD984" s="834"/>
      <c r="BE984" s="834"/>
      <c r="BF984" s="834"/>
      <c r="BG984" s="842"/>
      <c r="BH984" s="843"/>
      <c r="BI984" s="843"/>
      <c r="ET984" s="33"/>
      <c r="EU984" s="37">
        <f t="shared" si="231"/>
        <v>0</v>
      </c>
      <c r="EV984" s="37" t="str">
        <f t="shared" si="232"/>
        <v/>
      </c>
      <c r="EX984" s="21">
        <f>IF(AND(OR($M984=PL①!$A$25,$M984=PL①!$A$26,$M984=PL①!$A$27),OR($AG984=PL①!$H$26,$AG984=PL①!$H$27,$AG984=PL①!$H$28)),1,0)</f>
        <v>0</v>
      </c>
      <c r="EY984" s="21">
        <f t="shared" si="233"/>
        <v>0</v>
      </c>
      <c r="EZ984" s="112">
        <f>IF($EY984=0,1,IF($O$73="",0,VLOOKUP($O$73,PL②!$A$58:$P$1517,$EY984))+IF($AD$73="",0,VLOOKUP($AD$73,PL②!$A$58:$P$1517,$EY984))+IF($AS$73="",0,VLOOKUP($AS$73,PL②!$A$58:$P$1517,$EY984)))</f>
        <v>1</v>
      </c>
      <c r="FA984" s="21" t="str">
        <f t="shared" si="234"/>
        <v/>
      </c>
      <c r="FB984" s="112"/>
      <c r="FC984" s="21">
        <f>IF(OR($M984=PL①!$A$25,$M984=PL①!$A$26,$M984=PL①!$A$28,$M984=PL①!$A$29),1,0)</f>
        <v>0</v>
      </c>
      <c r="FF984" s="21">
        <f t="shared" si="235"/>
        <v>0</v>
      </c>
      <c r="FG984" s="21">
        <f t="shared" si="236"/>
        <v>0</v>
      </c>
      <c r="FH984" s="21">
        <f>IF(AND($AG984=PL①!$H$29,OR(入力①申請書項目!$M984=PL①!$A$25,入力①申請書項目!$M984=PL①!$A$26,入力①申請書項目!$M984=PL①!$A$27)),1,0)</f>
        <v>0</v>
      </c>
      <c r="FI984" s="21">
        <f>IF(AND($O$69=PL②!$G$1,入力①申請書項目!$AG984=PL①!$H$26,OR(入力①申請書項目!$M984=PL①!$A$25,入力①申請書項目!$M984=PL①!$A$26,入力①申請書項目!$M984=PL①!$A$28,入力①申請書項目!$M984=PL①!$A$29)),1,0)</f>
        <v>0</v>
      </c>
      <c r="FJ984" s="21">
        <f>IF(AND($AT984=PL①!$D$26,OR(入力①申請書項目!$M984=PL①!$A$25,入力①申請書項目!$M984=PL①!$A$26,入力①申請書項目!$M984=PL①!$A$27)),1,0)</f>
        <v>0</v>
      </c>
      <c r="FL984" s="37" t="str">
        <f t="shared" si="237"/>
        <v/>
      </c>
      <c r="FM984" s="37" t="str">
        <f t="shared" si="238"/>
        <v/>
      </c>
      <c r="FN984" s="37" t="str">
        <f t="shared" si="239"/>
        <v/>
      </c>
      <c r="FO984" s="37" t="str">
        <f t="shared" si="240"/>
        <v/>
      </c>
      <c r="FP984" s="37" t="str">
        <f t="shared" si="241"/>
        <v/>
      </c>
      <c r="FR984" s="54">
        <f t="shared" si="242"/>
        <v>1</v>
      </c>
      <c r="FS984" s="54" t="str">
        <f t="shared" si="243"/>
        <v/>
      </c>
    </row>
    <row r="985" spans="4:175">
      <c r="D985" s="410">
        <v>817</v>
      </c>
      <c r="E985" s="842"/>
      <c r="F985" s="843"/>
      <c r="G985" s="842"/>
      <c r="H985" s="843"/>
      <c r="I985" s="843"/>
      <c r="J985" s="842"/>
      <c r="K985" s="843"/>
      <c r="L985" s="843"/>
      <c r="M985" s="842"/>
      <c r="N985" s="842"/>
      <c r="O985" s="842"/>
      <c r="P985" s="842"/>
      <c r="Q985" s="853"/>
      <c r="R985" s="853"/>
      <c r="S985" s="853"/>
      <c r="T985" s="853"/>
      <c r="U985" s="853"/>
      <c r="V985" s="853"/>
      <c r="W985" s="853"/>
      <c r="X985" s="853"/>
      <c r="Y985" s="853"/>
      <c r="Z985" s="853"/>
      <c r="AA985" s="835"/>
      <c r="AB985" s="836"/>
      <c r="AC985" s="836"/>
      <c r="AD985" s="840"/>
      <c r="AE985" s="840"/>
      <c r="AF985" s="841"/>
      <c r="AG985" s="850"/>
      <c r="AH985" s="851"/>
      <c r="AI985" s="851"/>
      <c r="AJ985" s="852"/>
      <c r="AK985" s="839"/>
      <c r="AL985" s="839"/>
      <c r="AM985" s="839"/>
      <c r="AN985" s="854"/>
      <c r="AO985" s="840"/>
      <c r="AP985" s="849">
        <f t="shared" si="244"/>
        <v>0</v>
      </c>
      <c r="AQ985" s="849"/>
      <c r="AR985" s="849"/>
      <c r="AS985" s="849"/>
      <c r="AT985" s="847"/>
      <c r="AU985" s="848"/>
      <c r="AV985" s="834"/>
      <c r="AW985" s="834"/>
      <c r="AX985" s="834"/>
      <c r="AY985" s="834"/>
      <c r="AZ985" s="834"/>
      <c r="BA985" s="834"/>
      <c r="BB985" s="834"/>
      <c r="BC985" s="834"/>
      <c r="BD985" s="844"/>
      <c r="BE985" s="845"/>
      <c r="BF985" s="846"/>
      <c r="BG985" s="842"/>
      <c r="BH985" s="843"/>
      <c r="BI985" s="843"/>
      <c r="ET985" s="33"/>
      <c r="EU985" s="37">
        <f t="shared" si="231"/>
        <v>0</v>
      </c>
      <c r="EV985" s="37" t="str">
        <f t="shared" si="232"/>
        <v/>
      </c>
      <c r="EX985" s="21">
        <f>IF(AND(OR($M985=PL①!$A$25,$M985=PL①!$A$26,$M985=PL①!$A$27),OR($AG985=PL①!$H$26,$AG985=PL①!$H$27,$AG985=PL①!$H$28)),1,0)</f>
        <v>0</v>
      </c>
      <c r="EY985" s="21">
        <f t="shared" si="233"/>
        <v>0</v>
      </c>
      <c r="EZ985" s="112">
        <f>IF($EY985=0,1,IF($O$73="",0,VLOOKUP($O$73,PL②!$A$58:$P$1517,$EY985))+IF($AD$73="",0,VLOOKUP($AD$73,PL②!$A$58:$P$1517,$EY985))+IF($AS$73="",0,VLOOKUP($AS$73,PL②!$A$58:$P$1517,$EY985)))</f>
        <v>1</v>
      </c>
      <c r="FA985" s="21" t="str">
        <f t="shared" si="234"/>
        <v/>
      </c>
      <c r="FB985" s="112"/>
      <c r="FC985" s="21">
        <f>IF(OR($M985=PL①!$A$25,$M985=PL①!$A$26,$M985=PL①!$A$28,$M985=PL①!$A$29),1,0)</f>
        <v>0</v>
      </c>
      <c r="FF985" s="21">
        <f t="shared" si="235"/>
        <v>0</v>
      </c>
      <c r="FG985" s="21">
        <f t="shared" si="236"/>
        <v>0</v>
      </c>
      <c r="FH985" s="21">
        <f>IF(AND($AG985=PL①!$H$29,OR(入力①申請書項目!$M985=PL①!$A$25,入力①申請書項目!$M985=PL①!$A$26,入力①申請書項目!$M985=PL①!$A$27)),1,0)</f>
        <v>0</v>
      </c>
      <c r="FI985" s="21">
        <f>IF(AND($O$69=PL②!$G$1,入力①申請書項目!$AG985=PL①!$H$26,OR(入力①申請書項目!$M985=PL①!$A$25,入力①申請書項目!$M985=PL①!$A$26,入力①申請書項目!$M985=PL①!$A$28,入力①申請書項目!$M985=PL①!$A$29)),1,0)</f>
        <v>0</v>
      </c>
      <c r="FJ985" s="21">
        <f>IF(AND($AT985=PL①!$D$26,OR(入力①申請書項目!$M985=PL①!$A$25,入力①申請書項目!$M985=PL①!$A$26,入力①申請書項目!$M985=PL①!$A$27)),1,0)</f>
        <v>0</v>
      </c>
      <c r="FL985" s="37" t="str">
        <f t="shared" si="237"/>
        <v/>
      </c>
      <c r="FM985" s="37" t="str">
        <f t="shared" si="238"/>
        <v/>
      </c>
      <c r="FN985" s="37" t="str">
        <f t="shared" si="239"/>
        <v/>
      </c>
      <c r="FO985" s="37" t="str">
        <f t="shared" si="240"/>
        <v/>
      </c>
      <c r="FP985" s="37" t="str">
        <f t="shared" si="241"/>
        <v/>
      </c>
      <c r="FR985" s="54">
        <f t="shared" si="242"/>
        <v>1</v>
      </c>
      <c r="FS985" s="54" t="str">
        <f t="shared" si="243"/>
        <v/>
      </c>
    </row>
    <row r="986" spans="4:175">
      <c r="D986" s="410">
        <v>818</v>
      </c>
      <c r="E986" s="842"/>
      <c r="F986" s="843"/>
      <c r="G986" s="842"/>
      <c r="H986" s="843"/>
      <c r="I986" s="843"/>
      <c r="J986" s="842"/>
      <c r="K986" s="843"/>
      <c r="L986" s="843"/>
      <c r="M986" s="842"/>
      <c r="N986" s="842"/>
      <c r="O986" s="842"/>
      <c r="P986" s="842"/>
      <c r="Q986" s="853"/>
      <c r="R986" s="853"/>
      <c r="S986" s="853"/>
      <c r="T986" s="853"/>
      <c r="U986" s="853"/>
      <c r="V986" s="853"/>
      <c r="W986" s="853"/>
      <c r="X986" s="853"/>
      <c r="Y986" s="853"/>
      <c r="Z986" s="853"/>
      <c r="AA986" s="835"/>
      <c r="AB986" s="836"/>
      <c r="AC986" s="836"/>
      <c r="AD986" s="841"/>
      <c r="AE986" s="853"/>
      <c r="AF986" s="853"/>
      <c r="AG986" s="842"/>
      <c r="AH986" s="842"/>
      <c r="AI986" s="842"/>
      <c r="AJ986" s="842"/>
      <c r="AK986" s="839"/>
      <c r="AL986" s="839"/>
      <c r="AM986" s="839"/>
      <c r="AN986" s="853"/>
      <c r="AO986" s="853"/>
      <c r="AP986" s="849">
        <f t="shared" si="244"/>
        <v>0</v>
      </c>
      <c r="AQ986" s="849"/>
      <c r="AR986" s="849"/>
      <c r="AS986" s="849"/>
      <c r="AT986" s="855"/>
      <c r="AU986" s="855"/>
      <c r="AV986" s="834"/>
      <c r="AW986" s="834"/>
      <c r="AX986" s="834"/>
      <c r="AY986" s="834"/>
      <c r="AZ986" s="834"/>
      <c r="BA986" s="834"/>
      <c r="BB986" s="834"/>
      <c r="BC986" s="834"/>
      <c r="BD986" s="834"/>
      <c r="BE986" s="834"/>
      <c r="BF986" s="834"/>
      <c r="BG986" s="842"/>
      <c r="BH986" s="843"/>
      <c r="BI986" s="843"/>
      <c r="ET986" s="33"/>
      <c r="EU986" s="37">
        <f t="shared" si="231"/>
        <v>0</v>
      </c>
      <c r="EV986" s="37" t="str">
        <f t="shared" si="232"/>
        <v/>
      </c>
      <c r="EX986" s="21">
        <f>IF(AND(OR($M986=PL①!$A$25,$M986=PL①!$A$26,$M986=PL①!$A$27),OR($AG986=PL①!$H$26,$AG986=PL①!$H$27,$AG986=PL①!$H$28)),1,0)</f>
        <v>0</v>
      </c>
      <c r="EY986" s="21">
        <f t="shared" si="233"/>
        <v>0</v>
      </c>
      <c r="EZ986" s="112">
        <f>IF($EY986=0,1,IF($O$73="",0,VLOOKUP($O$73,PL②!$A$58:$P$1517,$EY986))+IF($AD$73="",0,VLOOKUP($AD$73,PL②!$A$58:$P$1517,$EY986))+IF($AS$73="",0,VLOOKUP($AS$73,PL②!$A$58:$P$1517,$EY986)))</f>
        <v>1</v>
      </c>
      <c r="FA986" s="21" t="str">
        <f t="shared" si="234"/>
        <v/>
      </c>
      <c r="FB986" s="112"/>
      <c r="FC986" s="21">
        <f>IF(OR($M986=PL①!$A$25,$M986=PL①!$A$26,$M986=PL①!$A$28,$M986=PL①!$A$29),1,0)</f>
        <v>0</v>
      </c>
      <c r="FF986" s="21">
        <f t="shared" si="235"/>
        <v>0</v>
      </c>
      <c r="FG986" s="21">
        <f t="shared" si="236"/>
        <v>0</v>
      </c>
      <c r="FH986" s="21">
        <f>IF(AND($AG986=PL①!$H$29,OR(入力①申請書項目!$M986=PL①!$A$25,入力①申請書項目!$M986=PL①!$A$26,入力①申請書項目!$M986=PL①!$A$27)),1,0)</f>
        <v>0</v>
      </c>
      <c r="FI986" s="21">
        <f>IF(AND($O$69=PL②!$G$1,入力①申請書項目!$AG986=PL①!$H$26,OR(入力①申請書項目!$M986=PL①!$A$25,入力①申請書項目!$M986=PL①!$A$26,入力①申請書項目!$M986=PL①!$A$28,入力①申請書項目!$M986=PL①!$A$29)),1,0)</f>
        <v>0</v>
      </c>
      <c r="FJ986" s="21">
        <f>IF(AND($AT986=PL①!$D$26,OR(入力①申請書項目!$M986=PL①!$A$25,入力①申請書項目!$M986=PL①!$A$26,入力①申請書項目!$M986=PL①!$A$27)),1,0)</f>
        <v>0</v>
      </c>
      <c r="FL986" s="37" t="str">
        <f t="shared" si="237"/>
        <v/>
      </c>
      <c r="FM986" s="37" t="str">
        <f t="shared" si="238"/>
        <v/>
      </c>
      <c r="FN986" s="37" t="str">
        <f t="shared" si="239"/>
        <v/>
      </c>
      <c r="FO986" s="37" t="str">
        <f t="shared" si="240"/>
        <v/>
      </c>
      <c r="FP986" s="37" t="str">
        <f t="shared" si="241"/>
        <v/>
      </c>
      <c r="FR986" s="54">
        <f t="shared" si="242"/>
        <v>1</v>
      </c>
      <c r="FS986" s="54" t="str">
        <f t="shared" si="243"/>
        <v/>
      </c>
    </row>
    <row r="987" spans="4:175">
      <c r="D987" s="410">
        <v>819</v>
      </c>
      <c r="E987" s="842"/>
      <c r="F987" s="843"/>
      <c r="G987" s="842"/>
      <c r="H987" s="843"/>
      <c r="I987" s="843"/>
      <c r="J987" s="842"/>
      <c r="K987" s="843"/>
      <c r="L987" s="843"/>
      <c r="M987" s="842"/>
      <c r="N987" s="842"/>
      <c r="O987" s="842"/>
      <c r="P987" s="842"/>
      <c r="Q987" s="853"/>
      <c r="R987" s="853"/>
      <c r="S987" s="853"/>
      <c r="T987" s="853"/>
      <c r="U987" s="853"/>
      <c r="V987" s="853"/>
      <c r="W987" s="853"/>
      <c r="X987" s="853"/>
      <c r="Y987" s="853"/>
      <c r="Z987" s="853"/>
      <c r="AA987" s="837"/>
      <c r="AB987" s="838"/>
      <c r="AC987" s="838"/>
      <c r="AD987" s="841"/>
      <c r="AE987" s="853"/>
      <c r="AF987" s="853"/>
      <c r="AG987" s="842"/>
      <c r="AH987" s="842"/>
      <c r="AI987" s="842"/>
      <c r="AJ987" s="842"/>
      <c r="AK987" s="839"/>
      <c r="AL987" s="839"/>
      <c r="AM987" s="839"/>
      <c r="AN987" s="853"/>
      <c r="AO987" s="853"/>
      <c r="AP987" s="849">
        <f t="shared" si="244"/>
        <v>0</v>
      </c>
      <c r="AQ987" s="849"/>
      <c r="AR987" s="849"/>
      <c r="AS987" s="849"/>
      <c r="AT987" s="855"/>
      <c r="AU987" s="855"/>
      <c r="AV987" s="834"/>
      <c r="AW987" s="834"/>
      <c r="AX987" s="834"/>
      <c r="AY987" s="834"/>
      <c r="AZ987" s="834"/>
      <c r="BA987" s="834"/>
      <c r="BB987" s="834"/>
      <c r="BC987" s="834"/>
      <c r="BD987" s="834"/>
      <c r="BE987" s="834"/>
      <c r="BF987" s="834"/>
      <c r="BG987" s="842"/>
      <c r="BH987" s="843"/>
      <c r="BI987" s="843"/>
      <c r="ET987" s="33"/>
      <c r="EU987" s="37">
        <f t="shared" si="231"/>
        <v>0</v>
      </c>
      <c r="EV987" s="37" t="str">
        <f t="shared" si="232"/>
        <v/>
      </c>
      <c r="EX987" s="21">
        <f>IF(AND(OR($M987=PL①!$A$25,$M987=PL①!$A$26,$M987=PL①!$A$27),OR($AG987=PL①!$H$26,$AG987=PL①!$H$27,$AG987=PL①!$H$28)),1,0)</f>
        <v>0</v>
      </c>
      <c r="EY987" s="21">
        <f t="shared" si="233"/>
        <v>0</v>
      </c>
      <c r="EZ987" s="112">
        <f>IF($EY987=0,1,IF($O$73="",0,VLOOKUP($O$73,PL②!$A$58:$P$1517,$EY987))+IF($AD$73="",0,VLOOKUP($AD$73,PL②!$A$58:$P$1517,$EY987))+IF($AS$73="",0,VLOOKUP($AS$73,PL②!$A$58:$P$1517,$EY987)))</f>
        <v>1</v>
      </c>
      <c r="FA987" s="21" t="str">
        <f t="shared" si="234"/>
        <v/>
      </c>
      <c r="FB987" s="112"/>
      <c r="FC987" s="21">
        <f>IF(OR($M987=PL①!$A$25,$M987=PL①!$A$26,$M987=PL①!$A$28,$M987=PL①!$A$29),1,0)</f>
        <v>0</v>
      </c>
      <c r="FF987" s="21">
        <f t="shared" si="235"/>
        <v>0</v>
      </c>
      <c r="FG987" s="21">
        <f t="shared" si="236"/>
        <v>0</v>
      </c>
      <c r="FH987" s="21">
        <f>IF(AND($AG987=PL①!$H$29,OR(入力①申請書項目!$M987=PL①!$A$25,入力①申請書項目!$M987=PL①!$A$26,入力①申請書項目!$M987=PL①!$A$27)),1,0)</f>
        <v>0</v>
      </c>
      <c r="FI987" s="21">
        <f>IF(AND($O$69=PL②!$G$1,入力①申請書項目!$AG987=PL①!$H$26,OR(入力①申請書項目!$M987=PL①!$A$25,入力①申請書項目!$M987=PL①!$A$26,入力①申請書項目!$M987=PL①!$A$28,入力①申請書項目!$M987=PL①!$A$29)),1,0)</f>
        <v>0</v>
      </c>
      <c r="FJ987" s="21">
        <f>IF(AND($AT987=PL①!$D$26,OR(入力①申請書項目!$M987=PL①!$A$25,入力①申請書項目!$M987=PL①!$A$26,入力①申請書項目!$M987=PL①!$A$27)),1,0)</f>
        <v>0</v>
      </c>
      <c r="FL987" s="37" t="str">
        <f t="shared" si="237"/>
        <v/>
      </c>
      <c r="FM987" s="37" t="str">
        <f t="shared" si="238"/>
        <v/>
      </c>
      <c r="FN987" s="37" t="str">
        <f t="shared" si="239"/>
        <v/>
      </c>
      <c r="FO987" s="37" t="str">
        <f t="shared" si="240"/>
        <v/>
      </c>
      <c r="FP987" s="37" t="str">
        <f t="shared" si="241"/>
        <v/>
      </c>
      <c r="FR987" s="54">
        <f t="shared" si="242"/>
        <v>1</v>
      </c>
      <c r="FS987" s="54" t="str">
        <f t="shared" si="243"/>
        <v/>
      </c>
    </row>
    <row r="988" spans="4:175">
      <c r="D988" s="410">
        <v>820</v>
      </c>
      <c r="E988" s="842"/>
      <c r="F988" s="843"/>
      <c r="G988" s="842"/>
      <c r="H988" s="843"/>
      <c r="I988" s="843"/>
      <c r="J988" s="842"/>
      <c r="K988" s="843"/>
      <c r="L988" s="843"/>
      <c r="M988" s="842"/>
      <c r="N988" s="842"/>
      <c r="O988" s="842"/>
      <c r="P988" s="842"/>
      <c r="Q988" s="853"/>
      <c r="R988" s="853"/>
      <c r="S988" s="853"/>
      <c r="T988" s="853"/>
      <c r="U988" s="853"/>
      <c r="V988" s="853"/>
      <c r="W988" s="853"/>
      <c r="X988" s="853"/>
      <c r="Y988" s="853"/>
      <c r="Z988" s="853"/>
      <c r="AA988" s="835"/>
      <c r="AB988" s="836"/>
      <c r="AC988" s="836"/>
      <c r="AD988" s="840"/>
      <c r="AE988" s="840"/>
      <c r="AF988" s="841"/>
      <c r="AG988" s="850"/>
      <c r="AH988" s="851"/>
      <c r="AI988" s="851"/>
      <c r="AJ988" s="852"/>
      <c r="AK988" s="839"/>
      <c r="AL988" s="839"/>
      <c r="AM988" s="839"/>
      <c r="AN988" s="854"/>
      <c r="AO988" s="840"/>
      <c r="AP988" s="849">
        <f t="shared" si="244"/>
        <v>0</v>
      </c>
      <c r="AQ988" s="849"/>
      <c r="AR988" s="849"/>
      <c r="AS988" s="849"/>
      <c r="AT988" s="847"/>
      <c r="AU988" s="848"/>
      <c r="AV988" s="834"/>
      <c r="AW988" s="834"/>
      <c r="AX988" s="834"/>
      <c r="AY988" s="834"/>
      <c r="AZ988" s="834"/>
      <c r="BA988" s="834"/>
      <c r="BB988" s="834"/>
      <c r="BC988" s="834"/>
      <c r="BD988" s="844"/>
      <c r="BE988" s="845"/>
      <c r="BF988" s="846"/>
      <c r="BG988" s="842"/>
      <c r="BH988" s="843"/>
      <c r="BI988" s="843"/>
      <c r="ET988" s="33"/>
      <c r="EU988" s="37">
        <f t="shared" si="231"/>
        <v>0</v>
      </c>
      <c r="EV988" s="37" t="str">
        <f t="shared" si="232"/>
        <v/>
      </c>
      <c r="EX988" s="21">
        <f>IF(AND(OR($M988=PL①!$A$25,$M988=PL①!$A$26,$M988=PL①!$A$27),OR($AG988=PL①!$H$26,$AG988=PL①!$H$27,$AG988=PL①!$H$28)),1,0)</f>
        <v>0</v>
      </c>
      <c r="EY988" s="21">
        <f t="shared" si="233"/>
        <v>0</v>
      </c>
      <c r="EZ988" s="112">
        <f>IF($EY988=0,1,IF($O$73="",0,VLOOKUP($O$73,PL②!$A$58:$P$1517,$EY988))+IF($AD$73="",0,VLOOKUP($AD$73,PL②!$A$58:$P$1517,$EY988))+IF($AS$73="",0,VLOOKUP($AS$73,PL②!$A$58:$P$1517,$EY988)))</f>
        <v>1</v>
      </c>
      <c r="FA988" s="21" t="str">
        <f t="shared" si="234"/>
        <v/>
      </c>
      <c r="FB988" s="112"/>
      <c r="FC988" s="21">
        <f>IF(OR($M988=PL①!$A$25,$M988=PL①!$A$26,$M988=PL①!$A$28,$M988=PL①!$A$29),1,0)</f>
        <v>0</v>
      </c>
      <c r="FF988" s="21">
        <f t="shared" si="235"/>
        <v>0</v>
      </c>
      <c r="FG988" s="21">
        <f t="shared" si="236"/>
        <v>0</v>
      </c>
      <c r="FH988" s="21">
        <f>IF(AND($AG988=PL①!$H$29,OR(入力①申請書項目!$M988=PL①!$A$25,入力①申請書項目!$M988=PL①!$A$26,入力①申請書項目!$M988=PL①!$A$27)),1,0)</f>
        <v>0</v>
      </c>
      <c r="FI988" s="21">
        <f>IF(AND($O$69=PL②!$G$1,入力①申請書項目!$AG988=PL①!$H$26,OR(入力①申請書項目!$M988=PL①!$A$25,入力①申請書項目!$M988=PL①!$A$26,入力①申請書項目!$M988=PL①!$A$28,入力①申請書項目!$M988=PL①!$A$29)),1,0)</f>
        <v>0</v>
      </c>
      <c r="FJ988" s="21">
        <f>IF(AND($AT988=PL①!$D$26,OR(入力①申請書項目!$M988=PL①!$A$25,入力①申請書項目!$M988=PL①!$A$26,入力①申請書項目!$M988=PL①!$A$27)),1,0)</f>
        <v>0</v>
      </c>
      <c r="FL988" s="37" t="str">
        <f t="shared" si="237"/>
        <v/>
      </c>
      <c r="FM988" s="37" t="str">
        <f t="shared" si="238"/>
        <v/>
      </c>
      <c r="FN988" s="37" t="str">
        <f t="shared" si="239"/>
        <v/>
      </c>
      <c r="FO988" s="37" t="str">
        <f t="shared" si="240"/>
        <v/>
      </c>
      <c r="FP988" s="37" t="str">
        <f t="shared" si="241"/>
        <v/>
      </c>
      <c r="FR988" s="54">
        <f t="shared" si="242"/>
        <v>1</v>
      </c>
      <c r="FS988" s="54" t="str">
        <f t="shared" si="243"/>
        <v/>
      </c>
    </row>
    <row r="989" spans="4:175">
      <c r="D989" s="410">
        <v>821</v>
      </c>
      <c r="E989" s="842"/>
      <c r="F989" s="843"/>
      <c r="G989" s="842"/>
      <c r="H989" s="843"/>
      <c r="I989" s="843"/>
      <c r="J989" s="842"/>
      <c r="K989" s="843"/>
      <c r="L989" s="843"/>
      <c r="M989" s="842"/>
      <c r="N989" s="842"/>
      <c r="O989" s="842"/>
      <c r="P989" s="842"/>
      <c r="Q989" s="853"/>
      <c r="R989" s="853"/>
      <c r="S989" s="853"/>
      <c r="T989" s="853"/>
      <c r="U989" s="853"/>
      <c r="V989" s="853"/>
      <c r="W989" s="853"/>
      <c r="X989" s="853"/>
      <c r="Y989" s="853"/>
      <c r="Z989" s="853"/>
      <c r="AA989" s="835"/>
      <c r="AB989" s="836"/>
      <c r="AC989" s="836"/>
      <c r="AD989" s="841"/>
      <c r="AE989" s="853"/>
      <c r="AF989" s="853"/>
      <c r="AG989" s="842"/>
      <c r="AH989" s="842"/>
      <c r="AI989" s="842"/>
      <c r="AJ989" s="842"/>
      <c r="AK989" s="839"/>
      <c r="AL989" s="839"/>
      <c r="AM989" s="839"/>
      <c r="AN989" s="853"/>
      <c r="AO989" s="853"/>
      <c r="AP989" s="849">
        <f t="shared" si="244"/>
        <v>0</v>
      </c>
      <c r="AQ989" s="849"/>
      <c r="AR989" s="849"/>
      <c r="AS989" s="849"/>
      <c r="AT989" s="855"/>
      <c r="AU989" s="855"/>
      <c r="AV989" s="834"/>
      <c r="AW989" s="834"/>
      <c r="AX989" s="834"/>
      <c r="AY989" s="834"/>
      <c r="AZ989" s="834"/>
      <c r="BA989" s="834"/>
      <c r="BB989" s="834"/>
      <c r="BC989" s="834"/>
      <c r="BD989" s="834"/>
      <c r="BE989" s="834"/>
      <c r="BF989" s="834"/>
      <c r="BG989" s="842"/>
      <c r="BH989" s="843"/>
      <c r="BI989" s="843"/>
      <c r="ET989" s="33"/>
      <c r="EU989" s="37">
        <f t="shared" si="231"/>
        <v>0</v>
      </c>
      <c r="EV989" s="37" t="str">
        <f t="shared" si="232"/>
        <v/>
      </c>
      <c r="EX989" s="21">
        <f>IF(AND(OR($M989=PL①!$A$25,$M989=PL①!$A$26,$M989=PL①!$A$27),OR($AG989=PL①!$H$26,$AG989=PL①!$H$27,$AG989=PL①!$H$28)),1,0)</f>
        <v>0</v>
      </c>
      <c r="EY989" s="21">
        <f t="shared" si="233"/>
        <v>0</v>
      </c>
      <c r="EZ989" s="112">
        <f>IF($EY989=0,1,IF($O$73="",0,VLOOKUP($O$73,PL②!$A$58:$P$1517,$EY989))+IF($AD$73="",0,VLOOKUP($AD$73,PL②!$A$58:$P$1517,$EY989))+IF($AS$73="",0,VLOOKUP($AS$73,PL②!$A$58:$P$1517,$EY989)))</f>
        <v>1</v>
      </c>
      <c r="FA989" s="21" t="str">
        <f t="shared" si="234"/>
        <v/>
      </c>
      <c r="FB989" s="112"/>
      <c r="FC989" s="21">
        <f>IF(OR($M989=PL①!$A$25,$M989=PL①!$A$26,$M989=PL①!$A$28,$M989=PL①!$A$29),1,0)</f>
        <v>0</v>
      </c>
      <c r="FF989" s="21">
        <f t="shared" si="235"/>
        <v>0</v>
      </c>
      <c r="FG989" s="21">
        <f t="shared" si="236"/>
        <v>0</v>
      </c>
      <c r="FH989" s="21">
        <f>IF(AND($AG989=PL①!$H$29,OR(入力①申請書項目!$M989=PL①!$A$25,入力①申請書項目!$M989=PL①!$A$26,入力①申請書項目!$M989=PL①!$A$27)),1,0)</f>
        <v>0</v>
      </c>
      <c r="FI989" s="21">
        <f>IF(AND($O$69=PL②!$G$1,入力①申請書項目!$AG989=PL①!$H$26,OR(入力①申請書項目!$M989=PL①!$A$25,入力①申請書項目!$M989=PL①!$A$26,入力①申請書項目!$M989=PL①!$A$28,入力①申請書項目!$M989=PL①!$A$29)),1,0)</f>
        <v>0</v>
      </c>
      <c r="FJ989" s="21">
        <f>IF(AND($AT989=PL①!$D$26,OR(入力①申請書項目!$M989=PL①!$A$25,入力①申請書項目!$M989=PL①!$A$26,入力①申請書項目!$M989=PL①!$A$27)),1,0)</f>
        <v>0</v>
      </c>
      <c r="FL989" s="37" t="str">
        <f t="shared" si="237"/>
        <v/>
      </c>
      <c r="FM989" s="37" t="str">
        <f t="shared" si="238"/>
        <v/>
      </c>
      <c r="FN989" s="37" t="str">
        <f t="shared" si="239"/>
        <v/>
      </c>
      <c r="FO989" s="37" t="str">
        <f t="shared" si="240"/>
        <v/>
      </c>
      <c r="FP989" s="37" t="str">
        <f t="shared" si="241"/>
        <v/>
      </c>
      <c r="FR989" s="54">
        <f t="shared" si="242"/>
        <v>1</v>
      </c>
      <c r="FS989" s="54" t="str">
        <f t="shared" si="243"/>
        <v/>
      </c>
    </row>
    <row r="990" spans="4:175">
      <c r="D990" s="410">
        <v>822</v>
      </c>
      <c r="E990" s="842"/>
      <c r="F990" s="843"/>
      <c r="G990" s="842"/>
      <c r="H990" s="843"/>
      <c r="I990" s="843"/>
      <c r="J990" s="842"/>
      <c r="K990" s="843"/>
      <c r="L990" s="843"/>
      <c r="M990" s="842"/>
      <c r="N990" s="842"/>
      <c r="O990" s="842"/>
      <c r="P990" s="842"/>
      <c r="Q990" s="853"/>
      <c r="R990" s="853"/>
      <c r="S990" s="853"/>
      <c r="T990" s="853"/>
      <c r="U990" s="853"/>
      <c r="V990" s="853"/>
      <c r="W990" s="853"/>
      <c r="X990" s="853"/>
      <c r="Y990" s="853"/>
      <c r="Z990" s="853"/>
      <c r="AA990" s="837"/>
      <c r="AB990" s="838"/>
      <c r="AC990" s="838"/>
      <c r="AD990" s="841"/>
      <c r="AE990" s="853"/>
      <c r="AF990" s="853"/>
      <c r="AG990" s="842"/>
      <c r="AH990" s="842"/>
      <c r="AI990" s="842"/>
      <c r="AJ990" s="842"/>
      <c r="AK990" s="839"/>
      <c r="AL990" s="839"/>
      <c r="AM990" s="839"/>
      <c r="AN990" s="853"/>
      <c r="AO990" s="853"/>
      <c r="AP990" s="849">
        <f t="shared" si="244"/>
        <v>0</v>
      </c>
      <c r="AQ990" s="849"/>
      <c r="AR990" s="849"/>
      <c r="AS990" s="849"/>
      <c r="AT990" s="855"/>
      <c r="AU990" s="855"/>
      <c r="AV990" s="834"/>
      <c r="AW990" s="834"/>
      <c r="AX990" s="834"/>
      <c r="AY990" s="834"/>
      <c r="AZ990" s="834"/>
      <c r="BA990" s="834"/>
      <c r="BB990" s="834"/>
      <c r="BC990" s="834"/>
      <c r="BD990" s="834"/>
      <c r="BE990" s="834"/>
      <c r="BF990" s="834"/>
      <c r="BG990" s="842"/>
      <c r="BH990" s="843"/>
      <c r="BI990" s="843"/>
      <c r="ET990" s="33"/>
      <c r="EU990" s="37">
        <f t="shared" si="231"/>
        <v>0</v>
      </c>
      <c r="EV990" s="37" t="str">
        <f t="shared" si="232"/>
        <v/>
      </c>
      <c r="EX990" s="21">
        <f>IF(AND(OR($M990=PL①!$A$25,$M990=PL①!$A$26,$M990=PL①!$A$27),OR($AG990=PL①!$H$26,$AG990=PL①!$H$27,$AG990=PL①!$H$28)),1,0)</f>
        <v>0</v>
      </c>
      <c r="EY990" s="21">
        <f t="shared" si="233"/>
        <v>0</v>
      </c>
      <c r="EZ990" s="112">
        <f>IF($EY990=0,1,IF($O$73="",0,VLOOKUP($O$73,PL②!$A$58:$P$1517,$EY990))+IF($AD$73="",0,VLOOKUP($AD$73,PL②!$A$58:$P$1517,$EY990))+IF($AS$73="",0,VLOOKUP($AS$73,PL②!$A$58:$P$1517,$EY990)))</f>
        <v>1</v>
      </c>
      <c r="FA990" s="21" t="str">
        <f t="shared" si="234"/>
        <v/>
      </c>
      <c r="FB990" s="112"/>
      <c r="FC990" s="21">
        <f>IF(OR($M990=PL①!$A$25,$M990=PL①!$A$26,$M990=PL①!$A$28,$M990=PL①!$A$29),1,0)</f>
        <v>0</v>
      </c>
      <c r="FF990" s="21">
        <f t="shared" si="235"/>
        <v>0</v>
      </c>
      <c r="FG990" s="21">
        <f t="shared" si="236"/>
        <v>0</v>
      </c>
      <c r="FH990" s="21">
        <f>IF(AND($AG990=PL①!$H$29,OR(入力①申請書項目!$M990=PL①!$A$25,入力①申請書項目!$M990=PL①!$A$26,入力①申請書項目!$M990=PL①!$A$27)),1,0)</f>
        <v>0</v>
      </c>
      <c r="FI990" s="21">
        <f>IF(AND($O$69=PL②!$G$1,入力①申請書項目!$AG990=PL①!$H$26,OR(入力①申請書項目!$M990=PL①!$A$25,入力①申請書項目!$M990=PL①!$A$26,入力①申請書項目!$M990=PL①!$A$28,入力①申請書項目!$M990=PL①!$A$29)),1,0)</f>
        <v>0</v>
      </c>
      <c r="FJ990" s="21">
        <f>IF(AND($AT990=PL①!$D$26,OR(入力①申請書項目!$M990=PL①!$A$25,入力①申請書項目!$M990=PL①!$A$26,入力①申請書項目!$M990=PL①!$A$27)),1,0)</f>
        <v>0</v>
      </c>
      <c r="FL990" s="37" t="str">
        <f t="shared" si="237"/>
        <v/>
      </c>
      <c r="FM990" s="37" t="str">
        <f t="shared" si="238"/>
        <v/>
      </c>
      <c r="FN990" s="37" t="str">
        <f t="shared" si="239"/>
        <v/>
      </c>
      <c r="FO990" s="37" t="str">
        <f t="shared" si="240"/>
        <v/>
      </c>
      <c r="FP990" s="37" t="str">
        <f t="shared" si="241"/>
        <v/>
      </c>
      <c r="FR990" s="54">
        <f t="shared" si="242"/>
        <v>1</v>
      </c>
      <c r="FS990" s="54" t="str">
        <f t="shared" si="243"/>
        <v/>
      </c>
    </row>
    <row r="991" spans="4:175">
      <c r="D991" s="410">
        <v>823</v>
      </c>
      <c r="E991" s="842"/>
      <c r="F991" s="843"/>
      <c r="G991" s="842"/>
      <c r="H991" s="843"/>
      <c r="I991" s="843"/>
      <c r="J991" s="842"/>
      <c r="K991" s="843"/>
      <c r="L991" s="843"/>
      <c r="M991" s="842"/>
      <c r="N991" s="842"/>
      <c r="O991" s="842"/>
      <c r="P991" s="842"/>
      <c r="Q991" s="853"/>
      <c r="R991" s="853"/>
      <c r="S991" s="853"/>
      <c r="T991" s="853"/>
      <c r="U991" s="853"/>
      <c r="V991" s="853"/>
      <c r="W991" s="853"/>
      <c r="X991" s="853"/>
      <c r="Y991" s="853"/>
      <c r="Z991" s="853"/>
      <c r="AA991" s="835"/>
      <c r="AB991" s="836"/>
      <c r="AC991" s="836"/>
      <c r="AD991" s="840"/>
      <c r="AE991" s="840"/>
      <c r="AF991" s="841"/>
      <c r="AG991" s="850"/>
      <c r="AH991" s="851"/>
      <c r="AI991" s="851"/>
      <c r="AJ991" s="852"/>
      <c r="AK991" s="839"/>
      <c r="AL991" s="839"/>
      <c r="AM991" s="839"/>
      <c r="AN991" s="854"/>
      <c r="AO991" s="840"/>
      <c r="AP991" s="849">
        <f t="shared" si="244"/>
        <v>0</v>
      </c>
      <c r="AQ991" s="849"/>
      <c r="AR991" s="849"/>
      <c r="AS991" s="849"/>
      <c r="AT991" s="847"/>
      <c r="AU991" s="848"/>
      <c r="AV991" s="834"/>
      <c r="AW991" s="834"/>
      <c r="AX991" s="834"/>
      <c r="AY991" s="834"/>
      <c r="AZ991" s="834"/>
      <c r="BA991" s="834"/>
      <c r="BB991" s="834"/>
      <c r="BC991" s="834"/>
      <c r="BD991" s="844"/>
      <c r="BE991" s="845"/>
      <c r="BF991" s="846"/>
      <c r="BG991" s="842"/>
      <c r="BH991" s="843"/>
      <c r="BI991" s="843"/>
      <c r="ET991" s="33"/>
      <c r="EU991" s="37">
        <f t="shared" si="231"/>
        <v>0</v>
      </c>
      <c r="EV991" s="37" t="str">
        <f t="shared" si="232"/>
        <v/>
      </c>
      <c r="EX991" s="21">
        <f>IF(AND(OR($M991=PL①!$A$25,$M991=PL①!$A$26,$M991=PL①!$A$27),OR($AG991=PL①!$H$26,$AG991=PL①!$H$27,$AG991=PL①!$H$28)),1,0)</f>
        <v>0</v>
      </c>
      <c r="EY991" s="21">
        <f t="shared" si="233"/>
        <v>0</v>
      </c>
      <c r="EZ991" s="112">
        <f>IF($EY991=0,1,IF($O$73="",0,VLOOKUP($O$73,PL②!$A$58:$P$1517,$EY991))+IF($AD$73="",0,VLOOKUP($AD$73,PL②!$A$58:$P$1517,$EY991))+IF($AS$73="",0,VLOOKUP($AS$73,PL②!$A$58:$P$1517,$EY991)))</f>
        <v>1</v>
      </c>
      <c r="FA991" s="21" t="str">
        <f t="shared" si="234"/>
        <v/>
      </c>
      <c r="FB991" s="112"/>
      <c r="FC991" s="21">
        <f>IF(OR($M991=PL①!$A$25,$M991=PL①!$A$26,$M991=PL①!$A$28,$M991=PL①!$A$29),1,0)</f>
        <v>0</v>
      </c>
      <c r="FF991" s="21">
        <f t="shared" si="235"/>
        <v>0</v>
      </c>
      <c r="FG991" s="21">
        <f t="shared" si="236"/>
        <v>0</v>
      </c>
      <c r="FH991" s="21">
        <f>IF(AND($AG991=PL①!$H$29,OR(入力①申請書項目!$M991=PL①!$A$25,入力①申請書項目!$M991=PL①!$A$26,入力①申請書項目!$M991=PL①!$A$27)),1,0)</f>
        <v>0</v>
      </c>
      <c r="FI991" s="21">
        <f>IF(AND($O$69=PL②!$G$1,入力①申請書項目!$AG991=PL①!$H$26,OR(入力①申請書項目!$M991=PL①!$A$25,入力①申請書項目!$M991=PL①!$A$26,入力①申請書項目!$M991=PL①!$A$28,入力①申請書項目!$M991=PL①!$A$29)),1,0)</f>
        <v>0</v>
      </c>
      <c r="FJ991" s="21">
        <f>IF(AND($AT991=PL①!$D$26,OR(入力①申請書項目!$M991=PL①!$A$25,入力①申請書項目!$M991=PL①!$A$26,入力①申請書項目!$M991=PL①!$A$27)),1,0)</f>
        <v>0</v>
      </c>
      <c r="FL991" s="37" t="str">
        <f t="shared" si="237"/>
        <v/>
      </c>
      <c r="FM991" s="37" t="str">
        <f t="shared" si="238"/>
        <v/>
      </c>
      <c r="FN991" s="37" t="str">
        <f t="shared" si="239"/>
        <v/>
      </c>
      <c r="FO991" s="37" t="str">
        <f t="shared" si="240"/>
        <v/>
      </c>
      <c r="FP991" s="37" t="str">
        <f t="shared" si="241"/>
        <v/>
      </c>
      <c r="FR991" s="54">
        <f t="shared" si="242"/>
        <v>1</v>
      </c>
      <c r="FS991" s="54" t="str">
        <f t="shared" si="243"/>
        <v/>
      </c>
    </row>
    <row r="992" spans="4:175">
      <c r="D992" s="410">
        <v>824</v>
      </c>
      <c r="E992" s="842"/>
      <c r="F992" s="843"/>
      <c r="G992" s="842"/>
      <c r="H992" s="843"/>
      <c r="I992" s="843"/>
      <c r="J992" s="842"/>
      <c r="K992" s="843"/>
      <c r="L992" s="843"/>
      <c r="M992" s="842"/>
      <c r="N992" s="842"/>
      <c r="O992" s="842"/>
      <c r="P992" s="842"/>
      <c r="Q992" s="853"/>
      <c r="R992" s="853"/>
      <c r="S992" s="853"/>
      <c r="T992" s="853"/>
      <c r="U992" s="853"/>
      <c r="V992" s="853"/>
      <c r="W992" s="853"/>
      <c r="X992" s="853"/>
      <c r="Y992" s="853"/>
      <c r="Z992" s="853"/>
      <c r="AA992" s="835"/>
      <c r="AB992" s="836"/>
      <c r="AC992" s="836"/>
      <c r="AD992" s="841"/>
      <c r="AE992" s="853"/>
      <c r="AF992" s="853"/>
      <c r="AG992" s="842"/>
      <c r="AH992" s="842"/>
      <c r="AI992" s="842"/>
      <c r="AJ992" s="842"/>
      <c r="AK992" s="839"/>
      <c r="AL992" s="839"/>
      <c r="AM992" s="839"/>
      <c r="AN992" s="853"/>
      <c r="AO992" s="853"/>
      <c r="AP992" s="849">
        <f t="shared" si="244"/>
        <v>0</v>
      </c>
      <c r="AQ992" s="849"/>
      <c r="AR992" s="849"/>
      <c r="AS992" s="849"/>
      <c r="AT992" s="855"/>
      <c r="AU992" s="855"/>
      <c r="AV992" s="834"/>
      <c r="AW992" s="834"/>
      <c r="AX992" s="834"/>
      <c r="AY992" s="834"/>
      <c r="AZ992" s="834"/>
      <c r="BA992" s="834"/>
      <c r="BB992" s="834"/>
      <c r="BC992" s="834"/>
      <c r="BD992" s="834"/>
      <c r="BE992" s="834"/>
      <c r="BF992" s="834"/>
      <c r="BG992" s="842"/>
      <c r="BH992" s="843"/>
      <c r="BI992" s="843"/>
      <c r="ET992" s="33"/>
      <c r="EU992" s="37">
        <f t="shared" si="231"/>
        <v>0</v>
      </c>
      <c r="EV992" s="37" t="str">
        <f t="shared" si="232"/>
        <v/>
      </c>
      <c r="EX992" s="21">
        <f>IF(AND(OR($M992=PL①!$A$25,$M992=PL①!$A$26,$M992=PL①!$A$27),OR($AG992=PL①!$H$26,$AG992=PL①!$H$27,$AG992=PL①!$H$28)),1,0)</f>
        <v>0</v>
      </c>
      <c r="EY992" s="21">
        <f t="shared" si="233"/>
        <v>0</v>
      </c>
      <c r="EZ992" s="112">
        <f>IF($EY992=0,1,IF($O$73="",0,VLOOKUP($O$73,PL②!$A$58:$P$1517,$EY992))+IF($AD$73="",0,VLOOKUP($AD$73,PL②!$A$58:$P$1517,$EY992))+IF($AS$73="",0,VLOOKUP($AS$73,PL②!$A$58:$P$1517,$EY992)))</f>
        <v>1</v>
      </c>
      <c r="FA992" s="21" t="str">
        <f t="shared" si="234"/>
        <v/>
      </c>
      <c r="FB992" s="112"/>
      <c r="FC992" s="21">
        <f>IF(OR($M992=PL①!$A$25,$M992=PL①!$A$26,$M992=PL①!$A$28,$M992=PL①!$A$29),1,0)</f>
        <v>0</v>
      </c>
      <c r="FF992" s="21">
        <f t="shared" si="235"/>
        <v>0</v>
      </c>
      <c r="FG992" s="21">
        <f t="shared" si="236"/>
        <v>0</v>
      </c>
      <c r="FH992" s="21">
        <f>IF(AND($AG992=PL①!$H$29,OR(入力①申請書項目!$M992=PL①!$A$25,入力①申請書項目!$M992=PL①!$A$26,入力①申請書項目!$M992=PL①!$A$27)),1,0)</f>
        <v>0</v>
      </c>
      <c r="FI992" s="21">
        <f>IF(AND($O$69=PL②!$G$1,入力①申請書項目!$AG992=PL①!$H$26,OR(入力①申請書項目!$M992=PL①!$A$25,入力①申請書項目!$M992=PL①!$A$26,入力①申請書項目!$M992=PL①!$A$28,入力①申請書項目!$M992=PL①!$A$29)),1,0)</f>
        <v>0</v>
      </c>
      <c r="FJ992" s="21">
        <f>IF(AND($AT992=PL①!$D$26,OR(入力①申請書項目!$M992=PL①!$A$25,入力①申請書項目!$M992=PL①!$A$26,入力①申請書項目!$M992=PL①!$A$27)),1,0)</f>
        <v>0</v>
      </c>
      <c r="FL992" s="37" t="str">
        <f t="shared" si="237"/>
        <v/>
      </c>
      <c r="FM992" s="37" t="str">
        <f t="shared" si="238"/>
        <v/>
      </c>
      <c r="FN992" s="37" t="str">
        <f t="shared" si="239"/>
        <v/>
      </c>
      <c r="FO992" s="37" t="str">
        <f t="shared" si="240"/>
        <v/>
      </c>
      <c r="FP992" s="37" t="str">
        <f t="shared" si="241"/>
        <v/>
      </c>
      <c r="FR992" s="54">
        <f t="shared" si="242"/>
        <v>1</v>
      </c>
      <c r="FS992" s="54" t="str">
        <f t="shared" si="243"/>
        <v/>
      </c>
    </row>
    <row r="993" spans="4:175">
      <c r="D993" s="410">
        <v>825</v>
      </c>
      <c r="E993" s="842"/>
      <c r="F993" s="843"/>
      <c r="G993" s="842"/>
      <c r="H993" s="843"/>
      <c r="I993" s="843"/>
      <c r="J993" s="842"/>
      <c r="K993" s="843"/>
      <c r="L993" s="843"/>
      <c r="M993" s="842"/>
      <c r="N993" s="842"/>
      <c r="O993" s="842"/>
      <c r="P993" s="842"/>
      <c r="Q993" s="853"/>
      <c r="R993" s="853"/>
      <c r="S993" s="853"/>
      <c r="T993" s="853"/>
      <c r="U993" s="853"/>
      <c r="V993" s="853"/>
      <c r="W993" s="853"/>
      <c r="X993" s="853"/>
      <c r="Y993" s="853"/>
      <c r="Z993" s="853"/>
      <c r="AA993" s="837"/>
      <c r="AB993" s="838"/>
      <c r="AC993" s="838"/>
      <c r="AD993" s="841"/>
      <c r="AE993" s="853"/>
      <c r="AF993" s="853"/>
      <c r="AG993" s="842"/>
      <c r="AH993" s="842"/>
      <c r="AI993" s="842"/>
      <c r="AJ993" s="842"/>
      <c r="AK993" s="839"/>
      <c r="AL993" s="839"/>
      <c r="AM993" s="839"/>
      <c r="AN993" s="853"/>
      <c r="AO993" s="853"/>
      <c r="AP993" s="849">
        <f t="shared" si="244"/>
        <v>0</v>
      </c>
      <c r="AQ993" s="849"/>
      <c r="AR993" s="849"/>
      <c r="AS993" s="849"/>
      <c r="AT993" s="855"/>
      <c r="AU993" s="855"/>
      <c r="AV993" s="834"/>
      <c r="AW993" s="834"/>
      <c r="AX993" s="834"/>
      <c r="AY993" s="834"/>
      <c r="AZ993" s="834"/>
      <c r="BA993" s="834"/>
      <c r="BB993" s="834"/>
      <c r="BC993" s="834"/>
      <c r="BD993" s="834"/>
      <c r="BE993" s="834"/>
      <c r="BF993" s="834"/>
      <c r="BG993" s="842"/>
      <c r="BH993" s="843"/>
      <c r="BI993" s="843"/>
      <c r="ET993" s="33"/>
      <c r="EU993" s="37">
        <f t="shared" si="231"/>
        <v>0</v>
      </c>
      <c r="EV993" s="37" t="str">
        <f t="shared" si="232"/>
        <v/>
      </c>
      <c r="EX993" s="21">
        <f>IF(AND(OR($M993=PL①!$A$25,$M993=PL①!$A$26,$M993=PL①!$A$27),OR($AG993=PL①!$H$26,$AG993=PL①!$H$27,$AG993=PL①!$H$28)),1,0)</f>
        <v>0</v>
      </c>
      <c r="EY993" s="21">
        <f t="shared" si="233"/>
        <v>0</v>
      </c>
      <c r="EZ993" s="112">
        <f>IF($EY993=0,1,IF($O$73="",0,VLOOKUP($O$73,PL②!$A$58:$P$1517,$EY993))+IF($AD$73="",0,VLOOKUP($AD$73,PL②!$A$58:$P$1517,$EY993))+IF($AS$73="",0,VLOOKUP($AS$73,PL②!$A$58:$P$1517,$EY993)))</f>
        <v>1</v>
      </c>
      <c r="FA993" s="21" t="str">
        <f t="shared" si="234"/>
        <v/>
      </c>
      <c r="FB993" s="112"/>
      <c r="FC993" s="21">
        <f>IF(OR($M993=PL①!$A$25,$M993=PL①!$A$26,$M993=PL①!$A$28,$M993=PL①!$A$29),1,0)</f>
        <v>0</v>
      </c>
      <c r="FF993" s="21">
        <f t="shared" si="235"/>
        <v>0</v>
      </c>
      <c r="FG993" s="21">
        <f t="shared" si="236"/>
        <v>0</v>
      </c>
      <c r="FH993" s="21">
        <f>IF(AND($AG993=PL①!$H$29,OR(入力①申請書項目!$M993=PL①!$A$25,入力①申請書項目!$M993=PL①!$A$26,入力①申請書項目!$M993=PL①!$A$27)),1,0)</f>
        <v>0</v>
      </c>
      <c r="FI993" s="21">
        <f>IF(AND($O$69=PL②!$G$1,入力①申請書項目!$AG993=PL①!$H$26,OR(入力①申請書項目!$M993=PL①!$A$25,入力①申請書項目!$M993=PL①!$A$26,入力①申請書項目!$M993=PL①!$A$28,入力①申請書項目!$M993=PL①!$A$29)),1,0)</f>
        <v>0</v>
      </c>
      <c r="FJ993" s="21">
        <f>IF(AND($AT993=PL①!$D$26,OR(入力①申請書項目!$M993=PL①!$A$25,入力①申請書項目!$M993=PL①!$A$26,入力①申請書項目!$M993=PL①!$A$27)),1,0)</f>
        <v>0</v>
      </c>
      <c r="FL993" s="37" t="str">
        <f t="shared" si="237"/>
        <v/>
      </c>
      <c r="FM993" s="37" t="str">
        <f t="shared" si="238"/>
        <v/>
      </c>
      <c r="FN993" s="37" t="str">
        <f t="shared" si="239"/>
        <v/>
      </c>
      <c r="FO993" s="37" t="str">
        <f t="shared" si="240"/>
        <v/>
      </c>
      <c r="FP993" s="37" t="str">
        <f t="shared" si="241"/>
        <v/>
      </c>
      <c r="FR993" s="54">
        <f t="shared" si="242"/>
        <v>1</v>
      </c>
      <c r="FS993" s="54" t="str">
        <f t="shared" si="243"/>
        <v/>
      </c>
    </row>
    <row r="994" spans="4:175">
      <c r="D994" s="410">
        <v>826</v>
      </c>
      <c r="E994" s="842"/>
      <c r="F994" s="843"/>
      <c r="G994" s="842"/>
      <c r="H994" s="843"/>
      <c r="I994" s="843"/>
      <c r="J994" s="842"/>
      <c r="K994" s="843"/>
      <c r="L994" s="843"/>
      <c r="M994" s="842"/>
      <c r="N994" s="842"/>
      <c r="O994" s="842"/>
      <c r="P994" s="842"/>
      <c r="Q994" s="853"/>
      <c r="R994" s="853"/>
      <c r="S994" s="853"/>
      <c r="T994" s="853"/>
      <c r="U994" s="853"/>
      <c r="V994" s="853"/>
      <c r="W994" s="853"/>
      <c r="X994" s="853"/>
      <c r="Y994" s="853"/>
      <c r="Z994" s="853"/>
      <c r="AA994" s="835"/>
      <c r="AB994" s="836"/>
      <c r="AC994" s="836"/>
      <c r="AD994" s="840"/>
      <c r="AE994" s="840"/>
      <c r="AF994" s="841"/>
      <c r="AG994" s="850"/>
      <c r="AH994" s="851"/>
      <c r="AI994" s="851"/>
      <c r="AJ994" s="852"/>
      <c r="AK994" s="839"/>
      <c r="AL994" s="839"/>
      <c r="AM994" s="839"/>
      <c r="AN994" s="854"/>
      <c r="AO994" s="840"/>
      <c r="AP994" s="849">
        <f t="shared" si="244"/>
        <v>0</v>
      </c>
      <c r="AQ994" s="849"/>
      <c r="AR994" s="849"/>
      <c r="AS994" s="849"/>
      <c r="AT994" s="847"/>
      <c r="AU994" s="848"/>
      <c r="AV994" s="834"/>
      <c r="AW994" s="834"/>
      <c r="AX994" s="834"/>
      <c r="AY994" s="834"/>
      <c r="AZ994" s="834"/>
      <c r="BA994" s="834"/>
      <c r="BB994" s="834"/>
      <c r="BC994" s="834"/>
      <c r="BD994" s="844"/>
      <c r="BE994" s="845"/>
      <c r="BF994" s="846"/>
      <c r="BG994" s="842"/>
      <c r="BH994" s="843"/>
      <c r="BI994" s="843"/>
      <c r="ET994" s="33"/>
      <c r="EU994" s="37">
        <f t="shared" si="231"/>
        <v>0</v>
      </c>
      <c r="EV994" s="37" t="str">
        <f t="shared" si="232"/>
        <v/>
      </c>
      <c r="EX994" s="21">
        <f>IF(AND(OR($M994=PL①!$A$25,$M994=PL①!$A$26,$M994=PL①!$A$27),OR($AG994=PL①!$H$26,$AG994=PL①!$H$27,$AG994=PL①!$H$28)),1,0)</f>
        <v>0</v>
      </c>
      <c r="EY994" s="21">
        <f t="shared" si="233"/>
        <v>0</v>
      </c>
      <c r="EZ994" s="112">
        <f>IF($EY994=0,1,IF($O$73="",0,VLOOKUP($O$73,PL②!$A$58:$P$1517,$EY994))+IF($AD$73="",0,VLOOKUP($AD$73,PL②!$A$58:$P$1517,$EY994))+IF($AS$73="",0,VLOOKUP($AS$73,PL②!$A$58:$P$1517,$EY994)))</f>
        <v>1</v>
      </c>
      <c r="FA994" s="21" t="str">
        <f t="shared" si="234"/>
        <v/>
      </c>
      <c r="FB994" s="112"/>
      <c r="FC994" s="21">
        <f>IF(OR($M994=PL①!$A$25,$M994=PL①!$A$26,$M994=PL①!$A$28,$M994=PL①!$A$29),1,0)</f>
        <v>0</v>
      </c>
      <c r="FF994" s="21">
        <f t="shared" si="235"/>
        <v>0</v>
      </c>
      <c r="FG994" s="21">
        <f t="shared" si="236"/>
        <v>0</v>
      </c>
      <c r="FH994" s="21">
        <f>IF(AND($AG994=PL①!$H$29,OR(入力①申請書項目!$M994=PL①!$A$25,入力①申請書項目!$M994=PL①!$A$26,入力①申請書項目!$M994=PL①!$A$27)),1,0)</f>
        <v>0</v>
      </c>
      <c r="FI994" s="21">
        <f>IF(AND($O$69=PL②!$G$1,入力①申請書項目!$AG994=PL①!$H$26,OR(入力①申請書項目!$M994=PL①!$A$25,入力①申請書項目!$M994=PL①!$A$26,入力①申請書項目!$M994=PL①!$A$28,入力①申請書項目!$M994=PL①!$A$29)),1,0)</f>
        <v>0</v>
      </c>
      <c r="FJ994" s="21">
        <f>IF(AND($AT994=PL①!$D$26,OR(入力①申請書項目!$M994=PL①!$A$25,入力①申請書項目!$M994=PL①!$A$26,入力①申請書項目!$M994=PL①!$A$27)),1,0)</f>
        <v>0</v>
      </c>
      <c r="FL994" s="37" t="str">
        <f t="shared" si="237"/>
        <v/>
      </c>
      <c r="FM994" s="37" t="str">
        <f t="shared" si="238"/>
        <v/>
      </c>
      <c r="FN994" s="37" t="str">
        <f t="shared" si="239"/>
        <v/>
      </c>
      <c r="FO994" s="37" t="str">
        <f t="shared" si="240"/>
        <v/>
      </c>
      <c r="FP994" s="37" t="str">
        <f t="shared" si="241"/>
        <v/>
      </c>
      <c r="FR994" s="54">
        <f t="shared" si="242"/>
        <v>1</v>
      </c>
      <c r="FS994" s="54" t="str">
        <f t="shared" si="243"/>
        <v/>
      </c>
    </row>
    <row r="995" spans="4:175">
      <c r="D995" s="410">
        <v>827</v>
      </c>
      <c r="E995" s="842"/>
      <c r="F995" s="843"/>
      <c r="G995" s="842"/>
      <c r="H995" s="843"/>
      <c r="I995" s="843"/>
      <c r="J995" s="842"/>
      <c r="K995" s="843"/>
      <c r="L995" s="843"/>
      <c r="M995" s="842"/>
      <c r="N995" s="842"/>
      <c r="O995" s="842"/>
      <c r="P995" s="842"/>
      <c r="Q995" s="853"/>
      <c r="R995" s="853"/>
      <c r="S995" s="853"/>
      <c r="T995" s="853"/>
      <c r="U995" s="853"/>
      <c r="V995" s="853"/>
      <c r="W995" s="853"/>
      <c r="X995" s="853"/>
      <c r="Y995" s="853"/>
      <c r="Z995" s="853"/>
      <c r="AA995" s="835"/>
      <c r="AB995" s="836"/>
      <c r="AC995" s="836"/>
      <c r="AD995" s="841"/>
      <c r="AE995" s="853"/>
      <c r="AF995" s="853"/>
      <c r="AG995" s="842"/>
      <c r="AH995" s="842"/>
      <c r="AI995" s="842"/>
      <c r="AJ995" s="842"/>
      <c r="AK995" s="839"/>
      <c r="AL995" s="839"/>
      <c r="AM995" s="839"/>
      <c r="AN995" s="853"/>
      <c r="AO995" s="853"/>
      <c r="AP995" s="849">
        <f t="shared" si="244"/>
        <v>0</v>
      </c>
      <c r="AQ995" s="849"/>
      <c r="AR995" s="849"/>
      <c r="AS995" s="849"/>
      <c r="AT995" s="855"/>
      <c r="AU995" s="855"/>
      <c r="AV995" s="834"/>
      <c r="AW995" s="834"/>
      <c r="AX995" s="834"/>
      <c r="AY995" s="834"/>
      <c r="AZ995" s="834"/>
      <c r="BA995" s="834"/>
      <c r="BB995" s="834"/>
      <c r="BC995" s="834"/>
      <c r="BD995" s="834"/>
      <c r="BE995" s="834"/>
      <c r="BF995" s="834"/>
      <c r="BG995" s="842"/>
      <c r="BH995" s="843"/>
      <c r="BI995" s="843"/>
      <c r="ET995" s="33"/>
      <c r="EU995" s="37">
        <f t="shared" si="231"/>
        <v>0</v>
      </c>
      <c r="EV995" s="37" t="str">
        <f t="shared" si="232"/>
        <v/>
      </c>
      <c r="EX995" s="21">
        <f>IF(AND(OR($M995=PL①!$A$25,$M995=PL①!$A$26,$M995=PL①!$A$27),OR($AG995=PL①!$H$26,$AG995=PL①!$H$27,$AG995=PL①!$H$28)),1,0)</f>
        <v>0</v>
      </c>
      <c r="EY995" s="21">
        <f t="shared" si="233"/>
        <v>0</v>
      </c>
      <c r="EZ995" s="112">
        <f>IF($EY995=0,1,IF($O$73="",0,VLOOKUP($O$73,PL②!$A$58:$P$1517,$EY995))+IF($AD$73="",0,VLOOKUP($AD$73,PL②!$A$58:$P$1517,$EY995))+IF($AS$73="",0,VLOOKUP($AS$73,PL②!$A$58:$P$1517,$EY995)))</f>
        <v>1</v>
      </c>
      <c r="FA995" s="21" t="str">
        <f t="shared" si="234"/>
        <v/>
      </c>
      <c r="FB995" s="112"/>
      <c r="FC995" s="21">
        <f>IF(OR($M995=PL①!$A$25,$M995=PL①!$A$26,$M995=PL①!$A$28,$M995=PL①!$A$29),1,0)</f>
        <v>0</v>
      </c>
      <c r="FF995" s="21">
        <f t="shared" si="235"/>
        <v>0</v>
      </c>
      <c r="FG995" s="21">
        <f t="shared" si="236"/>
        <v>0</v>
      </c>
      <c r="FH995" s="21">
        <f>IF(AND($AG995=PL①!$H$29,OR(入力①申請書項目!$M995=PL①!$A$25,入力①申請書項目!$M995=PL①!$A$26,入力①申請書項目!$M995=PL①!$A$27)),1,0)</f>
        <v>0</v>
      </c>
      <c r="FI995" s="21">
        <f>IF(AND($O$69=PL②!$G$1,入力①申請書項目!$AG995=PL①!$H$26,OR(入力①申請書項目!$M995=PL①!$A$25,入力①申請書項目!$M995=PL①!$A$26,入力①申請書項目!$M995=PL①!$A$28,入力①申請書項目!$M995=PL①!$A$29)),1,0)</f>
        <v>0</v>
      </c>
      <c r="FJ995" s="21">
        <f>IF(AND($AT995=PL①!$D$26,OR(入力①申請書項目!$M995=PL①!$A$25,入力①申請書項目!$M995=PL①!$A$26,入力①申請書項目!$M995=PL①!$A$27)),1,0)</f>
        <v>0</v>
      </c>
      <c r="FL995" s="37" t="str">
        <f t="shared" si="237"/>
        <v/>
      </c>
      <c r="FM995" s="37" t="str">
        <f t="shared" si="238"/>
        <v/>
      </c>
      <c r="FN995" s="37" t="str">
        <f t="shared" si="239"/>
        <v/>
      </c>
      <c r="FO995" s="37" t="str">
        <f t="shared" si="240"/>
        <v/>
      </c>
      <c r="FP995" s="37" t="str">
        <f t="shared" si="241"/>
        <v/>
      </c>
      <c r="FR995" s="54">
        <f t="shared" si="242"/>
        <v>1</v>
      </c>
      <c r="FS995" s="54" t="str">
        <f t="shared" si="243"/>
        <v/>
      </c>
    </row>
    <row r="996" spans="4:175">
      <c r="D996" s="410">
        <v>828</v>
      </c>
      <c r="E996" s="842"/>
      <c r="F996" s="843"/>
      <c r="G996" s="842"/>
      <c r="H996" s="843"/>
      <c r="I996" s="843"/>
      <c r="J996" s="842"/>
      <c r="K996" s="843"/>
      <c r="L996" s="843"/>
      <c r="M996" s="842"/>
      <c r="N996" s="842"/>
      <c r="O996" s="842"/>
      <c r="P996" s="842"/>
      <c r="Q996" s="853"/>
      <c r="R996" s="853"/>
      <c r="S996" s="853"/>
      <c r="T996" s="853"/>
      <c r="U996" s="853"/>
      <c r="V996" s="853"/>
      <c r="W996" s="853"/>
      <c r="X996" s="853"/>
      <c r="Y996" s="853"/>
      <c r="Z996" s="853"/>
      <c r="AA996" s="837"/>
      <c r="AB996" s="838"/>
      <c r="AC996" s="838"/>
      <c r="AD996" s="841"/>
      <c r="AE996" s="853"/>
      <c r="AF996" s="853"/>
      <c r="AG996" s="842"/>
      <c r="AH996" s="842"/>
      <c r="AI996" s="842"/>
      <c r="AJ996" s="842"/>
      <c r="AK996" s="839"/>
      <c r="AL996" s="839"/>
      <c r="AM996" s="839"/>
      <c r="AN996" s="853"/>
      <c r="AO996" s="853"/>
      <c r="AP996" s="849">
        <f t="shared" si="244"/>
        <v>0</v>
      </c>
      <c r="AQ996" s="849"/>
      <c r="AR996" s="849"/>
      <c r="AS996" s="849"/>
      <c r="AT996" s="855"/>
      <c r="AU996" s="855"/>
      <c r="AV996" s="834"/>
      <c r="AW996" s="834"/>
      <c r="AX996" s="834"/>
      <c r="AY996" s="834"/>
      <c r="AZ996" s="834"/>
      <c r="BA996" s="834"/>
      <c r="BB996" s="834"/>
      <c r="BC996" s="834"/>
      <c r="BD996" s="834"/>
      <c r="BE996" s="834"/>
      <c r="BF996" s="834"/>
      <c r="BG996" s="842"/>
      <c r="BH996" s="843"/>
      <c r="BI996" s="843"/>
      <c r="ET996" s="33"/>
      <c r="EU996" s="37">
        <f t="shared" si="231"/>
        <v>0</v>
      </c>
      <c r="EV996" s="37" t="str">
        <f t="shared" si="232"/>
        <v/>
      </c>
      <c r="EX996" s="21">
        <f>IF(AND(OR($M996=PL①!$A$25,$M996=PL①!$A$26,$M996=PL①!$A$27),OR($AG996=PL①!$H$26,$AG996=PL①!$H$27,$AG996=PL①!$H$28)),1,0)</f>
        <v>0</v>
      </c>
      <c r="EY996" s="21">
        <f t="shared" si="233"/>
        <v>0</v>
      </c>
      <c r="EZ996" s="112">
        <f>IF($EY996=0,1,IF($O$73="",0,VLOOKUP($O$73,PL②!$A$58:$P$1517,$EY996))+IF($AD$73="",0,VLOOKUP($AD$73,PL②!$A$58:$P$1517,$EY996))+IF($AS$73="",0,VLOOKUP($AS$73,PL②!$A$58:$P$1517,$EY996)))</f>
        <v>1</v>
      </c>
      <c r="FA996" s="21" t="str">
        <f t="shared" si="234"/>
        <v/>
      </c>
      <c r="FB996" s="112"/>
      <c r="FC996" s="21">
        <f>IF(OR($M996=PL①!$A$25,$M996=PL①!$A$26,$M996=PL①!$A$28,$M996=PL①!$A$29),1,0)</f>
        <v>0</v>
      </c>
      <c r="FF996" s="21">
        <f t="shared" si="235"/>
        <v>0</v>
      </c>
      <c r="FG996" s="21">
        <f t="shared" si="236"/>
        <v>0</v>
      </c>
      <c r="FH996" s="21">
        <f>IF(AND($AG996=PL①!$H$29,OR(入力①申請書項目!$M996=PL①!$A$25,入力①申請書項目!$M996=PL①!$A$26,入力①申請書項目!$M996=PL①!$A$27)),1,0)</f>
        <v>0</v>
      </c>
      <c r="FI996" s="21">
        <f>IF(AND($O$69=PL②!$G$1,入力①申請書項目!$AG996=PL①!$H$26,OR(入力①申請書項目!$M996=PL①!$A$25,入力①申請書項目!$M996=PL①!$A$26,入力①申請書項目!$M996=PL①!$A$28,入力①申請書項目!$M996=PL①!$A$29)),1,0)</f>
        <v>0</v>
      </c>
      <c r="FJ996" s="21">
        <f>IF(AND($AT996=PL①!$D$26,OR(入力①申請書項目!$M996=PL①!$A$25,入力①申請書項目!$M996=PL①!$A$26,入力①申請書項目!$M996=PL①!$A$27)),1,0)</f>
        <v>0</v>
      </c>
      <c r="FL996" s="37" t="str">
        <f t="shared" si="237"/>
        <v/>
      </c>
      <c r="FM996" s="37" t="str">
        <f t="shared" si="238"/>
        <v/>
      </c>
      <c r="FN996" s="37" t="str">
        <f t="shared" si="239"/>
        <v/>
      </c>
      <c r="FO996" s="37" t="str">
        <f t="shared" si="240"/>
        <v/>
      </c>
      <c r="FP996" s="37" t="str">
        <f t="shared" si="241"/>
        <v/>
      </c>
      <c r="FR996" s="54">
        <f t="shared" si="242"/>
        <v>1</v>
      </c>
      <c r="FS996" s="54" t="str">
        <f t="shared" si="243"/>
        <v/>
      </c>
    </row>
    <row r="997" spans="4:175">
      <c r="D997" s="410">
        <v>829</v>
      </c>
      <c r="E997" s="842"/>
      <c r="F997" s="843"/>
      <c r="G997" s="842"/>
      <c r="H997" s="843"/>
      <c r="I997" s="843"/>
      <c r="J997" s="842"/>
      <c r="K997" s="843"/>
      <c r="L997" s="843"/>
      <c r="M997" s="842"/>
      <c r="N997" s="842"/>
      <c r="O997" s="842"/>
      <c r="P997" s="842"/>
      <c r="Q997" s="853"/>
      <c r="R997" s="853"/>
      <c r="S997" s="853"/>
      <c r="T997" s="853"/>
      <c r="U997" s="853"/>
      <c r="V997" s="853"/>
      <c r="W997" s="853"/>
      <c r="X997" s="853"/>
      <c r="Y997" s="853"/>
      <c r="Z997" s="853"/>
      <c r="AA997" s="835"/>
      <c r="AB997" s="836"/>
      <c r="AC997" s="836"/>
      <c r="AD997" s="840"/>
      <c r="AE997" s="840"/>
      <c r="AF997" s="841"/>
      <c r="AG997" s="850"/>
      <c r="AH997" s="851"/>
      <c r="AI997" s="851"/>
      <c r="AJ997" s="852"/>
      <c r="AK997" s="839"/>
      <c r="AL997" s="839"/>
      <c r="AM997" s="839"/>
      <c r="AN997" s="854"/>
      <c r="AO997" s="840"/>
      <c r="AP997" s="849">
        <f t="shared" si="244"/>
        <v>0</v>
      </c>
      <c r="AQ997" s="849"/>
      <c r="AR997" s="849"/>
      <c r="AS997" s="849"/>
      <c r="AT997" s="847"/>
      <c r="AU997" s="848"/>
      <c r="AV997" s="834"/>
      <c r="AW997" s="834"/>
      <c r="AX997" s="834"/>
      <c r="AY997" s="834"/>
      <c r="AZ997" s="834"/>
      <c r="BA997" s="834"/>
      <c r="BB997" s="834"/>
      <c r="BC997" s="834"/>
      <c r="BD997" s="844"/>
      <c r="BE997" s="845"/>
      <c r="BF997" s="846"/>
      <c r="BG997" s="842"/>
      <c r="BH997" s="843"/>
      <c r="BI997" s="843"/>
      <c r="ET997" s="33"/>
      <c r="EU997" s="37">
        <f t="shared" si="231"/>
        <v>0</v>
      </c>
      <c r="EV997" s="37" t="str">
        <f t="shared" si="232"/>
        <v/>
      </c>
      <c r="EX997" s="21">
        <f>IF(AND(OR($M997=PL①!$A$25,$M997=PL①!$A$26,$M997=PL①!$A$27),OR($AG997=PL①!$H$26,$AG997=PL①!$H$27,$AG997=PL①!$H$28)),1,0)</f>
        <v>0</v>
      </c>
      <c r="EY997" s="21">
        <f t="shared" si="233"/>
        <v>0</v>
      </c>
      <c r="EZ997" s="112">
        <f>IF($EY997=0,1,IF($O$73="",0,VLOOKUP($O$73,PL②!$A$58:$P$1517,$EY997))+IF($AD$73="",0,VLOOKUP($AD$73,PL②!$A$58:$P$1517,$EY997))+IF($AS$73="",0,VLOOKUP($AS$73,PL②!$A$58:$P$1517,$EY997)))</f>
        <v>1</v>
      </c>
      <c r="FA997" s="21" t="str">
        <f t="shared" si="234"/>
        <v/>
      </c>
      <c r="FB997" s="112"/>
      <c r="FC997" s="21">
        <f>IF(OR($M997=PL①!$A$25,$M997=PL①!$A$26,$M997=PL①!$A$28,$M997=PL①!$A$29),1,0)</f>
        <v>0</v>
      </c>
      <c r="FF997" s="21">
        <f t="shared" si="235"/>
        <v>0</v>
      </c>
      <c r="FG997" s="21">
        <f t="shared" si="236"/>
        <v>0</v>
      </c>
      <c r="FH997" s="21">
        <f>IF(AND($AG997=PL①!$H$29,OR(入力①申請書項目!$M997=PL①!$A$25,入力①申請書項目!$M997=PL①!$A$26,入力①申請書項目!$M997=PL①!$A$27)),1,0)</f>
        <v>0</v>
      </c>
      <c r="FI997" s="21">
        <f>IF(AND($O$69=PL②!$G$1,入力①申請書項目!$AG997=PL①!$H$26,OR(入力①申請書項目!$M997=PL①!$A$25,入力①申請書項目!$M997=PL①!$A$26,入力①申請書項目!$M997=PL①!$A$28,入力①申請書項目!$M997=PL①!$A$29)),1,0)</f>
        <v>0</v>
      </c>
      <c r="FJ997" s="21">
        <f>IF(AND($AT997=PL①!$D$26,OR(入力①申請書項目!$M997=PL①!$A$25,入力①申請書項目!$M997=PL①!$A$26,入力①申請書項目!$M997=PL①!$A$27)),1,0)</f>
        <v>0</v>
      </c>
      <c r="FL997" s="37" t="str">
        <f t="shared" si="237"/>
        <v/>
      </c>
      <c r="FM997" s="37" t="str">
        <f t="shared" si="238"/>
        <v/>
      </c>
      <c r="FN997" s="37" t="str">
        <f t="shared" si="239"/>
        <v/>
      </c>
      <c r="FO997" s="37" t="str">
        <f t="shared" si="240"/>
        <v/>
      </c>
      <c r="FP997" s="37" t="str">
        <f t="shared" si="241"/>
        <v/>
      </c>
      <c r="FR997" s="54">
        <f t="shared" si="242"/>
        <v>1</v>
      </c>
      <c r="FS997" s="54" t="str">
        <f t="shared" si="243"/>
        <v/>
      </c>
    </row>
    <row r="998" spans="4:175">
      <c r="D998" s="410">
        <v>830</v>
      </c>
      <c r="E998" s="842"/>
      <c r="F998" s="843"/>
      <c r="G998" s="842"/>
      <c r="H998" s="843"/>
      <c r="I998" s="843"/>
      <c r="J998" s="842"/>
      <c r="K998" s="843"/>
      <c r="L998" s="843"/>
      <c r="M998" s="842"/>
      <c r="N998" s="842"/>
      <c r="O998" s="842"/>
      <c r="P998" s="842"/>
      <c r="Q998" s="853"/>
      <c r="R998" s="853"/>
      <c r="S998" s="853"/>
      <c r="T998" s="853"/>
      <c r="U998" s="853"/>
      <c r="V998" s="853"/>
      <c r="W998" s="853"/>
      <c r="X998" s="853"/>
      <c r="Y998" s="853"/>
      <c r="Z998" s="853"/>
      <c r="AA998" s="835"/>
      <c r="AB998" s="836"/>
      <c r="AC998" s="836"/>
      <c r="AD998" s="841"/>
      <c r="AE998" s="853"/>
      <c r="AF998" s="853"/>
      <c r="AG998" s="842"/>
      <c r="AH998" s="842"/>
      <c r="AI998" s="842"/>
      <c r="AJ998" s="842"/>
      <c r="AK998" s="839"/>
      <c r="AL998" s="839"/>
      <c r="AM998" s="839"/>
      <c r="AN998" s="853"/>
      <c r="AO998" s="853"/>
      <c r="AP998" s="849">
        <f t="shared" si="244"/>
        <v>0</v>
      </c>
      <c r="AQ998" s="849"/>
      <c r="AR998" s="849"/>
      <c r="AS998" s="849"/>
      <c r="AT998" s="855"/>
      <c r="AU998" s="855"/>
      <c r="AV998" s="834"/>
      <c r="AW998" s="834"/>
      <c r="AX998" s="834"/>
      <c r="AY998" s="834"/>
      <c r="AZ998" s="834"/>
      <c r="BA998" s="834"/>
      <c r="BB998" s="834"/>
      <c r="BC998" s="834"/>
      <c r="BD998" s="834"/>
      <c r="BE998" s="834"/>
      <c r="BF998" s="834"/>
      <c r="BG998" s="842"/>
      <c r="BH998" s="843"/>
      <c r="BI998" s="843"/>
      <c r="ET998" s="33"/>
      <c r="EU998" s="37">
        <f t="shared" si="231"/>
        <v>0</v>
      </c>
      <c r="EV998" s="37" t="str">
        <f t="shared" si="232"/>
        <v/>
      </c>
      <c r="EX998" s="21">
        <f>IF(AND(OR($M998=PL①!$A$25,$M998=PL①!$A$26,$M998=PL①!$A$27),OR($AG998=PL①!$H$26,$AG998=PL①!$H$27,$AG998=PL①!$H$28)),1,0)</f>
        <v>0</v>
      </c>
      <c r="EY998" s="21">
        <f t="shared" si="233"/>
        <v>0</v>
      </c>
      <c r="EZ998" s="112">
        <f>IF($EY998=0,1,IF($O$73="",0,VLOOKUP($O$73,PL②!$A$58:$P$1517,$EY998))+IF($AD$73="",0,VLOOKUP($AD$73,PL②!$A$58:$P$1517,$EY998))+IF($AS$73="",0,VLOOKUP($AS$73,PL②!$A$58:$P$1517,$EY998)))</f>
        <v>1</v>
      </c>
      <c r="FA998" s="21" t="str">
        <f t="shared" si="234"/>
        <v/>
      </c>
      <c r="FB998" s="112"/>
      <c r="FC998" s="21">
        <f>IF(OR($M998=PL①!$A$25,$M998=PL①!$A$26,$M998=PL①!$A$28,$M998=PL①!$A$29),1,0)</f>
        <v>0</v>
      </c>
      <c r="FF998" s="21">
        <f t="shared" si="235"/>
        <v>0</v>
      </c>
      <c r="FG998" s="21">
        <f t="shared" si="236"/>
        <v>0</v>
      </c>
      <c r="FH998" s="21">
        <f>IF(AND($AG998=PL①!$H$29,OR(入力①申請書項目!$M998=PL①!$A$25,入力①申請書項目!$M998=PL①!$A$26,入力①申請書項目!$M998=PL①!$A$27)),1,0)</f>
        <v>0</v>
      </c>
      <c r="FI998" s="21">
        <f>IF(AND($O$69=PL②!$G$1,入力①申請書項目!$AG998=PL①!$H$26,OR(入力①申請書項目!$M998=PL①!$A$25,入力①申請書項目!$M998=PL①!$A$26,入力①申請書項目!$M998=PL①!$A$28,入力①申請書項目!$M998=PL①!$A$29)),1,0)</f>
        <v>0</v>
      </c>
      <c r="FJ998" s="21">
        <f>IF(AND($AT998=PL①!$D$26,OR(入力①申請書項目!$M998=PL①!$A$25,入力①申請書項目!$M998=PL①!$A$26,入力①申請書項目!$M998=PL①!$A$27)),1,0)</f>
        <v>0</v>
      </c>
      <c r="FL998" s="37" t="str">
        <f t="shared" si="237"/>
        <v/>
      </c>
      <c r="FM998" s="37" t="str">
        <f t="shared" si="238"/>
        <v/>
      </c>
      <c r="FN998" s="37" t="str">
        <f t="shared" si="239"/>
        <v/>
      </c>
      <c r="FO998" s="37" t="str">
        <f t="shared" si="240"/>
        <v/>
      </c>
      <c r="FP998" s="37" t="str">
        <f t="shared" si="241"/>
        <v/>
      </c>
      <c r="FR998" s="54">
        <f t="shared" si="242"/>
        <v>1</v>
      </c>
      <c r="FS998" s="54" t="str">
        <f t="shared" si="243"/>
        <v/>
      </c>
    </row>
    <row r="999" spans="4:175">
      <c r="D999" s="410">
        <v>831</v>
      </c>
      <c r="E999" s="842"/>
      <c r="F999" s="843"/>
      <c r="G999" s="842"/>
      <c r="H999" s="843"/>
      <c r="I999" s="843"/>
      <c r="J999" s="842"/>
      <c r="K999" s="843"/>
      <c r="L999" s="843"/>
      <c r="M999" s="842"/>
      <c r="N999" s="842"/>
      <c r="O999" s="842"/>
      <c r="P999" s="842"/>
      <c r="Q999" s="853"/>
      <c r="R999" s="853"/>
      <c r="S999" s="853"/>
      <c r="T999" s="853"/>
      <c r="U999" s="853"/>
      <c r="V999" s="853"/>
      <c r="W999" s="853"/>
      <c r="X999" s="853"/>
      <c r="Y999" s="853"/>
      <c r="Z999" s="853"/>
      <c r="AA999" s="837"/>
      <c r="AB999" s="838"/>
      <c r="AC999" s="838"/>
      <c r="AD999" s="841"/>
      <c r="AE999" s="853"/>
      <c r="AF999" s="853"/>
      <c r="AG999" s="842"/>
      <c r="AH999" s="842"/>
      <c r="AI999" s="842"/>
      <c r="AJ999" s="842"/>
      <c r="AK999" s="839"/>
      <c r="AL999" s="839"/>
      <c r="AM999" s="839"/>
      <c r="AN999" s="853"/>
      <c r="AO999" s="853"/>
      <c r="AP999" s="849">
        <f t="shared" si="244"/>
        <v>0</v>
      </c>
      <c r="AQ999" s="849"/>
      <c r="AR999" s="849"/>
      <c r="AS999" s="849"/>
      <c r="AT999" s="855"/>
      <c r="AU999" s="855"/>
      <c r="AV999" s="834"/>
      <c r="AW999" s="834"/>
      <c r="AX999" s="834"/>
      <c r="AY999" s="834"/>
      <c r="AZ999" s="834"/>
      <c r="BA999" s="834"/>
      <c r="BB999" s="834"/>
      <c r="BC999" s="834"/>
      <c r="BD999" s="834"/>
      <c r="BE999" s="834"/>
      <c r="BF999" s="834"/>
      <c r="BG999" s="842"/>
      <c r="BH999" s="843"/>
      <c r="BI999" s="843"/>
      <c r="ET999" s="33"/>
      <c r="EU999" s="37">
        <f t="shared" si="231"/>
        <v>0</v>
      </c>
      <c r="EV999" s="37" t="str">
        <f t="shared" si="232"/>
        <v/>
      </c>
      <c r="EX999" s="21">
        <f>IF(AND(OR($M999=PL①!$A$25,$M999=PL①!$A$26,$M999=PL①!$A$27),OR($AG999=PL①!$H$26,$AG999=PL①!$H$27,$AG999=PL①!$H$28)),1,0)</f>
        <v>0</v>
      </c>
      <c r="EY999" s="21">
        <f t="shared" si="233"/>
        <v>0</v>
      </c>
      <c r="EZ999" s="112">
        <f>IF($EY999=0,1,IF($O$73="",0,VLOOKUP($O$73,PL②!$A$58:$P$1517,$EY999))+IF($AD$73="",0,VLOOKUP($AD$73,PL②!$A$58:$P$1517,$EY999))+IF($AS$73="",0,VLOOKUP($AS$73,PL②!$A$58:$P$1517,$EY999)))</f>
        <v>1</v>
      </c>
      <c r="FA999" s="21" t="str">
        <f t="shared" si="234"/>
        <v/>
      </c>
      <c r="FB999" s="112"/>
      <c r="FC999" s="21">
        <f>IF(OR($M999=PL①!$A$25,$M999=PL①!$A$26,$M999=PL①!$A$28,$M999=PL①!$A$29),1,0)</f>
        <v>0</v>
      </c>
      <c r="FF999" s="21">
        <f t="shared" si="235"/>
        <v>0</v>
      </c>
      <c r="FG999" s="21">
        <f t="shared" si="236"/>
        <v>0</v>
      </c>
      <c r="FH999" s="21">
        <f>IF(AND($AG999=PL①!$H$29,OR(入力①申請書項目!$M999=PL①!$A$25,入力①申請書項目!$M999=PL①!$A$26,入力①申請書項目!$M999=PL①!$A$27)),1,0)</f>
        <v>0</v>
      </c>
      <c r="FI999" s="21">
        <f>IF(AND($O$69=PL②!$G$1,入力①申請書項目!$AG999=PL①!$H$26,OR(入力①申請書項目!$M999=PL①!$A$25,入力①申請書項目!$M999=PL①!$A$26,入力①申請書項目!$M999=PL①!$A$28,入力①申請書項目!$M999=PL①!$A$29)),1,0)</f>
        <v>0</v>
      </c>
      <c r="FJ999" s="21">
        <f>IF(AND($AT999=PL①!$D$26,OR(入力①申請書項目!$M999=PL①!$A$25,入力①申請書項目!$M999=PL①!$A$26,入力①申請書項目!$M999=PL①!$A$27)),1,0)</f>
        <v>0</v>
      </c>
      <c r="FL999" s="37" t="str">
        <f t="shared" si="237"/>
        <v/>
      </c>
      <c r="FM999" s="37" t="str">
        <f t="shared" si="238"/>
        <v/>
      </c>
      <c r="FN999" s="37" t="str">
        <f t="shared" si="239"/>
        <v/>
      </c>
      <c r="FO999" s="37" t="str">
        <f t="shared" si="240"/>
        <v/>
      </c>
      <c r="FP999" s="37" t="str">
        <f t="shared" si="241"/>
        <v/>
      </c>
      <c r="FR999" s="54">
        <f t="shared" si="242"/>
        <v>1</v>
      </c>
      <c r="FS999" s="54" t="str">
        <f t="shared" si="243"/>
        <v/>
      </c>
    </row>
    <row r="1000" spans="4:175">
      <c r="D1000" s="410">
        <v>832</v>
      </c>
      <c r="E1000" s="842"/>
      <c r="F1000" s="843"/>
      <c r="G1000" s="842"/>
      <c r="H1000" s="843"/>
      <c r="I1000" s="843"/>
      <c r="J1000" s="842"/>
      <c r="K1000" s="843"/>
      <c r="L1000" s="843"/>
      <c r="M1000" s="842"/>
      <c r="N1000" s="842"/>
      <c r="O1000" s="842"/>
      <c r="P1000" s="842"/>
      <c r="Q1000" s="853"/>
      <c r="R1000" s="853"/>
      <c r="S1000" s="853"/>
      <c r="T1000" s="853"/>
      <c r="U1000" s="853"/>
      <c r="V1000" s="853"/>
      <c r="W1000" s="853"/>
      <c r="X1000" s="853"/>
      <c r="Y1000" s="853"/>
      <c r="Z1000" s="853"/>
      <c r="AA1000" s="835"/>
      <c r="AB1000" s="836"/>
      <c r="AC1000" s="836"/>
      <c r="AD1000" s="840"/>
      <c r="AE1000" s="840"/>
      <c r="AF1000" s="841"/>
      <c r="AG1000" s="850"/>
      <c r="AH1000" s="851"/>
      <c r="AI1000" s="851"/>
      <c r="AJ1000" s="852"/>
      <c r="AK1000" s="839"/>
      <c r="AL1000" s="839"/>
      <c r="AM1000" s="839"/>
      <c r="AN1000" s="854"/>
      <c r="AO1000" s="840"/>
      <c r="AP1000" s="849">
        <f t="shared" si="244"/>
        <v>0</v>
      </c>
      <c r="AQ1000" s="849"/>
      <c r="AR1000" s="849"/>
      <c r="AS1000" s="849"/>
      <c r="AT1000" s="847"/>
      <c r="AU1000" s="848"/>
      <c r="AV1000" s="834"/>
      <c r="AW1000" s="834"/>
      <c r="AX1000" s="834"/>
      <c r="AY1000" s="834"/>
      <c r="AZ1000" s="834"/>
      <c r="BA1000" s="834"/>
      <c r="BB1000" s="834"/>
      <c r="BC1000" s="834"/>
      <c r="BD1000" s="844"/>
      <c r="BE1000" s="845"/>
      <c r="BF1000" s="846"/>
      <c r="BG1000" s="842"/>
      <c r="BH1000" s="843"/>
      <c r="BI1000" s="843"/>
      <c r="ET1000" s="33"/>
      <c r="EU1000" s="37">
        <f t="shared" si="231"/>
        <v>0</v>
      </c>
      <c r="EV1000" s="37" t="str">
        <f t="shared" si="232"/>
        <v/>
      </c>
      <c r="EX1000" s="21">
        <f>IF(AND(OR($M1000=PL①!$A$25,$M1000=PL①!$A$26,$M1000=PL①!$A$27),OR($AG1000=PL①!$H$26,$AG1000=PL①!$H$27,$AG1000=PL①!$H$28)),1,0)</f>
        <v>0</v>
      </c>
      <c r="EY1000" s="21">
        <f t="shared" si="233"/>
        <v>0</v>
      </c>
      <c r="EZ1000" s="112">
        <f>IF($EY1000=0,1,IF($O$73="",0,VLOOKUP($O$73,PL②!$A$58:$P$1517,$EY1000))+IF($AD$73="",0,VLOOKUP($AD$73,PL②!$A$58:$P$1517,$EY1000))+IF($AS$73="",0,VLOOKUP($AS$73,PL②!$A$58:$P$1517,$EY1000)))</f>
        <v>1</v>
      </c>
      <c r="FA1000" s="21" t="str">
        <f t="shared" si="234"/>
        <v/>
      </c>
      <c r="FB1000" s="112"/>
      <c r="FC1000" s="21">
        <f>IF(OR($M1000=PL①!$A$25,$M1000=PL①!$A$26,$M1000=PL①!$A$28,$M1000=PL①!$A$29),1,0)</f>
        <v>0</v>
      </c>
      <c r="FF1000" s="21">
        <f t="shared" si="235"/>
        <v>0</v>
      </c>
      <c r="FG1000" s="21">
        <f t="shared" si="236"/>
        <v>0</v>
      </c>
      <c r="FH1000" s="21">
        <f>IF(AND($AG1000=PL①!$H$29,OR(入力①申請書項目!$M1000=PL①!$A$25,入力①申請書項目!$M1000=PL①!$A$26,入力①申請書項目!$M1000=PL①!$A$27)),1,0)</f>
        <v>0</v>
      </c>
      <c r="FI1000" s="21">
        <f>IF(AND($O$69=PL②!$G$1,入力①申請書項目!$AG1000=PL①!$H$26,OR(入力①申請書項目!$M1000=PL①!$A$25,入力①申請書項目!$M1000=PL①!$A$26,入力①申請書項目!$M1000=PL①!$A$28,入力①申請書項目!$M1000=PL①!$A$29)),1,0)</f>
        <v>0</v>
      </c>
      <c r="FJ1000" s="21">
        <f>IF(AND($AT1000=PL①!$D$26,OR(入力①申請書項目!$M1000=PL①!$A$25,入力①申請書項目!$M1000=PL①!$A$26,入力①申請書項目!$M1000=PL①!$A$27)),1,0)</f>
        <v>0</v>
      </c>
      <c r="FL1000" s="37" t="str">
        <f t="shared" si="237"/>
        <v/>
      </c>
      <c r="FM1000" s="37" t="str">
        <f t="shared" si="238"/>
        <v/>
      </c>
      <c r="FN1000" s="37" t="str">
        <f t="shared" si="239"/>
        <v/>
      </c>
      <c r="FO1000" s="37" t="str">
        <f t="shared" si="240"/>
        <v/>
      </c>
      <c r="FP1000" s="37" t="str">
        <f t="shared" si="241"/>
        <v/>
      </c>
      <c r="FR1000" s="54">
        <f t="shared" si="242"/>
        <v>1</v>
      </c>
      <c r="FS1000" s="54" t="str">
        <f t="shared" si="243"/>
        <v/>
      </c>
    </row>
    <row r="1001" spans="4:175">
      <c r="D1001" s="410">
        <v>833</v>
      </c>
      <c r="E1001" s="842"/>
      <c r="F1001" s="843"/>
      <c r="G1001" s="842"/>
      <c r="H1001" s="843"/>
      <c r="I1001" s="843"/>
      <c r="J1001" s="842"/>
      <c r="K1001" s="843"/>
      <c r="L1001" s="843"/>
      <c r="M1001" s="842"/>
      <c r="N1001" s="842"/>
      <c r="O1001" s="842"/>
      <c r="P1001" s="842"/>
      <c r="Q1001" s="853"/>
      <c r="R1001" s="853"/>
      <c r="S1001" s="853"/>
      <c r="T1001" s="853"/>
      <c r="U1001" s="853"/>
      <c r="V1001" s="853"/>
      <c r="W1001" s="853"/>
      <c r="X1001" s="853"/>
      <c r="Y1001" s="853"/>
      <c r="Z1001" s="853"/>
      <c r="AA1001" s="835"/>
      <c r="AB1001" s="836"/>
      <c r="AC1001" s="836"/>
      <c r="AD1001" s="841"/>
      <c r="AE1001" s="853"/>
      <c r="AF1001" s="853"/>
      <c r="AG1001" s="842"/>
      <c r="AH1001" s="842"/>
      <c r="AI1001" s="842"/>
      <c r="AJ1001" s="842"/>
      <c r="AK1001" s="839"/>
      <c r="AL1001" s="839"/>
      <c r="AM1001" s="839"/>
      <c r="AN1001" s="853"/>
      <c r="AO1001" s="853"/>
      <c r="AP1001" s="849">
        <f t="shared" si="244"/>
        <v>0</v>
      </c>
      <c r="AQ1001" s="849"/>
      <c r="AR1001" s="849"/>
      <c r="AS1001" s="849"/>
      <c r="AT1001" s="855"/>
      <c r="AU1001" s="855"/>
      <c r="AV1001" s="834"/>
      <c r="AW1001" s="834"/>
      <c r="AX1001" s="834"/>
      <c r="AY1001" s="834"/>
      <c r="AZ1001" s="834"/>
      <c r="BA1001" s="834"/>
      <c r="BB1001" s="834"/>
      <c r="BC1001" s="834"/>
      <c r="BD1001" s="834"/>
      <c r="BE1001" s="834"/>
      <c r="BF1001" s="834"/>
      <c r="BG1001" s="842"/>
      <c r="BH1001" s="843"/>
      <c r="BI1001" s="843"/>
      <c r="ET1001" s="33"/>
      <c r="EU1001" s="37">
        <f t="shared" si="231"/>
        <v>0</v>
      </c>
      <c r="EV1001" s="37" t="str">
        <f t="shared" si="232"/>
        <v/>
      </c>
      <c r="EX1001" s="21">
        <f>IF(AND(OR($M1001=PL①!$A$25,$M1001=PL①!$A$26,$M1001=PL①!$A$27),OR($AG1001=PL①!$H$26,$AG1001=PL①!$H$27,$AG1001=PL①!$H$28)),1,0)</f>
        <v>0</v>
      </c>
      <c r="EY1001" s="21">
        <f t="shared" si="233"/>
        <v>0</v>
      </c>
      <c r="EZ1001" s="112">
        <f>IF($EY1001=0,1,IF($O$73="",0,VLOOKUP($O$73,PL②!$A$58:$P$1517,$EY1001))+IF($AD$73="",0,VLOOKUP($AD$73,PL②!$A$58:$P$1517,$EY1001))+IF($AS$73="",0,VLOOKUP($AS$73,PL②!$A$58:$P$1517,$EY1001)))</f>
        <v>1</v>
      </c>
      <c r="FA1001" s="21" t="str">
        <f t="shared" si="234"/>
        <v/>
      </c>
      <c r="FB1001" s="112"/>
      <c r="FC1001" s="21">
        <f>IF(OR($M1001=PL①!$A$25,$M1001=PL①!$A$26,$M1001=PL①!$A$28,$M1001=PL①!$A$29),1,0)</f>
        <v>0</v>
      </c>
      <c r="FF1001" s="21">
        <f t="shared" si="235"/>
        <v>0</v>
      </c>
      <c r="FG1001" s="21">
        <f t="shared" si="236"/>
        <v>0</v>
      </c>
      <c r="FH1001" s="21">
        <f>IF(AND($AG1001=PL①!$H$29,OR(入力①申請書項目!$M1001=PL①!$A$25,入力①申請書項目!$M1001=PL①!$A$26,入力①申請書項目!$M1001=PL①!$A$27)),1,0)</f>
        <v>0</v>
      </c>
      <c r="FI1001" s="21">
        <f>IF(AND($O$69=PL②!$G$1,入力①申請書項目!$AG1001=PL①!$H$26,OR(入力①申請書項目!$M1001=PL①!$A$25,入力①申請書項目!$M1001=PL①!$A$26,入力①申請書項目!$M1001=PL①!$A$28,入力①申請書項目!$M1001=PL①!$A$29)),1,0)</f>
        <v>0</v>
      </c>
      <c r="FJ1001" s="21">
        <f>IF(AND($AT1001=PL①!$D$26,OR(入力①申請書項目!$M1001=PL①!$A$25,入力①申請書項目!$M1001=PL①!$A$26,入力①申請書項目!$M1001=PL①!$A$27)),1,0)</f>
        <v>0</v>
      </c>
      <c r="FL1001" s="37" t="str">
        <f t="shared" si="237"/>
        <v/>
      </c>
      <c r="FM1001" s="37" t="str">
        <f t="shared" si="238"/>
        <v/>
      </c>
      <c r="FN1001" s="37" t="str">
        <f t="shared" si="239"/>
        <v/>
      </c>
      <c r="FO1001" s="37" t="str">
        <f t="shared" si="240"/>
        <v/>
      </c>
      <c r="FP1001" s="37" t="str">
        <f t="shared" si="241"/>
        <v/>
      </c>
      <c r="FR1001" s="54">
        <f t="shared" si="242"/>
        <v>1</v>
      </c>
      <c r="FS1001" s="54" t="str">
        <f t="shared" si="243"/>
        <v/>
      </c>
    </row>
    <row r="1002" spans="4:175">
      <c r="D1002" s="410">
        <v>834</v>
      </c>
      <c r="E1002" s="842"/>
      <c r="F1002" s="843"/>
      <c r="G1002" s="842"/>
      <c r="H1002" s="843"/>
      <c r="I1002" s="843"/>
      <c r="J1002" s="842"/>
      <c r="K1002" s="843"/>
      <c r="L1002" s="843"/>
      <c r="M1002" s="842"/>
      <c r="N1002" s="842"/>
      <c r="O1002" s="842"/>
      <c r="P1002" s="842"/>
      <c r="Q1002" s="853"/>
      <c r="R1002" s="853"/>
      <c r="S1002" s="853"/>
      <c r="T1002" s="853"/>
      <c r="U1002" s="853"/>
      <c r="V1002" s="853"/>
      <c r="W1002" s="853"/>
      <c r="X1002" s="853"/>
      <c r="Y1002" s="853"/>
      <c r="Z1002" s="853"/>
      <c r="AA1002" s="837"/>
      <c r="AB1002" s="838"/>
      <c r="AC1002" s="838"/>
      <c r="AD1002" s="841"/>
      <c r="AE1002" s="853"/>
      <c r="AF1002" s="853"/>
      <c r="AG1002" s="842"/>
      <c r="AH1002" s="842"/>
      <c r="AI1002" s="842"/>
      <c r="AJ1002" s="842"/>
      <c r="AK1002" s="839"/>
      <c r="AL1002" s="839"/>
      <c r="AM1002" s="839"/>
      <c r="AN1002" s="853"/>
      <c r="AO1002" s="853"/>
      <c r="AP1002" s="849">
        <f t="shared" si="244"/>
        <v>0</v>
      </c>
      <c r="AQ1002" s="849"/>
      <c r="AR1002" s="849"/>
      <c r="AS1002" s="849"/>
      <c r="AT1002" s="855"/>
      <c r="AU1002" s="855"/>
      <c r="AV1002" s="834"/>
      <c r="AW1002" s="834"/>
      <c r="AX1002" s="834"/>
      <c r="AY1002" s="834"/>
      <c r="AZ1002" s="834"/>
      <c r="BA1002" s="834"/>
      <c r="BB1002" s="834"/>
      <c r="BC1002" s="834"/>
      <c r="BD1002" s="834"/>
      <c r="BE1002" s="834"/>
      <c r="BF1002" s="834"/>
      <c r="BG1002" s="842"/>
      <c r="BH1002" s="843"/>
      <c r="BI1002" s="843"/>
      <c r="ET1002" s="33"/>
      <c r="EU1002" s="37">
        <f t="shared" si="231"/>
        <v>0</v>
      </c>
      <c r="EV1002" s="37" t="str">
        <f t="shared" si="232"/>
        <v/>
      </c>
      <c r="EX1002" s="21">
        <f>IF(AND(OR($M1002=PL①!$A$25,$M1002=PL①!$A$26,$M1002=PL①!$A$27),OR($AG1002=PL①!$H$26,$AG1002=PL①!$H$27,$AG1002=PL①!$H$28)),1,0)</f>
        <v>0</v>
      </c>
      <c r="EY1002" s="21">
        <f t="shared" si="233"/>
        <v>0</v>
      </c>
      <c r="EZ1002" s="112">
        <f>IF($EY1002=0,1,IF($O$73="",0,VLOOKUP($O$73,PL②!$A$58:$P$1517,$EY1002))+IF($AD$73="",0,VLOOKUP($AD$73,PL②!$A$58:$P$1517,$EY1002))+IF($AS$73="",0,VLOOKUP($AS$73,PL②!$A$58:$P$1517,$EY1002)))</f>
        <v>1</v>
      </c>
      <c r="FA1002" s="21" t="str">
        <f t="shared" si="234"/>
        <v/>
      </c>
      <c r="FB1002" s="112"/>
      <c r="FC1002" s="21">
        <f>IF(OR($M1002=PL①!$A$25,$M1002=PL①!$A$26,$M1002=PL①!$A$28,$M1002=PL①!$A$29),1,0)</f>
        <v>0</v>
      </c>
      <c r="FF1002" s="21">
        <f t="shared" si="235"/>
        <v>0</v>
      </c>
      <c r="FG1002" s="21">
        <f t="shared" si="236"/>
        <v>0</v>
      </c>
      <c r="FH1002" s="21">
        <f>IF(AND($AG1002=PL①!$H$29,OR(入力①申請書項目!$M1002=PL①!$A$25,入力①申請書項目!$M1002=PL①!$A$26,入力①申請書項目!$M1002=PL①!$A$27)),1,0)</f>
        <v>0</v>
      </c>
      <c r="FI1002" s="21">
        <f>IF(AND($O$69=PL②!$G$1,入力①申請書項目!$AG1002=PL①!$H$26,OR(入力①申請書項目!$M1002=PL①!$A$25,入力①申請書項目!$M1002=PL①!$A$26,入力①申請書項目!$M1002=PL①!$A$28,入力①申請書項目!$M1002=PL①!$A$29)),1,0)</f>
        <v>0</v>
      </c>
      <c r="FJ1002" s="21">
        <f>IF(AND($AT1002=PL①!$D$26,OR(入力①申請書項目!$M1002=PL①!$A$25,入力①申請書項目!$M1002=PL①!$A$26,入力①申請書項目!$M1002=PL①!$A$27)),1,0)</f>
        <v>0</v>
      </c>
      <c r="FL1002" s="37" t="str">
        <f t="shared" si="237"/>
        <v/>
      </c>
      <c r="FM1002" s="37" t="str">
        <f t="shared" si="238"/>
        <v/>
      </c>
      <c r="FN1002" s="37" t="str">
        <f t="shared" si="239"/>
        <v/>
      </c>
      <c r="FO1002" s="37" t="str">
        <f t="shared" si="240"/>
        <v/>
      </c>
      <c r="FP1002" s="37" t="str">
        <f t="shared" si="241"/>
        <v/>
      </c>
      <c r="FR1002" s="54">
        <f t="shared" si="242"/>
        <v>1</v>
      </c>
      <c r="FS1002" s="54" t="str">
        <f t="shared" si="243"/>
        <v/>
      </c>
    </row>
    <row r="1003" spans="4:175">
      <c r="D1003" s="410">
        <v>835</v>
      </c>
      <c r="E1003" s="842"/>
      <c r="F1003" s="843"/>
      <c r="G1003" s="842"/>
      <c r="H1003" s="843"/>
      <c r="I1003" s="843"/>
      <c r="J1003" s="842"/>
      <c r="K1003" s="843"/>
      <c r="L1003" s="843"/>
      <c r="M1003" s="842"/>
      <c r="N1003" s="842"/>
      <c r="O1003" s="842"/>
      <c r="P1003" s="842"/>
      <c r="Q1003" s="853"/>
      <c r="R1003" s="853"/>
      <c r="S1003" s="853"/>
      <c r="T1003" s="853"/>
      <c r="U1003" s="853"/>
      <c r="V1003" s="853"/>
      <c r="W1003" s="853"/>
      <c r="X1003" s="853"/>
      <c r="Y1003" s="853"/>
      <c r="Z1003" s="853"/>
      <c r="AA1003" s="835"/>
      <c r="AB1003" s="836"/>
      <c r="AC1003" s="836"/>
      <c r="AD1003" s="840"/>
      <c r="AE1003" s="840"/>
      <c r="AF1003" s="841"/>
      <c r="AG1003" s="850"/>
      <c r="AH1003" s="851"/>
      <c r="AI1003" s="851"/>
      <c r="AJ1003" s="852"/>
      <c r="AK1003" s="839"/>
      <c r="AL1003" s="839"/>
      <c r="AM1003" s="839"/>
      <c r="AN1003" s="854"/>
      <c r="AO1003" s="840"/>
      <c r="AP1003" s="849">
        <f t="shared" si="244"/>
        <v>0</v>
      </c>
      <c r="AQ1003" s="849"/>
      <c r="AR1003" s="849"/>
      <c r="AS1003" s="849"/>
      <c r="AT1003" s="847"/>
      <c r="AU1003" s="848"/>
      <c r="AV1003" s="834"/>
      <c r="AW1003" s="834"/>
      <c r="AX1003" s="834"/>
      <c r="AY1003" s="834"/>
      <c r="AZ1003" s="834"/>
      <c r="BA1003" s="834"/>
      <c r="BB1003" s="834"/>
      <c r="BC1003" s="834"/>
      <c r="BD1003" s="844"/>
      <c r="BE1003" s="845"/>
      <c r="BF1003" s="846"/>
      <c r="BG1003" s="842"/>
      <c r="BH1003" s="843"/>
      <c r="BI1003" s="843"/>
      <c r="ET1003" s="33"/>
      <c r="EU1003" s="37">
        <f t="shared" si="231"/>
        <v>0</v>
      </c>
      <c r="EV1003" s="37" t="str">
        <f t="shared" si="232"/>
        <v/>
      </c>
      <c r="EX1003" s="21">
        <f>IF(AND(OR($M1003=PL①!$A$25,$M1003=PL①!$A$26,$M1003=PL①!$A$27),OR($AG1003=PL①!$H$26,$AG1003=PL①!$H$27,$AG1003=PL①!$H$28)),1,0)</f>
        <v>0</v>
      </c>
      <c r="EY1003" s="21">
        <f t="shared" si="233"/>
        <v>0</v>
      </c>
      <c r="EZ1003" s="112">
        <f>IF($EY1003=0,1,IF($O$73="",0,VLOOKUP($O$73,PL②!$A$58:$P$1517,$EY1003))+IF($AD$73="",0,VLOOKUP($AD$73,PL②!$A$58:$P$1517,$EY1003))+IF($AS$73="",0,VLOOKUP($AS$73,PL②!$A$58:$P$1517,$EY1003)))</f>
        <v>1</v>
      </c>
      <c r="FA1003" s="21" t="str">
        <f t="shared" si="234"/>
        <v/>
      </c>
      <c r="FB1003" s="112"/>
      <c r="FC1003" s="21">
        <f>IF(OR($M1003=PL①!$A$25,$M1003=PL①!$A$26,$M1003=PL①!$A$28,$M1003=PL①!$A$29),1,0)</f>
        <v>0</v>
      </c>
      <c r="FF1003" s="21">
        <f t="shared" si="235"/>
        <v>0</v>
      </c>
      <c r="FG1003" s="21">
        <f t="shared" si="236"/>
        <v>0</v>
      </c>
      <c r="FH1003" s="21">
        <f>IF(AND($AG1003=PL①!$H$29,OR(入力①申請書項目!$M1003=PL①!$A$25,入力①申請書項目!$M1003=PL①!$A$26,入力①申請書項目!$M1003=PL①!$A$27)),1,0)</f>
        <v>0</v>
      </c>
      <c r="FI1003" s="21">
        <f>IF(AND($O$69=PL②!$G$1,入力①申請書項目!$AG1003=PL①!$H$26,OR(入力①申請書項目!$M1003=PL①!$A$25,入力①申請書項目!$M1003=PL①!$A$26,入力①申請書項目!$M1003=PL①!$A$28,入力①申請書項目!$M1003=PL①!$A$29)),1,0)</f>
        <v>0</v>
      </c>
      <c r="FJ1003" s="21">
        <f>IF(AND($AT1003=PL①!$D$26,OR(入力①申請書項目!$M1003=PL①!$A$25,入力①申請書項目!$M1003=PL①!$A$26,入力①申請書項目!$M1003=PL①!$A$27)),1,0)</f>
        <v>0</v>
      </c>
      <c r="FL1003" s="37" t="str">
        <f t="shared" si="237"/>
        <v/>
      </c>
      <c r="FM1003" s="37" t="str">
        <f t="shared" si="238"/>
        <v/>
      </c>
      <c r="FN1003" s="37" t="str">
        <f t="shared" si="239"/>
        <v/>
      </c>
      <c r="FO1003" s="37" t="str">
        <f t="shared" si="240"/>
        <v/>
      </c>
      <c r="FP1003" s="37" t="str">
        <f t="shared" si="241"/>
        <v/>
      </c>
      <c r="FR1003" s="54">
        <f t="shared" si="242"/>
        <v>1</v>
      </c>
      <c r="FS1003" s="54" t="str">
        <f t="shared" si="243"/>
        <v/>
      </c>
    </row>
    <row r="1004" spans="4:175">
      <c r="D1004" s="410">
        <v>836</v>
      </c>
      <c r="E1004" s="842"/>
      <c r="F1004" s="843"/>
      <c r="G1004" s="842"/>
      <c r="H1004" s="843"/>
      <c r="I1004" s="843"/>
      <c r="J1004" s="842"/>
      <c r="K1004" s="843"/>
      <c r="L1004" s="843"/>
      <c r="M1004" s="842"/>
      <c r="N1004" s="842"/>
      <c r="O1004" s="842"/>
      <c r="P1004" s="842"/>
      <c r="Q1004" s="853"/>
      <c r="R1004" s="853"/>
      <c r="S1004" s="853"/>
      <c r="T1004" s="853"/>
      <c r="U1004" s="853"/>
      <c r="V1004" s="853"/>
      <c r="W1004" s="853"/>
      <c r="X1004" s="853"/>
      <c r="Y1004" s="853"/>
      <c r="Z1004" s="853"/>
      <c r="AA1004" s="835"/>
      <c r="AB1004" s="836"/>
      <c r="AC1004" s="836"/>
      <c r="AD1004" s="841"/>
      <c r="AE1004" s="853"/>
      <c r="AF1004" s="853"/>
      <c r="AG1004" s="842"/>
      <c r="AH1004" s="842"/>
      <c r="AI1004" s="842"/>
      <c r="AJ1004" s="842"/>
      <c r="AK1004" s="839"/>
      <c r="AL1004" s="839"/>
      <c r="AM1004" s="839"/>
      <c r="AN1004" s="853"/>
      <c r="AO1004" s="853"/>
      <c r="AP1004" s="849">
        <f t="shared" si="244"/>
        <v>0</v>
      </c>
      <c r="AQ1004" s="849"/>
      <c r="AR1004" s="849"/>
      <c r="AS1004" s="849"/>
      <c r="AT1004" s="855"/>
      <c r="AU1004" s="855"/>
      <c r="AV1004" s="834"/>
      <c r="AW1004" s="834"/>
      <c r="AX1004" s="834"/>
      <c r="AY1004" s="834"/>
      <c r="AZ1004" s="834"/>
      <c r="BA1004" s="834"/>
      <c r="BB1004" s="834"/>
      <c r="BC1004" s="834"/>
      <c r="BD1004" s="834"/>
      <c r="BE1004" s="834"/>
      <c r="BF1004" s="834"/>
      <c r="BG1004" s="842"/>
      <c r="BH1004" s="843"/>
      <c r="BI1004" s="843"/>
      <c r="ET1004" s="33"/>
      <c r="EU1004" s="37">
        <f t="shared" si="231"/>
        <v>0</v>
      </c>
      <c r="EV1004" s="37" t="str">
        <f t="shared" si="232"/>
        <v/>
      </c>
      <c r="EX1004" s="21">
        <f>IF(AND(OR($M1004=PL①!$A$25,$M1004=PL①!$A$26,$M1004=PL①!$A$27),OR($AG1004=PL①!$H$26,$AG1004=PL①!$H$27,$AG1004=PL①!$H$28)),1,0)</f>
        <v>0</v>
      </c>
      <c r="EY1004" s="21">
        <f t="shared" si="233"/>
        <v>0</v>
      </c>
      <c r="EZ1004" s="112">
        <f>IF($EY1004=0,1,IF($O$73="",0,VLOOKUP($O$73,PL②!$A$58:$P$1517,$EY1004))+IF($AD$73="",0,VLOOKUP($AD$73,PL②!$A$58:$P$1517,$EY1004))+IF($AS$73="",0,VLOOKUP($AS$73,PL②!$A$58:$P$1517,$EY1004)))</f>
        <v>1</v>
      </c>
      <c r="FA1004" s="21" t="str">
        <f t="shared" si="234"/>
        <v/>
      </c>
      <c r="FB1004" s="112"/>
      <c r="FC1004" s="21">
        <f>IF(OR($M1004=PL①!$A$25,$M1004=PL①!$A$26,$M1004=PL①!$A$28,$M1004=PL①!$A$29),1,0)</f>
        <v>0</v>
      </c>
      <c r="FF1004" s="21">
        <f t="shared" si="235"/>
        <v>0</v>
      </c>
      <c r="FG1004" s="21">
        <f t="shared" si="236"/>
        <v>0</v>
      </c>
      <c r="FH1004" s="21">
        <f>IF(AND($AG1004=PL①!$H$29,OR(入力①申請書項目!$M1004=PL①!$A$25,入力①申請書項目!$M1004=PL①!$A$26,入力①申請書項目!$M1004=PL①!$A$27)),1,0)</f>
        <v>0</v>
      </c>
      <c r="FI1004" s="21">
        <f>IF(AND($O$69=PL②!$G$1,入力①申請書項目!$AG1004=PL①!$H$26,OR(入力①申請書項目!$M1004=PL①!$A$25,入力①申請書項目!$M1004=PL①!$A$26,入力①申請書項目!$M1004=PL①!$A$28,入力①申請書項目!$M1004=PL①!$A$29)),1,0)</f>
        <v>0</v>
      </c>
      <c r="FJ1004" s="21">
        <f>IF(AND($AT1004=PL①!$D$26,OR(入力①申請書項目!$M1004=PL①!$A$25,入力①申請書項目!$M1004=PL①!$A$26,入力①申請書項目!$M1004=PL①!$A$27)),1,0)</f>
        <v>0</v>
      </c>
      <c r="FL1004" s="37" t="str">
        <f t="shared" si="237"/>
        <v/>
      </c>
      <c r="FM1004" s="37" t="str">
        <f t="shared" si="238"/>
        <v/>
      </c>
      <c r="FN1004" s="37" t="str">
        <f t="shared" si="239"/>
        <v/>
      </c>
      <c r="FO1004" s="37" t="str">
        <f t="shared" si="240"/>
        <v/>
      </c>
      <c r="FP1004" s="37" t="str">
        <f t="shared" si="241"/>
        <v/>
      </c>
      <c r="FR1004" s="54">
        <f t="shared" si="242"/>
        <v>1</v>
      </c>
      <c r="FS1004" s="54" t="str">
        <f t="shared" si="243"/>
        <v/>
      </c>
    </row>
    <row r="1005" spans="4:175">
      <c r="D1005" s="410">
        <v>837</v>
      </c>
      <c r="E1005" s="842"/>
      <c r="F1005" s="843"/>
      <c r="G1005" s="842"/>
      <c r="H1005" s="843"/>
      <c r="I1005" s="843"/>
      <c r="J1005" s="842"/>
      <c r="K1005" s="843"/>
      <c r="L1005" s="843"/>
      <c r="M1005" s="842"/>
      <c r="N1005" s="842"/>
      <c r="O1005" s="842"/>
      <c r="P1005" s="842"/>
      <c r="Q1005" s="853"/>
      <c r="R1005" s="853"/>
      <c r="S1005" s="853"/>
      <c r="T1005" s="853"/>
      <c r="U1005" s="853"/>
      <c r="V1005" s="853"/>
      <c r="W1005" s="853"/>
      <c r="X1005" s="853"/>
      <c r="Y1005" s="853"/>
      <c r="Z1005" s="853"/>
      <c r="AA1005" s="837"/>
      <c r="AB1005" s="838"/>
      <c r="AC1005" s="838"/>
      <c r="AD1005" s="841"/>
      <c r="AE1005" s="853"/>
      <c r="AF1005" s="853"/>
      <c r="AG1005" s="842"/>
      <c r="AH1005" s="842"/>
      <c r="AI1005" s="842"/>
      <c r="AJ1005" s="842"/>
      <c r="AK1005" s="839"/>
      <c r="AL1005" s="839"/>
      <c r="AM1005" s="839"/>
      <c r="AN1005" s="853"/>
      <c r="AO1005" s="853"/>
      <c r="AP1005" s="849">
        <f t="shared" si="244"/>
        <v>0</v>
      </c>
      <c r="AQ1005" s="849"/>
      <c r="AR1005" s="849"/>
      <c r="AS1005" s="849"/>
      <c r="AT1005" s="855"/>
      <c r="AU1005" s="855"/>
      <c r="AV1005" s="834"/>
      <c r="AW1005" s="834"/>
      <c r="AX1005" s="834"/>
      <c r="AY1005" s="834"/>
      <c r="AZ1005" s="834"/>
      <c r="BA1005" s="834"/>
      <c r="BB1005" s="834"/>
      <c r="BC1005" s="834"/>
      <c r="BD1005" s="834"/>
      <c r="BE1005" s="834"/>
      <c r="BF1005" s="834"/>
      <c r="BG1005" s="842"/>
      <c r="BH1005" s="843"/>
      <c r="BI1005" s="843"/>
      <c r="ET1005" s="33"/>
      <c r="EU1005" s="37">
        <f t="shared" si="231"/>
        <v>0</v>
      </c>
      <c r="EV1005" s="37" t="str">
        <f t="shared" si="232"/>
        <v/>
      </c>
      <c r="EX1005" s="21">
        <f>IF(AND(OR($M1005=PL①!$A$25,$M1005=PL①!$A$26,$M1005=PL①!$A$27),OR($AG1005=PL①!$H$26,$AG1005=PL①!$H$27,$AG1005=PL①!$H$28)),1,0)</f>
        <v>0</v>
      </c>
      <c r="EY1005" s="21">
        <f t="shared" si="233"/>
        <v>0</v>
      </c>
      <c r="EZ1005" s="112">
        <f>IF($EY1005=0,1,IF($O$73="",0,VLOOKUP($O$73,PL②!$A$58:$P$1517,$EY1005))+IF($AD$73="",0,VLOOKUP($AD$73,PL②!$A$58:$P$1517,$EY1005))+IF($AS$73="",0,VLOOKUP($AS$73,PL②!$A$58:$P$1517,$EY1005)))</f>
        <v>1</v>
      </c>
      <c r="FA1005" s="21" t="str">
        <f t="shared" si="234"/>
        <v/>
      </c>
      <c r="FB1005" s="112"/>
      <c r="FC1005" s="21">
        <f>IF(OR($M1005=PL①!$A$25,$M1005=PL①!$A$26,$M1005=PL①!$A$28,$M1005=PL①!$A$29),1,0)</f>
        <v>0</v>
      </c>
      <c r="FF1005" s="21">
        <f t="shared" si="235"/>
        <v>0</v>
      </c>
      <c r="FG1005" s="21">
        <f t="shared" si="236"/>
        <v>0</v>
      </c>
      <c r="FH1005" s="21">
        <f>IF(AND($AG1005=PL①!$H$29,OR(入力①申請書項目!$M1005=PL①!$A$25,入力①申請書項目!$M1005=PL①!$A$26,入力①申請書項目!$M1005=PL①!$A$27)),1,0)</f>
        <v>0</v>
      </c>
      <c r="FI1005" s="21">
        <f>IF(AND($O$69=PL②!$G$1,入力①申請書項目!$AG1005=PL①!$H$26,OR(入力①申請書項目!$M1005=PL①!$A$25,入力①申請書項目!$M1005=PL①!$A$26,入力①申請書項目!$M1005=PL①!$A$28,入力①申請書項目!$M1005=PL①!$A$29)),1,0)</f>
        <v>0</v>
      </c>
      <c r="FJ1005" s="21">
        <f>IF(AND($AT1005=PL①!$D$26,OR(入力①申請書項目!$M1005=PL①!$A$25,入力①申請書項目!$M1005=PL①!$A$26,入力①申請書項目!$M1005=PL①!$A$27)),1,0)</f>
        <v>0</v>
      </c>
      <c r="FL1005" s="37" t="str">
        <f t="shared" si="237"/>
        <v/>
      </c>
      <c r="FM1005" s="37" t="str">
        <f t="shared" si="238"/>
        <v/>
      </c>
      <c r="FN1005" s="37" t="str">
        <f t="shared" si="239"/>
        <v/>
      </c>
      <c r="FO1005" s="37" t="str">
        <f t="shared" si="240"/>
        <v/>
      </c>
      <c r="FP1005" s="37" t="str">
        <f t="shared" si="241"/>
        <v/>
      </c>
      <c r="FR1005" s="54">
        <f t="shared" si="242"/>
        <v>1</v>
      </c>
      <c r="FS1005" s="54" t="str">
        <f t="shared" si="243"/>
        <v/>
      </c>
    </row>
    <row r="1006" spans="4:175">
      <c r="D1006" s="410">
        <v>838</v>
      </c>
      <c r="E1006" s="842"/>
      <c r="F1006" s="843"/>
      <c r="G1006" s="842"/>
      <c r="H1006" s="843"/>
      <c r="I1006" s="843"/>
      <c r="J1006" s="842"/>
      <c r="K1006" s="843"/>
      <c r="L1006" s="843"/>
      <c r="M1006" s="842"/>
      <c r="N1006" s="842"/>
      <c r="O1006" s="842"/>
      <c r="P1006" s="842"/>
      <c r="Q1006" s="853"/>
      <c r="R1006" s="853"/>
      <c r="S1006" s="853"/>
      <c r="T1006" s="853"/>
      <c r="U1006" s="853"/>
      <c r="V1006" s="853"/>
      <c r="W1006" s="853"/>
      <c r="X1006" s="853"/>
      <c r="Y1006" s="853"/>
      <c r="Z1006" s="853"/>
      <c r="AA1006" s="835"/>
      <c r="AB1006" s="836"/>
      <c r="AC1006" s="836"/>
      <c r="AD1006" s="840"/>
      <c r="AE1006" s="840"/>
      <c r="AF1006" s="841"/>
      <c r="AG1006" s="850"/>
      <c r="AH1006" s="851"/>
      <c r="AI1006" s="851"/>
      <c r="AJ1006" s="852"/>
      <c r="AK1006" s="839"/>
      <c r="AL1006" s="839"/>
      <c r="AM1006" s="839"/>
      <c r="AN1006" s="854"/>
      <c r="AO1006" s="840"/>
      <c r="AP1006" s="849">
        <f t="shared" si="244"/>
        <v>0</v>
      </c>
      <c r="AQ1006" s="849"/>
      <c r="AR1006" s="849"/>
      <c r="AS1006" s="849"/>
      <c r="AT1006" s="847"/>
      <c r="AU1006" s="848"/>
      <c r="AV1006" s="834"/>
      <c r="AW1006" s="834"/>
      <c r="AX1006" s="834"/>
      <c r="AY1006" s="834"/>
      <c r="AZ1006" s="834"/>
      <c r="BA1006" s="834"/>
      <c r="BB1006" s="834"/>
      <c r="BC1006" s="834"/>
      <c r="BD1006" s="844"/>
      <c r="BE1006" s="845"/>
      <c r="BF1006" s="846"/>
      <c r="BG1006" s="842"/>
      <c r="BH1006" s="843"/>
      <c r="BI1006" s="843"/>
      <c r="ET1006" s="33"/>
      <c r="EU1006" s="37">
        <f t="shared" si="231"/>
        <v>0</v>
      </c>
      <c r="EV1006" s="37" t="str">
        <f t="shared" si="232"/>
        <v/>
      </c>
      <c r="EX1006" s="21">
        <f>IF(AND(OR($M1006=PL①!$A$25,$M1006=PL①!$A$26,$M1006=PL①!$A$27),OR($AG1006=PL①!$H$26,$AG1006=PL①!$H$27,$AG1006=PL①!$H$28)),1,0)</f>
        <v>0</v>
      </c>
      <c r="EY1006" s="21">
        <f t="shared" si="233"/>
        <v>0</v>
      </c>
      <c r="EZ1006" s="112">
        <f>IF($EY1006=0,1,IF($O$73="",0,VLOOKUP($O$73,PL②!$A$58:$P$1517,$EY1006))+IF($AD$73="",0,VLOOKUP($AD$73,PL②!$A$58:$P$1517,$EY1006))+IF($AS$73="",0,VLOOKUP($AS$73,PL②!$A$58:$P$1517,$EY1006)))</f>
        <v>1</v>
      </c>
      <c r="FA1006" s="21" t="str">
        <f t="shared" si="234"/>
        <v/>
      </c>
      <c r="FB1006" s="112"/>
      <c r="FC1006" s="21">
        <f>IF(OR($M1006=PL①!$A$25,$M1006=PL①!$A$26,$M1006=PL①!$A$28,$M1006=PL①!$A$29),1,0)</f>
        <v>0</v>
      </c>
      <c r="FF1006" s="21">
        <f t="shared" si="235"/>
        <v>0</v>
      </c>
      <c r="FG1006" s="21">
        <f t="shared" si="236"/>
        <v>0</v>
      </c>
      <c r="FH1006" s="21">
        <f>IF(AND($AG1006=PL①!$H$29,OR(入力①申請書項目!$M1006=PL①!$A$25,入力①申請書項目!$M1006=PL①!$A$26,入力①申請書項目!$M1006=PL①!$A$27)),1,0)</f>
        <v>0</v>
      </c>
      <c r="FI1006" s="21">
        <f>IF(AND($O$69=PL②!$G$1,入力①申請書項目!$AG1006=PL①!$H$26,OR(入力①申請書項目!$M1006=PL①!$A$25,入力①申請書項目!$M1006=PL①!$A$26,入力①申請書項目!$M1006=PL①!$A$28,入力①申請書項目!$M1006=PL①!$A$29)),1,0)</f>
        <v>0</v>
      </c>
      <c r="FJ1006" s="21">
        <f>IF(AND($AT1006=PL①!$D$26,OR(入力①申請書項目!$M1006=PL①!$A$25,入力①申請書項目!$M1006=PL①!$A$26,入力①申請書項目!$M1006=PL①!$A$27)),1,0)</f>
        <v>0</v>
      </c>
      <c r="FL1006" s="37" t="str">
        <f t="shared" si="237"/>
        <v/>
      </c>
      <c r="FM1006" s="37" t="str">
        <f t="shared" si="238"/>
        <v/>
      </c>
      <c r="FN1006" s="37" t="str">
        <f t="shared" si="239"/>
        <v/>
      </c>
      <c r="FO1006" s="37" t="str">
        <f t="shared" si="240"/>
        <v/>
      </c>
      <c r="FP1006" s="37" t="str">
        <f t="shared" si="241"/>
        <v/>
      </c>
      <c r="FR1006" s="54">
        <f t="shared" si="242"/>
        <v>1</v>
      </c>
      <c r="FS1006" s="54" t="str">
        <f t="shared" si="243"/>
        <v/>
      </c>
    </row>
    <row r="1007" spans="4:175">
      <c r="D1007" s="410">
        <v>839</v>
      </c>
      <c r="E1007" s="842"/>
      <c r="F1007" s="843"/>
      <c r="G1007" s="842"/>
      <c r="H1007" s="843"/>
      <c r="I1007" s="843"/>
      <c r="J1007" s="842"/>
      <c r="K1007" s="843"/>
      <c r="L1007" s="843"/>
      <c r="M1007" s="842"/>
      <c r="N1007" s="842"/>
      <c r="O1007" s="842"/>
      <c r="P1007" s="842"/>
      <c r="Q1007" s="853"/>
      <c r="R1007" s="853"/>
      <c r="S1007" s="853"/>
      <c r="T1007" s="853"/>
      <c r="U1007" s="853"/>
      <c r="V1007" s="853"/>
      <c r="W1007" s="853"/>
      <c r="X1007" s="853"/>
      <c r="Y1007" s="853"/>
      <c r="Z1007" s="853"/>
      <c r="AA1007" s="835"/>
      <c r="AB1007" s="836"/>
      <c r="AC1007" s="836"/>
      <c r="AD1007" s="841"/>
      <c r="AE1007" s="853"/>
      <c r="AF1007" s="853"/>
      <c r="AG1007" s="842"/>
      <c r="AH1007" s="842"/>
      <c r="AI1007" s="842"/>
      <c r="AJ1007" s="842"/>
      <c r="AK1007" s="839"/>
      <c r="AL1007" s="839"/>
      <c r="AM1007" s="839"/>
      <c r="AN1007" s="853"/>
      <c r="AO1007" s="853"/>
      <c r="AP1007" s="849">
        <f t="shared" si="244"/>
        <v>0</v>
      </c>
      <c r="AQ1007" s="849"/>
      <c r="AR1007" s="849"/>
      <c r="AS1007" s="849"/>
      <c r="AT1007" s="855"/>
      <c r="AU1007" s="855"/>
      <c r="AV1007" s="834"/>
      <c r="AW1007" s="834"/>
      <c r="AX1007" s="834"/>
      <c r="AY1007" s="834"/>
      <c r="AZ1007" s="834"/>
      <c r="BA1007" s="834"/>
      <c r="BB1007" s="834"/>
      <c r="BC1007" s="834"/>
      <c r="BD1007" s="834"/>
      <c r="BE1007" s="834"/>
      <c r="BF1007" s="834"/>
      <c r="BG1007" s="842"/>
      <c r="BH1007" s="843"/>
      <c r="BI1007" s="843"/>
      <c r="ET1007" s="33"/>
      <c r="EU1007" s="37">
        <f t="shared" si="231"/>
        <v>0</v>
      </c>
      <c r="EV1007" s="37" t="str">
        <f t="shared" si="232"/>
        <v/>
      </c>
      <c r="EX1007" s="21">
        <f>IF(AND(OR($M1007=PL①!$A$25,$M1007=PL①!$A$26,$M1007=PL①!$A$27),OR($AG1007=PL①!$H$26,$AG1007=PL①!$H$27,$AG1007=PL①!$H$28)),1,0)</f>
        <v>0</v>
      </c>
      <c r="EY1007" s="21">
        <f t="shared" si="233"/>
        <v>0</v>
      </c>
      <c r="EZ1007" s="112">
        <f>IF($EY1007=0,1,IF($O$73="",0,VLOOKUP($O$73,PL②!$A$58:$P$1517,$EY1007))+IF($AD$73="",0,VLOOKUP($AD$73,PL②!$A$58:$P$1517,$EY1007))+IF($AS$73="",0,VLOOKUP($AS$73,PL②!$A$58:$P$1517,$EY1007)))</f>
        <v>1</v>
      </c>
      <c r="FA1007" s="21" t="str">
        <f t="shared" si="234"/>
        <v/>
      </c>
      <c r="FB1007" s="112"/>
      <c r="FC1007" s="21">
        <f>IF(OR($M1007=PL①!$A$25,$M1007=PL①!$A$26,$M1007=PL①!$A$28,$M1007=PL①!$A$29),1,0)</f>
        <v>0</v>
      </c>
      <c r="FF1007" s="21">
        <f t="shared" si="235"/>
        <v>0</v>
      </c>
      <c r="FG1007" s="21">
        <f t="shared" si="236"/>
        <v>0</v>
      </c>
      <c r="FH1007" s="21">
        <f>IF(AND($AG1007=PL①!$H$29,OR(入力①申請書項目!$M1007=PL①!$A$25,入力①申請書項目!$M1007=PL①!$A$26,入力①申請書項目!$M1007=PL①!$A$27)),1,0)</f>
        <v>0</v>
      </c>
      <c r="FI1007" s="21">
        <f>IF(AND($O$69=PL②!$G$1,入力①申請書項目!$AG1007=PL①!$H$26,OR(入力①申請書項目!$M1007=PL①!$A$25,入力①申請書項目!$M1007=PL①!$A$26,入力①申請書項目!$M1007=PL①!$A$28,入力①申請書項目!$M1007=PL①!$A$29)),1,0)</f>
        <v>0</v>
      </c>
      <c r="FJ1007" s="21">
        <f>IF(AND($AT1007=PL①!$D$26,OR(入力①申請書項目!$M1007=PL①!$A$25,入力①申請書項目!$M1007=PL①!$A$26,入力①申請書項目!$M1007=PL①!$A$27)),1,0)</f>
        <v>0</v>
      </c>
      <c r="FL1007" s="37" t="str">
        <f t="shared" si="237"/>
        <v/>
      </c>
      <c r="FM1007" s="37" t="str">
        <f t="shared" si="238"/>
        <v/>
      </c>
      <c r="FN1007" s="37" t="str">
        <f t="shared" si="239"/>
        <v/>
      </c>
      <c r="FO1007" s="37" t="str">
        <f t="shared" si="240"/>
        <v/>
      </c>
      <c r="FP1007" s="37" t="str">
        <f t="shared" si="241"/>
        <v/>
      </c>
      <c r="FR1007" s="54">
        <f t="shared" si="242"/>
        <v>1</v>
      </c>
      <c r="FS1007" s="54" t="str">
        <f t="shared" si="243"/>
        <v/>
      </c>
    </row>
    <row r="1008" spans="4:175">
      <c r="D1008" s="410">
        <v>840</v>
      </c>
      <c r="E1008" s="842"/>
      <c r="F1008" s="843"/>
      <c r="G1008" s="842"/>
      <c r="H1008" s="843"/>
      <c r="I1008" s="843"/>
      <c r="J1008" s="842"/>
      <c r="K1008" s="843"/>
      <c r="L1008" s="843"/>
      <c r="M1008" s="842"/>
      <c r="N1008" s="842"/>
      <c r="O1008" s="842"/>
      <c r="P1008" s="842"/>
      <c r="Q1008" s="853"/>
      <c r="R1008" s="853"/>
      <c r="S1008" s="853"/>
      <c r="T1008" s="853"/>
      <c r="U1008" s="853"/>
      <c r="V1008" s="853"/>
      <c r="W1008" s="853"/>
      <c r="X1008" s="853"/>
      <c r="Y1008" s="853"/>
      <c r="Z1008" s="853"/>
      <c r="AA1008" s="837"/>
      <c r="AB1008" s="838"/>
      <c r="AC1008" s="838"/>
      <c r="AD1008" s="841"/>
      <c r="AE1008" s="853"/>
      <c r="AF1008" s="853"/>
      <c r="AG1008" s="842"/>
      <c r="AH1008" s="842"/>
      <c r="AI1008" s="842"/>
      <c r="AJ1008" s="842"/>
      <c r="AK1008" s="839"/>
      <c r="AL1008" s="839"/>
      <c r="AM1008" s="839"/>
      <c r="AN1008" s="853"/>
      <c r="AO1008" s="853"/>
      <c r="AP1008" s="849">
        <f t="shared" si="244"/>
        <v>0</v>
      </c>
      <c r="AQ1008" s="849"/>
      <c r="AR1008" s="849"/>
      <c r="AS1008" s="849"/>
      <c r="AT1008" s="855"/>
      <c r="AU1008" s="855"/>
      <c r="AV1008" s="834"/>
      <c r="AW1008" s="834"/>
      <c r="AX1008" s="834"/>
      <c r="AY1008" s="834"/>
      <c r="AZ1008" s="834"/>
      <c r="BA1008" s="834"/>
      <c r="BB1008" s="834"/>
      <c r="BC1008" s="834"/>
      <c r="BD1008" s="834"/>
      <c r="BE1008" s="834"/>
      <c r="BF1008" s="834"/>
      <c r="BG1008" s="842"/>
      <c r="BH1008" s="843"/>
      <c r="BI1008" s="843"/>
      <c r="ET1008" s="33"/>
      <c r="EU1008" s="37">
        <f t="shared" si="231"/>
        <v>0</v>
      </c>
      <c r="EV1008" s="37" t="str">
        <f t="shared" si="232"/>
        <v/>
      </c>
      <c r="EX1008" s="21">
        <f>IF(AND(OR($M1008=PL①!$A$25,$M1008=PL①!$A$26,$M1008=PL①!$A$27),OR($AG1008=PL①!$H$26,$AG1008=PL①!$H$27,$AG1008=PL①!$H$28)),1,0)</f>
        <v>0</v>
      </c>
      <c r="EY1008" s="21">
        <f t="shared" si="233"/>
        <v>0</v>
      </c>
      <c r="EZ1008" s="112">
        <f>IF($EY1008=0,1,IF($O$73="",0,VLOOKUP($O$73,PL②!$A$58:$P$1517,$EY1008))+IF($AD$73="",0,VLOOKUP($AD$73,PL②!$A$58:$P$1517,$EY1008))+IF($AS$73="",0,VLOOKUP($AS$73,PL②!$A$58:$P$1517,$EY1008)))</f>
        <v>1</v>
      </c>
      <c r="FA1008" s="21" t="str">
        <f t="shared" si="234"/>
        <v/>
      </c>
      <c r="FB1008" s="112"/>
      <c r="FC1008" s="21">
        <f>IF(OR($M1008=PL①!$A$25,$M1008=PL①!$A$26,$M1008=PL①!$A$28,$M1008=PL①!$A$29),1,0)</f>
        <v>0</v>
      </c>
      <c r="FF1008" s="21">
        <f t="shared" si="235"/>
        <v>0</v>
      </c>
      <c r="FG1008" s="21">
        <f t="shared" si="236"/>
        <v>0</v>
      </c>
      <c r="FH1008" s="21">
        <f>IF(AND($AG1008=PL①!$H$29,OR(入力①申請書項目!$M1008=PL①!$A$25,入力①申請書項目!$M1008=PL①!$A$26,入力①申請書項目!$M1008=PL①!$A$27)),1,0)</f>
        <v>0</v>
      </c>
      <c r="FI1008" s="21">
        <f>IF(AND($O$69=PL②!$G$1,入力①申請書項目!$AG1008=PL①!$H$26,OR(入力①申請書項目!$M1008=PL①!$A$25,入力①申請書項目!$M1008=PL①!$A$26,入力①申請書項目!$M1008=PL①!$A$28,入力①申請書項目!$M1008=PL①!$A$29)),1,0)</f>
        <v>0</v>
      </c>
      <c r="FJ1008" s="21">
        <f>IF(AND($AT1008=PL①!$D$26,OR(入力①申請書項目!$M1008=PL①!$A$25,入力①申請書項目!$M1008=PL①!$A$26,入力①申請書項目!$M1008=PL①!$A$27)),1,0)</f>
        <v>0</v>
      </c>
      <c r="FL1008" s="37" t="str">
        <f t="shared" si="237"/>
        <v/>
      </c>
      <c r="FM1008" s="37" t="str">
        <f t="shared" si="238"/>
        <v/>
      </c>
      <c r="FN1008" s="37" t="str">
        <f t="shared" si="239"/>
        <v/>
      </c>
      <c r="FO1008" s="37" t="str">
        <f t="shared" si="240"/>
        <v/>
      </c>
      <c r="FP1008" s="37" t="str">
        <f t="shared" si="241"/>
        <v/>
      </c>
      <c r="FR1008" s="54">
        <f t="shared" si="242"/>
        <v>1</v>
      </c>
      <c r="FS1008" s="54" t="str">
        <f t="shared" si="243"/>
        <v/>
      </c>
    </row>
    <row r="1009" spans="4:175">
      <c r="D1009" s="410">
        <v>841</v>
      </c>
      <c r="E1009" s="842"/>
      <c r="F1009" s="843"/>
      <c r="G1009" s="842"/>
      <c r="H1009" s="843"/>
      <c r="I1009" s="843"/>
      <c r="J1009" s="842"/>
      <c r="K1009" s="843"/>
      <c r="L1009" s="843"/>
      <c r="M1009" s="842"/>
      <c r="N1009" s="842"/>
      <c r="O1009" s="842"/>
      <c r="P1009" s="842"/>
      <c r="Q1009" s="853"/>
      <c r="R1009" s="853"/>
      <c r="S1009" s="853"/>
      <c r="T1009" s="853"/>
      <c r="U1009" s="853"/>
      <c r="V1009" s="853"/>
      <c r="W1009" s="853"/>
      <c r="X1009" s="853"/>
      <c r="Y1009" s="853"/>
      <c r="Z1009" s="853"/>
      <c r="AA1009" s="835"/>
      <c r="AB1009" s="836"/>
      <c r="AC1009" s="836"/>
      <c r="AD1009" s="840"/>
      <c r="AE1009" s="840"/>
      <c r="AF1009" s="841"/>
      <c r="AG1009" s="850"/>
      <c r="AH1009" s="851"/>
      <c r="AI1009" s="851"/>
      <c r="AJ1009" s="852"/>
      <c r="AK1009" s="839"/>
      <c r="AL1009" s="839"/>
      <c r="AM1009" s="839"/>
      <c r="AN1009" s="854"/>
      <c r="AO1009" s="840"/>
      <c r="AP1009" s="849">
        <f t="shared" si="244"/>
        <v>0</v>
      </c>
      <c r="AQ1009" s="849"/>
      <c r="AR1009" s="849"/>
      <c r="AS1009" s="849"/>
      <c r="AT1009" s="847"/>
      <c r="AU1009" s="848"/>
      <c r="AV1009" s="834"/>
      <c r="AW1009" s="834"/>
      <c r="AX1009" s="834"/>
      <c r="AY1009" s="834"/>
      <c r="AZ1009" s="834"/>
      <c r="BA1009" s="834"/>
      <c r="BB1009" s="834"/>
      <c r="BC1009" s="834"/>
      <c r="BD1009" s="844"/>
      <c r="BE1009" s="845"/>
      <c r="BF1009" s="846"/>
      <c r="BG1009" s="842"/>
      <c r="BH1009" s="843"/>
      <c r="BI1009" s="843"/>
      <c r="ET1009" s="33"/>
      <c r="EU1009" s="37">
        <f t="shared" si="231"/>
        <v>0</v>
      </c>
      <c r="EV1009" s="37" t="str">
        <f t="shared" si="232"/>
        <v/>
      </c>
      <c r="EX1009" s="21">
        <f>IF(AND(OR($M1009=PL①!$A$25,$M1009=PL①!$A$26,$M1009=PL①!$A$27),OR($AG1009=PL①!$H$26,$AG1009=PL①!$H$27,$AG1009=PL①!$H$28)),1,0)</f>
        <v>0</v>
      </c>
      <c r="EY1009" s="21">
        <f t="shared" si="233"/>
        <v>0</v>
      </c>
      <c r="EZ1009" s="112">
        <f>IF($EY1009=0,1,IF($O$73="",0,VLOOKUP($O$73,PL②!$A$58:$P$1517,$EY1009))+IF($AD$73="",0,VLOOKUP($AD$73,PL②!$A$58:$P$1517,$EY1009))+IF($AS$73="",0,VLOOKUP($AS$73,PL②!$A$58:$P$1517,$EY1009)))</f>
        <v>1</v>
      </c>
      <c r="FA1009" s="21" t="str">
        <f t="shared" si="234"/>
        <v/>
      </c>
      <c r="FB1009" s="112"/>
      <c r="FC1009" s="21">
        <f>IF(OR($M1009=PL①!$A$25,$M1009=PL①!$A$26,$M1009=PL①!$A$28,$M1009=PL①!$A$29),1,0)</f>
        <v>0</v>
      </c>
      <c r="FF1009" s="21">
        <f t="shared" si="235"/>
        <v>0</v>
      </c>
      <c r="FG1009" s="21">
        <f t="shared" si="236"/>
        <v>0</v>
      </c>
      <c r="FH1009" s="21">
        <f>IF(AND($AG1009=PL①!$H$29,OR(入力①申請書項目!$M1009=PL①!$A$25,入力①申請書項目!$M1009=PL①!$A$26,入力①申請書項目!$M1009=PL①!$A$27)),1,0)</f>
        <v>0</v>
      </c>
      <c r="FI1009" s="21">
        <f>IF(AND($O$69=PL②!$G$1,入力①申請書項目!$AG1009=PL①!$H$26,OR(入力①申請書項目!$M1009=PL①!$A$25,入力①申請書項目!$M1009=PL①!$A$26,入力①申請書項目!$M1009=PL①!$A$28,入力①申請書項目!$M1009=PL①!$A$29)),1,0)</f>
        <v>0</v>
      </c>
      <c r="FJ1009" s="21">
        <f>IF(AND($AT1009=PL①!$D$26,OR(入力①申請書項目!$M1009=PL①!$A$25,入力①申請書項目!$M1009=PL①!$A$26,入力①申請書項目!$M1009=PL①!$A$27)),1,0)</f>
        <v>0</v>
      </c>
      <c r="FL1009" s="37" t="str">
        <f t="shared" si="237"/>
        <v/>
      </c>
      <c r="FM1009" s="37" t="str">
        <f t="shared" si="238"/>
        <v/>
      </c>
      <c r="FN1009" s="37" t="str">
        <f t="shared" si="239"/>
        <v/>
      </c>
      <c r="FO1009" s="37" t="str">
        <f t="shared" si="240"/>
        <v/>
      </c>
      <c r="FP1009" s="37" t="str">
        <f t="shared" si="241"/>
        <v/>
      </c>
      <c r="FR1009" s="54">
        <f t="shared" si="242"/>
        <v>1</v>
      </c>
      <c r="FS1009" s="54" t="str">
        <f t="shared" si="243"/>
        <v/>
      </c>
    </row>
    <row r="1010" spans="4:175">
      <c r="D1010" s="410">
        <v>842</v>
      </c>
      <c r="E1010" s="842"/>
      <c r="F1010" s="843"/>
      <c r="G1010" s="842"/>
      <c r="H1010" s="843"/>
      <c r="I1010" s="843"/>
      <c r="J1010" s="842"/>
      <c r="K1010" s="843"/>
      <c r="L1010" s="843"/>
      <c r="M1010" s="842"/>
      <c r="N1010" s="842"/>
      <c r="O1010" s="842"/>
      <c r="P1010" s="842"/>
      <c r="Q1010" s="853"/>
      <c r="R1010" s="853"/>
      <c r="S1010" s="853"/>
      <c r="T1010" s="853"/>
      <c r="U1010" s="853"/>
      <c r="V1010" s="853"/>
      <c r="W1010" s="853"/>
      <c r="X1010" s="853"/>
      <c r="Y1010" s="853"/>
      <c r="Z1010" s="853"/>
      <c r="AA1010" s="835"/>
      <c r="AB1010" s="836"/>
      <c r="AC1010" s="836"/>
      <c r="AD1010" s="841"/>
      <c r="AE1010" s="853"/>
      <c r="AF1010" s="853"/>
      <c r="AG1010" s="842"/>
      <c r="AH1010" s="842"/>
      <c r="AI1010" s="842"/>
      <c r="AJ1010" s="842"/>
      <c r="AK1010" s="839"/>
      <c r="AL1010" s="839"/>
      <c r="AM1010" s="839"/>
      <c r="AN1010" s="853"/>
      <c r="AO1010" s="853"/>
      <c r="AP1010" s="849">
        <f t="shared" si="244"/>
        <v>0</v>
      </c>
      <c r="AQ1010" s="849"/>
      <c r="AR1010" s="849"/>
      <c r="AS1010" s="849"/>
      <c r="AT1010" s="855"/>
      <c r="AU1010" s="855"/>
      <c r="AV1010" s="834"/>
      <c r="AW1010" s="834"/>
      <c r="AX1010" s="834"/>
      <c r="AY1010" s="834"/>
      <c r="AZ1010" s="834"/>
      <c r="BA1010" s="834"/>
      <c r="BB1010" s="834"/>
      <c r="BC1010" s="834"/>
      <c r="BD1010" s="834"/>
      <c r="BE1010" s="834"/>
      <c r="BF1010" s="834"/>
      <c r="BG1010" s="842"/>
      <c r="BH1010" s="843"/>
      <c r="BI1010" s="843"/>
      <c r="ET1010" s="33"/>
      <c r="EU1010" s="37">
        <f t="shared" si="231"/>
        <v>0</v>
      </c>
      <c r="EV1010" s="37" t="str">
        <f t="shared" si="232"/>
        <v/>
      </c>
      <c r="EX1010" s="21">
        <f>IF(AND(OR($M1010=PL①!$A$25,$M1010=PL①!$A$26,$M1010=PL①!$A$27),OR($AG1010=PL①!$H$26,$AG1010=PL①!$H$27,$AG1010=PL①!$H$28)),1,0)</f>
        <v>0</v>
      </c>
      <c r="EY1010" s="21">
        <f t="shared" si="233"/>
        <v>0</v>
      </c>
      <c r="EZ1010" s="112">
        <f>IF($EY1010=0,1,IF($O$73="",0,VLOOKUP($O$73,PL②!$A$58:$P$1517,$EY1010))+IF($AD$73="",0,VLOOKUP($AD$73,PL②!$A$58:$P$1517,$EY1010))+IF($AS$73="",0,VLOOKUP($AS$73,PL②!$A$58:$P$1517,$EY1010)))</f>
        <v>1</v>
      </c>
      <c r="FA1010" s="21" t="str">
        <f t="shared" si="234"/>
        <v/>
      </c>
      <c r="FB1010" s="112"/>
      <c r="FC1010" s="21">
        <f>IF(OR($M1010=PL①!$A$25,$M1010=PL①!$A$26,$M1010=PL①!$A$28,$M1010=PL①!$A$29),1,0)</f>
        <v>0</v>
      </c>
      <c r="FF1010" s="21">
        <f t="shared" si="235"/>
        <v>0</v>
      </c>
      <c r="FG1010" s="21">
        <f t="shared" si="236"/>
        <v>0</v>
      </c>
      <c r="FH1010" s="21">
        <f>IF(AND($AG1010=PL①!$H$29,OR(入力①申請書項目!$M1010=PL①!$A$25,入力①申請書項目!$M1010=PL①!$A$26,入力①申請書項目!$M1010=PL①!$A$27)),1,0)</f>
        <v>0</v>
      </c>
      <c r="FI1010" s="21">
        <f>IF(AND($O$69=PL②!$G$1,入力①申請書項目!$AG1010=PL①!$H$26,OR(入力①申請書項目!$M1010=PL①!$A$25,入力①申請書項目!$M1010=PL①!$A$26,入力①申請書項目!$M1010=PL①!$A$28,入力①申請書項目!$M1010=PL①!$A$29)),1,0)</f>
        <v>0</v>
      </c>
      <c r="FJ1010" s="21">
        <f>IF(AND($AT1010=PL①!$D$26,OR(入力①申請書項目!$M1010=PL①!$A$25,入力①申請書項目!$M1010=PL①!$A$26,入力①申請書項目!$M1010=PL①!$A$27)),1,0)</f>
        <v>0</v>
      </c>
      <c r="FL1010" s="37" t="str">
        <f t="shared" si="237"/>
        <v/>
      </c>
      <c r="FM1010" s="37" t="str">
        <f t="shared" si="238"/>
        <v/>
      </c>
      <c r="FN1010" s="37" t="str">
        <f t="shared" si="239"/>
        <v/>
      </c>
      <c r="FO1010" s="37" t="str">
        <f t="shared" si="240"/>
        <v/>
      </c>
      <c r="FP1010" s="37" t="str">
        <f t="shared" si="241"/>
        <v/>
      </c>
      <c r="FR1010" s="54">
        <f t="shared" si="242"/>
        <v>1</v>
      </c>
      <c r="FS1010" s="54" t="str">
        <f t="shared" si="243"/>
        <v/>
      </c>
    </row>
    <row r="1011" spans="4:175">
      <c r="D1011" s="410">
        <v>843</v>
      </c>
      <c r="E1011" s="842"/>
      <c r="F1011" s="843"/>
      <c r="G1011" s="842"/>
      <c r="H1011" s="843"/>
      <c r="I1011" s="843"/>
      <c r="J1011" s="842"/>
      <c r="K1011" s="843"/>
      <c r="L1011" s="843"/>
      <c r="M1011" s="842"/>
      <c r="N1011" s="842"/>
      <c r="O1011" s="842"/>
      <c r="P1011" s="842"/>
      <c r="Q1011" s="853"/>
      <c r="R1011" s="853"/>
      <c r="S1011" s="853"/>
      <c r="T1011" s="853"/>
      <c r="U1011" s="853"/>
      <c r="V1011" s="853"/>
      <c r="W1011" s="853"/>
      <c r="X1011" s="853"/>
      <c r="Y1011" s="853"/>
      <c r="Z1011" s="853"/>
      <c r="AA1011" s="837"/>
      <c r="AB1011" s="838"/>
      <c r="AC1011" s="838"/>
      <c r="AD1011" s="841"/>
      <c r="AE1011" s="853"/>
      <c r="AF1011" s="853"/>
      <c r="AG1011" s="842"/>
      <c r="AH1011" s="842"/>
      <c r="AI1011" s="842"/>
      <c r="AJ1011" s="842"/>
      <c r="AK1011" s="839"/>
      <c r="AL1011" s="839"/>
      <c r="AM1011" s="839"/>
      <c r="AN1011" s="853"/>
      <c r="AO1011" s="853"/>
      <c r="AP1011" s="849">
        <f t="shared" si="244"/>
        <v>0</v>
      </c>
      <c r="AQ1011" s="849"/>
      <c r="AR1011" s="849"/>
      <c r="AS1011" s="849"/>
      <c r="AT1011" s="855"/>
      <c r="AU1011" s="855"/>
      <c r="AV1011" s="834"/>
      <c r="AW1011" s="834"/>
      <c r="AX1011" s="834"/>
      <c r="AY1011" s="834"/>
      <c r="AZ1011" s="834"/>
      <c r="BA1011" s="834"/>
      <c r="BB1011" s="834"/>
      <c r="BC1011" s="834"/>
      <c r="BD1011" s="834"/>
      <c r="BE1011" s="834"/>
      <c r="BF1011" s="834"/>
      <c r="BG1011" s="842"/>
      <c r="BH1011" s="843"/>
      <c r="BI1011" s="843"/>
      <c r="ET1011" s="33"/>
      <c r="EU1011" s="37">
        <f t="shared" si="231"/>
        <v>0</v>
      </c>
      <c r="EV1011" s="37" t="str">
        <f t="shared" si="232"/>
        <v/>
      </c>
      <c r="EX1011" s="21">
        <f>IF(AND(OR($M1011=PL①!$A$25,$M1011=PL①!$A$26,$M1011=PL①!$A$27),OR($AG1011=PL①!$H$26,$AG1011=PL①!$H$27,$AG1011=PL①!$H$28)),1,0)</f>
        <v>0</v>
      </c>
      <c r="EY1011" s="21">
        <f t="shared" si="233"/>
        <v>0</v>
      </c>
      <c r="EZ1011" s="112">
        <f>IF($EY1011=0,1,IF($O$73="",0,VLOOKUP($O$73,PL②!$A$58:$P$1517,$EY1011))+IF($AD$73="",0,VLOOKUP($AD$73,PL②!$A$58:$P$1517,$EY1011))+IF($AS$73="",0,VLOOKUP($AS$73,PL②!$A$58:$P$1517,$EY1011)))</f>
        <v>1</v>
      </c>
      <c r="FA1011" s="21" t="str">
        <f t="shared" si="234"/>
        <v/>
      </c>
      <c r="FB1011" s="112"/>
      <c r="FC1011" s="21">
        <f>IF(OR($M1011=PL①!$A$25,$M1011=PL①!$A$26,$M1011=PL①!$A$28,$M1011=PL①!$A$29),1,0)</f>
        <v>0</v>
      </c>
      <c r="FF1011" s="21">
        <f t="shared" si="235"/>
        <v>0</v>
      </c>
      <c r="FG1011" s="21">
        <f t="shared" si="236"/>
        <v>0</v>
      </c>
      <c r="FH1011" s="21">
        <f>IF(AND($AG1011=PL①!$H$29,OR(入力①申請書項目!$M1011=PL①!$A$25,入力①申請書項目!$M1011=PL①!$A$26,入力①申請書項目!$M1011=PL①!$A$27)),1,0)</f>
        <v>0</v>
      </c>
      <c r="FI1011" s="21">
        <f>IF(AND($O$69=PL②!$G$1,入力①申請書項目!$AG1011=PL①!$H$26,OR(入力①申請書項目!$M1011=PL①!$A$25,入力①申請書項目!$M1011=PL①!$A$26,入力①申請書項目!$M1011=PL①!$A$28,入力①申請書項目!$M1011=PL①!$A$29)),1,0)</f>
        <v>0</v>
      </c>
      <c r="FJ1011" s="21">
        <f>IF(AND($AT1011=PL①!$D$26,OR(入力①申請書項目!$M1011=PL①!$A$25,入力①申請書項目!$M1011=PL①!$A$26,入力①申請書項目!$M1011=PL①!$A$27)),1,0)</f>
        <v>0</v>
      </c>
      <c r="FL1011" s="37" t="str">
        <f t="shared" si="237"/>
        <v/>
      </c>
      <c r="FM1011" s="37" t="str">
        <f t="shared" si="238"/>
        <v/>
      </c>
      <c r="FN1011" s="37" t="str">
        <f t="shared" si="239"/>
        <v/>
      </c>
      <c r="FO1011" s="37" t="str">
        <f t="shared" si="240"/>
        <v/>
      </c>
      <c r="FP1011" s="37" t="str">
        <f t="shared" si="241"/>
        <v/>
      </c>
      <c r="FR1011" s="54">
        <f t="shared" si="242"/>
        <v>1</v>
      </c>
      <c r="FS1011" s="54" t="str">
        <f t="shared" si="243"/>
        <v/>
      </c>
    </row>
    <row r="1012" spans="4:175">
      <c r="D1012" s="410">
        <v>844</v>
      </c>
      <c r="E1012" s="842"/>
      <c r="F1012" s="843"/>
      <c r="G1012" s="842"/>
      <c r="H1012" s="843"/>
      <c r="I1012" s="843"/>
      <c r="J1012" s="842"/>
      <c r="K1012" s="843"/>
      <c r="L1012" s="843"/>
      <c r="M1012" s="842"/>
      <c r="N1012" s="842"/>
      <c r="O1012" s="842"/>
      <c r="P1012" s="842"/>
      <c r="Q1012" s="853"/>
      <c r="R1012" s="853"/>
      <c r="S1012" s="853"/>
      <c r="T1012" s="853"/>
      <c r="U1012" s="853"/>
      <c r="V1012" s="853"/>
      <c r="W1012" s="853"/>
      <c r="X1012" s="853"/>
      <c r="Y1012" s="853"/>
      <c r="Z1012" s="853"/>
      <c r="AA1012" s="835"/>
      <c r="AB1012" s="836"/>
      <c r="AC1012" s="836"/>
      <c r="AD1012" s="840"/>
      <c r="AE1012" s="840"/>
      <c r="AF1012" s="841"/>
      <c r="AG1012" s="850"/>
      <c r="AH1012" s="851"/>
      <c r="AI1012" s="851"/>
      <c r="AJ1012" s="852"/>
      <c r="AK1012" s="839"/>
      <c r="AL1012" s="839"/>
      <c r="AM1012" s="839"/>
      <c r="AN1012" s="854"/>
      <c r="AO1012" s="840"/>
      <c r="AP1012" s="849">
        <f t="shared" si="244"/>
        <v>0</v>
      </c>
      <c r="AQ1012" s="849"/>
      <c r="AR1012" s="849"/>
      <c r="AS1012" s="849"/>
      <c r="AT1012" s="847"/>
      <c r="AU1012" s="848"/>
      <c r="AV1012" s="834"/>
      <c r="AW1012" s="834"/>
      <c r="AX1012" s="834"/>
      <c r="AY1012" s="834"/>
      <c r="AZ1012" s="834"/>
      <c r="BA1012" s="834"/>
      <c r="BB1012" s="834"/>
      <c r="BC1012" s="834"/>
      <c r="BD1012" s="844"/>
      <c r="BE1012" s="845"/>
      <c r="BF1012" s="846"/>
      <c r="BG1012" s="842"/>
      <c r="BH1012" s="843"/>
      <c r="BI1012" s="843"/>
      <c r="ET1012" s="33"/>
      <c r="EU1012" s="37">
        <f t="shared" si="231"/>
        <v>0</v>
      </c>
      <c r="EV1012" s="37" t="str">
        <f t="shared" si="232"/>
        <v/>
      </c>
      <c r="EX1012" s="21">
        <f>IF(AND(OR($M1012=PL①!$A$25,$M1012=PL①!$A$26,$M1012=PL①!$A$27),OR($AG1012=PL①!$H$26,$AG1012=PL①!$H$27,$AG1012=PL①!$H$28)),1,0)</f>
        <v>0</v>
      </c>
      <c r="EY1012" s="21">
        <f t="shared" si="233"/>
        <v>0</v>
      </c>
      <c r="EZ1012" s="112">
        <f>IF($EY1012=0,1,IF($O$73="",0,VLOOKUP($O$73,PL②!$A$58:$P$1517,$EY1012))+IF($AD$73="",0,VLOOKUP($AD$73,PL②!$A$58:$P$1517,$EY1012))+IF($AS$73="",0,VLOOKUP($AS$73,PL②!$A$58:$P$1517,$EY1012)))</f>
        <v>1</v>
      </c>
      <c r="FA1012" s="21" t="str">
        <f t="shared" si="234"/>
        <v/>
      </c>
      <c r="FB1012" s="112"/>
      <c r="FC1012" s="21">
        <f>IF(OR($M1012=PL①!$A$25,$M1012=PL①!$A$26,$M1012=PL①!$A$28,$M1012=PL①!$A$29),1,0)</f>
        <v>0</v>
      </c>
      <c r="FF1012" s="21">
        <f t="shared" si="235"/>
        <v>0</v>
      </c>
      <c r="FG1012" s="21">
        <f t="shared" si="236"/>
        <v>0</v>
      </c>
      <c r="FH1012" s="21">
        <f>IF(AND($AG1012=PL①!$H$29,OR(入力①申請書項目!$M1012=PL①!$A$25,入力①申請書項目!$M1012=PL①!$A$26,入力①申請書項目!$M1012=PL①!$A$27)),1,0)</f>
        <v>0</v>
      </c>
      <c r="FI1012" s="21">
        <f>IF(AND($O$69=PL②!$G$1,入力①申請書項目!$AG1012=PL①!$H$26,OR(入力①申請書項目!$M1012=PL①!$A$25,入力①申請書項目!$M1012=PL①!$A$26,入力①申請書項目!$M1012=PL①!$A$28,入力①申請書項目!$M1012=PL①!$A$29)),1,0)</f>
        <v>0</v>
      </c>
      <c r="FJ1012" s="21">
        <f>IF(AND($AT1012=PL①!$D$26,OR(入力①申請書項目!$M1012=PL①!$A$25,入力①申請書項目!$M1012=PL①!$A$26,入力①申請書項目!$M1012=PL①!$A$27)),1,0)</f>
        <v>0</v>
      </c>
      <c r="FL1012" s="37" t="str">
        <f t="shared" si="237"/>
        <v/>
      </c>
      <c r="FM1012" s="37" t="str">
        <f t="shared" si="238"/>
        <v/>
      </c>
      <c r="FN1012" s="37" t="str">
        <f t="shared" si="239"/>
        <v/>
      </c>
      <c r="FO1012" s="37" t="str">
        <f t="shared" si="240"/>
        <v/>
      </c>
      <c r="FP1012" s="37" t="str">
        <f t="shared" si="241"/>
        <v/>
      </c>
      <c r="FR1012" s="54">
        <f t="shared" si="242"/>
        <v>1</v>
      </c>
      <c r="FS1012" s="54" t="str">
        <f t="shared" si="243"/>
        <v/>
      </c>
    </row>
    <row r="1013" spans="4:175">
      <c r="D1013" s="410">
        <v>845</v>
      </c>
      <c r="E1013" s="842"/>
      <c r="F1013" s="843"/>
      <c r="G1013" s="842"/>
      <c r="H1013" s="843"/>
      <c r="I1013" s="843"/>
      <c r="J1013" s="842"/>
      <c r="K1013" s="843"/>
      <c r="L1013" s="843"/>
      <c r="M1013" s="842"/>
      <c r="N1013" s="842"/>
      <c r="O1013" s="842"/>
      <c r="P1013" s="842"/>
      <c r="Q1013" s="853"/>
      <c r="R1013" s="853"/>
      <c r="S1013" s="853"/>
      <c r="T1013" s="853"/>
      <c r="U1013" s="853"/>
      <c r="V1013" s="853"/>
      <c r="W1013" s="853"/>
      <c r="X1013" s="853"/>
      <c r="Y1013" s="853"/>
      <c r="Z1013" s="853"/>
      <c r="AA1013" s="835"/>
      <c r="AB1013" s="836"/>
      <c r="AC1013" s="836"/>
      <c r="AD1013" s="841"/>
      <c r="AE1013" s="853"/>
      <c r="AF1013" s="853"/>
      <c r="AG1013" s="842"/>
      <c r="AH1013" s="842"/>
      <c r="AI1013" s="842"/>
      <c r="AJ1013" s="842"/>
      <c r="AK1013" s="839"/>
      <c r="AL1013" s="839"/>
      <c r="AM1013" s="839"/>
      <c r="AN1013" s="853"/>
      <c r="AO1013" s="853"/>
      <c r="AP1013" s="849">
        <f t="shared" si="244"/>
        <v>0</v>
      </c>
      <c r="AQ1013" s="849"/>
      <c r="AR1013" s="849"/>
      <c r="AS1013" s="849"/>
      <c r="AT1013" s="855"/>
      <c r="AU1013" s="855"/>
      <c r="AV1013" s="834"/>
      <c r="AW1013" s="834"/>
      <c r="AX1013" s="834"/>
      <c r="AY1013" s="834"/>
      <c r="AZ1013" s="834"/>
      <c r="BA1013" s="834"/>
      <c r="BB1013" s="834"/>
      <c r="BC1013" s="834"/>
      <c r="BD1013" s="834"/>
      <c r="BE1013" s="834"/>
      <c r="BF1013" s="834"/>
      <c r="BG1013" s="842"/>
      <c r="BH1013" s="843"/>
      <c r="BI1013" s="843"/>
      <c r="ET1013" s="33"/>
      <c r="EU1013" s="37">
        <f t="shared" si="231"/>
        <v>0</v>
      </c>
      <c r="EV1013" s="37" t="str">
        <f t="shared" si="232"/>
        <v/>
      </c>
      <c r="EX1013" s="21">
        <f>IF(AND(OR($M1013=PL①!$A$25,$M1013=PL①!$A$26,$M1013=PL①!$A$27),OR($AG1013=PL①!$H$26,$AG1013=PL①!$H$27,$AG1013=PL①!$H$28)),1,0)</f>
        <v>0</v>
      </c>
      <c r="EY1013" s="21">
        <f t="shared" si="233"/>
        <v>0</v>
      </c>
      <c r="EZ1013" s="112">
        <f>IF($EY1013=0,1,IF($O$73="",0,VLOOKUP($O$73,PL②!$A$58:$P$1517,$EY1013))+IF($AD$73="",0,VLOOKUP($AD$73,PL②!$A$58:$P$1517,$EY1013))+IF($AS$73="",0,VLOOKUP($AS$73,PL②!$A$58:$P$1517,$EY1013)))</f>
        <v>1</v>
      </c>
      <c r="FA1013" s="21" t="str">
        <f t="shared" si="234"/>
        <v/>
      </c>
      <c r="FB1013" s="112"/>
      <c r="FC1013" s="21">
        <f>IF(OR($M1013=PL①!$A$25,$M1013=PL①!$A$26,$M1013=PL①!$A$28,$M1013=PL①!$A$29),1,0)</f>
        <v>0</v>
      </c>
      <c r="FF1013" s="21">
        <f t="shared" si="235"/>
        <v>0</v>
      </c>
      <c r="FG1013" s="21">
        <f t="shared" si="236"/>
        <v>0</v>
      </c>
      <c r="FH1013" s="21">
        <f>IF(AND($AG1013=PL①!$H$29,OR(入力①申請書項目!$M1013=PL①!$A$25,入力①申請書項目!$M1013=PL①!$A$26,入力①申請書項目!$M1013=PL①!$A$27)),1,0)</f>
        <v>0</v>
      </c>
      <c r="FI1013" s="21">
        <f>IF(AND($O$69=PL②!$G$1,入力①申請書項目!$AG1013=PL①!$H$26,OR(入力①申請書項目!$M1013=PL①!$A$25,入力①申請書項目!$M1013=PL①!$A$26,入力①申請書項目!$M1013=PL①!$A$28,入力①申請書項目!$M1013=PL①!$A$29)),1,0)</f>
        <v>0</v>
      </c>
      <c r="FJ1013" s="21">
        <f>IF(AND($AT1013=PL①!$D$26,OR(入力①申請書項目!$M1013=PL①!$A$25,入力①申請書項目!$M1013=PL①!$A$26,入力①申請書項目!$M1013=PL①!$A$27)),1,0)</f>
        <v>0</v>
      </c>
      <c r="FL1013" s="37" t="str">
        <f t="shared" si="237"/>
        <v/>
      </c>
      <c r="FM1013" s="37" t="str">
        <f t="shared" si="238"/>
        <v/>
      </c>
      <c r="FN1013" s="37" t="str">
        <f t="shared" si="239"/>
        <v/>
      </c>
      <c r="FO1013" s="37" t="str">
        <f t="shared" si="240"/>
        <v/>
      </c>
      <c r="FP1013" s="37" t="str">
        <f t="shared" si="241"/>
        <v/>
      </c>
      <c r="FR1013" s="54">
        <f t="shared" si="242"/>
        <v>1</v>
      </c>
      <c r="FS1013" s="54" t="str">
        <f t="shared" si="243"/>
        <v/>
      </c>
    </row>
    <row r="1014" spans="4:175">
      <c r="D1014" s="410">
        <v>846</v>
      </c>
      <c r="E1014" s="842"/>
      <c r="F1014" s="843"/>
      <c r="G1014" s="842"/>
      <c r="H1014" s="843"/>
      <c r="I1014" s="843"/>
      <c r="J1014" s="842"/>
      <c r="K1014" s="843"/>
      <c r="L1014" s="843"/>
      <c r="M1014" s="842"/>
      <c r="N1014" s="842"/>
      <c r="O1014" s="842"/>
      <c r="P1014" s="842"/>
      <c r="Q1014" s="853"/>
      <c r="R1014" s="853"/>
      <c r="S1014" s="853"/>
      <c r="T1014" s="853"/>
      <c r="U1014" s="853"/>
      <c r="V1014" s="853"/>
      <c r="W1014" s="853"/>
      <c r="X1014" s="853"/>
      <c r="Y1014" s="853"/>
      <c r="Z1014" s="853"/>
      <c r="AA1014" s="837"/>
      <c r="AB1014" s="838"/>
      <c r="AC1014" s="838"/>
      <c r="AD1014" s="841"/>
      <c r="AE1014" s="853"/>
      <c r="AF1014" s="853"/>
      <c r="AG1014" s="842"/>
      <c r="AH1014" s="842"/>
      <c r="AI1014" s="842"/>
      <c r="AJ1014" s="842"/>
      <c r="AK1014" s="839"/>
      <c r="AL1014" s="839"/>
      <c r="AM1014" s="839"/>
      <c r="AN1014" s="853"/>
      <c r="AO1014" s="853"/>
      <c r="AP1014" s="849">
        <f t="shared" si="244"/>
        <v>0</v>
      </c>
      <c r="AQ1014" s="849"/>
      <c r="AR1014" s="849"/>
      <c r="AS1014" s="849"/>
      <c r="AT1014" s="855"/>
      <c r="AU1014" s="855"/>
      <c r="AV1014" s="834"/>
      <c r="AW1014" s="834"/>
      <c r="AX1014" s="834"/>
      <c r="AY1014" s="834"/>
      <c r="AZ1014" s="834"/>
      <c r="BA1014" s="834"/>
      <c r="BB1014" s="834"/>
      <c r="BC1014" s="834"/>
      <c r="BD1014" s="834"/>
      <c r="BE1014" s="834"/>
      <c r="BF1014" s="834"/>
      <c r="BG1014" s="842"/>
      <c r="BH1014" s="843"/>
      <c r="BI1014" s="843"/>
      <c r="ET1014" s="33"/>
      <c r="EU1014" s="37">
        <f t="shared" si="231"/>
        <v>0</v>
      </c>
      <c r="EV1014" s="37" t="str">
        <f t="shared" si="232"/>
        <v/>
      </c>
      <c r="EX1014" s="21">
        <f>IF(AND(OR($M1014=PL①!$A$25,$M1014=PL①!$A$26,$M1014=PL①!$A$27),OR($AG1014=PL①!$H$26,$AG1014=PL①!$H$27,$AG1014=PL①!$H$28)),1,0)</f>
        <v>0</v>
      </c>
      <c r="EY1014" s="21">
        <f t="shared" si="233"/>
        <v>0</v>
      </c>
      <c r="EZ1014" s="112">
        <f>IF($EY1014=0,1,IF($O$73="",0,VLOOKUP($O$73,PL②!$A$58:$P$1517,$EY1014))+IF($AD$73="",0,VLOOKUP($AD$73,PL②!$A$58:$P$1517,$EY1014))+IF($AS$73="",0,VLOOKUP($AS$73,PL②!$A$58:$P$1517,$EY1014)))</f>
        <v>1</v>
      </c>
      <c r="FA1014" s="21" t="str">
        <f t="shared" si="234"/>
        <v/>
      </c>
      <c r="FB1014" s="112"/>
      <c r="FC1014" s="21">
        <f>IF(OR($M1014=PL①!$A$25,$M1014=PL①!$A$26,$M1014=PL①!$A$28,$M1014=PL①!$A$29),1,0)</f>
        <v>0</v>
      </c>
      <c r="FF1014" s="21">
        <f t="shared" si="235"/>
        <v>0</v>
      </c>
      <c r="FG1014" s="21">
        <f t="shared" si="236"/>
        <v>0</v>
      </c>
      <c r="FH1014" s="21">
        <f>IF(AND($AG1014=PL①!$H$29,OR(入力①申請書項目!$M1014=PL①!$A$25,入力①申請書項目!$M1014=PL①!$A$26,入力①申請書項目!$M1014=PL①!$A$27)),1,0)</f>
        <v>0</v>
      </c>
      <c r="FI1014" s="21">
        <f>IF(AND($O$69=PL②!$G$1,入力①申請書項目!$AG1014=PL①!$H$26,OR(入力①申請書項目!$M1014=PL①!$A$25,入力①申請書項目!$M1014=PL①!$A$26,入力①申請書項目!$M1014=PL①!$A$28,入力①申請書項目!$M1014=PL①!$A$29)),1,0)</f>
        <v>0</v>
      </c>
      <c r="FJ1014" s="21">
        <f>IF(AND($AT1014=PL①!$D$26,OR(入力①申請書項目!$M1014=PL①!$A$25,入力①申請書項目!$M1014=PL①!$A$26,入力①申請書項目!$M1014=PL①!$A$27)),1,0)</f>
        <v>0</v>
      </c>
      <c r="FL1014" s="37" t="str">
        <f t="shared" si="237"/>
        <v/>
      </c>
      <c r="FM1014" s="37" t="str">
        <f t="shared" si="238"/>
        <v/>
      </c>
      <c r="FN1014" s="37" t="str">
        <f t="shared" si="239"/>
        <v/>
      </c>
      <c r="FO1014" s="37" t="str">
        <f t="shared" si="240"/>
        <v/>
      </c>
      <c r="FP1014" s="37" t="str">
        <f t="shared" si="241"/>
        <v/>
      </c>
      <c r="FR1014" s="54">
        <f t="shared" si="242"/>
        <v>1</v>
      </c>
      <c r="FS1014" s="54" t="str">
        <f t="shared" si="243"/>
        <v/>
      </c>
    </row>
    <row r="1015" spans="4:175">
      <c r="D1015" s="410">
        <v>847</v>
      </c>
      <c r="E1015" s="842"/>
      <c r="F1015" s="843"/>
      <c r="G1015" s="842"/>
      <c r="H1015" s="843"/>
      <c r="I1015" s="843"/>
      <c r="J1015" s="842"/>
      <c r="K1015" s="843"/>
      <c r="L1015" s="843"/>
      <c r="M1015" s="842"/>
      <c r="N1015" s="842"/>
      <c r="O1015" s="842"/>
      <c r="P1015" s="842"/>
      <c r="Q1015" s="853"/>
      <c r="R1015" s="853"/>
      <c r="S1015" s="853"/>
      <c r="T1015" s="853"/>
      <c r="U1015" s="853"/>
      <c r="V1015" s="853"/>
      <c r="W1015" s="853"/>
      <c r="X1015" s="853"/>
      <c r="Y1015" s="853"/>
      <c r="Z1015" s="853"/>
      <c r="AA1015" s="835"/>
      <c r="AB1015" s="836"/>
      <c r="AC1015" s="836"/>
      <c r="AD1015" s="840"/>
      <c r="AE1015" s="840"/>
      <c r="AF1015" s="841"/>
      <c r="AG1015" s="850"/>
      <c r="AH1015" s="851"/>
      <c r="AI1015" s="851"/>
      <c r="AJ1015" s="852"/>
      <c r="AK1015" s="839"/>
      <c r="AL1015" s="839"/>
      <c r="AM1015" s="839"/>
      <c r="AN1015" s="854"/>
      <c r="AO1015" s="840"/>
      <c r="AP1015" s="849">
        <f t="shared" si="244"/>
        <v>0</v>
      </c>
      <c r="AQ1015" s="849"/>
      <c r="AR1015" s="849"/>
      <c r="AS1015" s="849"/>
      <c r="AT1015" s="847"/>
      <c r="AU1015" s="848"/>
      <c r="AV1015" s="834"/>
      <c r="AW1015" s="834"/>
      <c r="AX1015" s="834"/>
      <c r="AY1015" s="834"/>
      <c r="AZ1015" s="834"/>
      <c r="BA1015" s="834"/>
      <c r="BB1015" s="834"/>
      <c r="BC1015" s="834"/>
      <c r="BD1015" s="844"/>
      <c r="BE1015" s="845"/>
      <c r="BF1015" s="846"/>
      <c r="BG1015" s="842"/>
      <c r="BH1015" s="843"/>
      <c r="BI1015" s="843"/>
      <c r="ET1015" s="33"/>
      <c r="EU1015" s="37">
        <f t="shared" si="231"/>
        <v>0</v>
      </c>
      <c r="EV1015" s="37" t="str">
        <f t="shared" si="232"/>
        <v/>
      </c>
      <c r="EX1015" s="21">
        <f>IF(AND(OR($M1015=PL①!$A$25,$M1015=PL①!$A$26,$M1015=PL①!$A$27),OR($AG1015=PL①!$H$26,$AG1015=PL①!$H$27,$AG1015=PL①!$H$28)),1,0)</f>
        <v>0</v>
      </c>
      <c r="EY1015" s="21">
        <f t="shared" si="233"/>
        <v>0</v>
      </c>
      <c r="EZ1015" s="112">
        <f>IF($EY1015=0,1,IF($O$73="",0,VLOOKUP($O$73,PL②!$A$58:$P$1517,$EY1015))+IF($AD$73="",0,VLOOKUP($AD$73,PL②!$A$58:$P$1517,$EY1015))+IF($AS$73="",0,VLOOKUP($AS$73,PL②!$A$58:$P$1517,$EY1015)))</f>
        <v>1</v>
      </c>
      <c r="FA1015" s="21" t="str">
        <f t="shared" si="234"/>
        <v/>
      </c>
      <c r="FB1015" s="112"/>
      <c r="FC1015" s="21">
        <f>IF(OR($M1015=PL①!$A$25,$M1015=PL①!$A$26,$M1015=PL①!$A$28,$M1015=PL①!$A$29),1,0)</f>
        <v>0</v>
      </c>
      <c r="FF1015" s="21">
        <f t="shared" si="235"/>
        <v>0</v>
      </c>
      <c r="FG1015" s="21">
        <f t="shared" si="236"/>
        <v>0</v>
      </c>
      <c r="FH1015" s="21">
        <f>IF(AND($AG1015=PL①!$H$29,OR(入力①申請書項目!$M1015=PL①!$A$25,入力①申請書項目!$M1015=PL①!$A$26,入力①申請書項目!$M1015=PL①!$A$27)),1,0)</f>
        <v>0</v>
      </c>
      <c r="FI1015" s="21">
        <f>IF(AND($O$69=PL②!$G$1,入力①申請書項目!$AG1015=PL①!$H$26,OR(入力①申請書項目!$M1015=PL①!$A$25,入力①申請書項目!$M1015=PL①!$A$26,入力①申請書項目!$M1015=PL①!$A$28,入力①申請書項目!$M1015=PL①!$A$29)),1,0)</f>
        <v>0</v>
      </c>
      <c r="FJ1015" s="21">
        <f>IF(AND($AT1015=PL①!$D$26,OR(入力①申請書項目!$M1015=PL①!$A$25,入力①申請書項目!$M1015=PL①!$A$26,入力①申請書項目!$M1015=PL①!$A$27)),1,0)</f>
        <v>0</v>
      </c>
      <c r="FL1015" s="37" t="str">
        <f t="shared" si="237"/>
        <v/>
      </c>
      <c r="FM1015" s="37" t="str">
        <f t="shared" si="238"/>
        <v/>
      </c>
      <c r="FN1015" s="37" t="str">
        <f t="shared" si="239"/>
        <v/>
      </c>
      <c r="FO1015" s="37" t="str">
        <f t="shared" si="240"/>
        <v/>
      </c>
      <c r="FP1015" s="37" t="str">
        <f t="shared" si="241"/>
        <v/>
      </c>
      <c r="FR1015" s="54">
        <f t="shared" si="242"/>
        <v>1</v>
      </c>
      <c r="FS1015" s="54" t="str">
        <f t="shared" si="243"/>
        <v/>
      </c>
    </row>
    <row r="1016" spans="4:175">
      <c r="D1016" s="410">
        <v>848</v>
      </c>
      <c r="E1016" s="842"/>
      <c r="F1016" s="843"/>
      <c r="G1016" s="842"/>
      <c r="H1016" s="843"/>
      <c r="I1016" s="843"/>
      <c r="J1016" s="842"/>
      <c r="K1016" s="843"/>
      <c r="L1016" s="843"/>
      <c r="M1016" s="842"/>
      <c r="N1016" s="842"/>
      <c r="O1016" s="842"/>
      <c r="P1016" s="842"/>
      <c r="Q1016" s="853"/>
      <c r="R1016" s="853"/>
      <c r="S1016" s="853"/>
      <c r="T1016" s="853"/>
      <c r="U1016" s="853"/>
      <c r="V1016" s="853"/>
      <c r="W1016" s="853"/>
      <c r="X1016" s="853"/>
      <c r="Y1016" s="853"/>
      <c r="Z1016" s="853"/>
      <c r="AA1016" s="835"/>
      <c r="AB1016" s="836"/>
      <c r="AC1016" s="836"/>
      <c r="AD1016" s="841"/>
      <c r="AE1016" s="853"/>
      <c r="AF1016" s="853"/>
      <c r="AG1016" s="842"/>
      <c r="AH1016" s="842"/>
      <c r="AI1016" s="842"/>
      <c r="AJ1016" s="842"/>
      <c r="AK1016" s="839"/>
      <c r="AL1016" s="839"/>
      <c r="AM1016" s="839"/>
      <c r="AN1016" s="853"/>
      <c r="AO1016" s="853"/>
      <c r="AP1016" s="849">
        <f t="shared" si="244"/>
        <v>0</v>
      </c>
      <c r="AQ1016" s="849"/>
      <c r="AR1016" s="849"/>
      <c r="AS1016" s="849"/>
      <c r="AT1016" s="855"/>
      <c r="AU1016" s="855"/>
      <c r="AV1016" s="834"/>
      <c r="AW1016" s="834"/>
      <c r="AX1016" s="834"/>
      <c r="AY1016" s="834"/>
      <c r="AZ1016" s="834"/>
      <c r="BA1016" s="834"/>
      <c r="BB1016" s="834"/>
      <c r="BC1016" s="834"/>
      <c r="BD1016" s="834"/>
      <c r="BE1016" s="834"/>
      <c r="BF1016" s="834"/>
      <c r="BG1016" s="842"/>
      <c r="BH1016" s="843"/>
      <c r="BI1016" s="843"/>
      <c r="ET1016" s="33"/>
      <c r="EU1016" s="37">
        <f t="shared" si="231"/>
        <v>0</v>
      </c>
      <c r="EV1016" s="37" t="str">
        <f t="shared" si="232"/>
        <v/>
      </c>
      <c r="EX1016" s="21">
        <f>IF(AND(OR($M1016=PL①!$A$25,$M1016=PL①!$A$26,$M1016=PL①!$A$27),OR($AG1016=PL①!$H$26,$AG1016=PL①!$H$27,$AG1016=PL①!$H$28)),1,0)</f>
        <v>0</v>
      </c>
      <c r="EY1016" s="21">
        <f t="shared" si="233"/>
        <v>0</v>
      </c>
      <c r="EZ1016" s="112">
        <f>IF($EY1016=0,1,IF($O$73="",0,VLOOKUP($O$73,PL②!$A$58:$P$1517,$EY1016))+IF($AD$73="",0,VLOOKUP($AD$73,PL②!$A$58:$P$1517,$EY1016))+IF($AS$73="",0,VLOOKUP($AS$73,PL②!$A$58:$P$1517,$EY1016)))</f>
        <v>1</v>
      </c>
      <c r="FA1016" s="21" t="str">
        <f t="shared" si="234"/>
        <v/>
      </c>
      <c r="FB1016" s="112"/>
      <c r="FC1016" s="21">
        <f>IF(OR($M1016=PL①!$A$25,$M1016=PL①!$A$26,$M1016=PL①!$A$28,$M1016=PL①!$A$29),1,0)</f>
        <v>0</v>
      </c>
      <c r="FF1016" s="21">
        <f t="shared" si="235"/>
        <v>0</v>
      </c>
      <c r="FG1016" s="21">
        <f t="shared" si="236"/>
        <v>0</v>
      </c>
      <c r="FH1016" s="21">
        <f>IF(AND($AG1016=PL①!$H$29,OR(入力①申請書項目!$M1016=PL①!$A$25,入力①申請書項目!$M1016=PL①!$A$26,入力①申請書項目!$M1016=PL①!$A$27)),1,0)</f>
        <v>0</v>
      </c>
      <c r="FI1016" s="21">
        <f>IF(AND($O$69=PL②!$G$1,入力①申請書項目!$AG1016=PL①!$H$26,OR(入力①申請書項目!$M1016=PL①!$A$25,入力①申請書項目!$M1016=PL①!$A$26,入力①申請書項目!$M1016=PL①!$A$28,入力①申請書項目!$M1016=PL①!$A$29)),1,0)</f>
        <v>0</v>
      </c>
      <c r="FJ1016" s="21">
        <f>IF(AND($AT1016=PL①!$D$26,OR(入力①申請書項目!$M1016=PL①!$A$25,入力①申請書項目!$M1016=PL①!$A$26,入力①申請書項目!$M1016=PL①!$A$27)),1,0)</f>
        <v>0</v>
      </c>
      <c r="FL1016" s="37" t="str">
        <f t="shared" si="237"/>
        <v/>
      </c>
      <c r="FM1016" s="37" t="str">
        <f t="shared" si="238"/>
        <v/>
      </c>
      <c r="FN1016" s="37" t="str">
        <f t="shared" si="239"/>
        <v/>
      </c>
      <c r="FO1016" s="37" t="str">
        <f t="shared" si="240"/>
        <v/>
      </c>
      <c r="FP1016" s="37" t="str">
        <f t="shared" si="241"/>
        <v/>
      </c>
      <c r="FR1016" s="54">
        <f t="shared" si="242"/>
        <v>1</v>
      </c>
      <c r="FS1016" s="54" t="str">
        <f t="shared" si="243"/>
        <v/>
      </c>
    </row>
    <row r="1017" spans="4:175">
      <c r="D1017" s="410">
        <v>849</v>
      </c>
      <c r="E1017" s="842"/>
      <c r="F1017" s="843"/>
      <c r="G1017" s="842"/>
      <c r="H1017" s="843"/>
      <c r="I1017" s="843"/>
      <c r="J1017" s="842"/>
      <c r="K1017" s="843"/>
      <c r="L1017" s="843"/>
      <c r="M1017" s="842"/>
      <c r="N1017" s="842"/>
      <c r="O1017" s="842"/>
      <c r="P1017" s="842"/>
      <c r="Q1017" s="853"/>
      <c r="R1017" s="853"/>
      <c r="S1017" s="853"/>
      <c r="T1017" s="853"/>
      <c r="U1017" s="853"/>
      <c r="V1017" s="853"/>
      <c r="W1017" s="853"/>
      <c r="X1017" s="853"/>
      <c r="Y1017" s="853"/>
      <c r="Z1017" s="853"/>
      <c r="AA1017" s="837"/>
      <c r="AB1017" s="838"/>
      <c r="AC1017" s="838"/>
      <c r="AD1017" s="841"/>
      <c r="AE1017" s="853"/>
      <c r="AF1017" s="853"/>
      <c r="AG1017" s="842"/>
      <c r="AH1017" s="842"/>
      <c r="AI1017" s="842"/>
      <c r="AJ1017" s="842"/>
      <c r="AK1017" s="839"/>
      <c r="AL1017" s="839"/>
      <c r="AM1017" s="839"/>
      <c r="AN1017" s="853"/>
      <c r="AO1017" s="853"/>
      <c r="AP1017" s="849">
        <f t="shared" si="244"/>
        <v>0</v>
      </c>
      <c r="AQ1017" s="849"/>
      <c r="AR1017" s="849"/>
      <c r="AS1017" s="849"/>
      <c r="AT1017" s="855"/>
      <c r="AU1017" s="855"/>
      <c r="AV1017" s="834"/>
      <c r="AW1017" s="834"/>
      <c r="AX1017" s="834"/>
      <c r="AY1017" s="834"/>
      <c r="AZ1017" s="834"/>
      <c r="BA1017" s="834"/>
      <c r="BB1017" s="834"/>
      <c r="BC1017" s="834"/>
      <c r="BD1017" s="834"/>
      <c r="BE1017" s="834"/>
      <c r="BF1017" s="834"/>
      <c r="BG1017" s="842"/>
      <c r="BH1017" s="843"/>
      <c r="BI1017" s="843"/>
      <c r="ET1017" s="33"/>
      <c r="EU1017" s="37">
        <f t="shared" si="231"/>
        <v>0</v>
      </c>
      <c r="EV1017" s="37" t="str">
        <f t="shared" si="232"/>
        <v/>
      </c>
      <c r="EX1017" s="21">
        <f>IF(AND(OR($M1017=PL①!$A$25,$M1017=PL①!$A$26,$M1017=PL①!$A$27),OR($AG1017=PL①!$H$26,$AG1017=PL①!$H$27,$AG1017=PL①!$H$28)),1,0)</f>
        <v>0</v>
      </c>
      <c r="EY1017" s="21">
        <f t="shared" si="233"/>
        <v>0</v>
      </c>
      <c r="EZ1017" s="112">
        <f>IF($EY1017=0,1,IF($O$73="",0,VLOOKUP($O$73,PL②!$A$58:$P$1517,$EY1017))+IF($AD$73="",0,VLOOKUP($AD$73,PL②!$A$58:$P$1517,$EY1017))+IF($AS$73="",0,VLOOKUP($AS$73,PL②!$A$58:$P$1517,$EY1017)))</f>
        <v>1</v>
      </c>
      <c r="FA1017" s="21" t="str">
        <f t="shared" si="234"/>
        <v/>
      </c>
      <c r="FB1017" s="112"/>
      <c r="FC1017" s="21">
        <f>IF(OR($M1017=PL①!$A$25,$M1017=PL①!$A$26,$M1017=PL①!$A$28,$M1017=PL①!$A$29),1,0)</f>
        <v>0</v>
      </c>
      <c r="FF1017" s="21">
        <f t="shared" si="235"/>
        <v>0</v>
      </c>
      <c r="FG1017" s="21">
        <f t="shared" si="236"/>
        <v>0</v>
      </c>
      <c r="FH1017" s="21">
        <f>IF(AND($AG1017=PL①!$H$29,OR(入力①申請書項目!$M1017=PL①!$A$25,入力①申請書項目!$M1017=PL①!$A$26,入力①申請書項目!$M1017=PL①!$A$27)),1,0)</f>
        <v>0</v>
      </c>
      <c r="FI1017" s="21">
        <f>IF(AND($O$69=PL②!$G$1,入力①申請書項目!$AG1017=PL①!$H$26,OR(入力①申請書項目!$M1017=PL①!$A$25,入力①申請書項目!$M1017=PL①!$A$26,入力①申請書項目!$M1017=PL①!$A$28,入力①申請書項目!$M1017=PL①!$A$29)),1,0)</f>
        <v>0</v>
      </c>
      <c r="FJ1017" s="21">
        <f>IF(AND($AT1017=PL①!$D$26,OR(入力①申請書項目!$M1017=PL①!$A$25,入力①申請書項目!$M1017=PL①!$A$26,入力①申請書項目!$M1017=PL①!$A$27)),1,0)</f>
        <v>0</v>
      </c>
      <c r="FL1017" s="37" t="str">
        <f t="shared" si="237"/>
        <v/>
      </c>
      <c r="FM1017" s="37" t="str">
        <f t="shared" si="238"/>
        <v/>
      </c>
      <c r="FN1017" s="37" t="str">
        <f t="shared" si="239"/>
        <v/>
      </c>
      <c r="FO1017" s="37" t="str">
        <f t="shared" si="240"/>
        <v/>
      </c>
      <c r="FP1017" s="37" t="str">
        <f t="shared" si="241"/>
        <v/>
      </c>
      <c r="FR1017" s="54">
        <f t="shared" si="242"/>
        <v>1</v>
      </c>
      <c r="FS1017" s="54" t="str">
        <f t="shared" si="243"/>
        <v/>
      </c>
    </row>
    <row r="1018" spans="4:175">
      <c r="D1018" s="410">
        <v>850</v>
      </c>
      <c r="E1018" s="842"/>
      <c r="F1018" s="843"/>
      <c r="G1018" s="842"/>
      <c r="H1018" s="843"/>
      <c r="I1018" s="843"/>
      <c r="J1018" s="842"/>
      <c r="K1018" s="843"/>
      <c r="L1018" s="843"/>
      <c r="M1018" s="842"/>
      <c r="N1018" s="842"/>
      <c r="O1018" s="842"/>
      <c r="P1018" s="842"/>
      <c r="Q1018" s="853"/>
      <c r="R1018" s="853"/>
      <c r="S1018" s="853"/>
      <c r="T1018" s="853"/>
      <c r="U1018" s="853"/>
      <c r="V1018" s="853"/>
      <c r="W1018" s="853"/>
      <c r="X1018" s="853"/>
      <c r="Y1018" s="853"/>
      <c r="Z1018" s="853"/>
      <c r="AA1018" s="835"/>
      <c r="AB1018" s="836"/>
      <c r="AC1018" s="836"/>
      <c r="AD1018" s="840"/>
      <c r="AE1018" s="840"/>
      <c r="AF1018" s="841"/>
      <c r="AG1018" s="850"/>
      <c r="AH1018" s="851"/>
      <c r="AI1018" s="851"/>
      <c r="AJ1018" s="852"/>
      <c r="AK1018" s="839"/>
      <c r="AL1018" s="839"/>
      <c r="AM1018" s="839"/>
      <c r="AN1018" s="854"/>
      <c r="AO1018" s="840"/>
      <c r="AP1018" s="849">
        <f t="shared" si="244"/>
        <v>0</v>
      </c>
      <c r="AQ1018" s="849"/>
      <c r="AR1018" s="849"/>
      <c r="AS1018" s="849"/>
      <c r="AT1018" s="847"/>
      <c r="AU1018" s="848"/>
      <c r="AV1018" s="834"/>
      <c r="AW1018" s="834"/>
      <c r="AX1018" s="834"/>
      <c r="AY1018" s="834"/>
      <c r="AZ1018" s="834"/>
      <c r="BA1018" s="834"/>
      <c r="BB1018" s="834"/>
      <c r="BC1018" s="834"/>
      <c r="BD1018" s="844"/>
      <c r="BE1018" s="845"/>
      <c r="BF1018" s="846"/>
      <c r="BG1018" s="842"/>
      <c r="BH1018" s="843"/>
      <c r="BI1018" s="843"/>
      <c r="ET1018" s="33"/>
      <c r="EU1018" s="37">
        <f t="shared" si="231"/>
        <v>0</v>
      </c>
      <c r="EV1018" s="37" t="str">
        <f t="shared" si="232"/>
        <v/>
      </c>
      <c r="EX1018" s="21">
        <f>IF(AND(OR($M1018=PL①!$A$25,$M1018=PL①!$A$26,$M1018=PL①!$A$27),OR($AG1018=PL①!$H$26,$AG1018=PL①!$H$27,$AG1018=PL①!$H$28)),1,0)</f>
        <v>0</v>
      </c>
      <c r="EY1018" s="21">
        <f t="shared" si="233"/>
        <v>0</v>
      </c>
      <c r="EZ1018" s="112">
        <f>IF($EY1018=0,1,IF($O$73="",0,VLOOKUP($O$73,PL②!$A$58:$P$1517,$EY1018))+IF($AD$73="",0,VLOOKUP($AD$73,PL②!$A$58:$P$1517,$EY1018))+IF($AS$73="",0,VLOOKUP($AS$73,PL②!$A$58:$P$1517,$EY1018)))</f>
        <v>1</v>
      </c>
      <c r="FA1018" s="21" t="str">
        <f t="shared" si="234"/>
        <v/>
      </c>
      <c r="FB1018" s="112"/>
      <c r="FC1018" s="21">
        <f>IF(OR($M1018=PL①!$A$25,$M1018=PL①!$A$26,$M1018=PL①!$A$28,$M1018=PL①!$A$29),1,0)</f>
        <v>0</v>
      </c>
      <c r="FF1018" s="21">
        <f t="shared" si="235"/>
        <v>0</v>
      </c>
      <c r="FG1018" s="21">
        <f t="shared" si="236"/>
        <v>0</v>
      </c>
      <c r="FH1018" s="21">
        <f>IF(AND($AG1018=PL①!$H$29,OR(入力①申請書項目!$M1018=PL①!$A$25,入力①申請書項目!$M1018=PL①!$A$26,入力①申請書項目!$M1018=PL①!$A$27)),1,0)</f>
        <v>0</v>
      </c>
      <c r="FI1018" s="21">
        <f>IF(AND($O$69=PL②!$G$1,入力①申請書項目!$AG1018=PL①!$H$26,OR(入力①申請書項目!$M1018=PL①!$A$25,入力①申請書項目!$M1018=PL①!$A$26,入力①申請書項目!$M1018=PL①!$A$28,入力①申請書項目!$M1018=PL①!$A$29)),1,0)</f>
        <v>0</v>
      </c>
      <c r="FJ1018" s="21">
        <f>IF(AND($AT1018=PL①!$D$26,OR(入力①申請書項目!$M1018=PL①!$A$25,入力①申請書項目!$M1018=PL①!$A$26,入力①申請書項目!$M1018=PL①!$A$27)),1,0)</f>
        <v>0</v>
      </c>
      <c r="FL1018" s="37" t="str">
        <f t="shared" si="237"/>
        <v/>
      </c>
      <c r="FM1018" s="37" t="str">
        <f t="shared" si="238"/>
        <v/>
      </c>
      <c r="FN1018" s="37" t="str">
        <f t="shared" si="239"/>
        <v/>
      </c>
      <c r="FO1018" s="37" t="str">
        <f t="shared" si="240"/>
        <v/>
      </c>
      <c r="FP1018" s="37" t="str">
        <f t="shared" si="241"/>
        <v/>
      </c>
      <c r="FR1018" s="54">
        <f t="shared" si="242"/>
        <v>1</v>
      </c>
      <c r="FS1018" s="54" t="str">
        <f t="shared" si="243"/>
        <v/>
      </c>
    </row>
    <row r="1019" spans="4:175">
      <c r="D1019" s="410">
        <v>851</v>
      </c>
      <c r="E1019" s="842"/>
      <c r="F1019" s="843"/>
      <c r="G1019" s="842"/>
      <c r="H1019" s="843"/>
      <c r="I1019" s="843"/>
      <c r="J1019" s="842"/>
      <c r="K1019" s="843"/>
      <c r="L1019" s="843"/>
      <c r="M1019" s="842"/>
      <c r="N1019" s="842"/>
      <c r="O1019" s="842"/>
      <c r="P1019" s="842"/>
      <c r="Q1019" s="853"/>
      <c r="R1019" s="853"/>
      <c r="S1019" s="853"/>
      <c r="T1019" s="853"/>
      <c r="U1019" s="853"/>
      <c r="V1019" s="853"/>
      <c r="W1019" s="853"/>
      <c r="X1019" s="853"/>
      <c r="Y1019" s="853"/>
      <c r="Z1019" s="853"/>
      <c r="AA1019" s="835"/>
      <c r="AB1019" s="836"/>
      <c r="AC1019" s="836"/>
      <c r="AD1019" s="841"/>
      <c r="AE1019" s="853"/>
      <c r="AF1019" s="853"/>
      <c r="AG1019" s="842"/>
      <c r="AH1019" s="842"/>
      <c r="AI1019" s="842"/>
      <c r="AJ1019" s="842"/>
      <c r="AK1019" s="839"/>
      <c r="AL1019" s="839"/>
      <c r="AM1019" s="839"/>
      <c r="AN1019" s="853"/>
      <c r="AO1019" s="853"/>
      <c r="AP1019" s="849">
        <f t="shared" si="244"/>
        <v>0</v>
      </c>
      <c r="AQ1019" s="849"/>
      <c r="AR1019" s="849"/>
      <c r="AS1019" s="849"/>
      <c r="AT1019" s="855"/>
      <c r="AU1019" s="855"/>
      <c r="AV1019" s="834"/>
      <c r="AW1019" s="834"/>
      <c r="AX1019" s="834"/>
      <c r="AY1019" s="834"/>
      <c r="AZ1019" s="834"/>
      <c r="BA1019" s="834"/>
      <c r="BB1019" s="834"/>
      <c r="BC1019" s="834"/>
      <c r="BD1019" s="834"/>
      <c r="BE1019" s="834"/>
      <c r="BF1019" s="834"/>
      <c r="BG1019" s="842"/>
      <c r="BH1019" s="843"/>
      <c r="BI1019" s="843"/>
      <c r="ET1019" s="33"/>
      <c r="EU1019" s="37">
        <f t="shared" si="231"/>
        <v>0</v>
      </c>
      <c r="EV1019" s="37" t="str">
        <f t="shared" si="232"/>
        <v/>
      </c>
      <c r="EX1019" s="21">
        <f>IF(AND(OR($M1019=PL①!$A$25,$M1019=PL①!$A$26,$M1019=PL①!$A$27),OR($AG1019=PL①!$H$26,$AG1019=PL①!$H$27,$AG1019=PL①!$H$28)),1,0)</f>
        <v>0</v>
      </c>
      <c r="EY1019" s="21">
        <f t="shared" si="233"/>
        <v>0</v>
      </c>
      <c r="EZ1019" s="112">
        <f>IF($EY1019=0,1,IF($O$73="",0,VLOOKUP($O$73,PL②!$A$58:$P$1517,$EY1019))+IF($AD$73="",0,VLOOKUP($AD$73,PL②!$A$58:$P$1517,$EY1019))+IF($AS$73="",0,VLOOKUP($AS$73,PL②!$A$58:$P$1517,$EY1019)))</f>
        <v>1</v>
      </c>
      <c r="FA1019" s="21" t="str">
        <f t="shared" si="234"/>
        <v/>
      </c>
      <c r="FB1019" s="112"/>
      <c r="FC1019" s="21">
        <f>IF(OR($M1019=PL①!$A$25,$M1019=PL①!$A$26,$M1019=PL①!$A$28,$M1019=PL①!$A$29),1,0)</f>
        <v>0</v>
      </c>
      <c r="FF1019" s="21">
        <f t="shared" si="235"/>
        <v>0</v>
      </c>
      <c r="FG1019" s="21">
        <f t="shared" si="236"/>
        <v>0</v>
      </c>
      <c r="FH1019" s="21">
        <f>IF(AND($AG1019=PL①!$H$29,OR(入力①申請書項目!$M1019=PL①!$A$25,入力①申請書項目!$M1019=PL①!$A$26,入力①申請書項目!$M1019=PL①!$A$27)),1,0)</f>
        <v>0</v>
      </c>
      <c r="FI1019" s="21">
        <f>IF(AND($O$69=PL②!$G$1,入力①申請書項目!$AG1019=PL①!$H$26,OR(入力①申請書項目!$M1019=PL①!$A$25,入力①申請書項目!$M1019=PL①!$A$26,入力①申請書項目!$M1019=PL①!$A$28,入力①申請書項目!$M1019=PL①!$A$29)),1,0)</f>
        <v>0</v>
      </c>
      <c r="FJ1019" s="21">
        <f>IF(AND($AT1019=PL①!$D$26,OR(入力①申請書項目!$M1019=PL①!$A$25,入力①申請書項目!$M1019=PL①!$A$26,入力①申請書項目!$M1019=PL①!$A$27)),1,0)</f>
        <v>0</v>
      </c>
      <c r="FL1019" s="37" t="str">
        <f t="shared" si="237"/>
        <v/>
      </c>
      <c r="FM1019" s="37" t="str">
        <f t="shared" si="238"/>
        <v/>
      </c>
      <c r="FN1019" s="37" t="str">
        <f t="shared" si="239"/>
        <v/>
      </c>
      <c r="FO1019" s="37" t="str">
        <f t="shared" si="240"/>
        <v/>
      </c>
      <c r="FP1019" s="37" t="str">
        <f t="shared" si="241"/>
        <v/>
      </c>
      <c r="FR1019" s="54">
        <f t="shared" si="242"/>
        <v>1</v>
      </c>
      <c r="FS1019" s="54" t="str">
        <f t="shared" si="243"/>
        <v/>
      </c>
    </row>
    <row r="1020" spans="4:175">
      <c r="D1020" s="410">
        <v>852</v>
      </c>
      <c r="E1020" s="842"/>
      <c r="F1020" s="843"/>
      <c r="G1020" s="842"/>
      <c r="H1020" s="843"/>
      <c r="I1020" s="843"/>
      <c r="J1020" s="842"/>
      <c r="K1020" s="843"/>
      <c r="L1020" s="843"/>
      <c r="M1020" s="842"/>
      <c r="N1020" s="842"/>
      <c r="O1020" s="842"/>
      <c r="P1020" s="842"/>
      <c r="Q1020" s="853"/>
      <c r="R1020" s="853"/>
      <c r="S1020" s="853"/>
      <c r="T1020" s="853"/>
      <c r="U1020" s="853"/>
      <c r="V1020" s="853"/>
      <c r="W1020" s="853"/>
      <c r="X1020" s="853"/>
      <c r="Y1020" s="853"/>
      <c r="Z1020" s="853"/>
      <c r="AA1020" s="837"/>
      <c r="AB1020" s="838"/>
      <c r="AC1020" s="838"/>
      <c r="AD1020" s="841"/>
      <c r="AE1020" s="853"/>
      <c r="AF1020" s="853"/>
      <c r="AG1020" s="842"/>
      <c r="AH1020" s="842"/>
      <c r="AI1020" s="842"/>
      <c r="AJ1020" s="842"/>
      <c r="AK1020" s="839"/>
      <c r="AL1020" s="839"/>
      <c r="AM1020" s="839"/>
      <c r="AN1020" s="853"/>
      <c r="AO1020" s="853"/>
      <c r="AP1020" s="849">
        <f t="shared" si="244"/>
        <v>0</v>
      </c>
      <c r="AQ1020" s="849"/>
      <c r="AR1020" s="849"/>
      <c r="AS1020" s="849"/>
      <c r="AT1020" s="855"/>
      <c r="AU1020" s="855"/>
      <c r="AV1020" s="834"/>
      <c r="AW1020" s="834"/>
      <c r="AX1020" s="834"/>
      <c r="AY1020" s="834"/>
      <c r="AZ1020" s="834"/>
      <c r="BA1020" s="834"/>
      <c r="BB1020" s="834"/>
      <c r="BC1020" s="834"/>
      <c r="BD1020" s="834"/>
      <c r="BE1020" s="834"/>
      <c r="BF1020" s="834"/>
      <c r="BG1020" s="842"/>
      <c r="BH1020" s="843"/>
      <c r="BI1020" s="843"/>
      <c r="ET1020" s="33"/>
      <c r="EU1020" s="37">
        <f t="shared" si="231"/>
        <v>0</v>
      </c>
      <c r="EV1020" s="37" t="str">
        <f t="shared" si="232"/>
        <v/>
      </c>
      <c r="EX1020" s="21">
        <f>IF(AND(OR($M1020=PL①!$A$25,$M1020=PL①!$A$26,$M1020=PL①!$A$27),OR($AG1020=PL①!$H$26,$AG1020=PL①!$H$27,$AG1020=PL①!$H$28)),1,0)</f>
        <v>0</v>
      </c>
      <c r="EY1020" s="21">
        <f t="shared" si="233"/>
        <v>0</v>
      </c>
      <c r="EZ1020" s="112">
        <f>IF($EY1020=0,1,IF($O$73="",0,VLOOKUP($O$73,PL②!$A$58:$P$1517,$EY1020))+IF($AD$73="",0,VLOOKUP($AD$73,PL②!$A$58:$P$1517,$EY1020))+IF($AS$73="",0,VLOOKUP($AS$73,PL②!$A$58:$P$1517,$EY1020)))</f>
        <v>1</v>
      </c>
      <c r="FA1020" s="21" t="str">
        <f t="shared" si="234"/>
        <v/>
      </c>
      <c r="FB1020" s="112"/>
      <c r="FC1020" s="21">
        <f>IF(OR($M1020=PL①!$A$25,$M1020=PL①!$A$26,$M1020=PL①!$A$28,$M1020=PL①!$A$29),1,0)</f>
        <v>0</v>
      </c>
      <c r="FF1020" s="21">
        <f t="shared" si="235"/>
        <v>0</v>
      </c>
      <c r="FG1020" s="21">
        <f t="shared" si="236"/>
        <v>0</v>
      </c>
      <c r="FH1020" s="21">
        <f>IF(AND($AG1020=PL①!$H$29,OR(入力①申請書項目!$M1020=PL①!$A$25,入力①申請書項目!$M1020=PL①!$A$26,入力①申請書項目!$M1020=PL①!$A$27)),1,0)</f>
        <v>0</v>
      </c>
      <c r="FI1020" s="21">
        <f>IF(AND($O$69=PL②!$G$1,入力①申請書項目!$AG1020=PL①!$H$26,OR(入力①申請書項目!$M1020=PL①!$A$25,入力①申請書項目!$M1020=PL①!$A$26,入力①申請書項目!$M1020=PL①!$A$28,入力①申請書項目!$M1020=PL①!$A$29)),1,0)</f>
        <v>0</v>
      </c>
      <c r="FJ1020" s="21">
        <f>IF(AND($AT1020=PL①!$D$26,OR(入力①申請書項目!$M1020=PL①!$A$25,入力①申請書項目!$M1020=PL①!$A$26,入力①申請書項目!$M1020=PL①!$A$27)),1,0)</f>
        <v>0</v>
      </c>
      <c r="FL1020" s="37" t="str">
        <f t="shared" si="237"/>
        <v/>
      </c>
      <c r="FM1020" s="37" t="str">
        <f t="shared" si="238"/>
        <v/>
      </c>
      <c r="FN1020" s="37" t="str">
        <f t="shared" si="239"/>
        <v/>
      </c>
      <c r="FO1020" s="37" t="str">
        <f t="shared" si="240"/>
        <v/>
      </c>
      <c r="FP1020" s="37" t="str">
        <f t="shared" si="241"/>
        <v/>
      </c>
      <c r="FR1020" s="54">
        <f t="shared" si="242"/>
        <v>1</v>
      </c>
      <c r="FS1020" s="54" t="str">
        <f t="shared" si="243"/>
        <v/>
      </c>
    </row>
    <row r="1021" spans="4:175">
      <c r="D1021" s="410">
        <v>853</v>
      </c>
      <c r="E1021" s="842"/>
      <c r="F1021" s="843"/>
      <c r="G1021" s="842"/>
      <c r="H1021" s="843"/>
      <c r="I1021" s="843"/>
      <c r="J1021" s="842"/>
      <c r="K1021" s="843"/>
      <c r="L1021" s="843"/>
      <c r="M1021" s="842"/>
      <c r="N1021" s="842"/>
      <c r="O1021" s="842"/>
      <c r="P1021" s="842"/>
      <c r="Q1021" s="853"/>
      <c r="R1021" s="853"/>
      <c r="S1021" s="853"/>
      <c r="T1021" s="853"/>
      <c r="U1021" s="853"/>
      <c r="V1021" s="853"/>
      <c r="W1021" s="853"/>
      <c r="X1021" s="853"/>
      <c r="Y1021" s="853"/>
      <c r="Z1021" s="853"/>
      <c r="AA1021" s="835"/>
      <c r="AB1021" s="836"/>
      <c r="AC1021" s="836"/>
      <c r="AD1021" s="840"/>
      <c r="AE1021" s="840"/>
      <c r="AF1021" s="841"/>
      <c r="AG1021" s="850"/>
      <c r="AH1021" s="851"/>
      <c r="AI1021" s="851"/>
      <c r="AJ1021" s="852"/>
      <c r="AK1021" s="839"/>
      <c r="AL1021" s="839"/>
      <c r="AM1021" s="839"/>
      <c r="AN1021" s="854"/>
      <c r="AO1021" s="840"/>
      <c r="AP1021" s="849">
        <f t="shared" si="244"/>
        <v>0</v>
      </c>
      <c r="AQ1021" s="849"/>
      <c r="AR1021" s="849"/>
      <c r="AS1021" s="849"/>
      <c r="AT1021" s="847"/>
      <c r="AU1021" s="848"/>
      <c r="AV1021" s="834"/>
      <c r="AW1021" s="834"/>
      <c r="AX1021" s="834"/>
      <c r="AY1021" s="834"/>
      <c r="AZ1021" s="834"/>
      <c r="BA1021" s="834"/>
      <c r="BB1021" s="834"/>
      <c r="BC1021" s="834"/>
      <c r="BD1021" s="844"/>
      <c r="BE1021" s="845"/>
      <c r="BF1021" s="846"/>
      <c r="BG1021" s="842"/>
      <c r="BH1021" s="843"/>
      <c r="BI1021" s="843"/>
      <c r="ET1021" s="33"/>
      <c r="EU1021" s="37">
        <f t="shared" si="231"/>
        <v>0</v>
      </c>
      <c r="EV1021" s="37" t="str">
        <f t="shared" si="232"/>
        <v/>
      </c>
      <c r="EX1021" s="21">
        <f>IF(AND(OR($M1021=PL①!$A$25,$M1021=PL①!$A$26,$M1021=PL①!$A$27),OR($AG1021=PL①!$H$26,$AG1021=PL①!$H$27,$AG1021=PL①!$H$28)),1,0)</f>
        <v>0</v>
      </c>
      <c r="EY1021" s="21">
        <f t="shared" si="233"/>
        <v>0</v>
      </c>
      <c r="EZ1021" s="112">
        <f>IF($EY1021=0,1,IF($O$73="",0,VLOOKUP($O$73,PL②!$A$58:$P$1517,$EY1021))+IF($AD$73="",0,VLOOKUP($AD$73,PL②!$A$58:$P$1517,$EY1021))+IF($AS$73="",0,VLOOKUP($AS$73,PL②!$A$58:$P$1517,$EY1021)))</f>
        <v>1</v>
      </c>
      <c r="FA1021" s="21" t="str">
        <f t="shared" si="234"/>
        <v/>
      </c>
      <c r="FB1021" s="112"/>
      <c r="FC1021" s="21">
        <f>IF(OR($M1021=PL①!$A$25,$M1021=PL①!$A$26,$M1021=PL①!$A$28,$M1021=PL①!$A$29),1,0)</f>
        <v>0</v>
      </c>
      <c r="FF1021" s="21">
        <f t="shared" si="235"/>
        <v>0</v>
      </c>
      <c r="FG1021" s="21">
        <f t="shared" si="236"/>
        <v>0</v>
      </c>
      <c r="FH1021" s="21">
        <f>IF(AND($AG1021=PL①!$H$29,OR(入力①申請書項目!$M1021=PL①!$A$25,入力①申請書項目!$M1021=PL①!$A$26,入力①申請書項目!$M1021=PL①!$A$27)),1,0)</f>
        <v>0</v>
      </c>
      <c r="FI1021" s="21">
        <f>IF(AND($O$69=PL②!$G$1,入力①申請書項目!$AG1021=PL①!$H$26,OR(入力①申請書項目!$M1021=PL①!$A$25,入力①申請書項目!$M1021=PL①!$A$26,入力①申請書項目!$M1021=PL①!$A$28,入力①申請書項目!$M1021=PL①!$A$29)),1,0)</f>
        <v>0</v>
      </c>
      <c r="FJ1021" s="21">
        <f>IF(AND($AT1021=PL①!$D$26,OR(入力①申請書項目!$M1021=PL①!$A$25,入力①申請書項目!$M1021=PL①!$A$26,入力①申請書項目!$M1021=PL①!$A$27)),1,0)</f>
        <v>0</v>
      </c>
      <c r="FL1021" s="37" t="str">
        <f t="shared" si="237"/>
        <v/>
      </c>
      <c r="FM1021" s="37" t="str">
        <f t="shared" si="238"/>
        <v/>
      </c>
      <c r="FN1021" s="37" t="str">
        <f t="shared" si="239"/>
        <v/>
      </c>
      <c r="FO1021" s="37" t="str">
        <f t="shared" si="240"/>
        <v/>
      </c>
      <c r="FP1021" s="37" t="str">
        <f t="shared" si="241"/>
        <v/>
      </c>
      <c r="FR1021" s="54">
        <f t="shared" si="242"/>
        <v>1</v>
      </c>
      <c r="FS1021" s="54" t="str">
        <f t="shared" si="243"/>
        <v/>
      </c>
    </row>
    <row r="1022" spans="4:175">
      <c r="D1022" s="410">
        <v>854</v>
      </c>
      <c r="E1022" s="842"/>
      <c r="F1022" s="843"/>
      <c r="G1022" s="842"/>
      <c r="H1022" s="843"/>
      <c r="I1022" s="843"/>
      <c r="J1022" s="842"/>
      <c r="K1022" s="843"/>
      <c r="L1022" s="843"/>
      <c r="M1022" s="842"/>
      <c r="N1022" s="842"/>
      <c r="O1022" s="842"/>
      <c r="P1022" s="842"/>
      <c r="Q1022" s="853"/>
      <c r="R1022" s="853"/>
      <c r="S1022" s="853"/>
      <c r="T1022" s="853"/>
      <c r="U1022" s="853"/>
      <c r="V1022" s="853"/>
      <c r="W1022" s="853"/>
      <c r="X1022" s="853"/>
      <c r="Y1022" s="853"/>
      <c r="Z1022" s="853"/>
      <c r="AA1022" s="835"/>
      <c r="AB1022" s="836"/>
      <c r="AC1022" s="836"/>
      <c r="AD1022" s="841"/>
      <c r="AE1022" s="853"/>
      <c r="AF1022" s="853"/>
      <c r="AG1022" s="842"/>
      <c r="AH1022" s="842"/>
      <c r="AI1022" s="842"/>
      <c r="AJ1022" s="842"/>
      <c r="AK1022" s="839"/>
      <c r="AL1022" s="839"/>
      <c r="AM1022" s="839"/>
      <c r="AN1022" s="853"/>
      <c r="AO1022" s="853"/>
      <c r="AP1022" s="849">
        <f t="shared" si="244"/>
        <v>0</v>
      </c>
      <c r="AQ1022" s="849"/>
      <c r="AR1022" s="849"/>
      <c r="AS1022" s="849"/>
      <c r="AT1022" s="855"/>
      <c r="AU1022" s="855"/>
      <c r="AV1022" s="834"/>
      <c r="AW1022" s="834"/>
      <c r="AX1022" s="834"/>
      <c r="AY1022" s="834"/>
      <c r="AZ1022" s="834"/>
      <c r="BA1022" s="834"/>
      <c r="BB1022" s="834"/>
      <c r="BC1022" s="834"/>
      <c r="BD1022" s="834"/>
      <c r="BE1022" s="834"/>
      <c r="BF1022" s="834"/>
      <c r="BG1022" s="842"/>
      <c r="BH1022" s="843"/>
      <c r="BI1022" s="843"/>
      <c r="ET1022" s="33"/>
      <c r="EU1022" s="37">
        <f t="shared" si="231"/>
        <v>0</v>
      </c>
      <c r="EV1022" s="37" t="str">
        <f t="shared" si="232"/>
        <v/>
      </c>
      <c r="EX1022" s="21">
        <f>IF(AND(OR($M1022=PL①!$A$25,$M1022=PL①!$A$26,$M1022=PL①!$A$27),OR($AG1022=PL①!$H$26,$AG1022=PL①!$H$27,$AG1022=PL①!$H$28)),1,0)</f>
        <v>0</v>
      </c>
      <c r="EY1022" s="21">
        <f t="shared" si="233"/>
        <v>0</v>
      </c>
      <c r="EZ1022" s="112">
        <f>IF($EY1022=0,1,IF($O$73="",0,VLOOKUP($O$73,PL②!$A$58:$P$1517,$EY1022))+IF($AD$73="",0,VLOOKUP($AD$73,PL②!$A$58:$P$1517,$EY1022))+IF($AS$73="",0,VLOOKUP($AS$73,PL②!$A$58:$P$1517,$EY1022)))</f>
        <v>1</v>
      </c>
      <c r="FA1022" s="21" t="str">
        <f t="shared" si="234"/>
        <v/>
      </c>
      <c r="FB1022" s="112"/>
      <c r="FC1022" s="21">
        <f>IF(OR($M1022=PL①!$A$25,$M1022=PL①!$A$26,$M1022=PL①!$A$28,$M1022=PL①!$A$29),1,0)</f>
        <v>0</v>
      </c>
      <c r="FF1022" s="21">
        <f t="shared" si="235"/>
        <v>0</v>
      </c>
      <c r="FG1022" s="21">
        <f t="shared" si="236"/>
        <v>0</v>
      </c>
      <c r="FH1022" s="21">
        <f>IF(AND($AG1022=PL①!$H$29,OR(入力①申請書項目!$M1022=PL①!$A$25,入力①申請書項目!$M1022=PL①!$A$26,入力①申請書項目!$M1022=PL①!$A$27)),1,0)</f>
        <v>0</v>
      </c>
      <c r="FI1022" s="21">
        <f>IF(AND($O$69=PL②!$G$1,入力①申請書項目!$AG1022=PL①!$H$26,OR(入力①申請書項目!$M1022=PL①!$A$25,入力①申請書項目!$M1022=PL①!$A$26,入力①申請書項目!$M1022=PL①!$A$28,入力①申請書項目!$M1022=PL①!$A$29)),1,0)</f>
        <v>0</v>
      </c>
      <c r="FJ1022" s="21">
        <f>IF(AND($AT1022=PL①!$D$26,OR(入力①申請書項目!$M1022=PL①!$A$25,入力①申請書項目!$M1022=PL①!$A$26,入力①申請書項目!$M1022=PL①!$A$27)),1,0)</f>
        <v>0</v>
      </c>
      <c r="FL1022" s="37" t="str">
        <f t="shared" si="237"/>
        <v/>
      </c>
      <c r="FM1022" s="37" t="str">
        <f t="shared" si="238"/>
        <v/>
      </c>
      <c r="FN1022" s="37" t="str">
        <f t="shared" si="239"/>
        <v/>
      </c>
      <c r="FO1022" s="37" t="str">
        <f t="shared" si="240"/>
        <v/>
      </c>
      <c r="FP1022" s="37" t="str">
        <f t="shared" si="241"/>
        <v/>
      </c>
      <c r="FR1022" s="54">
        <f t="shared" si="242"/>
        <v>1</v>
      </c>
      <c r="FS1022" s="54" t="str">
        <f t="shared" si="243"/>
        <v/>
      </c>
    </row>
    <row r="1023" spans="4:175">
      <c r="D1023" s="410">
        <v>855</v>
      </c>
      <c r="E1023" s="842"/>
      <c r="F1023" s="843"/>
      <c r="G1023" s="842"/>
      <c r="H1023" s="843"/>
      <c r="I1023" s="843"/>
      <c r="J1023" s="842"/>
      <c r="K1023" s="843"/>
      <c r="L1023" s="843"/>
      <c r="M1023" s="842"/>
      <c r="N1023" s="842"/>
      <c r="O1023" s="842"/>
      <c r="P1023" s="842"/>
      <c r="Q1023" s="853"/>
      <c r="R1023" s="853"/>
      <c r="S1023" s="853"/>
      <c r="T1023" s="853"/>
      <c r="U1023" s="853"/>
      <c r="V1023" s="853"/>
      <c r="W1023" s="853"/>
      <c r="X1023" s="853"/>
      <c r="Y1023" s="853"/>
      <c r="Z1023" s="853"/>
      <c r="AA1023" s="837"/>
      <c r="AB1023" s="838"/>
      <c r="AC1023" s="838"/>
      <c r="AD1023" s="841"/>
      <c r="AE1023" s="853"/>
      <c r="AF1023" s="853"/>
      <c r="AG1023" s="842"/>
      <c r="AH1023" s="842"/>
      <c r="AI1023" s="842"/>
      <c r="AJ1023" s="842"/>
      <c r="AK1023" s="839"/>
      <c r="AL1023" s="839"/>
      <c r="AM1023" s="839"/>
      <c r="AN1023" s="853"/>
      <c r="AO1023" s="853"/>
      <c r="AP1023" s="849">
        <f t="shared" si="244"/>
        <v>0</v>
      </c>
      <c r="AQ1023" s="849"/>
      <c r="AR1023" s="849"/>
      <c r="AS1023" s="849"/>
      <c r="AT1023" s="855"/>
      <c r="AU1023" s="855"/>
      <c r="AV1023" s="834"/>
      <c r="AW1023" s="834"/>
      <c r="AX1023" s="834"/>
      <c r="AY1023" s="834"/>
      <c r="AZ1023" s="834"/>
      <c r="BA1023" s="834"/>
      <c r="BB1023" s="834"/>
      <c r="BC1023" s="834"/>
      <c r="BD1023" s="834"/>
      <c r="BE1023" s="834"/>
      <c r="BF1023" s="834"/>
      <c r="BG1023" s="842"/>
      <c r="BH1023" s="843"/>
      <c r="BI1023" s="843"/>
      <c r="ET1023" s="33"/>
      <c r="EU1023" s="37">
        <f t="shared" si="231"/>
        <v>0</v>
      </c>
      <c r="EV1023" s="37" t="str">
        <f t="shared" si="232"/>
        <v/>
      </c>
      <c r="EX1023" s="21">
        <f>IF(AND(OR($M1023=PL①!$A$25,$M1023=PL①!$A$26,$M1023=PL①!$A$27),OR($AG1023=PL①!$H$26,$AG1023=PL①!$H$27,$AG1023=PL①!$H$28)),1,0)</f>
        <v>0</v>
      </c>
      <c r="EY1023" s="21">
        <f t="shared" si="233"/>
        <v>0</v>
      </c>
      <c r="EZ1023" s="112">
        <f>IF($EY1023=0,1,IF($O$73="",0,VLOOKUP($O$73,PL②!$A$58:$P$1517,$EY1023))+IF($AD$73="",0,VLOOKUP($AD$73,PL②!$A$58:$P$1517,$EY1023))+IF($AS$73="",0,VLOOKUP($AS$73,PL②!$A$58:$P$1517,$EY1023)))</f>
        <v>1</v>
      </c>
      <c r="FA1023" s="21" t="str">
        <f t="shared" si="234"/>
        <v/>
      </c>
      <c r="FB1023" s="112"/>
      <c r="FC1023" s="21">
        <f>IF(OR($M1023=PL①!$A$25,$M1023=PL①!$A$26,$M1023=PL①!$A$28,$M1023=PL①!$A$29),1,0)</f>
        <v>0</v>
      </c>
      <c r="FF1023" s="21">
        <f t="shared" si="235"/>
        <v>0</v>
      </c>
      <c r="FG1023" s="21">
        <f t="shared" si="236"/>
        <v>0</v>
      </c>
      <c r="FH1023" s="21">
        <f>IF(AND($AG1023=PL①!$H$29,OR(入力①申請書項目!$M1023=PL①!$A$25,入力①申請書項目!$M1023=PL①!$A$26,入力①申請書項目!$M1023=PL①!$A$27)),1,0)</f>
        <v>0</v>
      </c>
      <c r="FI1023" s="21">
        <f>IF(AND($O$69=PL②!$G$1,入力①申請書項目!$AG1023=PL①!$H$26,OR(入力①申請書項目!$M1023=PL①!$A$25,入力①申請書項目!$M1023=PL①!$A$26,入力①申請書項目!$M1023=PL①!$A$28,入力①申請書項目!$M1023=PL①!$A$29)),1,0)</f>
        <v>0</v>
      </c>
      <c r="FJ1023" s="21">
        <f>IF(AND($AT1023=PL①!$D$26,OR(入力①申請書項目!$M1023=PL①!$A$25,入力①申請書項目!$M1023=PL①!$A$26,入力①申請書項目!$M1023=PL①!$A$27)),1,0)</f>
        <v>0</v>
      </c>
      <c r="FL1023" s="37" t="str">
        <f t="shared" si="237"/>
        <v/>
      </c>
      <c r="FM1023" s="37" t="str">
        <f t="shared" si="238"/>
        <v/>
      </c>
      <c r="FN1023" s="37" t="str">
        <f t="shared" si="239"/>
        <v/>
      </c>
      <c r="FO1023" s="37" t="str">
        <f t="shared" si="240"/>
        <v/>
      </c>
      <c r="FP1023" s="37" t="str">
        <f t="shared" si="241"/>
        <v/>
      </c>
      <c r="FR1023" s="54">
        <f t="shared" si="242"/>
        <v>1</v>
      </c>
      <c r="FS1023" s="54" t="str">
        <f t="shared" si="243"/>
        <v/>
      </c>
    </row>
    <row r="1024" spans="4:175">
      <c r="D1024" s="410">
        <v>856</v>
      </c>
      <c r="E1024" s="842"/>
      <c r="F1024" s="843"/>
      <c r="G1024" s="842"/>
      <c r="H1024" s="843"/>
      <c r="I1024" s="843"/>
      <c r="J1024" s="842"/>
      <c r="K1024" s="843"/>
      <c r="L1024" s="843"/>
      <c r="M1024" s="842"/>
      <c r="N1024" s="842"/>
      <c r="O1024" s="842"/>
      <c r="P1024" s="842"/>
      <c r="Q1024" s="853"/>
      <c r="R1024" s="853"/>
      <c r="S1024" s="853"/>
      <c r="T1024" s="853"/>
      <c r="U1024" s="853"/>
      <c r="V1024" s="853"/>
      <c r="W1024" s="853"/>
      <c r="X1024" s="853"/>
      <c r="Y1024" s="853"/>
      <c r="Z1024" s="853"/>
      <c r="AA1024" s="835"/>
      <c r="AB1024" s="836"/>
      <c r="AC1024" s="836"/>
      <c r="AD1024" s="840"/>
      <c r="AE1024" s="840"/>
      <c r="AF1024" s="841"/>
      <c r="AG1024" s="850"/>
      <c r="AH1024" s="851"/>
      <c r="AI1024" s="851"/>
      <c r="AJ1024" s="852"/>
      <c r="AK1024" s="839"/>
      <c r="AL1024" s="839"/>
      <c r="AM1024" s="839"/>
      <c r="AN1024" s="854"/>
      <c r="AO1024" s="840"/>
      <c r="AP1024" s="849">
        <f t="shared" si="244"/>
        <v>0</v>
      </c>
      <c r="AQ1024" s="849"/>
      <c r="AR1024" s="849"/>
      <c r="AS1024" s="849"/>
      <c r="AT1024" s="847"/>
      <c r="AU1024" s="848"/>
      <c r="AV1024" s="834"/>
      <c r="AW1024" s="834"/>
      <c r="AX1024" s="834"/>
      <c r="AY1024" s="834"/>
      <c r="AZ1024" s="834"/>
      <c r="BA1024" s="834"/>
      <c r="BB1024" s="834"/>
      <c r="BC1024" s="834"/>
      <c r="BD1024" s="844"/>
      <c r="BE1024" s="845"/>
      <c r="BF1024" s="846"/>
      <c r="BG1024" s="842"/>
      <c r="BH1024" s="843"/>
      <c r="BI1024" s="843"/>
      <c r="ET1024" s="33"/>
      <c r="EU1024" s="37">
        <f t="shared" si="231"/>
        <v>0</v>
      </c>
      <c r="EV1024" s="37" t="str">
        <f t="shared" si="232"/>
        <v/>
      </c>
      <c r="EX1024" s="21">
        <f>IF(AND(OR($M1024=PL①!$A$25,$M1024=PL①!$A$26,$M1024=PL①!$A$27),OR($AG1024=PL①!$H$26,$AG1024=PL①!$H$27,$AG1024=PL①!$H$28)),1,0)</f>
        <v>0</v>
      </c>
      <c r="EY1024" s="21">
        <f t="shared" si="233"/>
        <v>0</v>
      </c>
      <c r="EZ1024" s="112">
        <f>IF($EY1024=0,1,IF($O$73="",0,VLOOKUP($O$73,PL②!$A$58:$P$1517,$EY1024))+IF($AD$73="",0,VLOOKUP($AD$73,PL②!$A$58:$P$1517,$EY1024))+IF($AS$73="",0,VLOOKUP($AS$73,PL②!$A$58:$P$1517,$EY1024)))</f>
        <v>1</v>
      </c>
      <c r="FA1024" s="21" t="str">
        <f t="shared" si="234"/>
        <v/>
      </c>
      <c r="FB1024" s="112"/>
      <c r="FC1024" s="21">
        <f>IF(OR($M1024=PL①!$A$25,$M1024=PL①!$A$26,$M1024=PL①!$A$28,$M1024=PL①!$A$29),1,0)</f>
        <v>0</v>
      </c>
      <c r="FF1024" s="21">
        <f t="shared" si="235"/>
        <v>0</v>
      </c>
      <c r="FG1024" s="21">
        <f t="shared" si="236"/>
        <v>0</v>
      </c>
      <c r="FH1024" s="21">
        <f>IF(AND($AG1024=PL①!$H$29,OR(入力①申請書項目!$M1024=PL①!$A$25,入力①申請書項目!$M1024=PL①!$A$26,入力①申請書項目!$M1024=PL①!$A$27)),1,0)</f>
        <v>0</v>
      </c>
      <c r="FI1024" s="21">
        <f>IF(AND($O$69=PL②!$G$1,入力①申請書項目!$AG1024=PL①!$H$26,OR(入力①申請書項目!$M1024=PL①!$A$25,入力①申請書項目!$M1024=PL①!$A$26,入力①申請書項目!$M1024=PL①!$A$28,入力①申請書項目!$M1024=PL①!$A$29)),1,0)</f>
        <v>0</v>
      </c>
      <c r="FJ1024" s="21">
        <f>IF(AND($AT1024=PL①!$D$26,OR(入力①申請書項目!$M1024=PL①!$A$25,入力①申請書項目!$M1024=PL①!$A$26,入力①申請書項目!$M1024=PL①!$A$27)),1,0)</f>
        <v>0</v>
      </c>
      <c r="FL1024" s="37" t="str">
        <f t="shared" si="237"/>
        <v/>
      </c>
      <c r="FM1024" s="37" t="str">
        <f t="shared" si="238"/>
        <v/>
      </c>
      <c r="FN1024" s="37" t="str">
        <f t="shared" si="239"/>
        <v/>
      </c>
      <c r="FO1024" s="37" t="str">
        <f t="shared" si="240"/>
        <v/>
      </c>
      <c r="FP1024" s="37" t="str">
        <f t="shared" si="241"/>
        <v/>
      </c>
      <c r="FR1024" s="54">
        <f t="shared" si="242"/>
        <v>1</v>
      </c>
      <c r="FS1024" s="54" t="str">
        <f t="shared" si="243"/>
        <v/>
      </c>
    </row>
    <row r="1025" spans="4:175">
      <c r="D1025" s="410">
        <v>857</v>
      </c>
      <c r="E1025" s="842"/>
      <c r="F1025" s="843"/>
      <c r="G1025" s="842"/>
      <c r="H1025" s="843"/>
      <c r="I1025" s="843"/>
      <c r="J1025" s="842"/>
      <c r="K1025" s="843"/>
      <c r="L1025" s="843"/>
      <c r="M1025" s="842"/>
      <c r="N1025" s="842"/>
      <c r="O1025" s="842"/>
      <c r="P1025" s="842"/>
      <c r="Q1025" s="853"/>
      <c r="R1025" s="853"/>
      <c r="S1025" s="853"/>
      <c r="T1025" s="853"/>
      <c r="U1025" s="853"/>
      <c r="V1025" s="853"/>
      <c r="W1025" s="853"/>
      <c r="X1025" s="853"/>
      <c r="Y1025" s="853"/>
      <c r="Z1025" s="853"/>
      <c r="AA1025" s="835"/>
      <c r="AB1025" s="836"/>
      <c r="AC1025" s="836"/>
      <c r="AD1025" s="841"/>
      <c r="AE1025" s="853"/>
      <c r="AF1025" s="853"/>
      <c r="AG1025" s="842"/>
      <c r="AH1025" s="842"/>
      <c r="AI1025" s="842"/>
      <c r="AJ1025" s="842"/>
      <c r="AK1025" s="839"/>
      <c r="AL1025" s="839"/>
      <c r="AM1025" s="839"/>
      <c r="AN1025" s="853"/>
      <c r="AO1025" s="853"/>
      <c r="AP1025" s="849">
        <f t="shared" si="244"/>
        <v>0</v>
      </c>
      <c r="AQ1025" s="849"/>
      <c r="AR1025" s="849"/>
      <c r="AS1025" s="849"/>
      <c r="AT1025" s="855"/>
      <c r="AU1025" s="855"/>
      <c r="AV1025" s="834"/>
      <c r="AW1025" s="834"/>
      <c r="AX1025" s="834"/>
      <c r="AY1025" s="834"/>
      <c r="AZ1025" s="834"/>
      <c r="BA1025" s="834"/>
      <c r="BB1025" s="834"/>
      <c r="BC1025" s="834"/>
      <c r="BD1025" s="834"/>
      <c r="BE1025" s="834"/>
      <c r="BF1025" s="834"/>
      <c r="BG1025" s="842"/>
      <c r="BH1025" s="843"/>
      <c r="BI1025" s="843"/>
      <c r="ET1025" s="33"/>
      <c r="EU1025" s="37">
        <f t="shared" si="231"/>
        <v>0</v>
      </c>
      <c r="EV1025" s="37" t="str">
        <f t="shared" si="232"/>
        <v/>
      </c>
      <c r="EX1025" s="21">
        <f>IF(AND(OR($M1025=PL①!$A$25,$M1025=PL①!$A$26,$M1025=PL①!$A$27),OR($AG1025=PL①!$H$26,$AG1025=PL①!$H$27,$AG1025=PL①!$H$28)),1,0)</f>
        <v>0</v>
      </c>
      <c r="EY1025" s="21">
        <f t="shared" si="233"/>
        <v>0</v>
      </c>
      <c r="EZ1025" s="112">
        <f>IF($EY1025=0,1,IF($O$73="",0,VLOOKUP($O$73,PL②!$A$58:$P$1517,$EY1025))+IF($AD$73="",0,VLOOKUP($AD$73,PL②!$A$58:$P$1517,$EY1025))+IF($AS$73="",0,VLOOKUP($AS$73,PL②!$A$58:$P$1517,$EY1025)))</f>
        <v>1</v>
      </c>
      <c r="FA1025" s="21" t="str">
        <f t="shared" si="234"/>
        <v/>
      </c>
      <c r="FB1025" s="112"/>
      <c r="FC1025" s="21">
        <f>IF(OR($M1025=PL①!$A$25,$M1025=PL①!$A$26,$M1025=PL①!$A$28,$M1025=PL①!$A$29),1,0)</f>
        <v>0</v>
      </c>
      <c r="FF1025" s="21">
        <f t="shared" si="235"/>
        <v>0</v>
      </c>
      <c r="FG1025" s="21">
        <f t="shared" si="236"/>
        <v>0</v>
      </c>
      <c r="FH1025" s="21">
        <f>IF(AND($AG1025=PL①!$H$29,OR(入力①申請書項目!$M1025=PL①!$A$25,入力①申請書項目!$M1025=PL①!$A$26,入力①申請書項目!$M1025=PL①!$A$27)),1,0)</f>
        <v>0</v>
      </c>
      <c r="FI1025" s="21">
        <f>IF(AND($O$69=PL②!$G$1,入力①申請書項目!$AG1025=PL①!$H$26,OR(入力①申請書項目!$M1025=PL①!$A$25,入力①申請書項目!$M1025=PL①!$A$26,入力①申請書項目!$M1025=PL①!$A$28,入力①申請書項目!$M1025=PL①!$A$29)),1,0)</f>
        <v>0</v>
      </c>
      <c r="FJ1025" s="21">
        <f>IF(AND($AT1025=PL①!$D$26,OR(入力①申請書項目!$M1025=PL①!$A$25,入力①申請書項目!$M1025=PL①!$A$26,入力①申請書項目!$M1025=PL①!$A$27)),1,0)</f>
        <v>0</v>
      </c>
      <c r="FL1025" s="37" t="str">
        <f t="shared" si="237"/>
        <v/>
      </c>
      <c r="FM1025" s="37" t="str">
        <f t="shared" si="238"/>
        <v/>
      </c>
      <c r="FN1025" s="37" t="str">
        <f t="shared" si="239"/>
        <v/>
      </c>
      <c r="FO1025" s="37" t="str">
        <f t="shared" si="240"/>
        <v/>
      </c>
      <c r="FP1025" s="37" t="str">
        <f t="shared" si="241"/>
        <v/>
      </c>
      <c r="FR1025" s="54">
        <f t="shared" si="242"/>
        <v>1</v>
      </c>
      <c r="FS1025" s="54" t="str">
        <f t="shared" si="243"/>
        <v/>
      </c>
    </row>
    <row r="1026" spans="4:175">
      <c r="D1026" s="410">
        <v>858</v>
      </c>
      <c r="E1026" s="842"/>
      <c r="F1026" s="843"/>
      <c r="G1026" s="842"/>
      <c r="H1026" s="843"/>
      <c r="I1026" s="843"/>
      <c r="J1026" s="842"/>
      <c r="K1026" s="843"/>
      <c r="L1026" s="843"/>
      <c r="M1026" s="842"/>
      <c r="N1026" s="842"/>
      <c r="O1026" s="842"/>
      <c r="P1026" s="842"/>
      <c r="Q1026" s="853"/>
      <c r="R1026" s="853"/>
      <c r="S1026" s="853"/>
      <c r="T1026" s="853"/>
      <c r="U1026" s="853"/>
      <c r="V1026" s="853"/>
      <c r="W1026" s="853"/>
      <c r="X1026" s="853"/>
      <c r="Y1026" s="853"/>
      <c r="Z1026" s="853"/>
      <c r="AA1026" s="837"/>
      <c r="AB1026" s="838"/>
      <c r="AC1026" s="838"/>
      <c r="AD1026" s="841"/>
      <c r="AE1026" s="853"/>
      <c r="AF1026" s="853"/>
      <c r="AG1026" s="842"/>
      <c r="AH1026" s="842"/>
      <c r="AI1026" s="842"/>
      <c r="AJ1026" s="842"/>
      <c r="AK1026" s="839"/>
      <c r="AL1026" s="839"/>
      <c r="AM1026" s="839"/>
      <c r="AN1026" s="853"/>
      <c r="AO1026" s="853"/>
      <c r="AP1026" s="849">
        <f t="shared" si="244"/>
        <v>0</v>
      </c>
      <c r="AQ1026" s="849"/>
      <c r="AR1026" s="849"/>
      <c r="AS1026" s="849"/>
      <c r="AT1026" s="855"/>
      <c r="AU1026" s="855"/>
      <c r="AV1026" s="834"/>
      <c r="AW1026" s="834"/>
      <c r="AX1026" s="834"/>
      <c r="AY1026" s="834"/>
      <c r="AZ1026" s="834"/>
      <c r="BA1026" s="834"/>
      <c r="BB1026" s="834"/>
      <c r="BC1026" s="834"/>
      <c r="BD1026" s="834"/>
      <c r="BE1026" s="834"/>
      <c r="BF1026" s="834"/>
      <c r="BG1026" s="842"/>
      <c r="BH1026" s="843"/>
      <c r="BI1026" s="843"/>
      <c r="ET1026" s="33"/>
      <c r="EU1026" s="37">
        <f t="shared" si="231"/>
        <v>0</v>
      </c>
      <c r="EV1026" s="37" t="str">
        <f t="shared" si="232"/>
        <v/>
      </c>
      <c r="EX1026" s="21">
        <f>IF(AND(OR($M1026=PL①!$A$25,$M1026=PL①!$A$26,$M1026=PL①!$A$27),OR($AG1026=PL①!$H$26,$AG1026=PL①!$H$27,$AG1026=PL①!$H$28)),1,0)</f>
        <v>0</v>
      </c>
      <c r="EY1026" s="21">
        <f t="shared" si="233"/>
        <v>0</v>
      </c>
      <c r="EZ1026" s="112">
        <f>IF($EY1026=0,1,IF($O$73="",0,VLOOKUP($O$73,PL②!$A$58:$P$1517,$EY1026))+IF($AD$73="",0,VLOOKUP($AD$73,PL②!$A$58:$P$1517,$EY1026))+IF($AS$73="",0,VLOOKUP($AS$73,PL②!$A$58:$P$1517,$EY1026)))</f>
        <v>1</v>
      </c>
      <c r="FA1026" s="21" t="str">
        <f t="shared" si="234"/>
        <v/>
      </c>
      <c r="FB1026" s="112"/>
      <c r="FC1026" s="21">
        <f>IF(OR($M1026=PL①!$A$25,$M1026=PL①!$A$26,$M1026=PL①!$A$28,$M1026=PL①!$A$29),1,0)</f>
        <v>0</v>
      </c>
      <c r="FF1026" s="21">
        <f t="shared" si="235"/>
        <v>0</v>
      </c>
      <c r="FG1026" s="21">
        <f t="shared" si="236"/>
        <v>0</v>
      </c>
      <c r="FH1026" s="21">
        <f>IF(AND($AG1026=PL①!$H$29,OR(入力①申請書項目!$M1026=PL①!$A$25,入力①申請書項目!$M1026=PL①!$A$26,入力①申請書項目!$M1026=PL①!$A$27)),1,0)</f>
        <v>0</v>
      </c>
      <c r="FI1026" s="21">
        <f>IF(AND($O$69=PL②!$G$1,入力①申請書項目!$AG1026=PL①!$H$26,OR(入力①申請書項目!$M1026=PL①!$A$25,入力①申請書項目!$M1026=PL①!$A$26,入力①申請書項目!$M1026=PL①!$A$28,入力①申請書項目!$M1026=PL①!$A$29)),1,0)</f>
        <v>0</v>
      </c>
      <c r="FJ1026" s="21">
        <f>IF(AND($AT1026=PL①!$D$26,OR(入力①申請書項目!$M1026=PL①!$A$25,入力①申請書項目!$M1026=PL①!$A$26,入力①申請書項目!$M1026=PL①!$A$27)),1,0)</f>
        <v>0</v>
      </c>
      <c r="FL1026" s="37" t="str">
        <f t="shared" si="237"/>
        <v/>
      </c>
      <c r="FM1026" s="37" t="str">
        <f t="shared" si="238"/>
        <v/>
      </c>
      <c r="FN1026" s="37" t="str">
        <f t="shared" si="239"/>
        <v/>
      </c>
      <c r="FO1026" s="37" t="str">
        <f t="shared" si="240"/>
        <v/>
      </c>
      <c r="FP1026" s="37" t="str">
        <f t="shared" si="241"/>
        <v/>
      </c>
      <c r="FR1026" s="54">
        <f t="shared" si="242"/>
        <v>1</v>
      </c>
      <c r="FS1026" s="54" t="str">
        <f t="shared" si="243"/>
        <v/>
      </c>
    </row>
    <row r="1027" spans="4:175">
      <c r="D1027" s="410">
        <v>859</v>
      </c>
      <c r="E1027" s="842"/>
      <c r="F1027" s="843"/>
      <c r="G1027" s="842"/>
      <c r="H1027" s="843"/>
      <c r="I1027" s="843"/>
      <c r="J1027" s="842"/>
      <c r="K1027" s="843"/>
      <c r="L1027" s="843"/>
      <c r="M1027" s="842"/>
      <c r="N1027" s="842"/>
      <c r="O1027" s="842"/>
      <c r="P1027" s="842"/>
      <c r="Q1027" s="853"/>
      <c r="R1027" s="853"/>
      <c r="S1027" s="853"/>
      <c r="T1027" s="853"/>
      <c r="U1027" s="853"/>
      <c r="V1027" s="853"/>
      <c r="W1027" s="853"/>
      <c r="X1027" s="853"/>
      <c r="Y1027" s="853"/>
      <c r="Z1027" s="853"/>
      <c r="AA1027" s="835"/>
      <c r="AB1027" s="836"/>
      <c r="AC1027" s="836"/>
      <c r="AD1027" s="840"/>
      <c r="AE1027" s="840"/>
      <c r="AF1027" s="841"/>
      <c r="AG1027" s="850"/>
      <c r="AH1027" s="851"/>
      <c r="AI1027" s="851"/>
      <c r="AJ1027" s="852"/>
      <c r="AK1027" s="839"/>
      <c r="AL1027" s="839"/>
      <c r="AM1027" s="839"/>
      <c r="AN1027" s="854"/>
      <c r="AO1027" s="840"/>
      <c r="AP1027" s="849">
        <f t="shared" si="244"/>
        <v>0</v>
      </c>
      <c r="AQ1027" s="849"/>
      <c r="AR1027" s="849"/>
      <c r="AS1027" s="849"/>
      <c r="AT1027" s="847"/>
      <c r="AU1027" s="848"/>
      <c r="AV1027" s="834"/>
      <c r="AW1027" s="834"/>
      <c r="AX1027" s="834"/>
      <c r="AY1027" s="834"/>
      <c r="AZ1027" s="834"/>
      <c r="BA1027" s="834"/>
      <c r="BB1027" s="834"/>
      <c r="BC1027" s="834"/>
      <c r="BD1027" s="844"/>
      <c r="BE1027" s="845"/>
      <c r="BF1027" s="846"/>
      <c r="BG1027" s="842"/>
      <c r="BH1027" s="843"/>
      <c r="BI1027" s="843"/>
      <c r="ET1027" s="33"/>
      <c r="EU1027" s="37">
        <f t="shared" si="231"/>
        <v>0</v>
      </c>
      <c r="EV1027" s="37" t="str">
        <f t="shared" si="232"/>
        <v/>
      </c>
      <c r="EX1027" s="21">
        <f>IF(AND(OR($M1027=PL①!$A$25,$M1027=PL①!$A$26,$M1027=PL①!$A$27),OR($AG1027=PL①!$H$26,$AG1027=PL①!$H$27,$AG1027=PL①!$H$28)),1,0)</f>
        <v>0</v>
      </c>
      <c r="EY1027" s="21">
        <f t="shared" si="233"/>
        <v>0</v>
      </c>
      <c r="EZ1027" s="112">
        <f>IF($EY1027=0,1,IF($O$73="",0,VLOOKUP($O$73,PL②!$A$58:$P$1517,$EY1027))+IF($AD$73="",0,VLOOKUP($AD$73,PL②!$A$58:$P$1517,$EY1027))+IF($AS$73="",0,VLOOKUP($AS$73,PL②!$A$58:$P$1517,$EY1027)))</f>
        <v>1</v>
      </c>
      <c r="FA1027" s="21" t="str">
        <f t="shared" si="234"/>
        <v/>
      </c>
      <c r="FB1027" s="112"/>
      <c r="FC1027" s="21">
        <f>IF(OR($M1027=PL①!$A$25,$M1027=PL①!$A$26,$M1027=PL①!$A$28,$M1027=PL①!$A$29),1,0)</f>
        <v>0</v>
      </c>
      <c r="FF1027" s="21">
        <f t="shared" si="235"/>
        <v>0</v>
      </c>
      <c r="FG1027" s="21">
        <f t="shared" si="236"/>
        <v>0</v>
      </c>
      <c r="FH1027" s="21">
        <f>IF(AND($AG1027=PL①!$H$29,OR(入力①申請書項目!$M1027=PL①!$A$25,入力①申請書項目!$M1027=PL①!$A$26,入力①申請書項目!$M1027=PL①!$A$27)),1,0)</f>
        <v>0</v>
      </c>
      <c r="FI1027" s="21">
        <f>IF(AND($O$69=PL②!$G$1,入力①申請書項目!$AG1027=PL①!$H$26,OR(入力①申請書項目!$M1027=PL①!$A$25,入力①申請書項目!$M1027=PL①!$A$26,入力①申請書項目!$M1027=PL①!$A$28,入力①申請書項目!$M1027=PL①!$A$29)),1,0)</f>
        <v>0</v>
      </c>
      <c r="FJ1027" s="21">
        <f>IF(AND($AT1027=PL①!$D$26,OR(入力①申請書項目!$M1027=PL①!$A$25,入力①申請書項目!$M1027=PL①!$A$26,入力①申請書項目!$M1027=PL①!$A$27)),1,0)</f>
        <v>0</v>
      </c>
      <c r="FL1027" s="37" t="str">
        <f t="shared" si="237"/>
        <v/>
      </c>
      <c r="FM1027" s="37" t="str">
        <f t="shared" si="238"/>
        <v/>
      </c>
      <c r="FN1027" s="37" t="str">
        <f t="shared" si="239"/>
        <v/>
      </c>
      <c r="FO1027" s="37" t="str">
        <f t="shared" si="240"/>
        <v/>
      </c>
      <c r="FP1027" s="37" t="str">
        <f t="shared" si="241"/>
        <v/>
      </c>
      <c r="FR1027" s="54">
        <f t="shared" si="242"/>
        <v>1</v>
      </c>
      <c r="FS1027" s="54" t="str">
        <f t="shared" si="243"/>
        <v/>
      </c>
    </row>
    <row r="1028" spans="4:175">
      <c r="D1028" s="410">
        <v>860</v>
      </c>
      <c r="E1028" s="842"/>
      <c r="F1028" s="843"/>
      <c r="G1028" s="842"/>
      <c r="H1028" s="843"/>
      <c r="I1028" s="843"/>
      <c r="J1028" s="842"/>
      <c r="K1028" s="843"/>
      <c r="L1028" s="843"/>
      <c r="M1028" s="842"/>
      <c r="N1028" s="842"/>
      <c r="O1028" s="842"/>
      <c r="P1028" s="842"/>
      <c r="Q1028" s="853"/>
      <c r="R1028" s="853"/>
      <c r="S1028" s="853"/>
      <c r="T1028" s="853"/>
      <c r="U1028" s="853"/>
      <c r="V1028" s="853"/>
      <c r="W1028" s="853"/>
      <c r="X1028" s="853"/>
      <c r="Y1028" s="853"/>
      <c r="Z1028" s="853"/>
      <c r="AA1028" s="835"/>
      <c r="AB1028" s="836"/>
      <c r="AC1028" s="836"/>
      <c r="AD1028" s="841"/>
      <c r="AE1028" s="853"/>
      <c r="AF1028" s="853"/>
      <c r="AG1028" s="842"/>
      <c r="AH1028" s="842"/>
      <c r="AI1028" s="842"/>
      <c r="AJ1028" s="842"/>
      <c r="AK1028" s="839"/>
      <c r="AL1028" s="839"/>
      <c r="AM1028" s="839"/>
      <c r="AN1028" s="853"/>
      <c r="AO1028" s="853"/>
      <c r="AP1028" s="849">
        <f t="shared" si="244"/>
        <v>0</v>
      </c>
      <c r="AQ1028" s="849"/>
      <c r="AR1028" s="849"/>
      <c r="AS1028" s="849"/>
      <c r="AT1028" s="855"/>
      <c r="AU1028" s="855"/>
      <c r="AV1028" s="834"/>
      <c r="AW1028" s="834"/>
      <c r="AX1028" s="834"/>
      <c r="AY1028" s="834"/>
      <c r="AZ1028" s="834"/>
      <c r="BA1028" s="834"/>
      <c r="BB1028" s="834"/>
      <c r="BC1028" s="834"/>
      <c r="BD1028" s="834"/>
      <c r="BE1028" s="834"/>
      <c r="BF1028" s="834"/>
      <c r="BG1028" s="842"/>
      <c r="BH1028" s="843"/>
      <c r="BI1028" s="843"/>
      <c r="ET1028" s="33"/>
      <c r="EU1028" s="37">
        <f t="shared" si="231"/>
        <v>0</v>
      </c>
      <c r="EV1028" s="37" t="str">
        <f t="shared" si="232"/>
        <v/>
      </c>
      <c r="EX1028" s="21">
        <f>IF(AND(OR($M1028=PL①!$A$25,$M1028=PL①!$A$26,$M1028=PL①!$A$27),OR($AG1028=PL①!$H$26,$AG1028=PL①!$H$27,$AG1028=PL①!$H$28)),1,0)</f>
        <v>0</v>
      </c>
      <c r="EY1028" s="21">
        <f t="shared" si="233"/>
        <v>0</v>
      </c>
      <c r="EZ1028" s="112">
        <f>IF($EY1028=0,1,IF($O$73="",0,VLOOKUP($O$73,PL②!$A$58:$P$1517,$EY1028))+IF($AD$73="",0,VLOOKUP($AD$73,PL②!$A$58:$P$1517,$EY1028))+IF($AS$73="",0,VLOOKUP($AS$73,PL②!$A$58:$P$1517,$EY1028)))</f>
        <v>1</v>
      </c>
      <c r="FA1028" s="21" t="str">
        <f t="shared" si="234"/>
        <v/>
      </c>
      <c r="FB1028" s="112"/>
      <c r="FC1028" s="21">
        <f>IF(OR($M1028=PL①!$A$25,$M1028=PL①!$A$26,$M1028=PL①!$A$28,$M1028=PL①!$A$29),1,0)</f>
        <v>0</v>
      </c>
      <c r="FF1028" s="21">
        <f t="shared" si="235"/>
        <v>0</v>
      </c>
      <c r="FG1028" s="21">
        <f t="shared" si="236"/>
        <v>0</v>
      </c>
      <c r="FH1028" s="21">
        <f>IF(AND($AG1028=PL①!$H$29,OR(入力①申請書項目!$M1028=PL①!$A$25,入力①申請書項目!$M1028=PL①!$A$26,入力①申請書項目!$M1028=PL①!$A$27)),1,0)</f>
        <v>0</v>
      </c>
      <c r="FI1028" s="21">
        <f>IF(AND($O$69=PL②!$G$1,入力①申請書項目!$AG1028=PL①!$H$26,OR(入力①申請書項目!$M1028=PL①!$A$25,入力①申請書項目!$M1028=PL①!$A$26,入力①申請書項目!$M1028=PL①!$A$28,入力①申請書項目!$M1028=PL①!$A$29)),1,0)</f>
        <v>0</v>
      </c>
      <c r="FJ1028" s="21">
        <f>IF(AND($AT1028=PL①!$D$26,OR(入力①申請書項目!$M1028=PL①!$A$25,入力①申請書項目!$M1028=PL①!$A$26,入力①申請書項目!$M1028=PL①!$A$27)),1,0)</f>
        <v>0</v>
      </c>
      <c r="FL1028" s="37" t="str">
        <f t="shared" si="237"/>
        <v/>
      </c>
      <c r="FM1028" s="37" t="str">
        <f t="shared" si="238"/>
        <v/>
      </c>
      <c r="FN1028" s="37" t="str">
        <f t="shared" si="239"/>
        <v/>
      </c>
      <c r="FO1028" s="37" t="str">
        <f t="shared" si="240"/>
        <v/>
      </c>
      <c r="FP1028" s="37" t="str">
        <f t="shared" si="241"/>
        <v/>
      </c>
      <c r="FR1028" s="54">
        <f t="shared" si="242"/>
        <v>1</v>
      </c>
      <c r="FS1028" s="54" t="str">
        <f t="shared" si="243"/>
        <v/>
      </c>
    </row>
    <row r="1029" spans="4:175">
      <c r="D1029" s="410">
        <v>861</v>
      </c>
      <c r="E1029" s="842"/>
      <c r="F1029" s="843"/>
      <c r="G1029" s="842"/>
      <c r="H1029" s="843"/>
      <c r="I1029" s="843"/>
      <c r="J1029" s="842"/>
      <c r="K1029" s="843"/>
      <c r="L1029" s="843"/>
      <c r="M1029" s="842"/>
      <c r="N1029" s="842"/>
      <c r="O1029" s="842"/>
      <c r="P1029" s="842"/>
      <c r="Q1029" s="853"/>
      <c r="R1029" s="853"/>
      <c r="S1029" s="853"/>
      <c r="T1029" s="853"/>
      <c r="U1029" s="853"/>
      <c r="V1029" s="853"/>
      <c r="W1029" s="853"/>
      <c r="X1029" s="853"/>
      <c r="Y1029" s="853"/>
      <c r="Z1029" s="853"/>
      <c r="AA1029" s="837"/>
      <c r="AB1029" s="838"/>
      <c r="AC1029" s="838"/>
      <c r="AD1029" s="841"/>
      <c r="AE1029" s="853"/>
      <c r="AF1029" s="853"/>
      <c r="AG1029" s="842"/>
      <c r="AH1029" s="842"/>
      <c r="AI1029" s="842"/>
      <c r="AJ1029" s="842"/>
      <c r="AK1029" s="839"/>
      <c r="AL1029" s="839"/>
      <c r="AM1029" s="839"/>
      <c r="AN1029" s="853"/>
      <c r="AO1029" s="853"/>
      <c r="AP1029" s="849">
        <f t="shared" si="244"/>
        <v>0</v>
      </c>
      <c r="AQ1029" s="849"/>
      <c r="AR1029" s="849"/>
      <c r="AS1029" s="849"/>
      <c r="AT1029" s="855"/>
      <c r="AU1029" s="855"/>
      <c r="AV1029" s="834"/>
      <c r="AW1029" s="834"/>
      <c r="AX1029" s="834"/>
      <c r="AY1029" s="834"/>
      <c r="AZ1029" s="834"/>
      <c r="BA1029" s="834"/>
      <c r="BB1029" s="834"/>
      <c r="BC1029" s="834"/>
      <c r="BD1029" s="834"/>
      <c r="BE1029" s="834"/>
      <c r="BF1029" s="834"/>
      <c r="BG1029" s="842"/>
      <c r="BH1029" s="843"/>
      <c r="BI1029" s="843"/>
      <c r="ET1029" s="33"/>
      <c r="EU1029" s="37">
        <f t="shared" si="231"/>
        <v>0</v>
      </c>
      <c r="EV1029" s="37" t="str">
        <f t="shared" si="232"/>
        <v/>
      </c>
      <c r="EX1029" s="21">
        <f>IF(AND(OR($M1029=PL①!$A$25,$M1029=PL①!$A$26,$M1029=PL①!$A$27),OR($AG1029=PL①!$H$26,$AG1029=PL①!$H$27,$AG1029=PL①!$H$28)),1,0)</f>
        <v>0</v>
      </c>
      <c r="EY1029" s="21">
        <f t="shared" si="233"/>
        <v>0</v>
      </c>
      <c r="EZ1029" s="112">
        <f>IF($EY1029=0,1,IF($O$73="",0,VLOOKUP($O$73,PL②!$A$58:$P$1517,$EY1029))+IF($AD$73="",0,VLOOKUP($AD$73,PL②!$A$58:$P$1517,$EY1029))+IF($AS$73="",0,VLOOKUP($AS$73,PL②!$A$58:$P$1517,$EY1029)))</f>
        <v>1</v>
      </c>
      <c r="FA1029" s="21" t="str">
        <f t="shared" si="234"/>
        <v/>
      </c>
      <c r="FB1029" s="112"/>
      <c r="FC1029" s="21">
        <f>IF(OR($M1029=PL①!$A$25,$M1029=PL①!$A$26,$M1029=PL①!$A$28,$M1029=PL①!$A$29),1,0)</f>
        <v>0</v>
      </c>
      <c r="FF1029" s="21">
        <f t="shared" si="235"/>
        <v>0</v>
      </c>
      <c r="FG1029" s="21">
        <f t="shared" si="236"/>
        <v>0</v>
      </c>
      <c r="FH1029" s="21">
        <f>IF(AND($AG1029=PL①!$H$29,OR(入力①申請書項目!$M1029=PL①!$A$25,入力①申請書項目!$M1029=PL①!$A$26,入力①申請書項目!$M1029=PL①!$A$27)),1,0)</f>
        <v>0</v>
      </c>
      <c r="FI1029" s="21">
        <f>IF(AND($O$69=PL②!$G$1,入力①申請書項目!$AG1029=PL①!$H$26,OR(入力①申請書項目!$M1029=PL①!$A$25,入力①申請書項目!$M1029=PL①!$A$26,入力①申請書項目!$M1029=PL①!$A$28,入力①申請書項目!$M1029=PL①!$A$29)),1,0)</f>
        <v>0</v>
      </c>
      <c r="FJ1029" s="21">
        <f>IF(AND($AT1029=PL①!$D$26,OR(入力①申請書項目!$M1029=PL①!$A$25,入力①申請書項目!$M1029=PL①!$A$26,入力①申請書項目!$M1029=PL①!$A$27)),1,0)</f>
        <v>0</v>
      </c>
      <c r="FL1029" s="37" t="str">
        <f t="shared" si="237"/>
        <v/>
      </c>
      <c r="FM1029" s="37" t="str">
        <f t="shared" si="238"/>
        <v/>
      </c>
      <c r="FN1029" s="37" t="str">
        <f t="shared" si="239"/>
        <v/>
      </c>
      <c r="FO1029" s="37" t="str">
        <f t="shared" si="240"/>
        <v/>
      </c>
      <c r="FP1029" s="37" t="str">
        <f t="shared" si="241"/>
        <v/>
      </c>
      <c r="FR1029" s="54">
        <f t="shared" si="242"/>
        <v>1</v>
      </c>
      <c r="FS1029" s="54" t="str">
        <f t="shared" si="243"/>
        <v/>
      </c>
    </row>
    <row r="1030" spans="4:175">
      <c r="D1030" s="410">
        <v>862</v>
      </c>
      <c r="E1030" s="842"/>
      <c r="F1030" s="843"/>
      <c r="G1030" s="842"/>
      <c r="H1030" s="843"/>
      <c r="I1030" s="843"/>
      <c r="J1030" s="842"/>
      <c r="K1030" s="843"/>
      <c r="L1030" s="843"/>
      <c r="M1030" s="842"/>
      <c r="N1030" s="842"/>
      <c r="O1030" s="842"/>
      <c r="P1030" s="842"/>
      <c r="Q1030" s="853"/>
      <c r="R1030" s="853"/>
      <c r="S1030" s="853"/>
      <c r="T1030" s="853"/>
      <c r="U1030" s="853"/>
      <c r="V1030" s="853"/>
      <c r="W1030" s="853"/>
      <c r="X1030" s="853"/>
      <c r="Y1030" s="853"/>
      <c r="Z1030" s="853"/>
      <c r="AA1030" s="835"/>
      <c r="AB1030" s="836"/>
      <c r="AC1030" s="836"/>
      <c r="AD1030" s="840"/>
      <c r="AE1030" s="840"/>
      <c r="AF1030" s="841"/>
      <c r="AG1030" s="850"/>
      <c r="AH1030" s="851"/>
      <c r="AI1030" s="851"/>
      <c r="AJ1030" s="852"/>
      <c r="AK1030" s="839"/>
      <c r="AL1030" s="839"/>
      <c r="AM1030" s="839"/>
      <c r="AN1030" s="854"/>
      <c r="AO1030" s="840"/>
      <c r="AP1030" s="849">
        <f t="shared" si="244"/>
        <v>0</v>
      </c>
      <c r="AQ1030" s="849"/>
      <c r="AR1030" s="849"/>
      <c r="AS1030" s="849"/>
      <c r="AT1030" s="847"/>
      <c r="AU1030" s="848"/>
      <c r="AV1030" s="834"/>
      <c r="AW1030" s="834"/>
      <c r="AX1030" s="834"/>
      <c r="AY1030" s="834"/>
      <c r="AZ1030" s="834"/>
      <c r="BA1030" s="834"/>
      <c r="BB1030" s="834"/>
      <c r="BC1030" s="834"/>
      <c r="BD1030" s="844"/>
      <c r="BE1030" s="845"/>
      <c r="BF1030" s="846"/>
      <c r="BG1030" s="842"/>
      <c r="BH1030" s="843"/>
      <c r="BI1030" s="843"/>
      <c r="ET1030" s="33"/>
      <c r="EU1030" s="37">
        <f t="shared" si="231"/>
        <v>0</v>
      </c>
      <c r="EV1030" s="37" t="str">
        <f t="shared" si="232"/>
        <v/>
      </c>
      <c r="EX1030" s="21">
        <f>IF(AND(OR($M1030=PL①!$A$25,$M1030=PL①!$A$26,$M1030=PL①!$A$27),OR($AG1030=PL①!$H$26,$AG1030=PL①!$H$27,$AG1030=PL①!$H$28)),1,0)</f>
        <v>0</v>
      </c>
      <c r="EY1030" s="21">
        <f t="shared" si="233"/>
        <v>0</v>
      </c>
      <c r="EZ1030" s="112">
        <f>IF($EY1030=0,1,IF($O$73="",0,VLOOKUP($O$73,PL②!$A$58:$P$1517,$EY1030))+IF($AD$73="",0,VLOOKUP($AD$73,PL②!$A$58:$P$1517,$EY1030))+IF($AS$73="",0,VLOOKUP($AS$73,PL②!$A$58:$P$1517,$EY1030)))</f>
        <v>1</v>
      </c>
      <c r="FA1030" s="21" t="str">
        <f t="shared" si="234"/>
        <v/>
      </c>
      <c r="FB1030" s="112"/>
      <c r="FC1030" s="21">
        <f>IF(OR($M1030=PL①!$A$25,$M1030=PL①!$A$26,$M1030=PL①!$A$28,$M1030=PL①!$A$29),1,0)</f>
        <v>0</v>
      </c>
      <c r="FF1030" s="21">
        <f t="shared" si="235"/>
        <v>0</v>
      </c>
      <c r="FG1030" s="21">
        <f t="shared" si="236"/>
        <v>0</v>
      </c>
      <c r="FH1030" s="21">
        <f>IF(AND($AG1030=PL①!$H$29,OR(入力①申請書項目!$M1030=PL①!$A$25,入力①申請書項目!$M1030=PL①!$A$26,入力①申請書項目!$M1030=PL①!$A$27)),1,0)</f>
        <v>0</v>
      </c>
      <c r="FI1030" s="21">
        <f>IF(AND($O$69=PL②!$G$1,入力①申請書項目!$AG1030=PL①!$H$26,OR(入力①申請書項目!$M1030=PL①!$A$25,入力①申請書項目!$M1030=PL①!$A$26,入力①申請書項目!$M1030=PL①!$A$28,入力①申請書項目!$M1030=PL①!$A$29)),1,0)</f>
        <v>0</v>
      </c>
      <c r="FJ1030" s="21">
        <f>IF(AND($AT1030=PL①!$D$26,OR(入力①申請書項目!$M1030=PL①!$A$25,入力①申請書項目!$M1030=PL①!$A$26,入力①申請書項目!$M1030=PL①!$A$27)),1,0)</f>
        <v>0</v>
      </c>
      <c r="FL1030" s="37" t="str">
        <f t="shared" si="237"/>
        <v/>
      </c>
      <c r="FM1030" s="37" t="str">
        <f t="shared" si="238"/>
        <v/>
      </c>
      <c r="FN1030" s="37" t="str">
        <f t="shared" si="239"/>
        <v/>
      </c>
      <c r="FO1030" s="37" t="str">
        <f t="shared" si="240"/>
        <v/>
      </c>
      <c r="FP1030" s="37" t="str">
        <f t="shared" si="241"/>
        <v/>
      </c>
      <c r="FR1030" s="54">
        <f t="shared" si="242"/>
        <v>1</v>
      </c>
      <c r="FS1030" s="54" t="str">
        <f t="shared" si="243"/>
        <v/>
      </c>
    </row>
    <row r="1031" spans="4:175">
      <c r="D1031" s="410">
        <v>863</v>
      </c>
      <c r="E1031" s="842"/>
      <c r="F1031" s="843"/>
      <c r="G1031" s="842"/>
      <c r="H1031" s="843"/>
      <c r="I1031" s="843"/>
      <c r="J1031" s="842"/>
      <c r="K1031" s="843"/>
      <c r="L1031" s="843"/>
      <c r="M1031" s="842"/>
      <c r="N1031" s="842"/>
      <c r="O1031" s="842"/>
      <c r="P1031" s="842"/>
      <c r="Q1031" s="853"/>
      <c r="R1031" s="853"/>
      <c r="S1031" s="853"/>
      <c r="T1031" s="853"/>
      <c r="U1031" s="853"/>
      <c r="V1031" s="853"/>
      <c r="W1031" s="853"/>
      <c r="X1031" s="853"/>
      <c r="Y1031" s="853"/>
      <c r="Z1031" s="853"/>
      <c r="AA1031" s="835"/>
      <c r="AB1031" s="836"/>
      <c r="AC1031" s="836"/>
      <c r="AD1031" s="841"/>
      <c r="AE1031" s="853"/>
      <c r="AF1031" s="853"/>
      <c r="AG1031" s="842"/>
      <c r="AH1031" s="842"/>
      <c r="AI1031" s="842"/>
      <c r="AJ1031" s="842"/>
      <c r="AK1031" s="839"/>
      <c r="AL1031" s="839"/>
      <c r="AM1031" s="839"/>
      <c r="AN1031" s="853"/>
      <c r="AO1031" s="853"/>
      <c r="AP1031" s="849">
        <f t="shared" si="244"/>
        <v>0</v>
      </c>
      <c r="AQ1031" s="849"/>
      <c r="AR1031" s="849"/>
      <c r="AS1031" s="849"/>
      <c r="AT1031" s="855"/>
      <c r="AU1031" s="855"/>
      <c r="AV1031" s="834"/>
      <c r="AW1031" s="834"/>
      <c r="AX1031" s="834"/>
      <c r="AY1031" s="834"/>
      <c r="AZ1031" s="834"/>
      <c r="BA1031" s="834"/>
      <c r="BB1031" s="834"/>
      <c r="BC1031" s="834"/>
      <c r="BD1031" s="834"/>
      <c r="BE1031" s="834"/>
      <c r="BF1031" s="834"/>
      <c r="BG1031" s="842"/>
      <c r="BH1031" s="843"/>
      <c r="BI1031" s="843"/>
      <c r="ET1031" s="33"/>
      <c r="EU1031" s="37">
        <f t="shared" si="231"/>
        <v>0</v>
      </c>
      <c r="EV1031" s="37" t="str">
        <f t="shared" si="232"/>
        <v/>
      </c>
      <c r="EX1031" s="21">
        <f>IF(AND(OR($M1031=PL①!$A$25,$M1031=PL①!$A$26,$M1031=PL①!$A$27),OR($AG1031=PL①!$H$26,$AG1031=PL①!$H$27,$AG1031=PL①!$H$28)),1,0)</f>
        <v>0</v>
      </c>
      <c r="EY1031" s="21">
        <f t="shared" si="233"/>
        <v>0</v>
      </c>
      <c r="EZ1031" s="112">
        <f>IF($EY1031=0,1,IF($O$73="",0,VLOOKUP($O$73,PL②!$A$58:$P$1517,$EY1031))+IF($AD$73="",0,VLOOKUP($AD$73,PL②!$A$58:$P$1517,$EY1031))+IF($AS$73="",0,VLOOKUP($AS$73,PL②!$A$58:$P$1517,$EY1031)))</f>
        <v>1</v>
      </c>
      <c r="FA1031" s="21" t="str">
        <f t="shared" si="234"/>
        <v/>
      </c>
      <c r="FB1031" s="112"/>
      <c r="FC1031" s="21">
        <f>IF(OR($M1031=PL①!$A$25,$M1031=PL①!$A$26,$M1031=PL①!$A$28,$M1031=PL①!$A$29),1,0)</f>
        <v>0</v>
      </c>
      <c r="FF1031" s="21">
        <f t="shared" si="235"/>
        <v>0</v>
      </c>
      <c r="FG1031" s="21">
        <f t="shared" si="236"/>
        <v>0</v>
      </c>
      <c r="FH1031" s="21">
        <f>IF(AND($AG1031=PL①!$H$29,OR(入力①申請書項目!$M1031=PL①!$A$25,入力①申請書項目!$M1031=PL①!$A$26,入力①申請書項目!$M1031=PL①!$A$27)),1,0)</f>
        <v>0</v>
      </c>
      <c r="FI1031" s="21">
        <f>IF(AND($O$69=PL②!$G$1,入力①申請書項目!$AG1031=PL①!$H$26,OR(入力①申請書項目!$M1031=PL①!$A$25,入力①申請書項目!$M1031=PL①!$A$26,入力①申請書項目!$M1031=PL①!$A$28,入力①申請書項目!$M1031=PL①!$A$29)),1,0)</f>
        <v>0</v>
      </c>
      <c r="FJ1031" s="21">
        <f>IF(AND($AT1031=PL①!$D$26,OR(入力①申請書項目!$M1031=PL①!$A$25,入力①申請書項目!$M1031=PL①!$A$26,入力①申請書項目!$M1031=PL①!$A$27)),1,0)</f>
        <v>0</v>
      </c>
      <c r="FL1031" s="37" t="str">
        <f t="shared" si="237"/>
        <v/>
      </c>
      <c r="FM1031" s="37" t="str">
        <f t="shared" si="238"/>
        <v/>
      </c>
      <c r="FN1031" s="37" t="str">
        <f t="shared" si="239"/>
        <v/>
      </c>
      <c r="FO1031" s="37" t="str">
        <f t="shared" si="240"/>
        <v/>
      </c>
      <c r="FP1031" s="37" t="str">
        <f t="shared" si="241"/>
        <v/>
      </c>
      <c r="FR1031" s="54">
        <f t="shared" si="242"/>
        <v>1</v>
      </c>
      <c r="FS1031" s="54" t="str">
        <f t="shared" si="243"/>
        <v/>
      </c>
    </row>
    <row r="1032" spans="4:175">
      <c r="D1032" s="410">
        <v>864</v>
      </c>
      <c r="E1032" s="842"/>
      <c r="F1032" s="843"/>
      <c r="G1032" s="842"/>
      <c r="H1032" s="843"/>
      <c r="I1032" s="843"/>
      <c r="J1032" s="842"/>
      <c r="K1032" s="843"/>
      <c r="L1032" s="843"/>
      <c r="M1032" s="842"/>
      <c r="N1032" s="842"/>
      <c r="O1032" s="842"/>
      <c r="P1032" s="842"/>
      <c r="Q1032" s="853"/>
      <c r="R1032" s="853"/>
      <c r="S1032" s="853"/>
      <c r="T1032" s="853"/>
      <c r="U1032" s="853"/>
      <c r="V1032" s="853"/>
      <c r="W1032" s="853"/>
      <c r="X1032" s="853"/>
      <c r="Y1032" s="853"/>
      <c r="Z1032" s="853"/>
      <c r="AA1032" s="837"/>
      <c r="AB1032" s="838"/>
      <c r="AC1032" s="838"/>
      <c r="AD1032" s="841"/>
      <c r="AE1032" s="853"/>
      <c r="AF1032" s="853"/>
      <c r="AG1032" s="842"/>
      <c r="AH1032" s="842"/>
      <c r="AI1032" s="842"/>
      <c r="AJ1032" s="842"/>
      <c r="AK1032" s="839"/>
      <c r="AL1032" s="839"/>
      <c r="AM1032" s="839"/>
      <c r="AN1032" s="853"/>
      <c r="AO1032" s="853"/>
      <c r="AP1032" s="849">
        <f t="shared" si="244"/>
        <v>0</v>
      </c>
      <c r="AQ1032" s="849"/>
      <c r="AR1032" s="849"/>
      <c r="AS1032" s="849"/>
      <c r="AT1032" s="855"/>
      <c r="AU1032" s="855"/>
      <c r="AV1032" s="834"/>
      <c r="AW1032" s="834"/>
      <c r="AX1032" s="834"/>
      <c r="AY1032" s="834"/>
      <c r="AZ1032" s="834"/>
      <c r="BA1032" s="834"/>
      <c r="BB1032" s="834"/>
      <c r="BC1032" s="834"/>
      <c r="BD1032" s="834"/>
      <c r="BE1032" s="834"/>
      <c r="BF1032" s="834"/>
      <c r="BG1032" s="842"/>
      <c r="BH1032" s="843"/>
      <c r="BI1032" s="843"/>
      <c r="ET1032" s="33"/>
      <c r="EU1032" s="37">
        <f t="shared" si="231"/>
        <v>0</v>
      </c>
      <c r="EV1032" s="37" t="str">
        <f t="shared" si="232"/>
        <v/>
      </c>
      <c r="EX1032" s="21">
        <f>IF(AND(OR($M1032=PL①!$A$25,$M1032=PL①!$A$26,$M1032=PL①!$A$27),OR($AG1032=PL①!$H$26,$AG1032=PL①!$H$27,$AG1032=PL①!$H$28)),1,0)</f>
        <v>0</v>
      </c>
      <c r="EY1032" s="21">
        <f t="shared" si="233"/>
        <v>0</v>
      </c>
      <c r="EZ1032" s="112">
        <f>IF($EY1032=0,1,IF($O$73="",0,VLOOKUP($O$73,PL②!$A$58:$P$1517,$EY1032))+IF($AD$73="",0,VLOOKUP($AD$73,PL②!$A$58:$P$1517,$EY1032))+IF($AS$73="",0,VLOOKUP($AS$73,PL②!$A$58:$P$1517,$EY1032)))</f>
        <v>1</v>
      </c>
      <c r="FA1032" s="21" t="str">
        <f t="shared" si="234"/>
        <v/>
      </c>
      <c r="FB1032" s="112"/>
      <c r="FC1032" s="21">
        <f>IF(OR($M1032=PL①!$A$25,$M1032=PL①!$A$26,$M1032=PL①!$A$28,$M1032=PL①!$A$29),1,0)</f>
        <v>0</v>
      </c>
      <c r="FF1032" s="21">
        <f t="shared" si="235"/>
        <v>0</v>
      </c>
      <c r="FG1032" s="21">
        <f t="shared" si="236"/>
        <v>0</v>
      </c>
      <c r="FH1032" s="21">
        <f>IF(AND($AG1032=PL①!$H$29,OR(入力①申請書項目!$M1032=PL①!$A$25,入力①申請書項目!$M1032=PL①!$A$26,入力①申請書項目!$M1032=PL①!$A$27)),1,0)</f>
        <v>0</v>
      </c>
      <c r="FI1032" s="21">
        <f>IF(AND($O$69=PL②!$G$1,入力①申請書項目!$AG1032=PL①!$H$26,OR(入力①申請書項目!$M1032=PL①!$A$25,入力①申請書項目!$M1032=PL①!$A$26,入力①申請書項目!$M1032=PL①!$A$28,入力①申請書項目!$M1032=PL①!$A$29)),1,0)</f>
        <v>0</v>
      </c>
      <c r="FJ1032" s="21">
        <f>IF(AND($AT1032=PL①!$D$26,OR(入力①申請書項目!$M1032=PL①!$A$25,入力①申請書項目!$M1032=PL①!$A$26,入力①申請書項目!$M1032=PL①!$A$27)),1,0)</f>
        <v>0</v>
      </c>
      <c r="FL1032" s="37" t="str">
        <f t="shared" si="237"/>
        <v/>
      </c>
      <c r="FM1032" s="37" t="str">
        <f t="shared" si="238"/>
        <v/>
      </c>
      <c r="FN1032" s="37" t="str">
        <f t="shared" si="239"/>
        <v/>
      </c>
      <c r="FO1032" s="37" t="str">
        <f t="shared" si="240"/>
        <v/>
      </c>
      <c r="FP1032" s="37" t="str">
        <f t="shared" si="241"/>
        <v/>
      </c>
      <c r="FR1032" s="54">
        <f t="shared" si="242"/>
        <v>1</v>
      </c>
      <c r="FS1032" s="54" t="str">
        <f t="shared" si="243"/>
        <v/>
      </c>
    </row>
    <row r="1033" spans="4:175">
      <c r="D1033" s="410">
        <v>865</v>
      </c>
      <c r="E1033" s="842"/>
      <c r="F1033" s="843"/>
      <c r="G1033" s="842"/>
      <c r="H1033" s="843"/>
      <c r="I1033" s="843"/>
      <c r="J1033" s="842"/>
      <c r="K1033" s="843"/>
      <c r="L1033" s="843"/>
      <c r="M1033" s="842"/>
      <c r="N1033" s="842"/>
      <c r="O1033" s="842"/>
      <c r="P1033" s="842"/>
      <c r="Q1033" s="853"/>
      <c r="R1033" s="853"/>
      <c r="S1033" s="853"/>
      <c r="T1033" s="853"/>
      <c r="U1033" s="853"/>
      <c r="V1033" s="853"/>
      <c r="W1033" s="853"/>
      <c r="X1033" s="853"/>
      <c r="Y1033" s="853"/>
      <c r="Z1033" s="853"/>
      <c r="AA1033" s="835"/>
      <c r="AB1033" s="836"/>
      <c r="AC1033" s="836"/>
      <c r="AD1033" s="840"/>
      <c r="AE1033" s="840"/>
      <c r="AF1033" s="841"/>
      <c r="AG1033" s="850"/>
      <c r="AH1033" s="851"/>
      <c r="AI1033" s="851"/>
      <c r="AJ1033" s="852"/>
      <c r="AK1033" s="839"/>
      <c r="AL1033" s="839"/>
      <c r="AM1033" s="839"/>
      <c r="AN1033" s="854"/>
      <c r="AO1033" s="840"/>
      <c r="AP1033" s="849">
        <f t="shared" si="244"/>
        <v>0</v>
      </c>
      <c r="AQ1033" s="849"/>
      <c r="AR1033" s="849"/>
      <c r="AS1033" s="849"/>
      <c r="AT1033" s="847"/>
      <c r="AU1033" s="848"/>
      <c r="AV1033" s="834"/>
      <c r="AW1033" s="834"/>
      <c r="AX1033" s="834"/>
      <c r="AY1033" s="834"/>
      <c r="AZ1033" s="834"/>
      <c r="BA1033" s="834"/>
      <c r="BB1033" s="834"/>
      <c r="BC1033" s="834"/>
      <c r="BD1033" s="844"/>
      <c r="BE1033" s="845"/>
      <c r="BF1033" s="846"/>
      <c r="BG1033" s="842"/>
      <c r="BH1033" s="843"/>
      <c r="BI1033" s="843"/>
      <c r="ET1033" s="33"/>
      <c r="EU1033" s="37">
        <f t="shared" si="231"/>
        <v>0</v>
      </c>
      <c r="EV1033" s="37" t="str">
        <f t="shared" si="232"/>
        <v/>
      </c>
      <c r="EX1033" s="21">
        <f>IF(AND(OR($M1033=PL①!$A$25,$M1033=PL①!$A$26,$M1033=PL①!$A$27),OR($AG1033=PL①!$H$26,$AG1033=PL①!$H$27,$AG1033=PL①!$H$28)),1,0)</f>
        <v>0</v>
      </c>
      <c r="EY1033" s="21">
        <f t="shared" si="233"/>
        <v>0</v>
      </c>
      <c r="EZ1033" s="112">
        <f>IF($EY1033=0,1,IF($O$73="",0,VLOOKUP($O$73,PL②!$A$58:$P$1517,$EY1033))+IF($AD$73="",0,VLOOKUP($AD$73,PL②!$A$58:$P$1517,$EY1033))+IF($AS$73="",0,VLOOKUP($AS$73,PL②!$A$58:$P$1517,$EY1033)))</f>
        <v>1</v>
      </c>
      <c r="FA1033" s="21" t="str">
        <f t="shared" si="234"/>
        <v/>
      </c>
      <c r="FB1033" s="112"/>
      <c r="FC1033" s="21">
        <f>IF(OR($M1033=PL①!$A$25,$M1033=PL①!$A$26,$M1033=PL①!$A$28,$M1033=PL①!$A$29),1,0)</f>
        <v>0</v>
      </c>
      <c r="FF1033" s="21">
        <f t="shared" si="235"/>
        <v>0</v>
      </c>
      <c r="FG1033" s="21">
        <f t="shared" si="236"/>
        <v>0</v>
      </c>
      <c r="FH1033" s="21">
        <f>IF(AND($AG1033=PL①!$H$29,OR(入力①申請書項目!$M1033=PL①!$A$25,入力①申請書項目!$M1033=PL①!$A$26,入力①申請書項目!$M1033=PL①!$A$27)),1,0)</f>
        <v>0</v>
      </c>
      <c r="FI1033" s="21">
        <f>IF(AND($O$69=PL②!$G$1,入力①申請書項目!$AG1033=PL①!$H$26,OR(入力①申請書項目!$M1033=PL①!$A$25,入力①申請書項目!$M1033=PL①!$A$26,入力①申請書項目!$M1033=PL①!$A$28,入力①申請書項目!$M1033=PL①!$A$29)),1,0)</f>
        <v>0</v>
      </c>
      <c r="FJ1033" s="21">
        <f>IF(AND($AT1033=PL①!$D$26,OR(入力①申請書項目!$M1033=PL①!$A$25,入力①申請書項目!$M1033=PL①!$A$26,入力①申請書項目!$M1033=PL①!$A$27)),1,0)</f>
        <v>0</v>
      </c>
      <c r="FL1033" s="37" t="str">
        <f t="shared" si="237"/>
        <v/>
      </c>
      <c r="FM1033" s="37" t="str">
        <f t="shared" si="238"/>
        <v/>
      </c>
      <c r="FN1033" s="37" t="str">
        <f t="shared" si="239"/>
        <v/>
      </c>
      <c r="FO1033" s="37" t="str">
        <f t="shared" si="240"/>
        <v/>
      </c>
      <c r="FP1033" s="37" t="str">
        <f t="shared" si="241"/>
        <v/>
      </c>
      <c r="FR1033" s="54">
        <f t="shared" si="242"/>
        <v>1</v>
      </c>
      <c r="FS1033" s="54" t="str">
        <f t="shared" si="243"/>
        <v/>
      </c>
    </row>
    <row r="1034" spans="4:175">
      <c r="D1034" s="410">
        <v>866</v>
      </c>
      <c r="E1034" s="842"/>
      <c r="F1034" s="843"/>
      <c r="G1034" s="842"/>
      <c r="H1034" s="843"/>
      <c r="I1034" s="843"/>
      <c r="J1034" s="842"/>
      <c r="K1034" s="843"/>
      <c r="L1034" s="843"/>
      <c r="M1034" s="842"/>
      <c r="N1034" s="842"/>
      <c r="O1034" s="842"/>
      <c r="P1034" s="842"/>
      <c r="Q1034" s="853"/>
      <c r="R1034" s="853"/>
      <c r="S1034" s="853"/>
      <c r="T1034" s="853"/>
      <c r="U1034" s="853"/>
      <c r="V1034" s="853"/>
      <c r="W1034" s="853"/>
      <c r="X1034" s="853"/>
      <c r="Y1034" s="853"/>
      <c r="Z1034" s="853"/>
      <c r="AA1034" s="835"/>
      <c r="AB1034" s="836"/>
      <c r="AC1034" s="836"/>
      <c r="AD1034" s="841"/>
      <c r="AE1034" s="853"/>
      <c r="AF1034" s="853"/>
      <c r="AG1034" s="842"/>
      <c r="AH1034" s="842"/>
      <c r="AI1034" s="842"/>
      <c r="AJ1034" s="842"/>
      <c r="AK1034" s="839"/>
      <c r="AL1034" s="839"/>
      <c r="AM1034" s="839"/>
      <c r="AN1034" s="853"/>
      <c r="AO1034" s="853"/>
      <c r="AP1034" s="849">
        <f t="shared" si="244"/>
        <v>0</v>
      </c>
      <c r="AQ1034" s="849"/>
      <c r="AR1034" s="849"/>
      <c r="AS1034" s="849"/>
      <c r="AT1034" s="855"/>
      <c r="AU1034" s="855"/>
      <c r="AV1034" s="834"/>
      <c r="AW1034" s="834"/>
      <c r="AX1034" s="834"/>
      <c r="AY1034" s="834"/>
      <c r="AZ1034" s="834"/>
      <c r="BA1034" s="834"/>
      <c r="BB1034" s="834"/>
      <c r="BC1034" s="834"/>
      <c r="BD1034" s="834"/>
      <c r="BE1034" s="834"/>
      <c r="BF1034" s="834"/>
      <c r="BG1034" s="842"/>
      <c r="BH1034" s="843"/>
      <c r="BI1034" s="843"/>
      <c r="ET1034" s="33"/>
      <c r="EU1034" s="37">
        <f t="shared" si="231"/>
        <v>0</v>
      </c>
      <c r="EV1034" s="37" t="str">
        <f t="shared" si="232"/>
        <v/>
      </c>
      <c r="EX1034" s="21">
        <f>IF(AND(OR($M1034=PL①!$A$25,$M1034=PL①!$A$26,$M1034=PL①!$A$27),OR($AG1034=PL①!$H$26,$AG1034=PL①!$H$27,$AG1034=PL①!$H$28)),1,0)</f>
        <v>0</v>
      </c>
      <c r="EY1034" s="21">
        <f t="shared" si="233"/>
        <v>0</v>
      </c>
      <c r="EZ1034" s="112">
        <f>IF($EY1034=0,1,IF($O$73="",0,VLOOKUP($O$73,PL②!$A$58:$P$1517,$EY1034))+IF($AD$73="",0,VLOOKUP($AD$73,PL②!$A$58:$P$1517,$EY1034))+IF($AS$73="",0,VLOOKUP($AS$73,PL②!$A$58:$P$1517,$EY1034)))</f>
        <v>1</v>
      </c>
      <c r="FA1034" s="21" t="str">
        <f t="shared" si="234"/>
        <v/>
      </c>
      <c r="FB1034" s="112"/>
      <c r="FC1034" s="21">
        <f>IF(OR($M1034=PL①!$A$25,$M1034=PL①!$A$26,$M1034=PL①!$A$28,$M1034=PL①!$A$29),1,0)</f>
        <v>0</v>
      </c>
      <c r="FF1034" s="21">
        <f t="shared" si="235"/>
        <v>0</v>
      </c>
      <c r="FG1034" s="21">
        <f t="shared" si="236"/>
        <v>0</v>
      </c>
      <c r="FH1034" s="21">
        <f>IF(AND($AG1034=PL①!$H$29,OR(入力①申請書項目!$M1034=PL①!$A$25,入力①申請書項目!$M1034=PL①!$A$26,入力①申請書項目!$M1034=PL①!$A$27)),1,0)</f>
        <v>0</v>
      </c>
      <c r="FI1034" s="21">
        <f>IF(AND($O$69=PL②!$G$1,入力①申請書項目!$AG1034=PL①!$H$26,OR(入力①申請書項目!$M1034=PL①!$A$25,入力①申請書項目!$M1034=PL①!$A$26,入力①申請書項目!$M1034=PL①!$A$28,入力①申請書項目!$M1034=PL①!$A$29)),1,0)</f>
        <v>0</v>
      </c>
      <c r="FJ1034" s="21">
        <f>IF(AND($AT1034=PL①!$D$26,OR(入力①申請書項目!$M1034=PL①!$A$25,入力①申請書項目!$M1034=PL①!$A$26,入力①申請書項目!$M1034=PL①!$A$27)),1,0)</f>
        <v>0</v>
      </c>
      <c r="FL1034" s="37" t="str">
        <f t="shared" si="237"/>
        <v/>
      </c>
      <c r="FM1034" s="37" t="str">
        <f t="shared" si="238"/>
        <v/>
      </c>
      <c r="FN1034" s="37" t="str">
        <f t="shared" si="239"/>
        <v/>
      </c>
      <c r="FO1034" s="37" t="str">
        <f t="shared" si="240"/>
        <v/>
      </c>
      <c r="FP1034" s="37" t="str">
        <f t="shared" si="241"/>
        <v/>
      </c>
      <c r="FR1034" s="54">
        <f t="shared" si="242"/>
        <v>1</v>
      </c>
      <c r="FS1034" s="54" t="str">
        <f t="shared" si="243"/>
        <v/>
      </c>
    </row>
    <row r="1035" spans="4:175">
      <c r="D1035" s="410">
        <v>867</v>
      </c>
      <c r="E1035" s="842"/>
      <c r="F1035" s="843"/>
      <c r="G1035" s="842"/>
      <c r="H1035" s="843"/>
      <c r="I1035" s="843"/>
      <c r="J1035" s="842"/>
      <c r="K1035" s="843"/>
      <c r="L1035" s="843"/>
      <c r="M1035" s="842"/>
      <c r="N1035" s="842"/>
      <c r="O1035" s="842"/>
      <c r="P1035" s="842"/>
      <c r="Q1035" s="853"/>
      <c r="R1035" s="853"/>
      <c r="S1035" s="853"/>
      <c r="T1035" s="853"/>
      <c r="U1035" s="853"/>
      <c r="V1035" s="853"/>
      <c r="W1035" s="853"/>
      <c r="X1035" s="853"/>
      <c r="Y1035" s="853"/>
      <c r="Z1035" s="853"/>
      <c r="AA1035" s="837"/>
      <c r="AB1035" s="838"/>
      <c r="AC1035" s="838"/>
      <c r="AD1035" s="841"/>
      <c r="AE1035" s="853"/>
      <c r="AF1035" s="853"/>
      <c r="AG1035" s="842"/>
      <c r="AH1035" s="842"/>
      <c r="AI1035" s="842"/>
      <c r="AJ1035" s="842"/>
      <c r="AK1035" s="839"/>
      <c r="AL1035" s="839"/>
      <c r="AM1035" s="839"/>
      <c r="AN1035" s="853"/>
      <c r="AO1035" s="853"/>
      <c r="AP1035" s="849">
        <f t="shared" si="244"/>
        <v>0</v>
      </c>
      <c r="AQ1035" s="849"/>
      <c r="AR1035" s="849"/>
      <c r="AS1035" s="849"/>
      <c r="AT1035" s="855"/>
      <c r="AU1035" s="855"/>
      <c r="AV1035" s="834"/>
      <c r="AW1035" s="834"/>
      <c r="AX1035" s="834"/>
      <c r="AY1035" s="834"/>
      <c r="AZ1035" s="834"/>
      <c r="BA1035" s="834"/>
      <c r="BB1035" s="834"/>
      <c r="BC1035" s="834"/>
      <c r="BD1035" s="834"/>
      <c r="BE1035" s="834"/>
      <c r="BF1035" s="834"/>
      <c r="BG1035" s="842"/>
      <c r="BH1035" s="843"/>
      <c r="BI1035" s="843"/>
      <c r="ET1035" s="33"/>
      <c r="EU1035" s="37">
        <f t="shared" si="231"/>
        <v>0</v>
      </c>
      <c r="EV1035" s="37" t="str">
        <f t="shared" si="232"/>
        <v/>
      </c>
      <c r="EX1035" s="21">
        <f>IF(AND(OR($M1035=PL①!$A$25,$M1035=PL①!$A$26,$M1035=PL①!$A$27),OR($AG1035=PL①!$H$26,$AG1035=PL①!$H$27,$AG1035=PL①!$H$28)),1,0)</f>
        <v>0</v>
      </c>
      <c r="EY1035" s="21">
        <f t="shared" si="233"/>
        <v>0</v>
      </c>
      <c r="EZ1035" s="112">
        <f>IF($EY1035=0,1,IF($O$73="",0,VLOOKUP($O$73,PL②!$A$58:$P$1517,$EY1035))+IF($AD$73="",0,VLOOKUP($AD$73,PL②!$A$58:$P$1517,$EY1035))+IF($AS$73="",0,VLOOKUP($AS$73,PL②!$A$58:$P$1517,$EY1035)))</f>
        <v>1</v>
      </c>
      <c r="FA1035" s="21" t="str">
        <f t="shared" si="234"/>
        <v/>
      </c>
      <c r="FB1035" s="112"/>
      <c r="FC1035" s="21">
        <f>IF(OR($M1035=PL①!$A$25,$M1035=PL①!$A$26,$M1035=PL①!$A$28,$M1035=PL①!$A$29),1,0)</f>
        <v>0</v>
      </c>
      <c r="FF1035" s="21">
        <f t="shared" si="235"/>
        <v>0</v>
      </c>
      <c r="FG1035" s="21">
        <f t="shared" si="236"/>
        <v>0</v>
      </c>
      <c r="FH1035" s="21">
        <f>IF(AND($AG1035=PL①!$H$29,OR(入力①申請書項目!$M1035=PL①!$A$25,入力①申請書項目!$M1035=PL①!$A$26,入力①申請書項目!$M1035=PL①!$A$27)),1,0)</f>
        <v>0</v>
      </c>
      <c r="FI1035" s="21">
        <f>IF(AND($O$69=PL②!$G$1,入力①申請書項目!$AG1035=PL①!$H$26,OR(入力①申請書項目!$M1035=PL①!$A$25,入力①申請書項目!$M1035=PL①!$A$26,入力①申請書項目!$M1035=PL①!$A$28,入力①申請書項目!$M1035=PL①!$A$29)),1,0)</f>
        <v>0</v>
      </c>
      <c r="FJ1035" s="21">
        <f>IF(AND($AT1035=PL①!$D$26,OR(入力①申請書項目!$M1035=PL①!$A$25,入力①申請書項目!$M1035=PL①!$A$26,入力①申請書項目!$M1035=PL①!$A$27)),1,0)</f>
        <v>0</v>
      </c>
      <c r="FL1035" s="37" t="str">
        <f t="shared" si="237"/>
        <v/>
      </c>
      <c r="FM1035" s="37" t="str">
        <f t="shared" si="238"/>
        <v/>
      </c>
      <c r="FN1035" s="37" t="str">
        <f t="shared" si="239"/>
        <v/>
      </c>
      <c r="FO1035" s="37" t="str">
        <f t="shared" si="240"/>
        <v/>
      </c>
      <c r="FP1035" s="37" t="str">
        <f t="shared" si="241"/>
        <v/>
      </c>
      <c r="FR1035" s="54">
        <f t="shared" si="242"/>
        <v>1</v>
      </c>
      <c r="FS1035" s="54" t="str">
        <f t="shared" si="243"/>
        <v/>
      </c>
    </row>
    <row r="1036" spans="4:175">
      <c r="D1036" s="410">
        <v>868</v>
      </c>
      <c r="E1036" s="842"/>
      <c r="F1036" s="843"/>
      <c r="G1036" s="842"/>
      <c r="H1036" s="843"/>
      <c r="I1036" s="843"/>
      <c r="J1036" s="842"/>
      <c r="K1036" s="843"/>
      <c r="L1036" s="843"/>
      <c r="M1036" s="842"/>
      <c r="N1036" s="842"/>
      <c r="O1036" s="842"/>
      <c r="P1036" s="842"/>
      <c r="Q1036" s="853"/>
      <c r="R1036" s="853"/>
      <c r="S1036" s="853"/>
      <c r="T1036" s="853"/>
      <c r="U1036" s="853"/>
      <c r="V1036" s="853"/>
      <c r="W1036" s="853"/>
      <c r="X1036" s="853"/>
      <c r="Y1036" s="853"/>
      <c r="Z1036" s="853"/>
      <c r="AA1036" s="835"/>
      <c r="AB1036" s="836"/>
      <c r="AC1036" s="836"/>
      <c r="AD1036" s="840"/>
      <c r="AE1036" s="840"/>
      <c r="AF1036" s="841"/>
      <c r="AG1036" s="850"/>
      <c r="AH1036" s="851"/>
      <c r="AI1036" s="851"/>
      <c r="AJ1036" s="852"/>
      <c r="AK1036" s="839"/>
      <c r="AL1036" s="839"/>
      <c r="AM1036" s="839"/>
      <c r="AN1036" s="854"/>
      <c r="AO1036" s="840"/>
      <c r="AP1036" s="849">
        <f t="shared" si="244"/>
        <v>0</v>
      </c>
      <c r="AQ1036" s="849"/>
      <c r="AR1036" s="849"/>
      <c r="AS1036" s="849"/>
      <c r="AT1036" s="847"/>
      <c r="AU1036" s="848"/>
      <c r="AV1036" s="834"/>
      <c r="AW1036" s="834"/>
      <c r="AX1036" s="834"/>
      <c r="AY1036" s="834"/>
      <c r="AZ1036" s="834"/>
      <c r="BA1036" s="834"/>
      <c r="BB1036" s="834"/>
      <c r="BC1036" s="834"/>
      <c r="BD1036" s="844"/>
      <c r="BE1036" s="845"/>
      <c r="BF1036" s="846"/>
      <c r="BG1036" s="842"/>
      <c r="BH1036" s="843"/>
      <c r="BI1036" s="843"/>
      <c r="ET1036" s="33"/>
      <c r="EU1036" s="37">
        <f t="shared" ref="EU1036:EU1099" si="245">IF($Q1036="",0,1)</f>
        <v>0</v>
      </c>
      <c r="EV1036" s="37" t="str">
        <f t="shared" ref="EV1036:EV1099" si="246">IF($Q1036="","",$G1036*12+$J1036)</f>
        <v/>
      </c>
      <c r="EX1036" s="21">
        <f>IF(AND(OR($M1036=PL①!$A$25,$M1036=PL①!$A$26,$M1036=PL①!$A$27),OR($AG1036=PL①!$H$26,$AG1036=PL①!$H$27,$AG1036=PL①!$H$28)),1,0)</f>
        <v>0</v>
      </c>
      <c r="EY1036" s="21">
        <f t="shared" ref="EY1036:EY1099" si="247">IF($EX1036=1,IF($AA1036="埼玉県",10,0)+IF($AA1036="千葉県",11,0)+IF($AA1036="東京都",12,0)+IF($AA1036="神奈川県",13,0)+IF($AA1036="愛知県",14,0)+IF($AA1036="京都府",15,0)+IF($AA1036="大阪府",16,0),0)</f>
        <v>0</v>
      </c>
      <c r="EZ1036" s="112">
        <f>IF($EY1036=0,1,IF($O$73="",0,VLOOKUP($O$73,PL②!$A$58:$P$1517,$EY1036))+IF($AD$73="",0,VLOOKUP($AD$73,PL②!$A$58:$P$1517,$EY1036))+IF($AS$73="",0,VLOOKUP($AS$73,PL②!$A$58:$P$1517,$EY1036)))</f>
        <v>1</v>
      </c>
      <c r="FA1036" s="21" t="str">
        <f t="shared" ref="FA1036:FA1099" si="248">IF($EZ1036=0,"No."&amp;ROW($A895)&amp;" ","")</f>
        <v/>
      </c>
      <c r="FB1036" s="112"/>
      <c r="FC1036" s="21">
        <f>IF(OR($M1036=PL①!$A$25,$M1036=PL①!$A$26,$M1036=PL①!$A$28,$M1036=PL①!$A$29),1,0)</f>
        <v>0</v>
      </c>
      <c r="FF1036" s="21">
        <f t="shared" ref="FF1036:FF1099" si="249">IF(AND($EV1036&lt;$EV$176,$FC1036=1),1,0)</f>
        <v>0</v>
      </c>
      <c r="FG1036" s="21">
        <f t="shared" ref="FG1036:FG1099" si="250">IF(AND($EV1036&lt;$EV$176,$EX1036),1,0)</f>
        <v>0</v>
      </c>
      <c r="FH1036" s="21">
        <f>IF(AND($AG1036=PL①!$H$29,OR(入力①申請書項目!$M1036=PL①!$A$25,入力①申請書項目!$M1036=PL①!$A$26,入力①申請書項目!$M1036=PL①!$A$27)),1,0)</f>
        <v>0</v>
      </c>
      <c r="FI1036" s="21">
        <f>IF(AND($O$69=PL②!$G$1,入力①申請書項目!$AG1036=PL①!$H$26,OR(入力①申請書項目!$M1036=PL①!$A$25,入力①申請書項目!$M1036=PL①!$A$26,入力①申請書項目!$M1036=PL①!$A$28,入力①申請書項目!$M1036=PL①!$A$29)),1,0)</f>
        <v>0</v>
      </c>
      <c r="FJ1036" s="21">
        <f>IF(AND($AT1036=PL①!$D$26,OR(入力①申請書項目!$M1036=PL①!$A$25,入力①申請書項目!$M1036=PL①!$A$26,入力①申請書項目!$M1036=PL①!$A$27)),1,0)</f>
        <v>0</v>
      </c>
      <c r="FL1036" s="37" t="str">
        <f t="shared" ref="FL1036:FL1099" si="251">IF($FF1036=1,"No."&amp;ROW($A895)&amp;" ","")</f>
        <v/>
      </c>
      <c r="FM1036" s="37" t="str">
        <f t="shared" ref="FM1036:FM1099" si="252">IF($FG1036=1,"No."&amp;ROW($A895)&amp;" ","")</f>
        <v/>
      </c>
      <c r="FN1036" s="37" t="str">
        <f t="shared" ref="FN1036:FN1099" si="253">IF($FH1036=1,"No."&amp;ROW($A895)&amp;" ","")</f>
        <v/>
      </c>
      <c r="FO1036" s="37" t="str">
        <f t="shared" ref="FO1036:FO1099" si="254">IF($FI1036=1,"No."&amp;ROW($A895)&amp;" ","")</f>
        <v/>
      </c>
      <c r="FP1036" s="37" t="str">
        <f t="shared" ref="FP1036:FP1099" si="255">IF($FJ1036=1,"No."&amp;ROW($A895)&amp;" ","")</f>
        <v/>
      </c>
      <c r="FR1036" s="54">
        <f t="shared" ref="FR1036:FR1099" si="256">IF($Q1036="",1,IF($M1036="",0,1)*IF($AA1036="",0,1)*IF($AG1036="",0,1)*IF($AV1036="",0,1))</f>
        <v>1</v>
      </c>
      <c r="FS1036" s="54" t="str">
        <f t="shared" si="243"/>
        <v/>
      </c>
    </row>
    <row r="1037" spans="4:175">
      <c r="D1037" s="410">
        <v>869</v>
      </c>
      <c r="E1037" s="842"/>
      <c r="F1037" s="843"/>
      <c r="G1037" s="842"/>
      <c r="H1037" s="843"/>
      <c r="I1037" s="843"/>
      <c r="J1037" s="842"/>
      <c r="K1037" s="843"/>
      <c r="L1037" s="843"/>
      <c r="M1037" s="842"/>
      <c r="N1037" s="842"/>
      <c r="O1037" s="842"/>
      <c r="P1037" s="842"/>
      <c r="Q1037" s="853"/>
      <c r="R1037" s="853"/>
      <c r="S1037" s="853"/>
      <c r="T1037" s="853"/>
      <c r="U1037" s="853"/>
      <c r="V1037" s="853"/>
      <c r="W1037" s="853"/>
      <c r="X1037" s="853"/>
      <c r="Y1037" s="853"/>
      <c r="Z1037" s="853"/>
      <c r="AA1037" s="835"/>
      <c r="AB1037" s="836"/>
      <c r="AC1037" s="836"/>
      <c r="AD1037" s="841"/>
      <c r="AE1037" s="853"/>
      <c r="AF1037" s="853"/>
      <c r="AG1037" s="842"/>
      <c r="AH1037" s="842"/>
      <c r="AI1037" s="842"/>
      <c r="AJ1037" s="842"/>
      <c r="AK1037" s="839"/>
      <c r="AL1037" s="839"/>
      <c r="AM1037" s="839"/>
      <c r="AN1037" s="853"/>
      <c r="AO1037" s="853"/>
      <c r="AP1037" s="849">
        <f t="shared" si="244"/>
        <v>0</v>
      </c>
      <c r="AQ1037" s="849"/>
      <c r="AR1037" s="849"/>
      <c r="AS1037" s="849"/>
      <c r="AT1037" s="855"/>
      <c r="AU1037" s="855"/>
      <c r="AV1037" s="834"/>
      <c r="AW1037" s="834"/>
      <c r="AX1037" s="834"/>
      <c r="AY1037" s="834"/>
      <c r="AZ1037" s="834"/>
      <c r="BA1037" s="834"/>
      <c r="BB1037" s="834"/>
      <c r="BC1037" s="834"/>
      <c r="BD1037" s="834"/>
      <c r="BE1037" s="834"/>
      <c r="BF1037" s="834"/>
      <c r="BG1037" s="842"/>
      <c r="BH1037" s="843"/>
      <c r="BI1037" s="843"/>
      <c r="ET1037" s="33"/>
      <c r="EU1037" s="37">
        <f t="shared" si="245"/>
        <v>0</v>
      </c>
      <c r="EV1037" s="37" t="str">
        <f t="shared" si="246"/>
        <v/>
      </c>
      <c r="EX1037" s="21">
        <f>IF(AND(OR($M1037=PL①!$A$25,$M1037=PL①!$A$26,$M1037=PL①!$A$27),OR($AG1037=PL①!$H$26,$AG1037=PL①!$H$27,$AG1037=PL①!$H$28)),1,0)</f>
        <v>0</v>
      </c>
      <c r="EY1037" s="21">
        <f t="shared" si="247"/>
        <v>0</v>
      </c>
      <c r="EZ1037" s="112">
        <f>IF($EY1037=0,1,IF($O$73="",0,VLOOKUP($O$73,PL②!$A$58:$P$1517,$EY1037))+IF($AD$73="",0,VLOOKUP($AD$73,PL②!$A$58:$P$1517,$EY1037))+IF($AS$73="",0,VLOOKUP($AS$73,PL②!$A$58:$P$1517,$EY1037)))</f>
        <v>1</v>
      </c>
      <c r="FA1037" s="21" t="str">
        <f t="shared" si="248"/>
        <v/>
      </c>
      <c r="FB1037" s="112"/>
      <c r="FC1037" s="21">
        <f>IF(OR($M1037=PL①!$A$25,$M1037=PL①!$A$26,$M1037=PL①!$A$28,$M1037=PL①!$A$29),1,0)</f>
        <v>0</v>
      </c>
      <c r="FF1037" s="21">
        <f t="shared" si="249"/>
        <v>0</v>
      </c>
      <c r="FG1037" s="21">
        <f t="shared" si="250"/>
        <v>0</v>
      </c>
      <c r="FH1037" s="21">
        <f>IF(AND($AG1037=PL①!$H$29,OR(入力①申請書項目!$M1037=PL①!$A$25,入力①申請書項目!$M1037=PL①!$A$26,入力①申請書項目!$M1037=PL①!$A$27)),1,0)</f>
        <v>0</v>
      </c>
      <c r="FI1037" s="21">
        <f>IF(AND($O$69=PL②!$G$1,入力①申請書項目!$AG1037=PL①!$H$26,OR(入力①申請書項目!$M1037=PL①!$A$25,入力①申請書項目!$M1037=PL①!$A$26,入力①申請書項目!$M1037=PL①!$A$28,入力①申請書項目!$M1037=PL①!$A$29)),1,0)</f>
        <v>0</v>
      </c>
      <c r="FJ1037" s="21">
        <f>IF(AND($AT1037=PL①!$D$26,OR(入力①申請書項目!$M1037=PL①!$A$25,入力①申請書項目!$M1037=PL①!$A$26,入力①申請書項目!$M1037=PL①!$A$27)),1,0)</f>
        <v>0</v>
      </c>
      <c r="FL1037" s="37" t="str">
        <f t="shared" si="251"/>
        <v/>
      </c>
      <c r="FM1037" s="37" t="str">
        <f t="shared" si="252"/>
        <v/>
      </c>
      <c r="FN1037" s="37" t="str">
        <f t="shared" si="253"/>
        <v/>
      </c>
      <c r="FO1037" s="37" t="str">
        <f t="shared" si="254"/>
        <v/>
      </c>
      <c r="FP1037" s="37" t="str">
        <f t="shared" si="255"/>
        <v/>
      </c>
      <c r="FR1037" s="54">
        <f t="shared" si="256"/>
        <v>1</v>
      </c>
      <c r="FS1037" s="54" t="str">
        <f t="shared" si="243"/>
        <v/>
      </c>
    </row>
    <row r="1038" spans="4:175">
      <c r="D1038" s="410">
        <v>870</v>
      </c>
      <c r="E1038" s="842"/>
      <c r="F1038" s="843"/>
      <c r="G1038" s="842"/>
      <c r="H1038" s="843"/>
      <c r="I1038" s="843"/>
      <c r="J1038" s="842"/>
      <c r="K1038" s="843"/>
      <c r="L1038" s="843"/>
      <c r="M1038" s="842"/>
      <c r="N1038" s="842"/>
      <c r="O1038" s="842"/>
      <c r="P1038" s="842"/>
      <c r="Q1038" s="853"/>
      <c r="R1038" s="853"/>
      <c r="S1038" s="853"/>
      <c r="T1038" s="853"/>
      <c r="U1038" s="853"/>
      <c r="V1038" s="853"/>
      <c r="W1038" s="853"/>
      <c r="X1038" s="853"/>
      <c r="Y1038" s="853"/>
      <c r="Z1038" s="853"/>
      <c r="AA1038" s="837"/>
      <c r="AB1038" s="838"/>
      <c r="AC1038" s="838"/>
      <c r="AD1038" s="841"/>
      <c r="AE1038" s="853"/>
      <c r="AF1038" s="853"/>
      <c r="AG1038" s="842"/>
      <c r="AH1038" s="842"/>
      <c r="AI1038" s="842"/>
      <c r="AJ1038" s="842"/>
      <c r="AK1038" s="839"/>
      <c r="AL1038" s="839"/>
      <c r="AM1038" s="839"/>
      <c r="AN1038" s="853"/>
      <c r="AO1038" s="853"/>
      <c r="AP1038" s="849">
        <f t="shared" si="244"/>
        <v>0</v>
      </c>
      <c r="AQ1038" s="849"/>
      <c r="AR1038" s="849"/>
      <c r="AS1038" s="849"/>
      <c r="AT1038" s="855"/>
      <c r="AU1038" s="855"/>
      <c r="AV1038" s="834"/>
      <c r="AW1038" s="834"/>
      <c r="AX1038" s="834"/>
      <c r="AY1038" s="834"/>
      <c r="AZ1038" s="834"/>
      <c r="BA1038" s="834"/>
      <c r="BB1038" s="834"/>
      <c r="BC1038" s="834"/>
      <c r="BD1038" s="834"/>
      <c r="BE1038" s="834"/>
      <c r="BF1038" s="834"/>
      <c r="BG1038" s="842"/>
      <c r="BH1038" s="843"/>
      <c r="BI1038" s="843"/>
      <c r="ET1038" s="33"/>
      <c r="EU1038" s="37">
        <f t="shared" si="245"/>
        <v>0</v>
      </c>
      <c r="EV1038" s="37" t="str">
        <f t="shared" si="246"/>
        <v/>
      </c>
      <c r="EX1038" s="21">
        <f>IF(AND(OR($M1038=PL①!$A$25,$M1038=PL①!$A$26,$M1038=PL①!$A$27),OR($AG1038=PL①!$H$26,$AG1038=PL①!$H$27,$AG1038=PL①!$H$28)),1,0)</f>
        <v>0</v>
      </c>
      <c r="EY1038" s="21">
        <f t="shared" si="247"/>
        <v>0</v>
      </c>
      <c r="EZ1038" s="112">
        <f>IF($EY1038=0,1,IF($O$73="",0,VLOOKUP($O$73,PL②!$A$58:$P$1517,$EY1038))+IF($AD$73="",0,VLOOKUP($AD$73,PL②!$A$58:$P$1517,$EY1038))+IF($AS$73="",0,VLOOKUP($AS$73,PL②!$A$58:$P$1517,$EY1038)))</f>
        <v>1</v>
      </c>
      <c r="FA1038" s="21" t="str">
        <f t="shared" si="248"/>
        <v/>
      </c>
      <c r="FB1038" s="112"/>
      <c r="FC1038" s="21">
        <f>IF(OR($M1038=PL①!$A$25,$M1038=PL①!$A$26,$M1038=PL①!$A$28,$M1038=PL①!$A$29),1,0)</f>
        <v>0</v>
      </c>
      <c r="FF1038" s="21">
        <f t="shared" si="249"/>
        <v>0</v>
      </c>
      <c r="FG1038" s="21">
        <f t="shared" si="250"/>
        <v>0</v>
      </c>
      <c r="FH1038" s="21">
        <f>IF(AND($AG1038=PL①!$H$29,OR(入力①申請書項目!$M1038=PL①!$A$25,入力①申請書項目!$M1038=PL①!$A$26,入力①申請書項目!$M1038=PL①!$A$27)),1,0)</f>
        <v>0</v>
      </c>
      <c r="FI1038" s="21">
        <f>IF(AND($O$69=PL②!$G$1,入力①申請書項目!$AG1038=PL①!$H$26,OR(入力①申請書項目!$M1038=PL①!$A$25,入力①申請書項目!$M1038=PL①!$A$26,入力①申請書項目!$M1038=PL①!$A$28,入力①申請書項目!$M1038=PL①!$A$29)),1,0)</f>
        <v>0</v>
      </c>
      <c r="FJ1038" s="21">
        <f>IF(AND($AT1038=PL①!$D$26,OR(入力①申請書項目!$M1038=PL①!$A$25,入力①申請書項目!$M1038=PL①!$A$26,入力①申請書項目!$M1038=PL①!$A$27)),1,0)</f>
        <v>0</v>
      </c>
      <c r="FL1038" s="37" t="str">
        <f t="shared" si="251"/>
        <v/>
      </c>
      <c r="FM1038" s="37" t="str">
        <f t="shared" si="252"/>
        <v/>
      </c>
      <c r="FN1038" s="37" t="str">
        <f t="shared" si="253"/>
        <v/>
      </c>
      <c r="FO1038" s="37" t="str">
        <f t="shared" si="254"/>
        <v/>
      </c>
      <c r="FP1038" s="37" t="str">
        <f t="shared" si="255"/>
        <v/>
      </c>
      <c r="FR1038" s="54">
        <f t="shared" si="256"/>
        <v>1</v>
      </c>
      <c r="FS1038" s="54" t="str">
        <f t="shared" si="243"/>
        <v/>
      </c>
    </row>
    <row r="1039" spans="4:175">
      <c r="D1039" s="410">
        <v>871</v>
      </c>
      <c r="E1039" s="842"/>
      <c r="F1039" s="843"/>
      <c r="G1039" s="842"/>
      <c r="H1039" s="843"/>
      <c r="I1039" s="843"/>
      <c r="J1039" s="842"/>
      <c r="K1039" s="843"/>
      <c r="L1039" s="843"/>
      <c r="M1039" s="842"/>
      <c r="N1039" s="842"/>
      <c r="O1039" s="842"/>
      <c r="P1039" s="842"/>
      <c r="Q1039" s="853"/>
      <c r="R1039" s="853"/>
      <c r="S1039" s="853"/>
      <c r="T1039" s="853"/>
      <c r="U1039" s="853"/>
      <c r="V1039" s="853"/>
      <c r="W1039" s="853"/>
      <c r="X1039" s="853"/>
      <c r="Y1039" s="853"/>
      <c r="Z1039" s="853"/>
      <c r="AA1039" s="835"/>
      <c r="AB1039" s="836"/>
      <c r="AC1039" s="836"/>
      <c r="AD1039" s="840"/>
      <c r="AE1039" s="840"/>
      <c r="AF1039" s="841"/>
      <c r="AG1039" s="850"/>
      <c r="AH1039" s="851"/>
      <c r="AI1039" s="851"/>
      <c r="AJ1039" s="852"/>
      <c r="AK1039" s="839"/>
      <c r="AL1039" s="839"/>
      <c r="AM1039" s="839"/>
      <c r="AN1039" s="854"/>
      <c r="AO1039" s="840"/>
      <c r="AP1039" s="849">
        <f t="shared" si="244"/>
        <v>0</v>
      </c>
      <c r="AQ1039" s="849"/>
      <c r="AR1039" s="849"/>
      <c r="AS1039" s="849"/>
      <c r="AT1039" s="847"/>
      <c r="AU1039" s="848"/>
      <c r="AV1039" s="834"/>
      <c r="AW1039" s="834"/>
      <c r="AX1039" s="834"/>
      <c r="AY1039" s="834"/>
      <c r="AZ1039" s="834"/>
      <c r="BA1039" s="834"/>
      <c r="BB1039" s="834"/>
      <c r="BC1039" s="834"/>
      <c r="BD1039" s="844"/>
      <c r="BE1039" s="845"/>
      <c r="BF1039" s="846"/>
      <c r="BG1039" s="842"/>
      <c r="BH1039" s="843"/>
      <c r="BI1039" s="843"/>
      <c r="ET1039" s="33"/>
      <c r="EU1039" s="37">
        <f t="shared" si="245"/>
        <v>0</v>
      </c>
      <c r="EV1039" s="37" t="str">
        <f t="shared" si="246"/>
        <v/>
      </c>
      <c r="EX1039" s="21">
        <f>IF(AND(OR($M1039=PL①!$A$25,$M1039=PL①!$A$26,$M1039=PL①!$A$27),OR($AG1039=PL①!$H$26,$AG1039=PL①!$H$27,$AG1039=PL①!$H$28)),1,0)</f>
        <v>0</v>
      </c>
      <c r="EY1039" s="21">
        <f t="shared" si="247"/>
        <v>0</v>
      </c>
      <c r="EZ1039" s="112">
        <f>IF($EY1039=0,1,IF($O$73="",0,VLOOKUP($O$73,PL②!$A$58:$P$1517,$EY1039))+IF($AD$73="",0,VLOOKUP($AD$73,PL②!$A$58:$P$1517,$EY1039))+IF($AS$73="",0,VLOOKUP($AS$73,PL②!$A$58:$P$1517,$EY1039)))</f>
        <v>1</v>
      </c>
      <c r="FA1039" s="21" t="str">
        <f t="shared" si="248"/>
        <v/>
      </c>
      <c r="FB1039" s="112"/>
      <c r="FC1039" s="21">
        <f>IF(OR($M1039=PL①!$A$25,$M1039=PL①!$A$26,$M1039=PL①!$A$28,$M1039=PL①!$A$29),1,0)</f>
        <v>0</v>
      </c>
      <c r="FF1039" s="21">
        <f t="shared" si="249"/>
        <v>0</v>
      </c>
      <c r="FG1039" s="21">
        <f t="shared" si="250"/>
        <v>0</v>
      </c>
      <c r="FH1039" s="21">
        <f>IF(AND($AG1039=PL①!$H$29,OR(入力①申請書項目!$M1039=PL①!$A$25,入力①申請書項目!$M1039=PL①!$A$26,入力①申請書項目!$M1039=PL①!$A$27)),1,0)</f>
        <v>0</v>
      </c>
      <c r="FI1039" s="21">
        <f>IF(AND($O$69=PL②!$G$1,入力①申請書項目!$AG1039=PL①!$H$26,OR(入力①申請書項目!$M1039=PL①!$A$25,入力①申請書項目!$M1039=PL①!$A$26,入力①申請書項目!$M1039=PL①!$A$28,入力①申請書項目!$M1039=PL①!$A$29)),1,0)</f>
        <v>0</v>
      </c>
      <c r="FJ1039" s="21">
        <f>IF(AND($AT1039=PL①!$D$26,OR(入力①申請書項目!$M1039=PL①!$A$25,入力①申請書項目!$M1039=PL①!$A$26,入力①申請書項目!$M1039=PL①!$A$27)),1,0)</f>
        <v>0</v>
      </c>
      <c r="FL1039" s="37" t="str">
        <f t="shared" si="251"/>
        <v/>
      </c>
      <c r="FM1039" s="37" t="str">
        <f t="shared" si="252"/>
        <v/>
      </c>
      <c r="FN1039" s="37" t="str">
        <f t="shared" si="253"/>
        <v/>
      </c>
      <c r="FO1039" s="37" t="str">
        <f t="shared" si="254"/>
        <v/>
      </c>
      <c r="FP1039" s="37" t="str">
        <f t="shared" si="255"/>
        <v/>
      </c>
      <c r="FR1039" s="54">
        <f t="shared" si="256"/>
        <v>1</v>
      </c>
      <c r="FS1039" s="54" t="str">
        <f t="shared" si="243"/>
        <v/>
      </c>
    </row>
    <row r="1040" spans="4:175">
      <c r="D1040" s="410">
        <v>872</v>
      </c>
      <c r="E1040" s="842"/>
      <c r="F1040" s="843"/>
      <c r="G1040" s="842"/>
      <c r="H1040" s="843"/>
      <c r="I1040" s="843"/>
      <c r="J1040" s="842"/>
      <c r="K1040" s="843"/>
      <c r="L1040" s="843"/>
      <c r="M1040" s="842"/>
      <c r="N1040" s="842"/>
      <c r="O1040" s="842"/>
      <c r="P1040" s="842"/>
      <c r="Q1040" s="853"/>
      <c r="R1040" s="853"/>
      <c r="S1040" s="853"/>
      <c r="T1040" s="853"/>
      <c r="U1040" s="853"/>
      <c r="V1040" s="853"/>
      <c r="W1040" s="853"/>
      <c r="X1040" s="853"/>
      <c r="Y1040" s="853"/>
      <c r="Z1040" s="853"/>
      <c r="AA1040" s="835"/>
      <c r="AB1040" s="836"/>
      <c r="AC1040" s="836"/>
      <c r="AD1040" s="841"/>
      <c r="AE1040" s="853"/>
      <c r="AF1040" s="853"/>
      <c r="AG1040" s="842"/>
      <c r="AH1040" s="842"/>
      <c r="AI1040" s="842"/>
      <c r="AJ1040" s="842"/>
      <c r="AK1040" s="839"/>
      <c r="AL1040" s="839"/>
      <c r="AM1040" s="839"/>
      <c r="AN1040" s="853"/>
      <c r="AO1040" s="853"/>
      <c r="AP1040" s="849">
        <f t="shared" si="244"/>
        <v>0</v>
      </c>
      <c r="AQ1040" s="849"/>
      <c r="AR1040" s="849"/>
      <c r="AS1040" s="849"/>
      <c r="AT1040" s="855"/>
      <c r="AU1040" s="855"/>
      <c r="AV1040" s="834"/>
      <c r="AW1040" s="834"/>
      <c r="AX1040" s="834"/>
      <c r="AY1040" s="834"/>
      <c r="AZ1040" s="834"/>
      <c r="BA1040" s="834"/>
      <c r="BB1040" s="834"/>
      <c r="BC1040" s="834"/>
      <c r="BD1040" s="834"/>
      <c r="BE1040" s="834"/>
      <c r="BF1040" s="834"/>
      <c r="BG1040" s="842"/>
      <c r="BH1040" s="843"/>
      <c r="BI1040" s="843"/>
      <c r="ET1040" s="33"/>
      <c r="EU1040" s="37">
        <f t="shared" si="245"/>
        <v>0</v>
      </c>
      <c r="EV1040" s="37" t="str">
        <f t="shared" si="246"/>
        <v/>
      </c>
      <c r="EX1040" s="21">
        <f>IF(AND(OR($M1040=PL①!$A$25,$M1040=PL①!$A$26,$M1040=PL①!$A$27),OR($AG1040=PL①!$H$26,$AG1040=PL①!$H$27,$AG1040=PL①!$H$28)),1,0)</f>
        <v>0</v>
      </c>
      <c r="EY1040" s="21">
        <f t="shared" si="247"/>
        <v>0</v>
      </c>
      <c r="EZ1040" s="112">
        <f>IF($EY1040=0,1,IF($O$73="",0,VLOOKUP($O$73,PL②!$A$58:$P$1517,$EY1040))+IF($AD$73="",0,VLOOKUP($AD$73,PL②!$A$58:$P$1517,$EY1040))+IF($AS$73="",0,VLOOKUP($AS$73,PL②!$A$58:$P$1517,$EY1040)))</f>
        <v>1</v>
      </c>
      <c r="FA1040" s="21" t="str">
        <f t="shared" si="248"/>
        <v/>
      </c>
      <c r="FB1040" s="112"/>
      <c r="FC1040" s="21">
        <f>IF(OR($M1040=PL①!$A$25,$M1040=PL①!$A$26,$M1040=PL①!$A$28,$M1040=PL①!$A$29),1,0)</f>
        <v>0</v>
      </c>
      <c r="FF1040" s="21">
        <f t="shared" si="249"/>
        <v>0</v>
      </c>
      <c r="FG1040" s="21">
        <f t="shared" si="250"/>
        <v>0</v>
      </c>
      <c r="FH1040" s="21">
        <f>IF(AND($AG1040=PL①!$H$29,OR(入力①申請書項目!$M1040=PL①!$A$25,入力①申請書項目!$M1040=PL①!$A$26,入力①申請書項目!$M1040=PL①!$A$27)),1,0)</f>
        <v>0</v>
      </c>
      <c r="FI1040" s="21">
        <f>IF(AND($O$69=PL②!$G$1,入力①申請書項目!$AG1040=PL①!$H$26,OR(入力①申請書項目!$M1040=PL①!$A$25,入力①申請書項目!$M1040=PL①!$A$26,入力①申請書項目!$M1040=PL①!$A$28,入力①申請書項目!$M1040=PL①!$A$29)),1,0)</f>
        <v>0</v>
      </c>
      <c r="FJ1040" s="21">
        <f>IF(AND($AT1040=PL①!$D$26,OR(入力①申請書項目!$M1040=PL①!$A$25,入力①申請書項目!$M1040=PL①!$A$26,入力①申請書項目!$M1040=PL①!$A$27)),1,0)</f>
        <v>0</v>
      </c>
      <c r="FL1040" s="37" t="str">
        <f t="shared" si="251"/>
        <v/>
      </c>
      <c r="FM1040" s="37" t="str">
        <f t="shared" si="252"/>
        <v/>
      </c>
      <c r="FN1040" s="37" t="str">
        <f t="shared" si="253"/>
        <v/>
      </c>
      <c r="FO1040" s="37" t="str">
        <f t="shared" si="254"/>
        <v/>
      </c>
      <c r="FP1040" s="37" t="str">
        <f t="shared" si="255"/>
        <v/>
      </c>
      <c r="FR1040" s="54">
        <f t="shared" si="256"/>
        <v>1</v>
      </c>
      <c r="FS1040" s="54" t="str">
        <f t="shared" ref="FS1040:FS1103" si="257">IF(FR1040=0,"No."&amp;ROW(A872)&amp;" ","")</f>
        <v/>
      </c>
    </row>
    <row r="1041" spans="4:175">
      <c r="D1041" s="410">
        <v>873</v>
      </c>
      <c r="E1041" s="842"/>
      <c r="F1041" s="843"/>
      <c r="G1041" s="842"/>
      <c r="H1041" s="843"/>
      <c r="I1041" s="843"/>
      <c r="J1041" s="842"/>
      <c r="K1041" s="843"/>
      <c r="L1041" s="843"/>
      <c r="M1041" s="842"/>
      <c r="N1041" s="842"/>
      <c r="O1041" s="842"/>
      <c r="P1041" s="842"/>
      <c r="Q1041" s="853"/>
      <c r="R1041" s="853"/>
      <c r="S1041" s="853"/>
      <c r="T1041" s="853"/>
      <c r="U1041" s="853"/>
      <c r="V1041" s="853"/>
      <c r="W1041" s="853"/>
      <c r="X1041" s="853"/>
      <c r="Y1041" s="853"/>
      <c r="Z1041" s="853"/>
      <c r="AA1041" s="837"/>
      <c r="AB1041" s="838"/>
      <c r="AC1041" s="838"/>
      <c r="AD1041" s="841"/>
      <c r="AE1041" s="853"/>
      <c r="AF1041" s="853"/>
      <c r="AG1041" s="842"/>
      <c r="AH1041" s="842"/>
      <c r="AI1041" s="842"/>
      <c r="AJ1041" s="842"/>
      <c r="AK1041" s="839"/>
      <c r="AL1041" s="839"/>
      <c r="AM1041" s="839"/>
      <c r="AN1041" s="853"/>
      <c r="AO1041" s="853"/>
      <c r="AP1041" s="849">
        <f t="shared" si="244"/>
        <v>0</v>
      </c>
      <c r="AQ1041" s="849"/>
      <c r="AR1041" s="849"/>
      <c r="AS1041" s="849"/>
      <c r="AT1041" s="855"/>
      <c r="AU1041" s="855"/>
      <c r="AV1041" s="834"/>
      <c r="AW1041" s="834"/>
      <c r="AX1041" s="834"/>
      <c r="AY1041" s="834"/>
      <c r="AZ1041" s="834"/>
      <c r="BA1041" s="834"/>
      <c r="BB1041" s="834"/>
      <c r="BC1041" s="834"/>
      <c r="BD1041" s="834"/>
      <c r="BE1041" s="834"/>
      <c r="BF1041" s="834"/>
      <c r="BG1041" s="842"/>
      <c r="BH1041" s="843"/>
      <c r="BI1041" s="843"/>
      <c r="ET1041" s="33"/>
      <c r="EU1041" s="37">
        <f t="shared" si="245"/>
        <v>0</v>
      </c>
      <c r="EV1041" s="37" t="str">
        <f t="shared" si="246"/>
        <v/>
      </c>
      <c r="EX1041" s="21">
        <f>IF(AND(OR($M1041=PL①!$A$25,$M1041=PL①!$A$26,$M1041=PL①!$A$27),OR($AG1041=PL①!$H$26,$AG1041=PL①!$H$27,$AG1041=PL①!$H$28)),1,0)</f>
        <v>0</v>
      </c>
      <c r="EY1041" s="21">
        <f t="shared" si="247"/>
        <v>0</v>
      </c>
      <c r="EZ1041" s="112">
        <f>IF($EY1041=0,1,IF($O$73="",0,VLOOKUP($O$73,PL②!$A$58:$P$1517,$EY1041))+IF($AD$73="",0,VLOOKUP($AD$73,PL②!$A$58:$P$1517,$EY1041))+IF($AS$73="",0,VLOOKUP($AS$73,PL②!$A$58:$P$1517,$EY1041)))</f>
        <v>1</v>
      </c>
      <c r="FA1041" s="21" t="str">
        <f t="shared" si="248"/>
        <v/>
      </c>
      <c r="FB1041" s="112"/>
      <c r="FC1041" s="21">
        <f>IF(OR($M1041=PL①!$A$25,$M1041=PL①!$A$26,$M1041=PL①!$A$28,$M1041=PL①!$A$29),1,0)</f>
        <v>0</v>
      </c>
      <c r="FF1041" s="21">
        <f t="shared" si="249"/>
        <v>0</v>
      </c>
      <c r="FG1041" s="21">
        <f t="shared" si="250"/>
        <v>0</v>
      </c>
      <c r="FH1041" s="21">
        <f>IF(AND($AG1041=PL①!$H$29,OR(入力①申請書項目!$M1041=PL①!$A$25,入力①申請書項目!$M1041=PL①!$A$26,入力①申請書項目!$M1041=PL①!$A$27)),1,0)</f>
        <v>0</v>
      </c>
      <c r="FI1041" s="21">
        <f>IF(AND($O$69=PL②!$G$1,入力①申請書項目!$AG1041=PL①!$H$26,OR(入力①申請書項目!$M1041=PL①!$A$25,入力①申請書項目!$M1041=PL①!$A$26,入力①申請書項目!$M1041=PL①!$A$28,入力①申請書項目!$M1041=PL①!$A$29)),1,0)</f>
        <v>0</v>
      </c>
      <c r="FJ1041" s="21">
        <f>IF(AND($AT1041=PL①!$D$26,OR(入力①申請書項目!$M1041=PL①!$A$25,入力①申請書項目!$M1041=PL①!$A$26,入力①申請書項目!$M1041=PL①!$A$27)),1,0)</f>
        <v>0</v>
      </c>
      <c r="FL1041" s="37" t="str">
        <f t="shared" si="251"/>
        <v/>
      </c>
      <c r="FM1041" s="37" t="str">
        <f t="shared" si="252"/>
        <v/>
      </c>
      <c r="FN1041" s="37" t="str">
        <f t="shared" si="253"/>
        <v/>
      </c>
      <c r="FO1041" s="37" t="str">
        <f t="shared" si="254"/>
        <v/>
      </c>
      <c r="FP1041" s="37" t="str">
        <f t="shared" si="255"/>
        <v/>
      </c>
      <c r="FR1041" s="54">
        <f t="shared" si="256"/>
        <v>1</v>
      </c>
      <c r="FS1041" s="54" t="str">
        <f t="shared" si="257"/>
        <v/>
      </c>
    </row>
    <row r="1042" spans="4:175">
      <c r="D1042" s="410">
        <v>874</v>
      </c>
      <c r="E1042" s="842"/>
      <c r="F1042" s="843"/>
      <c r="G1042" s="842"/>
      <c r="H1042" s="843"/>
      <c r="I1042" s="843"/>
      <c r="J1042" s="842"/>
      <c r="K1042" s="843"/>
      <c r="L1042" s="843"/>
      <c r="M1042" s="842"/>
      <c r="N1042" s="842"/>
      <c r="O1042" s="842"/>
      <c r="P1042" s="842"/>
      <c r="Q1042" s="853"/>
      <c r="R1042" s="853"/>
      <c r="S1042" s="853"/>
      <c r="T1042" s="853"/>
      <c r="U1042" s="853"/>
      <c r="V1042" s="853"/>
      <c r="W1042" s="853"/>
      <c r="X1042" s="853"/>
      <c r="Y1042" s="853"/>
      <c r="Z1042" s="853"/>
      <c r="AA1042" s="835"/>
      <c r="AB1042" s="836"/>
      <c r="AC1042" s="836"/>
      <c r="AD1042" s="840"/>
      <c r="AE1042" s="840"/>
      <c r="AF1042" s="841"/>
      <c r="AG1042" s="850"/>
      <c r="AH1042" s="851"/>
      <c r="AI1042" s="851"/>
      <c r="AJ1042" s="852"/>
      <c r="AK1042" s="839"/>
      <c r="AL1042" s="839"/>
      <c r="AM1042" s="839"/>
      <c r="AN1042" s="854"/>
      <c r="AO1042" s="840"/>
      <c r="AP1042" s="849">
        <f t="shared" si="244"/>
        <v>0</v>
      </c>
      <c r="AQ1042" s="849"/>
      <c r="AR1042" s="849"/>
      <c r="AS1042" s="849"/>
      <c r="AT1042" s="847"/>
      <c r="AU1042" s="848"/>
      <c r="AV1042" s="834"/>
      <c r="AW1042" s="834"/>
      <c r="AX1042" s="834"/>
      <c r="AY1042" s="834"/>
      <c r="AZ1042" s="834"/>
      <c r="BA1042" s="834"/>
      <c r="BB1042" s="834"/>
      <c r="BC1042" s="834"/>
      <c r="BD1042" s="844"/>
      <c r="BE1042" s="845"/>
      <c r="BF1042" s="846"/>
      <c r="BG1042" s="842"/>
      <c r="BH1042" s="843"/>
      <c r="BI1042" s="843"/>
      <c r="ET1042" s="33"/>
      <c r="EU1042" s="37">
        <f t="shared" si="245"/>
        <v>0</v>
      </c>
      <c r="EV1042" s="37" t="str">
        <f t="shared" si="246"/>
        <v/>
      </c>
      <c r="EX1042" s="21">
        <f>IF(AND(OR($M1042=PL①!$A$25,$M1042=PL①!$A$26,$M1042=PL①!$A$27),OR($AG1042=PL①!$H$26,$AG1042=PL①!$H$27,$AG1042=PL①!$H$28)),1,0)</f>
        <v>0</v>
      </c>
      <c r="EY1042" s="21">
        <f t="shared" si="247"/>
        <v>0</v>
      </c>
      <c r="EZ1042" s="112">
        <f>IF($EY1042=0,1,IF($O$73="",0,VLOOKUP($O$73,PL②!$A$58:$P$1517,$EY1042))+IF($AD$73="",0,VLOOKUP($AD$73,PL②!$A$58:$P$1517,$EY1042))+IF($AS$73="",0,VLOOKUP($AS$73,PL②!$A$58:$P$1517,$EY1042)))</f>
        <v>1</v>
      </c>
      <c r="FA1042" s="21" t="str">
        <f t="shared" si="248"/>
        <v/>
      </c>
      <c r="FB1042" s="112"/>
      <c r="FC1042" s="21">
        <f>IF(OR($M1042=PL①!$A$25,$M1042=PL①!$A$26,$M1042=PL①!$A$28,$M1042=PL①!$A$29),1,0)</f>
        <v>0</v>
      </c>
      <c r="FF1042" s="21">
        <f t="shared" si="249"/>
        <v>0</v>
      </c>
      <c r="FG1042" s="21">
        <f t="shared" si="250"/>
        <v>0</v>
      </c>
      <c r="FH1042" s="21">
        <f>IF(AND($AG1042=PL①!$H$29,OR(入力①申請書項目!$M1042=PL①!$A$25,入力①申請書項目!$M1042=PL①!$A$26,入力①申請書項目!$M1042=PL①!$A$27)),1,0)</f>
        <v>0</v>
      </c>
      <c r="FI1042" s="21">
        <f>IF(AND($O$69=PL②!$G$1,入力①申請書項目!$AG1042=PL①!$H$26,OR(入力①申請書項目!$M1042=PL①!$A$25,入力①申請書項目!$M1042=PL①!$A$26,入力①申請書項目!$M1042=PL①!$A$28,入力①申請書項目!$M1042=PL①!$A$29)),1,0)</f>
        <v>0</v>
      </c>
      <c r="FJ1042" s="21">
        <f>IF(AND($AT1042=PL①!$D$26,OR(入力①申請書項目!$M1042=PL①!$A$25,入力①申請書項目!$M1042=PL①!$A$26,入力①申請書項目!$M1042=PL①!$A$27)),1,0)</f>
        <v>0</v>
      </c>
      <c r="FL1042" s="37" t="str">
        <f t="shared" si="251"/>
        <v/>
      </c>
      <c r="FM1042" s="37" t="str">
        <f t="shared" si="252"/>
        <v/>
      </c>
      <c r="FN1042" s="37" t="str">
        <f t="shared" si="253"/>
        <v/>
      </c>
      <c r="FO1042" s="37" t="str">
        <f t="shared" si="254"/>
        <v/>
      </c>
      <c r="FP1042" s="37" t="str">
        <f t="shared" si="255"/>
        <v/>
      </c>
      <c r="FR1042" s="54">
        <f t="shared" si="256"/>
        <v>1</v>
      </c>
      <c r="FS1042" s="54" t="str">
        <f t="shared" si="257"/>
        <v/>
      </c>
    </row>
    <row r="1043" spans="4:175">
      <c r="D1043" s="410">
        <v>875</v>
      </c>
      <c r="E1043" s="842"/>
      <c r="F1043" s="843"/>
      <c r="G1043" s="842"/>
      <c r="H1043" s="843"/>
      <c r="I1043" s="843"/>
      <c r="J1043" s="842"/>
      <c r="K1043" s="843"/>
      <c r="L1043" s="843"/>
      <c r="M1043" s="842"/>
      <c r="N1043" s="842"/>
      <c r="O1043" s="842"/>
      <c r="P1043" s="842"/>
      <c r="Q1043" s="853"/>
      <c r="R1043" s="853"/>
      <c r="S1043" s="853"/>
      <c r="T1043" s="853"/>
      <c r="U1043" s="853"/>
      <c r="V1043" s="853"/>
      <c r="W1043" s="853"/>
      <c r="X1043" s="853"/>
      <c r="Y1043" s="853"/>
      <c r="Z1043" s="853"/>
      <c r="AA1043" s="835"/>
      <c r="AB1043" s="836"/>
      <c r="AC1043" s="836"/>
      <c r="AD1043" s="841"/>
      <c r="AE1043" s="853"/>
      <c r="AF1043" s="853"/>
      <c r="AG1043" s="842"/>
      <c r="AH1043" s="842"/>
      <c r="AI1043" s="842"/>
      <c r="AJ1043" s="842"/>
      <c r="AK1043" s="839"/>
      <c r="AL1043" s="839"/>
      <c r="AM1043" s="839"/>
      <c r="AN1043" s="853"/>
      <c r="AO1043" s="853"/>
      <c r="AP1043" s="849">
        <f t="shared" si="244"/>
        <v>0</v>
      </c>
      <c r="AQ1043" s="849"/>
      <c r="AR1043" s="849"/>
      <c r="AS1043" s="849"/>
      <c r="AT1043" s="855"/>
      <c r="AU1043" s="855"/>
      <c r="AV1043" s="834"/>
      <c r="AW1043" s="834"/>
      <c r="AX1043" s="834"/>
      <c r="AY1043" s="834"/>
      <c r="AZ1043" s="834"/>
      <c r="BA1043" s="834"/>
      <c r="BB1043" s="834"/>
      <c r="BC1043" s="834"/>
      <c r="BD1043" s="834"/>
      <c r="BE1043" s="834"/>
      <c r="BF1043" s="834"/>
      <c r="BG1043" s="842"/>
      <c r="BH1043" s="843"/>
      <c r="BI1043" s="843"/>
      <c r="ET1043" s="33"/>
      <c r="EU1043" s="37">
        <f t="shared" si="245"/>
        <v>0</v>
      </c>
      <c r="EV1043" s="37" t="str">
        <f t="shared" si="246"/>
        <v/>
      </c>
      <c r="EX1043" s="21">
        <f>IF(AND(OR($M1043=PL①!$A$25,$M1043=PL①!$A$26,$M1043=PL①!$A$27),OR($AG1043=PL①!$H$26,$AG1043=PL①!$H$27,$AG1043=PL①!$H$28)),1,0)</f>
        <v>0</v>
      </c>
      <c r="EY1043" s="21">
        <f t="shared" si="247"/>
        <v>0</v>
      </c>
      <c r="EZ1043" s="112">
        <f>IF($EY1043=0,1,IF($O$73="",0,VLOOKUP($O$73,PL②!$A$58:$P$1517,$EY1043))+IF($AD$73="",0,VLOOKUP($AD$73,PL②!$A$58:$P$1517,$EY1043))+IF($AS$73="",0,VLOOKUP($AS$73,PL②!$A$58:$P$1517,$EY1043)))</f>
        <v>1</v>
      </c>
      <c r="FA1043" s="21" t="str">
        <f t="shared" si="248"/>
        <v/>
      </c>
      <c r="FB1043" s="112"/>
      <c r="FC1043" s="21">
        <f>IF(OR($M1043=PL①!$A$25,$M1043=PL①!$A$26,$M1043=PL①!$A$28,$M1043=PL①!$A$29),1,0)</f>
        <v>0</v>
      </c>
      <c r="FF1043" s="21">
        <f t="shared" si="249"/>
        <v>0</v>
      </c>
      <c r="FG1043" s="21">
        <f t="shared" si="250"/>
        <v>0</v>
      </c>
      <c r="FH1043" s="21">
        <f>IF(AND($AG1043=PL①!$H$29,OR(入力①申請書項目!$M1043=PL①!$A$25,入力①申請書項目!$M1043=PL①!$A$26,入力①申請書項目!$M1043=PL①!$A$27)),1,0)</f>
        <v>0</v>
      </c>
      <c r="FI1043" s="21">
        <f>IF(AND($O$69=PL②!$G$1,入力①申請書項目!$AG1043=PL①!$H$26,OR(入力①申請書項目!$M1043=PL①!$A$25,入力①申請書項目!$M1043=PL①!$A$26,入力①申請書項目!$M1043=PL①!$A$28,入力①申請書項目!$M1043=PL①!$A$29)),1,0)</f>
        <v>0</v>
      </c>
      <c r="FJ1043" s="21">
        <f>IF(AND($AT1043=PL①!$D$26,OR(入力①申請書項目!$M1043=PL①!$A$25,入力①申請書項目!$M1043=PL①!$A$26,入力①申請書項目!$M1043=PL①!$A$27)),1,0)</f>
        <v>0</v>
      </c>
      <c r="FL1043" s="37" t="str">
        <f t="shared" si="251"/>
        <v/>
      </c>
      <c r="FM1043" s="37" t="str">
        <f t="shared" si="252"/>
        <v/>
      </c>
      <c r="FN1043" s="37" t="str">
        <f t="shared" si="253"/>
        <v/>
      </c>
      <c r="FO1043" s="37" t="str">
        <f t="shared" si="254"/>
        <v/>
      </c>
      <c r="FP1043" s="37" t="str">
        <f t="shared" si="255"/>
        <v/>
      </c>
      <c r="FR1043" s="54">
        <f t="shared" si="256"/>
        <v>1</v>
      </c>
      <c r="FS1043" s="54" t="str">
        <f t="shared" si="257"/>
        <v/>
      </c>
    </row>
    <row r="1044" spans="4:175">
      <c r="D1044" s="410">
        <v>876</v>
      </c>
      <c r="E1044" s="842"/>
      <c r="F1044" s="843"/>
      <c r="G1044" s="842"/>
      <c r="H1044" s="843"/>
      <c r="I1044" s="843"/>
      <c r="J1044" s="842"/>
      <c r="K1044" s="843"/>
      <c r="L1044" s="843"/>
      <c r="M1044" s="842"/>
      <c r="N1044" s="842"/>
      <c r="O1044" s="842"/>
      <c r="P1044" s="842"/>
      <c r="Q1044" s="853"/>
      <c r="R1044" s="853"/>
      <c r="S1044" s="853"/>
      <c r="T1044" s="853"/>
      <c r="U1044" s="853"/>
      <c r="V1044" s="853"/>
      <c r="W1044" s="853"/>
      <c r="X1044" s="853"/>
      <c r="Y1044" s="853"/>
      <c r="Z1044" s="853"/>
      <c r="AA1044" s="837"/>
      <c r="AB1044" s="838"/>
      <c r="AC1044" s="838"/>
      <c r="AD1044" s="841"/>
      <c r="AE1044" s="853"/>
      <c r="AF1044" s="853"/>
      <c r="AG1044" s="842"/>
      <c r="AH1044" s="842"/>
      <c r="AI1044" s="842"/>
      <c r="AJ1044" s="842"/>
      <c r="AK1044" s="839"/>
      <c r="AL1044" s="839"/>
      <c r="AM1044" s="839"/>
      <c r="AN1044" s="853"/>
      <c r="AO1044" s="853"/>
      <c r="AP1044" s="849">
        <f t="shared" si="244"/>
        <v>0</v>
      </c>
      <c r="AQ1044" s="849"/>
      <c r="AR1044" s="849"/>
      <c r="AS1044" s="849"/>
      <c r="AT1044" s="855"/>
      <c r="AU1044" s="855"/>
      <c r="AV1044" s="834"/>
      <c r="AW1044" s="834"/>
      <c r="AX1044" s="834"/>
      <c r="AY1044" s="834"/>
      <c r="AZ1044" s="834"/>
      <c r="BA1044" s="834"/>
      <c r="BB1044" s="834"/>
      <c r="BC1044" s="834"/>
      <c r="BD1044" s="834"/>
      <c r="BE1044" s="834"/>
      <c r="BF1044" s="834"/>
      <c r="BG1044" s="842"/>
      <c r="BH1044" s="843"/>
      <c r="BI1044" s="843"/>
      <c r="ET1044" s="33"/>
      <c r="EU1044" s="37">
        <f t="shared" si="245"/>
        <v>0</v>
      </c>
      <c r="EV1044" s="37" t="str">
        <f t="shared" si="246"/>
        <v/>
      </c>
      <c r="EX1044" s="21">
        <f>IF(AND(OR($M1044=PL①!$A$25,$M1044=PL①!$A$26,$M1044=PL①!$A$27),OR($AG1044=PL①!$H$26,$AG1044=PL①!$H$27,$AG1044=PL①!$H$28)),1,0)</f>
        <v>0</v>
      </c>
      <c r="EY1044" s="21">
        <f t="shared" si="247"/>
        <v>0</v>
      </c>
      <c r="EZ1044" s="112">
        <f>IF($EY1044=0,1,IF($O$73="",0,VLOOKUP($O$73,PL②!$A$58:$P$1517,$EY1044))+IF($AD$73="",0,VLOOKUP($AD$73,PL②!$A$58:$P$1517,$EY1044))+IF($AS$73="",0,VLOOKUP($AS$73,PL②!$A$58:$P$1517,$EY1044)))</f>
        <v>1</v>
      </c>
      <c r="FA1044" s="21" t="str">
        <f t="shared" si="248"/>
        <v/>
      </c>
      <c r="FB1044" s="112"/>
      <c r="FC1044" s="21">
        <f>IF(OR($M1044=PL①!$A$25,$M1044=PL①!$A$26,$M1044=PL①!$A$28,$M1044=PL①!$A$29),1,0)</f>
        <v>0</v>
      </c>
      <c r="FF1044" s="21">
        <f t="shared" si="249"/>
        <v>0</v>
      </c>
      <c r="FG1044" s="21">
        <f t="shared" si="250"/>
        <v>0</v>
      </c>
      <c r="FH1044" s="21">
        <f>IF(AND($AG1044=PL①!$H$29,OR(入力①申請書項目!$M1044=PL①!$A$25,入力①申請書項目!$M1044=PL①!$A$26,入力①申請書項目!$M1044=PL①!$A$27)),1,0)</f>
        <v>0</v>
      </c>
      <c r="FI1044" s="21">
        <f>IF(AND($O$69=PL②!$G$1,入力①申請書項目!$AG1044=PL①!$H$26,OR(入力①申請書項目!$M1044=PL①!$A$25,入力①申請書項目!$M1044=PL①!$A$26,入力①申請書項目!$M1044=PL①!$A$28,入力①申請書項目!$M1044=PL①!$A$29)),1,0)</f>
        <v>0</v>
      </c>
      <c r="FJ1044" s="21">
        <f>IF(AND($AT1044=PL①!$D$26,OR(入力①申請書項目!$M1044=PL①!$A$25,入力①申請書項目!$M1044=PL①!$A$26,入力①申請書項目!$M1044=PL①!$A$27)),1,0)</f>
        <v>0</v>
      </c>
      <c r="FL1044" s="37" t="str">
        <f t="shared" si="251"/>
        <v/>
      </c>
      <c r="FM1044" s="37" t="str">
        <f t="shared" si="252"/>
        <v/>
      </c>
      <c r="FN1044" s="37" t="str">
        <f t="shared" si="253"/>
        <v/>
      </c>
      <c r="FO1044" s="37" t="str">
        <f t="shared" si="254"/>
        <v/>
      </c>
      <c r="FP1044" s="37" t="str">
        <f t="shared" si="255"/>
        <v/>
      </c>
      <c r="FR1044" s="54">
        <f t="shared" si="256"/>
        <v>1</v>
      </c>
      <c r="FS1044" s="54" t="str">
        <f t="shared" si="257"/>
        <v/>
      </c>
    </row>
    <row r="1045" spans="4:175">
      <c r="D1045" s="410">
        <v>877</v>
      </c>
      <c r="E1045" s="842"/>
      <c r="F1045" s="843"/>
      <c r="G1045" s="842"/>
      <c r="H1045" s="843"/>
      <c r="I1045" s="843"/>
      <c r="J1045" s="842"/>
      <c r="K1045" s="843"/>
      <c r="L1045" s="843"/>
      <c r="M1045" s="842"/>
      <c r="N1045" s="842"/>
      <c r="O1045" s="842"/>
      <c r="P1045" s="842"/>
      <c r="Q1045" s="853"/>
      <c r="R1045" s="853"/>
      <c r="S1045" s="853"/>
      <c r="T1045" s="853"/>
      <c r="U1045" s="853"/>
      <c r="V1045" s="853"/>
      <c r="W1045" s="853"/>
      <c r="X1045" s="853"/>
      <c r="Y1045" s="853"/>
      <c r="Z1045" s="853"/>
      <c r="AA1045" s="835"/>
      <c r="AB1045" s="836"/>
      <c r="AC1045" s="836"/>
      <c r="AD1045" s="840"/>
      <c r="AE1045" s="840"/>
      <c r="AF1045" s="841"/>
      <c r="AG1045" s="850"/>
      <c r="AH1045" s="851"/>
      <c r="AI1045" s="851"/>
      <c r="AJ1045" s="852"/>
      <c r="AK1045" s="839"/>
      <c r="AL1045" s="839"/>
      <c r="AM1045" s="839"/>
      <c r="AN1045" s="854"/>
      <c r="AO1045" s="840"/>
      <c r="AP1045" s="849">
        <f t="shared" ref="AP1045:AP1108" si="258">AK1045*AN1045</f>
        <v>0</v>
      </c>
      <c r="AQ1045" s="849"/>
      <c r="AR1045" s="849"/>
      <c r="AS1045" s="849"/>
      <c r="AT1045" s="847"/>
      <c r="AU1045" s="848"/>
      <c r="AV1045" s="834"/>
      <c r="AW1045" s="834"/>
      <c r="AX1045" s="834"/>
      <c r="AY1045" s="834"/>
      <c r="AZ1045" s="834"/>
      <c r="BA1045" s="834"/>
      <c r="BB1045" s="834"/>
      <c r="BC1045" s="834"/>
      <c r="BD1045" s="844"/>
      <c r="BE1045" s="845"/>
      <c r="BF1045" s="846"/>
      <c r="BG1045" s="842"/>
      <c r="BH1045" s="843"/>
      <c r="BI1045" s="843"/>
      <c r="ET1045" s="33"/>
      <c r="EU1045" s="37">
        <f t="shared" si="245"/>
        <v>0</v>
      </c>
      <c r="EV1045" s="37" t="str">
        <f t="shared" si="246"/>
        <v/>
      </c>
      <c r="EX1045" s="21">
        <f>IF(AND(OR($M1045=PL①!$A$25,$M1045=PL①!$A$26,$M1045=PL①!$A$27),OR($AG1045=PL①!$H$26,$AG1045=PL①!$H$27,$AG1045=PL①!$H$28)),1,0)</f>
        <v>0</v>
      </c>
      <c r="EY1045" s="21">
        <f t="shared" si="247"/>
        <v>0</v>
      </c>
      <c r="EZ1045" s="112">
        <f>IF($EY1045=0,1,IF($O$73="",0,VLOOKUP($O$73,PL②!$A$58:$P$1517,$EY1045))+IF($AD$73="",0,VLOOKUP($AD$73,PL②!$A$58:$P$1517,$EY1045))+IF($AS$73="",0,VLOOKUP($AS$73,PL②!$A$58:$P$1517,$EY1045)))</f>
        <v>1</v>
      </c>
      <c r="FA1045" s="21" t="str">
        <f t="shared" si="248"/>
        <v/>
      </c>
      <c r="FB1045" s="112"/>
      <c r="FC1045" s="21">
        <f>IF(OR($M1045=PL①!$A$25,$M1045=PL①!$A$26,$M1045=PL①!$A$28,$M1045=PL①!$A$29),1,0)</f>
        <v>0</v>
      </c>
      <c r="FF1045" s="21">
        <f t="shared" si="249"/>
        <v>0</v>
      </c>
      <c r="FG1045" s="21">
        <f t="shared" si="250"/>
        <v>0</v>
      </c>
      <c r="FH1045" s="21">
        <f>IF(AND($AG1045=PL①!$H$29,OR(入力①申請書項目!$M1045=PL①!$A$25,入力①申請書項目!$M1045=PL①!$A$26,入力①申請書項目!$M1045=PL①!$A$27)),1,0)</f>
        <v>0</v>
      </c>
      <c r="FI1045" s="21">
        <f>IF(AND($O$69=PL②!$G$1,入力①申請書項目!$AG1045=PL①!$H$26,OR(入力①申請書項目!$M1045=PL①!$A$25,入力①申請書項目!$M1045=PL①!$A$26,入力①申請書項目!$M1045=PL①!$A$28,入力①申請書項目!$M1045=PL①!$A$29)),1,0)</f>
        <v>0</v>
      </c>
      <c r="FJ1045" s="21">
        <f>IF(AND($AT1045=PL①!$D$26,OR(入力①申請書項目!$M1045=PL①!$A$25,入力①申請書項目!$M1045=PL①!$A$26,入力①申請書項目!$M1045=PL①!$A$27)),1,0)</f>
        <v>0</v>
      </c>
      <c r="FL1045" s="37" t="str">
        <f t="shared" si="251"/>
        <v/>
      </c>
      <c r="FM1045" s="37" t="str">
        <f t="shared" si="252"/>
        <v/>
      </c>
      <c r="FN1045" s="37" t="str">
        <f t="shared" si="253"/>
        <v/>
      </c>
      <c r="FO1045" s="37" t="str">
        <f t="shared" si="254"/>
        <v/>
      </c>
      <c r="FP1045" s="37" t="str">
        <f t="shared" si="255"/>
        <v/>
      </c>
      <c r="FR1045" s="54">
        <f t="shared" si="256"/>
        <v>1</v>
      </c>
      <c r="FS1045" s="54" t="str">
        <f t="shared" si="257"/>
        <v/>
      </c>
    </row>
    <row r="1046" spans="4:175">
      <c r="D1046" s="410">
        <v>878</v>
      </c>
      <c r="E1046" s="842"/>
      <c r="F1046" s="843"/>
      <c r="G1046" s="842"/>
      <c r="H1046" s="843"/>
      <c r="I1046" s="843"/>
      <c r="J1046" s="842"/>
      <c r="K1046" s="843"/>
      <c r="L1046" s="843"/>
      <c r="M1046" s="842"/>
      <c r="N1046" s="842"/>
      <c r="O1046" s="842"/>
      <c r="P1046" s="842"/>
      <c r="Q1046" s="853"/>
      <c r="R1046" s="853"/>
      <c r="S1046" s="853"/>
      <c r="T1046" s="853"/>
      <c r="U1046" s="853"/>
      <c r="V1046" s="853"/>
      <c r="W1046" s="853"/>
      <c r="X1046" s="853"/>
      <c r="Y1046" s="853"/>
      <c r="Z1046" s="853"/>
      <c r="AA1046" s="835"/>
      <c r="AB1046" s="836"/>
      <c r="AC1046" s="836"/>
      <c r="AD1046" s="841"/>
      <c r="AE1046" s="853"/>
      <c r="AF1046" s="853"/>
      <c r="AG1046" s="842"/>
      <c r="AH1046" s="842"/>
      <c r="AI1046" s="842"/>
      <c r="AJ1046" s="842"/>
      <c r="AK1046" s="839"/>
      <c r="AL1046" s="839"/>
      <c r="AM1046" s="839"/>
      <c r="AN1046" s="853"/>
      <c r="AO1046" s="853"/>
      <c r="AP1046" s="849">
        <f t="shared" si="258"/>
        <v>0</v>
      </c>
      <c r="AQ1046" s="849"/>
      <c r="AR1046" s="849"/>
      <c r="AS1046" s="849"/>
      <c r="AT1046" s="855"/>
      <c r="AU1046" s="855"/>
      <c r="AV1046" s="834"/>
      <c r="AW1046" s="834"/>
      <c r="AX1046" s="834"/>
      <c r="AY1046" s="834"/>
      <c r="AZ1046" s="834"/>
      <c r="BA1046" s="834"/>
      <c r="BB1046" s="834"/>
      <c r="BC1046" s="834"/>
      <c r="BD1046" s="834"/>
      <c r="BE1046" s="834"/>
      <c r="BF1046" s="834"/>
      <c r="BG1046" s="842"/>
      <c r="BH1046" s="843"/>
      <c r="BI1046" s="843"/>
      <c r="ET1046" s="33"/>
      <c r="EU1046" s="37">
        <f t="shared" si="245"/>
        <v>0</v>
      </c>
      <c r="EV1046" s="37" t="str">
        <f t="shared" si="246"/>
        <v/>
      </c>
      <c r="EX1046" s="21">
        <f>IF(AND(OR($M1046=PL①!$A$25,$M1046=PL①!$A$26,$M1046=PL①!$A$27),OR($AG1046=PL①!$H$26,$AG1046=PL①!$H$27,$AG1046=PL①!$H$28)),1,0)</f>
        <v>0</v>
      </c>
      <c r="EY1046" s="21">
        <f t="shared" si="247"/>
        <v>0</v>
      </c>
      <c r="EZ1046" s="112">
        <f>IF($EY1046=0,1,IF($O$73="",0,VLOOKUP($O$73,PL②!$A$58:$P$1517,$EY1046))+IF($AD$73="",0,VLOOKUP($AD$73,PL②!$A$58:$P$1517,$EY1046))+IF($AS$73="",0,VLOOKUP($AS$73,PL②!$A$58:$P$1517,$EY1046)))</f>
        <v>1</v>
      </c>
      <c r="FA1046" s="21" t="str">
        <f t="shared" si="248"/>
        <v/>
      </c>
      <c r="FB1046" s="112"/>
      <c r="FC1046" s="21">
        <f>IF(OR($M1046=PL①!$A$25,$M1046=PL①!$A$26,$M1046=PL①!$A$28,$M1046=PL①!$A$29),1,0)</f>
        <v>0</v>
      </c>
      <c r="FF1046" s="21">
        <f t="shared" si="249"/>
        <v>0</v>
      </c>
      <c r="FG1046" s="21">
        <f t="shared" si="250"/>
        <v>0</v>
      </c>
      <c r="FH1046" s="21">
        <f>IF(AND($AG1046=PL①!$H$29,OR(入力①申請書項目!$M1046=PL①!$A$25,入力①申請書項目!$M1046=PL①!$A$26,入力①申請書項目!$M1046=PL①!$A$27)),1,0)</f>
        <v>0</v>
      </c>
      <c r="FI1046" s="21">
        <f>IF(AND($O$69=PL②!$G$1,入力①申請書項目!$AG1046=PL①!$H$26,OR(入力①申請書項目!$M1046=PL①!$A$25,入力①申請書項目!$M1046=PL①!$A$26,入力①申請書項目!$M1046=PL①!$A$28,入力①申請書項目!$M1046=PL①!$A$29)),1,0)</f>
        <v>0</v>
      </c>
      <c r="FJ1046" s="21">
        <f>IF(AND($AT1046=PL①!$D$26,OR(入力①申請書項目!$M1046=PL①!$A$25,入力①申請書項目!$M1046=PL①!$A$26,入力①申請書項目!$M1046=PL①!$A$27)),1,0)</f>
        <v>0</v>
      </c>
      <c r="FL1046" s="37" t="str">
        <f t="shared" si="251"/>
        <v/>
      </c>
      <c r="FM1046" s="37" t="str">
        <f t="shared" si="252"/>
        <v/>
      </c>
      <c r="FN1046" s="37" t="str">
        <f t="shared" si="253"/>
        <v/>
      </c>
      <c r="FO1046" s="37" t="str">
        <f t="shared" si="254"/>
        <v/>
      </c>
      <c r="FP1046" s="37" t="str">
        <f t="shared" si="255"/>
        <v/>
      </c>
      <c r="FR1046" s="54">
        <f t="shared" si="256"/>
        <v>1</v>
      </c>
      <c r="FS1046" s="54" t="str">
        <f t="shared" si="257"/>
        <v/>
      </c>
    </row>
    <row r="1047" spans="4:175">
      <c r="D1047" s="410">
        <v>879</v>
      </c>
      <c r="E1047" s="842"/>
      <c r="F1047" s="843"/>
      <c r="G1047" s="842"/>
      <c r="H1047" s="843"/>
      <c r="I1047" s="843"/>
      <c r="J1047" s="842"/>
      <c r="K1047" s="843"/>
      <c r="L1047" s="843"/>
      <c r="M1047" s="842"/>
      <c r="N1047" s="842"/>
      <c r="O1047" s="842"/>
      <c r="P1047" s="842"/>
      <c r="Q1047" s="853"/>
      <c r="R1047" s="853"/>
      <c r="S1047" s="853"/>
      <c r="T1047" s="853"/>
      <c r="U1047" s="853"/>
      <c r="V1047" s="853"/>
      <c r="W1047" s="853"/>
      <c r="X1047" s="853"/>
      <c r="Y1047" s="853"/>
      <c r="Z1047" s="853"/>
      <c r="AA1047" s="837"/>
      <c r="AB1047" s="838"/>
      <c r="AC1047" s="838"/>
      <c r="AD1047" s="841"/>
      <c r="AE1047" s="853"/>
      <c r="AF1047" s="853"/>
      <c r="AG1047" s="842"/>
      <c r="AH1047" s="842"/>
      <c r="AI1047" s="842"/>
      <c r="AJ1047" s="842"/>
      <c r="AK1047" s="839"/>
      <c r="AL1047" s="839"/>
      <c r="AM1047" s="839"/>
      <c r="AN1047" s="853"/>
      <c r="AO1047" s="853"/>
      <c r="AP1047" s="849">
        <f t="shared" si="258"/>
        <v>0</v>
      </c>
      <c r="AQ1047" s="849"/>
      <c r="AR1047" s="849"/>
      <c r="AS1047" s="849"/>
      <c r="AT1047" s="855"/>
      <c r="AU1047" s="855"/>
      <c r="AV1047" s="834"/>
      <c r="AW1047" s="834"/>
      <c r="AX1047" s="834"/>
      <c r="AY1047" s="834"/>
      <c r="AZ1047" s="834"/>
      <c r="BA1047" s="834"/>
      <c r="BB1047" s="834"/>
      <c r="BC1047" s="834"/>
      <c r="BD1047" s="834"/>
      <c r="BE1047" s="834"/>
      <c r="BF1047" s="834"/>
      <c r="BG1047" s="842"/>
      <c r="BH1047" s="843"/>
      <c r="BI1047" s="843"/>
      <c r="ET1047" s="33"/>
      <c r="EU1047" s="37">
        <f t="shared" si="245"/>
        <v>0</v>
      </c>
      <c r="EV1047" s="37" t="str">
        <f t="shared" si="246"/>
        <v/>
      </c>
      <c r="EX1047" s="21">
        <f>IF(AND(OR($M1047=PL①!$A$25,$M1047=PL①!$A$26,$M1047=PL①!$A$27),OR($AG1047=PL①!$H$26,$AG1047=PL①!$H$27,$AG1047=PL①!$H$28)),1,0)</f>
        <v>0</v>
      </c>
      <c r="EY1047" s="21">
        <f t="shared" si="247"/>
        <v>0</v>
      </c>
      <c r="EZ1047" s="112">
        <f>IF($EY1047=0,1,IF($O$73="",0,VLOOKUP($O$73,PL②!$A$58:$P$1517,$EY1047))+IF($AD$73="",0,VLOOKUP($AD$73,PL②!$A$58:$P$1517,$EY1047))+IF($AS$73="",0,VLOOKUP($AS$73,PL②!$A$58:$P$1517,$EY1047)))</f>
        <v>1</v>
      </c>
      <c r="FA1047" s="21" t="str">
        <f t="shared" si="248"/>
        <v/>
      </c>
      <c r="FB1047" s="112"/>
      <c r="FC1047" s="21">
        <f>IF(OR($M1047=PL①!$A$25,$M1047=PL①!$A$26,$M1047=PL①!$A$28,$M1047=PL①!$A$29),1,0)</f>
        <v>0</v>
      </c>
      <c r="FF1047" s="21">
        <f t="shared" si="249"/>
        <v>0</v>
      </c>
      <c r="FG1047" s="21">
        <f t="shared" si="250"/>
        <v>0</v>
      </c>
      <c r="FH1047" s="21">
        <f>IF(AND($AG1047=PL①!$H$29,OR(入力①申請書項目!$M1047=PL①!$A$25,入力①申請書項目!$M1047=PL①!$A$26,入力①申請書項目!$M1047=PL①!$A$27)),1,0)</f>
        <v>0</v>
      </c>
      <c r="FI1047" s="21">
        <f>IF(AND($O$69=PL②!$G$1,入力①申請書項目!$AG1047=PL①!$H$26,OR(入力①申請書項目!$M1047=PL①!$A$25,入力①申請書項目!$M1047=PL①!$A$26,入力①申請書項目!$M1047=PL①!$A$28,入力①申請書項目!$M1047=PL①!$A$29)),1,0)</f>
        <v>0</v>
      </c>
      <c r="FJ1047" s="21">
        <f>IF(AND($AT1047=PL①!$D$26,OR(入力①申請書項目!$M1047=PL①!$A$25,入力①申請書項目!$M1047=PL①!$A$26,入力①申請書項目!$M1047=PL①!$A$27)),1,0)</f>
        <v>0</v>
      </c>
      <c r="FL1047" s="37" t="str">
        <f t="shared" si="251"/>
        <v/>
      </c>
      <c r="FM1047" s="37" t="str">
        <f t="shared" si="252"/>
        <v/>
      </c>
      <c r="FN1047" s="37" t="str">
        <f t="shared" si="253"/>
        <v/>
      </c>
      <c r="FO1047" s="37" t="str">
        <f t="shared" si="254"/>
        <v/>
      </c>
      <c r="FP1047" s="37" t="str">
        <f t="shared" si="255"/>
        <v/>
      </c>
      <c r="FR1047" s="54">
        <f t="shared" si="256"/>
        <v>1</v>
      </c>
      <c r="FS1047" s="54" t="str">
        <f t="shared" si="257"/>
        <v/>
      </c>
    </row>
    <row r="1048" spans="4:175">
      <c r="D1048" s="410">
        <v>880</v>
      </c>
      <c r="E1048" s="842"/>
      <c r="F1048" s="843"/>
      <c r="G1048" s="842"/>
      <c r="H1048" s="843"/>
      <c r="I1048" s="843"/>
      <c r="J1048" s="842"/>
      <c r="K1048" s="843"/>
      <c r="L1048" s="843"/>
      <c r="M1048" s="842"/>
      <c r="N1048" s="842"/>
      <c r="O1048" s="842"/>
      <c r="P1048" s="842"/>
      <c r="Q1048" s="853"/>
      <c r="R1048" s="853"/>
      <c r="S1048" s="853"/>
      <c r="T1048" s="853"/>
      <c r="U1048" s="853"/>
      <c r="V1048" s="853"/>
      <c r="W1048" s="853"/>
      <c r="X1048" s="853"/>
      <c r="Y1048" s="853"/>
      <c r="Z1048" s="853"/>
      <c r="AA1048" s="835"/>
      <c r="AB1048" s="836"/>
      <c r="AC1048" s="836"/>
      <c r="AD1048" s="840"/>
      <c r="AE1048" s="840"/>
      <c r="AF1048" s="841"/>
      <c r="AG1048" s="850"/>
      <c r="AH1048" s="851"/>
      <c r="AI1048" s="851"/>
      <c r="AJ1048" s="852"/>
      <c r="AK1048" s="839"/>
      <c r="AL1048" s="839"/>
      <c r="AM1048" s="839"/>
      <c r="AN1048" s="854"/>
      <c r="AO1048" s="840"/>
      <c r="AP1048" s="849">
        <f t="shared" si="258"/>
        <v>0</v>
      </c>
      <c r="AQ1048" s="849"/>
      <c r="AR1048" s="849"/>
      <c r="AS1048" s="849"/>
      <c r="AT1048" s="847"/>
      <c r="AU1048" s="848"/>
      <c r="AV1048" s="834"/>
      <c r="AW1048" s="834"/>
      <c r="AX1048" s="834"/>
      <c r="AY1048" s="834"/>
      <c r="AZ1048" s="834"/>
      <c r="BA1048" s="834"/>
      <c r="BB1048" s="834"/>
      <c r="BC1048" s="834"/>
      <c r="BD1048" s="844"/>
      <c r="BE1048" s="845"/>
      <c r="BF1048" s="846"/>
      <c r="BG1048" s="842"/>
      <c r="BH1048" s="843"/>
      <c r="BI1048" s="843"/>
      <c r="ET1048" s="33"/>
      <c r="EU1048" s="37">
        <f t="shared" si="245"/>
        <v>0</v>
      </c>
      <c r="EV1048" s="37" t="str">
        <f t="shared" si="246"/>
        <v/>
      </c>
      <c r="EX1048" s="21">
        <f>IF(AND(OR($M1048=PL①!$A$25,$M1048=PL①!$A$26,$M1048=PL①!$A$27),OR($AG1048=PL①!$H$26,$AG1048=PL①!$H$27,$AG1048=PL①!$H$28)),1,0)</f>
        <v>0</v>
      </c>
      <c r="EY1048" s="21">
        <f t="shared" si="247"/>
        <v>0</v>
      </c>
      <c r="EZ1048" s="112">
        <f>IF($EY1048=0,1,IF($O$73="",0,VLOOKUP($O$73,PL②!$A$58:$P$1517,$EY1048))+IF($AD$73="",0,VLOOKUP($AD$73,PL②!$A$58:$P$1517,$EY1048))+IF($AS$73="",0,VLOOKUP($AS$73,PL②!$A$58:$P$1517,$EY1048)))</f>
        <v>1</v>
      </c>
      <c r="FA1048" s="21" t="str">
        <f t="shared" si="248"/>
        <v/>
      </c>
      <c r="FB1048" s="112"/>
      <c r="FC1048" s="21">
        <f>IF(OR($M1048=PL①!$A$25,$M1048=PL①!$A$26,$M1048=PL①!$A$28,$M1048=PL①!$A$29),1,0)</f>
        <v>0</v>
      </c>
      <c r="FF1048" s="21">
        <f t="shared" si="249"/>
        <v>0</v>
      </c>
      <c r="FG1048" s="21">
        <f t="shared" si="250"/>
        <v>0</v>
      </c>
      <c r="FH1048" s="21">
        <f>IF(AND($AG1048=PL①!$H$29,OR(入力①申請書項目!$M1048=PL①!$A$25,入力①申請書項目!$M1048=PL①!$A$26,入力①申請書項目!$M1048=PL①!$A$27)),1,0)</f>
        <v>0</v>
      </c>
      <c r="FI1048" s="21">
        <f>IF(AND($O$69=PL②!$G$1,入力①申請書項目!$AG1048=PL①!$H$26,OR(入力①申請書項目!$M1048=PL①!$A$25,入力①申請書項目!$M1048=PL①!$A$26,入力①申請書項目!$M1048=PL①!$A$28,入力①申請書項目!$M1048=PL①!$A$29)),1,0)</f>
        <v>0</v>
      </c>
      <c r="FJ1048" s="21">
        <f>IF(AND($AT1048=PL①!$D$26,OR(入力①申請書項目!$M1048=PL①!$A$25,入力①申請書項目!$M1048=PL①!$A$26,入力①申請書項目!$M1048=PL①!$A$27)),1,0)</f>
        <v>0</v>
      </c>
      <c r="FL1048" s="37" t="str">
        <f t="shared" si="251"/>
        <v/>
      </c>
      <c r="FM1048" s="37" t="str">
        <f t="shared" si="252"/>
        <v/>
      </c>
      <c r="FN1048" s="37" t="str">
        <f t="shared" si="253"/>
        <v/>
      </c>
      <c r="FO1048" s="37" t="str">
        <f t="shared" si="254"/>
        <v/>
      </c>
      <c r="FP1048" s="37" t="str">
        <f t="shared" si="255"/>
        <v/>
      </c>
      <c r="FR1048" s="54">
        <f t="shared" si="256"/>
        <v>1</v>
      </c>
      <c r="FS1048" s="54" t="str">
        <f t="shared" si="257"/>
        <v/>
      </c>
    </row>
    <row r="1049" spans="4:175">
      <c r="D1049" s="410">
        <v>881</v>
      </c>
      <c r="E1049" s="842"/>
      <c r="F1049" s="843"/>
      <c r="G1049" s="842"/>
      <c r="H1049" s="843"/>
      <c r="I1049" s="843"/>
      <c r="J1049" s="842"/>
      <c r="K1049" s="843"/>
      <c r="L1049" s="843"/>
      <c r="M1049" s="842"/>
      <c r="N1049" s="842"/>
      <c r="O1049" s="842"/>
      <c r="P1049" s="842"/>
      <c r="Q1049" s="853"/>
      <c r="R1049" s="853"/>
      <c r="S1049" s="853"/>
      <c r="T1049" s="853"/>
      <c r="U1049" s="853"/>
      <c r="V1049" s="853"/>
      <c r="W1049" s="853"/>
      <c r="X1049" s="853"/>
      <c r="Y1049" s="853"/>
      <c r="Z1049" s="853"/>
      <c r="AA1049" s="835"/>
      <c r="AB1049" s="836"/>
      <c r="AC1049" s="836"/>
      <c r="AD1049" s="841"/>
      <c r="AE1049" s="853"/>
      <c r="AF1049" s="853"/>
      <c r="AG1049" s="842"/>
      <c r="AH1049" s="842"/>
      <c r="AI1049" s="842"/>
      <c r="AJ1049" s="842"/>
      <c r="AK1049" s="839"/>
      <c r="AL1049" s="839"/>
      <c r="AM1049" s="839"/>
      <c r="AN1049" s="853"/>
      <c r="AO1049" s="853"/>
      <c r="AP1049" s="849">
        <f t="shared" si="258"/>
        <v>0</v>
      </c>
      <c r="AQ1049" s="849"/>
      <c r="AR1049" s="849"/>
      <c r="AS1049" s="849"/>
      <c r="AT1049" s="855"/>
      <c r="AU1049" s="855"/>
      <c r="AV1049" s="834"/>
      <c r="AW1049" s="834"/>
      <c r="AX1049" s="834"/>
      <c r="AY1049" s="834"/>
      <c r="AZ1049" s="834"/>
      <c r="BA1049" s="834"/>
      <c r="BB1049" s="834"/>
      <c r="BC1049" s="834"/>
      <c r="BD1049" s="834"/>
      <c r="BE1049" s="834"/>
      <c r="BF1049" s="834"/>
      <c r="BG1049" s="842"/>
      <c r="BH1049" s="843"/>
      <c r="BI1049" s="843"/>
      <c r="ET1049" s="33"/>
      <c r="EU1049" s="37">
        <f t="shared" si="245"/>
        <v>0</v>
      </c>
      <c r="EV1049" s="37" t="str">
        <f t="shared" si="246"/>
        <v/>
      </c>
      <c r="EX1049" s="21">
        <f>IF(AND(OR($M1049=PL①!$A$25,$M1049=PL①!$A$26,$M1049=PL①!$A$27),OR($AG1049=PL①!$H$26,$AG1049=PL①!$H$27,$AG1049=PL①!$H$28)),1,0)</f>
        <v>0</v>
      </c>
      <c r="EY1049" s="21">
        <f t="shared" si="247"/>
        <v>0</v>
      </c>
      <c r="EZ1049" s="112">
        <f>IF($EY1049=0,1,IF($O$73="",0,VLOOKUP($O$73,PL②!$A$58:$P$1517,$EY1049))+IF($AD$73="",0,VLOOKUP($AD$73,PL②!$A$58:$P$1517,$EY1049))+IF($AS$73="",0,VLOOKUP($AS$73,PL②!$A$58:$P$1517,$EY1049)))</f>
        <v>1</v>
      </c>
      <c r="FA1049" s="21" t="str">
        <f t="shared" si="248"/>
        <v/>
      </c>
      <c r="FB1049" s="112"/>
      <c r="FC1049" s="21">
        <f>IF(OR($M1049=PL①!$A$25,$M1049=PL①!$A$26,$M1049=PL①!$A$28,$M1049=PL①!$A$29),1,0)</f>
        <v>0</v>
      </c>
      <c r="FF1049" s="21">
        <f t="shared" si="249"/>
        <v>0</v>
      </c>
      <c r="FG1049" s="21">
        <f t="shared" si="250"/>
        <v>0</v>
      </c>
      <c r="FH1049" s="21">
        <f>IF(AND($AG1049=PL①!$H$29,OR(入力①申請書項目!$M1049=PL①!$A$25,入力①申請書項目!$M1049=PL①!$A$26,入力①申請書項目!$M1049=PL①!$A$27)),1,0)</f>
        <v>0</v>
      </c>
      <c r="FI1049" s="21">
        <f>IF(AND($O$69=PL②!$G$1,入力①申請書項目!$AG1049=PL①!$H$26,OR(入力①申請書項目!$M1049=PL①!$A$25,入力①申請書項目!$M1049=PL①!$A$26,入力①申請書項目!$M1049=PL①!$A$28,入力①申請書項目!$M1049=PL①!$A$29)),1,0)</f>
        <v>0</v>
      </c>
      <c r="FJ1049" s="21">
        <f>IF(AND($AT1049=PL①!$D$26,OR(入力①申請書項目!$M1049=PL①!$A$25,入力①申請書項目!$M1049=PL①!$A$26,入力①申請書項目!$M1049=PL①!$A$27)),1,0)</f>
        <v>0</v>
      </c>
      <c r="FL1049" s="37" t="str">
        <f t="shared" si="251"/>
        <v/>
      </c>
      <c r="FM1049" s="37" t="str">
        <f t="shared" si="252"/>
        <v/>
      </c>
      <c r="FN1049" s="37" t="str">
        <f t="shared" si="253"/>
        <v/>
      </c>
      <c r="FO1049" s="37" t="str">
        <f t="shared" si="254"/>
        <v/>
      </c>
      <c r="FP1049" s="37" t="str">
        <f t="shared" si="255"/>
        <v/>
      </c>
      <c r="FR1049" s="54">
        <f t="shared" si="256"/>
        <v>1</v>
      </c>
      <c r="FS1049" s="54" t="str">
        <f t="shared" si="257"/>
        <v/>
      </c>
    </row>
    <row r="1050" spans="4:175">
      <c r="D1050" s="410">
        <v>882</v>
      </c>
      <c r="E1050" s="842"/>
      <c r="F1050" s="843"/>
      <c r="G1050" s="842"/>
      <c r="H1050" s="843"/>
      <c r="I1050" s="843"/>
      <c r="J1050" s="842"/>
      <c r="K1050" s="843"/>
      <c r="L1050" s="843"/>
      <c r="M1050" s="842"/>
      <c r="N1050" s="842"/>
      <c r="O1050" s="842"/>
      <c r="P1050" s="842"/>
      <c r="Q1050" s="853"/>
      <c r="R1050" s="853"/>
      <c r="S1050" s="853"/>
      <c r="T1050" s="853"/>
      <c r="U1050" s="853"/>
      <c r="V1050" s="853"/>
      <c r="W1050" s="853"/>
      <c r="X1050" s="853"/>
      <c r="Y1050" s="853"/>
      <c r="Z1050" s="853"/>
      <c r="AA1050" s="837"/>
      <c r="AB1050" s="838"/>
      <c r="AC1050" s="838"/>
      <c r="AD1050" s="841"/>
      <c r="AE1050" s="853"/>
      <c r="AF1050" s="853"/>
      <c r="AG1050" s="842"/>
      <c r="AH1050" s="842"/>
      <c r="AI1050" s="842"/>
      <c r="AJ1050" s="842"/>
      <c r="AK1050" s="839"/>
      <c r="AL1050" s="839"/>
      <c r="AM1050" s="839"/>
      <c r="AN1050" s="853"/>
      <c r="AO1050" s="853"/>
      <c r="AP1050" s="849">
        <f t="shared" si="258"/>
        <v>0</v>
      </c>
      <c r="AQ1050" s="849"/>
      <c r="AR1050" s="849"/>
      <c r="AS1050" s="849"/>
      <c r="AT1050" s="855"/>
      <c r="AU1050" s="855"/>
      <c r="AV1050" s="834"/>
      <c r="AW1050" s="834"/>
      <c r="AX1050" s="834"/>
      <c r="AY1050" s="834"/>
      <c r="AZ1050" s="834"/>
      <c r="BA1050" s="834"/>
      <c r="BB1050" s="834"/>
      <c r="BC1050" s="834"/>
      <c r="BD1050" s="834"/>
      <c r="BE1050" s="834"/>
      <c r="BF1050" s="834"/>
      <c r="BG1050" s="842"/>
      <c r="BH1050" s="843"/>
      <c r="BI1050" s="843"/>
      <c r="ET1050" s="33"/>
      <c r="EU1050" s="37">
        <f t="shared" si="245"/>
        <v>0</v>
      </c>
      <c r="EV1050" s="37" t="str">
        <f t="shared" si="246"/>
        <v/>
      </c>
      <c r="EX1050" s="21">
        <f>IF(AND(OR($M1050=PL①!$A$25,$M1050=PL①!$A$26,$M1050=PL①!$A$27),OR($AG1050=PL①!$H$26,$AG1050=PL①!$H$27,$AG1050=PL①!$H$28)),1,0)</f>
        <v>0</v>
      </c>
      <c r="EY1050" s="21">
        <f t="shared" si="247"/>
        <v>0</v>
      </c>
      <c r="EZ1050" s="112">
        <f>IF($EY1050=0,1,IF($O$73="",0,VLOOKUP($O$73,PL②!$A$58:$P$1517,$EY1050))+IF($AD$73="",0,VLOOKUP($AD$73,PL②!$A$58:$P$1517,$EY1050))+IF($AS$73="",0,VLOOKUP($AS$73,PL②!$A$58:$P$1517,$EY1050)))</f>
        <v>1</v>
      </c>
      <c r="FA1050" s="21" t="str">
        <f t="shared" si="248"/>
        <v/>
      </c>
      <c r="FB1050" s="112"/>
      <c r="FC1050" s="21">
        <f>IF(OR($M1050=PL①!$A$25,$M1050=PL①!$A$26,$M1050=PL①!$A$28,$M1050=PL①!$A$29),1,0)</f>
        <v>0</v>
      </c>
      <c r="FF1050" s="21">
        <f t="shared" si="249"/>
        <v>0</v>
      </c>
      <c r="FG1050" s="21">
        <f t="shared" si="250"/>
        <v>0</v>
      </c>
      <c r="FH1050" s="21">
        <f>IF(AND($AG1050=PL①!$H$29,OR(入力①申請書項目!$M1050=PL①!$A$25,入力①申請書項目!$M1050=PL①!$A$26,入力①申請書項目!$M1050=PL①!$A$27)),1,0)</f>
        <v>0</v>
      </c>
      <c r="FI1050" s="21">
        <f>IF(AND($O$69=PL②!$G$1,入力①申請書項目!$AG1050=PL①!$H$26,OR(入力①申請書項目!$M1050=PL①!$A$25,入力①申請書項目!$M1050=PL①!$A$26,入力①申請書項目!$M1050=PL①!$A$28,入力①申請書項目!$M1050=PL①!$A$29)),1,0)</f>
        <v>0</v>
      </c>
      <c r="FJ1050" s="21">
        <f>IF(AND($AT1050=PL①!$D$26,OR(入力①申請書項目!$M1050=PL①!$A$25,入力①申請書項目!$M1050=PL①!$A$26,入力①申請書項目!$M1050=PL①!$A$27)),1,0)</f>
        <v>0</v>
      </c>
      <c r="FL1050" s="37" t="str">
        <f t="shared" si="251"/>
        <v/>
      </c>
      <c r="FM1050" s="37" t="str">
        <f t="shared" si="252"/>
        <v/>
      </c>
      <c r="FN1050" s="37" t="str">
        <f t="shared" si="253"/>
        <v/>
      </c>
      <c r="FO1050" s="37" t="str">
        <f t="shared" si="254"/>
        <v/>
      </c>
      <c r="FP1050" s="37" t="str">
        <f t="shared" si="255"/>
        <v/>
      </c>
      <c r="FR1050" s="54">
        <f t="shared" si="256"/>
        <v>1</v>
      </c>
      <c r="FS1050" s="54" t="str">
        <f t="shared" si="257"/>
        <v/>
      </c>
    </row>
    <row r="1051" spans="4:175">
      <c r="D1051" s="410">
        <v>883</v>
      </c>
      <c r="E1051" s="842"/>
      <c r="F1051" s="843"/>
      <c r="G1051" s="842"/>
      <c r="H1051" s="843"/>
      <c r="I1051" s="843"/>
      <c r="J1051" s="842"/>
      <c r="K1051" s="843"/>
      <c r="L1051" s="843"/>
      <c r="M1051" s="842"/>
      <c r="N1051" s="842"/>
      <c r="O1051" s="842"/>
      <c r="P1051" s="842"/>
      <c r="Q1051" s="853"/>
      <c r="R1051" s="853"/>
      <c r="S1051" s="853"/>
      <c r="T1051" s="853"/>
      <c r="U1051" s="853"/>
      <c r="V1051" s="853"/>
      <c r="W1051" s="853"/>
      <c r="X1051" s="853"/>
      <c r="Y1051" s="853"/>
      <c r="Z1051" s="853"/>
      <c r="AA1051" s="835"/>
      <c r="AB1051" s="836"/>
      <c r="AC1051" s="836"/>
      <c r="AD1051" s="840"/>
      <c r="AE1051" s="840"/>
      <c r="AF1051" s="841"/>
      <c r="AG1051" s="850"/>
      <c r="AH1051" s="851"/>
      <c r="AI1051" s="851"/>
      <c r="AJ1051" s="852"/>
      <c r="AK1051" s="839"/>
      <c r="AL1051" s="839"/>
      <c r="AM1051" s="839"/>
      <c r="AN1051" s="854"/>
      <c r="AO1051" s="840"/>
      <c r="AP1051" s="849">
        <f t="shared" si="258"/>
        <v>0</v>
      </c>
      <c r="AQ1051" s="849"/>
      <c r="AR1051" s="849"/>
      <c r="AS1051" s="849"/>
      <c r="AT1051" s="847"/>
      <c r="AU1051" s="848"/>
      <c r="AV1051" s="834"/>
      <c r="AW1051" s="834"/>
      <c r="AX1051" s="834"/>
      <c r="AY1051" s="834"/>
      <c r="AZ1051" s="834"/>
      <c r="BA1051" s="834"/>
      <c r="BB1051" s="834"/>
      <c r="BC1051" s="834"/>
      <c r="BD1051" s="844"/>
      <c r="BE1051" s="845"/>
      <c r="BF1051" s="846"/>
      <c r="BG1051" s="842"/>
      <c r="BH1051" s="843"/>
      <c r="BI1051" s="843"/>
      <c r="ET1051" s="33"/>
      <c r="EU1051" s="37">
        <f t="shared" si="245"/>
        <v>0</v>
      </c>
      <c r="EV1051" s="37" t="str">
        <f t="shared" si="246"/>
        <v/>
      </c>
      <c r="EX1051" s="21">
        <f>IF(AND(OR($M1051=PL①!$A$25,$M1051=PL①!$A$26,$M1051=PL①!$A$27),OR($AG1051=PL①!$H$26,$AG1051=PL①!$H$27,$AG1051=PL①!$H$28)),1,0)</f>
        <v>0</v>
      </c>
      <c r="EY1051" s="21">
        <f t="shared" si="247"/>
        <v>0</v>
      </c>
      <c r="EZ1051" s="112">
        <f>IF($EY1051=0,1,IF($O$73="",0,VLOOKUP($O$73,PL②!$A$58:$P$1517,$EY1051))+IF($AD$73="",0,VLOOKUP($AD$73,PL②!$A$58:$P$1517,$EY1051))+IF($AS$73="",0,VLOOKUP($AS$73,PL②!$A$58:$P$1517,$EY1051)))</f>
        <v>1</v>
      </c>
      <c r="FA1051" s="21" t="str">
        <f t="shared" si="248"/>
        <v/>
      </c>
      <c r="FB1051" s="112"/>
      <c r="FC1051" s="21">
        <f>IF(OR($M1051=PL①!$A$25,$M1051=PL①!$A$26,$M1051=PL①!$A$28,$M1051=PL①!$A$29),1,0)</f>
        <v>0</v>
      </c>
      <c r="FF1051" s="21">
        <f t="shared" si="249"/>
        <v>0</v>
      </c>
      <c r="FG1051" s="21">
        <f t="shared" si="250"/>
        <v>0</v>
      </c>
      <c r="FH1051" s="21">
        <f>IF(AND($AG1051=PL①!$H$29,OR(入力①申請書項目!$M1051=PL①!$A$25,入力①申請書項目!$M1051=PL①!$A$26,入力①申請書項目!$M1051=PL①!$A$27)),1,0)</f>
        <v>0</v>
      </c>
      <c r="FI1051" s="21">
        <f>IF(AND($O$69=PL②!$G$1,入力①申請書項目!$AG1051=PL①!$H$26,OR(入力①申請書項目!$M1051=PL①!$A$25,入力①申請書項目!$M1051=PL①!$A$26,入力①申請書項目!$M1051=PL①!$A$28,入力①申請書項目!$M1051=PL①!$A$29)),1,0)</f>
        <v>0</v>
      </c>
      <c r="FJ1051" s="21">
        <f>IF(AND($AT1051=PL①!$D$26,OR(入力①申請書項目!$M1051=PL①!$A$25,入力①申請書項目!$M1051=PL①!$A$26,入力①申請書項目!$M1051=PL①!$A$27)),1,0)</f>
        <v>0</v>
      </c>
      <c r="FL1051" s="37" t="str">
        <f t="shared" si="251"/>
        <v/>
      </c>
      <c r="FM1051" s="37" t="str">
        <f t="shared" si="252"/>
        <v/>
      </c>
      <c r="FN1051" s="37" t="str">
        <f t="shared" si="253"/>
        <v/>
      </c>
      <c r="FO1051" s="37" t="str">
        <f t="shared" si="254"/>
        <v/>
      </c>
      <c r="FP1051" s="37" t="str">
        <f t="shared" si="255"/>
        <v/>
      </c>
      <c r="FR1051" s="54">
        <f t="shared" si="256"/>
        <v>1</v>
      </c>
      <c r="FS1051" s="54" t="str">
        <f t="shared" si="257"/>
        <v/>
      </c>
    </row>
    <row r="1052" spans="4:175">
      <c r="D1052" s="410">
        <v>884</v>
      </c>
      <c r="E1052" s="842"/>
      <c r="F1052" s="843"/>
      <c r="G1052" s="842"/>
      <c r="H1052" s="843"/>
      <c r="I1052" s="843"/>
      <c r="J1052" s="842"/>
      <c r="K1052" s="843"/>
      <c r="L1052" s="843"/>
      <c r="M1052" s="842"/>
      <c r="N1052" s="842"/>
      <c r="O1052" s="842"/>
      <c r="P1052" s="842"/>
      <c r="Q1052" s="853"/>
      <c r="R1052" s="853"/>
      <c r="S1052" s="853"/>
      <c r="T1052" s="853"/>
      <c r="U1052" s="853"/>
      <c r="V1052" s="853"/>
      <c r="W1052" s="853"/>
      <c r="X1052" s="853"/>
      <c r="Y1052" s="853"/>
      <c r="Z1052" s="853"/>
      <c r="AA1052" s="835"/>
      <c r="AB1052" s="836"/>
      <c r="AC1052" s="836"/>
      <c r="AD1052" s="841"/>
      <c r="AE1052" s="853"/>
      <c r="AF1052" s="853"/>
      <c r="AG1052" s="842"/>
      <c r="AH1052" s="842"/>
      <c r="AI1052" s="842"/>
      <c r="AJ1052" s="842"/>
      <c r="AK1052" s="839"/>
      <c r="AL1052" s="839"/>
      <c r="AM1052" s="839"/>
      <c r="AN1052" s="853"/>
      <c r="AO1052" s="853"/>
      <c r="AP1052" s="849">
        <f t="shared" si="258"/>
        <v>0</v>
      </c>
      <c r="AQ1052" s="849"/>
      <c r="AR1052" s="849"/>
      <c r="AS1052" s="849"/>
      <c r="AT1052" s="855"/>
      <c r="AU1052" s="855"/>
      <c r="AV1052" s="834"/>
      <c r="AW1052" s="834"/>
      <c r="AX1052" s="834"/>
      <c r="AY1052" s="834"/>
      <c r="AZ1052" s="834"/>
      <c r="BA1052" s="834"/>
      <c r="BB1052" s="834"/>
      <c r="BC1052" s="834"/>
      <c r="BD1052" s="834"/>
      <c r="BE1052" s="834"/>
      <c r="BF1052" s="834"/>
      <c r="BG1052" s="842"/>
      <c r="BH1052" s="843"/>
      <c r="BI1052" s="843"/>
      <c r="ET1052" s="33"/>
      <c r="EU1052" s="37">
        <f t="shared" si="245"/>
        <v>0</v>
      </c>
      <c r="EV1052" s="37" t="str">
        <f t="shared" si="246"/>
        <v/>
      </c>
      <c r="EX1052" s="21">
        <f>IF(AND(OR($M1052=PL①!$A$25,$M1052=PL①!$A$26,$M1052=PL①!$A$27),OR($AG1052=PL①!$H$26,$AG1052=PL①!$H$27,$AG1052=PL①!$H$28)),1,0)</f>
        <v>0</v>
      </c>
      <c r="EY1052" s="21">
        <f t="shared" si="247"/>
        <v>0</v>
      </c>
      <c r="EZ1052" s="112">
        <f>IF($EY1052=0,1,IF($O$73="",0,VLOOKUP($O$73,PL②!$A$58:$P$1517,$EY1052))+IF($AD$73="",0,VLOOKUP($AD$73,PL②!$A$58:$P$1517,$EY1052))+IF($AS$73="",0,VLOOKUP($AS$73,PL②!$A$58:$P$1517,$EY1052)))</f>
        <v>1</v>
      </c>
      <c r="FA1052" s="21" t="str">
        <f t="shared" si="248"/>
        <v/>
      </c>
      <c r="FB1052" s="112"/>
      <c r="FC1052" s="21">
        <f>IF(OR($M1052=PL①!$A$25,$M1052=PL①!$A$26,$M1052=PL①!$A$28,$M1052=PL①!$A$29),1,0)</f>
        <v>0</v>
      </c>
      <c r="FF1052" s="21">
        <f t="shared" si="249"/>
        <v>0</v>
      </c>
      <c r="FG1052" s="21">
        <f t="shared" si="250"/>
        <v>0</v>
      </c>
      <c r="FH1052" s="21">
        <f>IF(AND($AG1052=PL①!$H$29,OR(入力①申請書項目!$M1052=PL①!$A$25,入力①申請書項目!$M1052=PL①!$A$26,入力①申請書項目!$M1052=PL①!$A$27)),1,0)</f>
        <v>0</v>
      </c>
      <c r="FI1052" s="21">
        <f>IF(AND($O$69=PL②!$G$1,入力①申請書項目!$AG1052=PL①!$H$26,OR(入力①申請書項目!$M1052=PL①!$A$25,入力①申請書項目!$M1052=PL①!$A$26,入力①申請書項目!$M1052=PL①!$A$28,入力①申請書項目!$M1052=PL①!$A$29)),1,0)</f>
        <v>0</v>
      </c>
      <c r="FJ1052" s="21">
        <f>IF(AND($AT1052=PL①!$D$26,OR(入力①申請書項目!$M1052=PL①!$A$25,入力①申請書項目!$M1052=PL①!$A$26,入力①申請書項目!$M1052=PL①!$A$27)),1,0)</f>
        <v>0</v>
      </c>
      <c r="FL1052" s="37" t="str">
        <f t="shared" si="251"/>
        <v/>
      </c>
      <c r="FM1052" s="37" t="str">
        <f t="shared" si="252"/>
        <v/>
      </c>
      <c r="FN1052" s="37" t="str">
        <f t="shared" si="253"/>
        <v/>
      </c>
      <c r="FO1052" s="37" t="str">
        <f t="shared" si="254"/>
        <v/>
      </c>
      <c r="FP1052" s="37" t="str">
        <f t="shared" si="255"/>
        <v/>
      </c>
      <c r="FR1052" s="54">
        <f t="shared" si="256"/>
        <v>1</v>
      </c>
      <c r="FS1052" s="54" t="str">
        <f t="shared" si="257"/>
        <v/>
      </c>
    </row>
    <row r="1053" spans="4:175">
      <c r="D1053" s="410">
        <v>885</v>
      </c>
      <c r="E1053" s="842"/>
      <c r="F1053" s="843"/>
      <c r="G1053" s="842"/>
      <c r="H1053" s="843"/>
      <c r="I1053" s="843"/>
      <c r="J1053" s="842"/>
      <c r="K1053" s="843"/>
      <c r="L1053" s="843"/>
      <c r="M1053" s="842"/>
      <c r="N1053" s="842"/>
      <c r="O1053" s="842"/>
      <c r="P1053" s="842"/>
      <c r="Q1053" s="853"/>
      <c r="R1053" s="853"/>
      <c r="S1053" s="853"/>
      <c r="T1053" s="853"/>
      <c r="U1053" s="853"/>
      <c r="V1053" s="853"/>
      <c r="W1053" s="853"/>
      <c r="X1053" s="853"/>
      <c r="Y1053" s="853"/>
      <c r="Z1053" s="853"/>
      <c r="AA1053" s="837"/>
      <c r="AB1053" s="838"/>
      <c r="AC1053" s="838"/>
      <c r="AD1053" s="841"/>
      <c r="AE1053" s="853"/>
      <c r="AF1053" s="853"/>
      <c r="AG1053" s="842"/>
      <c r="AH1053" s="842"/>
      <c r="AI1053" s="842"/>
      <c r="AJ1053" s="842"/>
      <c r="AK1053" s="839"/>
      <c r="AL1053" s="839"/>
      <c r="AM1053" s="839"/>
      <c r="AN1053" s="853"/>
      <c r="AO1053" s="853"/>
      <c r="AP1053" s="849">
        <f t="shared" si="258"/>
        <v>0</v>
      </c>
      <c r="AQ1053" s="849"/>
      <c r="AR1053" s="849"/>
      <c r="AS1053" s="849"/>
      <c r="AT1053" s="855"/>
      <c r="AU1053" s="855"/>
      <c r="AV1053" s="834"/>
      <c r="AW1053" s="834"/>
      <c r="AX1053" s="834"/>
      <c r="AY1053" s="834"/>
      <c r="AZ1053" s="834"/>
      <c r="BA1053" s="834"/>
      <c r="BB1053" s="834"/>
      <c r="BC1053" s="834"/>
      <c r="BD1053" s="834"/>
      <c r="BE1053" s="834"/>
      <c r="BF1053" s="834"/>
      <c r="BG1053" s="842"/>
      <c r="BH1053" s="843"/>
      <c r="BI1053" s="843"/>
      <c r="ET1053" s="33"/>
      <c r="EU1053" s="37">
        <f t="shared" si="245"/>
        <v>0</v>
      </c>
      <c r="EV1053" s="37" t="str">
        <f t="shared" si="246"/>
        <v/>
      </c>
      <c r="EX1053" s="21">
        <f>IF(AND(OR($M1053=PL①!$A$25,$M1053=PL①!$A$26,$M1053=PL①!$A$27),OR($AG1053=PL①!$H$26,$AG1053=PL①!$H$27,$AG1053=PL①!$H$28)),1,0)</f>
        <v>0</v>
      </c>
      <c r="EY1053" s="21">
        <f t="shared" si="247"/>
        <v>0</v>
      </c>
      <c r="EZ1053" s="112">
        <f>IF($EY1053=0,1,IF($O$73="",0,VLOOKUP($O$73,PL②!$A$58:$P$1517,$EY1053))+IF($AD$73="",0,VLOOKUP($AD$73,PL②!$A$58:$P$1517,$EY1053))+IF($AS$73="",0,VLOOKUP($AS$73,PL②!$A$58:$P$1517,$EY1053)))</f>
        <v>1</v>
      </c>
      <c r="FA1053" s="21" t="str">
        <f t="shared" si="248"/>
        <v/>
      </c>
      <c r="FB1053" s="112"/>
      <c r="FC1053" s="21">
        <f>IF(OR($M1053=PL①!$A$25,$M1053=PL①!$A$26,$M1053=PL①!$A$28,$M1053=PL①!$A$29),1,0)</f>
        <v>0</v>
      </c>
      <c r="FF1053" s="21">
        <f t="shared" si="249"/>
        <v>0</v>
      </c>
      <c r="FG1053" s="21">
        <f t="shared" si="250"/>
        <v>0</v>
      </c>
      <c r="FH1053" s="21">
        <f>IF(AND($AG1053=PL①!$H$29,OR(入力①申請書項目!$M1053=PL①!$A$25,入力①申請書項目!$M1053=PL①!$A$26,入力①申請書項目!$M1053=PL①!$A$27)),1,0)</f>
        <v>0</v>
      </c>
      <c r="FI1053" s="21">
        <f>IF(AND($O$69=PL②!$G$1,入力①申請書項目!$AG1053=PL①!$H$26,OR(入力①申請書項目!$M1053=PL①!$A$25,入力①申請書項目!$M1053=PL①!$A$26,入力①申請書項目!$M1053=PL①!$A$28,入力①申請書項目!$M1053=PL①!$A$29)),1,0)</f>
        <v>0</v>
      </c>
      <c r="FJ1053" s="21">
        <f>IF(AND($AT1053=PL①!$D$26,OR(入力①申請書項目!$M1053=PL①!$A$25,入力①申請書項目!$M1053=PL①!$A$26,入力①申請書項目!$M1053=PL①!$A$27)),1,0)</f>
        <v>0</v>
      </c>
      <c r="FL1053" s="37" t="str">
        <f t="shared" si="251"/>
        <v/>
      </c>
      <c r="FM1053" s="37" t="str">
        <f t="shared" si="252"/>
        <v/>
      </c>
      <c r="FN1053" s="37" t="str">
        <f t="shared" si="253"/>
        <v/>
      </c>
      <c r="FO1053" s="37" t="str">
        <f t="shared" si="254"/>
        <v/>
      </c>
      <c r="FP1053" s="37" t="str">
        <f t="shared" si="255"/>
        <v/>
      </c>
      <c r="FR1053" s="54">
        <f t="shared" si="256"/>
        <v>1</v>
      </c>
      <c r="FS1053" s="54" t="str">
        <f t="shared" si="257"/>
        <v/>
      </c>
    </row>
    <row r="1054" spans="4:175">
      <c r="D1054" s="410">
        <v>886</v>
      </c>
      <c r="E1054" s="842"/>
      <c r="F1054" s="843"/>
      <c r="G1054" s="842"/>
      <c r="H1054" s="843"/>
      <c r="I1054" s="843"/>
      <c r="J1054" s="842"/>
      <c r="K1054" s="843"/>
      <c r="L1054" s="843"/>
      <c r="M1054" s="842"/>
      <c r="N1054" s="842"/>
      <c r="O1054" s="842"/>
      <c r="P1054" s="842"/>
      <c r="Q1054" s="853"/>
      <c r="R1054" s="853"/>
      <c r="S1054" s="853"/>
      <c r="T1054" s="853"/>
      <c r="U1054" s="853"/>
      <c r="V1054" s="853"/>
      <c r="W1054" s="853"/>
      <c r="X1054" s="853"/>
      <c r="Y1054" s="853"/>
      <c r="Z1054" s="853"/>
      <c r="AA1054" s="835"/>
      <c r="AB1054" s="836"/>
      <c r="AC1054" s="836"/>
      <c r="AD1054" s="840"/>
      <c r="AE1054" s="840"/>
      <c r="AF1054" s="841"/>
      <c r="AG1054" s="850"/>
      <c r="AH1054" s="851"/>
      <c r="AI1054" s="851"/>
      <c r="AJ1054" s="852"/>
      <c r="AK1054" s="839"/>
      <c r="AL1054" s="839"/>
      <c r="AM1054" s="839"/>
      <c r="AN1054" s="854"/>
      <c r="AO1054" s="840"/>
      <c r="AP1054" s="849">
        <f t="shared" si="258"/>
        <v>0</v>
      </c>
      <c r="AQ1054" s="849"/>
      <c r="AR1054" s="849"/>
      <c r="AS1054" s="849"/>
      <c r="AT1054" s="847"/>
      <c r="AU1054" s="848"/>
      <c r="AV1054" s="834"/>
      <c r="AW1054" s="834"/>
      <c r="AX1054" s="834"/>
      <c r="AY1054" s="834"/>
      <c r="AZ1054" s="834"/>
      <c r="BA1054" s="834"/>
      <c r="BB1054" s="834"/>
      <c r="BC1054" s="834"/>
      <c r="BD1054" s="844"/>
      <c r="BE1054" s="845"/>
      <c r="BF1054" s="846"/>
      <c r="BG1054" s="842"/>
      <c r="BH1054" s="843"/>
      <c r="BI1054" s="843"/>
      <c r="ET1054" s="33"/>
      <c r="EU1054" s="37">
        <f t="shared" si="245"/>
        <v>0</v>
      </c>
      <c r="EV1054" s="37" t="str">
        <f t="shared" si="246"/>
        <v/>
      </c>
      <c r="EX1054" s="21">
        <f>IF(AND(OR($M1054=PL①!$A$25,$M1054=PL①!$A$26,$M1054=PL①!$A$27),OR($AG1054=PL①!$H$26,$AG1054=PL①!$H$27,$AG1054=PL①!$H$28)),1,0)</f>
        <v>0</v>
      </c>
      <c r="EY1054" s="21">
        <f t="shared" si="247"/>
        <v>0</v>
      </c>
      <c r="EZ1054" s="112">
        <f>IF($EY1054=0,1,IF($O$73="",0,VLOOKUP($O$73,PL②!$A$58:$P$1517,$EY1054))+IF($AD$73="",0,VLOOKUP($AD$73,PL②!$A$58:$P$1517,$EY1054))+IF($AS$73="",0,VLOOKUP($AS$73,PL②!$A$58:$P$1517,$EY1054)))</f>
        <v>1</v>
      </c>
      <c r="FA1054" s="21" t="str">
        <f t="shared" si="248"/>
        <v/>
      </c>
      <c r="FB1054" s="112"/>
      <c r="FC1054" s="21">
        <f>IF(OR($M1054=PL①!$A$25,$M1054=PL①!$A$26,$M1054=PL①!$A$28,$M1054=PL①!$A$29),1,0)</f>
        <v>0</v>
      </c>
      <c r="FF1054" s="21">
        <f t="shared" si="249"/>
        <v>0</v>
      </c>
      <c r="FG1054" s="21">
        <f t="shared" si="250"/>
        <v>0</v>
      </c>
      <c r="FH1054" s="21">
        <f>IF(AND($AG1054=PL①!$H$29,OR(入力①申請書項目!$M1054=PL①!$A$25,入力①申請書項目!$M1054=PL①!$A$26,入力①申請書項目!$M1054=PL①!$A$27)),1,0)</f>
        <v>0</v>
      </c>
      <c r="FI1054" s="21">
        <f>IF(AND($O$69=PL②!$G$1,入力①申請書項目!$AG1054=PL①!$H$26,OR(入力①申請書項目!$M1054=PL①!$A$25,入力①申請書項目!$M1054=PL①!$A$26,入力①申請書項目!$M1054=PL①!$A$28,入力①申請書項目!$M1054=PL①!$A$29)),1,0)</f>
        <v>0</v>
      </c>
      <c r="FJ1054" s="21">
        <f>IF(AND($AT1054=PL①!$D$26,OR(入力①申請書項目!$M1054=PL①!$A$25,入力①申請書項目!$M1054=PL①!$A$26,入力①申請書項目!$M1054=PL①!$A$27)),1,0)</f>
        <v>0</v>
      </c>
      <c r="FL1054" s="37" t="str">
        <f t="shared" si="251"/>
        <v/>
      </c>
      <c r="FM1054" s="37" t="str">
        <f t="shared" si="252"/>
        <v/>
      </c>
      <c r="FN1054" s="37" t="str">
        <f t="shared" si="253"/>
        <v/>
      </c>
      <c r="FO1054" s="37" t="str">
        <f t="shared" si="254"/>
        <v/>
      </c>
      <c r="FP1054" s="37" t="str">
        <f t="shared" si="255"/>
        <v/>
      </c>
      <c r="FR1054" s="54">
        <f t="shared" si="256"/>
        <v>1</v>
      </c>
      <c r="FS1054" s="54" t="str">
        <f t="shared" si="257"/>
        <v/>
      </c>
    </row>
    <row r="1055" spans="4:175">
      <c r="D1055" s="410">
        <v>887</v>
      </c>
      <c r="E1055" s="842"/>
      <c r="F1055" s="843"/>
      <c r="G1055" s="842"/>
      <c r="H1055" s="843"/>
      <c r="I1055" s="843"/>
      <c r="J1055" s="842"/>
      <c r="K1055" s="843"/>
      <c r="L1055" s="843"/>
      <c r="M1055" s="842"/>
      <c r="N1055" s="842"/>
      <c r="O1055" s="842"/>
      <c r="P1055" s="842"/>
      <c r="Q1055" s="853"/>
      <c r="R1055" s="853"/>
      <c r="S1055" s="853"/>
      <c r="T1055" s="853"/>
      <c r="U1055" s="853"/>
      <c r="V1055" s="853"/>
      <c r="W1055" s="853"/>
      <c r="X1055" s="853"/>
      <c r="Y1055" s="853"/>
      <c r="Z1055" s="853"/>
      <c r="AA1055" s="835"/>
      <c r="AB1055" s="836"/>
      <c r="AC1055" s="836"/>
      <c r="AD1055" s="841"/>
      <c r="AE1055" s="853"/>
      <c r="AF1055" s="853"/>
      <c r="AG1055" s="842"/>
      <c r="AH1055" s="842"/>
      <c r="AI1055" s="842"/>
      <c r="AJ1055" s="842"/>
      <c r="AK1055" s="839"/>
      <c r="AL1055" s="839"/>
      <c r="AM1055" s="839"/>
      <c r="AN1055" s="853"/>
      <c r="AO1055" s="853"/>
      <c r="AP1055" s="849">
        <f t="shared" si="258"/>
        <v>0</v>
      </c>
      <c r="AQ1055" s="849"/>
      <c r="AR1055" s="849"/>
      <c r="AS1055" s="849"/>
      <c r="AT1055" s="855"/>
      <c r="AU1055" s="855"/>
      <c r="AV1055" s="834"/>
      <c r="AW1055" s="834"/>
      <c r="AX1055" s="834"/>
      <c r="AY1055" s="834"/>
      <c r="AZ1055" s="834"/>
      <c r="BA1055" s="834"/>
      <c r="BB1055" s="834"/>
      <c r="BC1055" s="834"/>
      <c r="BD1055" s="834"/>
      <c r="BE1055" s="834"/>
      <c r="BF1055" s="834"/>
      <c r="BG1055" s="842"/>
      <c r="BH1055" s="843"/>
      <c r="BI1055" s="843"/>
      <c r="ET1055" s="33"/>
      <c r="EU1055" s="37">
        <f t="shared" si="245"/>
        <v>0</v>
      </c>
      <c r="EV1055" s="37" t="str">
        <f t="shared" si="246"/>
        <v/>
      </c>
      <c r="EX1055" s="21">
        <f>IF(AND(OR($M1055=PL①!$A$25,$M1055=PL①!$A$26,$M1055=PL①!$A$27),OR($AG1055=PL①!$H$26,$AG1055=PL①!$H$27,$AG1055=PL①!$H$28)),1,0)</f>
        <v>0</v>
      </c>
      <c r="EY1055" s="21">
        <f t="shared" si="247"/>
        <v>0</v>
      </c>
      <c r="EZ1055" s="112">
        <f>IF($EY1055=0,1,IF($O$73="",0,VLOOKUP($O$73,PL②!$A$58:$P$1517,$EY1055))+IF($AD$73="",0,VLOOKUP($AD$73,PL②!$A$58:$P$1517,$EY1055))+IF($AS$73="",0,VLOOKUP($AS$73,PL②!$A$58:$P$1517,$EY1055)))</f>
        <v>1</v>
      </c>
      <c r="FA1055" s="21" t="str">
        <f t="shared" si="248"/>
        <v/>
      </c>
      <c r="FB1055" s="112"/>
      <c r="FC1055" s="21">
        <f>IF(OR($M1055=PL①!$A$25,$M1055=PL①!$A$26,$M1055=PL①!$A$28,$M1055=PL①!$A$29),1,0)</f>
        <v>0</v>
      </c>
      <c r="FF1055" s="21">
        <f t="shared" si="249"/>
        <v>0</v>
      </c>
      <c r="FG1055" s="21">
        <f t="shared" si="250"/>
        <v>0</v>
      </c>
      <c r="FH1055" s="21">
        <f>IF(AND($AG1055=PL①!$H$29,OR(入力①申請書項目!$M1055=PL①!$A$25,入力①申請書項目!$M1055=PL①!$A$26,入力①申請書項目!$M1055=PL①!$A$27)),1,0)</f>
        <v>0</v>
      </c>
      <c r="FI1055" s="21">
        <f>IF(AND($O$69=PL②!$G$1,入力①申請書項目!$AG1055=PL①!$H$26,OR(入力①申請書項目!$M1055=PL①!$A$25,入力①申請書項目!$M1055=PL①!$A$26,入力①申請書項目!$M1055=PL①!$A$28,入力①申請書項目!$M1055=PL①!$A$29)),1,0)</f>
        <v>0</v>
      </c>
      <c r="FJ1055" s="21">
        <f>IF(AND($AT1055=PL①!$D$26,OR(入力①申請書項目!$M1055=PL①!$A$25,入力①申請書項目!$M1055=PL①!$A$26,入力①申請書項目!$M1055=PL①!$A$27)),1,0)</f>
        <v>0</v>
      </c>
      <c r="FL1055" s="37" t="str">
        <f t="shared" si="251"/>
        <v/>
      </c>
      <c r="FM1055" s="37" t="str">
        <f t="shared" si="252"/>
        <v/>
      </c>
      <c r="FN1055" s="37" t="str">
        <f t="shared" si="253"/>
        <v/>
      </c>
      <c r="FO1055" s="37" t="str">
        <f t="shared" si="254"/>
        <v/>
      </c>
      <c r="FP1055" s="37" t="str">
        <f t="shared" si="255"/>
        <v/>
      </c>
      <c r="FR1055" s="54">
        <f t="shared" si="256"/>
        <v>1</v>
      </c>
      <c r="FS1055" s="54" t="str">
        <f t="shared" si="257"/>
        <v/>
      </c>
    </row>
    <row r="1056" spans="4:175">
      <c r="D1056" s="410">
        <v>888</v>
      </c>
      <c r="E1056" s="842"/>
      <c r="F1056" s="843"/>
      <c r="G1056" s="842"/>
      <c r="H1056" s="843"/>
      <c r="I1056" s="843"/>
      <c r="J1056" s="842"/>
      <c r="K1056" s="843"/>
      <c r="L1056" s="843"/>
      <c r="M1056" s="842"/>
      <c r="N1056" s="842"/>
      <c r="O1056" s="842"/>
      <c r="P1056" s="842"/>
      <c r="Q1056" s="853"/>
      <c r="R1056" s="853"/>
      <c r="S1056" s="853"/>
      <c r="T1056" s="853"/>
      <c r="U1056" s="853"/>
      <c r="V1056" s="853"/>
      <c r="W1056" s="853"/>
      <c r="X1056" s="853"/>
      <c r="Y1056" s="853"/>
      <c r="Z1056" s="853"/>
      <c r="AA1056" s="837"/>
      <c r="AB1056" s="838"/>
      <c r="AC1056" s="838"/>
      <c r="AD1056" s="841"/>
      <c r="AE1056" s="853"/>
      <c r="AF1056" s="853"/>
      <c r="AG1056" s="842"/>
      <c r="AH1056" s="842"/>
      <c r="AI1056" s="842"/>
      <c r="AJ1056" s="842"/>
      <c r="AK1056" s="839"/>
      <c r="AL1056" s="839"/>
      <c r="AM1056" s="839"/>
      <c r="AN1056" s="853"/>
      <c r="AO1056" s="853"/>
      <c r="AP1056" s="849">
        <f t="shared" si="258"/>
        <v>0</v>
      </c>
      <c r="AQ1056" s="849"/>
      <c r="AR1056" s="849"/>
      <c r="AS1056" s="849"/>
      <c r="AT1056" s="855"/>
      <c r="AU1056" s="855"/>
      <c r="AV1056" s="834"/>
      <c r="AW1056" s="834"/>
      <c r="AX1056" s="834"/>
      <c r="AY1056" s="834"/>
      <c r="AZ1056" s="834"/>
      <c r="BA1056" s="834"/>
      <c r="BB1056" s="834"/>
      <c r="BC1056" s="834"/>
      <c r="BD1056" s="834"/>
      <c r="BE1056" s="834"/>
      <c r="BF1056" s="834"/>
      <c r="BG1056" s="842"/>
      <c r="BH1056" s="843"/>
      <c r="BI1056" s="843"/>
      <c r="ET1056" s="33"/>
      <c r="EU1056" s="37">
        <f t="shared" si="245"/>
        <v>0</v>
      </c>
      <c r="EV1056" s="37" t="str">
        <f t="shared" si="246"/>
        <v/>
      </c>
      <c r="EX1056" s="21">
        <f>IF(AND(OR($M1056=PL①!$A$25,$M1056=PL①!$A$26,$M1056=PL①!$A$27),OR($AG1056=PL①!$H$26,$AG1056=PL①!$H$27,$AG1056=PL①!$H$28)),1,0)</f>
        <v>0</v>
      </c>
      <c r="EY1056" s="21">
        <f t="shared" si="247"/>
        <v>0</v>
      </c>
      <c r="EZ1056" s="112">
        <f>IF($EY1056=0,1,IF($O$73="",0,VLOOKUP($O$73,PL②!$A$58:$P$1517,$EY1056))+IF($AD$73="",0,VLOOKUP($AD$73,PL②!$A$58:$P$1517,$EY1056))+IF($AS$73="",0,VLOOKUP($AS$73,PL②!$A$58:$P$1517,$EY1056)))</f>
        <v>1</v>
      </c>
      <c r="FA1056" s="21" t="str">
        <f t="shared" si="248"/>
        <v/>
      </c>
      <c r="FB1056" s="112"/>
      <c r="FC1056" s="21">
        <f>IF(OR($M1056=PL①!$A$25,$M1056=PL①!$A$26,$M1056=PL①!$A$28,$M1056=PL①!$A$29),1,0)</f>
        <v>0</v>
      </c>
      <c r="FF1056" s="21">
        <f t="shared" si="249"/>
        <v>0</v>
      </c>
      <c r="FG1056" s="21">
        <f t="shared" si="250"/>
        <v>0</v>
      </c>
      <c r="FH1056" s="21">
        <f>IF(AND($AG1056=PL①!$H$29,OR(入力①申請書項目!$M1056=PL①!$A$25,入力①申請書項目!$M1056=PL①!$A$26,入力①申請書項目!$M1056=PL①!$A$27)),1,0)</f>
        <v>0</v>
      </c>
      <c r="FI1056" s="21">
        <f>IF(AND($O$69=PL②!$G$1,入力①申請書項目!$AG1056=PL①!$H$26,OR(入力①申請書項目!$M1056=PL①!$A$25,入力①申請書項目!$M1056=PL①!$A$26,入力①申請書項目!$M1056=PL①!$A$28,入力①申請書項目!$M1056=PL①!$A$29)),1,0)</f>
        <v>0</v>
      </c>
      <c r="FJ1056" s="21">
        <f>IF(AND($AT1056=PL①!$D$26,OR(入力①申請書項目!$M1056=PL①!$A$25,入力①申請書項目!$M1056=PL①!$A$26,入力①申請書項目!$M1056=PL①!$A$27)),1,0)</f>
        <v>0</v>
      </c>
      <c r="FL1056" s="37" t="str">
        <f t="shared" si="251"/>
        <v/>
      </c>
      <c r="FM1056" s="37" t="str">
        <f t="shared" si="252"/>
        <v/>
      </c>
      <c r="FN1056" s="37" t="str">
        <f t="shared" si="253"/>
        <v/>
      </c>
      <c r="FO1056" s="37" t="str">
        <f t="shared" si="254"/>
        <v/>
      </c>
      <c r="FP1056" s="37" t="str">
        <f t="shared" si="255"/>
        <v/>
      </c>
      <c r="FR1056" s="54">
        <f t="shared" si="256"/>
        <v>1</v>
      </c>
      <c r="FS1056" s="54" t="str">
        <f t="shared" si="257"/>
        <v/>
      </c>
    </row>
    <row r="1057" spans="4:175">
      <c r="D1057" s="410">
        <v>889</v>
      </c>
      <c r="E1057" s="842"/>
      <c r="F1057" s="843"/>
      <c r="G1057" s="842"/>
      <c r="H1057" s="843"/>
      <c r="I1057" s="843"/>
      <c r="J1057" s="842"/>
      <c r="K1057" s="843"/>
      <c r="L1057" s="843"/>
      <c r="M1057" s="842"/>
      <c r="N1057" s="842"/>
      <c r="O1057" s="842"/>
      <c r="P1057" s="842"/>
      <c r="Q1057" s="853"/>
      <c r="R1057" s="853"/>
      <c r="S1057" s="853"/>
      <c r="T1057" s="853"/>
      <c r="U1057" s="853"/>
      <c r="V1057" s="853"/>
      <c r="W1057" s="853"/>
      <c r="X1057" s="853"/>
      <c r="Y1057" s="853"/>
      <c r="Z1057" s="853"/>
      <c r="AA1057" s="835"/>
      <c r="AB1057" s="836"/>
      <c r="AC1057" s="836"/>
      <c r="AD1057" s="840"/>
      <c r="AE1057" s="840"/>
      <c r="AF1057" s="841"/>
      <c r="AG1057" s="850"/>
      <c r="AH1057" s="851"/>
      <c r="AI1057" s="851"/>
      <c r="AJ1057" s="852"/>
      <c r="AK1057" s="839"/>
      <c r="AL1057" s="839"/>
      <c r="AM1057" s="839"/>
      <c r="AN1057" s="854"/>
      <c r="AO1057" s="840"/>
      <c r="AP1057" s="849">
        <f t="shared" si="258"/>
        <v>0</v>
      </c>
      <c r="AQ1057" s="849"/>
      <c r="AR1057" s="849"/>
      <c r="AS1057" s="849"/>
      <c r="AT1057" s="847"/>
      <c r="AU1057" s="848"/>
      <c r="AV1057" s="834"/>
      <c r="AW1057" s="834"/>
      <c r="AX1057" s="834"/>
      <c r="AY1057" s="834"/>
      <c r="AZ1057" s="834"/>
      <c r="BA1057" s="834"/>
      <c r="BB1057" s="834"/>
      <c r="BC1057" s="834"/>
      <c r="BD1057" s="844"/>
      <c r="BE1057" s="845"/>
      <c r="BF1057" s="846"/>
      <c r="BG1057" s="842"/>
      <c r="BH1057" s="843"/>
      <c r="BI1057" s="843"/>
      <c r="ET1057" s="33"/>
      <c r="EU1057" s="37">
        <f t="shared" si="245"/>
        <v>0</v>
      </c>
      <c r="EV1057" s="37" t="str">
        <f t="shared" si="246"/>
        <v/>
      </c>
      <c r="EX1057" s="21">
        <f>IF(AND(OR($M1057=PL①!$A$25,$M1057=PL①!$A$26,$M1057=PL①!$A$27),OR($AG1057=PL①!$H$26,$AG1057=PL①!$H$27,$AG1057=PL①!$H$28)),1,0)</f>
        <v>0</v>
      </c>
      <c r="EY1057" s="21">
        <f t="shared" si="247"/>
        <v>0</v>
      </c>
      <c r="EZ1057" s="112">
        <f>IF($EY1057=0,1,IF($O$73="",0,VLOOKUP($O$73,PL②!$A$58:$P$1517,$EY1057))+IF($AD$73="",0,VLOOKUP($AD$73,PL②!$A$58:$P$1517,$EY1057))+IF($AS$73="",0,VLOOKUP($AS$73,PL②!$A$58:$P$1517,$EY1057)))</f>
        <v>1</v>
      </c>
      <c r="FA1057" s="21" t="str">
        <f t="shared" si="248"/>
        <v/>
      </c>
      <c r="FB1057" s="112"/>
      <c r="FC1057" s="21">
        <f>IF(OR($M1057=PL①!$A$25,$M1057=PL①!$A$26,$M1057=PL①!$A$28,$M1057=PL①!$A$29),1,0)</f>
        <v>0</v>
      </c>
      <c r="FF1057" s="21">
        <f t="shared" si="249"/>
        <v>0</v>
      </c>
      <c r="FG1057" s="21">
        <f t="shared" si="250"/>
        <v>0</v>
      </c>
      <c r="FH1057" s="21">
        <f>IF(AND($AG1057=PL①!$H$29,OR(入力①申請書項目!$M1057=PL①!$A$25,入力①申請書項目!$M1057=PL①!$A$26,入力①申請書項目!$M1057=PL①!$A$27)),1,0)</f>
        <v>0</v>
      </c>
      <c r="FI1057" s="21">
        <f>IF(AND($O$69=PL②!$G$1,入力①申請書項目!$AG1057=PL①!$H$26,OR(入力①申請書項目!$M1057=PL①!$A$25,入力①申請書項目!$M1057=PL①!$A$26,入力①申請書項目!$M1057=PL①!$A$28,入力①申請書項目!$M1057=PL①!$A$29)),1,0)</f>
        <v>0</v>
      </c>
      <c r="FJ1057" s="21">
        <f>IF(AND($AT1057=PL①!$D$26,OR(入力①申請書項目!$M1057=PL①!$A$25,入力①申請書項目!$M1057=PL①!$A$26,入力①申請書項目!$M1057=PL①!$A$27)),1,0)</f>
        <v>0</v>
      </c>
      <c r="FL1057" s="37" t="str">
        <f t="shared" si="251"/>
        <v/>
      </c>
      <c r="FM1057" s="37" t="str">
        <f t="shared" si="252"/>
        <v/>
      </c>
      <c r="FN1057" s="37" t="str">
        <f t="shared" si="253"/>
        <v/>
      </c>
      <c r="FO1057" s="37" t="str">
        <f t="shared" si="254"/>
        <v/>
      </c>
      <c r="FP1057" s="37" t="str">
        <f t="shared" si="255"/>
        <v/>
      </c>
      <c r="FR1057" s="54">
        <f t="shared" si="256"/>
        <v>1</v>
      </c>
      <c r="FS1057" s="54" t="str">
        <f t="shared" si="257"/>
        <v/>
      </c>
    </row>
    <row r="1058" spans="4:175">
      <c r="D1058" s="410">
        <v>890</v>
      </c>
      <c r="E1058" s="842"/>
      <c r="F1058" s="843"/>
      <c r="G1058" s="842"/>
      <c r="H1058" s="843"/>
      <c r="I1058" s="843"/>
      <c r="J1058" s="842"/>
      <c r="K1058" s="843"/>
      <c r="L1058" s="843"/>
      <c r="M1058" s="842"/>
      <c r="N1058" s="842"/>
      <c r="O1058" s="842"/>
      <c r="P1058" s="842"/>
      <c r="Q1058" s="853"/>
      <c r="R1058" s="853"/>
      <c r="S1058" s="853"/>
      <c r="T1058" s="853"/>
      <c r="U1058" s="853"/>
      <c r="V1058" s="853"/>
      <c r="W1058" s="853"/>
      <c r="X1058" s="853"/>
      <c r="Y1058" s="853"/>
      <c r="Z1058" s="853"/>
      <c r="AA1058" s="835"/>
      <c r="AB1058" s="836"/>
      <c r="AC1058" s="836"/>
      <c r="AD1058" s="841"/>
      <c r="AE1058" s="853"/>
      <c r="AF1058" s="853"/>
      <c r="AG1058" s="842"/>
      <c r="AH1058" s="842"/>
      <c r="AI1058" s="842"/>
      <c r="AJ1058" s="842"/>
      <c r="AK1058" s="839"/>
      <c r="AL1058" s="839"/>
      <c r="AM1058" s="839"/>
      <c r="AN1058" s="853"/>
      <c r="AO1058" s="853"/>
      <c r="AP1058" s="849">
        <f t="shared" si="258"/>
        <v>0</v>
      </c>
      <c r="AQ1058" s="849"/>
      <c r="AR1058" s="849"/>
      <c r="AS1058" s="849"/>
      <c r="AT1058" s="855"/>
      <c r="AU1058" s="855"/>
      <c r="AV1058" s="834"/>
      <c r="AW1058" s="834"/>
      <c r="AX1058" s="834"/>
      <c r="AY1058" s="834"/>
      <c r="AZ1058" s="834"/>
      <c r="BA1058" s="834"/>
      <c r="BB1058" s="834"/>
      <c r="BC1058" s="834"/>
      <c r="BD1058" s="834"/>
      <c r="BE1058" s="834"/>
      <c r="BF1058" s="834"/>
      <c r="BG1058" s="842"/>
      <c r="BH1058" s="843"/>
      <c r="BI1058" s="843"/>
      <c r="ET1058" s="33"/>
      <c r="EU1058" s="37">
        <f t="shared" si="245"/>
        <v>0</v>
      </c>
      <c r="EV1058" s="37" t="str">
        <f t="shared" si="246"/>
        <v/>
      </c>
      <c r="EX1058" s="21">
        <f>IF(AND(OR($M1058=PL①!$A$25,$M1058=PL①!$A$26,$M1058=PL①!$A$27),OR($AG1058=PL①!$H$26,$AG1058=PL①!$H$27,$AG1058=PL①!$H$28)),1,0)</f>
        <v>0</v>
      </c>
      <c r="EY1058" s="21">
        <f t="shared" si="247"/>
        <v>0</v>
      </c>
      <c r="EZ1058" s="112">
        <f>IF($EY1058=0,1,IF($O$73="",0,VLOOKUP($O$73,PL②!$A$58:$P$1517,$EY1058))+IF($AD$73="",0,VLOOKUP($AD$73,PL②!$A$58:$P$1517,$EY1058))+IF($AS$73="",0,VLOOKUP($AS$73,PL②!$A$58:$P$1517,$EY1058)))</f>
        <v>1</v>
      </c>
      <c r="FA1058" s="21" t="str">
        <f t="shared" si="248"/>
        <v/>
      </c>
      <c r="FB1058" s="112"/>
      <c r="FC1058" s="21">
        <f>IF(OR($M1058=PL①!$A$25,$M1058=PL①!$A$26,$M1058=PL①!$A$28,$M1058=PL①!$A$29),1,0)</f>
        <v>0</v>
      </c>
      <c r="FF1058" s="21">
        <f t="shared" si="249"/>
        <v>0</v>
      </c>
      <c r="FG1058" s="21">
        <f t="shared" si="250"/>
        <v>0</v>
      </c>
      <c r="FH1058" s="21">
        <f>IF(AND($AG1058=PL①!$H$29,OR(入力①申請書項目!$M1058=PL①!$A$25,入力①申請書項目!$M1058=PL①!$A$26,入力①申請書項目!$M1058=PL①!$A$27)),1,0)</f>
        <v>0</v>
      </c>
      <c r="FI1058" s="21">
        <f>IF(AND($O$69=PL②!$G$1,入力①申請書項目!$AG1058=PL①!$H$26,OR(入力①申請書項目!$M1058=PL①!$A$25,入力①申請書項目!$M1058=PL①!$A$26,入力①申請書項目!$M1058=PL①!$A$28,入力①申請書項目!$M1058=PL①!$A$29)),1,0)</f>
        <v>0</v>
      </c>
      <c r="FJ1058" s="21">
        <f>IF(AND($AT1058=PL①!$D$26,OR(入力①申請書項目!$M1058=PL①!$A$25,入力①申請書項目!$M1058=PL①!$A$26,入力①申請書項目!$M1058=PL①!$A$27)),1,0)</f>
        <v>0</v>
      </c>
      <c r="FL1058" s="37" t="str">
        <f t="shared" si="251"/>
        <v/>
      </c>
      <c r="FM1058" s="37" t="str">
        <f t="shared" si="252"/>
        <v/>
      </c>
      <c r="FN1058" s="37" t="str">
        <f t="shared" si="253"/>
        <v/>
      </c>
      <c r="FO1058" s="37" t="str">
        <f t="shared" si="254"/>
        <v/>
      </c>
      <c r="FP1058" s="37" t="str">
        <f t="shared" si="255"/>
        <v/>
      </c>
      <c r="FR1058" s="54">
        <f t="shared" si="256"/>
        <v>1</v>
      </c>
      <c r="FS1058" s="54" t="str">
        <f t="shared" si="257"/>
        <v/>
      </c>
    </row>
    <row r="1059" spans="4:175">
      <c r="D1059" s="410">
        <v>891</v>
      </c>
      <c r="E1059" s="842"/>
      <c r="F1059" s="843"/>
      <c r="G1059" s="842"/>
      <c r="H1059" s="843"/>
      <c r="I1059" s="843"/>
      <c r="J1059" s="842"/>
      <c r="K1059" s="843"/>
      <c r="L1059" s="843"/>
      <c r="M1059" s="842"/>
      <c r="N1059" s="842"/>
      <c r="O1059" s="842"/>
      <c r="P1059" s="842"/>
      <c r="Q1059" s="853"/>
      <c r="R1059" s="853"/>
      <c r="S1059" s="853"/>
      <c r="T1059" s="853"/>
      <c r="U1059" s="853"/>
      <c r="V1059" s="853"/>
      <c r="W1059" s="853"/>
      <c r="X1059" s="853"/>
      <c r="Y1059" s="853"/>
      <c r="Z1059" s="853"/>
      <c r="AA1059" s="837"/>
      <c r="AB1059" s="838"/>
      <c r="AC1059" s="838"/>
      <c r="AD1059" s="841"/>
      <c r="AE1059" s="853"/>
      <c r="AF1059" s="853"/>
      <c r="AG1059" s="842"/>
      <c r="AH1059" s="842"/>
      <c r="AI1059" s="842"/>
      <c r="AJ1059" s="842"/>
      <c r="AK1059" s="839"/>
      <c r="AL1059" s="839"/>
      <c r="AM1059" s="839"/>
      <c r="AN1059" s="853"/>
      <c r="AO1059" s="853"/>
      <c r="AP1059" s="849">
        <f t="shared" si="258"/>
        <v>0</v>
      </c>
      <c r="AQ1059" s="849"/>
      <c r="AR1059" s="849"/>
      <c r="AS1059" s="849"/>
      <c r="AT1059" s="855"/>
      <c r="AU1059" s="855"/>
      <c r="AV1059" s="834"/>
      <c r="AW1059" s="834"/>
      <c r="AX1059" s="834"/>
      <c r="AY1059" s="834"/>
      <c r="AZ1059" s="834"/>
      <c r="BA1059" s="834"/>
      <c r="BB1059" s="834"/>
      <c r="BC1059" s="834"/>
      <c r="BD1059" s="834"/>
      <c r="BE1059" s="834"/>
      <c r="BF1059" s="834"/>
      <c r="BG1059" s="842"/>
      <c r="BH1059" s="843"/>
      <c r="BI1059" s="843"/>
      <c r="ET1059" s="33"/>
      <c r="EU1059" s="37">
        <f t="shared" si="245"/>
        <v>0</v>
      </c>
      <c r="EV1059" s="37" t="str">
        <f t="shared" si="246"/>
        <v/>
      </c>
      <c r="EX1059" s="21">
        <f>IF(AND(OR($M1059=PL①!$A$25,$M1059=PL①!$A$26,$M1059=PL①!$A$27),OR($AG1059=PL①!$H$26,$AG1059=PL①!$H$27,$AG1059=PL①!$H$28)),1,0)</f>
        <v>0</v>
      </c>
      <c r="EY1059" s="21">
        <f t="shared" si="247"/>
        <v>0</v>
      </c>
      <c r="EZ1059" s="112">
        <f>IF($EY1059=0,1,IF($O$73="",0,VLOOKUP($O$73,PL②!$A$58:$P$1517,$EY1059))+IF($AD$73="",0,VLOOKUP($AD$73,PL②!$A$58:$P$1517,$EY1059))+IF($AS$73="",0,VLOOKUP($AS$73,PL②!$A$58:$P$1517,$EY1059)))</f>
        <v>1</v>
      </c>
      <c r="FA1059" s="21" t="str">
        <f t="shared" si="248"/>
        <v/>
      </c>
      <c r="FB1059" s="112"/>
      <c r="FC1059" s="21">
        <f>IF(OR($M1059=PL①!$A$25,$M1059=PL①!$A$26,$M1059=PL①!$A$28,$M1059=PL①!$A$29),1,0)</f>
        <v>0</v>
      </c>
      <c r="FF1059" s="21">
        <f t="shared" si="249"/>
        <v>0</v>
      </c>
      <c r="FG1059" s="21">
        <f t="shared" si="250"/>
        <v>0</v>
      </c>
      <c r="FH1059" s="21">
        <f>IF(AND($AG1059=PL①!$H$29,OR(入力①申請書項目!$M1059=PL①!$A$25,入力①申請書項目!$M1059=PL①!$A$26,入力①申請書項目!$M1059=PL①!$A$27)),1,0)</f>
        <v>0</v>
      </c>
      <c r="FI1059" s="21">
        <f>IF(AND($O$69=PL②!$G$1,入力①申請書項目!$AG1059=PL①!$H$26,OR(入力①申請書項目!$M1059=PL①!$A$25,入力①申請書項目!$M1059=PL①!$A$26,入力①申請書項目!$M1059=PL①!$A$28,入力①申請書項目!$M1059=PL①!$A$29)),1,0)</f>
        <v>0</v>
      </c>
      <c r="FJ1059" s="21">
        <f>IF(AND($AT1059=PL①!$D$26,OR(入力①申請書項目!$M1059=PL①!$A$25,入力①申請書項目!$M1059=PL①!$A$26,入力①申請書項目!$M1059=PL①!$A$27)),1,0)</f>
        <v>0</v>
      </c>
      <c r="FL1059" s="37" t="str">
        <f t="shared" si="251"/>
        <v/>
      </c>
      <c r="FM1059" s="37" t="str">
        <f t="shared" si="252"/>
        <v/>
      </c>
      <c r="FN1059" s="37" t="str">
        <f t="shared" si="253"/>
        <v/>
      </c>
      <c r="FO1059" s="37" t="str">
        <f t="shared" si="254"/>
        <v/>
      </c>
      <c r="FP1059" s="37" t="str">
        <f t="shared" si="255"/>
        <v/>
      </c>
      <c r="FR1059" s="54">
        <f t="shared" si="256"/>
        <v>1</v>
      </c>
      <c r="FS1059" s="54" t="str">
        <f t="shared" si="257"/>
        <v/>
      </c>
    </row>
    <row r="1060" spans="4:175">
      <c r="D1060" s="410">
        <v>892</v>
      </c>
      <c r="E1060" s="842"/>
      <c r="F1060" s="843"/>
      <c r="G1060" s="842"/>
      <c r="H1060" s="843"/>
      <c r="I1060" s="843"/>
      <c r="J1060" s="842"/>
      <c r="K1060" s="843"/>
      <c r="L1060" s="843"/>
      <c r="M1060" s="842"/>
      <c r="N1060" s="842"/>
      <c r="O1060" s="842"/>
      <c r="P1060" s="842"/>
      <c r="Q1060" s="853"/>
      <c r="R1060" s="853"/>
      <c r="S1060" s="853"/>
      <c r="T1060" s="853"/>
      <c r="U1060" s="853"/>
      <c r="V1060" s="853"/>
      <c r="W1060" s="853"/>
      <c r="X1060" s="853"/>
      <c r="Y1060" s="853"/>
      <c r="Z1060" s="853"/>
      <c r="AA1060" s="835"/>
      <c r="AB1060" s="836"/>
      <c r="AC1060" s="836"/>
      <c r="AD1060" s="840"/>
      <c r="AE1060" s="840"/>
      <c r="AF1060" s="841"/>
      <c r="AG1060" s="850"/>
      <c r="AH1060" s="851"/>
      <c r="AI1060" s="851"/>
      <c r="AJ1060" s="852"/>
      <c r="AK1060" s="839"/>
      <c r="AL1060" s="839"/>
      <c r="AM1060" s="839"/>
      <c r="AN1060" s="854"/>
      <c r="AO1060" s="840"/>
      <c r="AP1060" s="849">
        <f t="shared" si="258"/>
        <v>0</v>
      </c>
      <c r="AQ1060" s="849"/>
      <c r="AR1060" s="849"/>
      <c r="AS1060" s="849"/>
      <c r="AT1060" s="847"/>
      <c r="AU1060" s="848"/>
      <c r="AV1060" s="834"/>
      <c r="AW1060" s="834"/>
      <c r="AX1060" s="834"/>
      <c r="AY1060" s="834"/>
      <c r="AZ1060" s="834"/>
      <c r="BA1060" s="834"/>
      <c r="BB1060" s="834"/>
      <c r="BC1060" s="834"/>
      <c r="BD1060" s="844"/>
      <c r="BE1060" s="845"/>
      <c r="BF1060" s="846"/>
      <c r="BG1060" s="842"/>
      <c r="BH1060" s="843"/>
      <c r="BI1060" s="843"/>
      <c r="ET1060" s="33"/>
      <c r="EU1060" s="37">
        <f t="shared" si="245"/>
        <v>0</v>
      </c>
      <c r="EV1060" s="37" t="str">
        <f t="shared" si="246"/>
        <v/>
      </c>
      <c r="EX1060" s="21">
        <f>IF(AND(OR($M1060=PL①!$A$25,$M1060=PL①!$A$26,$M1060=PL①!$A$27),OR($AG1060=PL①!$H$26,$AG1060=PL①!$H$27,$AG1060=PL①!$H$28)),1,0)</f>
        <v>0</v>
      </c>
      <c r="EY1060" s="21">
        <f t="shared" si="247"/>
        <v>0</v>
      </c>
      <c r="EZ1060" s="112">
        <f>IF($EY1060=0,1,IF($O$73="",0,VLOOKUP($O$73,PL②!$A$58:$P$1517,$EY1060))+IF($AD$73="",0,VLOOKUP($AD$73,PL②!$A$58:$P$1517,$EY1060))+IF($AS$73="",0,VLOOKUP($AS$73,PL②!$A$58:$P$1517,$EY1060)))</f>
        <v>1</v>
      </c>
      <c r="FA1060" s="21" t="str">
        <f t="shared" si="248"/>
        <v/>
      </c>
      <c r="FB1060" s="112"/>
      <c r="FC1060" s="21">
        <f>IF(OR($M1060=PL①!$A$25,$M1060=PL①!$A$26,$M1060=PL①!$A$28,$M1060=PL①!$A$29),1,0)</f>
        <v>0</v>
      </c>
      <c r="FF1060" s="21">
        <f t="shared" si="249"/>
        <v>0</v>
      </c>
      <c r="FG1060" s="21">
        <f t="shared" si="250"/>
        <v>0</v>
      </c>
      <c r="FH1060" s="21">
        <f>IF(AND($AG1060=PL①!$H$29,OR(入力①申請書項目!$M1060=PL①!$A$25,入力①申請書項目!$M1060=PL①!$A$26,入力①申請書項目!$M1060=PL①!$A$27)),1,0)</f>
        <v>0</v>
      </c>
      <c r="FI1060" s="21">
        <f>IF(AND($O$69=PL②!$G$1,入力①申請書項目!$AG1060=PL①!$H$26,OR(入力①申請書項目!$M1060=PL①!$A$25,入力①申請書項目!$M1060=PL①!$A$26,入力①申請書項目!$M1060=PL①!$A$28,入力①申請書項目!$M1060=PL①!$A$29)),1,0)</f>
        <v>0</v>
      </c>
      <c r="FJ1060" s="21">
        <f>IF(AND($AT1060=PL①!$D$26,OR(入力①申請書項目!$M1060=PL①!$A$25,入力①申請書項目!$M1060=PL①!$A$26,入力①申請書項目!$M1060=PL①!$A$27)),1,0)</f>
        <v>0</v>
      </c>
      <c r="FL1060" s="37" t="str">
        <f t="shared" si="251"/>
        <v/>
      </c>
      <c r="FM1060" s="37" t="str">
        <f t="shared" si="252"/>
        <v/>
      </c>
      <c r="FN1060" s="37" t="str">
        <f t="shared" si="253"/>
        <v/>
      </c>
      <c r="FO1060" s="37" t="str">
        <f t="shared" si="254"/>
        <v/>
      </c>
      <c r="FP1060" s="37" t="str">
        <f t="shared" si="255"/>
        <v/>
      </c>
      <c r="FR1060" s="54">
        <f t="shared" si="256"/>
        <v>1</v>
      </c>
      <c r="FS1060" s="54" t="str">
        <f t="shared" si="257"/>
        <v/>
      </c>
    </row>
    <row r="1061" spans="4:175">
      <c r="D1061" s="410">
        <v>893</v>
      </c>
      <c r="E1061" s="842"/>
      <c r="F1061" s="843"/>
      <c r="G1061" s="842"/>
      <c r="H1061" s="843"/>
      <c r="I1061" s="843"/>
      <c r="J1061" s="842"/>
      <c r="K1061" s="843"/>
      <c r="L1061" s="843"/>
      <c r="M1061" s="842"/>
      <c r="N1061" s="842"/>
      <c r="O1061" s="842"/>
      <c r="P1061" s="842"/>
      <c r="Q1061" s="853"/>
      <c r="R1061" s="853"/>
      <c r="S1061" s="853"/>
      <c r="T1061" s="853"/>
      <c r="U1061" s="853"/>
      <c r="V1061" s="853"/>
      <c r="W1061" s="853"/>
      <c r="X1061" s="853"/>
      <c r="Y1061" s="853"/>
      <c r="Z1061" s="853"/>
      <c r="AA1061" s="835"/>
      <c r="AB1061" s="836"/>
      <c r="AC1061" s="836"/>
      <c r="AD1061" s="841"/>
      <c r="AE1061" s="853"/>
      <c r="AF1061" s="853"/>
      <c r="AG1061" s="842"/>
      <c r="AH1061" s="842"/>
      <c r="AI1061" s="842"/>
      <c r="AJ1061" s="842"/>
      <c r="AK1061" s="839"/>
      <c r="AL1061" s="839"/>
      <c r="AM1061" s="839"/>
      <c r="AN1061" s="853"/>
      <c r="AO1061" s="853"/>
      <c r="AP1061" s="849">
        <f t="shared" si="258"/>
        <v>0</v>
      </c>
      <c r="AQ1061" s="849"/>
      <c r="AR1061" s="849"/>
      <c r="AS1061" s="849"/>
      <c r="AT1061" s="855"/>
      <c r="AU1061" s="855"/>
      <c r="AV1061" s="834"/>
      <c r="AW1061" s="834"/>
      <c r="AX1061" s="834"/>
      <c r="AY1061" s="834"/>
      <c r="AZ1061" s="834"/>
      <c r="BA1061" s="834"/>
      <c r="BB1061" s="834"/>
      <c r="BC1061" s="834"/>
      <c r="BD1061" s="834"/>
      <c r="BE1061" s="834"/>
      <c r="BF1061" s="834"/>
      <c r="BG1061" s="842"/>
      <c r="BH1061" s="843"/>
      <c r="BI1061" s="843"/>
      <c r="ET1061" s="33"/>
      <c r="EU1061" s="37">
        <f t="shared" si="245"/>
        <v>0</v>
      </c>
      <c r="EV1061" s="37" t="str">
        <f t="shared" si="246"/>
        <v/>
      </c>
      <c r="EX1061" s="21">
        <f>IF(AND(OR($M1061=PL①!$A$25,$M1061=PL①!$A$26,$M1061=PL①!$A$27),OR($AG1061=PL①!$H$26,$AG1061=PL①!$H$27,$AG1061=PL①!$H$28)),1,0)</f>
        <v>0</v>
      </c>
      <c r="EY1061" s="21">
        <f t="shared" si="247"/>
        <v>0</v>
      </c>
      <c r="EZ1061" s="112">
        <f>IF($EY1061=0,1,IF($O$73="",0,VLOOKUP($O$73,PL②!$A$58:$P$1517,$EY1061))+IF($AD$73="",0,VLOOKUP($AD$73,PL②!$A$58:$P$1517,$EY1061))+IF($AS$73="",0,VLOOKUP($AS$73,PL②!$A$58:$P$1517,$EY1061)))</f>
        <v>1</v>
      </c>
      <c r="FA1061" s="21" t="str">
        <f t="shared" si="248"/>
        <v/>
      </c>
      <c r="FB1061" s="112"/>
      <c r="FC1061" s="21">
        <f>IF(OR($M1061=PL①!$A$25,$M1061=PL①!$A$26,$M1061=PL①!$A$28,$M1061=PL①!$A$29),1,0)</f>
        <v>0</v>
      </c>
      <c r="FF1061" s="21">
        <f t="shared" si="249"/>
        <v>0</v>
      </c>
      <c r="FG1061" s="21">
        <f t="shared" si="250"/>
        <v>0</v>
      </c>
      <c r="FH1061" s="21">
        <f>IF(AND($AG1061=PL①!$H$29,OR(入力①申請書項目!$M1061=PL①!$A$25,入力①申請書項目!$M1061=PL①!$A$26,入力①申請書項目!$M1061=PL①!$A$27)),1,0)</f>
        <v>0</v>
      </c>
      <c r="FI1061" s="21">
        <f>IF(AND($O$69=PL②!$G$1,入力①申請書項目!$AG1061=PL①!$H$26,OR(入力①申請書項目!$M1061=PL①!$A$25,入力①申請書項目!$M1061=PL①!$A$26,入力①申請書項目!$M1061=PL①!$A$28,入力①申請書項目!$M1061=PL①!$A$29)),1,0)</f>
        <v>0</v>
      </c>
      <c r="FJ1061" s="21">
        <f>IF(AND($AT1061=PL①!$D$26,OR(入力①申請書項目!$M1061=PL①!$A$25,入力①申請書項目!$M1061=PL①!$A$26,入力①申請書項目!$M1061=PL①!$A$27)),1,0)</f>
        <v>0</v>
      </c>
      <c r="FL1061" s="37" t="str">
        <f t="shared" si="251"/>
        <v/>
      </c>
      <c r="FM1061" s="37" t="str">
        <f t="shared" si="252"/>
        <v/>
      </c>
      <c r="FN1061" s="37" t="str">
        <f t="shared" si="253"/>
        <v/>
      </c>
      <c r="FO1061" s="37" t="str">
        <f t="shared" si="254"/>
        <v/>
      </c>
      <c r="FP1061" s="37" t="str">
        <f t="shared" si="255"/>
        <v/>
      </c>
      <c r="FR1061" s="54">
        <f t="shared" si="256"/>
        <v>1</v>
      </c>
      <c r="FS1061" s="54" t="str">
        <f t="shared" si="257"/>
        <v/>
      </c>
    </row>
    <row r="1062" spans="4:175">
      <c r="D1062" s="410">
        <v>894</v>
      </c>
      <c r="E1062" s="842"/>
      <c r="F1062" s="843"/>
      <c r="G1062" s="842"/>
      <c r="H1062" s="843"/>
      <c r="I1062" s="843"/>
      <c r="J1062" s="842"/>
      <c r="K1062" s="843"/>
      <c r="L1062" s="843"/>
      <c r="M1062" s="842"/>
      <c r="N1062" s="842"/>
      <c r="O1062" s="842"/>
      <c r="P1062" s="842"/>
      <c r="Q1062" s="853"/>
      <c r="R1062" s="853"/>
      <c r="S1062" s="853"/>
      <c r="T1062" s="853"/>
      <c r="U1062" s="853"/>
      <c r="V1062" s="853"/>
      <c r="W1062" s="853"/>
      <c r="X1062" s="853"/>
      <c r="Y1062" s="853"/>
      <c r="Z1062" s="853"/>
      <c r="AA1062" s="837"/>
      <c r="AB1062" s="838"/>
      <c r="AC1062" s="838"/>
      <c r="AD1062" s="841"/>
      <c r="AE1062" s="853"/>
      <c r="AF1062" s="853"/>
      <c r="AG1062" s="842"/>
      <c r="AH1062" s="842"/>
      <c r="AI1062" s="842"/>
      <c r="AJ1062" s="842"/>
      <c r="AK1062" s="839"/>
      <c r="AL1062" s="839"/>
      <c r="AM1062" s="839"/>
      <c r="AN1062" s="853"/>
      <c r="AO1062" s="853"/>
      <c r="AP1062" s="849">
        <f t="shared" si="258"/>
        <v>0</v>
      </c>
      <c r="AQ1062" s="849"/>
      <c r="AR1062" s="849"/>
      <c r="AS1062" s="849"/>
      <c r="AT1062" s="855"/>
      <c r="AU1062" s="855"/>
      <c r="AV1062" s="834"/>
      <c r="AW1062" s="834"/>
      <c r="AX1062" s="834"/>
      <c r="AY1062" s="834"/>
      <c r="AZ1062" s="834"/>
      <c r="BA1062" s="834"/>
      <c r="BB1062" s="834"/>
      <c r="BC1062" s="834"/>
      <c r="BD1062" s="834"/>
      <c r="BE1062" s="834"/>
      <c r="BF1062" s="834"/>
      <c r="BG1062" s="842"/>
      <c r="BH1062" s="843"/>
      <c r="BI1062" s="843"/>
      <c r="ET1062" s="33"/>
      <c r="EU1062" s="37">
        <f t="shared" si="245"/>
        <v>0</v>
      </c>
      <c r="EV1062" s="37" t="str">
        <f t="shared" si="246"/>
        <v/>
      </c>
      <c r="EX1062" s="21">
        <f>IF(AND(OR($M1062=PL①!$A$25,$M1062=PL①!$A$26,$M1062=PL①!$A$27),OR($AG1062=PL①!$H$26,$AG1062=PL①!$H$27,$AG1062=PL①!$H$28)),1,0)</f>
        <v>0</v>
      </c>
      <c r="EY1062" s="21">
        <f t="shared" si="247"/>
        <v>0</v>
      </c>
      <c r="EZ1062" s="112">
        <f>IF($EY1062=0,1,IF($O$73="",0,VLOOKUP($O$73,PL②!$A$58:$P$1517,$EY1062))+IF($AD$73="",0,VLOOKUP($AD$73,PL②!$A$58:$P$1517,$EY1062))+IF($AS$73="",0,VLOOKUP($AS$73,PL②!$A$58:$P$1517,$EY1062)))</f>
        <v>1</v>
      </c>
      <c r="FA1062" s="21" t="str">
        <f t="shared" si="248"/>
        <v/>
      </c>
      <c r="FB1062" s="112"/>
      <c r="FC1062" s="21">
        <f>IF(OR($M1062=PL①!$A$25,$M1062=PL①!$A$26,$M1062=PL①!$A$28,$M1062=PL①!$A$29),1,0)</f>
        <v>0</v>
      </c>
      <c r="FF1062" s="21">
        <f t="shared" si="249"/>
        <v>0</v>
      </c>
      <c r="FG1062" s="21">
        <f t="shared" si="250"/>
        <v>0</v>
      </c>
      <c r="FH1062" s="21">
        <f>IF(AND($AG1062=PL①!$H$29,OR(入力①申請書項目!$M1062=PL①!$A$25,入力①申請書項目!$M1062=PL①!$A$26,入力①申請書項目!$M1062=PL①!$A$27)),1,0)</f>
        <v>0</v>
      </c>
      <c r="FI1062" s="21">
        <f>IF(AND($O$69=PL②!$G$1,入力①申請書項目!$AG1062=PL①!$H$26,OR(入力①申請書項目!$M1062=PL①!$A$25,入力①申請書項目!$M1062=PL①!$A$26,入力①申請書項目!$M1062=PL①!$A$28,入力①申請書項目!$M1062=PL①!$A$29)),1,0)</f>
        <v>0</v>
      </c>
      <c r="FJ1062" s="21">
        <f>IF(AND($AT1062=PL①!$D$26,OR(入力①申請書項目!$M1062=PL①!$A$25,入力①申請書項目!$M1062=PL①!$A$26,入力①申請書項目!$M1062=PL①!$A$27)),1,0)</f>
        <v>0</v>
      </c>
      <c r="FL1062" s="37" t="str">
        <f t="shared" si="251"/>
        <v/>
      </c>
      <c r="FM1062" s="37" t="str">
        <f t="shared" si="252"/>
        <v/>
      </c>
      <c r="FN1062" s="37" t="str">
        <f t="shared" si="253"/>
        <v/>
      </c>
      <c r="FO1062" s="37" t="str">
        <f t="shared" si="254"/>
        <v/>
      </c>
      <c r="FP1062" s="37" t="str">
        <f t="shared" si="255"/>
        <v/>
      </c>
      <c r="FR1062" s="54">
        <f t="shared" si="256"/>
        <v>1</v>
      </c>
      <c r="FS1062" s="54" t="str">
        <f t="shared" si="257"/>
        <v/>
      </c>
    </row>
    <row r="1063" spans="4:175">
      <c r="D1063" s="410">
        <v>895</v>
      </c>
      <c r="E1063" s="842"/>
      <c r="F1063" s="843"/>
      <c r="G1063" s="842"/>
      <c r="H1063" s="843"/>
      <c r="I1063" s="843"/>
      <c r="J1063" s="842"/>
      <c r="K1063" s="843"/>
      <c r="L1063" s="843"/>
      <c r="M1063" s="842"/>
      <c r="N1063" s="842"/>
      <c r="O1063" s="842"/>
      <c r="P1063" s="842"/>
      <c r="Q1063" s="853"/>
      <c r="R1063" s="853"/>
      <c r="S1063" s="853"/>
      <c r="T1063" s="853"/>
      <c r="U1063" s="853"/>
      <c r="V1063" s="853"/>
      <c r="W1063" s="853"/>
      <c r="X1063" s="853"/>
      <c r="Y1063" s="853"/>
      <c r="Z1063" s="853"/>
      <c r="AA1063" s="835"/>
      <c r="AB1063" s="836"/>
      <c r="AC1063" s="836"/>
      <c r="AD1063" s="840"/>
      <c r="AE1063" s="840"/>
      <c r="AF1063" s="841"/>
      <c r="AG1063" s="850"/>
      <c r="AH1063" s="851"/>
      <c r="AI1063" s="851"/>
      <c r="AJ1063" s="852"/>
      <c r="AK1063" s="839"/>
      <c r="AL1063" s="839"/>
      <c r="AM1063" s="839"/>
      <c r="AN1063" s="854"/>
      <c r="AO1063" s="840"/>
      <c r="AP1063" s="849">
        <f t="shared" si="258"/>
        <v>0</v>
      </c>
      <c r="AQ1063" s="849"/>
      <c r="AR1063" s="849"/>
      <c r="AS1063" s="849"/>
      <c r="AT1063" s="847"/>
      <c r="AU1063" s="848"/>
      <c r="AV1063" s="834"/>
      <c r="AW1063" s="834"/>
      <c r="AX1063" s="834"/>
      <c r="AY1063" s="834"/>
      <c r="AZ1063" s="834"/>
      <c r="BA1063" s="834"/>
      <c r="BB1063" s="834"/>
      <c r="BC1063" s="834"/>
      <c r="BD1063" s="844"/>
      <c r="BE1063" s="845"/>
      <c r="BF1063" s="846"/>
      <c r="BG1063" s="842"/>
      <c r="BH1063" s="843"/>
      <c r="BI1063" s="843"/>
      <c r="ET1063" s="33"/>
      <c r="EU1063" s="37">
        <f t="shared" si="245"/>
        <v>0</v>
      </c>
      <c r="EV1063" s="37" t="str">
        <f t="shared" si="246"/>
        <v/>
      </c>
      <c r="EX1063" s="21">
        <f>IF(AND(OR($M1063=PL①!$A$25,$M1063=PL①!$A$26,$M1063=PL①!$A$27),OR($AG1063=PL①!$H$26,$AG1063=PL①!$H$27,$AG1063=PL①!$H$28)),1,0)</f>
        <v>0</v>
      </c>
      <c r="EY1063" s="21">
        <f t="shared" si="247"/>
        <v>0</v>
      </c>
      <c r="EZ1063" s="112">
        <f>IF($EY1063=0,1,IF($O$73="",0,VLOOKUP($O$73,PL②!$A$58:$P$1517,$EY1063))+IF($AD$73="",0,VLOOKUP($AD$73,PL②!$A$58:$P$1517,$EY1063))+IF($AS$73="",0,VLOOKUP($AS$73,PL②!$A$58:$P$1517,$EY1063)))</f>
        <v>1</v>
      </c>
      <c r="FA1063" s="21" t="str">
        <f t="shared" si="248"/>
        <v/>
      </c>
      <c r="FB1063" s="112"/>
      <c r="FC1063" s="21">
        <f>IF(OR($M1063=PL①!$A$25,$M1063=PL①!$A$26,$M1063=PL①!$A$28,$M1063=PL①!$A$29),1,0)</f>
        <v>0</v>
      </c>
      <c r="FF1063" s="21">
        <f t="shared" si="249"/>
        <v>0</v>
      </c>
      <c r="FG1063" s="21">
        <f t="shared" si="250"/>
        <v>0</v>
      </c>
      <c r="FH1063" s="21">
        <f>IF(AND($AG1063=PL①!$H$29,OR(入力①申請書項目!$M1063=PL①!$A$25,入力①申請書項目!$M1063=PL①!$A$26,入力①申請書項目!$M1063=PL①!$A$27)),1,0)</f>
        <v>0</v>
      </c>
      <c r="FI1063" s="21">
        <f>IF(AND($O$69=PL②!$G$1,入力①申請書項目!$AG1063=PL①!$H$26,OR(入力①申請書項目!$M1063=PL①!$A$25,入力①申請書項目!$M1063=PL①!$A$26,入力①申請書項目!$M1063=PL①!$A$28,入力①申請書項目!$M1063=PL①!$A$29)),1,0)</f>
        <v>0</v>
      </c>
      <c r="FJ1063" s="21">
        <f>IF(AND($AT1063=PL①!$D$26,OR(入力①申請書項目!$M1063=PL①!$A$25,入力①申請書項目!$M1063=PL①!$A$26,入力①申請書項目!$M1063=PL①!$A$27)),1,0)</f>
        <v>0</v>
      </c>
      <c r="FL1063" s="37" t="str">
        <f t="shared" si="251"/>
        <v/>
      </c>
      <c r="FM1063" s="37" t="str">
        <f t="shared" si="252"/>
        <v/>
      </c>
      <c r="FN1063" s="37" t="str">
        <f t="shared" si="253"/>
        <v/>
      </c>
      <c r="FO1063" s="37" t="str">
        <f t="shared" si="254"/>
        <v/>
      </c>
      <c r="FP1063" s="37" t="str">
        <f t="shared" si="255"/>
        <v/>
      </c>
      <c r="FR1063" s="54">
        <f t="shared" si="256"/>
        <v>1</v>
      </c>
      <c r="FS1063" s="54" t="str">
        <f t="shared" si="257"/>
        <v/>
      </c>
    </row>
    <row r="1064" spans="4:175">
      <c r="D1064" s="410">
        <v>896</v>
      </c>
      <c r="E1064" s="842"/>
      <c r="F1064" s="843"/>
      <c r="G1064" s="842"/>
      <c r="H1064" s="843"/>
      <c r="I1064" s="843"/>
      <c r="J1064" s="842"/>
      <c r="K1064" s="843"/>
      <c r="L1064" s="843"/>
      <c r="M1064" s="842"/>
      <c r="N1064" s="842"/>
      <c r="O1064" s="842"/>
      <c r="P1064" s="842"/>
      <c r="Q1064" s="853"/>
      <c r="R1064" s="853"/>
      <c r="S1064" s="853"/>
      <c r="T1064" s="853"/>
      <c r="U1064" s="853"/>
      <c r="V1064" s="853"/>
      <c r="W1064" s="853"/>
      <c r="X1064" s="853"/>
      <c r="Y1064" s="853"/>
      <c r="Z1064" s="853"/>
      <c r="AA1064" s="835"/>
      <c r="AB1064" s="836"/>
      <c r="AC1064" s="836"/>
      <c r="AD1064" s="841"/>
      <c r="AE1064" s="853"/>
      <c r="AF1064" s="853"/>
      <c r="AG1064" s="842"/>
      <c r="AH1064" s="842"/>
      <c r="AI1064" s="842"/>
      <c r="AJ1064" s="842"/>
      <c r="AK1064" s="839"/>
      <c r="AL1064" s="839"/>
      <c r="AM1064" s="839"/>
      <c r="AN1064" s="853"/>
      <c r="AO1064" s="853"/>
      <c r="AP1064" s="849">
        <f t="shared" si="258"/>
        <v>0</v>
      </c>
      <c r="AQ1064" s="849"/>
      <c r="AR1064" s="849"/>
      <c r="AS1064" s="849"/>
      <c r="AT1064" s="855"/>
      <c r="AU1064" s="855"/>
      <c r="AV1064" s="834"/>
      <c r="AW1064" s="834"/>
      <c r="AX1064" s="834"/>
      <c r="AY1064" s="834"/>
      <c r="AZ1064" s="834"/>
      <c r="BA1064" s="834"/>
      <c r="BB1064" s="834"/>
      <c r="BC1064" s="834"/>
      <c r="BD1064" s="834"/>
      <c r="BE1064" s="834"/>
      <c r="BF1064" s="834"/>
      <c r="BG1064" s="842"/>
      <c r="BH1064" s="843"/>
      <c r="BI1064" s="843"/>
      <c r="ET1064" s="33"/>
      <c r="EU1064" s="37">
        <f t="shared" si="245"/>
        <v>0</v>
      </c>
      <c r="EV1064" s="37" t="str">
        <f t="shared" si="246"/>
        <v/>
      </c>
      <c r="EX1064" s="21">
        <f>IF(AND(OR($M1064=PL①!$A$25,$M1064=PL①!$A$26,$M1064=PL①!$A$27),OR($AG1064=PL①!$H$26,$AG1064=PL①!$H$27,$AG1064=PL①!$H$28)),1,0)</f>
        <v>0</v>
      </c>
      <c r="EY1064" s="21">
        <f t="shared" si="247"/>
        <v>0</v>
      </c>
      <c r="EZ1064" s="112">
        <f>IF($EY1064=0,1,IF($O$73="",0,VLOOKUP($O$73,PL②!$A$58:$P$1517,$EY1064))+IF($AD$73="",0,VLOOKUP($AD$73,PL②!$A$58:$P$1517,$EY1064))+IF($AS$73="",0,VLOOKUP($AS$73,PL②!$A$58:$P$1517,$EY1064)))</f>
        <v>1</v>
      </c>
      <c r="FA1064" s="21" t="str">
        <f t="shared" si="248"/>
        <v/>
      </c>
      <c r="FB1064" s="112"/>
      <c r="FC1064" s="21">
        <f>IF(OR($M1064=PL①!$A$25,$M1064=PL①!$A$26,$M1064=PL①!$A$28,$M1064=PL①!$A$29),1,0)</f>
        <v>0</v>
      </c>
      <c r="FF1064" s="21">
        <f t="shared" si="249"/>
        <v>0</v>
      </c>
      <c r="FG1064" s="21">
        <f t="shared" si="250"/>
        <v>0</v>
      </c>
      <c r="FH1064" s="21">
        <f>IF(AND($AG1064=PL①!$H$29,OR(入力①申請書項目!$M1064=PL①!$A$25,入力①申請書項目!$M1064=PL①!$A$26,入力①申請書項目!$M1064=PL①!$A$27)),1,0)</f>
        <v>0</v>
      </c>
      <c r="FI1064" s="21">
        <f>IF(AND($O$69=PL②!$G$1,入力①申請書項目!$AG1064=PL①!$H$26,OR(入力①申請書項目!$M1064=PL①!$A$25,入力①申請書項目!$M1064=PL①!$A$26,入力①申請書項目!$M1064=PL①!$A$28,入力①申請書項目!$M1064=PL①!$A$29)),1,0)</f>
        <v>0</v>
      </c>
      <c r="FJ1064" s="21">
        <f>IF(AND($AT1064=PL①!$D$26,OR(入力①申請書項目!$M1064=PL①!$A$25,入力①申請書項目!$M1064=PL①!$A$26,入力①申請書項目!$M1064=PL①!$A$27)),1,0)</f>
        <v>0</v>
      </c>
      <c r="FL1064" s="37" t="str">
        <f t="shared" si="251"/>
        <v/>
      </c>
      <c r="FM1064" s="37" t="str">
        <f t="shared" si="252"/>
        <v/>
      </c>
      <c r="FN1064" s="37" t="str">
        <f t="shared" si="253"/>
        <v/>
      </c>
      <c r="FO1064" s="37" t="str">
        <f t="shared" si="254"/>
        <v/>
      </c>
      <c r="FP1064" s="37" t="str">
        <f t="shared" si="255"/>
        <v/>
      </c>
      <c r="FR1064" s="54">
        <f t="shared" si="256"/>
        <v>1</v>
      </c>
      <c r="FS1064" s="54" t="str">
        <f t="shared" si="257"/>
        <v/>
      </c>
    </row>
    <row r="1065" spans="4:175">
      <c r="D1065" s="410">
        <v>897</v>
      </c>
      <c r="E1065" s="842"/>
      <c r="F1065" s="843"/>
      <c r="G1065" s="842"/>
      <c r="H1065" s="843"/>
      <c r="I1065" s="843"/>
      <c r="J1065" s="842"/>
      <c r="K1065" s="843"/>
      <c r="L1065" s="843"/>
      <c r="M1065" s="842"/>
      <c r="N1065" s="842"/>
      <c r="O1065" s="842"/>
      <c r="P1065" s="842"/>
      <c r="Q1065" s="853"/>
      <c r="R1065" s="853"/>
      <c r="S1065" s="853"/>
      <c r="T1065" s="853"/>
      <c r="U1065" s="853"/>
      <c r="V1065" s="853"/>
      <c r="W1065" s="853"/>
      <c r="X1065" s="853"/>
      <c r="Y1065" s="853"/>
      <c r="Z1065" s="853"/>
      <c r="AA1065" s="837"/>
      <c r="AB1065" s="838"/>
      <c r="AC1065" s="838"/>
      <c r="AD1065" s="841"/>
      <c r="AE1065" s="853"/>
      <c r="AF1065" s="853"/>
      <c r="AG1065" s="842"/>
      <c r="AH1065" s="842"/>
      <c r="AI1065" s="842"/>
      <c r="AJ1065" s="842"/>
      <c r="AK1065" s="839"/>
      <c r="AL1065" s="839"/>
      <c r="AM1065" s="839"/>
      <c r="AN1065" s="853"/>
      <c r="AO1065" s="853"/>
      <c r="AP1065" s="849">
        <f t="shared" si="258"/>
        <v>0</v>
      </c>
      <c r="AQ1065" s="849"/>
      <c r="AR1065" s="849"/>
      <c r="AS1065" s="849"/>
      <c r="AT1065" s="855"/>
      <c r="AU1065" s="855"/>
      <c r="AV1065" s="834"/>
      <c r="AW1065" s="834"/>
      <c r="AX1065" s="834"/>
      <c r="AY1065" s="834"/>
      <c r="AZ1065" s="834"/>
      <c r="BA1065" s="834"/>
      <c r="BB1065" s="834"/>
      <c r="BC1065" s="834"/>
      <c r="BD1065" s="834"/>
      <c r="BE1065" s="834"/>
      <c r="BF1065" s="834"/>
      <c r="BG1065" s="842"/>
      <c r="BH1065" s="843"/>
      <c r="BI1065" s="843"/>
      <c r="ET1065" s="33"/>
      <c r="EU1065" s="37">
        <f t="shared" si="245"/>
        <v>0</v>
      </c>
      <c r="EV1065" s="37" t="str">
        <f t="shared" si="246"/>
        <v/>
      </c>
      <c r="EX1065" s="21">
        <f>IF(AND(OR($M1065=PL①!$A$25,$M1065=PL①!$A$26,$M1065=PL①!$A$27),OR($AG1065=PL①!$H$26,$AG1065=PL①!$H$27,$AG1065=PL①!$H$28)),1,0)</f>
        <v>0</v>
      </c>
      <c r="EY1065" s="21">
        <f t="shared" si="247"/>
        <v>0</v>
      </c>
      <c r="EZ1065" s="112">
        <f>IF($EY1065=0,1,IF($O$73="",0,VLOOKUP($O$73,PL②!$A$58:$P$1517,$EY1065))+IF($AD$73="",0,VLOOKUP($AD$73,PL②!$A$58:$P$1517,$EY1065))+IF($AS$73="",0,VLOOKUP($AS$73,PL②!$A$58:$P$1517,$EY1065)))</f>
        <v>1</v>
      </c>
      <c r="FA1065" s="21" t="str">
        <f t="shared" si="248"/>
        <v/>
      </c>
      <c r="FB1065" s="112"/>
      <c r="FC1065" s="21">
        <f>IF(OR($M1065=PL①!$A$25,$M1065=PL①!$A$26,$M1065=PL①!$A$28,$M1065=PL①!$A$29),1,0)</f>
        <v>0</v>
      </c>
      <c r="FF1065" s="21">
        <f t="shared" si="249"/>
        <v>0</v>
      </c>
      <c r="FG1065" s="21">
        <f t="shared" si="250"/>
        <v>0</v>
      </c>
      <c r="FH1065" s="21">
        <f>IF(AND($AG1065=PL①!$H$29,OR(入力①申請書項目!$M1065=PL①!$A$25,入力①申請書項目!$M1065=PL①!$A$26,入力①申請書項目!$M1065=PL①!$A$27)),1,0)</f>
        <v>0</v>
      </c>
      <c r="FI1065" s="21">
        <f>IF(AND($O$69=PL②!$G$1,入力①申請書項目!$AG1065=PL①!$H$26,OR(入力①申請書項目!$M1065=PL①!$A$25,入力①申請書項目!$M1065=PL①!$A$26,入力①申請書項目!$M1065=PL①!$A$28,入力①申請書項目!$M1065=PL①!$A$29)),1,0)</f>
        <v>0</v>
      </c>
      <c r="FJ1065" s="21">
        <f>IF(AND($AT1065=PL①!$D$26,OR(入力①申請書項目!$M1065=PL①!$A$25,入力①申請書項目!$M1065=PL①!$A$26,入力①申請書項目!$M1065=PL①!$A$27)),1,0)</f>
        <v>0</v>
      </c>
      <c r="FL1065" s="37" t="str">
        <f t="shared" si="251"/>
        <v/>
      </c>
      <c r="FM1065" s="37" t="str">
        <f t="shared" si="252"/>
        <v/>
      </c>
      <c r="FN1065" s="37" t="str">
        <f t="shared" si="253"/>
        <v/>
      </c>
      <c r="FO1065" s="37" t="str">
        <f t="shared" si="254"/>
        <v/>
      </c>
      <c r="FP1065" s="37" t="str">
        <f t="shared" si="255"/>
        <v/>
      </c>
      <c r="FR1065" s="54">
        <f t="shared" si="256"/>
        <v>1</v>
      </c>
      <c r="FS1065" s="54" t="str">
        <f t="shared" si="257"/>
        <v/>
      </c>
    </row>
    <row r="1066" spans="4:175">
      <c r="D1066" s="410">
        <v>898</v>
      </c>
      <c r="E1066" s="842"/>
      <c r="F1066" s="843"/>
      <c r="G1066" s="842"/>
      <c r="H1066" s="843"/>
      <c r="I1066" s="843"/>
      <c r="J1066" s="842"/>
      <c r="K1066" s="843"/>
      <c r="L1066" s="843"/>
      <c r="M1066" s="842"/>
      <c r="N1066" s="842"/>
      <c r="O1066" s="842"/>
      <c r="P1066" s="842"/>
      <c r="Q1066" s="853"/>
      <c r="R1066" s="853"/>
      <c r="S1066" s="853"/>
      <c r="T1066" s="853"/>
      <c r="U1066" s="853"/>
      <c r="V1066" s="853"/>
      <c r="W1066" s="853"/>
      <c r="X1066" s="853"/>
      <c r="Y1066" s="853"/>
      <c r="Z1066" s="853"/>
      <c r="AA1066" s="835"/>
      <c r="AB1066" s="836"/>
      <c r="AC1066" s="836"/>
      <c r="AD1066" s="840"/>
      <c r="AE1066" s="840"/>
      <c r="AF1066" s="841"/>
      <c r="AG1066" s="850"/>
      <c r="AH1066" s="851"/>
      <c r="AI1066" s="851"/>
      <c r="AJ1066" s="852"/>
      <c r="AK1066" s="839"/>
      <c r="AL1066" s="839"/>
      <c r="AM1066" s="839"/>
      <c r="AN1066" s="854"/>
      <c r="AO1066" s="840"/>
      <c r="AP1066" s="849">
        <f t="shared" si="258"/>
        <v>0</v>
      </c>
      <c r="AQ1066" s="849"/>
      <c r="AR1066" s="849"/>
      <c r="AS1066" s="849"/>
      <c r="AT1066" s="847"/>
      <c r="AU1066" s="848"/>
      <c r="AV1066" s="834"/>
      <c r="AW1066" s="834"/>
      <c r="AX1066" s="834"/>
      <c r="AY1066" s="834"/>
      <c r="AZ1066" s="834"/>
      <c r="BA1066" s="834"/>
      <c r="BB1066" s="834"/>
      <c r="BC1066" s="834"/>
      <c r="BD1066" s="844"/>
      <c r="BE1066" s="845"/>
      <c r="BF1066" s="846"/>
      <c r="BG1066" s="842"/>
      <c r="BH1066" s="843"/>
      <c r="BI1066" s="843"/>
      <c r="ET1066" s="33"/>
      <c r="EU1066" s="37">
        <f t="shared" si="245"/>
        <v>0</v>
      </c>
      <c r="EV1066" s="37" t="str">
        <f t="shared" si="246"/>
        <v/>
      </c>
      <c r="EX1066" s="21">
        <f>IF(AND(OR($M1066=PL①!$A$25,$M1066=PL①!$A$26,$M1066=PL①!$A$27),OR($AG1066=PL①!$H$26,$AG1066=PL①!$H$27,$AG1066=PL①!$H$28)),1,0)</f>
        <v>0</v>
      </c>
      <c r="EY1066" s="21">
        <f t="shared" si="247"/>
        <v>0</v>
      </c>
      <c r="EZ1066" s="112">
        <f>IF($EY1066=0,1,IF($O$73="",0,VLOOKUP($O$73,PL②!$A$58:$P$1517,$EY1066))+IF($AD$73="",0,VLOOKUP($AD$73,PL②!$A$58:$P$1517,$EY1066))+IF($AS$73="",0,VLOOKUP($AS$73,PL②!$A$58:$P$1517,$EY1066)))</f>
        <v>1</v>
      </c>
      <c r="FA1066" s="21" t="str">
        <f t="shared" si="248"/>
        <v/>
      </c>
      <c r="FB1066" s="112"/>
      <c r="FC1066" s="21">
        <f>IF(OR($M1066=PL①!$A$25,$M1066=PL①!$A$26,$M1066=PL①!$A$28,$M1066=PL①!$A$29),1,0)</f>
        <v>0</v>
      </c>
      <c r="FF1066" s="21">
        <f t="shared" si="249"/>
        <v>0</v>
      </c>
      <c r="FG1066" s="21">
        <f t="shared" si="250"/>
        <v>0</v>
      </c>
      <c r="FH1066" s="21">
        <f>IF(AND($AG1066=PL①!$H$29,OR(入力①申請書項目!$M1066=PL①!$A$25,入力①申請書項目!$M1066=PL①!$A$26,入力①申請書項目!$M1066=PL①!$A$27)),1,0)</f>
        <v>0</v>
      </c>
      <c r="FI1066" s="21">
        <f>IF(AND($O$69=PL②!$G$1,入力①申請書項目!$AG1066=PL①!$H$26,OR(入力①申請書項目!$M1066=PL①!$A$25,入力①申請書項目!$M1066=PL①!$A$26,入力①申請書項目!$M1066=PL①!$A$28,入力①申請書項目!$M1066=PL①!$A$29)),1,0)</f>
        <v>0</v>
      </c>
      <c r="FJ1066" s="21">
        <f>IF(AND($AT1066=PL①!$D$26,OR(入力①申請書項目!$M1066=PL①!$A$25,入力①申請書項目!$M1066=PL①!$A$26,入力①申請書項目!$M1066=PL①!$A$27)),1,0)</f>
        <v>0</v>
      </c>
      <c r="FL1066" s="37" t="str">
        <f t="shared" si="251"/>
        <v/>
      </c>
      <c r="FM1066" s="37" t="str">
        <f t="shared" si="252"/>
        <v/>
      </c>
      <c r="FN1066" s="37" t="str">
        <f t="shared" si="253"/>
        <v/>
      </c>
      <c r="FO1066" s="37" t="str">
        <f t="shared" si="254"/>
        <v/>
      </c>
      <c r="FP1066" s="37" t="str">
        <f t="shared" si="255"/>
        <v/>
      </c>
      <c r="FR1066" s="54">
        <f t="shared" si="256"/>
        <v>1</v>
      </c>
      <c r="FS1066" s="54" t="str">
        <f t="shared" si="257"/>
        <v/>
      </c>
    </row>
    <row r="1067" spans="4:175">
      <c r="D1067" s="410">
        <v>899</v>
      </c>
      <c r="E1067" s="842"/>
      <c r="F1067" s="843"/>
      <c r="G1067" s="842"/>
      <c r="H1067" s="843"/>
      <c r="I1067" s="843"/>
      <c r="J1067" s="842"/>
      <c r="K1067" s="843"/>
      <c r="L1067" s="843"/>
      <c r="M1067" s="842"/>
      <c r="N1067" s="842"/>
      <c r="O1067" s="842"/>
      <c r="P1067" s="842"/>
      <c r="Q1067" s="853"/>
      <c r="R1067" s="853"/>
      <c r="S1067" s="853"/>
      <c r="T1067" s="853"/>
      <c r="U1067" s="853"/>
      <c r="V1067" s="853"/>
      <c r="W1067" s="853"/>
      <c r="X1067" s="853"/>
      <c r="Y1067" s="853"/>
      <c r="Z1067" s="853"/>
      <c r="AA1067" s="835"/>
      <c r="AB1067" s="836"/>
      <c r="AC1067" s="836"/>
      <c r="AD1067" s="841"/>
      <c r="AE1067" s="853"/>
      <c r="AF1067" s="853"/>
      <c r="AG1067" s="842"/>
      <c r="AH1067" s="842"/>
      <c r="AI1067" s="842"/>
      <c r="AJ1067" s="842"/>
      <c r="AK1067" s="839"/>
      <c r="AL1067" s="839"/>
      <c r="AM1067" s="839"/>
      <c r="AN1067" s="853"/>
      <c r="AO1067" s="853"/>
      <c r="AP1067" s="849">
        <f t="shared" si="258"/>
        <v>0</v>
      </c>
      <c r="AQ1067" s="849"/>
      <c r="AR1067" s="849"/>
      <c r="AS1067" s="849"/>
      <c r="AT1067" s="855"/>
      <c r="AU1067" s="855"/>
      <c r="AV1067" s="834"/>
      <c r="AW1067" s="834"/>
      <c r="AX1067" s="834"/>
      <c r="AY1067" s="834"/>
      <c r="AZ1067" s="834"/>
      <c r="BA1067" s="834"/>
      <c r="BB1067" s="834"/>
      <c r="BC1067" s="834"/>
      <c r="BD1067" s="834"/>
      <c r="BE1067" s="834"/>
      <c r="BF1067" s="834"/>
      <c r="BG1067" s="842"/>
      <c r="BH1067" s="843"/>
      <c r="BI1067" s="843"/>
      <c r="ET1067" s="33"/>
      <c r="EU1067" s="37">
        <f t="shared" si="245"/>
        <v>0</v>
      </c>
      <c r="EV1067" s="37" t="str">
        <f t="shared" si="246"/>
        <v/>
      </c>
      <c r="EX1067" s="21">
        <f>IF(AND(OR($M1067=PL①!$A$25,$M1067=PL①!$A$26,$M1067=PL①!$A$27),OR($AG1067=PL①!$H$26,$AG1067=PL①!$H$27,$AG1067=PL①!$H$28)),1,0)</f>
        <v>0</v>
      </c>
      <c r="EY1067" s="21">
        <f t="shared" si="247"/>
        <v>0</v>
      </c>
      <c r="EZ1067" s="112">
        <f>IF($EY1067=0,1,IF($O$73="",0,VLOOKUP($O$73,PL②!$A$58:$P$1517,$EY1067))+IF($AD$73="",0,VLOOKUP($AD$73,PL②!$A$58:$P$1517,$EY1067))+IF($AS$73="",0,VLOOKUP($AS$73,PL②!$A$58:$P$1517,$EY1067)))</f>
        <v>1</v>
      </c>
      <c r="FA1067" s="21" t="str">
        <f t="shared" si="248"/>
        <v/>
      </c>
      <c r="FB1067" s="112"/>
      <c r="FC1067" s="21">
        <f>IF(OR($M1067=PL①!$A$25,$M1067=PL①!$A$26,$M1067=PL①!$A$28,$M1067=PL①!$A$29),1,0)</f>
        <v>0</v>
      </c>
      <c r="FF1067" s="21">
        <f t="shared" si="249"/>
        <v>0</v>
      </c>
      <c r="FG1067" s="21">
        <f t="shared" si="250"/>
        <v>0</v>
      </c>
      <c r="FH1067" s="21">
        <f>IF(AND($AG1067=PL①!$H$29,OR(入力①申請書項目!$M1067=PL①!$A$25,入力①申請書項目!$M1067=PL①!$A$26,入力①申請書項目!$M1067=PL①!$A$27)),1,0)</f>
        <v>0</v>
      </c>
      <c r="FI1067" s="21">
        <f>IF(AND($O$69=PL②!$G$1,入力①申請書項目!$AG1067=PL①!$H$26,OR(入力①申請書項目!$M1067=PL①!$A$25,入力①申請書項目!$M1067=PL①!$A$26,入力①申請書項目!$M1067=PL①!$A$28,入力①申請書項目!$M1067=PL①!$A$29)),1,0)</f>
        <v>0</v>
      </c>
      <c r="FJ1067" s="21">
        <f>IF(AND($AT1067=PL①!$D$26,OR(入力①申請書項目!$M1067=PL①!$A$25,入力①申請書項目!$M1067=PL①!$A$26,入力①申請書項目!$M1067=PL①!$A$27)),1,0)</f>
        <v>0</v>
      </c>
      <c r="FL1067" s="37" t="str">
        <f t="shared" si="251"/>
        <v/>
      </c>
      <c r="FM1067" s="37" t="str">
        <f t="shared" si="252"/>
        <v/>
      </c>
      <c r="FN1067" s="37" t="str">
        <f t="shared" si="253"/>
        <v/>
      </c>
      <c r="FO1067" s="37" t="str">
        <f t="shared" si="254"/>
        <v/>
      </c>
      <c r="FP1067" s="37" t="str">
        <f t="shared" si="255"/>
        <v/>
      </c>
      <c r="FR1067" s="54">
        <f t="shared" si="256"/>
        <v>1</v>
      </c>
      <c r="FS1067" s="54" t="str">
        <f t="shared" si="257"/>
        <v/>
      </c>
    </row>
    <row r="1068" spans="4:175">
      <c r="D1068" s="410">
        <v>900</v>
      </c>
      <c r="E1068" s="842"/>
      <c r="F1068" s="843"/>
      <c r="G1068" s="842"/>
      <c r="H1068" s="843"/>
      <c r="I1068" s="843"/>
      <c r="J1068" s="842"/>
      <c r="K1068" s="843"/>
      <c r="L1068" s="843"/>
      <c r="M1068" s="842"/>
      <c r="N1068" s="842"/>
      <c r="O1068" s="842"/>
      <c r="P1068" s="842"/>
      <c r="Q1068" s="853"/>
      <c r="R1068" s="853"/>
      <c r="S1068" s="853"/>
      <c r="T1068" s="853"/>
      <c r="U1068" s="853"/>
      <c r="V1068" s="853"/>
      <c r="W1068" s="853"/>
      <c r="X1068" s="853"/>
      <c r="Y1068" s="853"/>
      <c r="Z1068" s="853"/>
      <c r="AA1068" s="837"/>
      <c r="AB1068" s="838"/>
      <c r="AC1068" s="838"/>
      <c r="AD1068" s="841"/>
      <c r="AE1068" s="853"/>
      <c r="AF1068" s="853"/>
      <c r="AG1068" s="842"/>
      <c r="AH1068" s="842"/>
      <c r="AI1068" s="842"/>
      <c r="AJ1068" s="842"/>
      <c r="AK1068" s="839"/>
      <c r="AL1068" s="839"/>
      <c r="AM1068" s="839"/>
      <c r="AN1068" s="853"/>
      <c r="AO1068" s="853"/>
      <c r="AP1068" s="849">
        <f t="shared" si="258"/>
        <v>0</v>
      </c>
      <c r="AQ1068" s="849"/>
      <c r="AR1068" s="849"/>
      <c r="AS1068" s="849"/>
      <c r="AT1068" s="855"/>
      <c r="AU1068" s="855"/>
      <c r="AV1068" s="834"/>
      <c r="AW1068" s="834"/>
      <c r="AX1068" s="834"/>
      <c r="AY1068" s="834"/>
      <c r="AZ1068" s="834"/>
      <c r="BA1068" s="834"/>
      <c r="BB1068" s="834"/>
      <c r="BC1068" s="834"/>
      <c r="BD1068" s="834"/>
      <c r="BE1068" s="834"/>
      <c r="BF1068" s="834"/>
      <c r="BG1068" s="842"/>
      <c r="BH1068" s="843"/>
      <c r="BI1068" s="843"/>
      <c r="ET1068" s="33"/>
      <c r="EU1068" s="37">
        <f t="shared" si="245"/>
        <v>0</v>
      </c>
      <c r="EV1068" s="37" t="str">
        <f t="shared" si="246"/>
        <v/>
      </c>
      <c r="EX1068" s="21">
        <f>IF(AND(OR($M1068=PL①!$A$25,$M1068=PL①!$A$26,$M1068=PL①!$A$27),OR($AG1068=PL①!$H$26,$AG1068=PL①!$H$27,$AG1068=PL①!$H$28)),1,0)</f>
        <v>0</v>
      </c>
      <c r="EY1068" s="21">
        <f t="shared" si="247"/>
        <v>0</v>
      </c>
      <c r="EZ1068" s="112">
        <f>IF($EY1068=0,1,IF($O$73="",0,VLOOKUP($O$73,PL②!$A$58:$P$1517,$EY1068))+IF($AD$73="",0,VLOOKUP($AD$73,PL②!$A$58:$P$1517,$EY1068))+IF($AS$73="",0,VLOOKUP($AS$73,PL②!$A$58:$P$1517,$EY1068)))</f>
        <v>1</v>
      </c>
      <c r="FA1068" s="21" t="str">
        <f t="shared" si="248"/>
        <v/>
      </c>
      <c r="FB1068" s="112"/>
      <c r="FC1068" s="21">
        <f>IF(OR($M1068=PL①!$A$25,$M1068=PL①!$A$26,$M1068=PL①!$A$28,$M1068=PL①!$A$29),1,0)</f>
        <v>0</v>
      </c>
      <c r="FF1068" s="21">
        <f t="shared" si="249"/>
        <v>0</v>
      </c>
      <c r="FG1068" s="21">
        <f t="shared" si="250"/>
        <v>0</v>
      </c>
      <c r="FH1068" s="21">
        <f>IF(AND($AG1068=PL①!$H$29,OR(入力①申請書項目!$M1068=PL①!$A$25,入力①申請書項目!$M1068=PL①!$A$26,入力①申請書項目!$M1068=PL①!$A$27)),1,0)</f>
        <v>0</v>
      </c>
      <c r="FI1068" s="21">
        <f>IF(AND($O$69=PL②!$G$1,入力①申請書項目!$AG1068=PL①!$H$26,OR(入力①申請書項目!$M1068=PL①!$A$25,入力①申請書項目!$M1068=PL①!$A$26,入力①申請書項目!$M1068=PL①!$A$28,入力①申請書項目!$M1068=PL①!$A$29)),1,0)</f>
        <v>0</v>
      </c>
      <c r="FJ1068" s="21">
        <f>IF(AND($AT1068=PL①!$D$26,OR(入力①申請書項目!$M1068=PL①!$A$25,入力①申請書項目!$M1068=PL①!$A$26,入力①申請書項目!$M1068=PL①!$A$27)),1,0)</f>
        <v>0</v>
      </c>
      <c r="FL1068" s="37" t="str">
        <f t="shared" si="251"/>
        <v/>
      </c>
      <c r="FM1068" s="37" t="str">
        <f t="shared" si="252"/>
        <v/>
      </c>
      <c r="FN1068" s="37" t="str">
        <f t="shared" si="253"/>
        <v/>
      </c>
      <c r="FO1068" s="37" t="str">
        <f t="shared" si="254"/>
        <v/>
      </c>
      <c r="FP1068" s="37" t="str">
        <f t="shared" si="255"/>
        <v/>
      </c>
      <c r="FR1068" s="54">
        <f t="shared" si="256"/>
        <v>1</v>
      </c>
      <c r="FS1068" s="54" t="str">
        <f t="shared" si="257"/>
        <v/>
      </c>
    </row>
    <row r="1069" spans="4:175">
      <c r="D1069" s="410">
        <v>901</v>
      </c>
      <c r="E1069" s="842"/>
      <c r="F1069" s="843"/>
      <c r="G1069" s="842"/>
      <c r="H1069" s="843"/>
      <c r="I1069" s="843"/>
      <c r="J1069" s="842"/>
      <c r="K1069" s="843"/>
      <c r="L1069" s="843"/>
      <c r="M1069" s="842"/>
      <c r="N1069" s="842"/>
      <c r="O1069" s="842"/>
      <c r="P1069" s="842"/>
      <c r="Q1069" s="853"/>
      <c r="R1069" s="853"/>
      <c r="S1069" s="853"/>
      <c r="T1069" s="853"/>
      <c r="U1069" s="853"/>
      <c r="V1069" s="853"/>
      <c r="W1069" s="853"/>
      <c r="X1069" s="853"/>
      <c r="Y1069" s="853"/>
      <c r="Z1069" s="853"/>
      <c r="AA1069" s="835"/>
      <c r="AB1069" s="836"/>
      <c r="AC1069" s="836"/>
      <c r="AD1069" s="840"/>
      <c r="AE1069" s="840"/>
      <c r="AF1069" s="841"/>
      <c r="AG1069" s="850"/>
      <c r="AH1069" s="851"/>
      <c r="AI1069" s="851"/>
      <c r="AJ1069" s="852"/>
      <c r="AK1069" s="839"/>
      <c r="AL1069" s="839"/>
      <c r="AM1069" s="839"/>
      <c r="AN1069" s="854"/>
      <c r="AO1069" s="840"/>
      <c r="AP1069" s="849">
        <f t="shared" si="258"/>
        <v>0</v>
      </c>
      <c r="AQ1069" s="849"/>
      <c r="AR1069" s="849"/>
      <c r="AS1069" s="849"/>
      <c r="AT1069" s="847"/>
      <c r="AU1069" s="848"/>
      <c r="AV1069" s="834"/>
      <c r="AW1069" s="834"/>
      <c r="AX1069" s="834"/>
      <c r="AY1069" s="834"/>
      <c r="AZ1069" s="834"/>
      <c r="BA1069" s="834"/>
      <c r="BB1069" s="834"/>
      <c r="BC1069" s="834"/>
      <c r="BD1069" s="844"/>
      <c r="BE1069" s="845"/>
      <c r="BF1069" s="846"/>
      <c r="BG1069" s="842"/>
      <c r="BH1069" s="843"/>
      <c r="BI1069" s="843"/>
      <c r="ET1069" s="33"/>
      <c r="EU1069" s="37">
        <f t="shared" si="245"/>
        <v>0</v>
      </c>
      <c r="EV1069" s="37" t="str">
        <f t="shared" si="246"/>
        <v/>
      </c>
      <c r="EX1069" s="21">
        <f>IF(AND(OR($M1069=PL①!$A$25,$M1069=PL①!$A$26,$M1069=PL①!$A$27),OR($AG1069=PL①!$H$26,$AG1069=PL①!$H$27,$AG1069=PL①!$H$28)),1,0)</f>
        <v>0</v>
      </c>
      <c r="EY1069" s="21">
        <f t="shared" si="247"/>
        <v>0</v>
      </c>
      <c r="EZ1069" s="112">
        <f>IF($EY1069=0,1,IF($O$73="",0,VLOOKUP($O$73,PL②!$A$58:$P$1517,$EY1069))+IF($AD$73="",0,VLOOKUP($AD$73,PL②!$A$58:$P$1517,$EY1069))+IF($AS$73="",0,VLOOKUP($AS$73,PL②!$A$58:$P$1517,$EY1069)))</f>
        <v>1</v>
      </c>
      <c r="FA1069" s="21" t="str">
        <f t="shared" si="248"/>
        <v/>
      </c>
      <c r="FB1069" s="112"/>
      <c r="FC1069" s="21">
        <f>IF(OR($M1069=PL①!$A$25,$M1069=PL①!$A$26,$M1069=PL①!$A$28,$M1069=PL①!$A$29),1,0)</f>
        <v>0</v>
      </c>
      <c r="FF1069" s="21">
        <f t="shared" si="249"/>
        <v>0</v>
      </c>
      <c r="FG1069" s="21">
        <f t="shared" si="250"/>
        <v>0</v>
      </c>
      <c r="FH1069" s="21">
        <f>IF(AND($AG1069=PL①!$H$29,OR(入力①申請書項目!$M1069=PL①!$A$25,入力①申請書項目!$M1069=PL①!$A$26,入力①申請書項目!$M1069=PL①!$A$27)),1,0)</f>
        <v>0</v>
      </c>
      <c r="FI1069" s="21">
        <f>IF(AND($O$69=PL②!$G$1,入力①申請書項目!$AG1069=PL①!$H$26,OR(入力①申請書項目!$M1069=PL①!$A$25,入力①申請書項目!$M1069=PL①!$A$26,入力①申請書項目!$M1069=PL①!$A$28,入力①申請書項目!$M1069=PL①!$A$29)),1,0)</f>
        <v>0</v>
      </c>
      <c r="FJ1069" s="21">
        <f>IF(AND($AT1069=PL①!$D$26,OR(入力①申請書項目!$M1069=PL①!$A$25,入力①申請書項目!$M1069=PL①!$A$26,入力①申請書項目!$M1069=PL①!$A$27)),1,0)</f>
        <v>0</v>
      </c>
      <c r="FL1069" s="37" t="str">
        <f t="shared" si="251"/>
        <v/>
      </c>
      <c r="FM1069" s="37" t="str">
        <f t="shared" si="252"/>
        <v/>
      </c>
      <c r="FN1069" s="37" t="str">
        <f t="shared" si="253"/>
        <v/>
      </c>
      <c r="FO1069" s="37" t="str">
        <f t="shared" si="254"/>
        <v/>
      </c>
      <c r="FP1069" s="37" t="str">
        <f t="shared" si="255"/>
        <v/>
      </c>
      <c r="FR1069" s="54">
        <f t="shared" si="256"/>
        <v>1</v>
      </c>
      <c r="FS1069" s="54" t="str">
        <f t="shared" si="257"/>
        <v/>
      </c>
    </row>
    <row r="1070" spans="4:175">
      <c r="D1070" s="410">
        <v>902</v>
      </c>
      <c r="E1070" s="842"/>
      <c r="F1070" s="843"/>
      <c r="G1070" s="842"/>
      <c r="H1070" s="843"/>
      <c r="I1070" s="843"/>
      <c r="J1070" s="842"/>
      <c r="K1070" s="843"/>
      <c r="L1070" s="843"/>
      <c r="M1070" s="842"/>
      <c r="N1070" s="842"/>
      <c r="O1070" s="842"/>
      <c r="P1070" s="842"/>
      <c r="Q1070" s="853"/>
      <c r="R1070" s="853"/>
      <c r="S1070" s="853"/>
      <c r="T1070" s="853"/>
      <c r="U1070" s="853"/>
      <c r="V1070" s="853"/>
      <c r="W1070" s="853"/>
      <c r="X1070" s="853"/>
      <c r="Y1070" s="853"/>
      <c r="Z1070" s="853"/>
      <c r="AA1070" s="835"/>
      <c r="AB1070" s="836"/>
      <c r="AC1070" s="836"/>
      <c r="AD1070" s="841"/>
      <c r="AE1070" s="853"/>
      <c r="AF1070" s="853"/>
      <c r="AG1070" s="842"/>
      <c r="AH1070" s="842"/>
      <c r="AI1070" s="842"/>
      <c r="AJ1070" s="842"/>
      <c r="AK1070" s="839"/>
      <c r="AL1070" s="839"/>
      <c r="AM1070" s="839"/>
      <c r="AN1070" s="853"/>
      <c r="AO1070" s="853"/>
      <c r="AP1070" s="849">
        <f t="shared" si="258"/>
        <v>0</v>
      </c>
      <c r="AQ1070" s="849"/>
      <c r="AR1070" s="849"/>
      <c r="AS1070" s="849"/>
      <c r="AT1070" s="855"/>
      <c r="AU1070" s="855"/>
      <c r="AV1070" s="834"/>
      <c r="AW1070" s="834"/>
      <c r="AX1070" s="834"/>
      <c r="AY1070" s="834"/>
      <c r="AZ1070" s="834"/>
      <c r="BA1070" s="834"/>
      <c r="BB1070" s="834"/>
      <c r="BC1070" s="834"/>
      <c r="BD1070" s="834"/>
      <c r="BE1070" s="834"/>
      <c r="BF1070" s="834"/>
      <c r="BG1070" s="842"/>
      <c r="BH1070" s="843"/>
      <c r="BI1070" s="843"/>
      <c r="ET1070" s="33"/>
      <c r="EU1070" s="37">
        <f t="shared" si="245"/>
        <v>0</v>
      </c>
      <c r="EV1070" s="37" t="str">
        <f t="shared" si="246"/>
        <v/>
      </c>
      <c r="EX1070" s="21">
        <f>IF(AND(OR($M1070=PL①!$A$25,$M1070=PL①!$A$26,$M1070=PL①!$A$27),OR($AG1070=PL①!$H$26,$AG1070=PL①!$H$27,$AG1070=PL①!$H$28)),1,0)</f>
        <v>0</v>
      </c>
      <c r="EY1070" s="21">
        <f t="shared" si="247"/>
        <v>0</v>
      </c>
      <c r="EZ1070" s="112">
        <f>IF($EY1070=0,1,IF($O$73="",0,VLOOKUP($O$73,PL②!$A$58:$P$1517,$EY1070))+IF($AD$73="",0,VLOOKUP($AD$73,PL②!$A$58:$P$1517,$EY1070))+IF($AS$73="",0,VLOOKUP($AS$73,PL②!$A$58:$P$1517,$EY1070)))</f>
        <v>1</v>
      </c>
      <c r="FA1070" s="21" t="str">
        <f t="shared" si="248"/>
        <v/>
      </c>
      <c r="FB1070" s="112"/>
      <c r="FC1070" s="21">
        <f>IF(OR($M1070=PL①!$A$25,$M1070=PL①!$A$26,$M1070=PL①!$A$28,$M1070=PL①!$A$29),1,0)</f>
        <v>0</v>
      </c>
      <c r="FF1070" s="21">
        <f t="shared" si="249"/>
        <v>0</v>
      </c>
      <c r="FG1070" s="21">
        <f t="shared" si="250"/>
        <v>0</v>
      </c>
      <c r="FH1070" s="21">
        <f>IF(AND($AG1070=PL①!$H$29,OR(入力①申請書項目!$M1070=PL①!$A$25,入力①申請書項目!$M1070=PL①!$A$26,入力①申請書項目!$M1070=PL①!$A$27)),1,0)</f>
        <v>0</v>
      </c>
      <c r="FI1070" s="21">
        <f>IF(AND($O$69=PL②!$G$1,入力①申請書項目!$AG1070=PL①!$H$26,OR(入力①申請書項目!$M1070=PL①!$A$25,入力①申請書項目!$M1070=PL①!$A$26,入力①申請書項目!$M1070=PL①!$A$28,入力①申請書項目!$M1070=PL①!$A$29)),1,0)</f>
        <v>0</v>
      </c>
      <c r="FJ1070" s="21">
        <f>IF(AND($AT1070=PL①!$D$26,OR(入力①申請書項目!$M1070=PL①!$A$25,入力①申請書項目!$M1070=PL①!$A$26,入力①申請書項目!$M1070=PL①!$A$27)),1,0)</f>
        <v>0</v>
      </c>
      <c r="FL1070" s="37" t="str">
        <f t="shared" si="251"/>
        <v/>
      </c>
      <c r="FM1070" s="37" t="str">
        <f t="shared" si="252"/>
        <v/>
      </c>
      <c r="FN1070" s="37" t="str">
        <f t="shared" si="253"/>
        <v/>
      </c>
      <c r="FO1070" s="37" t="str">
        <f t="shared" si="254"/>
        <v/>
      </c>
      <c r="FP1070" s="37" t="str">
        <f t="shared" si="255"/>
        <v/>
      </c>
      <c r="FR1070" s="54">
        <f t="shared" si="256"/>
        <v>1</v>
      </c>
      <c r="FS1070" s="54" t="str">
        <f t="shared" si="257"/>
        <v/>
      </c>
    </row>
    <row r="1071" spans="4:175">
      <c r="D1071" s="410">
        <v>903</v>
      </c>
      <c r="E1071" s="842"/>
      <c r="F1071" s="843"/>
      <c r="G1071" s="842"/>
      <c r="H1071" s="843"/>
      <c r="I1071" s="843"/>
      <c r="J1071" s="842"/>
      <c r="K1071" s="843"/>
      <c r="L1071" s="843"/>
      <c r="M1071" s="842"/>
      <c r="N1071" s="842"/>
      <c r="O1071" s="842"/>
      <c r="P1071" s="842"/>
      <c r="Q1071" s="853"/>
      <c r="R1071" s="853"/>
      <c r="S1071" s="853"/>
      <c r="T1071" s="853"/>
      <c r="U1071" s="853"/>
      <c r="V1071" s="853"/>
      <c r="W1071" s="853"/>
      <c r="X1071" s="853"/>
      <c r="Y1071" s="853"/>
      <c r="Z1071" s="853"/>
      <c r="AA1071" s="837"/>
      <c r="AB1071" s="838"/>
      <c r="AC1071" s="838"/>
      <c r="AD1071" s="841"/>
      <c r="AE1071" s="853"/>
      <c r="AF1071" s="853"/>
      <c r="AG1071" s="842"/>
      <c r="AH1071" s="842"/>
      <c r="AI1071" s="842"/>
      <c r="AJ1071" s="842"/>
      <c r="AK1071" s="839"/>
      <c r="AL1071" s="839"/>
      <c r="AM1071" s="839"/>
      <c r="AN1071" s="853"/>
      <c r="AO1071" s="853"/>
      <c r="AP1071" s="849">
        <f t="shared" si="258"/>
        <v>0</v>
      </c>
      <c r="AQ1071" s="849"/>
      <c r="AR1071" s="849"/>
      <c r="AS1071" s="849"/>
      <c r="AT1071" s="855"/>
      <c r="AU1071" s="855"/>
      <c r="AV1071" s="834"/>
      <c r="AW1071" s="834"/>
      <c r="AX1071" s="834"/>
      <c r="AY1071" s="834"/>
      <c r="AZ1071" s="834"/>
      <c r="BA1071" s="834"/>
      <c r="BB1071" s="834"/>
      <c r="BC1071" s="834"/>
      <c r="BD1071" s="834"/>
      <c r="BE1071" s="834"/>
      <c r="BF1071" s="834"/>
      <c r="BG1071" s="842"/>
      <c r="BH1071" s="843"/>
      <c r="BI1071" s="843"/>
      <c r="ET1071" s="33"/>
      <c r="EU1071" s="37">
        <f t="shared" si="245"/>
        <v>0</v>
      </c>
      <c r="EV1071" s="37" t="str">
        <f t="shared" si="246"/>
        <v/>
      </c>
      <c r="EX1071" s="21">
        <f>IF(AND(OR($M1071=PL①!$A$25,$M1071=PL①!$A$26,$M1071=PL①!$A$27),OR($AG1071=PL①!$H$26,$AG1071=PL①!$H$27,$AG1071=PL①!$H$28)),1,0)</f>
        <v>0</v>
      </c>
      <c r="EY1071" s="21">
        <f t="shared" si="247"/>
        <v>0</v>
      </c>
      <c r="EZ1071" s="112">
        <f>IF($EY1071=0,1,IF($O$73="",0,VLOOKUP($O$73,PL②!$A$58:$P$1517,$EY1071))+IF($AD$73="",0,VLOOKUP($AD$73,PL②!$A$58:$P$1517,$EY1071))+IF($AS$73="",0,VLOOKUP($AS$73,PL②!$A$58:$P$1517,$EY1071)))</f>
        <v>1</v>
      </c>
      <c r="FA1071" s="21" t="str">
        <f t="shared" si="248"/>
        <v/>
      </c>
      <c r="FB1071" s="112"/>
      <c r="FC1071" s="21">
        <f>IF(OR($M1071=PL①!$A$25,$M1071=PL①!$A$26,$M1071=PL①!$A$28,$M1071=PL①!$A$29),1,0)</f>
        <v>0</v>
      </c>
      <c r="FF1071" s="21">
        <f t="shared" si="249"/>
        <v>0</v>
      </c>
      <c r="FG1071" s="21">
        <f t="shared" si="250"/>
        <v>0</v>
      </c>
      <c r="FH1071" s="21">
        <f>IF(AND($AG1071=PL①!$H$29,OR(入力①申請書項目!$M1071=PL①!$A$25,入力①申請書項目!$M1071=PL①!$A$26,入力①申請書項目!$M1071=PL①!$A$27)),1,0)</f>
        <v>0</v>
      </c>
      <c r="FI1071" s="21">
        <f>IF(AND($O$69=PL②!$G$1,入力①申請書項目!$AG1071=PL①!$H$26,OR(入力①申請書項目!$M1071=PL①!$A$25,入力①申請書項目!$M1071=PL①!$A$26,入力①申請書項目!$M1071=PL①!$A$28,入力①申請書項目!$M1071=PL①!$A$29)),1,0)</f>
        <v>0</v>
      </c>
      <c r="FJ1071" s="21">
        <f>IF(AND($AT1071=PL①!$D$26,OR(入力①申請書項目!$M1071=PL①!$A$25,入力①申請書項目!$M1071=PL①!$A$26,入力①申請書項目!$M1071=PL①!$A$27)),1,0)</f>
        <v>0</v>
      </c>
      <c r="FL1071" s="37" t="str">
        <f t="shared" si="251"/>
        <v/>
      </c>
      <c r="FM1071" s="37" t="str">
        <f t="shared" si="252"/>
        <v/>
      </c>
      <c r="FN1071" s="37" t="str">
        <f t="shared" si="253"/>
        <v/>
      </c>
      <c r="FO1071" s="37" t="str">
        <f t="shared" si="254"/>
        <v/>
      </c>
      <c r="FP1071" s="37" t="str">
        <f t="shared" si="255"/>
        <v/>
      </c>
      <c r="FR1071" s="54">
        <f t="shared" si="256"/>
        <v>1</v>
      </c>
      <c r="FS1071" s="54" t="str">
        <f t="shared" si="257"/>
        <v/>
      </c>
    </row>
    <row r="1072" spans="4:175">
      <c r="D1072" s="410">
        <v>904</v>
      </c>
      <c r="E1072" s="842"/>
      <c r="F1072" s="843"/>
      <c r="G1072" s="842"/>
      <c r="H1072" s="843"/>
      <c r="I1072" s="843"/>
      <c r="J1072" s="842"/>
      <c r="K1072" s="843"/>
      <c r="L1072" s="843"/>
      <c r="M1072" s="842"/>
      <c r="N1072" s="842"/>
      <c r="O1072" s="842"/>
      <c r="P1072" s="842"/>
      <c r="Q1072" s="853"/>
      <c r="R1072" s="853"/>
      <c r="S1072" s="853"/>
      <c r="T1072" s="853"/>
      <c r="U1072" s="853"/>
      <c r="V1072" s="853"/>
      <c r="W1072" s="853"/>
      <c r="X1072" s="853"/>
      <c r="Y1072" s="853"/>
      <c r="Z1072" s="853"/>
      <c r="AA1072" s="835"/>
      <c r="AB1072" s="836"/>
      <c r="AC1072" s="836"/>
      <c r="AD1072" s="840"/>
      <c r="AE1072" s="840"/>
      <c r="AF1072" s="841"/>
      <c r="AG1072" s="850"/>
      <c r="AH1072" s="851"/>
      <c r="AI1072" s="851"/>
      <c r="AJ1072" s="852"/>
      <c r="AK1072" s="839"/>
      <c r="AL1072" s="839"/>
      <c r="AM1072" s="839"/>
      <c r="AN1072" s="854"/>
      <c r="AO1072" s="840"/>
      <c r="AP1072" s="849">
        <f t="shared" si="258"/>
        <v>0</v>
      </c>
      <c r="AQ1072" s="849"/>
      <c r="AR1072" s="849"/>
      <c r="AS1072" s="849"/>
      <c r="AT1072" s="847"/>
      <c r="AU1072" s="848"/>
      <c r="AV1072" s="834"/>
      <c r="AW1072" s="834"/>
      <c r="AX1072" s="834"/>
      <c r="AY1072" s="834"/>
      <c r="AZ1072" s="834"/>
      <c r="BA1072" s="834"/>
      <c r="BB1072" s="834"/>
      <c r="BC1072" s="834"/>
      <c r="BD1072" s="844"/>
      <c r="BE1072" s="845"/>
      <c r="BF1072" s="846"/>
      <c r="BG1072" s="842"/>
      <c r="BH1072" s="843"/>
      <c r="BI1072" s="843"/>
      <c r="ET1072" s="33"/>
      <c r="EU1072" s="37">
        <f t="shared" si="245"/>
        <v>0</v>
      </c>
      <c r="EV1072" s="37" t="str">
        <f t="shared" si="246"/>
        <v/>
      </c>
      <c r="EX1072" s="21">
        <f>IF(AND(OR($M1072=PL①!$A$25,$M1072=PL①!$A$26,$M1072=PL①!$A$27),OR($AG1072=PL①!$H$26,$AG1072=PL①!$H$27,$AG1072=PL①!$H$28)),1,0)</f>
        <v>0</v>
      </c>
      <c r="EY1072" s="21">
        <f t="shared" si="247"/>
        <v>0</v>
      </c>
      <c r="EZ1072" s="112">
        <f>IF($EY1072=0,1,IF($O$73="",0,VLOOKUP($O$73,PL②!$A$58:$P$1517,$EY1072))+IF($AD$73="",0,VLOOKUP($AD$73,PL②!$A$58:$P$1517,$EY1072))+IF($AS$73="",0,VLOOKUP($AS$73,PL②!$A$58:$P$1517,$EY1072)))</f>
        <v>1</v>
      </c>
      <c r="FA1072" s="21" t="str">
        <f t="shared" si="248"/>
        <v/>
      </c>
      <c r="FB1072" s="112"/>
      <c r="FC1072" s="21">
        <f>IF(OR($M1072=PL①!$A$25,$M1072=PL①!$A$26,$M1072=PL①!$A$28,$M1072=PL①!$A$29),1,0)</f>
        <v>0</v>
      </c>
      <c r="FF1072" s="21">
        <f t="shared" si="249"/>
        <v>0</v>
      </c>
      <c r="FG1072" s="21">
        <f t="shared" si="250"/>
        <v>0</v>
      </c>
      <c r="FH1072" s="21">
        <f>IF(AND($AG1072=PL①!$H$29,OR(入力①申請書項目!$M1072=PL①!$A$25,入力①申請書項目!$M1072=PL①!$A$26,入力①申請書項目!$M1072=PL①!$A$27)),1,0)</f>
        <v>0</v>
      </c>
      <c r="FI1072" s="21">
        <f>IF(AND($O$69=PL②!$G$1,入力①申請書項目!$AG1072=PL①!$H$26,OR(入力①申請書項目!$M1072=PL①!$A$25,入力①申請書項目!$M1072=PL①!$A$26,入力①申請書項目!$M1072=PL①!$A$28,入力①申請書項目!$M1072=PL①!$A$29)),1,0)</f>
        <v>0</v>
      </c>
      <c r="FJ1072" s="21">
        <f>IF(AND($AT1072=PL①!$D$26,OR(入力①申請書項目!$M1072=PL①!$A$25,入力①申請書項目!$M1072=PL①!$A$26,入力①申請書項目!$M1072=PL①!$A$27)),1,0)</f>
        <v>0</v>
      </c>
      <c r="FL1072" s="37" t="str">
        <f t="shared" si="251"/>
        <v/>
      </c>
      <c r="FM1072" s="37" t="str">
        <f t="shared" si="252"/>
        <v/>
      </c>
      <c r="FN1072" s="37" t="str">
        <f t="shared" si="253"/>
        <v/>
      </c>
      <c r="FO1072" s="37" t="str">
        <f t="shared" si="254"/>
        <v/>
      </c>
      <c r="FP1072" s="37" t="str">
        <f t="shared" si="255"/>
        <v/>
      </c>
      <c r="FR1072" s="54">
        <f t="shared" si="256"/>
        <v>1</v>
      </c>
      <c r="FS1072" s="54" t="str">
        <f t="shared" si="257"/>
        <v/>
      </c>
    </row>
    <row r="1073" spans="4:175">
      <c r="D1073" s="410">
        <v>905</v>
      </c>
      <c r="E1073" s="842"/>
      <c r="F1073" s="843"/>
      <c r="G1073" s="842"/>
      <c r="H1073" s="843"/>
      <c r="I1073" s="843"/>
      <c r="J1073" s="842"/>
      <c r="K1073" s="843"/>
      <c r="L1073" s="843"/>
      <c r="M1073" s="842"/>
      <c r="N1073" s="842"/>
      <c r="O1073" s="842"/>
      <c r="P1073" s="842"/>
      <c r="Q1073" s="853"/>
      <c r="R1073" s="853"/>
      <c r="S1073" s="853"/>
      <c r="T1073" s="853"/>
      <c r="U1073" s="853"/>
      <c r="V1073" s="853"/>
      <c r="W1073" s="853"/>
      <c r="X1073" s="853"/>
      <c r="Y1073" s="853"/>
      <c r="Z1073" s="853"/>
      <c r="AA1073" s="835"/>
      <c r="AB1073" s="836"/>
      <c r="AC1073" s="836"/>
      <c r="AD1073" s="841"/>
      <c r="AE1073" s="853"/>
      <c r="AF1073" s="853"/>
      <c r="AG1073" s="842"/>
      <c r="AH1073" s="842"/>
      <c r="AI1073" s="842"/>
      <c r="AJ1073" s="842"/>
      <c r="AK1073" s="839"/>
      <c r="AL1073" s="839"/>
      <c r="AM1073" s="839"/>
      <c r="AN1073" s="853"/>
      <c r="AO1073" s="853"/>
      <c r="AP1073" s="849">
        <f t="shared" si="258"/>
        <v>0</v>
      </c>
      <c r="AQ1073" s="849"/>
      <c r="AR1073" s="849"/>
      <c r="AS1073" s="849"/>
      <c r="AT1073" s="855"/>
      <c r="AU1073" s="855"/>
      <c r="AV1073" s="834"/>
      <c r="AW1073" s="834"/>
      <c r="AX1073" s="834"/>
      <c r="AY1073" s="834"/>
      <c r="AZ1073" s="834"/>
      <c r="BA1073" s="834"/>
      <c r="BB1073" s="834"/>
      <c r="BC1073" s="834"/>
      <c r="BD1073" s="834"/>
      <c r="BE1073" s="834"/>
      <c r="BF1073" s="834"/>
      <c r="BG1073" s="842"/>
      <c r="BH1073" s="843"/>
      <c r="BI1073" s="843"/>
      <c r="ET1073" s="33"/>
      <c r="EU1073" s="37">
        <f t="shared" si="245"/>
        <v>0</v>
      </c>
      <c r="EV1073" s="37" t="str">
        <f t="shared" si="246"/>
        <v/>
      </c>
      <c r="EX1073" s="21">
        <f>IF(AND(OR($M1073=PL①!$A$25,$M1073=PL①!$A$26,$M1073=PL①!$A$27),OR($AG1073=PL①!$H$26,$AG1073=PL①!$H$27,$AG1073=PL①!$H$28)),1,0)</f>
        <v>0</v>
      </c>
      <c r="EY1073" s="21">
        <f t="shared" si="247"/>
        <v>0</v>
      </c>
      <c r="EZ1073" s="112">
        <f>IF($EY1073=0,1,IF($O$73="",0,VLOOKUP($O$73,PL②!$A$58:$P$1517,$EY1073))+IF($AD$73="",0,VLOOKUP($AD$73,PL②!$A$58:$P$1517,$EY1073))+IF($AS$73="",0,VLOOKUP($AS$73,PL②!$A$58:$P$1517,$EY1073)))</f>
        <v>1</v>
      </c>
      <c r="FA1073" s="21" t="str">
        <f t="shared" si="248"/>
        <v/>
      </c>
      <c r="FB1073" s="112"/>
      <c r="FC1073" s="21">
        <f>IF(OR($M1073=PL①!$A$25,$M1073=PL①!$A$26,$M1073=PL①!$A$28,$M1073=PL①!$A$29),1,0)</f>
        <v>0</v>
      </c>
      <c r="FF1073" s="21">
        <f t="shared" si="249"/>
        <v>0</v>
      </c>
      <c r="FG1073" s="21">
        <f t="shared" si="250"/>
        <v>0</v>
      </c>
      <c r="FH1073" s="21">
        <f>IF(AND($AG1073=PL①!$H$29,OR(入力①申請書項目!$M1073=PL①!$A$25,入力①申請書項目!$M1073=PL①!$A$26,入力①申請書項目!$M1073=PL①!$A$27)),1,0)</f>
        <v>0</v>
      </c>
      <c r="FI1073" s="21">
        <f>IF(AND($O$69=PL②!$G$1,入力①申請書項目!$AG1073=PL①!$H$26,OR(入力①申請書項目!$M1073=PL①!$A$25,入力①申請書項目!$M1073=PL①!$A$26,入力①申請書項目!$M1073=PL①!$A$28,入力①申請書項目!$M1073=PL①!$A$29)),1,0)</f>
        <v>0</v>
      </c>
      <c r="FJ1073" s="21">
        <f>IF(AND($AT1073=PL①!$D$26,OR(入力①申請書項目!$M1073=PL①!$A$25,入力①申請書項目!$M1073=PL①!$A$26,入力①申請書項目!$M1073=PL①!$A$27)),1,0)</f>
        <v>0</v>
      </c>
      <c r="FL1073" s="37" t="str">
        <f t="shared" si="251"/>
        <v/>
      </c>
      <c r="FM1073" s="37" t="str">
        <f t="shared" si="252"/>
        <v/>
      </c>
      <c r="FN1073" s="37" t="str">
        <f t="shared" si="253"/>
        <v/>
      </c>
      <c r="FO1073" s="37" t="str">
        <f t="shared" si="254"/>
        <v/>
      </c>
      <c r="FP1073" s="37" t="str">
        <f t="shared" si="255"/>
        <v/>
      </c>
      <c r="FR1073" s="54">
        <f t="shared" si="256"/>
        <v>1</v>
      </c>
      <c r="FS1073" s="54" t="str">
        <f t="shared" si="257"/>
        <v/>
      </c>
    </row>
    <row r="1074" spans="4:175">
      <c r="D1074" s="410">
        <v>906</v>
      </c>
      <c r="E1074" s="842"/>
      <c r="F1074" s="843"/>
      <c r="G1074" s="842"/>
      <c r="H1074" s="843"/>
      <c r="I1074" s="843"/>
      <c r="J1074" s="842"/>
      <c r="K1074" s="843"/>
      <c r="L1074" s="843"/>
      <c r="M1074" s="842"/>
      <c r="N1074" s="842"/>
      <c r="O1074" s="842"/>
      <c r="P1074" s="842"/>
      <c r="Q1074" s="853"/>
      <c r="R1074" s="853"/>
      <c r="S1074" s="853"/>
      <c r="T1074" s="853"/>
      <c r="U1074" s="853"/>
      <c r="V1074" s="853"/>
      <c r="W1074" s="853"/>
      <c r="X1074" s="853"/>
      <c r="Y1074" s="853"/>
      <c r="Z1074" s="853"/>
      <c r="AA1074" s="837"/>
      <c r="AB1074" s="838"/>
      <c r="AC1074" s="838"/>
      <c r="AD1074" s="841"/>
      <c r="AE1074" s="853"/>
      <c r="AF1074" s="853"/>
      <c r="AG1074" s="842"/>
      <c r="AH1074" s="842"/>
      <c r="AI1074" s="842"/>
      <c r="AJ1074" s="842"/>
      <c r="AK1074" s="839"/>
      <c r="AL1074" s="839"/>
      <c r="AM1074" s="839"/>
      <c r="AN1074" s="853"/>
      <c r="AO1074" s="853"/>
      <c r="AP1074" s="849">
        <f t="shared" si="258"/>
        <v>0</v>
      </c>
      <c r="AQ1074" s="849"/>
      <c r="AR1074" s="849"/>
      <c r="AS1074" s="849"/>
      <c r="AT1074" s="855"/>
      <c r="AU1074" s="855"/>
      <c r="AV1074" s="834"/>
      <c r="AW1074" s="834"/>
      <c r="AX1074" s="834"/>
      <c r="AY1074" s="834"/>
      <c r="AZ1074" s="834"/>
      <c r="BA1074" s="834"/>
      <c r="BB1074" s="834"/>
      <c r="BC1074" s="834"/>
      <c r="BD1074" s="834"/>
      <c r="BE1074" s="834"/>
      <c r="BF1074" s="834"/>
      <c r="BG1074" s="842"/>
      <c r="BH1074" s="843"/>
      <c r="BI1074" s="843"/>
      <c r="ET1074" s="33"/>
      <c r="EU1074" s="37">
        <f t="shared" si="245"/>
        <v>0</v>
      </c>
      <c r="EV1074" s="37" t="str">
        <f t="shared" si="246"/>
        <v/>
      </c>
      <c r="EX1074" s="21">
        <f>IF(AND(OR($M1074=PL①!$A$25,$M1074=PL①!$A$26,$M1074=PL①!$A$27),OR($AG1074=PL①!$H$26,$AG1074=PL①!$H$27,$AG1074=PL①!$H$28)),1,0)</f>
        <v>0</v>
      </c>
      <c r="EY1074" s="21">
        <f t="shared" si="247"/>
        <v>0</v>
      </c>
      <c r="EZ1074" s="112">
        <f>IF($EY1074=0,1,IF($O$73="",0,VLOOKUP($O$73,PL②!$A$58:$P$1517,$EY1074))+IF($AD$73="",0,VLOOKUP($AD$73,PL②!$A$58:$P$1517,$EY1074))+IF($AS$73="",0,VLOOKUP($AS$73,PL②!$A$58:$P$1517,$EY1074)))</f>
        <v>1</v>
      </c>
      <c r="FA1074" s="21" t="str">
        <f t="shared" si="248"/>
        <v/>
      </c>
      <c r="FB1074" s="112"/>
      <c r="FC1074" s="21">
        <f>IF(OR($M1074=PL①!$A$25,$M1074=PL①!$A$26,$M1074=PL①!$A$28,$M1074=PL①!$A$29),1,0)</f>
        <v>0</v>
      </c>
      <c r="FF1074" s="21">
        <f t="shared" si="249"/>
        <v>0</v>
      </c>
      <c r="FG1074" s="21">
        <f t="shared" si="250"/>
        <v>0</v>
      </c>
      <c r="FH1074" s="21">
        <f>IF(AND($AG1074=PL①!$H$29,OR(入力①申請書項目!$M1074=PL①!$A$25,入力①申請書項目!$M1074=PL①!$A$26,入力①申請書項目!$M1074=PL①!$A$27)),1,0)</f>
        <v>0</v>
      </c>
      <c r="FI1074" s="21">
        <f>IF(AND($O$69=PL②!$G$1,入力①申請書項目!$AG1074=PL①!$H$26,OR(入力①申請書項目!$M1074=PL①!$A$25,入力①申請書項目!$M1074=PL①!$A$26,入力①申請書項目!$M1074=PL①!$A$28,入力①申請書項目!$M1074=PL①!$A$29)),1,0)</f>
        <v>0</v>
      </c>
      <c r="FJ1074" s="21">
        <f>IF(AND($AT1074=PL①!$D$26,OR(入力①申請書項目!$M1074=PL①!$A$25,入力①申請書項目!$M1074=PL①!$A$26,入力①申請書項目!$M1074=PL①!$A$27)),1,0)</f>
        <v>0</v>
      </c>
      <c r="FL1074" s="37" t="str">
        <f t="shared" si="251"/>
        <v/>
      </c>
      <c r="FM1074" s="37" t="str">
        <f t="shared" si="252"/>
        <v/>
      </c>
      <c r="FN1074" s="37" t="str">
        <f t="shared" si="253"/>
        <v/>
      </c>
      <c r="FO1074" s="37" t="str">
        <f t="shared" si="254"/>
        <v/>
      </c>
      <c r="FP1074" s="37" t="str">
        <f t="shared" si="255"/>
        <v/>
      </c>
      <c r="FR1074" s="54">
        <f t="shared" si="256"/>
        <v>1</v>
      </c>
      <c r="FS1074" s="54" t="str">
        <f t="shared" si="257"/>
        <v/>
      </c>
    </row>
    <row r="1075" spans="4:175">
      <c r="D1075" s="410">
        <v>907</v>
      </c>
      <c r="E1075" s="842"/>
      <c r="F1075" s="843"/>
      <c r="G1075" s="842"/>
      <c r="H1075" s="843"/>
      <c r="I1075" s="843"/>
      <c r="J1075" s="842"/>
      <c r="K1075" s="843"/>
      <c r="L1075" s="843"/>
      <c r="M1075" s="842"/>
      <c r="N1075" s="842"/>
      <c r="O1075" s="842"/>
      <c r="P1075" s="842"/>
      <c r="Q1075" s="853"/>
      <c r="R1075" s="853"/>
      <c r="S1075" s="853"/>
      <c r="T1075" s="853"/>
      <c r="U1075" s="853"/>
      <c r="V1075" s="853"/>
      <c r="W1075" s="853"/>
      <c r="X1075" s="853"/>
      <c r="Y1075" s="853"/>
      <c r="Z1075" s="853"/>
      <c r="AA1075" s="835"/>
      <c r="AB1075" s="836"/>
      <c r="AC1075" s="836"/>
      <c r="AD1075" s="840"/>
      <c r="AE1075" s="840"/>
      <c r="AF1075" s="841"/>
      <c r="AG1075" s="850"/>
      <c r="AH1075" s="851"/>
      <c r="AI1075" s="851"/>
      <c r="AJ1075" s="852"/>
      <c r="AK1075" s="839"/>
      <c r="AL1075" s="839"/>
      <c r="AM1075" s="839"/>
      <c r="AN1075" s="854"/>
      <c r="AO1075" s="840"/>
      <c r="AP1075" s="849">
        <f t="shared" si="258"/>
        <v>0</v>
      </c>
      <c r="AQ1075" s="849"/>
      <c r="AR1075" s="849"/>
      <c r="AS1075" s="849"/>
      <c r="AT1075" s="847"/>
      <c r="AU1075" s="848"/>
      <c r="AV1075" s="834"/>
      <c r="AW1075" s="834"/>
      <c r="AX1075" s="834"/>
      <c r="AY1075" s="834"/>
      <c r="AZ1075" s="834"/>
      <c r="BA1075" s="834"/>
      <c r="BB1075" s="834"/>
      <c r="BC1075" s="834"/>
      <c r="BD1075" s="844"/>
      <c r="BE1075" s="845"/>
      <c r="BF1075" s="846"/>
      <c r="BG1075" s="842"/>
      <c r="BH1075" s="843"/>
      <c r="BI1075" s="843"/>
      <c r="ET1075" s="33"/>
      <c r="EU1075" s="37">
        <f t="shared" si="245"/>
        <v>0</v>
      </c>
      <c r="EV1075" s="37" t="str">
        <f t="shared" si="246"/>
        <v/>
      </c>
      <c r="EX1075" s="21">
        <f>IF(AND(OR($M1075=PL①!$A$25,$M1075=PL①!$A$26,$M1075=PL①!$A$27),OR($AG1075=PL①!$H$26,$AG1075=PL①!$H$27,$AG1075=PL①!$H$28)),1,0)</f>
        <v>0</v>
      </c>
      <c r="EY1075" s="21">
        <f t="shared" si="247"/>
        <v>0</v>
      </c>
      <c r="EZ1075" s="112">
        <f>IF($EY1075=0,1,IF($O$73="",0,VLOOKUP($O$73,PL②!$A$58:$P$1517,$EY1075))+IF($AD$73="",0,VLOOKUP($AD$73,PL②!$A$58:$P$1517,$EY1075))+IF($AS$73="",0,VLOOKUP($AS$73,PL②!$A$58:$P$1517,$EY1075)))</f>
        <v>1</v>
      </c>
      <c r="FA1075" s="21" t="str">
        <f t="shared" si="248"/>
        <v/>
      </c>
      <c r="FB1075" s="112"/>
      <c r="FC1075" s="21">
        <f>IF(OR($M1075=PL①!$A$25,$M1075=PL①!$A$26,$M1075=PL①!$A$28,$M1075=PL①!$A$29),1,0)</f>
        <v>0</v>
      </c>
      <c r="FF1075" s="21">
        <f t="shared" si="249"/>
        <v>0</v>
      </c>
      <c r="FG1075" s="21">
        <f t="shared" si="250"/>
        <v>0</v>
      </c>
      <c r="FH1075" s="21">
        <f>IF(AND($AG1075=PL①!$H$29,OR(入力①申請書項目!$M1075=PL①!$A$25,入力①申請書項目!$M1075=PL①!$A$26,入力①申請書項目!$M1075=PL①!$A$27)),1,0)</f>
        <v>0</v>
      </c>
      <c r="FI1075" s="21">
        <f>IF(AND($O$69=PL②!$G$1,入力①申請書項目!$AG1075=PL①!$H$26,OR(入力①申請書項目!$M1075=PL①!$A$25,入力①申請書項目!$M1075=PL①!$A$26,入力①申請書項目!$M1075=PL①!$A$28,入力①申請書項目!$M1075=PL①!$A$29)),1,0)</f>
        <v>0</v>
      </c>
      <c r="FJ1075" s="21">
        <f>IF(AND($AT1075=PL①!$D$26,OR(入力①申請書項目!$M1075=PL①!$A$25,入力①申請書項目!$M1075=PL①!$A$26,入力①申請書項目!$M1075=PL①!$A$27)),1,0)</f>
        <v>0</v>
      </c>
      <c r="FL1075" s="37" t="str">
        <f t="shared" si="251"/>
        <v/>
      </c>
      <c r="FM1075" s="37" t="str">
        <f t="shared" si="252"/>
        <v/>
      </c>
      <c r="FN1075" s="37" t="str">
        <f t="shared" si="253"/>
        <v/>
      </c>
      <c r="FO1075" s="37" t="str">
        <f t="shared" si="254"/>
        <v/>
      </c>
      <c r="FP1075" s="37" t="str">
        <f t="shared" si="255"/>
        <v/>
      </c>
      <c r="FR1075" s="54">
        <f t="shared" si="256"/>
        <v>1</v>
      </c>
      <c r="FS1075" s="54" t="str">
        <f t="shared" si="257"/>
        <v/>
      </c>
    </row>
    <row r="1076" spans="4:175">
      <c r="D1076" s="410">
        <v>908</v>
      </c>
      <c r="E1076" s="842"/>
      <c r="F1076" s="843"/>
      <c r="G1076" s="842"/>
      <c r="H1076" s="843"/>
      <c r="I1076" s="843"/>
      <c r="J1076" s="842"/>
      <c r="K1076" s="843"/>
      <c r="L1076" s="843"/>
      <c r="M1076" s="842"/>
      <c r="N1076" s="842"/>
      <c r="O1076" s="842"/>
      <c r="P1076" s="842"/>
      <c r="Q1076" s="853"/>
      <c r="R1076" s="853"/>
      <c r="S1076" s="853"/>
      <c r="T1076" s="853"/>
      <c r="U1076" s="853"/>
      <c r="V1076" s="853"/>
      <c r="W1076" s="853"/>
      <c r="X1076" s="853"/>
      <c r="Y1076" s="853"/>
      <c r="Z1076" s="853"/>
      <c r="AA1076" s="835"/>
      <c r="AB1076" s="836"/>
      <c r="AC1076" s="836"/>
      <c r="AD1076" s="841"/>
      <c r="AE1076" s="853"/>
      <c r="AF1076" s="853"/>
      <c r="AG1076" s="842"/>
      <c r="AH1076" s="842"/>
      <c r="AI1076" s="842"/>
      <c r="AJ1076" s="842"/>
      <c r="AK1076" s="839"/>
      <c r="AL1076" s="839"/>
      <c r="AM1076" s="839"/>
      <c r="AN1076" s="853"/>
      <c r="AO1076" s="853"/>
      <c r="AP1076" s="849">
        <f t="shared" si="258"/>
        <v>0</v>
      </c>
      <c r="AQ1076" s="849"/>
      <c r="AR1076" s="849"/>
      <c r="AS1076" s="849"/>
      <c r="AT1076" s="855"/>
      <c r="AU1076" s="855"/>
      <c r="AV1076" s="834"/>
      <c r="AW1076" s="834"/>
      <c r="AX1076" s="834"/>
      <c r="AY1076" s="834"/>
      <c r="AZ1076" s="834"/>
      <c r="BA1076" s="834"/>
      <c r="BB1076" s="834"/>
      <c r="BC1076" s="834"/>
      <c r="BD1076" s="834"/>
      <c r="BE1076" s="834"/>
      <c r="BF1076" s="834"/>
      <c r="BG1076" s="842"/>
      <c r="BH1076" s="843"/>
      <c r="BI1076" s="843"/>
      <c r="ET1076" s="33"/>
      <c r="EU1076" s="37">
        <f t="shared" si="245"/>
        <v>0</v>
      </c>
      <c r="EV1076" s="37" t="str">
        <f t="shared" si="246"/>
        <v/>
      </c>
      <c r="EX1076" s="21">
        <f>IF(AND(OR($M1076=PL①!$A$25,$M1076=PL①!$A$26,$M1076=PL①!$A$27),OR($AG1076=PL①!$H$26,$AG1076=PL①!$H$27,$AG1076=PL①!$H$28)),1,0)</f>
        <v>0</v>
      </c>
      <c r="EY1076" s="21">
        <f t="shared" si="247"/>
        <v>0</v>
      </c>
      <c r="EZ1076" s="112">
        <f>IF($EY1076=0,1,IF($O$73="",0,VLOOKUP($O$73,PL②!$A$58:$P$1517,$EY1076))+IF($AD$73="",0,VLOOKUP($AD$73,PL②!$A$58:$P$1517,$EY1076))+IF($AS$73="",0,VLOOKUP($AS$73,PL②!$A$58:$P$1517,$EY1076)))</f>
        <v>1</v>
      </c>
      <c r="FA1076" s="21" t="str">
        <f t="shared" si="248"/>
        <v/>
      </c>
      <c r="FB1076" s="112"/>
      <c r="FC1076" s="21">
        <f>IF(OR($M1076=PL①!$A$25,$M1076=PL①!$A$26,$M1076=PL①!$A$28,$M1076=PL①!$A$29),1,0)</f>
        <v>0</v>
      </c>
      <c r="FF1076" s="21">
        <f t="shared" si="249"/>
        <v>0</v>
      </c>
      <c r="FG1076" s="21">
        <f t="shared" si="250"/>
        <v>0</v>
      </c>
      <c r="FH1076" s="21">
        <f>IF(AND($AG1076=PL①!$H$29,OR(入力①申請書項目!$M1076=PL①!$A$25,入力①申請書項目!$M1076=PL①!$A$26,入力①申請書項目!$M1076=PL①!$A$27)),1,0)</f>
        <v>0</v>
      </c>
      <c r="FI1076" s="21">
        <f>IF(AND($O$69=PL②!$G$1,入力①申請書項目!$AG1076=PL①!$H$26,OR(入力①申請書項目!$M1076=PL①!$A$25,入力①申請書項目!$M1076=PL①!$A$26,入力①申請書項目!$M1076=PL①!$A$28,入力①申請書項目!$M1076=PL①!$A$29)),1,0)</f>
        <v>0</v>
      </c>
      <c r="FJ1076" s="21">
        <f>IF(AND($AT1076=PL①!$D$26,OR(入力①申請書項目!$M1076=PL①!$A$25,入力①申請書項目!$M1076=PL①!$A$26,入力①申請書項目!$M1076=PL①!$A$27)),1,0)</f>
        <v>0</v>
      </c>
      <c r="FL1076" s="37" t="str">
        <f t="shared" si="251"/>
        <v/>
      </c>
      <c r="FM1076" s="37" t="str">
        <f t="shared" si="252"/>
        <v/>
      </c>
      <c r="FN1076" s="37" t="str">
        <f t="shared" si="253"/>
        <v/>
      </c>
      <c r="FO1076" s="37" t="str">
        <f t="shared" si="254"/>
        <v/>
      </c>
      <c r="FP1076" s="37" t="str">
        <f t="shared" si="255"/>
        <v/>
      </c>
      <c r="FR1076" s="54">
        <f t="shared" si="256"/>
        <v>1</v>
      </c>
      <c r="FS1076" s="54" t="str">
        <f t="shared" si="257"/>
        <v/>
      </c>
    </row>
    <row r="1077" spans="4:175">
      <c r="D1077" s="410">
        <v>909</v>
      </c>
      <c r="E1077" s="842"/>
      <c r="F1077" s="843"/>
      <c r="G1077" s="842"/>
      <c r="H1077" s="843"/>
      <c r="I1077" s="843"/>
      <c r="J1077" s="842"/>
      <c r="K1077" s="843"/>
      <c r="L1077" s="843"/>
      <c r="M1077" s="842"/>
      <c r="N1077" s="842"/>
      <c r="O1077" s="842"/>
      <c r="P1077" s="842"/>
      <c r="Q1077" s="853"/>
      <c r="R1077" s="853"/>
      <c r="S1077" s="853"/>
      <c r="T1077" s="853"/>
      <c r="U1077" s="853"/>
      <c r="V1077" s="853"/>
      <c r="W1077" s="853"/>
      <c r="X1077" s="853"/>
      <c r="Y1077" s="853"/>
      <c r="Z1077" s="853"/>
      <c r="AA1077" s="837"/>
      <c r="AB1077" s="838"/>
      <c r="AC1077" s="838"/>
      <c r="AD1077" s="841"/>
      <c r="AE1077" s="853"/>
      <c r="AF1077" s="853"/>
      <c r="AG1077" s="842"/>
      <c r="AH1077" s="842"/>
      <c r="AI1077" s="842"/>
      <c r="AJ1077" s="842"/>
      <c r="AK1077" s="839"/>
      <c r="AL1077" s="839"/>
      <c r="AM1077" s="839"/>
      <c r="AN1077" s="853"/>
      <c r="AO1077" s="853"/>
      <c r="AP1077" s="849">
        <f t="shared" si="258"/>
        <v>0</v>
      </c>
      <c r="AQ1077" s="849"/>
      <c r="AR1077" s="849"/>
      <c r="AS1077" s="849"/>
      <c r="AT1077" s="855"/>
      <c r="AU1077" s="855"/>
      <c r="AV1077" s="834"/>
      <c r="AW1077" s="834"/>
      <c r="AX1077" s="834"/>
      <c r="AY1077" s="834"/>
      <c r="AZ1077" s="834"/>
      <c r="BA1077" s="834"/>
      <c r="BB1077" s="834"/>
      <c r="BC1077" s="834"/>
      <c r="BD1077" s="834"/>
      <c r="BE1077" s="834"/>
      <c r="BF1077" s="834"/>
      <c r="BG1077" s="842"/>
      <c r="BH1077" s="843"/>
      <c r="BI1077" s="843"/>
      <c r="ET1077" s="33"/>
      <c r="EU1077" s="37">
        <f t="shared" si="245"/>
        <v>0</v>
      </c>
      <c r="EV1077" s="37" t="str">
        <f t="shared" si="246"/>
        <v/>
      </c>
      <c r="EX1077" s="21">
        <f>IF(AND(OR($M1077=PL①!$A$25,$M1077=PL①!$A$26,$M1077=PL①!$A$27),OR($AG1077=PL①!$H$26,$AG1077=PL①!$H$27,$AG1077=PL①!$H$28)),1,0)</f>
        <v>0</v>
      </c>
      <c r="EY1077" s="21">
        <f t="shared" si="247"/>
        <v>0</v>
      </c>
      <c r="EZ1077" s="112">
        <f>IF($EY1077=0,1,IF($O$73="",0,VLOOKUP($O$73,PL②!$A$58:$P$1517,$EY1077))+IF($AD$73="",0,VLOOKUP($AD$73,PL②!$A$58:$P$1517,$EY1077))+IF($AS$73="",0,VLOOKUP($AS$73,PL②!$A$58:$P$1517,$EY1077)))</f>
        <v>1</v>
      </c>
      <c r="FA1077" s="21" t="str">
        <f t="shared" si="248"/>
        <v/>
      </c>
      <c r="FB1077" s="112"/>
      <c r="FC1077" s="21">
        <f>IF(OR($M1077=PL①!$A$25,$M1077=PL①!$A$26,$M1077=PL①!$A$28,$M1077=PL①!$A$29),1,0)</f>
        <v>0</v>
      </c>
      <c r="FF1077" s="21">
        <f t="shared" si="249"/>
        <v>0</v>
      </c>
      <c r="FG1077" s="21">
        <f t="shared" si="250"/>
        <v>0</v>
      </c>
      <c r="FH1077" s="21">
        <f>IF(AND($AG1077=PL①!$H$29,OR(入力①申請書項目!$M1077=PL①!$A$25,入力①申請書項目!$M1077=PL①!$A$26,入力①申請書項目!$M1077=PL①!$A$27)),1,0)</f>
        <v>0</v>
      </c>
      <c r="FI1077" s="21">
        <f>IF(AND($O$69=PL②!$G$1,入力①申請書項目!$AG1077=PL①!$H$26,OR(入力①申請書項目!$M1077=PL①!$A$25,入力①申請書項目!$M1077=PL①!$A$26,入力①申請書項目!$M1077=PL①!$A$28,入力①申請書項目!$M1077=PL①!$A$29)),1,0)</f>
        <v>0</v>
      </c>
      <c r="FJ1077" s="21">
        <f>IF(AND($AT1077=PL①!$D$26,OR(入力①申請書項目!$M1077=PL①!$A$25,入力①申請書項目!$M1077=PL①!$A$26,入力①申請書項目!$M1077=PL①!$A$27)),1,0)</f>
        <v>0</v>
      </c>
      <c r="FL1077" s="37" t="str">
        <f t="shared" si="251"/>
        <v/>
      </c>
      <c r="FM1077" s="37" t="str">
        <f t="shared" si="252"/>
        <v/>
      </c>
      <c r="FN1077" s="37" t="str">
        <f t="shared" si="253"/>
        <v/>
      </c>
      <c r="FO1077" s="37" t="str">
        <f t="shared" si="254"/>
        <v/>
      </c>
      <c r="FP1077" s="37" t="str">
        <f t="shared" si="255"/>
        <v/>
      </c>
      <c r="FR1077" s="54">
        <f t="shared" si="256"/>
        <v>1</v>
      </c>
      <c r="FS1077" s="54" t="str">
        <f t="shared" si="257"/>
        <v/>
      </c>
    </row>
    <row r="1078" spans="4:175">
      <c r="D1078" s="410">
        <v>910</v>
      </c>
      <c r="E1078" s="842"/>
      <c r="F1078" s="843"/>
      <c r="G1078" s="842"/>
      <c r="H1078" s="843"/>
      <c r="I1078" s="843"/>
      <c r="J1078" s="842"/>
      <c r="K1078" s="843"/>
      <c r="L1078" s="843"/>
      <c r="M1078" s="842"/>
      <c r="N1078" s="842"/>
      <c r="O1078" s="842"/>
      <c r="P1078" s="842"/>
      <c r="Q1078" s="853"/>
      <c r="R1078" s="853"/>
      <c r="S1078" s="853"/>
      <c r="T1078" s="853"/>
      <c r="U1078" s="853"/>
      <c r="V1078" s="853"/>
      <c r="W1078" s="853"/>
      <c r="X1078" s="853"/>
      <c r="Y1078" s="853"/>
      <c r="Z1078" s="853"/>
      <c r="AA1078" s="835"/>
      <c r="AB1078" s="836"/>
      <c r="AC1078" s="836"/>
      <c r="AD1078" s="840"/>
      <c r="AE1078" s="840"/>
      <c r="AF1078" s="841"/>
      <c r="AG1078" s="850"/>
      <c r="AH1078" s="851"/>
      <c r="AI1078" s="851"/>
      <c r="AJ1078" s="852"/>
      <c r="AK1078" s="839"/>
      <c r="AL1078" s="839"/>
      <c r="AM1078" s="839"/>
      <c r="AN1078" s="854"/>
      <c r="AO1078" s="840"/>
      <c r="AP1078" s="849">
        <f t="shared" si="258"/>
        <v>0</v>
      </c>
      <c r="AQ1078" s="849"/>
      <c r="AR1078" s="849"/>
      <c r="AS1078" s="849"/>
      <c r="AT1078" s="847"/>
      <c r="AU1078" s="848"/>
      <c r="AV1078" s="834"/>
      <c r="AW1078" s="834"/>
      <c r="AX1078" s="834"/>
      <c r="AY1078" s="834"/>
      <c r="AZ1078" s="834"/>
      <c r="BA1078" s="834"/>
      <c r="BB1078" s="834"/>
      <c r="BC1078" s="834"/>
      <c r="BD1078" s="844"/>
      <c r="BE1078" s="845"/>
      <c r="BF1078" s="846"/>
      <c r="BG1078" s="842"/>
      <c r="BH1078" s="843"/>
      <c r="BI1078" s="843"/>
      <c r="ET1078" s="33"/>
      <c r="EU1078" s="37">
        <f t="shared" si="245"/>
        <v>0</v>
      </c>
      <c r="EV1078" s="37" t="str">
        <f t="shared" si="246"/>
        <v/>
      </c>
      <c r="EX1078" s="21">
        <f>IF(AND(OR($M1078=PL①!$A$25,$M1078=PL①!$A$26,$M1078=PL①!$A$27),OR($AG1078=PL①!$H$26,$AG1078=PL①!$H$27,$AG1078=PL①!$H$28)),1,0)</f>
        <v>0</v>
      </c>
      <c r="EY1078" s="21">
        <f t="shared" si="247"/>
        <v>0</v>
      </c>
      <c r="EZ1078" s="112">
        <f>IF($EY1078=0,1,IF($O$73="",0,VLOOKUP($O$73,PL②!$A$58:$P$1517,$EY1078))+IF($AD$73="",0,VLOOKUP($AD$73,PL②!$A$58:$P$1517,$EY1078))+IF($AS$73="",0,VLOOKUP($AS$73,PL②!$A$58:$P$1517,$EY1078)))</f>
        <v>1</v>
      </c>
      <c r="FA1078" s="21" t="str">
        <f t="shared" si="248"/>
        <v/>
      </c>
      <c r="FB1078" s="112"/>
      <c r="FC1078" s="21">
        <f>IF(OR($M1078=PL①!$A$25,$M1078=PL①!$A$26,$M1078=PL①!$A$28,$M1078=PL①!$A$29),1,0)</f>
        <v>0</v>
      </c>
      <c r="FF1078" s="21">
        <f t="shared" si="249"/>
        <v>0</v>
      </c>
      <c r="FG1078" s="21">
        <f t="shared" si="250"/>
        <v>0</v>
      </c>
      <c r="FH1078" s="21">
        <f>IF(AND($AG1078=PL①!$H$29,OR(入力①申請書項目!$M1078=PL①!$A$25,入力①申請書項目!$M1078=PL①!$A$26,入力①申請書項目!$M1078=PL①!$A$27)),1,0)</f>
        <v>0</v>
      </c>
      <c r="FI1078" s="21">
        <f>IF(AND($O$69=PL②!$G$1,入力①申請書項目!$AG1078=PL①!$H$26,OR(入力①申請書項目!$M1078=PL①!$A$25,入力①申請書項目!$M1078=PL①!$A$26,入力①申請書項目!$M1078=PL①!$A$28,入力①申請書項目!$M1078=PL①!$A$29)),1,0)</f>
        <v>0</v>
      </c>
      <c r="FJ1078" s="21">
        <f>IF(AND($AT1078=PL①!$D$26,OR(入力①申請書項目!$M1078=PL①!$A$25,入力①申請書項目!$M1078=PL①!$A$26,入力①申請書項目!$M1078=PL①!$A$27)),1,0)</f>
        <v>0</v>
      </c>
      <c r="FL1078" s="37" t="str">
        <f t="shared" si="251"/>
        <v/>
      </c>
      <c r="FM1078" s="37" t="str">
        <f t="shared" si="252"/>
        <v/>
      </c>
      <c r="FN1078" s="37" t="str">
        <f t="shared" si="253"/>
        <v/>
      </c>
      <c r="FO1078" s="37" t="str">
        <f t="shared" si="254"/>
        <v/>
      </c>
      <c r="FP1078" s="37" t="str">
        <f t="shared" si="255"/>
        <v/>
      </c>
      <c r="FR1078" s="54">
        <f t="shared" si="256"/>
        <v>1</v>
      </c>
      <c r="FS1078" s="54" t="str">
        <f t="shared" si="257"/>
        <v/>
      </c>
    </row>
    <row r="1079" spans="4:175">
      <c r="D1079" s="410">
        <v>911</v>
      </c>
      <c r="E1079" s="842"/>
      <c r="F1079" s="843"/>
      <c r="G1079" s="842"/>
      <c r="H1079" s="843"/>
      <c r="I1079" s="843"/>
      <c r="J1079" s="842"/>
      <c r="K1079" s="843"/>
      <c r="L1079" s="843"/>
      <c r="M1079" s="842"/>
      <c r="N1079" s="842"/>
      <c r="O1079" s="842"/>
      <c r="P1079" s="842"/>
      <c r="Q1079" s="853"/>
      <c r="R1079" s="853"/>
      <c r="S1079" s="853"/>
      <c r="T1079" s="853"/>
      <c r="U1079" s="853"/>
      <c r="V1079" s="853"/>
      <c r="W1079" s="853"/>
      <c r="X1079" s="853"/>
      <c r="Y1079" s="853"/>
      <c r="Z1079" s="853"/>
      <c r="AA1079" s="835"/>
      <c r="AB1079" s="836"/>
      <c r="AC1079" s="836"/>
      <c r="AD1079" s="841"/>
      <c r="AE1079" s="853"/>
      <c r="AF1079" s="853"/>
      <c r="AG1079" s="842"/>
      <c r="AH1079" s="842"/>
      <c r="AI1079" s="842"/>
      <c r="AJ1079" s="842"/>
      <c r="AK1079" s="839"/>
      <c r="AL1079" s="839"/>
      <c r="AM1079" s="839"/>
      <c r="AN1079" s="853"/>
      <c r="AO1079" s="853"/>
      <c r="AP1079" s="849">
        <f t="shared" si="258"/>
        <v>0</v>
      </c>
      <c r="AQ1079" s="849"/>
      <c r="AR1079" s="849"/>
      <c r="AS1079" s="849"/>
      <c r="AT1079" s="855"/>
      <c r="AU1079" s="855"/>
      <c r="AV1079" s="834"/>
      <c r="AW1079" s="834"/>
      <c r="AX1079" s="834"/>
      <c r="AY1079" s="834"/>
      <c r="AZ1079" s="834"/>
      <c r="BA1079" s="834"/>
      <c r="BB1079" s="834"/>
      <c r="BC1079" s="834"/>
      <c r="BD1079" s="834"/>
      <c r="BE1079" s="834"/>
      <c r="BF1079" s="834"/>
      <c r="BG1079" s="842"/>
      <c r="BH1079" s="843"/>
      <c r="BI1079" s="843"/>
      <c r="ET1079" s="33"/>
      <c r="EU1079" s="37">
        <f t="shared" si="245"/>
        <v>0</v>
      </c>
      <c r="EV1079" s="37" t="str">
        <f t="shared" si="246"/>
        <v/>
      </c>
      <c r="EX1079" s="21">
        <f>IF(AND(OR($M1079=PL①!$A$25,$M1079=PL①!$A$26,$M1079=PL①!$A$27),OR($AG1079=PL①!$H$26,$AG1079=PL①!$H$27,$AG1079=PL①!$H$28)),1,0)</f>
        <v>0</v>
      </c>
      <c r="EY1079" s="21">
        <f t="shared" si="247"/>
        <v>0</v>
      </c>
      <c r="EZ1079" s="112">
        <f>IF($EY1079=0,1,IF($O$73="",0,VLOOKUP($O$73,PL②!$A$58:$P$1517,$EY1079))+IF($AD$73="",0,VLOOKUP($AD$73,PL②!$A$58:$P$1517,$EY1079))+IF($AS$73="",0,VLOOKUP($AS$73,PL②!$A$58:$P$1517,$EY1079)))</f>
        <v>1</v>
      </c>
      <c r="FA1079" s="21" t="str">
        <f t="shared" si="248"/>
        <v/>
      </c>
      <c r="FB1079" s="112"/>
      <c r="FC1079" s="21">
        <f>IF(OR($M1079=PL①!$A$25,$M1079=PL①!$A$26,$M1079=PL①!$A$28,$M1079=PL①!$A$29),1,0)</f>
        <v>0</v>
      </c>
      <c r="FF1079" s="21">
        <f t="shared" si="249"/>
        <v>0</v>
      </c>
      <c r="FG1079" s="21">
        <f t="shared" si="250"/>
        <v>0</v>
      </c>
      <c r="FH1079" s="21">
        <f>IF(AND($AG1079=PL①!$H$29,OR(入力①申請書項目!$M1079=PL①!$A$25,入力①申請書項目!$M1079=PL①!$A$26,入力①申請書項目!$M1079=PL①!$A$27)),1,0)</f>
        <v>0</v>
      </c>
      <c r="FI1079" s="21">
        <f>IF(AND($O$69=PL②!$G$1,入力①申請書項目!$AG1079=PL①!$H$26,OR(入力①申請書項目!$M1079=PL①!$A$25,入力①申請書項目!$M1079=PL①!$A$26,入力①申請書項目!$M1079=PL①!$A$28,入力①申請書項目!$M1079=PL①!$A$29)),1,0)</f>
        <v>0</v>
      </c>
      <c r="FJ1079" s="21">
        <f>IF(AND($AT1079=PL①!$D$26,OR(入力①申請書項目!$M1079=PL①!$A$25,入力①申請書項目!$M1079=PL①!$A$26,入力①申請書項目!$M1079=PL①!$A$27)),1,0)</f>
        <v>0</v>
      </c>
      <c r="FL1079" s="37" t="str">
        <f t="shared" si="251"/>
        <v/>
      </c>
      <c r="FM1079" s="37" t="str">
        <f t="shared" si="252"/>
        <v/>
      </c>
      <c r="FN1079" s="37" t="str">
        <f t="shared" si="253"/>
        <v/>
      </c>
      <c r="FO1079" s="37" t="str">
        <f t="shared" si="254"/>
        <v/>
      </c>
      <c r="FP1079" s="37" t="str">
        <f t="shared" si="255"/>
        <v/>
      </c>
      <c r="FR1079" s="54">
        <f t="shared" si="256"/>
        <v>1</v>
      </c>
      <c r="FS1079" s="54" t="str">
        <f t="shared" si="257"/>
        <v/>
      </c>
    </row>
    <row r="1080" spans="4:175">
      <c r="D1080" s="410">
        <v>912</v>
      </c>
      <c r="E1080" s="842"/>
      <c r="F1080" s="843"/>
      <c r="G1080" s="842"/>
      <c r="H1080" s="843"/>
      <c r="I1080" s="843"/>
      <c r="J1080" s="842"/>
      <c r="K1080" s="843"/>
      <c r="L1080" s="843"/>
      <c r="M1080" s="842"/>
      <c r="N1080" s="842"/>
      <c r="O1080" s="842"/>
      <c r="P1080" s="842"/>
      <c r="Q1080" s="853"/>
      <c r="R1080" s="853"/>
      <c r="S1080" s="853"/>
      <c r="T1080" s="853"/>
      <c r="U1080" s="853"/>
      <c r="V1080" s="853"/>
      <c r="W1080" s="853"/>
      <c r="X1080" s="853"/>
      <c r="Y1080" s="853"/>
      <c r="Z1080" s="853"/>
      <c r="AA1080" s="837"/>
      <c r="AB1080" s="838"/>
      <c r="AC1080" s="838"/>
      <c r="AD1080" s="841"/>
      <c r="AE1080" s="853"/>
      <c r="AF1080" s="853"/>
      <c r="AG1080" s="842"/>
      <c r="AH1080" s="842"/>
      <c r="AI1080" s="842"/>
      <c r="AJ1080" s="842"/>
      <c r="AK1080" s="839"/>
      <c r="AL1080" s="839"/>
      <c r="AM1080" s="839"/>
      <c r="AN1080" s="853"/>
      <c r="AO1080" s="853"/>
      <c r="AP1080" s="849">
        <f t="shared" si="258"/>
        <v>0</v>
      </c>
      <c r="AQ1080" s="849"/>
      <c r="AR1080" s="849"/>
      <c r="AS1080" s="849"/>
      <c r="AT1080" s="855"/>
      <c r="AU1080" s="855"/>
      <c r="AV1080" s="834"/>
      <c r="AW1080" s="834"/>
      <c r="AX1080" s="834"/>
      <c r="AY1080" s="834"/>
      <c r="AZ1080" s="834"/>
      <c r="BA1080" s="834"/>
      <c r="BB1080" s="834"/>
      <c r="BC1080" s="834"/>
      <c r="BD1080" s="834"/>
      <c r="BE1080" s="834"/>
      <c r="BF1080" s="834"/>
      <c r="BG1080" s="842"/>
      <c r="BH1080" s="843"/>
      <c r="BI1080" s="843"/>
      <c r="ET1080" s="33"/>
      <c r="EU1080" s="37">
        <f t="shared" si="245"/>
        <v>0</v>
      </c>
      <c r="EV1080" s="37" t="str">
        <f t="shared" si="246"/>
        <v/>
      </c>
      <c r="EX1080" s="21">
        <f>IF(AND(OR($M1080=PL①!$A$25,$M1080=PL①!$A$26,$M1080=PL①!$A$27),OR($AG1080=PL①!$H$26,$AG1080=PL①!$H$27,$AG1080=PL①!$H$28)),1,0)</f>
        <v>0</v>
      </c>
      <c r="EY1080" s="21">
        <f t="shared" si="247"/>
        <v>0</v>
      </c>
      <c r="EZ1080" s="112">
        <f>IF($EY1080=0,1,IF($O$73="",0,VLOOKUP($O$73,PL②!$A$58:$P$1517,$EY1080))+IF($AD$73="",0,VLOOKUP($AD$73,PL②!$A$58:$P$1517,$EY1080))+IF($AS$73="",0,VLOOKUP($AS$73,PL②!$A$58:$P$1517,$EY1080)))</f>
        <v>1</v>
      </c>
      <c r="FA1080" s="21" t="str">
        <f t="shared" si="248"/>
        <v/>
      </c>
      <c r="FB1080" s="112"/>
      <c r="FC1080" s="21">
        <f>IF(OR($M1080=PL①!$A$25,$M1080=PL①!$A$26,$M1080=PL①!$A$28,$M1080=PL①!$A$29),1,0)</f>
        <v>0</v>
      </c>
      <c r="FF1080" s="21">
        <f t="shared" si="249"/>
        <v>0</v>
      </c>
      <c r="FG1080" s="21">
        <f t="shared" si="250"/>
        <v>0</v>
      </c>
      <c r="FH1080" s="21">
        <f>IF(AND($AG1080=PL①!$H$29,OR(入力①申請書項目!$M1080=PL①!$A$25,入力①申請書項目!$M1080=PL①!$A$26,入力①申請書項目!$M1080=PL①!$A$27)),1,0)</f>
        <v>0</v>
      </c>
      <c r="FI1080" s="21">
        <f>IF(AND($O$69=PL②!$G$1,入力①申請書項目!$AG1080=PL①!$H$26,OR(入力①申請書項目!$M1080=PL①!$A$25,入力①申請書項目!$M1080=PL①!$A$26,入力①申請書項目!$M1080=PL①!$A$28,入力①申請書項目!$M1080=PL①!$A$29)),1,0)</f>
        <v>0</v>
      </c>
      <c r="FJ1080" s="21">
        <f>IF(AND($AT1080=PL①!$D$26,OR(入力①申請書項目!$M1080=PL①!$A$25,入力①申請書項目!$M1080=PL①!$A$26,入力①申請書項目!$M1080=PL①!$A$27)),1,0)</f>
        <v>0</v>
      </c>
      <c r="FL1080" s="37" t="str">
        <f t="shared" si="251"/>
        <v/>
      </c>
      <c r="FM1080" s="37" t="str">
        <f t="shared" si="252"/>
        <v/>
      </c>
      <c r="FN1080" s="37" t="str">
        <f t="shared" si="253"/>
        <v/>
      </c>
      <c r="FO1080" s="37" t="str">
        <f t="shared" si="254"/>
        <v/>
      </c>
      <c r="FP1080" s="37" t="str">
        <f t="shared" si="255"/>
        <v/>
      </c>
      <c r="FR1080" s="54">
        <f t="shared" si="256"/>
        <v>1</v>
      </c>
      <c r="FS1080" s="54" t="str">
        <f t="shared" si="257"/>
        <v/>
      </c>
    </row>
    <row r="1081" spans="4:175">
      <c r="D1081" s="410">
        <v>913</v>
      </c>
      <c r="E1081" s="842"/>
      <c r="F1081" s="843"/>
      <c r="G1081" s="842"/>
      <c r="H1081" s="843"/>
      <c r="I1081" s="843"/>
      <c r="J1081" s="842"/>
      <c r="K1081" s="843"/>
      <c r="L1081" s="843"/>
      <c r="M1081" s="842"/>
      <c r="N1081" s="842"/>
      <c r="O1081" s="842"/>
      <c r="P1081" s="842"/>
      <c r="Q1081" s="853"/>
      <c r="R1081" s="853"/>
      <c r="S1081" s="853"/>
      <c r="T1081" s="853"/>
      <c r="U1081" s="853"/>
      <c r="V1081" s="853"/>
      <c r="W1081" s="853"/>
      <c r="X1081" s="853"/>
      <c r="Y1081" s="853"/>
      <c r="Z1081" s="853"/>
      <c r="AA1081" s="835"/>
      <c r="AB1081" s="836"/>
      <c r="AC1081" s="836"/>
      <c r="AD1081" s="840"/>
      <c r="AE1081" s="840"/>
      <c r="AF1081" s="841"/>
      <c r="AG1081" s="850"/>
      <c r="AH1081" s="851"/>
      <c r="AI1081" s="851"/>
      <c r="AJ1081" s="852"/>
      <c r="AK1081" s="839"/>
      <c r="AL1081" s="839"/>
      <c r="AM1081" s="839"/>
      <c r="AN1081" s="854"/>
      <c r="AO1081" s="840"/>
      <c r="AP1081" s="849">
        <f t="shared" si="258"/>
        <v>0</v>
      </c>
      <c r="AQ1081" s="849"/>
      <c r="AR1081" s="849"/>
      <c r="AS1081" s="849"/>
      <c r="AT1081" s="847"/>
      <c r="AU1081" s="848"/>
      <c r="AV1081" s="834"/>
      <c r="AW1081" s="834"/>
      <c r="AX1081" s="834"/>
      <c r="AY1081" s="834"/>
      <c r="AZ1081" s="834"/>
      <c r="BA1081" s="834"/>
      <c r="BB1081" s="834"/>
      <c r="BC1081" s="834"/>
      <c r="BD1081" s="844"/>
      <c r="BE1081" s="845"/>
      <c r="BF1081" s="846"/>
      <c r="BG1081" s="842"/>
      <c r="BH1081" s="843"/>
      <c r="BI1081" s="843"/>
      <c r="ET1081" s="33"/>
      <c r="EU1081" s="37">
        <f t="shared" si="245"/>
        <v>0</v>
      </c>
      <c r="EV1081" s="37" t="str">
        <f t="shared" si="246"/>
        <v/>
      </c>
      <c r="EX1081" s="21">
        <f>IF(AND(OR($M1081=PL①!$A$25,$M1081=PL①!$A$26,$M1081=PL①!$A$27),OR($AG1081=PL①!$H$26,$AG1081=PL①!$H$27,$AG1081=PL①!$H$28)),1,0)</f>
        <v>0</v>
      </c>
      <c r="EY1081" s="21">
        <f t="shared" si="247"/>
        <v>0</v>
      </c>
      <c r="EZ1081" s="112">
        <f>IF($EY1081=0,1,IF($O$73="",0,VLOOKUP($O$73,PL②!$A$58:$P$1517,$EY1081))+IF($AD$73="",0,VLOOKUP($AD$73,PL②!$A$58:$P$1517,$EY1081))+IF($AS$73="",0,VLOOKUP($AS$73,PL②!$A$58:$P$1517,$EY1081)))</f>
        <v>1</v>
      </c>
      <c r="FA1081" s="21" t="str">
        <f t="shared" si="248"/>
        <v/>
      </c>
      <c r="FB1081" s="112"/>
      <c r="FC1081" s="21">
        <f>IF(OR($M1081=PL①!$A$25,$M1081=PL①!$A$26,$M1081=PL①!$A$28,$M1081=PL①!$A$29),1,0)</f>
        <v>0</v>
      </c>
      <c r="FF1081" s="21">
        <f t="shared" si="249"/>
        <v>0</v>
      </c>
      <c r="FG1081" s="21">
        <f t="shared" si="250"/>
        <v>0</v>
      </c>
      <c r="FH1081" s="21">
        <f>IF(AND($AG1081=PL①!$H$29,OR(入力①申請書項目!$M1081=PL①!$A$25,入力①申請書項目!$M1081=PL①!$A$26,入力①申請書項目!$M1081=PL①!$A$27)),1,0)</f>
        <v>0</v>
      </c>
      <c r="FI1081" s="21">
        <f>IF(AND($O$69=PL②!$G$1,入力①申請書項目!$AG1081=PL①!$H$26,OR(入力①申請書項目!$M1081=PL①!$A$25,入力①申請書項目!$M1081=PL①!$A$26,入力①申請書項目!$M1081=PL①!$A$28,入力①申請書項目!$M1081=PL①!$A$29)),1,0)</f>
        <v>0</v>
      </c>
      <c r="FJ1081" s="21">
        <f>IF(AND($AT1081=PL①!$D$26,OR(入力①申請書項目!$M1081=PL①!$A$25,入力①申請書項目!$M1081=PL①!$A$26,入力①申請書項目!$M1081=PL①!$A$27)),1,0)</f>
        <v>0</v>
      </c>
      <c r="FL1081" s="37" t="str">
        <f t="shared" si="251"/>
        <v/>
      </c>
      <c r="FM1081" s="37" t="str">
        <f t="shared" si="252"/>
        <v/>
      </c>
      <c r="FN1081" s="37" t="str">
        <f t="shared" si="253"/>
        <v/>
      </c>
      <c r="FO1081" s="37" t="str">
        <f t="shared" si="254"/>
        <v/>
      </c>
      <c r="FP1081" s="37" t="str">
        <f t="shared" si="255"/>
        <v/>
      </c>
      <c r="FR1081" s="54">
        <f t="shared" si="256"/>
        <v>1</v>
      </c>
      <c r="FS1081" s="54" t="str">
        <f t="shared" si="257"/>
        <v/>
      </c>
    </row>
    <row r="1082" spans="4:175">
      <c r="D1082" s="410">
        <v>914</v>
      </c>
      <c r="E1082" s="842"/>
      <c r="F1082" s="843"/>
      <c r="G1082" s="842"/>
      <c r="H1082" s="843"/>
      <c r="I1082" s="843"/>
      <c r="J1082" s="842"/>
      <c r="K1082" s="843"/>
      <c r="L1082" s="843"/>
      <c r="M1082" s="842"/>
      <c r="N1082" s="842"/>
      <c r="O1082" s="842"/>
      <c r="P1082" s="842"/>
      <c r="Q1082" s="853"/>
      <c r="R1082" s="853"/>
      <c r="S1082" s="853"/>
      <c r="T1082" s="853"/>
      <c r="U1082" s="853"/>
      <c r="V1082" s="853"/>
      <c r="W1082" s="853"/>
      <c r="X1082" s="853"/>
      <c r="Y1082" s="853"/>
      <c r="Z1082" s="853"/>
      <c r="AA1082" s="835"/>
      <c r="AB1082" s="836"/>
      <c r="AC1082" s="836"/>
      <c r="AD1082" s="841"/>
      <c r="AE1082" s="853"/>
      <c r="AF1082" s="853"/>
      <c r="AG1082" s="842"/>
      <c r="AH1082" s="842"/>
      <c r="AI1082" s="842"/>
      <c r="AJ1082" s="842"/>
      <c r="AK1082" s="839"/>
      <c r="AL1082" s="839"/>
      <c r="AM1082" s="839"/>
      <c r="AN1082" s="853"/>
      <c r="AO1082" s="853"/>
      <c r="AP1082" s="849">
        <f t="shared" si="258"/>
        <v>0</v>
      </c>
      <c r="AQ1082" s="849"/>
      <c r="AR1082" s="849"/>
      <c r="AS1082" s="849"/>
      <c r="AT1082" s="855"/>
      <c r="AU1082" s="855"/>
      <c r="AV1082" s="834"/>
      <c r="AW1082" s="834"/>
      <c r="AX1082" s="834"/>
      <c r="AY1082" s="834"/>
      <c r="AZ1082" s="834"/>
      <c r="BA1082" s="834"/>
      <c r="BB1082" s="834"/>
      <c r="BC1082" s="834"/>
      <c r="BD1082" s="834"/>
      <c r="BE1082" s="834"/>
      <c r="BF1082" s="834"/>
      <c r="BG1082" s="842"/>
      <c r="BH1082" s="843"/>
      <c r="BI1082" s="843"/>
      <c r="ET1082" s="33"/>
      <c r="EU1082" s="37">
        <f t="shared" si="245"/>
        <v>0</v>
      </c>
      <c r="EV1082" s="37" t="str">
        <f t="shared" si="246"/>
        <v/>
      </c>
      <c r="EX1082" s="21">
        <f>IF(AND(OR($M1082=PL①!$A$25,$M1082=PL①!$A$26,$M1082=PL①!$A$27),OR($AG1082=PL①!$H$26,$AG1082=PL①!$H$27,$AG1082=PL①!$H$28)),1,0)</f>
        <v>0</v>
      </c>
      <c r="EY1082" s="21">
        <f t="shared" si="247"/>
        <v>0</v>
      </c>
      <c r="EZ1082" s="112">
        <f>IF($EY1082=0,1,IF($O$73="",0,VLOOKUP($O$73,PL②!$A$58:$P$1517,$EY1082))+IF($AD$73="",0,VLOOKUP($AD$73,PL②!$A$58:$P$1517,$EY1082))+IF($AS$73="",0,VLOOKUP($AS$73,PL②!$A$58:$P$1517,$EY1082)))</f>
        <v>1</v>
      </c>
      <c r="FA1082" s="21" t="str">
        <f t="shared" si="248"/>
        <v/>
      </c>
      <c r="FB1082" s="112"/>
      <c r="FC1082" s="21">
        <f>IF(OR($M1082=PL①!$A$25,$M1082=PL①!$A$26,$M1082=PL①!$A$28,$M1082=PL①!$A$29),1,0)</f>
        <v>0</v>
      </c>
      <c r="FF1082" s="21">
        <f t="shared" si="249"/>
        <v>0</v>
      </c>
      <c r="FG1082" s="21">
        <f t="shared" si="250"/>
        <v>0</v>
      </c>
      <c r="FH1082" s="21">
        <f>IF(AND($AG1082=PL①!$H$29,OR(入力①申請書項目!$M1082=PL①!$A$25,入力①申請書項目!$M1082=PL①!$A$26,入力①申請書項目!$M1082=PL①!$A$27)),1,0)</f>
        <v>0</v>
      </c>
      <c r="FI1082" s="21">
        <f>IF(AND($O$69=PL②!$G$1,入力①申請書項目!$AG1082=PL①!$H$26,OR(入力①申請書項目!$M1082=PL①!$A$25,入力①申請書項目!$M1082=PL①!$A$26,入力①申請書項目!$M1082=PL①!$A$28,入力①申請書項目!$M1082=PL①!$A$29)),1,0)</f>
        <v>0</v>
      </c>
      <c r="FJ1082" s="21">
        <f>IF(AND($AT1082=PL①!$D$26,OR(入力①申請書項目!$M1082=PL①!$A$25,入力①申請書項目!$M1082=PL①!$A$26,入力①申請書項目!$M1082=PL①!$A$27)),1,0)</f>
        <v>0</v>
      </c>
      <c r="FL1082" s="37" t="str">
        <f t="shared" si="251"/>
        <v/>
      </c>
      <c r="FM1082" s="37" t="str">
        <f t="shared" si="252"/>
        <v/>
      </c>
      <c r="FN1082" s="37" t="str">
        <f t="shared" si="253"/>
        <v/>
      </c>
      <c r="FO1082" s="37" t="str">
        <f t="shared" si="254"/>
        <v/>
      </c>
      <c r="FP1082" s="37" t="str">
        <f t="shared" si="255"/>
        <v/>
      </c>
      <c r="FR1082" s="54">
        <f t="shared" si="256"/>
        <v>1</v>
      </c>
      <c r="FS1082" s="54" t="str">
        <f t="shared" si="257"/>
        <v/>
      </c>
    </row>
    <row r="1083" spans="4:175">
      <c r="D1083" s="410">
        <v>915</v>
      </c>
      <c r="E1083" s="842"/>
      <c r="F1083" s="843"/>
      <c r="G1083" s="842"/>
      <c r="H1083" s="843"/>
      <c r="I1083" s="843"/>
      <c r="J1083" s="842"/>
      <c r="K1083" s="843"/>
      <c r="L1083" s="843"/>
      <c r="M1083" s="842"/>
      <c r="N1083" s="842"/>
      <c r="O1083" s="842"/>
      <c r="P1083" s="842"/>
      <c r="Q1083" s="853"/>
      <c r="R1083" s="853"/>
      <c r="S1083" s="853"/>
      <c r="T1083" s="853"/>
      <c r="U1083" s="853"/>
      <c r="V1083" s="853"/>
      <c r="W1083" s="853"/>
      <c r="X1083" s="853"/>
      <c r="Y1083" s="853"/>
      <c r="Z1083" s="853"/>
      <c r="AA1083" s="837"/>
      <c r="AB1083" s="838"/>
      <c r="AC1083" s="838"/>
      <c r="AD1083" s="841"/>
      <c r="AE1083" s="853"/>
      <c r="AF1083" s="853"/>
      <c r="AG1083" s="842"/>
      <c r="AH1083" s="842"/>
      <c r="AI1083" s="842"/>
      <c r="AJ1083" s="842"/>
      <c r="AK1083" s="839"/>
      <c r="AL1083" s="839"/>
      <c r="AM1083" s="839"/>
      <c r="AN1083" s="853"/>
      <c r="AO1083" s="853"/>
      <c r="AP1083" s="849">
        <f t="shared" si="258"/>
        <v>0</v>
      </c>
      <c r="AQ1083" s="849"/>
      <c r="AR1083" s="849"/>
      <c r="AS1083" s="849"/>
      <c r="AT1083" s="855"/>
      <c r="AU1083" s="855"/>
      <c r="AV1083" s="834"/>
      <c r="AW1083" s="834"/>
      <c r="AX1083" s="834"/>
      <c r="AY1083" s="834"/>
      <c r="AZ1083" s="834"/>
      <c r="BA1083" s="834"/>
      <c r="BB1083" s="834"/>
      <c r="BC1083" s="834"/>
      <c r="BD1083" s="834"/>
      <c r="BE1083" s="834"/>
      <c r="BF1083" s="834"/>
      <c r="BG1083" s="842"/>
      <c r="BH1083" s="843"/>
      <c r="BI1083" s="843"/>
      <c r="ET1083" s="33"/>
      <c r="EU1083" s="37">
        <f t="shared" si="245"/>
        <v>0</v>
      </c>
      <c r="EV1083" s="37" t="str">
        <f t="shared" si="246"/>
        <v/>
      </c>
      <c r="EX1083" s="21">
        <f>IF(AND(OR($M1083=PL①!$A$25,$M1083=PL①!$A$26,$M1083=PL①!$A$27),OR($AG1083=PL①!$H$26,$AG1083=PL①!$H$27,$AG1083=PL①!$H$28)),1,0)</f>
        <v>0</v>
      </c>
      <c r="EY1083" s="21">
        <f t="shared" si="247"/>
        <v>0</v>
      </c>
      <c r="EZ1083" s="112">
        <f>IF($EY1083=0,1,IF($O$73="",0,VLOOKUP($O$73,PL②!$A$58:$P$1517,$EY1083))+IF($AD$73="",0,VLOOKUP($AD$73,PL②!$A$58:$P$1517,$EY1083))+IF($AS$73="",0,VLOOKUP($AS$73,PL②!$A$58:$P$1517,$EY1083)))</f>
        <v>1</v>
      </c>
      <c r="FA1083" s="21" t="str">
        <f t="shared" si="248"/>
        <v/>
      </c>
      <c r="FB1083" s="112"/>
      <c r="FC1083" s="21">
        <f>IF(OR($M1083=PL①!$A$25,$M1083=PL①!$A$26,$M1083=PL①!$A$28,$M1083=PL①!$A$29),1,0)</f>
        <v>0</v>
      </c>
      <c r="FF1083" s="21">
        <f t="shared" si="249"/>
        <v>0</v>
      </c>
      <c r="FG1083" s="21">
        <f t="shared" si="250"/>
        <v>0</v>
      </c>
      <c r="FH1083" s="21">
        <f>IF(AND($AG1083=PL①!$H$29,OR(入力①申請書項目!$M1083=PL①!$A$25,入力①申請書項目!$M1083=PL①!$A$26,入力①申請書項目!$M1083=PL①!$A$27)),1,0)</f>
        <v>0</v>
      </c>
      <c r="FI1083" s="21">
        <f>IF(AND($O$69=PL②!$G$1,入力①申請書項目!$AG1083=PL①!$H$26,OR(入力①申請書項目!$M1083=PL①!$A$25,入力①申請書項目!$M1083=PL①!$A$26,入力①申請書項目!$M1083=PL①!$A$28,入力①申請書項目!$M1083=PL①!$A$29)),1,0)</f>
        <v>0</v>
      </c>
      <c r="FJ1083" s="21">
        <f>IF(AND($AT1083=PL①!$D$26,OR(入力①申請書項目!$M1083=PL①!$A$25,入力①申請書項目!$M1083=PL①!$A$26,入力①申請書項目!$M1083=PL①!$A$27)),1,0)</f>
        <v>0</v>
      </c>
      <c r="FL1083" s="37" t="str">
        <f t="shared" si="251"/>
        <v/>
      </c>
      <c r="FM1083" s="37" t="str">
        <f t="shared" si="252"/>
        <v/>
      </c>
      <c r="FN1083" s="37" t="str">
        <f t="shared" si="253"/>
        <v/>
      </c>
      <c r="FO1083" s="37" t="str">
        <f t="shared" si="254"/>
        <v/>
      </c>
      <c r="FP1083" s="37" t="str">
        <f t="shared" si="255"/>
        <v/>
      </c>
      <c r="FR1083" s="54">
        <f t="shared" si="256"/>
        <v>1</v>
      </c>
      <c r="FS1083" s="54" t="str">
        <f t="shared" si="257"/>
        <v/>
      </c>
    </row>
    <row r="1084" spans="4:175">
      <c r="D1084" s="410">
        <v>916</v>
      </c>
      <c r="E1084" s="842"/>
      <c r="F1084" s="843"/>
      <c r="G1084" s="842"/>
      <c r="H1084" s="843"/>
      <c r="I1084" s="843"/>
      <c r="J1084" s="842"/>
      <c r="K1084" s="843"/>
      <c r="L1084" s="843"/>
      <c r="M1084" s="842"/>
      <c r="N1084" s="842"/>
      <c r="O1084" s="842"/>
      <c r="P1084" s="842"/>
      <c r="Q1084" s="853"/>
      <c r="R1084" s="853"/>
      <c r="S1084" s="853"/>
      <c r="T1084" s="853"/>
      <c r="U1084" s="853"/>
      <c r="V1084" s="853"/>
      <c r="W1084" s="853"/>
      <c r="X1084" s="853"/>
      <c r="Y1084" s="853"/>
      <c r="Z1084" s="853"/>
      <c r="AA1084" s="835"/>
      <c r="AB1084" s="836"/>
      <c r="AC1084" s="836"/>
      <c r="AD1084" s="840"/>
      <c r="AE1084" s="840"/>
      <c r="AF1084" s="841"/>
      <c r="AG1084" s="850"/>
      <c r="AH1084" s="851"/>
      <c r="AI1084" s="851"/>
      <c r="AJ1084" s="852"/>
      <c r="AK1084" s="839"/>
      <c r="AL1084" s="839"/>
      <c r="AM1084" s="839"/>
      <c r="AN1084" s="854"/>
      <c r="AO1084" s="840"/>
      <c r="AP1084" s="849">
        <f t="shared" si="258"/>
        <v>0</v>
      </c>
      <c r="AQ1084" s="849"/>
      <c r="AR1084" s="849"/>
      <c r="AS1084" s="849"/>
      <c r="AT1084" s="847"/>
      <c r="AU1084" s="848"/>
      <c r="AV1084" s="834"/>
      <c r="AW1084" s="834"/>
      <c r="AX1084" s="834"/>
      <c r="AY1084" s="834"/>
      <c r="AZ1084" s="834"/>
      <c r="BA1084" s="834"/>
      <c r="BB1084" s="834"/>
      <c r="BC1084" s="834"/>
      <c r="BD1084" s="844"/>
      <c r="BE1084" s="845"/>
      <c r="BF1084" s="846"/>
      <c r="BG1084" s="842"/>
      <c r="BH1084" s="843"/>
      <c r="BI1084" s="843"/>
      <c r="ET1084" s="33"/>
      <c r="EU1084" s="37">
        <f t="shared" si="245"/>
        <v>0</v>
      </c>
      <c r="EV1084" s="37" t="str">
        <f t="shared" si="246"/>
        <v/>
      </c>
      <c r="EX1084" s="21">
        <f>IF(AND(OR($M1084=PL①!$A$25,$M1084=PL①!$A$26,$M1084=PL①!$A$27),OR($AG1084=PL①!$H$26,$AG1084=PL①!$H$27,$AG1084=PL①!$H$28)),1,0)</f>
        <v>0</v>
      </c>
      <c r="EY1084" s="21">
        <f t="shared" si="247"/>
        <v>0</v>
      </c>
      <c r="EZ1084" s="112">
        <f>IF($EY1084=0,1,IF($O$73="",0,VLOOKUP($O$73,PL②!$A$58:$P$1517,$EY1084))+IF($AD$73="",0,VLOOKUP($AD$73,PL②!$A$58:$P$1517,$EY1084))+IF($AS$73="",0,VLOOKUP($AS$73,PL②!$A$58:$P$1517,$EY1084)))</f>
        <v>1</v>
      </c>
      <c r="FA1084" s="21" t="str">
        <f t="shared" si="248"/>
        <v/>
      </c>
      <c r="FB1084" s="112"/>
      <c r="FC1084" s="21">
        <f>IF(OR($M1084=PL①!$A$25,$M1084=PL①!$A$26,$M1084=PL①!$A$28,$M1084=PL①!$A$29),1,0)</f>
        <v>0</v>
      </c>
      <c r="FF1084" s="21">
        <f t="shared" si="249"/>
        <v>0</v>
      </c>
      <c r="FG1084" s="21">
        <f t="shared" si="250"/>
        <v>0</v>
      </c>
      <c r="FH1084" s="21">
        <f>IF(AND($AG1084=PL①!$H$29,OR(入力①申請書項目!$M1084=PL①!$A$25,入力①申請書項目!$M1084=PL①!$A$26,入力①申請書項目!$M1084=PL①!$A$27)),1,0)</f>
        <v>0</v>
      </c>
      <c r="FI1084" s="21">
        <f>IF(AND($O$69=PL②!$G$1,入力①申請書項目!$AG1084=PL①!$H$26,OR(入力①申請書項目!$M1084=PL①!$A$25,入力①申請書項目!$M1084=PL①!$A$26,入力①申請書項目!$M1084=PL①!$A$28,入力①申請書項目!$M1084=PL①!$A$29)),1,0)</f>
        <v>0</v>
      </c>
      <c r="FJ1084" s="21">
        <f>IF(AND($AT1084=PL①!$D$26,OR(入力①申請書項目!$M1084=PL①!$A$25,入力①申請書項目!$M1084=PL①!$A$26,入力①申請書項目!$M1084=PL①!$A$27)),1,0)</f>
        <v>0</v>
      </c>
      <c r="FL1084" s="37" t="str">
        <f t="shared" si="251"/>
        <v/>
      </c>
      <c r="FM1084" s="37" t="str">
        <f t="shared" si="252"/>
        <v/>
      </c>
      <c r="FN1084" s="37" t="str">
        <f t="shared" si="253"/>
        <v/>
      </c>
      <c r="FO1084" s="37" t="str">
        <f t="shared" si="254"/>
        <v/>
      </c>
      <c r="FP1084" s="37" t="str">
        <f t="shared" si="255"/>
        <v/>
      </c>
      <c r="FR1084" s="54">
        <f t="shared" si="256"/>
        <v>1</v>
      </c>
      <c r="FS1084" s="54" t="str">
        <f t="shared" si="257"/>
        <v/>
      </c>
    </row>
    <row r="1085" spans="4:175">
      <c r="D1085" s="410">
        <v>917</v>
      </c>
      <c r="E1085" s="842"/>
      <c r="F1085" s="843"/>
      <c r="G1085" s="842"/>
      <c r="H1085" s="843"/>
      <c r="I1085" s="843"/>
      <c r="J1085" s="842"/>
      <c r="K1085" s="843"/>
      <c r="L1085" s="843"/>
      <c r="M1085" s="842"/>
      <c r="N1085" s="842"/>
      <c r="O1085" s="842"/>
      <c r="P1085" s="842"/>
      <c r="Q1085" s="853"/>
      <c r="R1085" s="853"/>
      <c r="S1085" s="853"/>
      <c r="T1085" s="853"/>
      <c r="U1085" s="853"/>
      <c r="V1085" s="853"/>
      <c r="W1085" s="853"/>
      <c r="X1085" s="853"/>
      <c r="Y1085" s="853"/>
      <c r="Z1085" s="853"/>
      <c r="AA1085" s="835"/>
      <c r="AB1085" s="836"/>
      <c r="AC1085" s="836"/>
      <c r="AD1085" s="841"/>
      <c r="AE1085" s="853"/>
      <c r="AF1085" s="853"/>
      <c r="AG1085" s="842"/>
      <c r="AH1085" s="842"/>
      <c r="AI1085" s="842"/>
      <c r="AJ1085" s="842"/>
      <c r="AK1085" s="839"/>
      <c r="AL1085" s="839"/>
      <c r="AM1085" s="839"/>
      <c r="AN1085" s="853"/>
      <c r="AO1085" s="853"/>
      <c r="AP1085" s="849">
        <f t="shared" si="258"/>
        <v>0</v>
      </c>
      <c r="AQ1085" s="849"/>
      <c r="AR1085" s="849"/>
      <c r="AS1085" s="849"/>
      <c r="AT1085" s="855"/>
      <c r="AU1085" s="855"/>
      <c r="AV1085" s="834"/>
      <c r="AW1085" s="834"/>
      <c r="AX1085" s="834"/>
      <c r="AY1085" s="834"/>
      <c r="AZ1085" s="834"/>
      <c r="BA1085" s="834"/>
      <c r="BB1085" s="834"/>
      <c r="BC1085" s="834"/>
      <c r="BD1085" s="834"/>
      <c r="BE1085" s="834"/>
      <c r="BF1085" s="834"/>
      <c r="BG1085" s="842"/>
      <c r="BH1085" s="843"/>
      <c r="BI1085" s="843"/>
      <c r="ET1085" s="33"/>
      <c r="EU1085" s="37">
        <f t="shared" si="245"/>
        <v>0</v>
      </c>
      <c r="EV1085" s="37" t="str">
        <f t="shared" si="246"/>
        <v/>
      </c>
      <c r="EX1085" s="21">
        <f>IF(AND(OR($M1085=PL①!$A$25,$M1085=PL①!$A$26,$M1085=PL①!$A$27),OR($AG1085=PL①!$H$26,$AG1085=PL①!$H$27,$AG1085=PL①!$H$28)),1,0)</f>
        <v>0</v>
      </c>
      <c r="EY1085" s="21">
        <f t="shared" si="247"/>
        <v>0</v>
      </c>
      <c r="EZ1085" s="112">
        <f>IF($EY1085=0,1,IF($O$73="",0,VLOOKUP($O$73,PL②!$A$58:$P$1517,$EY1085))+IF($AD$73="",0,VLOOKUP($AD$73,PL②!$A$58:$P$1517,$EY1085))+IF($AS$73="",0,VLOOKUP($AS$73,PL②!$A$58:$P$1517,$EY1085)))</f>
        <v>1</v>
      </c>
      <c r="FA1085" s="21" t="str">
        <f t="shared" si="248"/>
        <v/>
      </c>
      <c r="FB1085" s="112"/>
      <c r="FC1085" s="21">
        <f>IF(OR($M1085=PL①!$A$25,$M1085=PL①!$A$26,$M1085=PL①!$A$28,$M1085=PL①!$A$29),1,0)</f>
        <v>0</v>
      </c>
      <c r="FF1085" s="21">
        <f t="shared" si="249"/>
        <v>0</v>
      </c>
      <c r="FG1085" s="21">
        <f t="shared" si="250"/>
        <v>0</v>
      </c>
      <c r="FH1085" s="21">
        <f>IF(AND($AG1085=PL①!$H$29,OR(入力①申請書項目!$M1085=PL①!$A$25,入力①申請書項目!$M1085=PL①!$A$26,入力①申請書項目!$M1085=PL①!$A$27)),1,0)</f>
        <v>0</v>
      </c>
      <c r="FI1085" s="21">
        <f>IF(AND($O$69=PL②!$G$1,入力①申請書項目!$AG1085=PL①!$H$26,OR(入力①申請書項目!$M1085=PL①!$A$25,入力①申請書項目!$M1085=PL①!$A$26,入力①申請書項目!$M1085=PL①!$A$28,入力①申請書項目!$M1085=PL①!$A$29)),1,0)</f>
        <v>0</v>
      </c>
      <c r="FJ1085" s="21">
        <f>IF(AND($AT1085=PL①!$D$26,OR(入力①申請書項目!$M1085=PL①!$A$25,入力①申請書項目!$M1085=PL①!$A$26,入力①申請書項目!$M1085=PL①!$A$27)),1,0)</f>
        <v>0</v>
      </c>
      <c r="FL1085" s="37" t="str">
        <f t="shared" si="251"/>
        <v/>
      </c>
      <c r="FM1085" s="37" t="str">
        <f t="shared" si="252"/>
        <v/>
      </c>
      <c r="FN1085" s="37" t="str">
        <f t="shared" si="253"/>
        <v/>
      </c>
      <c r="FO1085" s="37" t="str">
        <f t="shared" si="254"/>
        <v/>
      </c>
      <c r="FP1085" s="37" t="str">
        <f t="shared" si="255"/>
        <v/>
      </c>
      <c r="FR1085" s="54">
        <f t="shared" si="256"/>
        <v>1</v>
      </c>
      <c r="FS1085" s="54" t="str">
        <f t="shared" si="257"/>
        <v/>
      </c>
    </row>
    <row r="1086" spans="4:175">
      <c r="D1086" s="410">
        <v>918</v>
      </c>
      <c r="E1086" s="842"/>
      <c r="F1086" s="843"/>
      <c r="G1086" s="842"/>
      <c r="H1086" s="843"/>
      <c r="I1086" s="843"/>
      <c r="J1086" s="842"/>
      <c r="K1086" s="843"/>
      <c r="L1086" s="843"/>
      <c r="M1086" s="842"/>
      <c r="N1086" s="842"/>
      <c r="O1086" s="842"/>
      <c r="P1086" s="842"/>
      <c r="Q1086" s="853"/>
      <c r="R1086" s="853"/>
      <c r="S1086" s="853"/>
      <c r="T1086" s="853"/>
      <c r="U1086" s="853"/>
      <c r="V1086" s="853"/>
      <c r="W1086" s="853"/>
      <c r="X1086" s="853"/>
      <c r="Y1086" s="853"/>
      <c r="Z1086" s="853"/>
      <c r="AA1086" s="837"/>
      <c r="AB1086" s="838"/>
      <c r="AC1086" s="838"/>
      <c r="AD1086" s="841"/>
      <c r="AE1086" s="853"/>
      <c r="AF1086" s="853"/>
      <c r="AG1086" s="842"/>
      <c r="AH1086" s="842"/>
      <c r="AI1086" s="842"/>
      <c r="AJ1086" s="842"/>
      <c r="AK1086" s="839"/>
      <c r="AL1086" s="839"/>
      <c r="AM1086" s="839"/>
      <c r="AN1086" s="853"/>
      <c r="AO1086" s="853"/>
      <c r="AP1086" s="849">
        <f t="shared" si="258"/>
        <v>0</v>
      </c>
      <c r="AQ1086" s="849"/>
      <c r="AR1086" s="849"/>
      <c r="AS1086" s="849"/>
      <c r="AT1086" s="855"/>
      <c r="AU1086" s="855"/>
      <c r="AV1086" s="834"/>
      <c r="AW1086" s="834"/>
      <c r="AX1086" s="834"/>
      <c r="AY1086" s="834"/>
      <c r="AZ1086" s="834"/>
      <c r="BA1086" s="834"/>
      <c r="BB1086" s="834"/>
      <c r="BC1086" s="834"/>
      <c r="BD1086" s="834"/>
      <c r="BE1086" s="834"/>
      <c r="BF1086" s="834"/>
      <c r="BG1086" s="842"/>
      <c r="BH1086" s="843"/>
      <c r="BI1086" s="843"/>
      <c r="ET1086" s="33"/>
      <c r="EU1086" s="37">
        <f t="shared" si="245"/>
        <v>0</v>
      </c>
      <c r="EV1086" s="37" t="str">
        <f t="shared" si="246"/>
        <v/>
      </c>
      <c r="EX1086" s="21">
        <f>IF(AND(OR($M1086=PL①!$A$25,$M1086=PL①!$A$26,$M1086=PL①!$A$27),OR($AG1086=PL①!$H$26,$AG1086=PL①!$H$27,$AG1086=PL①!$H$28)),1,0)</f>
        <v>0</v>
      </c>
      <c r="EY1086" s="21">
        <f t="shared" si="247"/>
        <v>0</v>
      </c>
      <c r="EZ1086" s="112">
        <f>IF($EY1086=0,1,IF($O$73="",0,VLOOKUP($O$73,PL②!$A$58:$P$1517,$EY1086))+IF($AD$73="",0,VLOOKUP($AD$73,PL②!$A$58:$P$1517,$EY1086))+IF($AS$73="",0,VLOOKUP($AS$73,PL②!$A$58:$P$1517,$EY1086)))</f>
        <v>1</v>
      </c>
      <c r="FA1086" s="21" t="str">
        <f t="shared" si="248"/>
        <v/>
      </c>
      <c r="FB1086" s="112"/>
      <c r="FC1086" s="21">
        <f>IF(OR($M1086=PL①!$A$25,$M1086=PL①!$A$26,$M1086=PL①!$A$28,$M1086=PL①!$A$29),1,0)</f>
        <v>0</v>
      </c>
      <c r="FF1086" s="21">
        <f t="shared" si="249"/>
        <v>0</v>
      </c>
      <c r="FG1086" s="21">
        <f t="shared" si="250"/>
        <v>0</v>
      </c>
      <c r="FH1086" s="21">
        <f>IF(AND($AG1086=PL①!$H$29,OR(入力①申請書項目!$M1086=PL①!$A$25,入力①申請書項目!$M1086=PL①!$A$26,入力①申請書項目!$M1086=PL①!$A$27)),1,0)</f>
        <v>0</v>
      </c>
      <c r="FI1086" s="21">
        <f>IF(AND($O$69=PL②!$G$1,入力①申請書項目!$AG1086=PL①!$H$26,OR(入力①申請書項目!$M1086=PL①!$A$25,入力①申請書項目!$M1086=PL①!$A$26,入力①申請書項目!$M1086=PL①!$A$28,入力①申請書項目!$M1086=PL①!$A$29)),1,0)</f>
        <v>0</v>
      </c>
      <c r="FJ1086" s="21">
        <f>IF(AND($AT1086=PL①!$D$26,OR(入力①申請書項目!$M1086=PL①!$A$25,入力①申請書項目!$M1086=PL①!$A$26,入力①申請書項目!$M1086=PL①!$A$27)),1,0)</f>
        <v>0</v>
      </c>
      <c r="FL1086" s="37" t="str">
        <f t="shared" si="251"/>
        <v/>
      </c>
      <c r="FM1086" s="37" t="str">
        <f t="shared" si="252"/>
        <v/>
      </c>
      <c r="FN1086" s="37" t="str">
        <f t="shared" si="253"/>
        <v/>
      </c>
      <c r="FO1086" s="37" t="str">
        <f t="shared" si="254"/>
        <v/>
      </c>
      <c r="FP1086" s="37" t="str">
        <f t="shared" si="255"/>
        <v/>
      </c>
      <c r="FR1086" s="54">
        <f t="shared" si="256"/>
        <v>1</v>
      </c>
      <c r="FS1086" s="54" t="str">
        <f t="shared" si="257"/>
        <v/>
      </c>
    </row>
    <row r="1087" spans="4:175">
      <c r="D1087" s="410">
        <v>919</v>
      </c>
      <c r="E1087" s="842"/>
      <c r="F1087" s="843"/>
      <c r="G1087" s="842"/>
      <c r="H1087" s="843"/>
      <c r="I1087" s="843"/>
      <c r="J1087" s="842"/>
      <c r="K1087" s="843"/>
      <c r="L1087" s="843"/>
      <c r="M1087" s="842"/>
      <c r="N1087" s="842"/>
      <c r="O1087" s="842"/>
      <c r="P1087" s="842"/>
      <c r="Q1087" s="853"/>
      <c r="R1087" s="853"/>
      <c r="S1087" s="853"/>
      <c r="T1087" s="853"/>
      <c r="U1087" s="853"/>
      <c r="V1087" s="853"/>
      <c r="W1087" s="853"/>
      <c r="X1087" s="853"/>
      <c r="Y1087" s="853"/>
      <c r="Z1087" s="853"/>
      <c r="AA1087" s="835"/>
      <c r="AB1087" s="836"/>
      <c r="AC1087" s="836"/>
      <c r="AD1087" s="840"/>
      <c r="AE1087" s="840"/>
      <c r="AF1087" s="841"/>
      <c r="AG1087" s="850"/>
      <c r="AH1087" s="851"/>
      <c r="AI1087" s="851"/>
      <c r="AJ1087" s="852"/>
      <c r="AK1087" s="839"/>
      <c r="AL1087" s="839"/>
      <c r="AM1087" s="839"/>
      <c r="AN1087" s="854"/>
      <c r="AO1087" s="840"/>
      <c r="AP1087" s="849">
        <f t="shared" si="258"/>
        <v>0</v>
      </c>
      <c r="AQ1087" s="849"/>
      <c r="AR1087" s="849"/>
      <c r="AS1087" s="849"/>
      <c r="AT1087" s="847"/>
      <c r="AU1087" s="848"/>
      <c r="AV1087" s="834"/>
      <c r="AW1087" s="834"/>
      <c r="AX1087" s="834"/>
      <c r="AY1087" s="834"/>
      <c r="AZ1087" s="834"/>
      <c r="BA1087" s="834"/>
      <c r="BB1087" s="834"/>
      <c r="BC1087" s="834"/>
      <c r="BD1087" s="844"/>
      <c r="BE1087" s="845"/>
      <c r="BF1087" s="846"/>
      <c r="BG1087" s="842"/>
      <c r="BH1087" s="843"/>
      <c r="BI1087" s="843"/>
      <c r="ET1087" s="33"/>
      <c r="EU1087" s="37">
        <f t="shared" si="245"/>
        <v>0</v>
      </c>
      <c r="EV1087" s="37" t="str">
        <f t="shared" si="246"/>
        <v/>
      </c>
      <c r="EX1087" s="21">
        <f>IF(AND(OR($M1087=PL①!$A$25,$M1087=PL①!$A$26,$M1087=PL①!$A$27),OR($AG1087=PL①!$H$26,$AG1087=PL①!$H$27,$AG1087=PL①!$H$28)),1,0)</f>
        <v>0</v>
      </c>
      <c r="EY1087" s="21">
        <f t="shared" si="247"/>
        <v>0</v>
      </c>
      <c r="EZ1087" s="112">
        <f>IF($EY1087=0,1,IF($O$73="",0,VLOOKUP($O$73,PL②!$A$58:$P$1517,$EY1087))+IF($AD$73="",0,VLOOKUP($AD$73,PL②!$A$58:$P$1517,$EY1087))+IF($AS$73="",0,VLOOKUP($AS$73,PL②!$A$58:$P$1517,$EY1087)))</f>
        <v>1</v>
      </c>
      <c r="FA1087" s="21" t="str">
        <f t="shared" si="248"/>
        <v/>
      </c>
      <c r="FB1087" s="112"/>
      <c r="FC1087" s="21">
        <f>IF(OR($M1087=PL①!$A$25,$M1087=PL①!$A$26,$M1087=PL①!$A$28,$M1087=PL①!$A$29),1,0)</f>
        <v>0</v>
      </c>
      <c r="FF1087" s="21">
        <f t="shared" si="249"/>
        <v>0</v>
      </c>
      <c r="FG1087" s="21">
        <f t="shared" si="250"/>
        <v>0</v>
      </c>
      <c r="FH1087" s="21">
        <f>IF(AND($AG1087=PL①!$H$29,OR(入力①申請書項目!$M1087=PL①!$A$25,入力①申請書項目!$M1087=PL①!$A$26,入力①申請書項目!$M1087=PL①!$A$27)),1,0)</f>
        <v>0</v>
      </c>
      <c r="FI1087" s="21">
        <f>IF(AND($O$69=PL②!$G$1,入力①申請書項目!$AG1087=PL①!$H$26,OR(入力①申請書項目!$M1087=PL①!$A$25,入力①申請書項目!$M1087=PL①!$A$26,入力①申請書項目!$M1087=PL①!$A$28,入力①申請書項目!$M1087=PL①!$A$29)),1,0)</f>
        <v>0</v>
      </c>
      <c r="FJ1087" s="21">
        <f>IF(AND($AT1087=PL①!$D$26,OR(入力①申請書項目!$M1087=PL①!$A$25,入力①申請書項目!$M1087=PL①!$A$26,入力①申請書項目!$M1087=PL①!$A$27)),1,0)</f>
        <v>0</v>
      </c>
      <c r="FL1087" s="37" t="str">
        <f t="shared" si="251"/>
        <v/>
      </c>
      <c r="FM1087" s="37" t="str">
        <f t="shared" si="252"/>
        <v/>
      </c>
      <c r="FN1087" s="37" t="str">
        <f t="shared" si="253"/>
        <v/>
      </c>
      <c r="FO1087" s="37" t="str">
        <f t="shared" si="254"/>
        <v/>
      </c>
      <c r="FP1087" s="37" t="str">
        <f t="shared" si="255"/>
        <v/>
      </c>
      <c r="FR1087" s="54">
        <f t="shared" si="256"/>
        <v>1</v>
      </c>
      <c r="FS1087" s="54" t="str">
        <f t="shared" si="257"/>
        <v/>
      </c>
    </row>
    <row r="1088" spans="4:175">
      <c r="D1088" s="410">
        <v>920</v>
      </c>
      <c r="E1088" s="842"/>
      <c r="F1088" s="843"/>
      <c r="G1088" s="842"/>
      <c r="H1088" s="843"/>
      <c r="I1088" s="843"/>
      <c r="J1088" s="842"/>
      <c r="K1088" s="843"/>
      <c r="L1088" s="843"/>
      <c r="M1088" s="842"/>
      <c r="N1088" s="842"/>
      <c r="O1088" s="842"/>
      <c r="P1088" s="842"/>
      <c r="Q1088" s="853"/>
      <c r="R1088" s="853"/>
      <c r="S1088" s="853"/>
      <c r="T1088" s="853"/>
      <c r="U1088" s="853"/>
      <c r="V1088" s="853"/>
      <c r="W1088" s="853"/>
      <c r="X1088" s="853"/>
      <c r="Y1088" s="853"/>
      <c r="Z1088" s="853"/>
      <c r="AA1088" s="835"/>
      <c r="AB1088" s="836"/>
      <c r="AC1088" s="836"/>
      <c r="AD1088" s="841"/>
      <c r="AE1088" s="853"/>
      <c r="AF1088" s="853"/>
      <c r="AG1088" s="842"/>
      <c r="AH1088" s="842"/>
      <c r="AI1088" s="842"/>
      <c r="AJ1088" s="842"/>
      <c r="AK1088" s="839"/>
      <c r="AL1088" s="839"/>
      <c r="AM1088" s="839"/>
      <c r="AN1088" s="853"/>
      <c r="AO1088" s="853"/>
      <c r="AP1088" s="849">
        <f t="shared" si="258"/>
        <v>0</v>
      </c>
      <c r="AQ1088" s="849"/>
      <c r="AR1088" s="849"/>
      <c r="AS1088" s="849"/>
      <c r="AT1088" s="855"/>
      <c r="AU1088" s="855"/>
      <c r="AV1088" s="834"/>
      <c r="AW1088" s="834"/>
      <c r="AX1088" s="834"/>
      <c r="AY1088" s="834"/>
      <c r="AZ1088" s="834"/>
      <c r="BA1088" s="834"/>
      <c r="BB1088" s="834"/>
      <c r="BC1088" s="834"/>
      <c r="BD1088" s="834"/>
      <c r="BE1088" s="834"/>
      <c r="BF1088" s="834"/>
      <c r="BG1088" s="842"/>
      <c r="BH1088" s="843"/>
      <c r="BI1088" s="843"/>
      <c r="ET1088" s="33"/>
      <c r="EU1088" s="37">
        <f t="shared" si="245"/>
        <v>0</v>
      </c>
      <c r="EV1088" s="37" t="str">
        <f t="shared" si="246"/>
        <v/>
      </c>
      <c r="EX1088" s="21">
        <f>IF(AND(OR($M1088=PL①!$A$25,$M1088=PL①!$A$26,$M1088=PL①!$A$27),OR($AG1088=PL①!$H$26,$AG1088=PL①!$H$27,$AG1088=PL①!$H$28)),1,0)</f>
        <v>0</v>
      </c>
      <c r="EY1088" s="21">
        <f t="shared" si="247"/>
        <v>0</v>
      </c>
      <c r="EZ1088" s="112">
        <f>IF($EY1088=0,1,IF($O$73="",0,VLOOKUP($O$73,PL②!$A$58:$P$1517,$EY1088))+IF($AD$73="",0,VLOOKUP($AD$73,PL②!$A$58:$P$1517,$EY1088))+IF($AS$73="",0,VLOOKUP($AS$73,PL②!$A$58:$P$1517,$EY1088)))</f>
        <v>1</v>
      </c>
      <c r="FA1088" s="21" t="str">
        <f t="shared" si="248"/>
        <v/>
      </c>
      <c r="FB1088" s="112"/>
      <c r="FC1088" s="21">
        <f>IF(OR($M1088=PL①!$A$25,$M1088=PL①!$A$26,$M1088=PL①!$A$28,$M1088=PL①!$A$29),1,0)</f>
        <v>0</v>
      </c>
      <c r="FF1088" s="21">
        <f t="shared" si="249"/>
        <v>0</v>
      </c>
      <c r="FG1088" s="21">
        <f t="shared" si="250"/>
        <v>0</v>
      </c>
      <c r="FH1088" s="21">
        <f>IF(AND($AG1088=PL①!$H$29,OR(入力①申請書項目!$M1088=PL①!$A$25,入力①申請書項目!$M1088=PL①!$A$26,入力①申請書項目!$M1088=PL①!$A$27)),1,0)</f>
        <v>0</v>
      </c>
      <c r="FI1088" s="21">
        <f>IF(AND($O$69=PL②!$G$1,入力①申請書項目!$AG1088=PL①!$H$26,OR(入力①申請書項目!$M1088=PL①!$A$25,入力①申請書項目!$M1088=PL①!$A$26,入力①申請書項目!$M1088=PL①!$A$28,入力①申請書項目!$M1088=PL①!$A$29)),1,0)</f>
        <v>0</v>
      </c>
      <c r="FJ1088" s="21">
        <f>IF(AND($AT1088=PL①!$D$26,OR(入力①申請書項目!$M1088=PL①!$A$25,入力①申請書項目!$M1088=PL①!$A$26,入力①申請書項目!$M1088=PL①!$A$27)),1,0)</f>
        <v>0</v>
      </c>
      <c r="FL1088" s="37" t="str">
        <f t="shared" si="251"/>
        <v/>
      </c>
      <c r="FM1088" s="37" t="str">
        <f t="shared" si="252"/>
        <v/>
      </c>
      <c r="FN1088" s="37" t="str">
        <f t="shared" si="253"/>
        <v/>
      </c>
      <c r="FO1088" s="37" t="str">
        <f t="shared" si="254"/>
        <v/>
      </c>
      <c r="FP1088" s="37" t="str">
        <f t="shared" si="255"/>
        <v/>
      </c>
      <c r="FR1088" s="54">
        <f t="shared" si="256"/>
        <v>1</v>
      </c>
      <c r="FS1088" s="54" t="str">
        <f t="shared" si="257"/>
        <v/>
      </c>
    </row>
    <row r="1089" spans="4:175">
      <c r="D1089" s="410">
        <v>921</v>
      </c>
      <c r="E1089" s="842"/>
      <c r="F1089" s="843"/>
      <c r="G1089" s="842"/>
      <c r="H1089" s="843"/>
      <c r="I1089" s="843"/>
      <c r="J1089" s="842"/>
      <c r="K1089" s="843"/>
      <c r="L1089" s="843"/>
      <c r="M1089" s="842"/>
      <c r="N1089" s="842"/>
      <c r="O1089" s="842"/>
      <c r="P1089" s="842"/>
      <c r="Q1089" s="853"/>
      <c r="R1089" s="853"/>
      <c r="S1089" s="853"/>
      <c r="T1089" s="853"/>
      <c r="U1089" s="853"/>
      <c r="V1089" s="853"/>
      <c r="W1089" s="853"/>
      <c r="X1089" s="853"/>
      <c r="Y1089" s="853"/>
      <c r="Z1089" s="853"/>
      <c r="AA1089" s="837"/>
      <c r="AB1089" s="838"/>
      <c r="AC1089" s="838"/>
      <c r="AD1089" s="841"/>
      <c r="AE1089" s="853"/>
      <c r="AF1089" s="853"/>
      <c r="AG1089" s="842"/>
      <c r="AH1089" s="842"/>
      <c r="AI1089" s="842"/>
      <c r="AJ1089" s="842"/>
      <c r="AK1089" s="839"/>
      <c r="AL1089" s="839"/>
      <c r="AM1089" s="839"/>
      <c r="AN1089" s="853"/>
      <c r="AO1089" s="853"/>
      <c r="AP1089" s="849">
        <f t="shared" si="258"/>
        <v>0</v>
      </c>
      <c r="AQ1089" s="849"/>
      <c r="AR1089" s="849"/>
      <c r="AS1089" s="849"/>
      <c r="AT1089" s="855"/>
      <c r="AU1089" s="855"/>
      <c r="AV1089" s="834"/>
      <c r="AW1089" s="834"/>
      <c r="AX1089" s="834"/>
      <c r="AY1089" s="834"/>
      <c r="AZ1089" s="834"/>
      <c r="BA1089" s="834"/>
      <c r="BB1089" s="834"/>
      <c r="BC1089" s="834"/>
      <c r="BD1089" s="834"/>
      <c r="BE1089" s="834"/>
      <c r="BF1089" s="834"/>
      <c r="BG1089" s="842"/>
      <c r="BH1089" s="843"/>
      <c r="BI1089" s="843"/>
      <c r="ET1089" s="33"/>
      <c r="EU1089" s="37">
        <f t="shared" si="245"/>
        <v>0</v>
      </c>
      <c r="EV1089" s="37" t="str">
        <f t="shared" si="246"/>
        <v/>
      </c>
      <c r="EX1089" s="21">
        <f>IF(AND(OR($M1089=PL①!$A$25,$M1089=PL①!$A$26,$M1089=PL①!$A$27),OR($AG1089=PL①!$H$26,$AG1089=PL①!$H$27,$AG1089=PL①!$H$28)),1,0)</f>
        <v>0</v>
      </c>
      <c r="EY1089" s="21">
        <f t="shared" si="247"/>
        <v>0</v>
      </c>
      <c r="EZ1089" s="112">
        <f>IF($EY1089=0,1,IF($O$73="",0,VLOOKUP($O$73,PL②!$A$58:$P$1517,$EY1089))+IF($AD$73="",0,VLOOKUP($AD$73,PL②!$A$58:$P$1517,$EY1089))+IF($AS$73="",0,VLOOKUP($AS$73,PL②!$A$58:$P$1517,$EY1089)))</f>
        <v>1</v>
      </c>
      <c r="FA1089" s="21" t="str">
        <f t="shared" si="248"/>
        <v/>
      </c>
      <c r="FB1089" s="112"/>
      <c r="FC1089" s="21">
        <f>IF(OR($M1089=PL①!$A$25,$M1089=PL①!$A$26,$M1089=PL①!$A$28,$M1089=PL①!$A$29),1,0)</f>
        <v>0</v>
      </c>
      <c r="FF1089" s="21">
        <f t="shared" si="249"/>
        <v>0</v>
      </c>
      <c r="FG1089" s="21">
        <f t="shared" si="250"/>
        <v>0</v>
      </c>
      <c r="FH1089" s="21">
        <f>IF(AND($AG1089=PL①!$H$29,OR(入力①申請書項目!$M1089=PL①!$A$25,入力①申請書項目!$M1089=PL①!$A$26,入力①申請書項目!$M1089=PL①!$A$27)),1,0)</f>
        <v>0</v>
      </c>
      <c r="FI1089" s="21">
        <f>IF(AND($O$69=PL②!$G$1,入力①申請書項目!$AG1089=PL①!$H$26,OR(入力①申請書項目!$M1089=PL①!$A$25,入力①申請書項目!$M1089=PL①!$A$26,入力①申請書項目!$M1089=PL①!$A$28,入力①申請書項目!$M1089=PL①!$A$29)),1,0)</f>
        <v>0</v>
      </c>
      <c r="FJ1089" s="21">
        <f>IF(AND($AT1089=PL①!$D$26,OR(入力①申請書項目!$M1089=PL①!$A$25,入力①申請書項目!$M1089=PL①!$A$26,入力①申請書項目!$M1089=PL①!$A$27)),1,0)</f>
        <v>0</v>
      </c>
      <c r="FL1089" s="37" t="str">
        <f t="shared" si="251"/>
        <v/>
      </c>
      <c r="FM1089" s="37" t="str">
        <f t="shared" si="252"/>
        <v/>
      </c>
      <c r="FN1089" s="37" t="str">
        <f t="shared" si="253"/>
        <v/>
      </c>
      <c r="FO1089" s="37" t="str">
        <f t="shared" si="254"/>
        <v/>
      </c>
      <c r="FP1089" s="37" t="str">
        <f t="shared" si="255"/>
        <v/>
      </c>
      <c r="FR1089" s="54">
        <f t="shared" si="256"/>
        <v>1</v>
      </c>
      <c r="FS1089" s="54" t="str">
        <f t="shared" si="257"/>
        <v/>
      </c>
    </row>
    <row r="1090" spans="4:175">
      <c r="D1090" s="410">
        <v>922</v>
      </c>
      <c r="E1090" s="842"/>
      <c r="F1090" s="843"/>
      <c r="G1090" s="842"/>
      <c r="H1090" s="843"/>
      <c r="I1090" s="843"/>
      <c r="J1090" s="842"/>
      <c r="K1090" s="843"/>
      <c r="L1090" s="843"/>
      <c r="M1090" s="842"/>
      <c r="N1090" s="842"/>
      <c r="O1090" s="842"/>
      <c r="P1090" s="842"/>
      <c r="Q1090" s="853"/>
      <c r="R1090" s="853"/>
      <c r="S1090" s="853"/>
      <c r="T1090" s="853"/>
      <c r="U1090" s="853"/>
      <c r="V1090" s="853"/>
      <c r="W1090" s="853"/>
      <c r="X1090" s="853"/>
      <c r="Y1090" s="853"/>
      <c r="Z1090" s="853"/>
      <c r="AA1090" s="835"/>
      <c r="AB1090" s="836"/>
      <c r="AC1090" s="836"/>
      <c r="AD1090" s="840"/>
      <c r="AE1090" s="840"/>
      <c r="AF1090" s="841"/>
      <c r="AG1090" s="850"/>
      <c r="AH1090" s="851"/>
      <c r="AI1090" s="851"/>
      <c r="AJ1090" s="852"/>
      <c r="AK1090" s="839"/>
      <c r="AL1090" s="839"/>
      <c r="AM1090" s="839"/>
      <c r="AN1090" s="854"/>
      <c r="AO1090" s="840"/>
      <c r="AP1090" s="849">
        <f t="shared" si="258"/>
        <v>0</v>
      </c>
      <c r="AQ1090" s="849"/>
      <c r="AR1090" s="849"/>
      <c r="AS1090" s="849"/>
      <c r="AT1090" s="847"/>
      <c r="AU1090" s="848"/>
      <c r="AV1090" s="834"/>
      <c r="AW1090" s="834"/>
      <c r="AX1090" s="834"/>
      <c r="AY1090" s="834"/>
      <c r="AZ1090" s="834"/>
      <c r="BA1090" s="834"/>
      <c r="BB1090" s="834"/>
      <c r="BC1090" s="834"/>
      <c r="BD1090" s="844"/>
      <c r="BE1090" s="845"/>
      <c r="BF1090" s="846"/>
      <c r="BG1090" s="842"/>
      <c r="BH1090" s="843"/>
      <c r="BI1090" s="843"/>
      <c r="ET1090" s="33"/>
      <c r="EU1090" s="37">
        <f t="shared" si="245"/>
        <v>0</v>
      </c>
      <c r="EV1090" s="37" t="str">
        <f t="shared" si="246"/>
        <v/>
      </c>
      <c r="EX1090" s="21">
        <f>IF(AND(OR($M1090=PL①!$A$25,$M1090=PL①!$A$26,$M1090=PL①!$A$27),OR($AG1090=PL①!$H$26,$AG1090=PL①!$H$27,$AG1090=PL①!$H$28)),1,0)</f>
        <v>0</v>
      </c>
      <c r="EY1090" s="21">
        <f t="shared" si="247"/>
        <v>0</v>
      </c>
      <c r="EZ1090" s="112">
        <f>IF($EY1090=0,1,IF($O$73="",0,VLOOKUP($O$73,PL②!$A$58:$P$1517,$EY1090))+IF($AD$73="",0,VLOOKUP($AD$73,PL②!$A$58:$P$1517,$EY1090))+IF($AS$73="",0,VLOOKUP($AS$73,PL②!$A$58:$P$1517,$EY1090)))</f>
        <v>1</v>
      </c>
      <c r="FA1090" s="21" t="str">
        <f t="shared" si="248"/>
        <v/>
      </c>
      <c r="FB1090" s="112"/>
      <c r="FC1090" s="21">
        <f>IF(OR($M1090=PL①!$A$25,$M1090=PL①!$A$26,$M1090=PL①!$A$28,$M1090=PL①!$A$29),1,0)</f>
        <v>0</v>
      </c>
      <c r="FF1090" s="21">
        <f t="shared" si="249"/>
        <v>0</v>
      </c>
      <c r="FG1090" s="21">
        <f t="shared" si="250"/>
        <v>0</v>
      </c>
      <c r="FH1090" s="21">
        <f>IF(AND($AG1090=PL①!$H$29,OR(入力①申請書項目!$M1090=PL①!$A$25,入力①申請書項目!$M1090=PL①!$A$26,入力①申請書項目!$M1090=PL①!$A$27)),1,0)</f>
        <v>0</v>
      </c>
      <c r="FI1090" s="21">
        <f>IF(AND($O$69=PL②!$G$1,入力①申請書項目!$AG1090=PL①!$H$26,OR(入力①申請書項目!$M1090=PL①!$A$25,入力①申請書項目!$M1090=PL①!$A$26,入力①申請書項目!$M1090=PL①!$A$28,入力①申請書項目!$M1090=PL①!$A$29)),1,0)</f>
        <v>0</v>
      </c>
      <c r="FJ1090" s="21">
        <f>IF(AND($AT1090=PL①!$D$26,OR(入力①申請書項目!$M1090=PL①!$A$25,入力①申請書項目!$M1090=PL①!$A$26,入力①申請書項目!$M1090=PL①!$A$27)),1,0)</f>
        <v>0</v>
      </c>
      <c r="FL1090" s="37" t="str">
        <f t="shared" si="251"/>
        <v/>
      </c>
      <c r="FM1090" s="37" t="str">
        <f t="shared" si="252"/>
        <v/>
      </c>
      <c r="FN1090" s="37" t="str">
        <f t="shared" si="253"/>
        <v/>
      </c>
      <c r="FO1090" s="37" t="str">
        <f t="shared" si="254"/>
        <v/>
      </c>
      <c r="FP1090" s="37" t="str">
        <f t="shared" si="255"/>
        <v/>
      </c>
      <c r="FR1090" s="54">
        <f t="shared" si="256"/>
        <v>1</v>
      </c>
      <c r="FS1090" s="54" t="str">
        <f t="shared" si="257"/>
        <v/>
      </c>
    </row>
    <row r="1091" spans="4:175">
      <c r="D1091" s="410">
        <v>923</v>
      </c>
      <c r="E1091" s="842"/>
      <c r="F1091" s="843"/>
      <c r="G1091" s="842"/>
      <c r="H1091" s="843"/>
      <c r="I1091" s="843"/>
      <c r="J1091" s="842"/>
      <c r="K1091" s="843"/>
      <c r="L1091" s="843"/>
      <c r="M1091" s="842"/>
      <c r="N1091" s="842"/>
      <c r="O1091" s="842"/>
      <c r="P1091" s="842"/>
      <c r="Q1091" s="853"/>
      <c r="R1091" s="853"/>
      <c r="S1091" s="853"/>
      <c r="T1091" s="853"/>
      <c r="U1091" s="853"/>
      <c r="V1091" s="853"/>
      <c r="W1091" s="853"/>
      <c r="X1091" s="853"/>
      <c r="Y1091" s="853"/>
      <c r="Z1091" s="853"/>
      <c r="AA1091" s="835"/>
      <c r="AB1091" s="836"/>
      <c r="AC1091" s="836"/>
      <c r="AD1091" s="841"/>
      <c r="AE1091" s="853"/>
      <c r="AF1091" s="853"/>
      <c r="AG1091" s="842"/>
      <c r="AH1091" s="842"/>
      <c r="AI1091" s="842"/>
      <c r="AJ1091" s="842"/>
      <c r="AK1091" s="839"/>
      <c r="AL1091" s="839"/>
      <c r="AM1091" s="839"/>
      <c r="AN1091" s="853"/>
      <c r="AO1091" s="853"/>
      <c r="AP1091" s="849">
        <f t="shared" si="258"/>
        <v>0</v>
      </c>
      <c r="AQ1091" s="849"/>
      <c r="AR1091" s="849"/>
      <c r="AS1091" s="849"/>
      <c r="AT1091" s="855"/>
      <c r="AU1091" s="855"/>
      <c r="AV1091" s="834"/>
      <c r="AW1091" s="834"/>
      <c r="AX1091" s="834"/>
      <c r="AY1091" s="834"/>
      <c r="AZ1091" s="834"/>
      <c r="BA1091" s="834"/>
      <c r="BB1091" s="834"/>
      <c r="BC1091" s="834"/>
      <c r="BD1091" s="834"/>
      <c r="BE1091" s="834"/>
      <c r="BF1091" s="834"/>
      <c r="BG1091" s="842"/>
      <c r="BH1091" s="843"/>
      <c r="BI1091" s="843"/>
      <c r="ET1091" s="33"/>
      <c r="EU1091" s="37">
        <f t="shared" si="245"/>
        <v>0</v>
      </c>
      <c r="EV1091" s="37" t="str">
        <f t="shared" si="246"/>
        <v/>
      </c>
      <c r="EX1091" s="21">
        <f>IF(AND(OR($M1091=PL①!$A$25,$M1091=PL①!$A$26,$M1091=PL①!$A$27),OR($AG1091=PL①!$H$26,$AG1091=PL①!$H$27,$AG1091=PL①!$H$28)),1,0)</f>
        <v>0</v>
      </c>
      <c r="EY1091" s="21">
        <f t="shared" si="247"/>
        <v>0</v>
      </c>
      <c r="EZ1091" s="112">
        <f>IF($EY1091=0,1,IF($O$73="",0,VLOOKUP($O$73,PL②!$A$58:$P$1517,$EY1091))+IF($AD$73="",0,VLOOKUP($AD$73,PL②!$A$58:$P$1517,$EY1091))+IF($AS$73="",0,VLOOKUP($AS$73,PL②!$A$58:$P$1517,$EY1091)))</f>
        <v>1</v>
      </c>
      <c r="FA1091" s="21" t="str">
        <f t="shared" si="248"/>
        <v/>
      </c>
      <c r="FB1091" s="112"/>
      <c r="FC1091" s="21">
        <f>IF(OR($M1091=PL①!$A$25,$M1091=PL①!$A$26,$M1091=PL①!$A$28,$M1091=PL①!$A$29),1,0)</f>
        <v>0</v>
      </c>
      <c r="FF1091" s="21">
        <f t="shared" si="249"/>
        <v>0</v>
      </c>
      <c r="FG1091" s="21">
        <f t="shared" si="250"/>
        <v>0</v>
      </c>
      <c r="FH1091" s="21">
        <f>IF(AND($AG1091=PL①!$H$29,OR(入力①申請書項目!$M1091=PL①!$A$25,入力①申請書項目!$M1091=PL①!$A$26,入力①申請書項目!$M1091=PL①!$A$27)),1,0)</f>
        <v>0</v>
      </c>
      <c r="FI1091" s="21">
        <f>IF(AND($O$69=PL②!$G$1,入力①申請書項目!$AG1091=PL①!$H$26,OR(入力①申請書項目!$M1091=PL①!$A$25,入力①申請書項目!$M1091=PL①!$A$26,入力①申請書項目!$M1091=PL①!$A$28,入力①申請書項目!$M1091=PL①!$A$29)),1,0)</f>
        <v>0</v>
      </c>
      <c r="FJ1091" s="21">
        <f>IF(AND($AT1091=PL①!$D$26,OR(入力①申請書項目!$M1091=PL①!$A$25,入力①申請書項目!$M1091=PL①!$A$26,入力①申請書項目!$M1091=PL①!$A$27)),1,0)</f>
        <v>0</v>
      </c>
      <c r="FL1091" s="37" t="str">
        <f t="shared" si="251"/>
        <v/>
      </c>
      <c r="FM1091" s="37" t="str">
        <f t="shared" si="252"/>
        <v/>
      </c>
      <c r="FN1091" s="37" t="str">
        <f t="shared" si="253"/>
        <v/>
      </c>
      <c r="FO1091" s="37" t="str">
        <f t="shared" si="254"/>
        <v/>
      </c>
      <c r="FP1091" s="37" t="str">
        <f t="shared" si="255"/>
        <v/>
      </c>
      <c r="FR1091" s="54">
        <f t="shared" si="256"/>
        <v>1</v>
      </c>
      <c r="FS1091" s="54" t="str">
        <f t="shared" si="257"/>
        <v/>
      </c>
    </row>
    <row r="1092" spans="4:175">
      <c r="D1092" s="410">
        <v>924</v>
      </c>
      <c r="E1092" s="842"/>
      <c r="F1092" s="843"/>
      <c r="G1092" s="842"/>
      <c r="H1092" s="843"/>
      <c r="I1092" s="843"/>
      <c r="J1092" s="842"/>
      <c r="K1092" s="843"/>
      <c r="L1092" s="843"/>
      <c r="M1092" s="842"/>
      <c r="N1092" s="842"/>
      <c r="O1092" s="842"/>
      <c r="P1092" s="842"/>
      <c r="Q1092" s="853"/>
      <c r="R1092" s="853"/>
      <c r="S1092" s="853"/>
      <c r="T1092" s="853"/>
      <c r="U1092" s="853"/>
      <c r="V1092" s="853"/>
      <c r="W1092" s="853"/>
      <c r="X1092" s="853"/>
      <c r="Y1092" s="853"/>
      <c r="Z1092" s="853"/>
      <c r="AA1092" s="837"/>
      <c r="AB1092" s="838"/>
      <c r="AC1092" s="838"/>
      <c r="AD1092" s="841"/>
      <c r="AE1092" s="853"/>
      <c r="AF1092" s="853"/>
      <c r="AG1092" s="842"/>
      <c r="AH1092" s="842"/>
      <c r="AI1092" s="842"/>
      <c r="AJ1092" s="842"/>
      <c r="AK1092" s="839"/>
      <c r="AL1092" s="839"/>
      <c r="AM1092" s="839"/>
      <c r="AN1092" s="853"/>
      <c r="AO1092" s="853"/>
      <c r="AP1092" s="849">
        <f t="shared" si="258"/>
        <v>0</v>
      </c>
      <c r="AQ1092" s="849"/>
      <c r="AR1092" s="849"/>
      <c r="AS1092" s="849"/>
      <c r="AT1092" s="855"/>
      <c r="AU1092" s="855"/>
      <c r="AV1092" s="834"/>
      <c r="AW1092" s="834"/>
      <c r="AX1092" s="834"/>
      <c r="AY1092" s="834"/>
      <c r="AZ1092" s="834"/>
      <c r="BA1092" s="834"/>
      <c r="BB1092" s="834"/>
      <c r="BC1092" s="834"/>
      <c r="BD1092" s="834"/>
      <c r="BE1092" s="834"/>
      <c r="BF1092" s="834"/>
      <c r="BG1092" s="842"/>
      <c r="BH1092" s="843"/>
      <c r="BI1092" s="843"/>
      <c r="ET1092" s="33"/>
      <c r="EU1092" s="37">
        <f t="shared" si="245"/>
        <v>0</v>
      </c>
      <c r="EV1092" s="37" t="str">
        <f t="shared" si="246"/>
        <v/>
      </c>
      <c r="EX1092" s="21">
        <f>IF(AND(OR($M1092=PL①!$A$25,$M1092=PL①!$A$26,$M1092=PL①!$A$27),OR($AG1092=PL①!$H$26,$AG1092=PL①!$H$27,$AG1092=PL①!$H$28)),1,0)</f>
        <v>0</v>
      </c>
      <c r="EY1092" s="21">
        <f t="shared" si="247"/>
        <v>0</v>
      </c>
      <c r="EZ1092" s="112">
        <f>IF($EY1092=0,1,IF($O$73="",0,VLOOKUP($O$73,PL②!$A$58:$P$1517,$EY1092))+IF($AD$73="",0,VLOOKUP($AD$73,PL②!$A$58:$P$1517,$EY1092))+IF($AS$73="",0,VLOOKUP($AS$73,PL②!$A$58:$P$1517,$EY1092)))</f>
        <v>1</v>
      </c>
      <c r="FA1092" s="21" t="str">
        <f t="shared" si="248"/>
        <v/>
      </c>
      <c r="FB1092" s="112"/>
      <c r="FC1092" s="21">
        <f>IF(OR($M1092=PL①!$A$25,$M1092=PL①!$A$26,$M1092=PL①!$A$28,$M1092=PL①!$A$29),1,0)</f>
        <v>0</v>
      </c>
      <c r="FF1092" s="21">
        <f t="shared" si="249"/>
        <v>0</v>
      </c>
      <c r="FG1092" s="21">
        <f t="shared" si="250"/>
        <v>0</v>
      </c>
      <c r="FH1092" s="21">
        <f>IF(AND($AG1092=PL①!$H$29,OR(入力①申請書項目!$M1092=PL①!$A$25,入力①申請書項目!$M1092=PL①!$A$26,入力①申請書項目!$M1092=PL①!$A$27)),1,0)</f>
        <v>0</v>
      </c>
      <c r="FI1092" s="21">
        <f>IF(AND($O$69=PL②!$G$1,入力①申請書項目!$AG1092=PL①!$H$26,OR(入力①申請書項目!$M1092=PL①!$A$25,入力①申請書項目!$M1092=PL①!$A$26,入力①申請書項目!$M1092=PL①!$A$28,入力①申請書項目!$M1092=PL①!$A$29)),1,0)</f>
        <v>0</v>
      </c>
      <c r="FJ1092" s="21">
        <f>IF(AND($AT1092=PL①!$D$26,OR(入力①申請書項目!$M1092=PL①!$A$25,入力①申請書項目!$M1092=PL①!$A$26,入力①申請書項目!$M1092=PL①!$A$27)),1,0)</f>
        <v>0</v>
      </c>
      <c r="FL1092" s="37" t="str">
        <f t="shared" si="251"/>
        <v/>
      </c>
      <c r="FM1092" s="37" t="str">
        <f t="shared" si="252"/>
        <v/>
      </c>
      <c r="FN1092" s="37" t="str">
        <f t="shared" si="253"/>
        <v/>
      </c>
      <c r="FO1092" s="37" t="str">
        <f t="shared" si="254"/>
        <v/>
      </c>
      <c r="FP1092" s="37" t="str">
        <f t="shared" si="255"/>
        <v/>
      </c>
      <c r="FR1092" s="54">
        <f t="shared" si="256"/>
        <v>1</v>
      </c>
      <c r="FS1092" s="54" t="str">
        <f t="shared" si="257"/>
        <v/>
      </c>
    </row>
    <row r="1093" spans="4:175">
      <c r="D1093" s="410">
        <v>925</v>
      </c>
      <c r="E1093" s="842"/>
      <c r="F1093" s="843"/>
      <c r="G1093" s="842"/>
      <c r="H1093" s="843"/>
      <c r="I1093" s="843"/>
      <c r="J1093" s="842"/>
      <c r="K1093" s="843"/>
      <c r="L1093" s="843"/>
      <c r="M1093" s="842"/>
      <c r="N1093" s="842"/>
      <c r="O1093" s="842"/>
      <c r="P1093" s="842"/>
      <c r="Q1093" s="853"/>
      <c r="R1093" s="853"/>
      <c r="S1093" s="853"/>
      <c r="T1093" s="853"/>
      <c r="U1093" s="853"/>
      <c r="V1093" s="853"/>
      <c r="W1093" s="853"/>
      <c r="X1093" s="853"/>
      <c r="Y1093" s="853"/>
      <c r="Z1093" s="853"/>
      <c r="AA1093" s="835"/>
      <c r="AB1093" s="836"/>
      <c r="AC1093" s="836"/>
      <c r="AD1093" s="840"/>
      <c r="AE1093" s="840"/>
      <c r="AF1093" s="841"/>
      <c r="AG1093" s="850"/>
      <c r="AH1093" s="851"/>
      <c r="AI1093" s="851"/>
      <c r="AJ1093" s="852"/>
      <c r="AK1093" s="839"/>
      <c r="AL1093" s="839"/>
      <c r="AM1093" s="839"/>
      <c r="AN1093" s="854"/>
      <c r="AO1093" s="840"/>
      <c r="AP1093" s="849">
        <f t="shared" si="258"/>
        <v>0</v>
      </c>
      <c r="AQ1093" s="849"/>
      <c r="AR1093" s="849"/>
      <c r="AS1093" s="849"/>
      <c r="AT1093" s="847"/>
      <c r="AU1093" s="848"/>
      <c r="AV1093" s="834"/>
      <c r="AW1093" s="834"/>
      <c r="AX1093" s="834"/>
      <c r="AY1093" s="834"/>
      <c r="AZ1093" s="834"/>
      <c r="BA1093" s="834"/>
      <c r="BB1093" s="834"/>
      <c r="BC1093" s="834"/>
      <c r="BD1093" s="844"/>
      <c r="BE1093" s="845"/>
      <c r="BF1093" s="846"/>
      <c r="BG1093" s="842"/>
      <c r="BH1093" s="843"/>
      <c r="BI1093" s="843"/>
      <c r="ET1093" s="33"/>
      <c r="EU1093" s="37">
        <f t="shared" si="245"/>
        <v>0</v>
      </c>
      <c r="EV1093" s="37" t="str">
        <f t="shared" si="246"/>
        <v/>
      </c>
      <c r="EX1093" s="21">
        <f>IF(AND(OR($M1093=PL①!$A$25,$M1093=PL①!$A$26,$M1093=PL①!$A$27),OR($AG1093=PL①!$H$26,$AG1093=PL①!$H$27,$AG1093=PL①!$H$28)),1,0)</f>
        <v>0</v>
      </c>
      <c r="EY1093" s="21">
        <f t="shared" si="247"/>
        <v>0</v>
      </c>
      <c r="EZ1093" s="112">
        <f>IF($EY1093=0,1,IF($O$73="",0,VLOOKUP($O$73,PL②!$A$58:$P$1517,$EY1093))+IF($AD$73="",0,VLOOKUP($AD$73,PL②!$A$58:$P$1517,$EY1093))+IF($AS$73="",0,VLOOKUP($AS$73,PL②!$A$58:$P$1517,$EY1093)))</f>
        <v>1</v>
      </c>
      <c r="FA1093" s="21" t="str">
        <f t="shared" si="248"/>
        <v/>
      </c>
      <c r="FB1093" s="112"/>
      <c r="FC1093" s="21">
        <f>IF(OR($M1093=PL①!$A$25,$M1093=PL①!$A$26,$M1093=PL①!$A$28,$M1093=PL①!$A$29),1,0)</f>
        <v>0</v>
      </c>
      <c r="FF1093" s="21">
        <f t="shared" si="249"/>
        <v>0</v>
      </c>
      <c r="FG1093" s="21">
        <f t="shared" si="250"/>
        <v>0</v>
      </c>
      <c r="FH1093" s="21">
        <f>IF(AND($AG1093=PL①!$H$29,OR(入力①申請書項目!$M1093=PL①!$A$25,入力①申請書項目!$M1093=PL①!$A$26,入力①申請書項目!$M1093=PL①!$A$27)),1,0)</f>
        <v>0</v>
      </c>
      <c r="FI1093" s="21">
        <f>IF(AND($O$69=PL②!$G$1,入力①申請書項目!$AG1093=PL①!$H$26,OR(入力①申請書項目!$M1093=PL①!$A$25,入力①申請書項目!$M1093=PL①!$A$26,入力①申請書項目!$M1093=PL①!$A$28,入力①申請書項目!$M1093=PL①!$A$29)),1,0)</f>
        <v>0</v>
      </c>
      <c r="FJ1093" s="21">
        <f>IF(AND($AT1093=PL①!$D$26,OR(入力①申請書項目!$M1093=PL①!$A$25,入力①申請書項目!$M1093=PL①!$A$26,入力①申請書項目!$M1093=PL①!$A$27)),1,0)</f>
        <v>0</v>
      </c>
      <c r="FL1093" s="37" t="str">
        <f t="shared" si="251"/>
        <v/>
      </c>
      <c r="FM1093" s="37" t="str">
        <f t="shared" si="252"/>
        <v/>
      </c>
      <c r="FN1093" s="37" t="str">
        <f t="shared" si="253"/>
        <v/>
      </c>
      <c r="FO1093" s="37" t="str">
        <f t="shared" si="254"/>
        <v/>
      </c>
      <c r="FP1093" s="37" t="str">
        <f t="shared" si="255"/>
        <v/>
      </c>
      <c r="FR1093" s="54">
        <f t="shared" si="256"/>
        <v>1</v>
      </c>
      <c r="FS1093" s="54" t="str">
        <f t="shared" si="257"/>
        <v/>
      </c>
    </row>
    <row r="1094" spans="4:175">
      <c r="D1094" s="410">
        <v>926</v>
      </c>
      <c r="E1094" s="842"/>
      <c r="F1094" s="843"/>
      <c r="G1094" s="842"/>
      <c r="H1094" s="843"/>
      <c r="I1094" s="843"/>
      <c r="J1094" s="842"/>
      <c r="K1094" s="843"/>
      <c r="L1094" s="843"/>
      <c r="M1094" s="842"/>
      <c r="N1094" s="842"/>
      <c r="O1094" s="842"/>
      <c r="P1094" s="842"/>
      <c r="Q1094" s="853"/>
      <c r="R1094" s="853"/>
      <c r="S1094" s="853"/>
      <c r="T1094" s="853"/>
      <c r="U1094" s="853"/>
      <c r="V1094" s="853"/>
      <c r="W1094" s="853"/>
      <c r="X1094" s="853"/>
      <c r="Y1094" s="853"/>
      <c r="Z1094" s="853"/>
      <c r="AA1094" s="835"/>
      <c r="AB1094" s="836"/>
      <c r="AC1094" s="836"/>
      <c r="AD1094" s="841"/>
      <c r="AE1094" s="853"/>
      <c r="AF1094" s="853"/>
      <c r="AG1094" s="842"/>
      <c r="AH1094" s="842"/>
      <c r="AI1094" s="842"/>
      <c r="AJ1094" s="842"/>
      <c r="AK1094" s="839"/>
      <c r="AL1094" s="839"/>
      <c r="AM1094" s="839"/>
      <c r="AN1094" s="853"/>
      <c r="AO1094" s="853"/>
      <c r="AP1094" s="849">
        <f t="shared" si="258"/>
        <v>0</v>
      </c>
      <c r="AQ1094" s="849"/>
      <c r="AR1094" s="849"/>
      <c r="AS1094" s="849"/>
      <c r="AT1094" s="855"/>
      <c r="AU1094" s="855"/>
      <c r="AV1094" s="834"/>
      <c r="AW1094" s="834"/>
      <c r="AX1094" s="834"/>
      <c r="AY1094" s="834"/>
      <c r="AZ1094" s="834"/>
      <c r="BA1094" s="834"/>
      <c r="BB1094" s="834"/>
      <c r="BC1094" s="834"/>
      <c r="BD1094" s="834"/>
      <c r="BE1094" s="834"/>
      <c r="BF1094" s="834"/>
      <c r="BG1094" s="842"/>
      <c r="BH1094" s="843"/>
      <c r="BI1094" s="843"/>
      <c r="ET1094" s="33"/>
      <c r="EU1094" s="37">
        <f t="shared" si="245"/>
        <v>0</v>
      </c>
      <c r="EV1094" s="37" t="str">
        <f t="shared" si="246"/>
        <v/>
      </c>
      <c r="EX1094" s="21">
        <f>IF(AND(OR($M1094=PL①!$A$25,$M1094=PL①!$A$26,$M1094=PL①!$A$27),OR($AG1094=PL①!$H$26,$AG1094=PL①!$H$27,$AG1094=PL①!$H$28)),1,0)</f>
        <v>0</v>
      </c>
      <c r="EY1094" s="21">
        <f t="shared" si="247"/>
        <v>0</v>
      </c>
      <c r="EZ1094" s="112">
        <f>IF($EY1094=0,1,IF($O$73="",0,VLOOKUP($O$73,PL②!$A$58:$P$1517,$EY1094))+IF($AD$73="",0,VLOOKUP($AD$73,PL②!$A$58:$P$1517,$EY1094))+IF($AS$73="",0,VLOOKUP($AS$73,PL②!$A$58:$P$1517,$EY1094)))</f>
        <v>1</v>
      </c>
      <c r="FA1094" s="21" t="str">
        <f t="shared" si="248"/>
        <v/>
      </c>
      <c r="FB1094" s="112"/>
      <c r="FC1094" s="21">
        <f>IF(OR($M1094=PL①!$A$25,$M1094=PL①!$A$26,$M1094=PL①!$A$28,$M1094=PL①!$A$29),1,0)</f>
        <v>0</v>
      </c>
      <c r="FF1094" s="21">
        <f t="shared" si="249"/>
        <v>0</v>
      </c>
      <c r="FG1094" s="21">
        <f t="shared" si="250"/>
        <v>0</v>
      </c>
      <c r="FH1094" s="21">
        <f>IF(AND($AG1094=PL①!$H$29,OR(入力①申請書項目!$M1094=PL①!$A$25,入力①申請書項目!$M1094=PL①!$A$26,入力①申請書項目!$M1094=PL①!$A$27)),1,0)</f>
        <v>0</v>
      </c>
      <c r="FI1094" s="21">
        <f>IF(AND($O$69=PL②!$G$1,入力①申請書項目!$AG1094=PL①!$H$26,OR(入力①申請書項目!$M1094=PL①!$A$25,入力①申請書項目!$M1094=PL①!$A$26,入力①申請書項目!$M1094=PL①!$A$28,入力①申請書項目!$M1094=PL①!$A$29)),1,0)</f>
        <v>0</v>
      </c>
      <c r="FJ1094" s="21">
        <f>IF(AND($AT1094=PL①!$D$26,OR(入力①申請書項目!$M1094=PL①!$A$25,入力①申請書項目!$M1094=PL①!$A$26,入力①申請書項目!$M1094=PL①!$A$27)),1,0)</f>
        <v>0</v>
      </c>
      <c r="FL1094" s="37" t="str">
        <f t="shared" si="251"/>
        <v/>
      </c>
      <c r="FM1094" s="37" t="str">
        <f t="shared" si="252"/>
        <v/>
      </c>
      <c r="FN1094" s="37" t="str">
        <f t="shared" si="253"/>
        <v/>
      </c>
      <c r="FO1094" s="37" t="str">
        <f t="shared" si="254"/>
        <v/>
      </c>
      <c r="FP1094" s="37" t="str">
        <f t="shared" si="255"/>
        <v/>
      </c>
      <c r="FR1094" s="54">
        <f t="shared" si="256"/>
        <v>1</v>
      </c>
      <c r="FS1094" s="54" t="str">
        <f t="shared" si="257"/>
        <v/>
      </c>
    </row>
    <row r="1095" spans="4:175">
      <c r="D1095" s="410">
        <v>927</v>
      </c>
      <c r="E1095" s="842"/>
      <c r="F1095" s="843"/>
      <c r="G1095" s="842"/>
      <c r="H1095" s="843"/>
      <c r="I1095" s="843"/>
      <c r="J1095" s="842"/>
      <c r="K1095" s="843"/>
      <c r="L1095" s="843"/>
      <c r="M1095" s="842"/>
      <c r="N1095" s="842"/>
      <c r="O1095" s="842"/>
      <c r="P1095" s="842"/>
      <c r="Q1095" s="853"/>
      <c r="R1095" s="853"/>
      <c r="S1095" s="853"/>
      <c r="T1095" s="853"/>
      <c r="U1095" s="853"/>
      <c r="V1095" s="853"/>
      <c r="W1095" s="853"/>
      <c r="X1095" s="853"/>
      <c r="Y1095" s="853"/>
      <c r="Z1095" s="853"/>
      <c r="AA1095" s="837"/>
      <c r="AB1095" s="838"/>
      <c r="AC1095" s="838"/>
      <c r="AD1095" s="841"/>
      <c r="AE1095" s="853"/>
      <c r="AF1095" s="853"/>
      <c r="AG1095" s="842"/>
      <c r="AH1095" s="842"/>
      <c r="AI1095" s="842"/>
      <c r="AJ1095" s="842"/>
      <c r="AK1095" s="839"/>
      <c r="AL1095" s="839"/>
      <c r="AM1095" s="839"/>
      <c r="AN1095" s="853"/>
      <c r="AO1095" s="853"/>
      <c r="AP1095" s="849">
        <f t="shared" si="258"/>
        <v>0</v>
      </c>
      <c r="AQ1095" s="849"/>
      <c r="AR1095" s="849"/>
      <c r="AS1095" s="849"/>
      <c r="AT1095" s="855"/>
      <c r="AU1095" s="855"/>
      <c r="AV1095" s="834"/>
      <c r="AW1095" s="834"/>
      <c r="AX1095" s="834"/>
      <c r="AY1095" s="834"/>
      <c r="AZ1095" s="834"/>
      <c r="BA1095" s="834"/>
      <c r="BB1095" s="834"/>
      <c r="BC1095" s="834"/>
      <c r="BD1095" s="834"/>
      <c r="BE1095" s="834"/>
      <c r="BF1095" s="834"/>
      <c r="BG1095" s="842"/>
      <c r="BH1095" s="843"/>
      <c r="BI1095" s="843"/>
      <c r="ET1095" s="33"/>
      <c r="EU1095" s="37">
        <f t="shared" si="245"/>
        <v>0</v>
      </c>
      <c r="EV1095" s="37" t="str">
        <f t="shared" si="246"/>
        <v/>
      </c>
      <c r="EX1095" s="21">
        <f>IF(AND(OR($M1095=PL①!$A$25,$M1095=PL①!$A$26,$M1095=PL①!$A$27),OR($AG1095=PL①!$H$26,$AG1095=PL①!$H$27,$AG1095=PL①!$H$28)),1,0)</f>
        <v>0</v>
      </c>
      <c r="EY1095" s="21">
        <f t="shared" si="247"/>
        <v>0</v>
      </c>
      <c r="EZ1095" s="112">
        <f>IF($EY1095=0,1,IF($O$73="",0,VLOOKUP($O$73,PL②!$A$58:$P$1517,$EY1095))+IF($AD$73="",0,VLOOKUP($AD$73,PL②!$A$58:$P$1517,$EY1095))+IF($AS$73="",0,VLOOKUP($AS$73,PL②!$A$58:$P$1517,$EY1095)))</f>
        <v>1</v>
      </c>
      <c r="FA1095" s="21" t="str">
        <f t="shared" si="248"/>
        <v/>
      </c>
      <c r="FB1095" s="112"/>
      <c r="FC1095" s="21">
        <f>IF(OR($M1095=PL①!$A$25,$M1095=PL①!$A$26,$M1095=PL①!$A$28,$M1095=PL①!$A$29),1,0)</f>
        <v>0</v>
      </c>
      <c r="FF1095" s="21">
        <f t="shared" si="249"/>
        <v>0</v>
      </c>
      <c r="FG1095" s="21">
        <f t="shared" si="250"/>
        <v>0</v>
      </c>
      <c r="FH1095" s="21">
        <f>IF(AND($AG1095=PL①!$H$29,OR(入力①申請書項目!$M1095=PL①!$A$25,入力①申請書項目!$M1095=PL①!$A$26,入力①申請書項目!$M1095=PL①!$A$27)),1,0)</f>
        <v>0</v>
      </c>
      <c r="FI1095" s="21">
        <f>IF(AND($O$69=PL②!$G$1,入力①申請書項目!$AG1095=PL①!$H$26,OR(入力①申請書項目!$M1095=PL①!$A$25,入力①申請書項目!$M1095=PL①!$A$26,入力①申請書項目!$M1095=PL①!$A$28,入力①申請書項目!$M1095=PL①!$A$29)),1,0)</f>
        <v>0</v>
      </c>
      <c r="FJ1095" s="21">
        <f>IF(AND($AT1095=PL①!$D$26,OR(入力①申請書項目!$M1095=PL①!$A$25,入力①申請書項目!$M1095=PL①!$A$26,入力①申請書項目!$M1095=PL①!$A$27)),1,0)</f>
        <v>0</v>
      </c>
      <c r="FL1095" s="37" t="str">
        <f t="shared" si="251"/>
        <v/>
      </c>
      <c r="FM1095" s="37" t="str">
        <f t="shared" si="252"/>
        <v/>
      </c>
      <c r="FN1095" s="37" t="str">
        <f t="shared" si="253"/>
        <v/>
      </c>
      <c r="FO1095" s="37" t="str">
        <f t="shared" si="254"/>
        <v/>
      </c>
      <c r="FP1095" s="37" t="str">
        <f t="shared" si="255"/>
        <v/>
      </c>
      <c r="FR1095" s="54">
        <f t="shared" si="256"/>
        <v>1</v>
      </c>
      <c r="FS1095" s="54" t="str">
        <f t="shared" si="257"/>
        <v/>
      </c>
    </row>
    <row r="1096" spans="4:175">
      <c r="D1096" s="410">
        <v>928</v>
      </c>
      <c r="E1096" s="842"/>
      <c r="F1096" s="843"/>
      <c r="G1096" s="842"/>
      <c r="H1096" s="843"/>
      <c r="I1096" s="843"/>
      <c r="J1096" s="842"/>
      <c r="K1096" s="843"/>
      <c r="L1096" s="843"/>
      <c r="M1096" s="842"/>
      <c r="N1096" s="842"/>
      <c r="O1096" s="842"/>
      <c r="P1096" s="842"/>
      <c r="Q1096" s="853"/>
      <c r="R1096" s="853"/>
      <c r="S1096" s="853"/>
      <c r="T1096" s="853"/>
      <c r="U1096" s="853"/>
      <c r="V1096" s="853"/>
      <c r="W1096" s="853"/>
      <c r="X1096" s="853"/>
      <c r="Y1096" s="853"/>
      <c r="Z1096" s="853"/>
      <c r="AA1096" s="835"/>
      <c r="AB1096" s="836"/>
      <c r="AC1096" s="836"/>
      <c r="AD1096" s="840"/>
      <c r="AE1096" s="840"/>
      <c r="AF1096" s="841"/>
      <c r="AG1096" s="850"/>
      <c r="AH1096" s="851"/>
      <c r="AI1096" s="851"/>
      <c r="AJ1096" s="852"/>
      <c r="AK1096" s="839"/>
      <c r="AL1096" s="839"/>
      <c r="AM1096" s="839"/>
      <c r="AN1096" s="854"/>
      <c r="AO1096" s="840"/>
      <c r="AP1096" s="849">
        <f t="shared" si="258"/>
        <v>0</v>
      </c>
      <c r="AQ1096" s="849"/>
      <c r="AR1096" s="849"/>
      <c r="AS1096" s="849"/>
      <c r="AT1096" s="847"/>
      <c r="AU1096" s="848"/>
      <c r="AV1096" s="834"/>
      <c r="AW1096" s="834"/>
      <c r="AX1096" s="834"/>
      <c r="AY1096" s="834"/>
      <c r="AZ1096" s="834"/>
      <c r="BA1096" s="834"/>
      <c r="BB1096" s="834"/>
      <c r="BC1096" s="834"/>
      <c r="BD1096" s="844"/>
      <c r="BE1096" s="845"/>
      <c r="BF1096" s="846"/>
      <c r="BG1096" s="842"/>
      <c r="BH1096" s="843"/>
      <c r="BI1096" s="843"/>
      <c r="ET1096" s="33"/>
      <c r="EU1096" s="37">
        <f t="shared" si="245"/>
        <v>0</v>
      </c>
      <c r="EV1096" s="37" t="str">
        <f t="shared" si="246"/>
        <v/>
      </c>
      <c r="EX1096" s="21">
        <f>IF(AND(OR($M1096=PL①!$A$25,$M1096=PL①!$A$26,$M1096=PL①!$A$27),OR($AG1096=PL①!$H$26,$AG1096=PL①!$H$27,$AG1096=PL①!$H$28)),1,0)</f>
        <v>0</v>
      </c>
      <c r="EY1096" s="21">
        <f t="shared" si="247"/>
        <v>0</v>
      </c>
      <c r="EZ1096" s="112">
        <f>IF($EY1096=0,1,IF($O$73="",0,VLOOKUP($O$73,PL②!$A$58:$P$1517,$EY1096))+IF($AD$73="",0,VLOOKUP($AD$73,PL②!$A$58:$P$1517,$EY1096))+IF($AS$73="",0,VLOOKUP($AS$73,PL②!$A$58:$P$1517,$EY1096)))</f>
        <v>1</v>
      </c>
      <c r="FA1096" s="21" t="str">
        <f t="shared" si="248"/>
        <v/>
      </c>
      <c r="FB1096" s="112"/>
      <c r="FC1096" s="21">
        <f>IF(OR($M1096=PL①!$A$25,$M1096=PL①!$A$26,$M1096=PL①!$A$28,$M1096=PL①!$A$29),1,0)</f>
        <v>0</v>
      </c>
      <c r="FF1096" s="21">
        <f t="shared" si="249"/>
        <v>0</v>
      </c>
      <c r="FG1096" s="21">
        <f t="shared" si="250"/>
        <v>0</v>
      </c>
      <c r="FH1096" s="21">
        <f>IF(AND($AG1096=PL①!$H$29,OR(入力①申請書項目!$M1096=PL①!$A$25,入力①申請書項目!$M1096=PL①!$A$26,入力①申請書項目!$M1096=PL①!$A$27)),1,0)</f>
        <v>0</v>
      </c>
      <c r="FI1096" s="21">
        <f>IF(AND($O$69=PL②!$G$1,入力①申請書項目!$AG1096=PL①!$H$26,OR(入力①申請書項目!$M1096=PL①!$A$25,入力①申請書項目!$M1096=PL①!$A$26,入力①申請書項目!$M1096=PL①!$A$28,入力①申請書項目!$M1096=PL①!$A$29)),1,0)</f>
        <v>0</v>
      </c>
      <c r="FJ1096" s="21">
        <f>IF(AND($AT1096=PL①!$D$26,OR(入力①申請書項目!$M1096=PL①!$A$25,入力①申請書項目!$M1096=PL①!$A$26,入力①申請書項目!$M1096=PL①!$A$27)),1,0)</f>
        <v>0</v>
      </c>
      <c r="FL1096" s="37" t="str">
        <f t="shared" si="251"/>
        <v/>
      </c>
      <c r="FM1096" s="37" t="str">
        <f t="shared" si="252"/>
        <v/>
      </c>
      <c r="FN1096" s="37" t="str">
        <f t="shared" si="253"/>
        <v/>
      </c>
      <c r="FO1096" s="37" t="str">
        <f t="shared" si="254"/>
        <v/>
      </c>
      <c r="FP1096" s="37" t="str">
        <f t="shared" si="255"/>
        <v/>
      </c>
      <c r="FR1096" s="54">
        <f t="shared" si="256"/>
        <v>1</v>
      </c>
      <c r="FS1096" s="54" t="str">
        <f t="shared" si="257"/>
        <v/>
      </c>
    </row>
    <row r="1097" spans="4:175">
      <c r="D1097" s="410">
        <v>929</v>
      </c>
      <c r="E1097" s="842"/>
      <c r="F1097" s="843"/>
      <c r="G1097" s="842"/>
      <c r="H1097" s="843"/>
      <c r="I1097" s="843"/>
      <c r="J1097" s="842"/>
      <c r="K1097" s="843"/>
      <c r="L1097" s="843"/>
      <c r="M1097" s="842"/>
      <c r="N1097" s="842"/>
      <c r="O1097" s="842"/>
      <c r="P1097" s="842"/>
      <c r="Q1097" s="853"/>
      <c r="R1097" s="853"/>
      <c r="S1097" s="853"/>
      <c r="T1097" s="853"/>
      <c r="U1097" s="853"/>
      <c r="V1097" s="853"/>
      <c r="W1097" s="853"/>
      <c r="X1097" s="853"/>
      <c r="Y1097" s="853"/>
      <c r="Z1097" s="853"/>
      <c r="AA1097" s="835"/>
      <c r="AB1097" s="836"/>
      <c r="AC1097" s="836"/>
      <c r="AD1097" s="841"/>
      <c r="AE1097" s="853"/>
      <c r="AF1097" s="853"/>
      <c r="AG1097" s="842"/>
      <c r="AH1097" s="842"/>
      <c r="AI1097" s="842"/>
      <c r="AJ1097" s="842"/>
      <c r="AK1097" s="839"/>
      <c r="AL1097" s="839"/>
      <c r="AM1097" s="839"/>
      <c r="AN1097" s="853"/>
      <c r="AO1097" s="853"/>
      <c r="AP1097" s="849">
        <f t="shared" si="258"/>
        <v>0</v>
      </c>
      <c r="AQ1097" s="849"/>
      <c r="AR1097" s="849"/>
      <c r="AS1097" s="849"/>
      <c r="AT1097" s="855"/>
      <c r="AU1097" s="855"/>
      <c r="AV1097" s="834"/>
      <c r="AW1097" s="834"/>
      <c r="AX1097" s="834"/>
      <c r="AY1097" s="834"/>
      <c r="AZ1097" s="834"/>
      <c r="BA1097" s="834"/>
      <c r="BB1097" s="834"/>
      <c r="BC1097" s="834"/>
      <c r="BD1097" s="834"/>
      <c r="BE1097" s="834"/>
      <c r="BF1097" s="834"/>
      <c r="BG1097" s="842"/>
      <c r="BH1097" s="843"/>
      <c r="BI1097" s="843"/>
      <c r="ET1097" s="33"/>
      <c r="EU1097" s="37">
        <f t="shared" si="245"/>
        <v>0</v>
      </c>
      <c r="EV1097" s="37" t="str">
        <f t="shared" si="246"/>
        <v/>
      </c>
      <c r="EX1097" s="21">
        <f>IF(AND(OR($M1097=PL①!$A$25,$M1097=PL①!$A$26,$M1097=PL①!$A$27),OR($AG1097=PL①!$H$26,$AG1097=PL①!$H$27,$AG1097=PL①!$H$28)),1,0)</f>
        <v>0</v>
      </c>
      <c r="EY1097" s="21">
        <f t="shared" si="247"/>
        <v>0</v>
      </c>
      <c r="EZ1097" s="112">
        <f>IF($EY1097=0,1,IF($O$73="",0,VLOOKUP($O$73,PL②!$A$58:$P$1517,$EY1097))+IF($AD$73="",0,VLOOKUP($AD$73,PL②!$A$58:$P$1517,$EY1097))+IF($AS$73="",0,VLOOKUP($AS$73,PL②!$A$58:$P$1517,$EY1097)))</f>
        <v>1</v>
      </c>
      <c r="FA1097" s="21" t="str">
        <f t="shared" si="248"/>
        <v/>
      </c>
      <c r="FB1097" s="112"/>
      <c r="FC1097" s="21">
        <f>IF(OR($M1097=PL①!$A$25,$M1097=PL①!$A$26,$M1097=PL①!$A$28,$M1097=PL①!$A$29),1,0)</f>
        <v>0</v>
      </c>
      <c r="FF1097" s="21">
        <f t="shared" si="249"/>
        <v>0</v>
      </c>
      <c r="FG1097" s="21">
        <f t="shared" si="250"/>
        <v>0</v>
      </c>
      <c r="FH1097" s="21">
        <f>IF(AND($AG1097=PL①!$H$29,OR(入力①申請書項目!$M1097=PL①!$A$25,入力①申請書項目!$M1097=PL①!$A$26,入力①申請書項目!$M1097=PL①!$A$27)),1,0)</f>
        <v>0</v>
      </c>
      <c r="FI1097" s="21">
        <f>IF(AND($O$69=PL②!$G$1,入力①申請書項目!$AG1097=PL①!$H$26,OR(入力①申請書項目!$M1097=PL①!$A$25,入力①申請書項目!$M1097=PL①!$A$26,入力①申請書項目!$M1097=PL①!$A$28,入力①申請書項目!$M1097=PL①!$A$29)),1,0)</f>
        <v>0</v>
      </c>
      <c r="FJ1097" s="21">
        <f>IF(AND($AT1097=PL①!$D$26,OR(入力①申請書項目!$M1097=PL①!$A$25,入力①申請書項目!$M1097=PL①!$A$26,入力①申請書項目!$M1097=PL①!$A$27)),1,0)</f>
        <v>0</v>
      </c>
      <c r="FL1097" s="37" t="str">
        <f t="shared" si="251"/>
        <v/>
      </c>
      <c r="FM1097" s="37" t="str">
        <f t="shared" si="252"/>
        <v/>
      </c>
      <c r="FN1097" s="37" t="str">
        <f t="shared" si="253"/>
        <v/>
      </c>
      <c r="FO1097" s="37" t="str">
        <f t="shared" si="254"/>
        <v/>
      </c>
      <c r="FP1097" s="37" t="str">
        <f t="shared" si="255"/>
        <v/>
      </c>
      <c r="FR1097" s="54">
        <f t="shared" si="256"/>
        <v>1</v>
      </c>
      <c r="FS1097" s="54" t="str">
        <f t="shared" si="257"/>
        <v/>
      </c>
    </row>
    <row r="1098" spans="4:175">
      <c r="D1098" s="410">
        <v>930</v>
      </c>
      <c r="E1098" s="842"/>
      <c r="F1098" s="843"/>
      <c r="G1098" s="842"/>
      <c r="H1098" s="843"/>
      <c r="I1098" s="843"/>
      <c r="J1098" s="842"/>
      <c r="K1098" s="843"/>
      <c r="L1098" s="843"/>
      <c r="M1098" s="842"/>
      <c r="N1098" s="842"/>
      <c r="O1098" s="842"/>
      <c r="P1098" s="842"/>
      <c r="Q1098" s="853"/>
      <c r="R1098" s="853"/>
      <c r="S1098" s="853"/>
      <c r="T1098" s="853"/>
      <c r="U1098" s="853"/>
      <c r="V1098" s="853"/>
      <c r="W1098" s="853"/>
      <c r="X1098" s="853"/>
      <c r="Y1098" s="853"/>
      <c r="Z1098" s="853"/>
      <c r="AA1098" s="837"/>
      <c r="AB1098" s="838"/>
      <c r="AC1098" s="838"/>
      <c r="AD1098" s="841"/>
      <c r="AE1098" s="853"/>
      <c r="AF1098" s="853"/>
      <c r="AG1098" s="842"/>
      <c r="AH1098" s="842"/>
      <c r="AI1098" s="842"/>
      <c r="AJ1098" s="842"/>
      <c r="AK1098" s="839"/>
      <c r="AL1098" s="839"/>
      <c r="AM1098" s="839"/>
      <c r="AN1098" s="853"/>
      <c r="AO1098" s="853"/>
      <c r="AP1098" s="849">
        <f t="shared" si="258"/>
        <v>0</v>
      </c>
      <c r="AQ1098" s="849"/>
      <c r="AR1098" s="849"/>
      <c r="AS1098" s="849"/>
      <c r="AT1098" s="855"/>
      <c r="AU1098" s="855"/>
      <c r="AV1098" s="834"/>
      <c r="AW1098" s="834"/>
      <c r="AX1098" s="834"/>
      <c r="AY1098" s="834"/>
      <c r="AZ1098" s="834"/>
      <c r="BA1098" s="834"/>
      <c r="BB1098" s="834"/>
      <c r="BC1098" s="834"/>
      <c r="BD1098" s="834"/>
      <c r="BE1098" s="834"/>
      <c r="BF1098" s="834"/>
      <c r="BG1098" s="842"/>
      <c r="BH1098" s="843"/>
      <c r="BI1098" s="843"/>
      <c r="ET1098" s="33"/>
      <c r="EU1098" s="37">
        <f t="shared" si="245"/>
        <v>0</v>
      </c>
      <c r="EV1098" s="37" t="str">
        <f t="shared" si="246"/>
        <v/>
      </c>
      <c r="EX1098" s="21">
        <f>IF(AND(OR($M1098=PL①!$A$25,$M1098=PL①!$A$26,$M1098=PL①!$A$27),OR($AG1098=PL①!$H$26,$AG1098=PL①!$H$27,$AG1098=PL①!$H$28)),1,0)</f>
        <v>0</v>
      </c>
      <c r="EY1098" s="21">
        <f t="shared" si="247"/>
        <v>0</v>
      </c>
      <c r="EZ1098" s="112">
        <f>IF($EY1098=0,1,IF($O$73="",0,VLOOKUP($O$73,PL②!$A$58:$P$1517,$EY1098))+IF($AD$73="",0,VLOOKUP($AD$73,PL②!$A$58:$P$1517,$EY1098))+IF($AS$73="",0,VLOOKUP($AS$73,PL②!$A$58:$P$1517,$EY1098)))</f>
        <v>1</v>
      </c>
      <c r="FA1098" s="21" t="str">
        <f t="shared" si="248"/>
        <v/>
      </c>
      <c r="FB1098" s="112"/>
      <c r="FC1098" s="21">
        <f>IF(OR($M1098=PL①!$A$25,$M1098=PL①!$A$26,$M1098=PL①!$A$28,$M1098=PL①!$A$29),1,0)</f>
        <v>0</v>
      </c>
      <c r="FF1098" s="21">
        <f t="shared" si="249"/>
        <v>0</v>
      </c>
      <c r="FG1098" s="21">
        <f t="shared" si="250"/>
        <v>0</v>
      </c>
      <c r="FH1098" s="21">
        <f>IF(AND($AG1098=PL①!$H$29,OR(入力①申請書項目!$M1098=PL①!$A$25,入力①申請書項目!$M1098=PL①!$A$26,入力①申請書項目!$M1098=PL①!$A$27)),1,0)</f>
        <v>0</v>
      </c>
      <c r="FI1098" s="21">
        <f>IF(AND($O$69=PL②!$G$1,入力①申請書項目!$AG1098=PL①!$H$26,OR(入力①申請書項目!$M1098=PL①!$A$25,入力①申請書項目!$M1098=PL①!$A$26,入力①申請書項目!$M1098=PL①!$A$28,入力①申請書項目!$M1098=PL①!$A$29)),1,0)</f>
        <v>0</v>
      </c>
      <c r="FJ1098" s="21">
        <f>IF(AND($AT1098=PL①!$D$26,OR(入力①申請書項目!$M1098=PL①!$A$25,入力①申請書項目!$M1098=PL①!$A$26,入力①申請書項目!$M1098=PL①!$A$27)),1,0)</f>
        <v>0</v>
      </c>
      <c r="FL1098" s="37" t="str">
        <f t="shared" si="251"/>
        <v/>
      </c>
      <c r="FM1098" s="37" t="str">
        <f t="shared" si="252"/>
        <v/>
      </c>
      <c r="FN1098" s="37" t="str">
        <f t="shared" si="253"/>
        <v/>
      </c>
      <c r="FO1098" s="37" t="str">
        <f t="shared" si="254"/>
        <v/>
      </c>
      <c r="FP1098" s="37" t="str">
        <f t="shared" si="255"/>
        <v/>
      </c>
      <c r="FR1098" s="54">
        <f t="shared" si="256"/>
        <v>1</v>
      </c>
      <c r="FS1098" s="54" t="str">
        <f t="shared" si="257"/>
        <v/>
      </c>
    </row>
    <row r="1099" spans="4:175">
      <c r="D1099" s="410">
        <v>931</v>
      </c>
      <c r="E1099" s="842"/>
      <c r="F1099" s="843"/>
      <c r="G1099" s="842"/>
      <c r="H1099" s="843"/>
      <c r="I1099" s="843"/>
      <c r="J1099" s="842"/>
      <c r="K1099" s="843"/>
      <c r="L1099" s="843"/>
      <c r="M1099" s="842"/>
      <c r="N1099" s="842"/>
      <c r="O1099" s="842"/>
      <c r="P1099" s="842"/>
      <c r="Q1099" s="853"/>
      <c r="R1099" s="853"/>
      <c r="S1099" s="853"/>
      <c r="T1099" s="853"/>
      <c r="U1099" s="853"/>
      <c r="V1099" s="853"/>
      <c r="W1099" s="853"/>
      <c r="X1099" s="853"/>
      <c r="Y1099" s="853"/>
      <c r="Z1099" s="853"/>
      <c r="AA1099" s="835"/>
      <c r="AB1099" s="836"/>
      <c r="AC1099" s="836"/>
      <c r="AD1099" s="840"/>
      <c r="AE1099" s="840"/>
      <c r="AF1099" s="841"/>
      <c r="AG1099" s="850"/>
      <c r="AH1099" s="851"/>
      <c r="AI1099" s="851"/>
      <c r="AJ1099" s="852"/>
      <c r="AK1099" s="839"/>
      <c r="AL1099" s="839"/>
      <c r="AM1099" s="839"/>
      <c r="AN1099" s="854"/>
      <c r="AO1099" s="840"/>
      <c r="AP1099" s="849">
        <f t="shared" si="258"/>
        <v>0</v>
      </c>
      <c r="AQ1099" s="849"/>
      <c r="AR1099" s="849"/>
      <c r="AS1099" s="849"/>
      <c r="AT1099" s="847"/>
      <c r="AU1099" s="848"/>
      <c r="AV1099" s="834"/>
      <c r="AW1099" s="834"/>
      <c r="AX1099" s="834"/>
      <c r="AY1099" s="834"/>
      <c r="AZ1099" s="834"/>
      <c r="BA1099" s="834"/>
      <c r="BB1099" s="834"/>
      <c r="BC1099" s="834"/>
      <c r="BD1099" s="844"/>
      <c r="BE1099" s="845"/>
      <c r="BF1099" s="846"/>
      <c r="BG1099" s="842"/>
      <c r="BH1099" s="843"/>
      <c r="BI1099" s="843"/>
      <c r="ET1099" s="33"/>
      <c r="EU1099" s="37">
        <f t="shared" si="245"/>
        <v>0</v>
      </c>
      <c r="EV1099" s="37" t="str">
        <f t="shared" si="246"/>
        <v/>
      </c>
      <c r="EX1099" s="21">
        <f>IF(AND(OR($M1099=PL①!$A$25,$M1099=PL①!$A$26,$M1099=PL①!$A$27),OR($AG1099=PL①!$H$26,$AG1099=PL①!$H$27,$AG1099=PL①!$H$28)),1,0)</f>
        <v>0</v>
      </c>
      <c r="EY1099" s="21">
        <f t="shared" si="247"/>
        <v>0</v>
      </c>
      <c r="EZ1099" s="112">
        <f>IF($EY1099=0,1,IF($O$73="",0,VLOOKUP($O$73,PL②!$A$58:$P$1517,$EY1099))+IF($AD$73="",0,VLOOKUP($AD$73,PL②!$A$58:$P$1517,$EY1099))+IF($AS$73="",0,VLOOKUP($AS$73,PL②!$A$58:$P$1517,$EY1099)))</f>
        <v>1</v>
      </c>
      <c r="FA1099" s="21" t="str">
        <f t="shared" si="248"/>
        <v/>
      </c>
      <c r="FB1099" s="112"/>
      <c r="FC1099" s="21">
        <f>IF(OR($M1099=PL①!$A$25,$M1099=PL①!$A$26,$M1099=PL①!$A$28,$M1099=PL①!$A$29),1,0)</f>
        <v>0</v>
      </c>
      <c r="FF1099" s="21">
        <f t="shared" si="249"/>
        <v>0</v>
      </c>
      <c r="FG1099" s="21">
        <f t="shared" si="250"/>
        <v>0</v>
      </c>
      <c r="FH1099" s="21">
        <f>IF(AND($AG1099=PL①!$H$29,OR(入力①申請書項目!$M1099=PL①!$A$25,入力①申請書項目!$M1099=PL①!$A$26,入力①申請書項目!$M1099=PL①!$A$27)),1,0)</f>
        <v>0</v>
      </c>
      <c r="FI1099" s="21">
        <f>IF(AND($O$69=PL②!$G$1,入力①申請書項目!$AG1099=PL①!$H$26,OR(入力①申請書項目!$M1099=PL①!$A$25,入力①申請書項目!$M1099=PL①!$A$26,入力①申請書項目!$M1099=PL①!$A$28,入力①申請書項目!$M1099=PL①!$A$29)),1,0)</f>
        <v>0</v>
      </c>
      <c r="FJ1099" s="21">
        <f>IF(AND($AT1099=PL①!$D$26,OR(入力①申請書項目!$M1099=PL①!$A$25,入力①申請書項目!$M1099=PL①!$A$26,入力①申請書項目!$M1099=PL①!$A$27)),1,0)</f>
        <v>0</v>
      </c>
      <c r="FL1099" s="37" t="str">
        <f t="shared" si="251"/>
        <v/>
      </c>
      <c r="FM1099" s="37" t="str">
        <f t="shared" si="252"/>
        <v/>
      </c>
      <c r="FN1099" s="37" t="str">
        <f t="shared" si="253"/>
        <v/>
      </c>
      <c r="FO1099" s="37" t="str">
        <f t="shared" si="254"/>
        <v/>
      </c>
      <c r="FP1099" s="37" t="str">
        <f t="shared" si="255"/>
        <v/>
      </c>
      <c r="FR1099" s="54">
        <f t="shared" si="256"/>
        <v>1</v>
      </c>
      <c r="FS1099" s="54" t="str">
        <f t="shared" si="257"/>
        <v/>
      </c>
    </row>
    <row r="1100" spans="4:175">
      <c r="D1100" s="410">
        <v>932</v>
      </c>
      <c r="E1100" s="842"/>
      <c r="F1100" s="843"/>
      <c r="G1100" s="842"/>
      <c r="H1100" s="843"/>
      <c r="I1100" s="843"/>
      <c r="J1100" s="842"/>
      <c r="K1100" s="843"/>
      <c r="L1100" s="843"/>
      <c r="M1100" s="842"/>
      <c r="N1100" s="842"/>
      <c r="O1100" s="842"/>
      <c r="P1100" s="842"/>
      <c r="Q1100" s="853"/>
      <c r="R1100" s="853"/>
      <c r="S1100" s="853"/>
      <c r="T1100" s="853"/>
      <c r="U1100" s="853"/>
      <c r="V1100" s="853"/>
      <c r="W1100" s="853"/>
      <c r="X1100" s="853"/>
      <c r="Y1100" s="853"/>
      <c r="Z1100" s="853"/>
      <c r="AA1100" s="835"/>
      <c r="AB1100" s="836"/>
      <c r="AC1100" s="836"/>
      <c r="AD1100" s="841"/>
      <c r="AE1100" s="853"/>
      <c r="AF1100" s="853"/>
      <c r="AG1100" s="842"/>
      <c r="AH1100" s="842"/>
      <c r="AI1100" s="842"/>
      <c r="AJ1100" s="842"/>
      <c r="AK1100" s="839"/>
      <c r="AL1100" s="839"/>
      <c r="AM1100" s="839"/>
      <c r="AN1100" s="853"/>
      <c r="AO1100" s="853"/>
      <c r="AP1100" s="849">
        <f t="shared" si="258"/>
        <v>0</v>
      </c>
      <c r="AQ1100" s="849"/>
      <c r="AR1100" s="849"/>
      <c r="AS1100" s="849"/>
      <c r="AT1100" s="855"/>
      <c r="AU1100" s="855"/>
      <c r="AV1100" s="834"/>
      <c r="AW1100" s="834"/>
      <c r="AX1100" s="834"/>
      <c r="AY1100" s="834"/>
      <c r="AZ1100" s="834"/>
      <c r="BA1100" s="834"/>
      <c r="BB1100" s="834"/>
      <c r="BC1100" s="834"/>
      <c r="BD1100" s="834"/>
      <c r="BE1100" s="834"/>
      <c r="BF1100" s="834"/>
      <c r="BG1100" s="842"/>
      <c r="BH1100" s="843"/>
      <c r="BI1100" s="843"/>
      <c r="ET1100" s="33"/>
      <c r="EU1100" s="37">
        <f t="shared" ref="EU1100:EU1163" si="259">IF($Q1100="",0,1)</f>
        <v>0</v>
      </c>
      <c r="EV1100" s="37" t="str">
        <f t="shared" ref="EV1100:EV1163" si="260">IF($Q1100="","",$G1100*12+$J1100)</f>
        <v/>
      </c>
      <c r="EX1100" s="21">
        <f>IF(AND(OR($M1100=PL①!$A$25,$M1100=PL①!$A$26,$M1100=PL①!$A$27),OR($AG1100=PL①!$H$26,$AG1100=PL①!$H$27,$AG1100=PL①!$H$28)),1,0)</f>
        <v>0</v>
      </c>
      <c r="EY1100" s="21">
        <f t="shared" ref="EY1100:EY1163" si="261">IF($EX1100=1,IF($AA1100="埼玉県",10,0)+IF($AA1100="千葉県",11,0)+IF($AA1100="東京都",12,0)+IF($AA1100="神奈川県",13,0)+IF($AA1100="愛知県",14,0)+IF($AA1100="京都府",15,0)+IF($AA1100="大阪府",16,0),0)</f>
        <v>0</v>
      </c>
      <c r="EZ1100" s="112">
        <f>IF($EY1100=0,1,IF($O$73="",0,VLOOKUP($O$73,PL②!$A$58:$P$1517,$EY1100))+IF($AD$73="",0,VLOOKUP($AD$73,PL②!$A$58:$P$1517,$EY1100))+IF($AS$73="",0,VLOOKUP($AS$73,PL②!$A$58:$P$1517,$EY1100)))</f>
        <v>1</v>
      </c>
      <c r="FA1100" s="21" t="str">
        <f t="shared" ref="FA1100:FA1163" si="262">IF($EZ1100=0,"No."&amp;ROW($A959)&amp;" ","")</f>
        <v/>
      </c>
      <c r="FB1100" s="112"/>
      <c r="FC1100" s="21">
        <f>IF(OR($M1100=PL①!$A$25,$M1100=PL①!$A$26,$M1100=PL①!$A$28,$M1100=PL①!$A$29),1,0)</f>
        <v>0</v>
      </c>
      <c r="FF1100" s="21">
        <f t="shared" ref="FF1100:FF1163" si="263">IF(AND($EV1100&lt;$EV$176,$FC1100=1),1,0)</f>
        <v>0</v>
      </c>
      <c r="FG1100" s="21">
        <f t="shared" ref="FG1100:FG1163" si="264">IF(AND($EV1100&lt;$EV$176,$EX1100),1,0)</f>
        <v>0</v>
      </c>
      <c r="FH1100" s="21">
        <f>IF(AND($AG1100=PL①!$H$29,OR(入力①申請書項目!$M1100=PL①!$A$25,入力①申請書項目!$M1100=PL①!$A$26,入力①申請書項目!$M1100=PL①!$A$27)),1,0)</f>
        <v>0</v>
      </c>
      <c r="FI1100" s="21">
        <f>IF(AND($O$69=PL②!$G$1,入力①申請書項目!$AG1100=PL①!$H$26,OR(入力①申請書項目!$M1100=PL①!$A$25,入力①申請書項目!$M1100=PL①!$A$26,入力①申請書項目!$M1100=PL①!$A$28,入力①申請書項目!$M1100=PL①!$A$29)),1,0)</f>
        <v>0</v>
      </c>
      <c r="FJ1100" s="21">
        <f>IF(AND($AT1100=PL①!$D$26,OR(入力①申請書項目!$M1100=PL①!$A$25,入力①申請書項目!$M1100=PL①!$A$26,入力①申請書項目!$M1100=PL①!$A$27)),1,0)</f>
        <v>0</v>
      </c>
      <c r="FL1100" s="37" t="str">
        <f t="shared" ref="FL1100:FL1163" si="265">IF($FF1100=1,"No."&amp;ROW($A959)&amp;" ","")</f>
        <v/>
      </c>
      <c r="FM1100" s="37" t="str">
        <f t="shared" ref="FM1100:FM1163" si="266">IF($FG1100=1,"No."&amp;ROW($A959)&amp;" ","")</f>
        <v/>
      </c>
      <c r="FN1100" s="37" t="str">
        <f t="shared" ref="FN1100:FN1163" si="267">IF($FH1100=1,"No."&amp;ROW($A959)&amp;" ","")</f>
        <v/>
      </c>
      <c r="FO1100" s="37" t="str">
        <f t="shared" ref="FO1100:FO1163" si="268">IF($FI1100=1,"No."&amp;ROW($A959)&amp;" ","")</f>
        <v/>
      </c>
      <c r="FP1100" s="37" t="str">
        <f t="shared" ref="FP1100:FP1163" si="269">IF($FJ1100=1,"No."&amp;ROW($A959)&amp;" ","")</f>
        <v/>
      </c>
      <c r="FR1100" s="54">
        <f t="shared" ref="FR1100:FR1163" si="270">IF($Q1100="",1,IF($M1100="",0,1)*IF($AA1100="",0,1)*IF($AG1100="",0,1)*IF($AV1100="",0,1))</f>
        <v>1</v>
      </c>
      <c r="FS1100" s="54" t="str">
        <f t="shared" si="257"/>
        <v/>
      </c>
    </row>
    <row r="1101" spans="4:175">
      <c r="D1101" s="410">
        <v>933</v>
      </c>
      <c r="E1101" s="842"/>
      <c r="F1101" s="843"/>
      <c r="G1101" s="842"/>
      <c r="H1101" s="843"/>
      <c r="I1101" s="843"/>
      <c r="J1101" s="842"/>
      <c r="K1101" s="843"/>
      <c r="L1101" s="843"/>
      <c r="M1101" s="842"/>
      <c r="N1101" s="842"/>
      <c r="O1101" s="842"/>
      <c r="P1101" s="842"/>
      <c r="Q1101" s="853"/>
      <c r="R1101" s="853"/>
      <c r="S1101" s="853"/>
      <c r="T1101" s="853"/>
      <c r="U1101" s="853"/>
      <c r="V1101" s="853"/>
      <c r="W1101" s="853"/>
      <c r="X1101" s="853"/>
      <c r="Y1101" s="853"/>
      <c r="Z1101" s="853"/>
      <c r="AA1101" s="837"/>
      <c r="AB1101" s="838"/>
      <c r="AC1101" s="838"/>
      <c r="AD1101" s="841"/>
      <c r="AE1101" s="853"/>
      <c r="AF1101" s="853"/>
      <c r="AG1101" s="842"/>
      <c r="AH1101" s="842"/>
      <c r="AI1101" s="842"/>
      <c r="AJ1101" s="842"/>
      <c r="AK1101" s="839"/>
      <c r="AL1101" s="839"/>
      <c r="AM1101" s="839"/>
      <c r="AN1101" s="853"/>
      <c r="AO1101" s="853"/>
      <c r="AP1101" s="849">
        <f t="shared" si="258"/>
        <v>0</v>
      </c>
      <c r="AQ1101" s="849"/>
      <c r="AR1101" s="849"/>
      <c r="AS1101" s="849"/>
      <c r="AT1101" s="855"/>
      <c r="AU1101" s="855"/>
      <c r="AV1101" s="834"/>
      <c r="AW1101" s="834"/>
      <c r="AX1101" s="834"/>
      <c r="AY1101" s="834"/>
      <c r="AZ1101" s="834"/>
      <c r="BA1101" s="834"/>
      <c r="BB1101" s="834"/>
      <c r="BC1101" s="834"/>
      <c r="BD1101" s="834"/>
      <c r="BE1101" s="834"/>
      <c r="BF1101" s="834"/>
      <c r="BG1101" s="842"/>
      <c r="BH1101" s="843"/>
      <c r="BI1101" s="843"/>
      <c r="ET1101" s="33"/>
      <c r="EU1101" s="37">
        <f t="shared" si="259"/>
        <v>0</v>
      </c>
      <c r="EV1101" s="37" t="str">
        <f t="shared" si="260"/>
        <v/>
      </c>
      <c r="EX1101" s="21">
        <f>IF(AND(OR($M1101=PL①!$A$25,$M1101=PL①!$A$26,$M1101=PL①!$A$27),OR($AG1101=PL①!$H$26,$AG1101=PL①!$H$27,$AG1101=PL①!$H$28)),1,0)</f>
        <v>0</v>
      </c>
      <c r="EY1101" s="21">
        <f t="shared" si="261"/>
        <v>0</v>
      </c>
      <c r="EZ1101" s="112">
        <f>IF($EY1101=0,1,IF($O$73="",0,VLOOKUP($O$73,PL②!$A$58:$P$1517,$EY1101))+IF($AD$73="",0,VLOOKUP($AD$73,PL②!$A$58:$P$1517,$EY1101))+IF($AS$73="",0,VLOOKUP($AS$73,PL②!$A$58:$P$1517,$EY1101)))</f>
        <v>1</v>
      </c>
      <c r="FA1101" s="21" t="str">
        <f t="shared" si="262"/>
        <v/>
      </c>
      <c r="FB1101" s="112"/>
      <c r="FC1101" s="21">
        <f>IF(OR($M1101=PL①!$A$25,$M1101=PL①!$A$26,$M1101=PL①!$A$28,$M1101=PL①!$A$29),1,0)</f>
        <v>0</v>
      </c>
      <c r="FF1101" s="21">
        <f t="shared" si="263"/>
        <v>0</v>
      </c>
      <c r="FG1101" s="21">
        <f t="shared" si="264"/>
        <v>0</v>
      </c>
      <c r="FH1101" s="21">
        <f>IF(AND($AG1101=PL①!$H$29,OR(入力①申請書項目!$M1101=PL①!$A$25,入力①申請書項目!$M1101=PL①!$A$26,入力①申請書項目!$M1101=PL①!$A$27)),1,0)</f>
        <v>0</v>
      </c>
      <c r="FI1101" s="21">
        <f>IF(AND($O$69=PL②!$G$1,入力①申請書項目!$AG1101=PL①!$H$26,OR(入力①申請書項目!$M1101=PL①!$A$25,入力①申請書項目!$M1101=PL①!$A$26,入力①申請書項目!$M1101=PL①!$A$28,入力①申請書項目!$M1101=PL①!$A$29)),1,0)</f>
        <v>0</v>
      </c>
      <c r="FJ1101" s="21">
        <f>IF(AND($AT1101=PL①!$D$26,OR(入力①申請書項目!$M1101=PL①!$A$25,入力①申請書項目!$M1101=PL①!$A$26,入力①申請書項目!$M1101=PL①!$A$27)),1,0)</f>
        <v>0</v>
      </c>
      <c r="FL1101" s="37" t="str">
        <f t="shared" si="265"/>
        <v/>
      </c>
      <c r="FM1101" s="37" t="str">
        <f t="shared" si="266"/>
        <v/>
      </c>
      <c r="FN1101" s="37" t="str">
        <f t="shared" si="267"/>
        <v/>
      </c>
      <c r="FO1101" s="37" t="str">
        <f t="shared" si="268"/>
        <v/>
      </c>
      <c r="FP1101" s="37" t="str">
        <f t="shared" si="269"/>
        <v/>
      </c>
      <c r="FR1101" s="54">
        <f t="shared" si="270"/>
        <v>1</v>
      </c>
      <c r="FS1101" s="54" t="str">
        <f t="shared" si="257"/>
        <v/>
      </c>
    </row>
    <row r="1102" spans="4:175">
      <c r="D1102" s="410">
        <v>934</v>
      </c>
      <c r="E1102" s="842"/>
      <c r="F1102" s="843"/>
      <c r="G1102" s="842"/>
      <c r="H1102" s="843"/>
      <c r="I1102" s="843"/>
      <c r="J1102" s="842"/>
      <c r="K1102" s="843"/>
      <c r="L1102" s="843"/>
      <c r="M1102" s="842"/>
      <c r="N1102" s="842"/>
      <c r="O1102" s="842"/>
      <c r="P1102" s="842"/>
      <c r="Q1102" s="853"/>
      <c r="R1102" s="853"/>
      <c r="S1102" s="853"/>
      <c r="T1102" s="853"/>
      <c r="U1102" s="853"/>
      <c r="V1102" s="853"/>
      <c r="W1102" s="853"/>
      <c r="X1102" s="853"/>
      <c r="Y1102" s="853"/>
      <c r="Z1102" s="853"/>
      <c r="AA1102" s="835"/>
      <c r="AB1102" s="836"/>
      <c r="AC1102" s="836"/>
      <c r="AD1102" s="840"/>
      <c r="AE1102" s="840"/>
      <c r="AF1102" s="841"/>
      <c r="AG1102" s="850"/>
      <c r="AH1102" s="851"/>
      <c r="AI1102" s="851"/>
      <c r="AJ1102" s="852"/>
      <c r="AK1102" s="839"/>
      <c r="AL1102" s="839"/>
      <c r="AM1102" s="839"/>
      <c r="AN1102" s="854"/>
      <c r="AO1102" s="840"/>
      <c r="AP1102" s="849">
        <f t="shared" si="258"/>
        <v>0</v>
      </c>
      <c r="AQ1102" s="849"/>
      <c r="AR1102" s="849"/>
      <c r="AS1102" s="849"/>
      <c r="AT1102" s="847"/>
      <c r="AU1102" s="848"/>
      <c r="AV1102" s="834"/>
      <c r="AW1102" s="834"/>
      <c r="AX1102" s="834"/>
      <c r="AY1102" s="834"/>
      <c r="AZ1102" s="834"/>
      <c r="BA1102" s="834"/>
      <c r="BB1102" s="834"/>
      <c r="BC1102" s="834"/>
      <c r="BD1102" s="844"/>
      <c r="BE1102" s="845"/>
      <c r="BF1102" s="846"/>
      <c r="BG1102" s="842"/>
      <c r="BH1102" s="843"/>
      <c r="BI1102" s="843"/>
      <c r="ET1102" s="33"/>
      <c r="EU1102" s="37">
        <f t="shared" si="259"/>
        <v>0</v>
      </c>
      <c r="EV1102" s="37" t="str">
        <f t="shared" si="260"/>
        <v/>
      </c>
      <c r="EX1102" s="21">
        <f>IF(AND(OR($M1102=PL①!$A$25,$M1102=PL①!$A$26,$M1102=PL①!$A$27),OR($AG1102=PL①!$H$26,$AG1102=PL①!$H$27,$AG1102=PL①!$H$28)),1,0)</f>
        <v>0</v>
      </c>
      <c r="EY1102" s="21">
        <f t="shared" si="261"/>
        <v>0</v>
      </c>
      <c r="EZ1102" s="112">
        <f>IF($EY1102=0,1,IF($O$73="",0,VLOOKUP($O$73,PL②!$A$58:$P$1517,$EY1102))+IF($AD$73="",0,VLOOKUP($AD$73,PL②!$A$58:$P$1517,$EY1102))+IF($AS$73="",0,VLOOKUP($AS$73,PL②!$A$58:$P$1517,$EY1102)))</f>
        <v>1</v>
      </c>
      <c r="FA1102" s="21" t="str">
        <f t="shared" si="262"/>
        <v/>
      </c>
      <c r="FB1102" s="112"/>
      <c r="FC1102" s="21">
        <f>IF(OR($M1102=PL①!$A$25,$M1102=PL①!$A$26,$M1102=PL①!$A$28,$M1102=PL①!$A$29),1,0)</f>
        <v>0</v>
      </c>
      <c r="FF1102" s="21">
        <f t="shared" si="263"/>
        <v>0</v>
      </c>
      <c r="FG1102" s="21">
        <f t="shared" si="264"/>
        <v>0</v>
      </c>
      <c r="FH1102" s="21">
        <f>IF(AND($AG1102=PL①!$H$29,OR(入力①申請書項目!$M1102=PL①!$A$25,入力①申請書項目!$M1102=PL①!$A$26,入力①申請書項目!$M1102=PL①!$A$27)),1,0)</f>
        <v>0</v>
      </c>
      <c r="FI1102" s="21">
        <f>IF(AND($O$69=PL②!$G$1,入力①申請書項目!$AG1102=PL①!$H$26,OR(入力①申請書項目!$M1102=PL①!$A$25,入力①申請書項目!$M1102=PL①!$A$26,入力①申請書項目!$M1102=PL①!$A$28,入力①申請書項目!$M1102=PL①!$A$29)),1,0)</f>
        <v>0</v>
      </c>
      <c r="FJ1102" s="21">
        <f>IF(AND($AT1102=PL①!$D$26,OR(入力①申請書項目!$M1102=PL①!$A$25,入力①申請書項目!$M1102=PL①!$A$26,入力①申請書項目!$M1102=PL①!$A$27)),1,0)</f>
        <v>0</v>
      </c>
      <c r="FL1102" s="37" t="str">
        <f t="shared" si="265"/>
        <v/>
      </c>
      <c r="FM1102" s="37" t="str">
        <f t="shared" si="266"/>
        <v/>
      </c>
      <c r="FN1102" s="37" t="str">
        <f t="shared" si="267"/>
        <v/>
      </c>
      <c r="FO1102" s="37" t="str">
        <f t="shared" si="268"/>
        <v/>
      </c>
      <c r="FP1102" s="37" t="str">
        <f t="shared" si="269"/>
        <v/>
      </c>
      <c r="FR1102" s="54">
        <f t="shared" si="270"/>
        <v>1</v>
      </c>
      <c r="FS1102" s="54" t="str">
        <f t="shared" si="257"/>
        <v/>
      </c>
    </row>
    <row r="1103" spans="4:175">
      <c r="D1103" s="410">
        <v>935</v>
      </c>
      <c r="E1103" s="842"/>
      <c r="F1103" s="843"/>
      <c r="G1103" s="842"/>
      <c r="H1103" s="843"/>
      <c r="I1103" s="843"/>
      <c r="J1103" s="842"/>
      <c r="K1103" s="843"/>
      <c r="L1103" s="843"/>
      <c r="M1103" s="842"/>
      <c r="N1103" s="842"/>
      <c r="O1103" s="842"/>
      <c r="P1103" s="842"/>
      <c r="Q1103" s="853"/>
      <c r="R1103" s="853"/>
      <c r="S1103" s="853"/>
      <c r="T1103" s="853"/>
      <c r="U1103" s="853"/>
      <c r="V1103" s="853"/>
      <c r="W1103" s="853"/>
      <c r="X1103" s="853"/>
      <c r="Y1103" s="853"/>
      <c r="Z1103" s="853"/>
      <c r="AA1103" s="835"/>
      <c r="AB1103" s="836"/>
      <c r="AC1103" s="836"/>
      <c r="AD1103" s="841"/>
      <c r="AE1103" s="853"/>
      <c r="AF1103" s="853"/>
      <c r="AG1103" s="842"/>
      <c r="AH1103" s="842"/>
      <c r="AI1103" s="842"/>
      <c r="AJ1103" s="842"/>
      <c r="AK1103" s="839"/>
      <c r="AL1103" s="839"/>
      <c r="AM1103" s="839"/>
      <c r="AN1103" s="853"/>
      <c r="AO1103" s="853"/>
      <c r="AP1103" s="849">
        <f t="shared" si="258"/>
        <v>0</v>
      </c>
      <c r="AQ1103" s="849"/>
      <c r="AR1103" s="849"/>
      <c r="AS1103" s="849"/>
      <c r="AT1103" s="855"/>
      <c r="AU1103" s="855"/>
      <c r="AV1103" s="834"/>
      <c r="AW1103" s="834"/>
      <c r="AX1103" s="834"/>
      <c r="AY1103" s="834"/>
      <c r="AZ1103" s="834"/>
      <c r="BA1103" s="834"/>
      <c r="BB1103" s="834"/>
      <c r="BC1103" s="834"/>
      <c r="BD1103" s="834"/>
      <c r="BE1103" s="834"/>
      <c r="BF1103" s="834"/>
      <c r="BG1103" s="842"/>
      <c r="BH1103" s="843"/>
      <c r="BI1103" s="843"/>
      <c r="ET1103" s="33"/>
      <c r="EU1103" s="37">
        <f t="shared" si="259"/>
        <v>0</v>
      </c>
      <c r="EV1103" s="37" t="str">
        <f t="shared" si="260"/>
        <v/>
      </c>
      <c r="EX1103" s="21">
        <f>IF(AND(OR($M1103=PL①!$A$25,$M1103=PL①!$A$26,$M1103=PL①!$A$27),OR($AG1103=PL①!$H$26,$AG1103=PL①!$H$27,$AG1103=PL①!$H$28)),1,0)</f>
        <v>0</v>
      </c>
      <c r="EY1103" s="21">
        <f t="shared" si="261"/>
        <v>0</v>
      </c>
      <c r="EZ1103" s="112">
        <f>IF($EY1103=0,1,IF($O$73="",0,VLOOKUP($O$73,PL②!$A$58:$P$1517,$EY1103))+IF($AD$73="",0,VLOOKUP($AD$73,PL②!$A$58:$P$1517,$EY1103))+IF($AS$73="",0,VLOOKUP($AS$73,PL②!$A$58:$P$1517,$EY1103)))</f>
        <v>1</v>
      </c>
      <c r="FA1103" s="21" t="str">
        <f t="shared" si="262"/>
        <v/>
      </c>
      <c r="FB1103" s="112"/>
      <c r="FC1103" s="21">
        <f>IF(OR($M1103=PL①!$A$25,$M1103=PL①!$A$26,$M1103=PL①!$A$28,$M1103=PL①!$A$29),1,0)</f>
        <v>0</v>
      </c>
      <c r="FF1103" s="21">
        <f t="shared" si="263"/>
        <v>0</v>
      </c>
      <c r="FG1103" s="21">
        <f t="shared" si="264"/>
        <v>0</v>
      </c>
      <c r="FH1103" s="21">
        <f>IF(AND($AG1103=PL①!$H$29,OR(入力①申請書項目!$M1103=PL①!$A$25,入力①申請書項目!$M1103=PL①!$A$26,入力①申請書項目!$M1103=PL①!$A$27)),1,0)</f>
        <v>0</v>
      </c>
      <c r="FI1103" s="21">
        <f>IF(AND($O$69=PL②!$G$1,入力①申請書項目!$AG1103=PL①!$H$26,OR(入力①申請書項目!$M1103=PL①!$A$25,入力①申請書項目!$M1103=PL①!$A$26,入力①申請書項目!$M1103=PL①!$A$28,入力①申請書項目!$M1103=PL①!$A$29)),1,0)</f>
        <v>0</v>
      </c>
      <c r="FJ1103" s="21">
        <f>IF(AND($AT1103=PL①!$D$26,OR(入力①申請書項目!$M1103=PL①!$A$25,入力①申請書項目!$M1103=PL①!$A$26,入力①申請書項目!$M1103=PL①!$A$27)),1,0)</f>
        <v>0</v>
      </c>
      <c r="FL1103" s="37" t="str">
        <f t="shared" si="265"/>
        <v/>
      </c>
      <c r="FM1103" s="37" t="str">
        <f t="shared" si="266"/>
        <v/>
      </c>
      <c r="FN1103" s="37" t="str">
        <f t="shared" si="267"/>
        <v/>
      </c>
      <c r="FO1103" s="37" t="str">
        <f t="shared" si="268"/>
        <v/>
      </c>
      <c r="FP1103" s="37" t="str">
        <f t="shared" si="269"/>
        <v/>
      </c>
      <c r="FR1103" s="54">
        <f t="shared" si="270"/>
        <v>1</v>
      </c>
      <c r="FS1103" s="54" t="str">
        <f t="shared" si="257"/>
        <v/>
      </c>
    </row>
    <row r="1104" spans="4:175">
      <c r="D1104" s="410">
        <v>936</v>
      </c>
      <c r="E1104" s="842"/>
      <c r="F1104" s="843"/>
      <c r="G1104" s="842"/>
      <c r="H1104" s="843"/>
      <c r="I1104" s="843"/>
      <c r="J1104" s="842"/>
      <c r="K1104" s="843"/>
      <c r="L1104" s="843"/>
      <c r="M1104" s="842"/>
      <c r="N1104" s="842"/>
      <c r="O1104" s="842"/>
      <c r="P1104" s="842"/>
      <c r="Q1104" s="853"/>
      <c r="R1104" s="853"/>
      <c r="S1104" s="853"/>
      <c r="T1104" s="853"/>
      <c r="U1104" s="853"/>
      <c r="V1104" s="853"/>
      <c r="W1104" s="853"/>
      <c r="X1104" s="853"/>
      <c r="Y1104" s="853"/>
      <c r="Z1104" s="853"/>
      <c r="AA1104" s="837"/>
      <c r="AB1104" s="838"/>
      <c r="AC1104" s="838"/>
      <c r="AD1104" s="841"/>
      <c r="AE1104" s="853"/>
      <c r="AF1104" s="853"/>
      <c r="AG1104" s="842"/>
      <c r="AH1104" s="842"/>
      <c r="AI1104" s="842"/>
      <c r="AJ1104" s="842"/>
      <c r="AK1104" s="839"/>
      <c r="AL1104" s="839"/>
      <c r="AM1104" s="839"/>
      <c r="AN1104" s="853"/>
      <c r="AO1104" s="853"/>
      <c r="AP1104" s="849">
        <f t="shared" si="258"/>
        <v>0</v>
      </c>
      <c r="AQ1104" s="849"/>
      <c r="AR1104" s="849"/>
      <c r="AS1104" s="849"/>
      <c r="AT1104" s="855"/>
      <c r="AU1104" s="855"/>
      <c r="AV1104" s="834"/>
      <c r="AW1104" s="834"/>
      <c r="AX1104" s="834"/>
      <c r="AY1104" s="834"/>
      <c r="AZ1104" s="834"/>
      <c r="BA1104" s="834"/>
      <c r="BB1104" s="834"/>
      <c r="BC1104" s="834"/>
      <c r="BD1104" s="834"/>
      <c r="BE1104" s="834"/>
      <c r="BF1104" s="834"/>
      <c r="BG1104" s="842"/>
      <c r="BH1104" s="843"/>
      <c r="BI1104" s="843"/>
      <c r="ET1104" s="33"/>
      <c r="EU1104" s="37">
        <f t="shared" si="259"/>
        <v>0</v>
      </c>
      <c r="EV1104" s="37" t="str">
        <f t="shared" si="260"/>
        <v/>
      </c>
      <c r="EX1104" s="21">
        <f>IF(AND(OR($M1104=PL①!$A$25,$M1104=PL①!$A$26,$M1104=PL①!$A$27),OR($AG1104=PL①!$H$26,$AG1104=PL①!$H$27,$AG1104=PL①!$H$28)),1,0)</f>
        <v>0</v>
      </c>
      <c r="EY1104" s="21">
        <f t="shared" si="261"/>
        <v>0</v>
      </c>
      <c r="EZ1104" s="112">
        <f>IF($EY1104=0,1,IF($O$73="",0,VLOOKUP($O$73,PL②!$A$58:$P$1517,$EY1104))+IF($AD$73="",0,VLOOKUP($AD$73,PL②!$A$58:$P$1517,$EY1104))+IF($AS$73="",0,VLOOKUP($AS$73,PL②!$A$58:$P$1517,$EY1104)))</f>
        <v>1</v>
      </c>
      <c r="FA1104" s="21" t="str">
        <f t="shared" si="262"/>
        <v/>
      </c>
      <c r="FB1104" s="112"/>
      <c r="FC1104" s="21">
        <f>IF(OR($M1104=PL①!$A$25,$M1104=PL①!$A$26,$M1104=PL①!$A$28,$M1104=PL①!$A$29),1,0)</f>
        <v>0</v>
      </c>
      <c r="FF1104" s="21">
        <f t="shared" si="263"/>
        <v>0</v>
      </c>
      <c r="FG1104" s="21">
        <f t="shared" si="264"/>
        <v>0</v>
      </c>
      <c r="FH1104" s="21">
        <f>IF(AND($AG1104=PL①!$H$29,OR(入力①申請書項目!$M1104=PL①!$A$25,入力①申請書項目!$M1104=PL①!$A$26,入力①申請書項目!$M1104=PL①!$A$27)),1,0)</f>
        <v>0</v>
      </c>
      <c r="FI1104" s="21">
        <f>IF(AND($O$69=PL②!$G$1,入力①申請書項目!$AG1104=PL①!$H$26,OR(入力①申請書項目!$M1104=PL①!$A$25,入力①申請書項目!$M1104=PL①!$A$26,入力①申請書項目!$M1104=PL①!$A$28,入力①申請書項目!$M1104=PL①!$A$29)),1,0)</f>
        <v>0</v>
      </c>
      <c r="FJ1104" s="21">
        <f>IF(AND($AT1104=PL①!$D$26,OR(入力①申請書項目!$M1104=PL①!$A$25,入力①申請書項目!$M1104=PL①!$A$26,入力①申請書項目!$M1104=PL①!$A$27)),1,0)</f>
        <v>0</v>
      </c>
      <c r="FL1104" s="37" t="str">
        <f t="shared" si="265"/>
        <v/>
      </c>
      <c r="FM1104" s="37" t="str">
        <f t="shared" si="266"/>
        <v/>
      </c>
      <c r="FN1104" s="37" t="str">
        <f t="shared" si="267"/>
        <v/>
      </c>
      <c r="FO1104" s="37" t="str">
        <f t="shared" si="268"/>
        <v/>
      </c>
      <c r="FP1104" s="37" t="str">
        <f t="shared" si="269"/>
        <v/>
      </c>
      <c r="FR1104" s="54">
        <f t="shared" si="270"/>
        <v>1</v>
      </c>
      <c r="FS1104" s="54" t="str">
        <f t="shared" ref="FS1104:FS1167" si="271">IF(FR1104=0,"No."&amp;ROW(A936)&amp;" ","")</f>
        <v/>
      </c>
    </row>
    <row r="1105" spans="4:175">
      <c r="D1105" s="410">
        <v>937</v>
      </c>
      <c r="E1105" s="842"/>
      <c r="F1105" s="843"/>
      <c r="G1105" s="842"/>
      <c r="H1105" s="843"/>
      <c r="I1105" s="843"/>
      <c r="J1105" s="842"/>
      <c r="K1105" s="843"/>
      <c r="L1105" s="843"/>
      <c r="M1105" s="842"/>
      <c r="N1105" s="842"/>
      <c r="O1105" s="842"/>
      <c r="P1105" s="842"/>
      <c r="Q1105" s="853"/>
      <c r="R1105" s="853"/>
      <c r="S1105" s="853"/>
      <c r="T1105" s="853"/>
      <c r="U1105" s="853"/>
      <c r="V1105" s="853"/>
      <c r="W1105" s="853"/>
      <c r="X1105" s="853"/>
      <c r="Y1105" s="853"/>
      <c r="Z1105" s="853"/>
      <c r="AA1105" s="835"/>
      <c r="AB1105" s="836"/>
      <c r="AC1105" s="836"/>
      <c r="AD1105" s="840"/>
      <c r="AE1105" s="840"/>
      <c r="AF1105" s="841"/>
      <c r="AG1105" s="850"/>
      <c r="AH1105" s="851"/>
      <c r="AI1105" s="851"/>
      <c r="AJ1105" s="852"/>
      <c r="AK1105" s="839"/>
      <c r="AL1105" s="839"/>
      <c r="AM1105" s="839"/>
      <c r="AN1105" s="854"/>
      <c r="AO1105" s="840"/>
      <c r="AP1105" s="849">
        <f t="shared" si="258"/>
        <v>0</v>
      </c>
      <c r="AQ1105" s="849"/>
      <c r="AR1105" s="849"/>
      <c r="AS1105" s="849"/>
      <c r="AT1105" s="847"/>
      <c r="AU1105" s="848"/>
      <c r="AV1105" s="834"/>
      <c r="AW1105" s="834"/>
      <c r="AX1105" s="834"/>
      <c r="AY1105" s="834"/>
      <c r="AZ1105" s="834"/>
      <c r="BA1105" s="834"/>
      <c r="BB1105" s="834"/>
      <c r="BC1105" s="834"/>
      <c r="BD1105" s="844"/>
      <c r="BE1105" s="845"/>
      <c r="BF1105" s="846"/>
      <c r="BG1105" s="842"/>
      <c r="BH1105" s="843"/>
      <c r="BI1105" s="843"/>
      <c r="ET1105" s="33"/>
      <c r="EU1105" s="37">
        <f t="shared" si="259"/>
        <v>0</v>
      </c>
      <c r="EV1105" s="37" t="str">
        <f t="shared" si="260"/>
        <v/>
      </c>
      <c r="EX1105" s="21">
        <f>IF(AND(OR($M1105=PL①!$A$25,$M1105=PL①!$A$26,$M1105=PL①!$A$27),OR($AG1105=PL①!$H$26,$AG1105=PL①!$H$27,$AG1105=PL①!$H$28)),1,0)</f>
        <v>0</v>
      </c>
      <c r="EY1105" s="21">
        <f t="shared" si="261"/>
        <v>0</v>
      </c>
      <c r="EZ1105" s="112">
        <f>IF($EY1105=0,1,IF($O$73="",0,VLOOKUP($O$73,PL②!$A$58:$P$1517,$EY1105))+IF($AD$73="",0,VLOOKUP($AD$73,PL②!$A$58:$P$1517,$EY1105))+IF($AS$73="",0,VLOOKUP($AS$73,PL②!$A$58:$P$1517,$EY1105)))</f>
        <v>1</v>
      </c>
      <c r="FA1105" s="21" t="str">
        <f t="shared" si="262"/>
        <v/>
      </c>
      <c r="FB1105" s="112"/>
      <c r="FC1105" s="21">
        <f>IF(OR($M1105=PL①!$A$25,$M1105=PL①!$A$26,$M1105=PL①!$A$28,$M1105=PL①!$A$29),1,0)</f>
        <v>0</v>
      </c>
      <c r="FF1105" s="21">
        <f t="shared" si="263"/>
        <v>0</v>
      </c>
      <c r="FG1105" s="21">
        <f t="shared" si="264"/>
        <v>0</v>
      </c>
      <c r="FH1105" s="21">
        <f>IF(AND($AG1105=PL①!$H$29,OR(入力①申請書項目!$M1105=PL①!$A$25,入力①申請書項目!$M1105=PL①!$A$26,入力①申請書項目!$M1105=PL①!$A$27)),1,0)</f>
        <v>0</v>
      </c>
      <c r="FI1105" s="21">
        <f>IF(AND($O$69=PL②!$G$1,入力①申請書項目!$AG1105=PL①!$H$26,OR(入力①申請書項目!$M1105=PL①!$A$25,入力①申請書項目!$M1105=PL①!$A$26,入力①申請書項目!$M1105=PL①!$A$28,入力①申請書項目!$M1105=PL①!$A$29)),1,0)</f>
        <v>0</v>
      </c>
      <c r="FJ1105" s="21">
        <f>IF(AND($AT1105=PL①!$D$26,OR(入力①申請書項目!$M1105=PL①!$A$25,入力①申請書項目!$M1105=PL①!$A$26,入力①申請書項目!$M1105=PL①!$A$27)),1,0)</f>
        <v>0</v>
      </c>
      <c r="FL1105" s="37" t="str">
        <f t="shared" si="265"/>
        <v/>
      </c>
      <c r="FM1105" s="37" t="str">
        <f t="shared" si="266"/>
        <v/>
      </c>
      <c r="FN1105" s="37" t="str">
        <f t="shared" si="267"/>
        <v/>
      </c>
      <c r="FO1105" s="37" t="str">
        <f t="shared" si="268"/>
        <v/>
      </c>
      <c r="FP1105" s="37" t="str">
        <f t="shared" si="269"/>
        <v/>
      </c>
      <c r="FR1105" s="54">
        <f t="shared" si="270"/>
        <v>1</v>
      </c>
      <c r="FS1105" s="54" t="str">
        <f t="shared" si="271"/>
        <v/>
      </c>
    </row>
    <row r="1106" spans="4:175">
      <c r="D1106" s="410">
        <v>938</v>
      </c>
      <c r="E1106" s="842"/>
      <c r="F1106" s="843"/>
      <c r="G1106" s="842"/>
      <c r="H1106" s="843"/>
      <c r="I1106" s="843"/>
      <c r="J1106" s="842"/>
      <c r="K1106" s="843"/>
      <c r="L1106" s="843"/>
      <c r="M1106" s="842"/>
      <c r="N1106" s="842"/>
      <c r="O1106" s="842"/>
      <c r="P1106" s="842"/>
      <c r="Q1106" s="853"/>
      <c r="R1106" s="853"/>
      <c r="S1106" s="853"/>
      <c r="T1106" s="853"/>
      <c r="U1106" s="853"/>
      <c r="V1106" s="853"/>
      <c r="W1106" s="853"/>
      <c r="X1106" s="853"/>
      <c r="Y1106" s="853"/>
      <c r="Z1106" s="853"/>
      <c r="AA1106" s="835"/>
      <c r="AB1106" s="836"/>
      <c r="AC1106" s="836"/>
      <c r="AD1106" s="841"/>
      <c r="AE1106" s="853"/>
      <c r="AF1106" s="853"/>
      <c r="AG1106" s="842"/>
      <c r="AH1106" s="842"/>
      <c r="AI1106" s="842"/>
      <c r="AJ1106" s="842"/>
      <c r="AK1106" s="839"/>
      <c r="AL1106" s="839"/>
      <c r="AM1106" s="839"/>
      <c r="AN1106" s="853"/>
      <c r="AO1106" s="853"/>
      <c r="AP1106" s="849">
        <f t="shared" si="258"/>
        <v>0</v>
      </c>
      <c r="AQ1106" s="849"/>
      <c r="AR1106" s="849"/>
      <c r="AS1106" s="849"/>
      <c r="AT1106" s="855"/>
      <c r="AU1106" s="855"/>
      <c r="AV1106" s="834"/>
      <c r="AW1106" s="834"/>
      <c r="AX1106" s="834"/>
      <c r="AY1106" s="834"/>
      <c r="AZ1106" s="834"/>
      <c r="BA1106" s="834"/>
      <c r="BB1106" s="834"/>
      <c r="BC1106" s="834"/>
      <c r="BD1106" s="834"/>
      <c r="BE1106" s="834"/>
      <c r="BF1106" s="834"/>
      <c r="BG1106" s="842"/>
      <c r="BH1106" s="843"/>
      <c r="BI1106" s="843"/>
      <c r="ET1106" s="33"/>
      <c r="EU1106" s="37">
        <f t="shared" si="259"/>
        <v>0</v>
      </c>
      <c r="EV1106" s="37" t="str">
        <f t="shared" si="260"/>
        <v/>
      </c>
      <c r="EX1106" s="21">
        <f>IF(AND(OR($M1106=PL①!$A$25,$M1106=PL①!$A$26,$M1106=PL①!$A$27),OR($AG1106=PL①!$H$26,$AG1106=PL①!$H$27,$AG1106=PL①!$H$28)),1,0)</f>
        <v>0</v>
      </c>
      <c r="EY1106" s="21">
        <f t="shared" si="261"/>
        <v>0</v>
      </c>
      <c r="EZ1106" s="112">
        <f>IF($EY1106=0,1,IF($O$73="",0,VLOOKUP($O$73,PL②!$A$58:$P$1517,$EY1106))+IF($AD$73="",0,VLOOKUP($AD$73,PL②!$A$58:$P$1517,$EY1106))+IF($AS$73="",0,VLOOKUP($AS$73,PL②!$A$58:$P$1517,$EY1106)))</f>
        <v>1</v>
      </c>
      <c r="FA1106" s="21" t="str">
        <f t="shared" si="262"/>
        <v/>
      </c>
      <c r="FB1106" s="112"/>
      <c r="FC1106" s="21">
        <f>IF(OR($M1106=PL①!$A$25,$M1106=PL①!$A$26,$M1106=PL①!$A$28,$M1106=PL①!$A$29),1,0)</f>
        <v>0</v>
      </c>
      <c r="FF1106" s="21">
        <f t="shared" si="263"/>
        <v>0</v>
      </c>
      <c r="FG1106" s="21">
        <f t="shared" si="264"/>
        <v>0</v>
      </c>
      <c r="FH1106" s="21">
        <f>IF(AND($AG1106=PL①!$H$29,OR(入力①申請書項目!$M1106=PL①!$A$25,入力①申請書項目!$M1106=PL①!$A$26,入力①申請書項目!$M1106=PL①!$A$27)),1,0)</f>
        <v>0</v>
      </c>
      <c r="FI1106" s="21">
        <f>IF(AND($O$69=PL②!$G$1,入力①申請書項目!$AG1106=PL①!$H$26,OR(入力①申請書項目!$M1106=PL①!$A$25,入力①申請書項目!$M1106=PL①!$A$26,入力①申請書項目!$M1106=PL①!$A$28,入力①申請書項目!$M1106=PL①!$A$29)),1,0)</f>
        <v>0</v>
      </c>
      <c r="FJ1106" s="21">
        <f>IF(AND($AT1106=PL①!$D$26,OR(入力①申請書項目!$M1106=PL①!$A$25,入力①申請書項目!$M1106=PL①!$A$26,入力①申請書項目!$M1106=PL①!$A$27)),1,0)</f>
        <v>0</v>
      </c>
      <c r="FL1106" s="37" t="str">
        <f t="shared" si="265"/>
        <v/>
      </c>
      <c r="FM1106" s="37" t="str">
        <f t="shared" si="266"/>
        <v/>
      </c>
      <c r="FN1106" s="37" t="str">
        <f t="shared" si="267"/>
        <v/>
      </c>
      <c r="FO1106" s="37" t="str">
        <f t="shared" si="268"/>
        <v/>
      </c>
      <c r="FP1106" s="37" t="str">
        <f t="shared" si="269"/>
        <v/>
      </c>
      <c r="FR1106" s="54">
        <f t="shared" si="270"/>
        <v>1</v>
      </c>
      <c r="FS1106" s="54" t="str">
        <f t="shared" si="271"/>
        <v/>
      </c>
    </row>
    <row r="1107" spans="4:175">
      <c r="D1107" s="410">
        <v>939</v>
      </c>
      <c r="E1107" s="842"/>
      <c r="F1107" s="843"/>
      <c r="G1107" s="842"/>
      <c r="H1107" s="843"/>
      <c r="I1107" s="843"/>
      <c r="J1107" s="842"/>
      <c r="K1107" s="843"/>
      <c r="L1107" s="843"/>
      <c r="M1107" s="842"/>
      <c r="N1107" s="842"/>
      <c r="O1107" s="842"/>
      <c r="P1107" s="842"/>
      <c r="Q1107" s="853"/>
      <c r="R1107" s="853"/>
      <c r="S1107" s="853"/>
      <c r="T1107" s="853"/>
      <c r="U1107" s="853"/>
      <c r="V1107" s="853"/>
      <c r="W1107" s="853"/>
      <c r="X1107" s="853"/>
      <c r="Y1107" s="853"/>
      <c r="Z1107" s="853"/>
      <c r="AA1107" s="837"/>
      <c r="AB1107" s="838"/>
      <c r="AC1107" s="838"/>
      <c r="AD1107" s="841"/>
      <c r="AE1107" s="853"/>
      <c r="AF1107" s="853"/>
      <c r="AG1107" s="842"/>
      <c r="AH1107" s="842"/>
      <c r="AI1107" s="842"/>
      <c r="AJ1107" s="842"/>
      <c r="AK1107" s="839"/>
      <c r="AL1107" s="839"/>
      <c r="AM1107" s="839"/>
      <c r="AN1107" s="853"/>
      <c r="AO1107" s="853"/>
      <c r="AP1107" s="849">
        <f t="shared" si="258"/>
        <v>0</v>
      </c>
      <c r="AQ1107" s="849"/>
      <c r="AR1107" s="849"/>
      <c r="AS1107" s="849"/>
      <c r="AT1107" s="855"/>
      <c r="AU1107" s="855"/>
      <c r="AV1107" s="834"/>
      <c r="AW1107" s="834"/>
      <c r="AX1107" s="834"/>
      <c r="AY1107" s="834"/>
      <c r="AZ1107" s="834"/>
      <c r="BA1107" s="834"/>
      <c r="BB1107" s="834"/>
      <c r="BC1107" s="834"/>
      <c r="BD1107" s="834"/>
      <c r="BE1107" s="834"/>
      <c r="BF1107" s="834"/>
      <c r="BG1107" s="842"/>
      <c r="BH1107" s="843"/>
      <c r="BI1107" s="843"/>
      <c r="ET1107" s="33"/>
      <c r="EU1107" s="37">
        <f t="shared" si="259"/>
        <v>0</v>
      </c>
      <c r="EV1107" s="37" t="str">
        <f t="shared" si="260"/>
        <v/>
      </c>
      <c r="EX1107" s="21">
        <f>IF(AND(OR($M1107=PL①!$A$25,$M1107=PL①!$A$26,$M1107=PL①!$A$27),OR($AG1107=PL①!$H$26,$AG1107=PL①!$H$27,$AG1107=PL①!$H$28)),1,0)</f>
        <v>0</v>
      </c>
      <c r="EY1107" s="21">
        <f t="shared" si="261"/>
        <v>0</v>
      </c>
      <c r="EZ1107" s="112">
        <f>IF($EY1107=0,1,IF($O$73="",0,VLOOKUP($O$73,PL②!$A$58:$P$1517,$EY1107))+IF($AD$73="",0,VLOOKUP($AD$73,PL②!$A$58:$P$1517,$EY1107))+IF($AS$73="",0,VLOOKUP($AS$73,PL②!$A$58:$P$1517,$EY1107)))</f>
        <v>1</v>
      </c>
      <c r="FA1107" s="21" t="str">
        <f t="shared" si="262"/>
        <v/>
      </c>
      <c r="FB1107" s="112"/>
      <c r="FC1107" s="21">
        <f>IF(OR($M1107=PL①!$A$25,$M1107=PL①!$A$26,$M1107=PL①!$A$28,$M1107=PL①!$A$29),1,0)</f>
        <v>0</v>
      </c>
      <c r="FF1107" s="21">
        <f t="shared" si="263"/>
        <v>0</v>
      </c>
      <c r="FG1107" s="21">
        <f t="shared" si="264"/>
        <v>0</v>
      </c>
      <c r="FH1107" s="21">
        <f>IF(AND($AG1107=PL①!$H$29,OR(入力①申請書項目!$M1107=PL①!$A$25,入力①申請書項目!$M1107=PL①!$A$26,入力①申請書項目!$M1107=PL①!$A$27)),1,0)</f>
        <v>0</v>
      </c>
      <c r="FI1107" s="21">
        <f>IF(AND($O$69=PL②!$G$1,入力①申請書項目!$AG1107=PL①!$H$26,OR(入力①申請書項目!$M1107=PL①!$A$25,入力①申請書項目!$M1107=PL①!$A$26,入力①申請書項目!$M1107=PL①!$A$28,入力①申請書項目!$M1107=PL①!$A$29)),1,0)</f>
        <v>0</v>
      </c>
      <c r="FJ1107" s="21">
        <f>IF(AND($AT1107=PL①!$D$26,OR(入力①申請書項目!$M1107=PL①!$A$25,入力①申請書項目!$M1107=PL①!$A$26,入力①申請書項目!$M1107=PL①!$A$27)),1,0)</f>
        <v>0</v>
      </c>
      <c r="FL1107" s="37" t="str">
        <f t="shared" si="265"/>
        <v/>
      </c>
      <c r="FM1107" s="37" t="str">
        <f t="shared" si="266"/>
        <v/>
      </c>
      <c r="FN1107" s="37" t="str">
        <f t="shared" si="267"/>
        <v/>
      </c>
      <c r="FO1107" s="37" t="str">
        <f t="shared" si="268"/>
        <v/>
      </c>
      <c r="FP1107" s="37" t="str">
        <f t="shared" si="269"/>
        <v/>
      </c>
      <c r="FR1107" s="54">
        <f t="shared" si="270"/>
        <v>1</v>
      </c>
      <c r="FS1107" s="54" t="str">
        <f t="shared" si="271"/>
        <v/>
      </c>
    </row>
    <row r="1108" spans="4:175">
      <c r="D1108" s="410">
        <v>940</v>
      </c>
      <c r="E1108" s="842"/>
      <c r="F1108" s="843"/>
      <c r="G1108" s="842"/>
      <c r="H1108" s="843"/>
      <c r="I1108" s="843"/>
      <c r="J1108" s="842"/>
      <c r="K1108" s="843"/>
      <c r="L1108" s="843"/>
      <c r="M1108" s="842"/>
      <c r="N1108" s="842"/>
      <c r="O1108" s="842"/>
      <c r="P1108" s="842"/>
      <c r="Q1108" s="853"/>
      <c r="R1108" s="853"/>
      <c r="S1108" s="853"/>
      <c r="T1108" s="853"/>
      <c r="U1108" s="853"/>
      <c r="V1108" s="853"/>
      <c r="W1108" s="853"/>
      <c r="X1108" s="853"/>
      <c r="Y1108" s="853"/>
      <c r="Z1108" s="853"/>
      <c r="AA1108" s="835"/>
      <c r="AB1108" s="836"/>
      <c r="AC1108" s="836"/>
      <c r="AD1108" s="840"/>
      <c r="AE1108" s="840"/>
      <c r="AF1108" s="841"/>
      <c r="AG1108" s="850"/>
      <c r="AH1108" s="851"/>
      <c r="AI1108" s="851"/>
      <c r="AJ1108" s="852"/>
      <c r="AK1108" s="839"/>
      <c r="AL1108" s="839"/>
      <c r="AM1108" s="839"/>
      <c r="AN1108" s="854"/>
      <c r="AO1108" s="840"/>
      <c r="AP1108" s="849">
        <f t="shared" si="258"/>
        <v>0</v>
      </c>
      <c r="AQ1108" s="849"/>
      <c r="AR1108" s="849"/>
      <c r="AS1108" s="849"/>
      <c r="AT1108" s="847"/>
      <c r="AU1108" s="848"/>
      <c r="AV1108" s="834"/>
      <c r="AW1108" s="834"/>
      <c r="AX1108" s="834"/>
      <c r="AY1108" s="834"/>
      <c r="AZ1108" s="834"/>
      <c r="BA1108" s="834"/>
      <c r="BB1108" s="834"/>
      <c r="BC1108" s="834"/>
      <c r="BD1108" s="844"/>
      <c r="BE1108" s="845"/>
      <c r="BF1108" s="846"/>
      <c r="BG1108" s="842"/>
      <c r="BH1108" s="843"/>
      <c r="BI1108" s="843"/>
      <c r="ET1108" s="33"/>
      <c r="EU1108" s="37">
        <f t="shared" si="259"/>
        <v>0</v>
      </c>
      <c r="EV1108" s="37" t="str">
        <f t="shared" si="260"/>
        <v/>
      </c>
      <c r="EX1108" s="21">
        <f>IF(AND(OR($M1108=PL①!$A$25,$M1108=PL①!$A$26,$M1108=PL①!$A$27),OR($AG1108=PL①!$H$26,$AG1108=PL①!$H$27,$AG1108=PL①!$H$28)),1,0)</f>
        <v>0</v>
      </c>
      <c r="EY1108" s="21">
        <f t="shared" si="261"/>
        <v>0</v>
      </c>
      <c r="EZ1108" s="112">
        <f>IF($EY1108=0,1,IF($O$73="",0,VLOOKUP($O$73,PL②!$A$58:$P$1517,$EY1108))+IF($AD$73="",0,VLOOKUP($AD$73,PL②!$A$58:$P$1517,$EY1108))+IF($AS$73="",0,VLOOKUP($AS$73,PL②!$A$58:$P$1517,$EY1108)))</f>
        <v>1</v>
      </c>
      <c r="FA1108" s="21" t="str">
        <f t="shared" si="262"/>
        <v/>
      </c>
      <c r="FB1108" s="112"/>
      <c r="FC1108" s="21">
        <f>IF(OR($M1108=PL①!$A$25,$M1108=PL①!$A$26,$M1108=PL①!$A$28,$M1108=PL①!$A$29),1,0)</f>
        <v>0</v>
      </c>
      <c r="FF1108" s="21">
        <f t="shared" si="263"/>
        <v>0</v>
      </c>
      <c r="FG1108" s="21">
        <f t="shared" si="264"/>
        <v>0</v>
      </c>
      <c r="FH1108" s="21">
        <f>IF(AND($AG1108=PL①!$H$29,OR(入力①申請書項目!$M1108=PL①!$A$25,入力①申請書項目!$M1108=PL①!$A$26,入力①申請書項目!$M1108=PL①!$A$27)),1,0)</f>
        <v>0</v>
      </c>
      <c r="FI1108" s="21">
        <f>IF(AND($O$69=PL②!$G$1,入力①申請書項目!$AG1108=PL①!$H$26,OR(入力①申請書項目!$M1108=PL①!$A$25,入力①申請書項目!$M1108=PL①!$A$26,入力①申請書項目!$M1108=PL①!$A$28,入力①申請書項目!$M1108=PL①!$A$29)),1,0)</f>
        <v>0</v>
      </c>
      <c r="FJ1108" s="21">
        <f>IF(AND($AT1108=PL①!$D$26,OR(入力①申請書項目!$M1108=PL①!$A$25,入力①申請書項目!$M1108=PL①!$A$26,入力①申請書項目!$M1108=PL①!$A$27)),1,0)</f>
        <v>0</v>
      </c>
      <c r="FL1108" s="37" t="str">
        <f t="shared" si="265"/>
        <v/>
      </c>
      <c r="FM1108" s="37" t="str">
        <f t="shared" si="266"/>
        <v/>
      </c>
      <c r="FN1108" s="37" t="str">
        <f t="shared" si="267"/>
        <v/>
      </c>
      <c r="FO1108" s="37" t="str">
        <f t="shared" si="268"/>
        <v/>
      </c>
      <c r="FP1108" s="37" t="str">
        <f t="shared" si="269"/>
        <v/>
      </c>
      <c r="FR1108" s="54">
        <f t="shared" si="270"/>
        <v>1</v>
      </c>
      <c r="FS1108" s="54" t="str">
        <f t="shared" si="271"/>
        <v/>
      </c>
    </row>
    <row r="1109" spans="4:175">
      <c r="D1109" s="410">
        <v>941</v>
      </c>
      <c r="E1109" s="842"/>
      <c r="F1109" s="843"/>
      <c r="G1109" s="842"/>
      <c r="H1109" s="843"/>
      <c r="I1109" s="843"/>
      <c r="J1109" s="842"/>
      <c r="K1109" s="843"/>
      <c r="L1109" s="843"/>
      <c r="M1109" s="842"/>
      <c r="N1109" s="842"/>
      <c r="O1109" s="842"/>
      <c r="P1109" s="842"/>
      <c r="Q1109" s="853"/>
      <c r="R1109" s="853"/>
      <c r="S1109" s="853"/>
      <c r="T1109" s="853"/>
      <c r="U1109" s="853"/>
      <c r="V1109" s="853"/>
      <c r="W1109" s="853"/>
      <c r="X1109" s="853"/>
      <c r="Y1109" s="853"/>
      <c r="Z1109" s="853"/>
      <c r="AA1109" s="835"/>
      <c r="AB1109" s="836"/>
      <c r="AC1109" s="836"/>
      <c r="AD1109" s="841"/>
      <c r="AE1109" s="853"/>
      <c r="AF1109" s="853"/>
      <c r="AG1109" s="842"/>
      <c r="AH1109" s="842"/>
      <c r="AI1109" s="842"/>
      <c r="AJ1109" s="842"/>
      <c r="AK1109" s="839"/>
      <c r="AL1109" s="839"/>
      <c r="AM1109" s="839"/>
      <c r="AN1109" s="853"/>
      <c r="AO1109" s="853"/>
      <c r="AP1109" s="849">
        <f t="shared" ref="AP1109:AP1164" si="272">AK1109*AN1109</f>
        <v>0</v>
      </c>
      <c r="AQ1109" s="849"/>
      <c r="AR1109" s="849"/>
      <c r="AS1109" s="849"/>
      <c r="AT1109" s="855"/>
      <c r="AU1109" s="855"/>
      <c r="AV1109" s="834"/>
      <c r="AW1109" s="834"/>
      <c r="AX1109" s="834"/>
      <c r="AY1109" s="834"/>
      <c r="AZ1109" s="834"/>
      <c r="BA1109" s="834"/>
      <c r="BB1109" s="834"/>
      <c r="BC1109" s="834"/>
      <c r="BD1109" s="834"/>
      <c r="BE1109" s="834"/>
      <c r="BF1109" s="834"/>
      <c r="BG1109" s="842"/>
      <c r="BH1109" s="843"/>
      <c r="BI1109" s="843"/>
      <c r="ET1109" s="33"/>
      <c r="EU1109" s="37">
        <f t="shared" si="259"/>
        <v>0</v>
      </c>
      <c r="EV1109" s="37" t="str">
        <f t="shared" si="260"/>
        <v/>
      </c>
      <c r="EX1109" s="21">
        <f>IF(AND(OR($M1109=PL①!$A$25,$M1109=PL①!$A$26,$M1109=PL①!$A$27),OR($AG1109=PL①!$H$26,$AG1109=PL①!$H$27,$AG1109=PL①!$H$28)),1,0)</f>
        <v>0</v>
      </c>
      <c r="EY1109" s="21">
        <f t="shared" si="261"/>
        <v>0</v>
      </c>
      <c r="EZ1109" s="112">
        <f>IF($EY1109=0,1,IF($O$73="",0,VLOOKUP($O$73,PL②!$A$58:$P$1517,$EY1109))+IF($AD$73="",0,VLOOKUP($AD$73,PL②!$A$58:$P$1517,$EY1109))+IF($AS$73="",0,VLOOKUP($AS$73,PL②!$A$58:$P$1517,$EY1109)))</f>
        <v>1</v>
      </c>
      <c r="FA1109" s="21" t="str">
        <f t="shared" si="262"/>
        <v/>
      </c>
      <c r="FB1109" s="112"/>
      <c r="FC1109" s="21">
        <f>IF(OR($M1109=PL①!$A$25,$M1109=PL①!$A$26,$M1109=PL①!$A$28,$M1109=PL①!$A$29),1,0)</f>
        <v>0</v>
      </c>
      <c r="FF1109" s="21">
        <f t="shared" si="263"/>
        <v>0</v>
      </c>
      <c r="FG1109" s="21">
        <f t="shared" si="264"/>
        <v>0</v>
      </c>
      <c r="FH1109" s="21">
        <f>IF(AND($AG1109=PL①!$H$29,OR(入力①申請書項目!$M1109=PL①!$A$25,入力①申請書項目!$M1109=PL①!$A$26,入力①申請書項目!$M1109=PL①!$A$27)),1,0)</f>
        <v>0</v>
      </c>
      <c r="FI1109" s="21">
        <f>IF(AND($O$69=PL②!$G$1,入力①申請書項目!$AG1109=PL①!$H$26,OR(入力①申請書項目!$M1109=PL①!$A$25,入力①申請書項目!$M1109=PL①!$A$26,入力①申請書項目!$M1109=PL①!$A$28,入力①申請書項目!$M1109=PL①!$A$29)),1,0)</f>
        <v>0</v>
      </c>
      <c r="FJ1109" s="21">
        <f>IF(AND($AT1109=PL①!$D$26,OR(入力①申請書項目!$M1109=PL①!$A$25,入力①申請書項目!$M1109=PL①!$A$26,入力①申請書項目!$M1109=PL①!$A$27)),1,0)</f>
        <v>0</v>
      </c>
      <c r="FL1109" s="37" t="str">
        <f t="shared" si="265"/>
        <v/>
      </c>
      <c r="FM1109" s="37" t="str">
        <f t="shared" si="266"/>
        <v/>
      </c>
      <c r="FN1109" s="37" t="str">
        <f t="shared" si="267"/>
        <v/>
      </c>
      <c r="FO1109" s="37" t="str">
        <f t="shared" si="268"/>
        <v/>
      </c>
      <c r="FP1109" s="37" t="str">
        <f t="shared" si="269"/>
        <v/>
      </c>
      <c r="FR1109" s="54">
        <f t="shared" si="270"/>
        <v>1</v>
      </c>
      <c r="FS1109" s="54" t="str">
        <f t="shared" si="271"/>
        <v/>
      </c>
    </row>
    <row r="1110" spans="4:175">
      <c r="D1110" s="410">
        <v>942</v>
      </c>
      <c r="E1110" s="842"/>
      <c r="F1110" s="843"/>
      <c r="G1110" s="842"/>
      <c r="H1110" s="843"/>
      <c r="I1110" s="843"/>
      <c r="J1110" s="842"/>
      <c r="K1110" s="843"/>
      <c r="L1110" s="843"/>
      <c r="M1110" s="842"/>
      <c r="N1110" s="842"/>
      <c r="O1110" s="842"/>
      <c r="P1110" s="842"/>
      <c r="Q1110" s="853"/>
      <c r="R1110" s="853"/>
      <c r="S1110" s="853"/>
      <c r="T1110" s="853"/>
      <c r="U1110" s="853"/>
      <c r="V1110" s="853"/>
      <c r="W1110" s="853"/>
      <c r="X1110" s="853"/>
      <c r="Y1110" s="853"/>
      <c r="Z1110" s="853"/>
      <c r="AA1110" s="837"/>
      <c r="AB1110" s="838"/>
      <c r="AC1110" s="838"/>
      <c r="AD1110" s="841"/>
      <c r="AE1110" s="853"/>
      <c r="AF1110" s="853"/>
      <c r="AG1110" s="842"/>
      <c r="AH1110" s="842"/>
      <c r="AI1110" s="842"/>
      <c r="AJ1110" s="842"/>
      <c r="AK1110" s="839"/>
      <c r="AL1110" s="839"/>
      <c r="AM1110" s="839"/>
      <c r="AN1110" s="853"/>
      <c r="AO1110" s="853"/>
      <c r="AP1110" s="849">
        <f t="shared" si="272"/>
        <v>0</v>
      </c>
      <c r="AQ1110" s="849"/>
      <c r="AR1110" s="849"/>
      <c r="AS1110" s="849"/>
      <c r="AT1110" s="855"/>
      <c r="AU1110" s="855"/>
      <c r="AV1110" s="834"/>
      <c r="AW1110" s="834"/>
      <c r="AX1110" s="834"/>
      <c r="AY1110" s="834"/>
      <c r="AZ1110" s="834"/>
      <c r="BA1110" s="834"/>
      <c r="BB1110" s="834"/>
      <c r="BC1110" s="834"/>
      <c r="BD1110" s="834"/>
      <c r="BE1110" s="834"/>
      <c r="BF1110" s="834"/>
      <c r="BG1110" s="842"/>
      <c r="BH1110" s="843"/>
      <c r="BI1110" s="843"/>
      <c r="ET1110" s="33"/>
      <c r="EU1110" s="37">
        <f t="shared" si="259"/>
        <v>0</v>
      </c>
      <c r="EV1110" s="37" t="str">
        <f t="shared" si="260"/>
        <v/>
      </c>
      <c r="EX1110" s="21">
        <f>IF(AND(OR($M1110=PL①!$A$25,$M1110=PL①!$A$26,$M1110=PL①!$A$27),OR($AG1110=PL①!$H$26,$AG1110=PL①!$H$27,$AG1110=PL①!$H$28)),1,0)</f>
        <v>0</v>
      </c>
      <c r="EY1110" s="21">
        <f t="shared" si="261"/>
        <v>0</v>
      </c>
      <c r="EZ1110" s="112">
        <f>IF($EY1110=0,1,IF($O$73="",0,VLOOKUP($O$73,PL②!$A$58:$P$1517,$EY1110))+IF($AD$73="",0,VLOOKUP($AD$73,PL②!$A$58:$P$1517,$EY1110))+IF($AS$73="",0,VLOOKUP($AS$73,PL②!$A$58:$P$1517,$EY1110)))</f>
        <v>1</v>
      </c>
      <c r="FA1110" s="21" t="str">
        <f t="shared" si="262"/>
        <v/>
      </c>
      <c r="FB1110" s="112"/>
      <c r="FC1110" s="21">
        <f>IF(OR($M1110=PL①!$A$25,$M1110=PL①!$A$26,$M1110=PL①!$A$28,$M1110=PL①!$A$29),1,0)</f>
        <v>0</v>
      </c>
      <c r="FF1110" s="21">
        <f t="shared" si="263"/>
        <v>0</v>
      </c>
      <c r="FG1110" s="21">
        <f t="shared" si="264"/>
        <v>0</v>
      </c>
      <c r="FH1110" s="21">
        <f>IF(AND($AG1110=PL①!$H$29,OR(入力①申請書項目!$M1110=PL①!$A$25,入力①申請書項目!$M1110=PL①!$A$26,入力①申請書項目!$M1110=PL①!$A$27)),1,0)</f>
        <v>0</v>
      </c>
      <c r="FI1110" s="21">
        <f>IF(AND($O$69=PL②!$G$1,入力①申請書項目!$AG1110=PL①!$H$26,OR(入力①申請書項目!$M1110=PL①!$A$25,入力①申請書項目!$M1110=PL①!$A$26,入力①申請書項目!$M1110=PL①!$A$28,入力①申請書項目!$M1110=PL①!$A$29)),1,0)</f>
        <v>0</v>
      </c>
      <c r="FJ1110" s="21">
        <f>IF(AND($AT1110=PL①!$D$26,OR(入力①申請書項目!$M1110=PL①!$A$25,入力①申請書項目!$M1110=PL①!$A$26,入力①申請書項目!$M1110=PL①!$A$27)),1,0)</f>
        <v>0</v>
      </c>
      <c r="FL1110" s="37" t="str">
        <f t="shared" si="265"/>
        <v/>
      </c>
      <c r="FM1110" s="37" t="str">
        <f t="shared" si="266"/>
        <v/>
      </c>
      <c r="FN1110" s="37" t="str">
        <f t="shared" si="267"/>
        <v/>
      </c>
      <c r="FO1110" s="37" t="str">
        <f t="shared" si="268"/>
        <v/>
      </c>
      <c r="FP1110" s="37" t="str">
        <f t="shared" si="269"/>
        <v/>
      </c>
      <c r="FR1110" s="54">
        <f t="shared" si="270"/>
        <v>1</v>
      </c>
      <c r="FS1110" s="54" t="str">
        <f t="shared" si="271"/>
        <v/>
      </c>
    </row>
    <row r="1111" spans="4:175">
      <c r="D1111" s="410">
        <v>943</v>
      </c>
      <c r="E1111" s="842"/>
      <c r="F1111" s="843"/>
      <c r="G1111" s="842"/>
      <c r="H1111" s="843"/>
      <c r="I1111" s="843"/>
      <c r="J1111" s="842"/>
      <c r="K1111" s="843"/>
      <c r="L1111" s="843"/>
      <c r="M1111" s="842"/>
      <c r="N1111" s="842"/>
      <c r="O1111" s="842"/>
      <c r="P1111" s="842"/>
      <c r="Q1111" s="853"/>
      <c r="R1111" s="853"/>
      <c r="S1111" s="853"/>
      <c r="T1111" s="853"/>
      <c r="U1111" s="853"/>
      <c r="V1111" s="853"/>
      <c r="W1111" s="853"/>
      <c r="X1111" s="853"/>
      <c r="Y1111" s="853"/>
      <c r="Z1111" s="853"/>
      <c r="AA1111" s="835"/>
      <c r="AB1111" s="836"/>
      <c r="AC1111" s="836"/>
      <c r="AD1111" s="840"/>
      <c r="AE1111" s="840"/>
      <c r="AF1111" s="841"/>
      <c r="AG1111" s="850"/>
      <c r="AH1111" s="851"/>
      <c r="AI1111" s="851"/>
      <c r="AJ1111" s="852"/>
      <c r="AK1111" s="839"/>
      <c r="AL1111" s="839"/>
      <c r="AM1111" s="839"/>
      <c r="AN1111" s="854"/>
      <c r="AO1111" s="840"/>
      <c r="AP1111" s="849">
        <f t="shared" si="272"/>
        <v>0</v>
      </c>
      <c r="AQ1111" s="849"/>
      <c r="AR1111" s="849"/>
      <c r="AS1111" s="849"/>
      <c r="AT1111" s="847"/>
      <c r="AU1111" s="848"/>
      <c r="AV1111" s="834"/>
      <c r="AW1111" s="834"/>
      <c r="AX1111" s="834"/>
      <c r="AY1111" s="834"/>
      <c r="AZ1111" s="834"/>
      <c r="BA1111" s="834"/>
      <c r="BB1111" s="834"/>
      <c r="BC1111" s="834"/>
      <c r="BD1111" s="844"/>
      <c r="BE1111" s="845"/>
      <c r="BF1111" s="846"/>
      <c r="BG1111" s="842"/>
      <c r="BH1111" s="843"/>
      <c r="BI1111" s="843"/>
      <c r="ET1111" s="33"/>
      <c r="EU1111" s="37">
        <f t="shared" si="259"/>
        <v>0</v>
      </c>
      <c r="EV1111" s="37" t="str">
        <f t="shared" si="260"/>
        <v/>
      </c>
      <c r="EX1111" s="21">
        <f>IF(AND(OR($M1111=PL①!$A$25,$M1111=PL①!$A$26,$M1111=PL①!$A$27),OR($AG1111=PL①!$H$26,$AG1111=PL①!$H$27,$AG1111=PL①!$H$28)),1,0)</f>
        <v>0</v>
      </c>
      <c r="EY1111" s="21">
        <f t="shared" si="261"/>
        <v>0</v>
      </c>
      <c r="EZ1111" s="112">
        <f>IF($EY1111=0,1,IF($O$73="",0,VLOOKUP($O$73,PL②!$A$58:$P$1517,$EY1111))+IF($AD$73="",0,VLOOKUP($AD$73,PL②!$A$58:$P$1517,$EY1111))+IF($AS$73="",0,VLOOKUP($AS$73,PL②!$A$58:$P$1517,$EY1111)))</f>
        <v>1</v>
      </c>
      <c r="FA1111" s="21" t="str">
        <f t="shared" si="262"/>
        <v/>
      </c>
      <c r="FB1111" s="112"/>
      <c r="FC1111" s="21">
        <f>IF(OR($M1111=PL①!$A$25,$M1111=PL①!$A$26,$M1111=PL①!$A$28,$M1111=PL①!$A$29),1,0)</f>
        <v>0</v>
      </c>
      <c r="FF1111" s="21">
        <f t="shared" si="263"/>
        <v>0</v>
      </c>
      <c r="FG1111" s="21">
        <f t="shared" si="264"/>
        <v>0</v>
      </c>
      <c r="FH1111" s="21">
        <f>IF(AND($AG1111=PL①!$H$29,OR(入力①申請書項目!$M1111=PL①!$A$25,入力①申請書項目!$M1111=PL①!$A$26,入力①申請書項目!$M1111=PL①!$A$27)),1,0)</f>
        <v>0</v>
      </c>
      <c r="FI1111" s="21">
        <f>IF(AND($O$69=PL②!$G$1,入力①申請書項目!$AG1111=PL①!$H$26,OR(入力①申請書項目!$M1111=PL①!$A$25,入力①申請書項目!$M1111=PL①!$A$26,入力①申請書項目!$M1111=PL①!$A$28,入力①申請書項目!$M1111=PL①!$A$29)),1,0)</f>
        <v>0</v>
      </c>
      <c r="FJ1111" s="21">
        <f>IF(AND($AT1111=PL①!$D$26,OR(入力①申請書項目!$M1111=PL①!$A$25,入力①申請書項目!$M1111=PL①!$A$26,入力①申請書項目!$M1111=PL①!$A$27)),1,0)</f>
        <v>0</v>
      </c>
      <c r="FL1111" s="37" t="str">
        <f t="shared" si="265"/>
        <v/>
      </c>
      <c r="FM1111" s="37" t="str">
        <f t="shared" si="266"/>
        <v/>
      </c>
      <c r="FN1111" s="37" t="str">
        <f t="shared" si="267"/>
        <v/>
      </c>
      <c r="FO1111" s="37" t="str">
        <f t="shared" si="268"/>
        <v/>
      </c>
      <c r="FP1111" s="37" t="str">
        <f t="shared" si="269"/>
        <v/>
      </c>
      <c r="FR1111" s="54">
        <f t="shared" si="270"/>
        <v>1</v>
      </c>
      <c r="FS1111" s="54" t="str">
        <f t="shared" si="271"/>
        <v/>
      </c>
    </row>
    <row r="1112" spans="4:175">
      <c r="D1112" s="410">
        <v>944</v>
      </c>
      <c r="E1112" s="842"/>
      <c r="F1112" s="843"/>
      <c r="G1112" s="842"/>
      <c r="H1112" s="843"/>
      <c r="I1112" s="843"/>
      <c r="J1112" s="842"/>
      <c r="K1112" s="843"/>
      <c r="L1112" s="843"/>
      <c r="M1112" s="842"/>
      <c r="N1112" s="842"/>
      <c r="O1112" s="842"/>
      <c r="P1112" s="842"/>
      <c r="Q1112" s="853"/>
      <c r="R1112" s="853"/>
      <c r="S1112" s="853"/>
      <c r="T1112" s="853"/>
      <c r="U1112" s="853"/>
      <c r="V1112" s="853"/>
      <c r="W1112" s="853"/>
      <c r="X1112" s="853"/>
      <c r="Y1112" s="853"/>
      <c r="Z1112" s="853"/>
      <c r="AA1112" s="835"/>
      <c r="AB1112" s="836"/>
      <c r="AC1112" s="836"/>
      <c r="AD1112" s="841"/>
      <c r="AE1112" s="853"/>
      <c r="AF1112" s="853"/>
      <c r="AG1112" s="842"/>
      <c r="AH1112" s="842"/>
      <c r="AI1112" s="842"/>
      <c r="AJ1112" s="842"/>
      <c r="AK1112" s="839"/>
      <c r="AL1112" s="839"/>
      <c r="AM1112" s="839"/>
      <c r="AN1112" s="853"/>
      <c r="AO1112" s="853"/>
      <c r="AP1112" s="849">
        <f t="shared" si="272"/>
        <v>0</v>
      </c>
      <c r="AQ1112" s="849"/>
      <c r="AR1112" s="849"/>
      <c r="AS1112" s="849"/>
      <c r="AT1112" s="855"/>
      <c r="AU1112" s="855"/>
      <c r="AV1112" s="834"/>
      <c r="AW1112" s="834"/>
      <c r="AX1112" s="834"/>
      <c r="AY1112" s="834"/>
      <c r="AZ1112" s="834"/>
      <c r="BA1112" s="834"/>
      <c r="BB1112" s="834"/>
      <c r="BC1112" s="834"/>
      <c r="BD1112" s="834"/>
      <c r="BE1112" s="834"/>
      <c r="BF1112" s="834"/>
      <c r="BG1112" s="842"/>
      <c r="BH1112" s="843"/>
      <c r="BI1112" s="843"/>
      <c r="ET1112" s="33"/>
      <c r="EU1112" s="37">
        <f t="shared" si="259"/>
        <v>0</v>
      </c>
      <c r="EV1112" s="37" t="str">
        <f t="shared" si="260"/>
        <v/>
      </c>
      <c r="EX1112" s="21">
        <f>IF(AND(OR($M1112=PL①!$A$25,$M1112=PL①!$A$26,$M1112=PL①!$A$27),OR($AG1112=PL①!$H$26,$AG1112=PL①!$H$27,$AG1112=PL①!$H$28)),1,0)</f>
        <v>0</v>
      </c>
      <c r="EY1112" s="21">
        <f t="shared" si="261"/>
        <v>0</v>
      </c>
      <c r="EZ1112" s="112">
        <f>IF($EY1112=0,1,IF($O$73="",0,VLOOKUP($O$73,PL②!$A$58:$P$1517,$EY1112))+IF($AD$73="",0,VLOOKUP($AD$73,PL②!$A$58:$P$1517,$EY1112))+IF($AS$73="",0,VLOOKUP($AS$73,PL②!$A$58:$P$1517,$EY1112)))</f>
        <v>1</v>
      </c>
      <c r="FA1112" s="21" t="str">
        <f t="shared" si="262"/>
        <v/>
      </c>
      <c r="FB1112" s="112"/>
      <c r="FC1112" s="21">
        <f>IF(OR($M1112=PL①!$A$25,$M1112=PL①!$A$26,$M1112=PL①!$A$28,$M1112=PL①!$A$29),1,0)</f>
        <v>0</v>
      </c>
      <c r="FF1112" s="21">
        <f t="shared" si="263"/>
        <v>0</v>
      </c>
      <c r="FG1112" s="21">
        <f t="shared" si="264"/>
        <v>0</v>
      </c>
      <c r="FH1112" s="21">
        <f>IF(AND($AG1112=PL①!$H$29,OR(入力①申請書項目!$M1112=PL①!$A$25,入力①申請書項目!$M1112=PL①!$A$26,入力①申請書項目!$M1112=PL①!$A$27)),1,0)</f>
        <v>0</v>
      </c>
      <c r="FI1112" s="21">
        <f>IF(AND($O$69=PL②!$G$1,入力①申請書項目!$AG1112=PL①!$H$26,OR(入力①申請書項目!$M1112=PL①!$A$25,入力①申請書項目!$M1112=PL①!$A$26,入力①申請書項目!$M1112=PL①!$A$28,入力①申請書項目!$M1112=PL①!$A$29)),1,0)</f>
        <v>0</v>
      </c>
      <c r="FJ1112" s="21">
        <f>IF(AND($AT1112=PL①!$D$26,OR(入力①申請書項目!$M1112=PL①!$A$25,入力①申請書項目!$M1112=PL①!$A$26,入力①申請書項目!$M1112=PL①!$A$27)),1,0)</f>
        <v>0</v>
      </c>
      <c r="FL1112" s="37" t="str">
        <f t="shared" si="265"/>
        <v/>
      </c>
      <c r="FM1112" s="37" t="str">
        <f t="shared" si="266"/>
        <v/>
      </c>
      <c r="FN1112" s="37" t="str">
        <f t="shared" si="267"/>
        <v/>
      </c>
      <c r="FO1112" s="37" t="str">
        <f t="shared" si="268"/>
        <v/>
      </c>
      <c r="FP1112" s="37" t="str">
        <f t="shared" si="269"/>
        <v/>
      </c>
      <c r="FR1112" s="54">
        <f t="shared" si="270"/>
        <v>1</v>
      </c>
      <c r="FS1112" s="54" t="str">
        <f t="shared" si="271"/>
        <v/>
      </c>
    </row>
    <row r="1113" spans="4:175">
      <c r="D1113" s="410">
        <v>945</v>
      </c>
      <c r="E1113" s="842"/>
      <c r="F1113" s="843"/>
      <c r="G1113" s="842"/>
      <c r="H1113" s="843"/>
      <c r="I1113" s="843"/>
      <c r="J1113" s="842"/>
      <c r="K1113" s="843"/>
      <c r="L1113" s="843"/>
      <c r="M1113" s="842"/>
      <c r="N1113" s="842"/>
      <c r="O1113" s="842"/>
      <c r="P1113" s="842"/>
      <c r="Q1113" s="853"/>
      <c r="R1113" s="853"/>
      <c r="S1113" s="853"/>
      <c r="T1113" s="853"/>
      <c r="U1113" s="853"/>
      <c r="V1113" s="853"/>
      <c r="W1113" s="853"/>
      <c r="X1113" s="853"/>
      <c r="Y1113" s="853"/>
      <c r="Z1113" s="853"/>
      <c r="AA1113" s="837"/>
      <c r="AB1113" s="838"/>
      <c r="AC1113" s="838"/>
      <c r="AD1113" s="841"/>
      <c r="AE1113" s="853"/>
      <c r="AF1113" s="853"/>
      <c r="AG1113" s="842"/>
      <c r="AH1113" s="842"/>
      <c r="AI1113" s="842"/>
      <c r="AJ1113" s="842"/>
      <c r="AK1113" s="839"/>
      <c r="AL1113" s="839"/>
      <c r="AM1113" s="839"/>
      <c r="AN1113" s="853"/>
      <c r="AO1113" s="853"/>
      <c r="AP1113" s="849">
        <f t="shared" si="272"/>
        <v>0</v>
      </c>
      <c r="AQ1113" s="849"/>
      <c r="AR1113" s="849"/>
      <c r="AS1113" s="849"/>
      <c r="AT1113" s="855"/>
      <c r="AU1113" s="855"/>
      <c r="AV1113" s="834"/>
      <c r="AW1113" s="834"/>
      <c r="AX1113" s="834"/>
      <c r="AY1113" s="834"/>
      <c r="AZ1113" s="834"/>
      <c r="BA1113" s="834"/>
      <c r="BB1113" s="834"/>
      <c r="BC1113" s="834"/>
      <c r="BD1113" s="834"/>
      <c r="BE1113" s="834"/>
      <c r="BF1113" s="834"/>
      <c r="BG1113" s="842"/>
      <c r="BH1113" s="843"/>
      <c r="BI1113" s="843"/>
      <c r="ET1113" s="33"/>
      <c r="EU1113" s="37">
        <f t="shared" si="259"/>
        <v>0</v>
      </c>
      <c r="EV1113" s="37" t="str">
        <f t="shared" si="260"/>
        <v/>
      </c>
      <c r="EX1113" s="21">
        <f>IF(AND(OR($M1113=PL①!$A$25,$M1113=PL①!$A$26,$M1113=PL①!$A$27),OR($AG1113=PL①!$H$26,$AG1113=PL①!$H$27,$AG1113=PL①!$H$28)),1,0)</f>
        <v>0</v>
      </c>
      <c r="EY1113" s="21">
        <f t="shared" si="261"/>
        <v>0</v>
      </c>
      <c r="EZ1113" s="112">
        <f>IF($EY1113=0,1,IF($O$73="",0,VLOOKUP($O$73,PL②!$A$58:$P$1517,$EY1113))+IF($AD$73="",0,VLOOKUP($AD$73,PL②!$A$58:$P$1517,$EY1113))+IF($AS$73="",0,VLOOKUP($AS$73,PL②!$A$58:$P$1517,$EY1113)))</f>
        <v>1</v>
      </c>
      <c r="FA1113" s="21" t="str">
        <f t="shared" si="262"/>
        <v/>
      </c>
      <c r="FB1113" s="112"/>
      <c r="FC1113" s="21">
        <f>IF(OR($M1113=PL①!$A$25,$M1113=PL①!$A$26,$M1113=PL①!$A$28,$M1113=PL①!$A$29),1,0)</f>
        <v>0</v>
      </c>
      <c r="FF1113" s="21">
        <f t="shared" si="263"/>
        <v>0</v>
      </c>
      <c r="FG1113" s="21">
        <f t="shared" si="264"/>
        <v>0</v>
      </c>
      <c r="FH1113" s="21">
        <f>IF(AND($AG1113=PL①!$H$29,OR(入力①申請書項目!$M1113=PL①!$A$25,入力①申請書項目!$M1113=PL①!$A$26,入力①申請書項目!$M1113=PL①!$A$27)),1,0)</f>
        <v>0</v>
      </c>
      <c r="FI1113" s="21">
        <f>IF(AND($O$69=PL②!$G$1,入力①申請書項目!$AG1113=PL①!$H$26,OR(入力①申請書項目!$M1113=PL①!$A$25,入力①申請書項目!$M1113=PL①!$A$26,入力①申請書項目!$M1113=PL①!$A$28,入力①申請書項目!$M1113=PL①!$A$29)),1,0)</f>
        <v>0</v>
      </c>
      <c r="FJ1113" s="21">
        <f>IF(AND($AT1113=PL①!$D$26,OR(入力①申請書項目!$M1113=PL①!$A$25,入力①申請書項目!$M1113=PL①!$A$26,入力①申請書項目!$M1113=PL①!$A$27)),1,0)</f>
        <v>0</v>
      </c>
      <c r="FL1113" s="37" t="str">
        <f t="shared" si="265"/>
        <v/>
      </c>
      <c r="FM1113" s="37" t="str">
        <f t="shared" si="266"/>
        <v/>
      </c>
      <c r="FN1113" s="37" t="str">
        <f t="shared" si="267"/>
        <v/>
      </c>
      <c r="FO1113" s="37" t="str">
        <f t="shared" si="268"/>
        <v/>
      </c>
      <c r="FP1113" s="37" t="str">
        <f t="shared" si="269"/>
        <v/>
      </c>
      <c r="FR1113" s="54">
        <f t="shared" si="270"/>
        <v>1</v>
      </c>
      <c r="FS1113" s="54" t="str">
        <f t="shared" si="271"/>
        <v/>
      </c>
    </row>
    <row r="1114" spans="4:175">
      <c r="D1114" s="410">
        <v>946</v>
      </c>
      <c r="E1114" s="842"/>
      <c r="F1114" s="843"/>
      <c r="G1114" s="842"/>
      <c r="H1114" s="843"/>
      <c r="I1114" s="843"/>
      <c r="J1114" s="842"/>
      <c r="K1114" s="843"/>
      <c r="L1114" s="843"/>
      <c r="M1114" s="842"/>
      <c r="N1114" s="842"/>
      <c r="O1114" s="842"/>
      <c r="P1114" s="842"/>
      <c r="Q1114" s="853"/>
      <c r="R1114" s="853"/>
      <c r="S1114" s="853"/>
      <c r="T1114" s="853"/>
      <c r="U1114" s="853"/>
      <c r="V1114" s="853"/>
      <c r="W1114" s="853"/>
      <c r="X1114" s="853"/>
      <c r="Y1114" s="853"/>
      <c r="Z1114" s="853"/>
      <c r="AA1114" s="835"/>
      <c r="AB1114" s="836"/>
      <c r="AC1114" s="836"/>
      <c r="AD1114" s="840"/>
      <c r="AE1114" s="840"/>
      <c r="AF1114" s="841"/>
      <c r="AG1114" s="850"/>
      <c r="AH1114" s="851"/>
      <c r="AI1114" s="851"/>
      <c r="AJ1114" s="852"/>
      <c r="AK1114" s="839"/>
      <c r="AL1114" s="839"/>
      <c r="AM1114" s="839"/>
      <c r="AN1114" s="854"/>
      <c r="AO1114" s="840"/>
      <c r="AP1114" s="849">
        <f t="shared" si="272"/>
        <v>0</v>
      </c>
      <c r="AQ1114" s="849"/>
      <c r="AR1114" s="849"/>
      <c r="AS1114" s="849"/>
      <c r="AT1114" s="847"/>
      <c r="AU1114" s="848"/>
      <c r="AV1114" s="834"/>
      <c r="AW1114" s="834"/>
      <c r="AX1114" s="834"/>
      <c r="AY1114" s="834"/>
      <c r="AZ1114" s="834"/>
      <c r="BA1114" s="834"/>
      <c r="BB1114" s="834"/>
      <c r="BC1114" s="834"/>
      <c r="BD1114" s="844"/>
      <c r="BE1114" s="845"/>
      <c r="BF1114" s="846"/>
      <c r="BG1114" s="842"/>
      <c r="BH1114" s="843"/>
      <c r="BI1114" s="843"/>
      <c r="ET1114" s="33"/>
      <c r="EU1114" s="37">
        <f t="shared" si="259"/>
        <v>0</v>
      </c>
      <c r="EV1114" s="37" t="str">
        <f t="shared" si="260"/>
        <v/>
      </c>
      <c r="EX1114" s="21">
        <f>IF(AND(OR($M1114=PL①!$A$25,$M1114=PL①!$A$26,$M1114=PL①!$A$27),OR($AG1114=PL①!$H$26,$AG1114=PL①!$H$27,$AG1114=PL①!$H$28)),1,0)</f>
        <v>0</v>
      </c>
      <c r="EY1114" s="21">
        <f t="shared" si="261"/>
        <v>0</v>
      </c>
      <c r="EZ1114" s="112">
        <f>IF($EY1114=0,1,IF($O$73="",0,VLOOKUP($O$73,PL②!$A$58:$P$1517,$EY1114))+IF($AD$73="",0,VLOOKUP($AD$73,PL②!$A$58:$P$1517,$EY1114))+IF($AS$73="",0,VLOOKUP($AS$73,PL②!$A$58:$P$1517,$EY1114)))</f>
        <v>1</v>
      </c>
      <c r="FA1114" s="21" t="str">
        <f t="shared" si="262"/>
        <v/>
      </c>
      <c r="FB1114" s="112"/>
      <c r="FC1114" s="21">
        <f>IF(OR($M1114=PL①!$A$25,$M1114=PL①!$A$26,$M1114=PL①!$A$28,$M1114=PL①!$A$29),1,0)</f>
        <v>0</v>
      </c>
      <c r="FF1114" s="21">
        <f t="shared" si="263"/>
        <v>0</v>
      </c>
      <c r="FG1114" s="21">
        <f t="shared" si="264"/>
        <v>0</v>
      </c>
      <c r="FH1114" s="21">
        <f>IF(AND($AG1114=PL①!$H$29,OR(入力①申請書項目!$M1114=PL①!$A$25,入力①申請書項目!$M1114=PL①!$A$26,入力①申請書項目!$M1114=PL①!$A$27)),1,0)</f>
        <v>0</v>
      </c>
      <c r="FI1114" s="21">
        <f>IF(AND($O$69=PL②!$G$1,入力①申請書項目!$AG1114=PL①!$H$26,OR(入力①申請書項目!$M1114=PL①!$A$25,入力①申請書項目!$M1114=PL①!$A$26,入力①申請書項目!$M1114=PL①!$A$28,入力①申請書項目!$M1114=PL①!$A$29)),1,0)</f>
        <v>0</v>
      </c>
      <c r="FJ1114" s="21">
        <f>IF(AND($AT1114=PL①!$D$26,OR(入力①申請書項目!$M1114=PL①!$A$25,入力①申請書項目!$M1114=PL①!$A$26,入力①申請書項目!$M1114=PL①!$A$27)),1,0)</f>
        <v>0</v>
      </c>
      <c r="FL1114" s="37" t="str">
        <f t="shared" si="265"/>
        <v/>
      </c>
      <c r="FM1114" s="37" t="str">
        <f t="shared" si="266"/>
        <v/>
      </c>
      <c r="FN1114" s="37" t="str">
        <f t="shared" si="267"/>
        <v/>
      </c>
      <c r="FO1114" s="37" t="str">
        <f t="shared" si="268"/>
        <v/>
      </c>
      <c r="FP1114" s="37" t="str">
        <f t="shared" si="269"/>
        <v/>
      </c>
      <c r="FR1114" s="54">
        <f t="shared" si="270"/>
        <v>1</v>
      </c>
      <c r="FS1114" s="54" t="str">
        <f t="shared" si="271"/>
        <v/>
      </c>
    </row>
    <row r="1115" spans="4:175">
      <c r="D1115" s="410">
        <v>947</v>
      </c>
      <c r="E1115" s="842"/>
      <c r="F1115" s="843"/>
      <c r="G1115" s="842"/>
      <c r="H1115" s="843"/>
      <c r="I1115" s="843"/>
      <c r="J1115" s="842"/>
      <c r="K1115" s="843"/>
      <c r="L1115" s="843"/>
      <c r="M1115" s="842"/>
      <c r="N1115" s="842"/>
      <c r="O1115" s="842"/>
      <c r="P1115" s="842"/>
      <c r="Q1115" s="853"/>
      <c r="R1115" s="853"/>
      <c r="S1115" s="853"/>
      <c r="T1115" s="853"/>
      <c r="U1115" s="853"/>
      <c r="V1115" s="853"/>
      <c r="W1115" s="853"/>
      <c r="X1115" s="853"/>
      <c r="Y1115" s="853"/>
      <c r="Z1115" s="853"/>
      <c r="AA1115" s="835"/>
      <c r="AB1115" s="836"/>
      <c r="AC1115" s="836"/>
      <c r="AD1115" s="841"/>
      <c r="AE1115" s="853"/>
      <c r="AF1115" s="853"/>
      <c r="AG1115" s="842"/>
      <c r="AH1115" s="842"/>
      <c r="AI1115" s="842"/>
      <c r="AJ1115" s="842"/>
      <c r="AK1115" s="839"/>
      <c r="AL1115" s="839"/>
      <c r="AM1115" s="839"/>
      <c r="AN1115" s="853"/>
      <c r="AO1115" s="853"/>
      <c r="AP1115" s="849">
        <f t="shared" si="272"/>
        <v>0</v>
      </c>
      <c r="AQ1115" s="849"/>
      <c r="AR1115" s="849"/>
      <c r="AS1115" s="849"/>
      <c r="AT1115" s="855"/>
      <c r="AU1115" s="855"/>
      <c r="AV1115" s="834"/>
      <c r="AW1115" s="834"/>
      <c r="AX1115" s="834"/>
      <c r="AY1115" s="834"/>
      <c r="AZ1115" s="834"/>
      <c r="BA1115" s="834"/>
      <c r="BB1115" s="834"/>
      <c r="BC1115" s="834"/>
      <c r="BD1115" s="834"/>
      <c r="BE1115" s="834"/>
      <c r="BF1115" s="834"/>
      <c r="BG1115" s="842"/>
      <c r="BH1115" s="843"/>
      <c r="BI1115" s="843"/>
      <c r="ET1115" s="33"/>
      <c r="EU1115" s="37">
        <f t="shared" si="259"/>
        <v>0</v>
      </c>
      <c r="EV1115" s="37" t="str">
        <f t="shared" si="260"/>
        <v/>
      </c>
      <c r="EX1115" s="21">
        <f>IF(AND(OR($M1115=PL①!$A$25,$M1115=PL①!$A$26,$M1115=PL①!$A$27),OR($AG1115=PL①!$H$26,$AG1115=PL①!$H$27,$AG1115=PL①!$H$28)),1,0)</f>
        <v>0</v>
      </c>
      <c r="EY1115" s="21">
        <f t="shared" si="261"/>
        <v>0</v>
      </c>
      <c r="EZ1115" s="112">
        <f>IF($EY1115=0,1,IF($O$73="",0,VLOOKUP($O$73,PL②!$A$58:$P$1517,$EY1115))+IF($AD$73="",0,VLOOKUP($AD$73,PL②!$A$58:$P$1517,$EY1115))+IF($AS$73="",0,VLOOKUP($AS$73,PL②!$A$58:$P$1517,$EY1115)))</f>
        <v>1</v>
      </c>
      <c r="FA1115" s="21" t="str">
        <f t="shared" si="262"/>
        <v/>
      </c>
      <c r="FB1115" s="112"/>
      <c r="FC1115" s="21">
        <f>IF(OR($M1115=PL①!$A$25,$M1115=PL①!$A$26,$M1115=PL①!$A$28,$M1115=PL①!$A$29),1,0)</f>
        <v>0</v>
      </c>
      <c r="FF1115" s="21">
        <f t="shared" si="263"/>
        <v>0</v>
      </c>
      <c r="FG1115" s="21">
        <f t="shared" si="264"/>
        <v>0</v>
      </c>
      <c r="FH1115" s="21">
        <f>IF(AND($AG1115=PL①!$H$29,OR(入力①申請書項目!$M1115=PL①!$A$25,入力①申請書項目!$M1115=PL①!$A$26,入力①申請書項目!$M1115=PL①!$A$27)),1,0)</f>
        <v>0</v>
      </c>
      <c r="FI1115" s="21">
        <f>IF(AND($O$69=PL②!$G$1,入力①申請書項目!$AG1115=PL①!$H$26,OR(入力①申請書項目!$M1115=PL①!$A$25,入力①申請書項目!$M1115=PL①!$A$26,入力①申請書項目!$M1115=PL①!$A$28,入力①申請書項目!$M1115=PL①!$A$29)),1,0)</f>
        <v>0</v>
      </c>
      <c r="FJ1115" s="21">
        <f>IF(AND($AT1115=PL①!$D$26,OR(入力①申請書項目!$M1115=PL①!$A$25,入力①申請書項目!$M1115=PL①!$A$26,入力①申請書項目!$M1115=PL①!$A$27)),1,0)</f>
        <v>0</v>
      </c>
      <c r="FL1115" s="37" t="str">
        <f t="shared" si="265"/>
        <v/>
      </c>
      <c r="FM1115" s="37" t="str">
        <f t="shared" si="266"/>
        <v/>
      </c>
      <c r="FN1115" s="37" t="str">
        <f t="shared" si="267"/>
        <v/>
      </c>
      <c r="FO1115" s="37" t="str">
        <f t="shared" si="268"/>
        <v/>
      </c>
      <c r="FP1115" s="37" t="str">
        <f t="shared" si="269"/>
        <v/>
      </c>
      <c r="FR1115" s="54">
        <f t="shared" si="270"/>
        <v>1</v>
      </c>
      <c r="FS1115" s="54" t="str">
        <f t="shared" si="271"/>
        <v/>
      </c>
    </row>
    <row r="1116" spans="4:175">
      <c r="D1116" s="410">
        <v>948</v>
      </c>
      <c r="E1116" s="842"/>
      <c r="F1116" s="843"/>
      <c r="G1116" s="842"/>
      <c r="H1116" s="843"/>
      <c r="I1116" s="843"/>
      <c r="J1116" s="842"/>
      <c r="K1116" s="843"/>
      <c r="L1116" s="843"/>
      <c r="M1116" s="842"/>
      <c r="N1116" s="842"/>
      <c r="O1116" s="842"/>
      <c r="P1116" s="842"/>
      <c r="Q1116" s="853"/>
      <c r="R1116" s="853"/>
      <c r="S1116" s="853"/>
      <c r="T1116" s="853"/>
      <c r="U1116" s="853"/>
      <c r="V1116" s="853"/>
      <c r="W1116" s="853"/>
      <c r="X1116" s="853"/>
      <c r="Y1116" s="853"/>
      <c r="Z1116" s="853"/>
      <c r="AA1116" s="837"/>
      <c r="AB1116" s="838"/>
      <c r="AC1116" s="838"/>
      <c r="AD1116" s="841"/>
      <c r="AE1116" s="853"/>
      <c r="AF1116" s="853"/>
      <c r="AG1116" s="842"/>
      <c r="AH1116" s="842"/>
      <c r="AI1116" s="842"/>
      <c r="AJ1116" s="842"/>
      <c r="AK1116" s="839"/>
      <c r="AL1116" s="839"/>
      <c r="AM1116" s="839"/>
      <c r="AN1116" s="853"/>
      <c r="AO1116" s="853"/>
      <c r="AP1116" s="849">
        <f t="shared" si="272"/>
        <v>0</v>
      </c>
      <c r="AQ1116" s="849"/>
      <c r="AR1116" s="849"/>
      <c r="AS1116" s="849"/>
      <c r="AT1116" s="855"/>
      <c r="AU1116" s="855"/>
      <c r="AV1116" s="834"/>
      <c r="AW1116" s="834"/>
      <c r="AX1116" s="834"/>
      <c r="AY1116" s="834"/>
      <c r="AZ1116" s="834"/>
      <c r="BA1116" s="834"/>
      <c r="BB1116" s="834"/>
      <c r="BC1116" s="834"/>
      <c r="BD1116" s="834"/>
      <c r="BE1116" s="834"/>
      <c r="BF1116" s="834"/>
      <c r="BG1116" s="842"/>
      <c r="BH1116" s="843"/>
      <c r="BI1116" s="843"/>
      <c r="ET1116" s="33"/>
      <c r="EU1116" s="37">
        <f t="shared" si="259"/>
        <v>0</v>
      </c>
      <c r="EV1116" s="37" t="str">
        <f t="shared" si="260"/>
        <v/>
      </c>
      <c r="EX1116" s="21">
        <f>IF(AND(OR($M1116=PL①!$A$25,$M1116=PL①!$A$26,$M1116=PL①!$A$27),OR($AG1116=PL①!$H$26,$AG1116=PL①!$H$27,$AG1116=PL①!$H$28)),1,0)</f>
        <v>0</v>
      </c>
      <c r="EY1116" s="21">
        <f t="shared" si="261"/>
        <v>0</v>
      </c>
      <c r="EZ1116" s="112">
        <f>IF($EY1116=0,1,IF($O$73="",0,VLOOKUP($O$73,PL②!$A$58:$P$1517,$EY1116))+IF($AD$73="",0,VLOOKUP($AD$73,PL②!$A$58:$P$1517,$EY1116))+IF($AS$73="",0,VLOOKUP($AS$73,PL②!$A$58:$P$1517,$EY1116)))</f>
        <v>1</v>
      </c>
      <c r="FA1116" s="21" t="str">
        <f t="shared" si="262"/>
        <v/>
      </c>
      <c r="FB1116" s="112"/>
      <c r="FC1116" s="21">
        <f>IF(OR($M1116=PL①!$A$25,$M1116=PL①!$A$26,$M1116=PL①!$A$28,$M1116=PL①!$A$29),1,0)</f>
        <v>0</v>
      </c>
      <c r="FF1116" s="21">
        <f t="shared" si="263"/>
        <v>0</v>
      </c>
      <c r="FG1116" s="21">
        <f t="shared" si="264"/>
        <v>0</v>
      </c>
      <c r="FH1116" s="21">
        <f>IF(AND($AG1116=PL①!$H$29,OR(入力①申請書項目!$M1116=PL①!$A$25,入力①申請書項目!$M1116=PL①!$A$26,入力①申請書項目!$M1116=PL①!$A$27)),1,0)</f>
        <v>0</v>
      </c>
      <c r="FI1116" s="21">
        <f>IF(AND($O$69=PL②!$G$1,入力①申請書項目!$AG1116=PL①!$H$26,OR(入力①申請書項目!$M1116=PL①!$A$25,入力①申請書項目!$M1116=PL①!$A$26,入力①申請書項目!$M1116=PL①!$A$28,入力①申請書項目!$M1116=PL①!$A$29)),1,0)</f>
        <v>0</v>
      </c>
      <c r="FJ1116" s="21">
        <f>IF(AND($AT1116=PL①!$D$26,OR(入力①申請書項目!$M1116=PL①!$A$25,入力①申請書項目!$M1116=PL①!$A$26,入力①申請書項目!$M1116=PL①!$A$27)),1,0)</f>
        <v>0</v>
      </c>
      <c r="FL1116" s="37" t="str">
        <f t="shared" si="265"/>
        <v/>
      </c>
      <c r="FM1116" s="37" t="str">
        <f t="shared" si="266"/>
        <v/>
      </c>
      <c r="FN1116" s="37" t="str">
        <f t="shared" si="267"/>
        <v/>
      </c>
      <c r="FO1116" s="37" t="str">
        <f t="shared" si="268"/>
        <v/>
      </c>
      <c r="FP1116" s="37" t="str">
        <f t="shared" si="269"/>
        <v/>
      </c>
      <c r="FR1116" s="54">
        <f t="shared" si="270"/>
        <v>1</v>
      </c>
      <c r="FS1116" s="54" t="str">
        <f t="shared" si="271"/>
        <v/>
      </c>
    </row>
    <row r="1117" spans="4:175">
      <c r="D1117" s="410">
        <v>949</v>
      </c>
      <c r="E1117" s="842"/>
      <c r="F1117" s="843"/>
      <c r="G1117" s="842"/>
      <c r="H1117" s="843"/>
      <c r="I1117" s="843"/>
      <c r="J1117" s="842"/>
      <c r="K1117" s="843"/>
      <c r="L1117" s="843"/>
      <c r="M1117" s="842"/>
      <c r="N1117" s="842"/>
      <c r="O1117" s="842"/>
      <c r="P1117" s="842"/>
      <c r="Q1117" s="853"/>
      <c r="R1117" s="853"/>
      <c r="S1117" s="853"/>
      <c r="T1117" s="853"/>
      <c r="U1117" s="853"/>
      <c r="V1117" s="853"/>
      <c r="W1117" s="853"/>
      <c r="X1117" s="853"/>
      <c r="Y1117" s="853"/>
      <c r="Z1117" s="853"/>
      <c r="AA1117" s="835"/>
      <c r="AB1117" s="836"/>
      <c r="AC1117" s="836"/>
      <c r="AD1117" s="840"/>
      <c r="AE1117" s="840"/>
      <c r="AF1117" s="841"/>
      <c r="AG1117" s="850"/>
      <c r="AH1117" s="851"/>
      <c r="AI1117" s="851"/>
      <c r="AJ1117" s="852"/>
      <c r="AK1117" s="839"/>
      <c r="AL1117" s="839"/>
      <c r="AM1117" s="839"/>
      <c r="AN1117" s="854"/>
      <c r="AO1117" s="840"/>
      <c r="AP1117" s="849">
        <f t="shared" si="272"/>
        <v>0</v>
      </c>
      <c r="AQ1117" s="849"/>
      <c r="AR1117" s="849"/>
      <c r="AS1117" s="849"/>
      <c r="AT1117" s="847"/>
      <c r="AU1117" s="848"/>
      <c r="AV1117" s="834"/>
      <c r="AW1117" s="834"/>
      <c r="AX1117" s="834"/>
      <c r="AY1117" s="834"/>
      <c r="AZ1117" s="834"/>
      <c r="BA1117" s="834"/>
      <c r="BB1117" s="834"/>
      <c r="BC1117" s="834"/>
      <c r="BD1117" s="844"/>
      <c r="BE1117" s="845"/>
      <c r="BF1117" s="846"/>
      <c r="BG1117" s="842"/>
      <c r="BH1117" s="843"/>
      <c r="BI1117" s="843"/>
      <c r="ET1117" s="33"/>
      <c r="EU1117" s="37">
        <f t="shared" si="259"/>
        <v>0</v>
      </c>
      <c r="EV1117" s="37" t="str">
        <f t="shared" si="260"/>
        <v/>
      </c>
      <c r="EX1117" s="21">
        <f>IF(AND(OR($M1117=PL①!$A$25,$M1117=PL①!$A$26,$M1117=PL①!$A$27),OR($AG1117=PL①!$H$26,$AG1117=PL①!$H$27,$AG1117=PL①!$H$28)),1,0)</f>
        <v>0</v>
      </c>
      <c r="EY1117" s="21">
        <f t="shared" si="261"/>
        <v>0</v>
      </c>
      <c r="EZ1117" s="112">
        <f>IF($EY1117=0,1,IF($O$73="",0,VLOOKUP($O$73,PL②!$A$58:$P$1517,$EY1117))+IF($AD$73="",0,VLOOKUP($AD$73,PL②!$A$58:$P$1517,$EY1117))+IF($AS$73="",0,VLOOKUP($AS$73,PL②!$A$58:$P$1517,$EY1117)))</f>
        <v>1</v>
      </c>
      <c r="FA1117" s="21" t="str">
        <f t="shared" si="262"/>
        <v/>
      </c>
      <c r="FB1117" s="112"/>
      <c r="FC1117" s="21">
        <f>IF(OR($M1117=PL①!$A$25,$M1117=PL①!$A$26,$M1117=PL①!$A$28,$M1117=PL①!$A$29),1,0)</f>
        <v>0</v>
      </c>
      <c r="FF1117" s="21">
        <f t="shared" si="263"/>
        <v>0</v>
      </c>
      <c r="FG1117" s="21">
        <f t="shared" si="264"/>
        <v>0</v>
      </c>
      <c r="FH1117" s="21">
        <f>IF(AND($AG1117=PL①!$H$29,OR(入力①申請書項目!$M1117=PL①!$A$25,入力①申請書項目!$M1117=PL①!$A$26,入力①申請書項目!$M1117=PL①!$A$27)),1,0)</f>
        <v>0</v>
      </c>
      <c r="FI1117" s="21">
        <f>IF(AND($O$69=PL②!$G$1,入力①申請書項目!$AG1117=PL①!$H$26,OR(入力①申請書項目!$M1117=PL①!$A$25,入力①申請書項目!$M1117=PL①!$A$26,入力①申請書項目!$M1117=PL①!$A$28,入力①申請書項目!$M1117=PL①!$A$29)),1,0)</f>
        <v>0</v>
      </c>
      <c r="FJ1117" s="21">
        <f>IF(AND($AT1117=PL①!$D$26,OR(入力①申請書項目!$M1117=PL①!$A$25,入力①申請書項目!$M1117=PL①!$A$26,入力①申請書項目!$M1117=PL①!$A$27)),1,0)</f>
        <v>0</v>
      </c>
      <c r="FL1117" s="37" t="str">
        <f t="shared" si="265"/>
        <v/>
      </c>
      <c r="FM1117" s="37" t="str">
        <f t="shared" si="266"/>
        <v/>
      </c>
      <c r="FN1117" s="37" t="str">
        <f t="shared" si="267"/>
        <v/>
      </c>
      <c r="FO1117" s="37" t="str">
        <f t="shared" si="268"/>
        <v/>
      </c>
      <c r="FP1117" s="37" t="str">
        <f t="shared" si="269"/>
        <v/>
      </c>
      <c r="FR1117" s="54">
        <f t="shared" si="270"/>
        <v>1</v>
      </c>
      <c r="FS1117" s="54" t="str">
        <f t="shared" si="271"/>
        <v/>
      </c>
    </row>
    <row r="1118" spans="4:175">
      <c r="D1118" s="410">
        <v>950</v>
      </c>
      <c r="E1118" s="842"/>
      <c r="F1118" s="843"/>
      <c r="G1118" s="842"/>
      <c r="H1118" s="843"/>
      <c r="I1118" s="843"/>
      <c r="J1118" s="842"/>
      <c r="K1118" s="843"/>
      <c r="L1118" s="843"/>
      <c r="M1118" s="842"/>
      <c r="N1118" s="842"/>
      <c r="O1118" s="842"/>
      <c r="P1118" s="842"/>
      <c r="Q1118" s="853"/>
      <c r="R1118" s="853"/>
      <c r="S1118" s="853"/>
      <c r="T1118" s="853"/>
      <c r="U1118" s="853"/>
      <c r="V1118" s="853"/>
      <c r="W1118" s="853"/>
      <c r="X1118" s="853"/>
      <c r="Y1118" s="853"/>
      <c r="Z1118" s="853"/>
      <c r="AA1118" s="835"/>
      <c r="AB1118" s="836"/>
      <c r="AC1118" s="836"/>
      <c r="AD1118" s="841"/>
      <c r="AE1118" s="853"/>
      <c r="AF1118" s="853"/>
      <c r="AG1118" s="842"/>
      <c r="AH1118" s="842"/>
      <c r="AI1118" s="842"/>
      <c r="AJ1118" s="842"/>
      <c r="AK1118" s="839"/>
      <c r="AL1118" s="839"/>
      <c r="AM1118" s="839"/>
      <c r="AN1118" s="853"/>
      <c r="AO1118" s="853"/>
      <c r="AP1118" s="849">
        <f t="shared" si="272"/>
        <v>0</v>
      </c>
      <c r="AQ1118" s="849"/>
      <c r="AR1118" s="849"/>
      <c r="AS1118" s="849"/>
      <c r="AT1118" s="855"/>
      <c r="AU1118" s="855"/>
      <c r="AV1118" s="834"/>
      <c r="AW1118" s="834"/>
      <c r="AX1118" s="834"/>
      <c r="AY1118" s="834"/>
      <c r="AZ1118" s="834"/>
      <c r="BA1118" s="834"/>
      <c r="BB1118" s="834"/>
      <c r="BC1118" s="834"/>
      <c r="BD1118" s="834"/>
      <c r="BE1118" s="834"/>
      <c r="BF1118" s="834"/>
      <c r="BG1118" s="842"/>
      <c r="BH1118" s="843"/>
      <c r="BI1118" s="843"/>
      <c r="ET1118" s="33"/>
      <c r="EU1118" s="37">
        <f t="shared" si="259"/>
        <v>0</v>
      </c>
      <c r="EV1118" s="37" t="str">
        <f t="shared" si="260"/>
        <v/>
      </c>
      <c r="EX1118" s="21">
        <f>IF(AND(OR($M1118=PL①!$A$25,$M1118=PL①!$A$26,$M1118=PL①!$A$27),OR($AG1118=PL①!$H$26,$AG1118=PL①!$H$27,$AG1118=PL①!$H$28)),1,0)</f>
        <v>0</v>
      </c>
      <c r="EY1118" s="21">
        <f t="shared" si="261"/>
        <v>0</v>
      </c>
      <c r="EZ1118" s="112">
        <f>IF($EY1118=0,1,IF($O$73="",0,VLOOKUP($O$73,PL②!$A$58:$P$1517,$EY1118))+IF($AD$73="",0,VLOOKUP($AD$73,PL②!$A$58:$P$1517,$EY1118))+IF($AS$73="",0,VLOOKUP($AS$73,PL②!$A$58:$P$1517,$EY1118)))</f>
        <v>1</v>
      </c>
      <c r="FA1118" s="21" t="str">
        <f t="shared" si="262"/>
        <v/>
      </c>
      <c r="FB1118" s="112"/>
      <c r="FC1118" s="21">
        <f>IF(OR($M1118=PL①!$A$25,$M1118=PL①!$A$26,$M1118=PL①!$A$28,$M1118=PL①!$A$29),1,0)</f>
        <v>0</v>
      </c>
      <c r="FF1118" s="21">
        <f t="shared" si="263"/>
        <v>0</v>
      </c>
      <c r="FG1118" s="21">
        <f t="shared" si="264"/>
        <v>0</v>
      </c>
      <c r="FH1118" s="21">
        <f>IF(AND($AG1118=PL①!$H$29,OR(入力①申請書項目!$M1118=PL①!$A$25,入力①申請書項目!$M1118=PL①!$A$26,入力①申請書項目!$M1118=PL①!$A$27)),1,0)</f>
        <v>0</v>
      </c>
      <c r="FI1118" s="21">
        <f>IF(AND($O$69=PL②!$G$1,入力①申請書項目!$AG1118=PL①!$H$26,OR(入力①申請書項目!$M1118=PL①!$A$25,入力①申請書項目!$M1118=PL①!$A$26,入力①申請書項目!$M1118=PL①!$A$28,入力①申請書項目!$M1118=PL①!$A$29)),1,0)</f>
        <v>0</v>
      </c>
      <c r="FJ1118" s="21">
        <f>IF(AND($AT1118=PL①!$D$26,OR(入力①申請書項目!$M1118=PL①!$A$25,入力①申請書項目!$M1118=PL①!$A$26,入力①申請書項目!$M1118=PL①!$A$27)),1,0)</f>
        <v>0</v>
      </c>
      <c r="FL1118" s="37" t="str">
        <f t="shared" si="265"/>
        <v/>
      </c>
      <c r="FM1118" s="37" t="str">
        <f t="shared" si="266"/>
        <v/>
      </c>
      <c r="FN1118" s="37" t="str">
        <f t="shared" si="267"/>
        <v/>
      </c>
      <c r="FO1118" s="37" t="str">
        <f t="shared" si="268"/>
        <v/>
      </c>
      <c r="FP1118" s="37" t="str">
        <f t="shared" si="269"/>
        <v/>
      </c>
      <c r="FR1118" s="54">
        <f t="shared" si="270"/>
        <v>1</v>
      </c>
      <c r="FS1118" s="54" t="str">
        <f t="shared" si="271"/>
        <v/>
      </c>
    </row>
    <row r="1119" spans="4:175">
      <c r="D1119" s="410">
        <v>951</v>
      </c>
      <c r="E1119" s="842"/>
      <c r="F1119" s="843"/>
      <c r="G1119" s="842"/>
      <c r="H1119" s="843"/>
      <c r="I1119" s="843"/>
      <c r="J1119" s="842"/>
      <c r="K1119" s="843"/>
      <c r="L1119" s="843"/>
      <c r="M1119" s="842"/>
      <c r="N1119" s="842"/>
      <c r="O1119" s="842"/>
      <c r="P1119" s="842"/>
      <c r="Q1119" s="853"/>
      <c r="R1119" s="853"/>
      <c r="S1119" s="853"/>
      <c r="T1119" s="853"/>
      <c r="U1119" s="853"/>
      <c r="V1119" s="853"/>
      <c r="W1119" s="853"/>
      <c r="X1119" s="853"/>
      <c r="Y1119" s="853"/>
      <c r="Z1119" s="853"/>
      <c r="AA1119" s="837"/>
      <c r="AB1119" s="838"/>
      <c r="AC1119" s="838"/>
      <c r="AD1119" s="841"/>
      <c r="AE1119" s="853"/>
      <c r="AF1119" s="853"/>
      <c r="AG1119" s="842"/>
      <c r="AH1119" s="842"/>
      <c r="AI1119" s="842"/>
      <c r="AJ1119" s="842"/>
      <c r="AK1119" s="839"/>
      <c r="AL1119" s="839"/>
      <c r="AM1119" s="839"/>
      <c r="AN1119" s="853"/>
      <c r="AO1119" s="853"/>
      <c r="AP1119" s="849">
        <f t="shared" si="272"/>
        <v>0</v>
      </c>
      <c r="AQ1119" s="849"/>
      <c r="AR1119" s="849"/>
      <c r="AS1119" s="849"/>
      <c r="AT1119" s="855"/>
      <c r="AU1119" s="855"/>
      <c r="AV1119" s="834"/>
      <c r="AW1119" s="834"/>
      <c r="AX1119" s="834"/>
      <c r="AY1119" s="834"/>
      <c r="AZ1119" s="834"/>
      <c r="BA1119" s="834"/>
      <c r="BB1119" s="834"/>
      <c r="BC1119" s="834"/>
      <c r="BD1119" s="834"/>
      <c r="BE1119" s="834"/>
      <c r="BF1119" s="834"/>
      <c r="BG1119" s="842"/>
      <c r="BH1119" s="843"/>
      <c r="BI1119" s="843"/>
      <c r="ET1119" s="33"/>
      <c r="EU1119" s="37">
        <f t="shared" si="259"/>
        <v>0</v>
      </c>
      <c r="EV1119" s="37" t="str">
        <f t="shared" si="260"/>
        <v/>
      </c>
      <c r="EX1119" s="21">
        <f>IF(AND(OR($M1119=PL①!$A$25,$M1119=PL①!$A$26,$M1119=PL①!$A$27),OR($AG1119=PL①!$H$26,$AG1119=PL①!$H$27,$AG1119=PL①!$H$28)),1,0)</f>
        <v>0</v>
      </c>
      <c r="EY1119" s="21">
        <f t="shared" si="261"/>
        <v>0</v>
      </c>
      <c r="EZ1119" s="112">
        <f>IF($EY1119=0,1,IF($O$73="",0,VLOOKUP($O$73,PL②!$A$58:$P$1517,$EY1119))+IF($AD$73="",0,VLOOKUP($AD$73,PL②!$A$58:$P$1517,$EY1119))+IF($AS$73="",0,VLOOKUP($AS$73,PL②!$A$58:$P$1517,$EY1119)))</f>
        <v>1</v>
      </c>
      <c r="FA1119" s="21" t="str">
        <f t="shared" si="262"/>
        <v/>
      </c>
      <c r="FB1119" s="112"/>
      <c r="FC1119" s="21">
        <f>IF(OR($M1119=PL①!$A$25,$M1119=PL①!$A$26,$M1119=PL①!$A$28,$M1119=PL①!$A$29),1,0)</f>
        <v>0</v>
      </c>
      <c r="FF1119" s="21">
        <f t="shared" si="263"/>
        <v>0</v>
      </c>
      <c r="FG1119" s="21">
        <f t="shared" si="264"/>
        <v>0</v>
      </c>
      <c r="FH1119" s="21">
        <f>IF(AND($AG1119=PL①!$H$29,OR(入力①申請書項目!$M1119=PL①!$A$25,入力①申請書項目!$M1119=PL①!$A$26,入力①申請書項目!$M1119=PL①!$A$27)),1,0)</f>
        <v>0</v>
      </c>
      <c r="FI1119" s="21">
        <f>IF(AND($O$69=PL②!$G$1,入力①申請書項目!$AG1119=PL①!$H$26,OR(入力①申請書項目!$M1119=PL①!$A$25,入力①申請書項目!$M1119=PL①!$A$26,入力①申請書項目!$M1119=PL①!$A$28,入力①申請書項目!$M1119=PL①!$A$29)),1,0)</f>
        <v>0</v>
      </c>
      <c r="FJ1119" s="21">
        <f>IF(AND($AT1119=PL①!$D$26,OR(入力①申請書項目!$M1119=PL①!$A$25,入力①申請書項目!$M1119=PL①!$A$26,入力①申請書項目!$M1119=PL①!$A$27)),1,0)</f>
        <v>0</v>
      </c>
      <c r="FL1119" s="37" t="str">
        <f t="shared" si="265"/>
        <v/>
      </c>
      <c r="FM1119" s="37" t="str">
        <f t="shared" si="266"/>
        <v/>
      </c>
      <c r="FN1119" s="37" t="str">
        <f t="shared" si="267"/>
        <v/>
      </c>
      <c r="FO1119" s="37" t="str">
        <f t="shared" si="268"/>
        <v/>
      </c>
      <c r="FP1119" s="37" t="str">
        <f t="shared" si="269"/>
        <v/>
      </c>
      <c r="FR1119" s="54">
        <f t="shared" si="270"/>
        <v>1</v>
      </c>
      <c r="FS1119" s="54" t="str">
        <f t="shared" si="271"/>
        <v/>
      </c>
    </row>
    <row r="1120" spans="4:175">
      <c r="D1120" s="410">
        <v>952</v>
      </c>
      <c r="E1120" s="842"/>
      <c r="F1120" s="843"/>
      <c r="G1120" s="842"/>
      <c r="H1120" s="843"/>
      <c r="I1120" s="843"/>
      <c r="J1120" s="842"/>
      <c r="K1120" s="843"/>
      <c r="L1120" s="843"/>
      <c r="M1120" s="842"/>
      <c r="N1120" s="842"/>
      <c r="O1120" s="842"/>
      <c r="P1120" s="842"/>
      <c r="Q1120" s="853"/>
      <c r="R1120" s="853"/>
      <c r="S1120" s="853"/>
      <c r="T1120" s="853"/>
      <c r="U1120" s="853"/>
      <c r="V1120" s="853"/>
      <c r="W1120" s="853"/>
      <c r="X1120" s="853"/>
      <c r="Y1120" s="853"/>
      <c r="Z1120" s="853"/>
      <c r="AA1120" s="835"/>
      <c r="AB1120" s="836"/>
      <c r="AC1120" s="836"/>
      <c r="AD1120" s="840"/>
      <c r="AE1120" s="840"/>
      <c r="AF1120" s="841"/>
      <c r="AG1120" s="850"/>
      <c r="AH1120" s="851"/>
      <c r="AI1120" s="851"/>
      <c r="AJ1120" s="852"/>
      <c r="AK1120" s="839"/>
      <c r="AL1120" s="839"/>
      <c r="AM1120" s="839"/>
      <c r="AN1120" s="854"/>
      <c r="AO1120" s="840"/>
      <c r="AP1120" s="849">
        <f t="shared" si="272"/>
        <v>0</v>
      </c>
      <c r="AQ1120" s="849"/>
      <c r="AR1120" s="849"/>
      <c r="AS1120" s="849"/>
      <c r="AT1120" s="847"/>
      <c r="AU1120" s="848"/>
      <c r="AV1120" s="834"/>
      <c r="AW1120" s="834"/>
      <c r="AX1120" s="834"/>
      <c r="AY1120" s="834"/>
      <c r="AZ1120" s="834"/>
      <c r="BA1120" s="834"/>
      <c r="BB1120" s="834"/>
      <c r="BC1120" s="834"/>
      <c r="BD1120" s="844"/>
      <c r="BE1120" s="845"/>
      <c r="BF1120" s="846"/>
      <c r="BG1120" s="842"/>
      <c r="BH1120" s="843"/>
      <c r="BI1120" s="843"/>
      <c r="ET1120" s="33"/>
      <c r="EU1120" s="37">
        <f t="shared" si="259"/>
        <v>0</v>
      </c>
      <c r="EV1120" s="37" t="str">
        <f t="shared" si="260"/>
        <v/>
      </c>
      <c r="EX1120" s="21">
        <f>IF(AND(OR($M1120=PL①!$A$25,$M1120=PL①!$A$26,$M1120=PL①!$A$27),OR($AG1120=PL①!$H$26,$AG1120=PL①!$H$27,$AG1120=PL①!$H$28)),1,0)</f>
        <v>0</v>
      </c>
      <c r="EY1120" s="21">
        <f t="shared" si="261"/>
        <v>0</v>
      </c>
      <c r="EZ1120" s="112">
        <f>IF($EY1120=0,1,IF($O$73="",0,VLOOKUP($O$73,PL②!$A$58:$P$1517,$EY1120))+IF($AD$73="",0,VLOOKUP($AD$73,PL②!$A$58:$P$1517,$EY1120))+IF($AS$73="",0,VLOOKUP($AS$73,PL②!$A$58:$P$1517,$EY1120)))</f>
        <v>1</v>
      </c>
      <c r="FA1120" s="21" t="str">
        <f t="shared" si="262"/>
        <v/>
      </c>
      <c r="FB1120" s="112"/>
      <c r="FC1120" s="21">
        <f>IF(OR($M1120=PL①!$A$25,$M1120=PL①!$A$26,$M1120=PL①!$A$28,$M1120=PL①!$A$29),1,0)</f>
        <v>0</v>
      </c>
      <c r="FF1120" s="21">
        <f t="shared" si="263"/>
        <v>0</v>
      </c>
      <c r="FG1120" s="21">
        <f t="shared" si="264"/>
        <v>0</v>
      </c>
      <c r="FH1120" s="21">
        <f>IF(AND($AG1120=PL①!$H$29,OR(入力①申請書項目!$M1120=PL①!$A$25,入力①申請書項目!$M1120=PL①!$A$26,入力①申請書項目!$M1120=PL①!$A$27)),1,0)</f>
        <v>0</v>
      </c>
      <c r="FI1120" s="21">
        <f>IF(AND($O$69=PL②!$G$1,入力①申請書項目!$AG1120=PL①!$H$26,OR(入力①申請書項目!$M1120=PL①!$A$25,入力①申請書項目!$M1120=PL①!$A$26,入力①申請書項目!$M1120=PL①!$A$28,入力①申請書項目!$M1120=PL①!$A$29)),1,0)</f>
        <v>0</v>
      </c>
      <c r="FJ1120" s="21">
        <f>IF(AND($AT1120=PL①!$D$26,OR(入力①申請書項目!$M1120=PL①!$A$25,入力①申請書項目!$M1120=PL①!$A$26,入力①申請書項目!$M1120=PL①!$A$27)),1,0)</f>
        <v>0</v>
      </c>
      <c r="FL1120" s="37" t="str">
        <f t="shared" si="265"/>
        <v/>
      </c>
      <c r="FM1120" s="37" t="str">
        <f t="shared" si="266"/>
        <v/>
      </c>
      <c r="FN1120" s="37" t="str">
        <f t="shared" si="267"/>
        <v/>
      </c>
      <c r="FO1120" s="37" t="str">
        <f t="shared" si="268"/>
        <v/>
      </c>
      <c r="FP1120" s="37" t="str">
        <f t="shared" si="269"/>
        <v/>
      </c>
      <c r="FR1120" s="54">
        <f t="shared" si="270"/>
        <v>1</v>
      </c>
      <c r="FS1120" s="54" t="str">
        <f t="shared" si="271"/>
        <v/>
      </c>
    </row>
    <row r="1121" spans="4:175">
      <c r="D1121" s="410">
        <v>953</v>
      </c>
      <c r="E1121" s="842"/>
      <c r="F1121" s="843"/>
      <c r="G1121" s="842"/>
      <c r="H1121" s="843"/>
      <c r="I1121" s="843"/>
      <c r="J1121" s="842"/>
      <c r="K1121" s="843"/>
      <c r="L1121" s="843"/>
      <c r="M1121" s="842"/>
      <c r="N1121" s="842"/>
      <c r="O1121" s="842"/>
      <c r="P1121" s="842"/>
      <c r="Q1121" s="853"/>
      <c r="R1121" s="853"/>
      <c r="S1121" s="853"/>
      <c r="T1121" s="853"/>
      <c r="U1121" s="853"/>
      <c r="V1121" s="853"/>
      <c r="W1121" s="853"/>
      <c r="X1121" s="853"/>
      <c r="Y1121" s="853"/>
      <c r="Z1121" s="853"/>
      <c r="AA1121" s="835"/>
      <c r="AB1121" s="836"/>
      <c r="AC1121" s="836"/>
      <c r="AD1121" s="841"/>
      <c r="AE1121" s="853"/>
      <c r="AF1121" s="853"/>
      <c r="AG1121" s="842"/>
      <c r="AH1121" s="842"/>
      <c r="AI1121" s="842"/>
      <c r="AJ1121" s="842"/>
      <c r="AK1121" s="839"/>
      <c r="AL1121" s="839"/>
      <c r="AM1121" s="839"/>
      <c r="AN1121" s="853"/>
      <c r="AO1121" s="853"/>
      <c r="AP1121" s="849">
        <f t="shared" si="272"/>
        <v>0</v>
      </c>
      <c r="AQ1121" s="849"/>
      <c r="AR1121" s="849"/>
      <c r="AS1121" s="849"/>
      <c r="AT1121" s="855"/>
      <c r="AU1121" s="855"/>
      <c r="AV1121" s="834"/>
      <c r="AW1121" s="834"/>
      <c r="AX1121" s="834"/>
      <c r="AY1121" s="834"/>
      <c r="AZ1121" s="834"/>
      <c r="BA1121" s="834"/>
      <c r="BB1121" s="834"/>
      <c r="BC1121" s="834"/>
      <c r="BD1121" s="834"/>
      <c r="BE1121" s="834"/>
      <c r="BF1121" s="834"/>
      <c r="BG1121" s="842"/>
      <c r="BH1121" s="843"/>
      <c r="BI1121" s="843"/>
      <c r="ET1121" s="33"/>
      <c r="EU1121" s="37">
        <f t="shared" si="259"/>
        <v>0</v>
      </c>
      <c r="EV1121" s="37" t="str">
        <f t="shared" si="260"/>
        <v/>
      </c>
      <c r="EX1121" s="21">
        <f>IF(AND(OR($M1121=PL①!$A$25,$M1121=PL①!$A$26,$M1121=PL①!$A$27),OR($AG1121=PL①!$H$26,$AG1121=PL①!$H$27,$AG1121=PL①!$H$28)),1,0)</f>
        <v>0</v>
      </c>
      <c r="EY1121" s="21">
        <f t="shared" si="261"/>
        <v>0</v>
      </c>
      <c r="EZ1121" s="112">
        <f>IF($EY1121=0,1,IF($O$73="",0,VLOOKUP($O$73,PL②!$A$58:$P$1517,$EY1121))+IF($AD$73="",0,VLOOKUP($AD$73,PL②!$A$58:$P$1517,$EY1121))+IF($AS$73="",0,VLOOKUP($AS$73,PL②!$A$58:$P$1517,$EY1121)))</f>
        <v>1</v>
      </c>
      <c r="FA1121" s="21" t="str">
        <f t="shared" si="262"/>
        <v/>
      </c>
      <c r="FB1121" s="112"/>
      <c r="FC1121" s="21">
        <f>IF(OR($M1121=PL①!$A$25,$M1121=PL①!$A$26,$M1121=PL①!$A$28,$M1121=PL①!$A$29),1,0)</f>
        <v>0</v>
      </c>
      <c r="FF1121" s="21">
        <f t="shared" si="263"/>
        <v>0</v>
      </c>
      <c r="FG1121" s="21">
        <f t="shared" si="264"/>
        <v>0</v>
      </c>
      <c r="FH1121" s="21">
        <f>IF(AND($AG1121=PL①!$H$29,OR(入力①申請書項目!$M1121=PL①!$A$25,入力①申請書項目!$M1121=PL①!$A$26,入力①申請書項目!$M1121=PL①!$A$27)),1,0)</f>
        <v>0</v>
      </c>
      <c r="FI1121" s="21">
        <f>IF(AND($O$69=PL②!$G$1,入力①申請書項目!$AG1121=PL①!$H$26,OR(入力①申請書項目!$M1121=PL①!$A$25,入力①申請書項目!$M1121=PL①!$A$26,入力①申請書項目!$M1121=PL①!$A$28,入力①申請書項目!$M1121=PL①!$A$29)),1,0)</f>
        <v>0</v>
      </c>
      <c r="FJ1121" s="21">
        <f>IF(AND($AT1121=PL①!$D$26,OR(入力①申請書項目!$M1121=PL①!$A$25,入力①申請書項目!$M1121=PL①!$A$26,入力①申請書項目!$M1121=PL①!$A$27)),1,0)</f>
        <v>0</v>
      </c>
      <c r="FL1121" s="37" t="str">
        <f t="shared" si="265"/>
        <v/>
      </c>
      <c r="FM1121" s="37" t="str">
        <f t="shared" si="266"/>
        <v/>
      </c>
      <c r="FN1121" s="37" t="str">
        <f t="shared" si="267"/>
        <v/>
      </c>
      <c r="FO1121" s="37" t="str">
        <f t="shared" si="268"/>
        <v/>
      </c>
      <c r="FP1121" s="37" t="str">
        <f t="shared" si="269"/>
        <v/>
      </c>
      <c r="FR1121" s="54">
        <f t="shared" si="270"/>
        <v>1</v>
      </c>
      <c r="FS1121" s="54" t="str">
        <f t="shared" si="271"/>
        <v/>
      </c>
    </row>
    <row r="1122" spans="4:175">
      <c r="D1122" s="410">
        <v>954</v>
      </c>
      <c r="E1122" s="842"/>
      <c r="F1122" s="843"/>
      <c r="G1122" s="842"/>
      <c r="H1122" s="843"/>
      <c r="I1122" s="843"/>
      <c r="J1122" s="842"/>
      <c r="K1122" s="843"/>
      <c r="L1122" s="843"/>
      <c r="M1122" s="842"/>
      <c r="N1122" s="842"/>
      <c r="O1122" s="842"/>
      <c r="P1122" s="842"/>
      <c r="Q1122" s="853"/>
      <c r="R1122" s="853"/>
      <c r="S1122" s="853"/>
      <c r="T1122" s="853"/>
      <c r="U1122" s="853"/>
      <c r="V1122" s="853"/>
      <c r="W1122" s="853"/>
      <c r="X1122" s="853"/>
      <c r="Y1122" s="853"/>
      <c r="Z1122" s="853"/>
      <c r="AA1122" s="837"/>
      <c r="AB1122" s="838"/>
      <c r="AC1122" s="838"/>
      <c r="AD1122" s="841"/>
      <c r="AE1122" s="853"/>
      <c r="AF1122" s="853"/>
      <c r="AG1122" s="842"/>
      <c r="AH1122" s="842"/>
      <c r="AI1122" s="842"/>
      <c r="AJ1122" s="842"/>
      <c r="AK1122" s="839"/>
      <c r="AL1122" s="839"/>
      <c r="AM1122" s="839"/>
      <c r="AN1122" s="853"/>
      <c r="AO1122" s="853"/>
      <c r="AP1122" s="849">
        <f t="shared" si="272"/>
        <v>0</v>
      </c>
      <c r="AQ1122" s="849"/>
      <c r="AR1122" s="849"/>
      <c r="AS1122" s="849"/>
      <c r="AT1122" s="855"/>
      <c r="AU1122" s="855"/>
      <c r="AV1122" s="834"/>
      <c r="AW1122" s="834"/>
      <c r="AX1122" s="834"/>
      <c r="AY1122" s="834"/>
      <c r="AZ1122" s="834"/>
      <c r="BA1122" s="834"/>
      <c r="BB1122" s="834"/>
      <c r="BC1122" s="834"/>
      <c r="BD1122" s="834"/>
      <c r="BE1122" s="834"/>
      <c r="BF1122" s="834"/>
      <c r="BG1122" s="842"/>
      <c r="BH1122" s="843"/>
      <c r="BI1122" s="843"/>
      <c r="ET1122" s="33"/>
      <c r="EU1122" s="37">
        <f t="shared" si="259"/>
        <v>0</v>
      </c>
      <c r="EV1122" s="37" t="str">
        <f t="shared" si="260"/>
        <v/>
      </c>
      <c r="EX1122" s="21">
        <f>IF(AND(OR($M1122=PL①!$A$25,$M1122=PL①!$A$26,$M1122=PL①!$A$27),OR($AG1122=PL①!$H$26,$AG1122=PL①!$H$27,$AG1122=PL①!$H$28)),1,0)</f>
        <v>0</v>
      </c>
      <c r="EY1122" s="21">
        <f t="shared" si="261"/>
        <v>0</v>
      </c>
      <c r="EZ1122" s="112">
        <f>IF($EY1122=0,1,IF($O$73="",0,VLOOKUP($O$73,PL②!$A$58:$P$1517,$EY1122))+IF($AD$73="",0,VLOOKUP($AD$73,PL②!$A$58:$P$1517,$EY1122))+IF($AS$73="",0,VLOOKUP($AS$73,PL②!$A$58:$P$1517,$EY1122)))</f>
        <v>1</v>
      </c>
      <c r="FA1122" s="21" t="str">
        <f t="shared" si="262"/>
        <v/>
      </c>
      <c r="FB1122" s="112"/>
      <c r="FC1122" s="21">
        <f>IF(OR($M1122=PL①!$A$25,$M1122=PL①!$A$26,$M1122=PL①!$A$28,$M1122=PL①!$A$29),1,0)</f>
        <v>0</v>
      </c>
      <c r="FF1122" s="21">
        <f t="shared" si="263"/>
        <v>0</v>
      </c>
      <c r="FG1122" s="21">
        <f t="shared" si="264"/>
        <v>0</v>
      </c>
      <c r="FH1122" s="21">
        <f>IF(AND($AG1122=PL①!$H$29,OR(入力①申請書項目!$M1122=PL①!$A$25,入力①申請書項目!$M1122=PL①!$A$26,入力①申請書項目!$M1122=PL①!$A$27)),1,0)</f>
        <v>0</v>
      </c>
      <c r="FI1122" s="21">
        <f>IF(AND($O$69=PL②!$G$1,入力①申請書項目!$AG1122=PL①!$H$26,OR(入力①申請書項目!$M1122=PL①!$A$25,入力①申請書項目!$M1122=PL①!$A$26,入力①申請書項目!$M1122=PL①!$A$28,入力①申請書項目!$M1122=PL①!$A$29)),1,0)</f>
        <v>0</v>
      </c>
      <c r="FJ1122" s="21">
        <f>IF(AND($AT1122=PL①!$D$26,OR(入力①申請書項目!$M1122=PL①!$A$25,入力①申請書項目!$M1122=PL①!$A$26,入力①申請書項目!$M1122=PL①!$A$27)),1,0)</f>
        <v>0</v>
      </c>
      <c r="FL1122" s="37" t="str">
        <f t="shared" si="265"/>
        <v/>
      </c>
      <c r="FM1122" s="37" t="str">
        <f t="shared" si="266"/>
        <v/>
      </c>
      <c r="FN1122" s="37" t="str">
        <f t="shared" si="267"/>
        <v/>
      </c>
      <c r="FO1122" s="37" t="str">
        <f t="shared" si="268"/>
        <v/>
      </c>
      <c r="FP1122" s="37" t="str">
        <f t="shared" si="269"/>
        <v/>
      </c>
      <c r="FR1122" s="54">
        <f t="shared" si="270"/>
        <v>1</v>
      </c>
      <c r="FS1122" s="54" t="str">
        <f t="shared" si="271"/>
        <v/>
      </c>
    </row>
    <row r="1123" spans="4:175">
      <c r="D1123" s="410">
        <v>955</v>
      </c>
      <c r="E1123" s="842"/>
      <c r="F1123" s="843"/>
      <c r="G1123" s="842"/>
      <c r="H1123" s="843"/>
      <c r="I1123" s="843"/>
      <c r="J1123" s="842"/>
      <c r="K1123" s="843"/>
      <c r="L1123" s="843"/>
      <c r="M1123" s="842"/>
      <c r="N1123" s="842"/>
      <c r="O1123" s="842"/>
      <c r="P1123" s="842"/>
      <c r="Q1123" s="853"/>
      <c r="R1123" s="853"/>
      <c r="S1123" s="853"/>
      <c r="T1123" s="853"/>
      <c r="U1123" s="853"/>
      <c r="V1123" s="853"/>
      <c r="W1123" s="853"/>
      <c r="X1123" s="853"/>
      <c r="Y1123" s="853"/>
      <c r="Z1123" s="853"/>
      <c r="AA1123" s="835"/>
      <c r="AB1123" s="836"/>
      <c r="AC1123" s="836"/>
      <c r="AD1123" s="840"/>
      <c r="AE1123" s="840"/>
      <c r="AF1123" s="841"/>
      <c r="AG1123" s="850"/>
      <c r="AH1123" s="851"/>
      <c r="AI1123" s="851"/>
      <c r="AJ1123" s="852"/>
      <c r="AK1123" s="839"/>
      <c r="AL1123" s="839"/>
      <c r="AM1123" s="839"/>
      <c r="AN1123" s="854"/>
      <c r="AO1123" s="840"/>
      <c r="AP1123" s="849">
        <f t="shared" si="272"/>
        <v>0</v>
      </c>
      <c r="AQ1123" s="849"/>
      <c r="AR1123" s="849"/>
      <c r="AS1123" s="849"/>
      <c r="AT1123" s="847"/>
      <c r="AU1123" s="848"/>
      <c r="AV1123" s="834"/>
      <c r="AW1123" s="834"/>
      <c r="AX1123" s="834"/>
      <c r="AY1123" s="834"/>
      <c r="AZ1123" s="834"/>
      <c r="BA1123" s="834"/>
      <c r="BB1123" s="834"/>
      <c r="BC1123" s="834"/>
      <c r="BD1123" s="844"/>
      <c r="BE1123" s="845"/>
      <c r="BF1123" s="846"/>
      <c r="BG1123" s="842"/>
      <c r="BH1123" s="843"/>
      <c r="BI1123" s="843"/>
      <c r="ET1123" s="33"/>
      <c r="EU1123" s="37">
        <f t="shared" si="259"/>
        <v>0</v>
      </c>
      <c r="EV1123" s="37" t="str">
        <f t="shared" si="260"/>
        <v/>
      </c>
      <c r="EX1123" s="21">
        <f>IF(AND(OR($M1123=PL①!$A$25,$M1123=PL①!$A$26,$M1123=PL①!$A$27),OR($AG1123=PL①!$H$26,$AG1123=PL①!$H$27,$AG1123=PL①!$H$28)),1,0)</f>
        <v>0</v>
      </c>
      <c r="EY1123" s="21">
        <f t="shared" si="261"/>
        <v>0</v>
      </c>
      <c r="EZ1123" s="112">
        <f>IF($EY1123=0,1,IF($O$73="",0,VLOOKUP($O$73,PL②!$A$58:$P$1517,$EY1123))+IF($AD$73="",0,VLOOKUP($AD$73,PL②!$A$58:$P$1517,$EY1123))+IF($AS$73="",0,VLOOKUP($AS$73,PL②!$A$58:$P$1517,$EY1123)))</f>
        <v>1</v>
      </c>
      <c r="FA1123" s="21" t="str">
        <f t="shared" si="262"/>
        <v/>
      </c>
      <c r="FB1123" s="112"/>
      <c r="FC1123" s="21">
        <f>IF(OR($M1123=PL①!$A$25,$M1123=PL①!$A$26,$M1123=PL①!$A$28,$M1123=PL①!$A$29),1,0)</f>
        <v>0</v>
      </c>
      <c r="FF1123" s="21">
        <f t="shared" si="263"/>
        <v>0</v>
      </c>
      <c r="FG1123" s="21">
        <f t="shared" si="264"/>
        <v>0</v>
      </c>
      <c r="FH1123" s="21">
        <f>IF(AND($AG1123=PL①!$H$29,OR(入力①申請書項目!$M1123=PL①!$A$25,入力①申請書項目!$M1123=PL①!$A$26,入力①申請書項目!$M1123=PL①!$A$27)),1,0)</f>
        <v>0</v>
      </c>
      <c r="FI1123" s="21">
        <f>IF(AND($O$69=PL②!$G$1,入力①申請書項目!$AG1123=PL①!$H$26,OR(入力①申請書項目!$M1123=PL①!$A$25,入力①申請書項目!$M1123=PL①!$A$26,入力①申請書項目!$M1123=PL①!$A$28,入力①申請書項目!$M1123=PL①!$A$29)),1,0)</f>
        <v>0</v>
      </c>
      <c r="FJ1123" s="21">
        <f>IF(AND($AT1123=PL①!$D$26,OR(入力①申請書項目!$M1123=PL①!$A$25,入力①申請書項目!$M1123=PL①!$A$26,入力①申請書項目!$M1123=PL①!$A$27)),1,0)</f>
        <v>0</v>
      </c>
      <c r="FL1123" s="37" t="str">
        <f t="shared" si="265"/>
        <v/>
      </c>
      <c r="FM1123" s="37" t="str">
        <f t="shared" si="266"/>
        <v/>
      </c>
      <c r="FN1123" s="37" t="str">
        <f t="shared" si="267"/>
        <v/>
      </c>
      <c r="FO1123" s="37" t="str">
        <f t="shared" si="268"/>
        <v/>
      </c>
      <c r="FP1123" s="37" t="str">
        <f t="shared" si="269"/>
        <v/>
      </c>
      <c r="FR1123" s="54">
        <f t="shared" si="270"/>
        <v>1</v>
      </c>
      <c r="FS1123" s="54" t="str">
        <f t="shared" si="271"/>
        <v/>
      </c>
    </row>
    <row r="1124" spans="4:175">
      <c r="D1124" s="410">
        <v>956</v>
      </c>
      <c r="E1124" s="842"/>
      <c r="F1124" s="843"/>
      <c r="G1124" s="842"/>
      <c r="H1124" s="843"/>
      <c r="I1124" s="843"/>
      <c r="J1124" s="842"/>
      <c r="K1124" s="843"/>
      <c r="L1124" s="843"/>
      <c r="M1124" s="842"/>
      <c r="N1124" s="842"/>
      <c r="O1124" s="842"/>
      <c r="P1124" s="842"/>
      <c r="Q1124" s="853"/>
      <c r="R1124" s="853"/>
      <c r="S1124" s="853"/>
      <c r="T1124" s="853"/>
      <c r="U1124" s="853"/>
      <c r="V1124" s="853"/>
      <c r="W1124" s="853"/>
      <c r="X1124" s="853"/>
      <c r="Y1124" s="853"/>
      <c r="Z1124" s="853"/>
      <c r="AA1124" s="835"/>
      <c r="AB1124" s="836"/>
      <c r="AC1124" s="836"/>
      <c r="AD1124" s="841"/>
      <c r="AE1124" s="853"/>
      <c r="AF1124" s="853"/>
      <c r="AG1124" s="842"/>
      <c r="AH1124" s="842"/>
      <c r="AI1124" s="842"/>
      <c r="AJ1124" s="842"/>
      <c r="AK1124" s="839"/>
      <c r="AL1124" s="839"/>
      <c r="AM1124" s="839"/>
      <c r="AN1124" s="853"/>
      <c r="AO1124" s="853"/>
      <c r="AP1124" s="849">
        <f t="shared" si="272"/>
        <v>0</v>
      </c>
      <c r="AQ1124" s="849"/>
      <c r="AR1124" s="849"/>
      <c r="AS1124" s="849"/>
      <c r="AT1124" s="855"/>
      <c r="AU1124" s="855"/>
      <c r="AV1124" s="834"/>
      <c r="AW1124" s="834"/>
      <c r="AX1124" s="834"/>
      <c r="AY1124" s="834"/>
      <c r="AZ1124" s="834"/>
      <c r="BA1124" s="834"/>
      <c r="BB1124" s="834"/>
      <c r="BC1124" s="834"/>
      <c r="BD1124" s="834"/>
      <c r="BE1124" s="834"/>
      <c r="BF1124" s="834"/>
      <c r="BG1124" s="842"/>
      <c r="BH1124" s="843"/>
      <c r="BI1124" s="843"/>
      <c r="ET1124" s="33"/>
      <c r="EU1124" s="37">
        <f t="shared" si="259"/>
        <v>0</v>
      </c>
      <c r="EV1124" s="37" t="str">
        <f t="shared" si="260"/>
        <v/>
      </c>
      <c r="EX1124" s="21">
        <f>IF(AND(OR($M1124=PL①!$A$25,$M1124=PL①!$A$26,$M1124=PL①!$A$27),OR($AG1124=PL①!$H$26,$AG1124=PL①!$H$27,$AG1124=PL①!$H$28)),1,0)</f>
        <v>0</v>
      </c>
      <c r="EY1124" s="21">
        <f t="shared" si="261"/>
        <v>0</v>
      </c>
      <c r="EZ1124" s="112">
        <f>IF($EY1124=0,1,IF($O$73="",0,VLOOKUP($O$73,PL②!$A$58:$P$1517,$EY1124))+IF($AD$73="",0,VLOOKUP($AD$73,PL②!$A$58:$P$1517,$EY1124))+IF($AS$73="",0,VLOOKUP($AS$73,PL②!$A$58:$P$1517,$EY1124)))</f>
        <v>1</v>
      </c>
      <c r="FA1124" s="21" t="str">
        <f t="shared" si="262"/>
        <v/>
      </c>
      <c r="FB1124" s="112"/>
      <c r="FC1124" s="21">
        <f>IF(OR($M1124=PL①!$A$25,$M1124=PL①!$A$26,$M1124=PL①!$A$28,$M1124=PL①!$A$29),1,0)</f>
        <v>0</v>
      </c>
      <c r="FF1124" s="21">
        <f t="shared" si="263"/>
        <v>0</v>
      </c>
      <c r="FG1124" s="21">
        <f t="shared" si="264"/>
        <v>0</v>
      </c>
      <c r="FH1124" s="21">
        <f>IF(AND($AG1124=PL①!$H$29,OR(入力①申請書項目!$M1124=PL①!$A$25,入力①申請書項目!$M1124=PL①!$A$26,入力①申請書項目!$M1124=PL①!$A$27)),1,0)</f>
        <v>0</v>
      </c>
      <c r="FI1124" s="21">
        <f>IF(AND($O$69=PL②!$G$1,入力①申請書項目!$AG1124=PL①!$H$26,OR(入力①申請書項目!$M1124=PL①!$A$25,入力①申請書項目!$M1124=PL①!$A$26,入力①申請書項目!$M1124=PL①!$A$28,入力①申請書項目!$M1124=PL①!$A$29)),1,0)</f>
        <v>0</v>
      </c>
      <c r="FJ1124" s="21">
        <f>IF(AND($AT1124=PL①!$D$26,OR(入力①申請書項目!$M1124=PL①!$A$25,入力①申請書項目!$M1124=PL①!$A$26,入力①申請書項目!$M1124=PL①!$A$27)),1,0)</f>
        <v>0</v>
      </c>
      <c r="FL1124" s="37" t="str">
        <f t="shared" si="265"/>
        <v/>
      </c>
      <c r="FM1124" s="37" t="str">
        <f t="shared" si="266"/>
        <v/>
      </c>
      <c r="FN1124" s="37" t="str">
        <f t="shared" si="267"/>
        <v/>
      </c>
      <c r="FO1124" s="37" t="str">
        <f t="shared" si="268"/>
        <v/>
      </c>
      <c r="FP1124" s="37" t="str">
        <f t="shared" si="269"/>
        <v/>
      </c>
      <c r="FR1124" s="54">
        <f t="shared" si="270"/>
        <v>1</v>
      </c>
      <c r="FS1124" s="54" t="str">
        <f t="shared" si="271"/>
        <v/>
      </c>
    </row>
    <row r="1125" spans="4:175">
      <c r="D1125" s="410">
        <v>957</v>
      </c>
      <c r="E1125" s="842"/>
      <c r="F1125" s="843"/>
      <c r="G1125" s="842"/>
      <c r="H1125" s="843"/>
      <c r="I1125" s="843"/>
      <c r="J1125" s="842"/>
      <c r="K1125" s="843"/>
      <c r="L1125" s="843"/>
      <c r="M1125" s="842"/>
      <c r="N1125" s="842"/>
      <c r="O1125" s="842"/>
      <c r="P1125" s="842"/>
      <c r="Q1125" s="853"/>
      <c r="R1125" s="853"/>
      <c r="S1125" s="853"/>
      <c r="T1125" s="853"/>
      <c r="U1125" s="853"/>
      <c r="V1125" s="853"/>
      <c r="W1125" s="853"/>
      <c r="X1125" s="853"/>
      <c r="Y1125" s="853"/>
      <c r="Z1125" s="853"/>
      <c r="AA1125" s="837"/>
      <c r="AB1125" s="838"/>
      <c r="AC1125" s="838"/>
      <c r="AD1125" s="841"/>
      <c r="AE1125" s="853"/>
      <c r="AF1125" s="853"/>
      <c r="AG1125" s="842"/>
      <c r="AH1125" s="842"/>
      <c r="AI1125" s="842"/>
      <c r="AJ1125" s="842"/>
      <c r="AK1125" s="839"/>
      <c r="AL1125" s="839"/>
      <c r="AM1125" s="839"/>
      <c r="AN1125" s="853"/>
      <c r="AO1125" s="853"/>
      <c r="AP1125" s="849">
        <f t="shared" si="272"/>
        <v>0</v>
      </c>
      <c r="AQ1125" s="849"/>
      <c r="AR1125" s="849"/>
      <c r="AS1125" s="849"/>
      <c r="AT1125" s="855"/>
      <c r="AU1125" s="855"/>
      <c r="AV1125" s="834"/>
      <c r="AW1125" s="834"/>
      <c r="AX1125" s="834"/>
      <c r="AY1125" s="834"/>
      <c r="AZ1125" s="834"/>
      <c r="BA1125" s="834"/>
      <c r="BB1125" s="834"/>
      <c r="BC1125" s="834"/>
      <c r="BD1125" s="834"/>
      <c r="BE1125" s="834"/>
      <c r="BF1125" s="834"/>
      <c r="BG1125" s="842"/>
      <c r="BH1125" s="843"/>
      <c r="BI1125" s="843"/>
      <c r="ET1125" s="33"/>
      <c r="EU1125" s="37">
        <f t="shared" si="259"/>
        <v>0</v>
      </c>
      <c r="EV1125" s="37" t="str">
        <f t="shared" si="260"/>
        <v/>
      </c>
      <c r="EX1125" s="21">
        <f>IF(AND(OR($M1125=PL①!$A$25,$M1125=PL①!$A$26,$M1125=PL①!$A$27),OR($AG1125=PL①!$H$26,$AG1125=PL①!$H$27,$AG1125=PL①!$H$28)),1,0)</f>
        <v>0</v>
      </c>
      <c r="EY1125" s="21">
        <f t="shared" si="261"/>
        <v>0</v>
      </c>
      <c r="EZ1125" s="112">
        <f>IF($EY1125=0,1,IF($O$73="",0,VLOOKUP($O$73,PL②!$A$58:$P$1517,$EY1125))+IF($AD$73="",0,VLOOKUP($AD$73,PL②!$A$58:$P$1517,$EY1125))+IF($AS$73="",0,VLOOKUP($AS$73,PL②!$A$58:$P$1517,$EY1125)))</f>
        <v>1</v>
      </c>
      <c r="FA1125" s="21" t="str">
        <f t="shared" si="262"/>
        <v/>
      </c>
      <c r="FB1125" s="112"/>
      <c r="FC1125" s="21">
        <f>IF(OR($M1125=PL①!$A$25,$M1125=PL①!$A$26,$M1125=PL①!$A$28,$M1125=PL①!$A$29),1,0)</f>
        <v>0</v>
      </c>
      <c r="FF1125" s="21">
        <f t="shared" si="263"/>
        <v>0</v>
      </c>
      <c r="FG1125" s="21">
        <f t="shared" si="264"/>
        <v>0</v>
      </c>
      <c r="FH1125" s="21">
        <f>IF(AND($AG1125=PL①!$H$29,OR(入力①申請書項目!$M1125=PL①!$A$25,入力①申請書項目!$M1125=PL①!$A$26,入力①申請書項目!$M1125=PL①!$A$27)),1,0)</f>
        <v>0</v>
      </c>
      <c r="FI1125" s="21">
        <f>IF(AND($O$69=PL②!$G$1,入力①申請書項目!$AG1125=PL①!$H$26,OR(入力①申請書項目!$M1125=PL①!$A$25,入力①申請書項目!$M1125=PL①!$A$26,入力①申請書項目!$M1125=PL①!$A$28,入力①申請書項目!$M1125=PL①!$A$29)),1,0)</f>
        <v>0</v>
      </c>
      <c r="FJ1125" s="21">
        <f>IF(AND($AT1125=PL①!$D$26,OR(入力①申請書項目!$M1125=PL①!$A$25,入力①申請書項目!$M1125=PL①!$A$26,入力①申請書項目!$M1125=PL①!$A$27)),1,0)</f>
        <v>0</v>
      </c>
      <c r="FL1125" s="37" t="str">
        <f t="shared" si="265"/>
        <v/>
      </c>
      <c r="FM1125" s="37" t="str">
        <f t="shared" si="266"/>
        <v/>
      </c>
      <c r="FN1125" s="37" t="str">
        <f t="shared" si="267"/>
        <v/>
      </c>
      <c r="FO1125" s="37" t="str">
        <f t="shared" si="268"/>
        <v/>
      </c>
      <c r="FP1125" s="37" t="str">
        <f t="shared" si="269"/>
        <v/>
      </c>
      <c r="FR1125" s="54">
        <f t="shared" si="270"/>
        <v>1</v>
      </c>
      <c r="FS1125" s="54" t="str">
        <f t="shared" si="271"/>
        <v/>
      </c>
    </row>
    <row r="1126" spans="4:175">
      <c r="D1126" s="410">
        <v>958</v>
      </c>
      <c r="E1126" s="842"/>
      <c r="F1126" s="843"/>
      <c r="G1126" s="842"/>
      <c r="H1126" s="843"/>
      <c r="I1126" s="843"/>
      <c r="J1126" s="842"/>
      <c r="K1126" s="843"/>
      <c r="L1126" s="843"/>
      <c r="M1126" s="842"/>
      <c r="N1126" s="842"/>
      <c r="O1126" s="842"/>
      <c r="P1126" s="842"/>
      <c r="Q1126" s="853"/>
      <c r="R1126" s="853"/>
      <c r="S1126" s="853"/>
      <c r="T1126" s="853"/>
      <c r="U1126" s="853"/>
      <c r="V1126" s="853"/>
      <c r="W1126" s="853"/>
      <c r="X1126" s="853"/>
      <c r="Y1126" s="853"/>
      <c r="Z1126" s="853"/>
      <c r="AA1126" s="835"/>
      <c r="AB1126" s="836"/>
      <c r="AC1126" s="836"/>
      <c r="AD1126" s="840"/>
      <c r="AE1126" s="840"/>
      <c r="AF1126" s="841"/>
      <c r="AG1126" s="850"/>
      <c r="AH1126" s="851"/>
      <c r="AI1126" s="851"/>
      <c r="AJ1126" s="852"/>
      <c r="AK1126" s="839"/>
      <c r="AL1126" s="839"/>
      <c r="AM1126" s="839"/>
      <c r="AN1126" s="854"/>
      <c r="AO1126" s="840"/>
      <c r="AP1126" s="849">
        <f t="shared" si="272"/>
        <v>0</v>
      </c>
      <c r="AQ1126" s="849"/>
      <c r="AR1126" s="849"/>
      <c r="AS1126" s="849"/>
      <c r="AT1126" s="847"/>
      <c r="AU1126" s="848"/>
      <c r="AV1126" s="834"/>
      <c r="AW1126" s="834"/>
      <c r="AX1126" s="834"/>
      <c r="AY1126" s="834"/>
      <c r="AZ1126" s="834"/>
      <c r="BA1126" s="834"/>
      <c r="BB1126" s="834"/>
      <c r="BC1126" s="834"/>
      <c r="BD1126" s="844"/>
      <c r="BE1126" s="845"/>
      <c r="BF1126" s="846"/>
      <c r="BG1126" s="842"/>
      <c r="BH1126" s="843"/>
      <c r="BI1126" s="843"/>
      <c r="ET1126" s="33"/>
      <c r="EU1126" s="37">
        <f t="shared" si="259"/>
        <v>0</v>
      </c>
      <c r="EV1126" s="37" t="str">
        <f t="shared" si="260"/>
        <v/>
      </c>
      <c r="EX1126" s="21">
        <f>IF(AND(OR($M1126=PL①!$A$25,$M1126=PL①!$A$26,$M1126=PL①!$A$27),OR($AG1126=PL①!$H$26,$AG1126=PL①!$H$27,$AG1126=PL①!$H$28)),1,0)</f>
        <v>0</v>
      </c>
      <c r="EY1126" s="21">
        <f t="shared" si="261"/>
        <v>0</v>
      </c>
      <c r="EZ1126" s="112">
        <f>IF($EY1126=0,1,IF($O$73="",0,VLOOKUP($O$73,PL②!$A$58:$P$1517,$EY1126))+IF($AD$73="",0,VLOOKUP($AD$73,PL②!$A$58:$P$1517,$EY1126))+IF($AS$73="",0,VLOOKUP($AS$73,PL②!$A$58:$P$1517,$EY1126)))</f>
        <v>1</v>
      </c>
      <c r="FA1126" s="21" t="str">
        <f t="shared" si="262"/>
        <v/>
      </c>
      <c r="FB1126" s="112"/>
      <c r="FC1126" s="21">
        <f>IF(OR($M1126=PL①!$A$25,$M1126=PL①!$A$26,$M1126=PL①!$A$28,$M1126=PL①!$A$29),1,0)</f>
        <v>0</v>
      </c>
      <c r="FF1126" s="21">
        <f t="shared" si="263"/>
        <v>0</v>
      </c>
      <c r="FG1126" s="21">
        <f t="shared" si="264"/>
        <v>0</v>
      </c>
      <c r="FH1126" s="21">
        <f>IF(AND($AG1126=PL①!$H$29,OR(入力①申請書項目!$M1126=PL①!$A$25,入力①申請書項目!$M1126=PL①!$A$26,入力①申請書項目!$M1126=PL①!$A$27)),1,0)</f>
        <v>0</v>
      </c>
      <c r="FI1126" s="21">
        <f>IF(AND($O$69=PL②!$G$1,入力①申請書項目!$AG1126=PL①!$H$26,OR(入力①申請書項目!$M1126=PL①!$A$25,入力①申請書項目!$M1126=PL①!$A$26,入力①申請書項目!$M1126=PL①!$A$28,入力①申請書項目!$M1126=PL①!$A$29)),1,0)</f>
        <v>0</v>
      </c>
      <c r="FJ1126" s="21">
        <f>IF(AND($AT1126=PL①!$D$26,OR(入力①申請書項目!$M1126=PL①!$A$25,入力①申請書項目!$M1126=PL①!$A$26,入力①申請書項目!$M1126=PL①!$A$27)),1,0)</f>
        <v>0</v>
      </c>
      <c r="FL1126" s="37" t="str">
        <f t="shared" si="265"/>
        <v/>
      </c>
      <c r="FM1126" s="37" t="str">
        <f t="shared" si="266"/>
        <v/>
      </c>
      <c r="FN1126" s="37" t="str">
        <f t="shared" si="267"/>
        <v/>
      </c>
      <c r="FO1126" s="37" t="str">
        <f t="shared" si="268"/>
        <v/>
      </c>
      <c r="FP1126" s="37" t="str">
        <f t="shared" si="269"/>
        <v/>
      </c>
      <c r="FR1126" s="54">
        <f t="shared" si="270"/>
        <v>1</v>
      </c>
      <c r="FS1126" s="54" t="str">
        <f t="shared" si="271"/>
        <v/>
      </c>
    </row>
    <row r="1127" spans="4:175">
      <c r="D1127" s="410">
        <v>959</v>
      </c>
      <c r="E1127" s="842"/>
      <c r="F1127" s="843"/>
      <c r="G1127" s="842"/>
      <c r="H1127" s="843"/>
      <c r="I1127" s="843"/>
      <c r="J1127" s="842"/>
      <c r="K1127" s="843"/>
      <c r="L1127" s="843"/>
      <c r="M1127" s="842"/>
      <c r="N1127" s="842"/>
      <c r="O1127" s="842"/>
      <c r="P1127" s="842"/>
      <c r="Q1127" s="853"/>
      <c r="R1127" s="853"/>
      <c r="S1127" s="853"/>
      <c r="T1127" s="853"/>
      <c r="U1127" s="853"/>
      <c r="V1127" s="853"/>
      <c r="W1127" s="853"/>
      <c r="X1127" s="853"/>
      <c r="Y1127" s="853"/>
      <c r="Z1127" s="853"/>
      <c r="AA1127" s="835"/>
      <c r="AB1127" s="836"/>
      <c r="AC1127" s="836"/>
      <c r="AD1127" s="841"/>
      <c r="AE1127" s="853"/>
      <c r="AF1127" s="853"/>
      <c r="AG1127" s="842"/>
      <c r="AH1127" s="842"/>
      <c r="AI1127" s="842"/>
      <c r="AJ1127" s="842"/>
      <c r="AK1127" s="839"/>
      <c r="AL1127" s="839"/>
      <c r="AM1127" s="839"/>
      <c r="AN1127" s="853"/>
      <c r="AO1127" s="853"/>
      <c r="AP1127" s="849">
        <f t="shared" si="272"/>
        <v>0</v>
      </c>
      <c r="AQ1127" s="849"/>
      <c r="AR1127" s="849"/>
      <c r="AS1127" s="849"/>
      <c r="AT1127" s="855"/>
      <c r="AU1127" s="855"/>
      <c r="AV1127" s="834"/>
      <c r="AW1127" s="834"/>
      <c r="AX1127" s="834"/>
      <c r="AY1127" s="834"/>
      <c r="AZ1127" s="834"/>
      <c r="BA1127" s="834"/>
      <c r="BB1127" s="834"/>
      <c r="BC1127" s="834"/>
      <c r="BD1127" s="834"/>
      <c r="BE1127" s="834"/>
      <c r="BF1127" s="834"/>
      <c r="BG1127" s="842"/>
      <c r="BH1127" s="843"/>
      <c r="BI1127" s="843"/>
      <c r="ET1127" s="33"/>
      <c r="EU1127" s="37">
        <f t="shared" si="259"/>
        <v>0</v>
      </c>
      <c r="EV1127" s="37" t="str">
        <f t="shared" si="260"/>
        <v/>
      </c>
      <c r="EX1127" s="21">
        <f>IF(AND(OR($M1127=PL①!$A$25,$M1127=PL①!$A$26,$M1127=PL①!$A$27),OR($AG1127=PL①!$H$26,$AG1127=PL①!$H$27,$AG1127=PL①!$H$28)),1,0)</f>
        <v>0</v>
      </c>
      <c r="EY1127" s="21">
        <f t="shared" si="261"/>
        <v>0</v>
      </c>
      <c r="EZ1127" s="112">
        <f>IF($EY1127=0,1,IF($O$73="",0,VLOOKUP($O$73,PL②!$A$58:$P$1517,$EY1127))+IF($AD$73="",0,VLOOKUP($AD$73,PL②!$A$58:$P$1517,$EY1127))+IF($AS$73="",0,VLOOKUP($AS$73,PL②!$A$58:$P$1517,$EY1127)))</f>
        <v>1</v>
      </c>
      <c r="FA1127" s="21" t="str">
        <f t="shared" si="262"/>
        <v/>
      </c>
      <c r="FB1127" s="112"/>
      <c r="FC1127" s="21">
        <f>IF(OR($M1127=PL①!$A$25,$M1127=PL①!$A$26,$M1127=PL①!$A$28,$M1127=PL①!$A$29),1,0)</f>
        <v>0</v>
      </c>
      <c r="FF1127" s="21">
        <f t="shared" si="263"/>
        <v>0</v>
      </c>
      <c r="FG1127" s="21">
        <f t="shared" si="264"/>
        <v>0</v>
      </c>
      <c r="FH1127" s="21">
        <f>IF(AND($AG1127=PL①!$H$29,OR(入力①申請書項目!$M1127=PL①!$A$25,入力①申請書項目!$M1127=PL①!$A$26,入力①申請書項目!$M1127=PL①!$A$27)),1,0)</f>
        <v>0</v>
      </c>
      <c r="FI1127" s="21">
        <f>IF(AND($O$69=PL②!$G$1,入力①申請書項目!$AG1127=PL①!$H$26,OR(入力①申請書項目!$M1127=PL①!$A$25,入力①申請書項目!$M1127=PL①!$A$26,入力①申請書項目!$M1127=PL①!$A$28,入力①申請書項目!$M1127=PL①!$A$29)),1,0)</f>
        <v>0</v>
      </c>
      <c r="FJ1127" s="21">
        <f>IF(AND($AT1127=PL①!$D$26,OR(入力①申請書項目!$M1127=PL①!$A$25,入力①申請書項目!$M1127=PL①!$A$26,入力①申請書項目!$M1127=PL①!$A$27)),1,0)</f>
        <v>0</v>
      </c>
      <c r="FL1127" s="37" t="str">
        <f t="shared" si="265"/>
        <v/>
      </c>
      <c r="FM1127" s="37" t="str">
        <f t="shared" si="266"/>
        <v/>
      </c>
      <c r="FN1127" s="37" t="str">
        <f t="shared" si="267"/>
        <v/>
      </c>
      <c r="FO1127" s="37" t="str">
        <f t="shared" si="268"/>
        <v/>
      </c>
      <c r="FP1127" s="37" t="str">
        <f t="shared" si="269"/>
        <v/>
      </c>
      <c r="FR1127" s="54">
        <f t="shared" si="270"/>
        <v>1</v>
      </c>
      <c r="FS1127" s="54" t="str">
        <f t="shared" si="271"/>
        <v/>
      </c>
    </row>
    <row r="1128" spans="4:175">
      <c r="D1128" s="410">
        <v>960</v>
      </c>
      <c r="E1128" s="842"/>
      <c r="F1128" s="843"/>
      <c r="G1128" s="842"/>
      <c r="H1128" s="843"/>
      <c r="I1128" s="843"/>
      <c r="J1128" s="842"/>
      <c r="K1128" s="843"/>
      <c r="L1128" s="843"/>
      <c r="M1128" s="842"/>
      <c r="N1128" s="842"/>
      <c r="O1128" s="842"/>
      <c r="P1128" s="842"/>
      <c r="Q1128" s="853"/>
      <c r="R1128" s="853"/>
      <c r="S1128" s="853"/>
      <c r="T1128" s="853"/>
      <c r="U1128" s="853"/>
      <c r="V1128" s="853"/>
      <c r="W1128" s="853"/>
      <c r="X1128" s="853"/>
      <c r="Y1128" s="853"/>
      <c r="Z1128" s="853"/>
      <c r="AA1128" s="837"/>
      <c r="AB1128" s="838"/>
      <c r="AC1128" s="838"/>
      <c r="AD1128" s="841"/>
      <c r="AE1128" s="853"/>
      <c r="AF1128" s="853"/>
      <c r="AG1128" s="842"/>
      <c r="AH1128" s="842"/>
      <c r="AI1128" s="842"/>
      <c r="AJ1128" s="842"/>
      <c r="AK1128" s="839"/>
      <c r="AL1128" s="839"/>
      <c r="AM1128" s="839"/>
      <c r="AN1128" s="853"/>
      <c r="AO1128" s="853"/>
      <c r="AP1128" s="849">
        <f t="shared" si="272"/>
        <v>0</v>
      </c>
      <c r="AQ1128" s="849"/>
      <c r="AR1128" s="849"/>
      <c r="AS1128" s="849"/>
      <c r="AT1128" s="855"/>
      <c r="AU1128" s="855"/>
      <c r="AV1128" s="834"/>
      <c r="AW1128" s="834"/>
      <c r="AX1128" s="834"/>
      <c r="AY1128" s="834"/>
      <c r="AZ1128" s="834"/>
      <c r="BA1128" s="834"/>
      <c r="BB1128" s="834"/>
      <c r="BC1128" s="834"/>
      <c r="BD1128" s="834"/>
      <c r="BE1128" s="834"/>
      <c r="BF1128" s="834"/>
      <c r="BG1128" s="842"/>
      <c r="BH1128" s="843"/>
      <c r="BI1128" s="843"/>
      <c r="ET1128" s="33"/>
      <c r="EU1128" s="37">
        <f t="shared" si="259"/>
        <v>0</v>
      </c>
      <c r="EV1128" s="37" t="str">
        <f t="shared" si="260"/>
        <v/>
      </c>
      <c r="EX1128" s="21">
        <f>IF(AND(OR($M1128=PL①!$A$25,$M1128=PL①!$A$26,$M1128=PL①!$A$27),OR($AG1128=PL①!$H$26,$AG1128=PL①!$H$27,$AG1128=PL①!$H$28)),1,0)</f>
        <v>0</v>
      </c>
      <c r="EY1128" s="21">
        <f t="shared" si="261"/>
        <v>0</v>
      </c>
      <c r="EZ1128" s="112">
        <f>IF($EY1128=0,1,IF($O$73="",0,VLOOKUP($O$73,PL②!$A$58:$P$1517,$EY1128))+IF($AD$73="",0,VLOOKUP($AD$73,PL②!$A$58:$P$1517,$EY1128))+IF($AS$73="",0,VLOOKUP($AS$73,PL②!$A$58:$P$1517,$EY1128)))</f>
        <v>1</v>
      </c>
      <c r="FA1128" s="21" t="str">
        <f t="shared" si="262"/>
        <v/>
      </c>
      <c r="FB1128" s="112"/>
      <c r="FC1128" s="21">
        <f>IF(OR($M1128=PL①!$A$25,$M1128=PL①!$A$26,$M1128=PL①!$A$28,$M1128=PL①!$A$29),1,0)</f>
        <v>0</v>
      </c>
      <c r="FF1128" s="21">
        <f t="shared" si="263"/>
        <v>0</v>
      </c>
      <c r="FG1128" s="21">
        <f t="shared" si="264"/>
        <v>0</v>
      </c>
      <c r="FH1128" s="21">
        <f>IF(AND($AG1128=PL①!$H$29,OR(入力①申請書項目!$M1128=PL①!$A$25,入力①申請書項目!$M1128=PL①!$A$26,入力①申請書項目!$M1128=PL①!$A$27)),1,0)</f>
        <v>0</v>
      </c>
      <c r="FI1128" s="21">
        <f>IF(AND($O$69=PL②!$G$1,入力①申請書項目!$AG1128=PL①!$H$26,OR(入力①申請書項目!$M1128=PL①!$A$25,入力①申請書項目!$M1128=PL①!$A$26,入力①申請書項目!$M1128=PL①!$A$28,入力①申請書項目!$M1128=PL①!$A$29)),1,0)</f>
        <v>0</v>
      </c>
      <c r="FJ1128" s="21">
        <f>IF(AND($AT1128=PL①!$D$26,OR(入力①申請書項目!$M1128=PL①!$A$25,入力①申請書項目!$M1128=PL①!$A$26,入力①申請書項目!$M1128=PL①!$A$27)),1,0)</f>
        <v>0</v>
      </c>
      <c r="FL1128" s="37" t="str">
        <f t="shared" si="265"/>
        <v/>
      </c>
      <c r="FM1128" s="37" t="str">
        <f t="shared" si="266"/>
        <v/>
      </c>
      <c r="FN1128" s="37" t="str">
        <f t="shared" si="267"/>
        <v/>
      </c>
      <c r="FO1128" s="37" t="str">
        <f t="shared" si="268"/>
        <v/>
      </c>
      <c r="FP1128" s="37" t="str">
        <f t="shared" si="269"/>
        <v/>
      </c>
      <c r="FR1128" s="54">
        <f t="shared" si="270"/>
        <v>1</v>
      </c>
      <c r="FS1128" s="54" t="str">
        <f t="shared" si="271"/>
        <v/>
      </c>
    </row>
    <row r="1129" spans="4:175">
      <c r="D1129" s="410">
        <v>961</v>
      </c>
      <c r="E1129" s="842"/>
      <c r="F1129" s="843"/>
      <c r="G1129" s="842"/>
      <c r="H1129" s="843"/>
      <c r="I1129" s="843"/>
      <c r="J1129" s="842"/>
      <c r="K1129" s="843"/>
      <c r="L1129" s="843"/>
      <c r="M1129" s="842"/>
      <c r="N1129" s="842"/>
      <c r="O1129" s="842"/>
      <c r="P1129" s="842"/>
      <c r="Q1129" s="853"/>
      <c r="R1129" s="853"/>
      <c r="S1129" s="853"/>
      <c r="T1129" s="853"/>
      <c r="U1129" s="853"/>
      <c r="V1129" s="853"/>
      <c r="W1129" s="853"/>
      <c r="X1129" s="853"/>
      <c r="Y1129" s="853"/>
      <c r="Z1129" s="853"/>
      <c r="AA1129" s="835"/>
      <c r="AB1129" s="836"/>
      <c r="AC1129" s="836"/>
      <c r="AD1129" s="840"/>
      <c r="AE1129" s="840"/>
      <c r="AF1129" s="841"/>
      <c r="AG1129" s="850"/>
      <c r="AH1129" s="851"/>
      <c r="AI1129" s="851"/>
      <c r="AJ1129" s="852"/>
      <c r="AK1129" s="839"/>
      <c r="AL1129" s="839"/>
      <c r="AM1129" s="839"/>
      <c r="AN1129" s="854"/>
      <c r="AO1129" s="840"/>
      <c r="AP1129" s="849">
        <f t="shared" si="272"/>
        <v>0</v>
      </c>
      <c r="AQ1129" s="849"/>
      <c r="AR1129" s="849"/>
      <c r="AS1129" s="849"/>
      <c r="AT1129" s="847"/>
      <c r="AU1129" s="848"/>
      <c r="AV1129" s="834"/>
      <c r="AW1129" s="834"/>
      <c r="AX1129" s="834"/>
      <c r="AY1129" s="834"/>
      <c r="AZ1129" s="834"/>
      <c r="BA1129" s="834"/>
      <c r="BB1129" s="834"/>
      <c r="BC1129" s="834"/>
      <c r="BD1129" s="844"/>
      <c r="BE1129" s="845"/>
      <c r="BF1129" s="846"/>
      <c r="BG1129" s="842"/>
      <c r="BH1129" s="843"/>
      <c r="BI1129" s="843"/>
      <c r="ET1129" s="33"/>
      <c r="EU1129" s="37">
        <f t="shared" si="259"/>
        <v>0</v>
      </c>
      <c r="EV1129" s="37" t="str">
        <f t="shared" si="260"/>
        <v/>
      </c>
      <c r="EX1129" s="21">
        <f>IF(AND(OR($M1129=PL①!$A$25,$M1129=PL①!$A$26,$M1129=PL①!$A$27),OR($AG1129=PL①!$H$26,$AG1129=PL①!$H$27,$AG1129=PL①!$H$28)),1,0)</f>
        <v>0</v>
      </c>
      <c r="EY1129" s="21">
        <f t="shared" si="261"/>
        <v>0</v>
      </c>
      <c r="EZ1129" s="112">
        <f>IF($EY1129=0,1,IF($O$73="",0,VLOOKUP($O$73,PL②!$A$58:$P$1517,$EY1129))+IF($AD$73="",0,VLOOKUP($AD$73,PL②!$A$58:$P$1517,$EY1129))+IF($AS$73="",0,VLOOKUP($AS$73,PL②!$A$58:$P$1517,$EY1129)))</f>
        <v>1</v>
      </c>
      <c r="FA1129" s="21" t="str">
        <f t="shared" si="262"/>
        <v/>
      </c>
      <c r="FB1129" s="112"/>
      <c r="FC1129" s="21">
        <f>IF(OR($M1129=PL①!$A$25,$M1129=PL①!$A$26,$M1129=PL①!$A$28,$M1129=PL①!$A$29),1,0)</f>
        <v>0</v>
      </c>
      <c r="FF1129" s="21">
        <f t="shared" si="263"/>
        <v>0</v>
      </c>
      <c r="FG1129" s="21">
        <f t="shared" si="264"/>
        <v>0</v>
      </c>
      <c r="FH1129" s="21">
        <f>IF(AND($AG1129=PL①!$H$29,OR(入力①申請書項目!$M1129=PL①!$A$25,入力①申請書項目!$M1129=PL①!$A$26,入力①申請書項目!$M1129=PL①!$A$27)),1,0)</f>
        <v>0</v>
      </c>
      <c r="FI1129" s="21">
        <f>IF(AND($O$69=PL②!$G$1,入力①申請書項目!$AG1129=PL①!$H$26,OR(入力①申請書項目!$M1129=PL①!$A$25,入力①申請書項目!$M1129=PL①!$A$26,入力①申請書項目!$M1129=PL①!$A$28,入力①申請書項目!$M1129=PL①!$A$29)),1,0)</f>
        <v>0</v>
      </c>
      <c r="FJ1129" s="21">
        <f>IF(AND($AT1129=PL①!$D$26,OR(入力①申請書項目!$M1129=PL①!$A$25,入力①申請書項目!$M1129=PL①!$A$26,入力①申請書項目!$M1129=PL①!$A$27)),1,0)</f>
        <v>0</v>
      </c>
      <c r="FL1129" s="37" t="str">
        <f t="shared" si="265"/>
        <v/>
      </c>
      <c r="FM1129" s="37" t="str">
        <f t="shared" si="266"/>
        <v/>
      </c>
      <c r="FN1129" s="37" t="str">
        <f t="shared" si="267"/>
        <v/>
      </c>
      <c r="FO1129" s="37" t="str">
        <f t="shared" si="268"/>
        <v/>
      </c>
      <c r="FP1129" s="37" t="str">
        <f t="shared" si="269"/>
        <v/>
      </c>
      <c r="FR1129" s="54">
        <f t="shared" si="270"/>
        <v>1</v>
      </c>
      <c r="FS1129" s="54" t="str">
        <f t="shared" si="271"/>
        <v/>
      </c>
    </row>
    <row r="1130" spans="4:175">
      <c r="D1130" s="410">
        <v>962</v>
      </c>
      <c r="E1130" s="842"/>
      <c r="F1130" s="843"/>
      <c r="G1130" s="842"/>
      <c r="H1130" s="843"/>
      <c r="I1130" s="843"/>
      <c r="J1130" s="842"/>
      <c r="K1130" s="843"/>
      <c r="L1130" s="843"/>
      <c r="M1130" s="842"/>
      <c r="N1130" s="842"/>
      <c r="O1130" s="842"/>
      <c r="P1130" s="842"/>
      <c r="Q1130" s="853"/>
      <c r="R1130" s="853"/>
      <c r="S1130" s="853"/>
      <c r="T1130" s="853"/>
      <c r="U1130" s="853"/>
      <c r="V1130" s="853"/>
      <c r="W1130" s="853"/>
      <c r="X1130" s="853"/>
      <c r="Y1130" s="853"/>
      <c r="Z1130" s="853"/>
      <c r="AA1130" s="835"/>
      <c r="AB1130" s="836"/>
      <c r="AC1130" s="836"/>
      <c r="AD1130" s="841"/>
      <c r="AE1130" s="853"/>
      <c r="AF1130" s="853"/>
      <c r="AG1130" s="842"/>
      <c r="AH1130" s="842"/>
      <c r="AI1130" s="842"/>
      <c r="AJ1130" s="842"/>
      <c r="AK1130" s="839"/>
      <c r="AL1130" s="839"/>
      <c r="AM1130" s="839"/>
      <c r="AN1130" s="853"/>
      <c r="AO1130" s="853"/>
      <c r="AP1130" s="849">
        <f t="shared" si="272"/>
        <v>0</v>
      </c>
      <c r="AQ1130" s="849"/>
      <c r="AR1130" s="849"/>
      <c r="AS1130" s="849"/>
      <c r="AT1130" s="855"/>
      <c r="AU1130" s="855"/>
      <c r="AV1130" s="834"/>
      <c r="AW1130" s="834"/>
      <c r="AX1130" s="834"/>
      <c r="AY1130" s="834"/>
      <c r="AZ1130" s="834"/>
      <c r="BA1130" s="834"/>
      <c r="BB1130" s="834"/>
      <c r="BC1130" s="834"/>
      <c r="BD1130" s="834"/>
      <c r="BE1130" s="834"/>
      <c r="BF1130" s="834"/>
      <c r="BG1130" s="842"/>
      <c r="BH1130" s="843"/>
      <c r="BI1130" s="843"/>
      <c r="ET1130" s="33"/>
      <c r="EU1130" s="37">
        <f t="shared" si="259"/>
        <v>0</v>
      </c>
      <c r="EV1130" s="37" t="str">
        <f t="shared" si="260"/>
        <v/>
      </c>
      <c r="EX1130" s="21">
        <f>IF(AND(OR($M1130=PL①!$A$25,$M1130=PL①!$A$26,$M1130=PL①!$A$27),OR($AG1130=PL①!$H$26,$AG1130=PL①!$H$27,$AG1130=PL①!$H$28)),1,0)</f>
        <v>0</v>
      </c>
      <c r="EY1130" s="21">
        <f t="shared" si="261"/>
        <v>0</v>
      </c>
      <c r="EZ1130" s="112">
        <f>IF($EY1130=0,1,IF($O$73="",0,VLOOKUP($O$73,PL②!$A$58:$P$1517,$EY1130))+IF($AD$73="",0,VLOOKUP($AD$73,PL②!$A$58:$P$1517,$EY1130))+IF($AS$73="",0,VLOOKUP($AS$73,PL②!$A$58:$P$1517,$EY1130)))</f>
        <v>1</v>
      </c>
      <c r="FA1130" s="21" t="str">
        <f t="shared" si="262"/>
        <v/>
      </c>
      <c r="FB1130" s="112"/>
      <c r="FC1130" s="21">
        <f>IF(OR($M1130=PL①!$A$25,$M1130=PL①!$A$26,$M1130=PL①!$A$28,$M1130=PL①!$A$29),1,0)</f>
        <v>0</v>
      </c>
      <c r="FF1130" s="21">
        <f t="shared" si="263"/>
        <v>0</v>
      </c>
      <c r="FG1130" s="21">
        <f t="shared" si="264"/>
        <v>0</v>
      </c>
      <c r="FH1130" s="21">
        <f>IF(AND($AG1130=PL①!$H$29,OR(入力①申請書項目!$M1130=PL①!$A$25,入力①申請書項目!$M1130=PL①!$A$26,入力①申請書項目!$M1130=PL①!$A$27)),1,0)</f>
        <v>0</v>
      </c>
      <c r="FI1130" s="21">
        <f>IF(AND($O$69=PL②!$G$1,入力①申請書項目!$AG1130=PL①!$H$26,OR(入力①申請書項目!$M1130=PL①!$A$25,入力①申請書項目!$M1130=PL①!$A$26,入力①申請書項目!$M1130=PL①!$A$28,入力①申請書項目!$M1130=PL①!$A$29)),1,0)</f>
        <v>0</v>
      </c>
      <c r="FJ1130" s="21">
        <f>IF(AND($AT1130=PL①!$D$26,OR(入力①申請書項目!$M1130=PL①!$A$25,入力①申請書項目!$M1130=PL①!$A$26,入力①申請書項目!$M1130=PL①!$A$27)),1,0)</f>
        <v>0</v>
      </c>
      <c r="FL1130" s="37" t="str">
        <f t="shared" si="265"/>
        <v/>
      </c>
      <c r="FM1130" s="37" t="str">
        <f t="shared" si="266"/>
        <v/>
      </c>
      <c r="FN1130" s="37" t="str">
        <f t="shared" si="267"/>
        <v/>
      </c>
      <c r="FO1130" s="37" t="str">
        <f t="shared" si="268"/>
        <v/>
      </c>
      <c r="FP1130" s="37" t="str">
        <f t="shared" si="269"/>
        <v/>
      </c>
      <c r="FR1130" s="54">
        <f t="shared" si="270"/>
        <v>1</v>
      </c>
      <c r="FS1130" s="54" t="str">
        <f t="shared" si="271"/>
        <v/>
      </c>
    </row>
    <row r="1131" spans="4:175">
      <c r="D1131" s="410">
        <v>963</v>
      </c>
      <c r="E1131" s="842"/>
      <c r="F1131" s="843"/>
      <c r="G1131" s="842"/>
      <c r="H1131" s="843"/>
      <c r="I1131" s="843"/>
      <c r="J1131" s="842"/>
      <c r="K1131" s="843"/>
      <c r="L1131" s="843"/>
      <c r="M1131" s="842"/>
      <c r="N1131" s="842"/>
      <c r="O1131" s="842"/>
      <c r="P1131" s="842"/>
      <c r="Q1131" s="853"/>
      <c r="R1131" s="853"/>
      <c r="S1131" s="853"/>
      <c r="T1131" s="853"/>
      <c r="U1131" s="853"/>
      <c r="V1131" s="853"/>
      <c r="W1131" s="853"/>
      <c r="X1131" s="853"/>
      <c r="Y1131" s="853"/>
      <c r="Z1131" s="853"/>
      <c r="AA1131" s="837"/>
      <c r="AB1131" s="838"/>
      <c r="AC1131" s="838"/>
      <c r="AD1131" s="841"/>
      <c r="AE1131" s="853"/>
      <c r="AF1131" s="853"/>
      <c r="AG1131" s="842"/>
      <c r="AH1131" s="842"/>
      <c r="AI1131" s="842"/>
      <c r="AJ1131" s="842"/>
      <c r="AK1131" s="839"/>
      <c r="AL1131" s="839"/>
      <c r="AM1131" s="839"/>
      <c r="AN1131" s="853"/>
      <c r="AO1131" s="853"/>
      <c r="AP1131" s="849">
        <f t="shared" si="272"/>
        <v>0</v>
      </c>
      <c r="AQ1131" s="849"/>
      <c r="AR1131" s="849"/>
      <c r="AS1131" s="849"/>
      <c r="AT1131" s="855"/>
      <c r="AU1131" s="855"/>
      <c r="AV1131" s="834"/>
      <c r="AW1131" s="834"/>
      <c r="AX1131" s="834"/>
      <c r="AY1131" s="834"/>
      <c r="AZ1131" s="834"/>
      <c r="BA1131" s="834"/>
      <c r="BB1131" s="834"/>
      <c r="BC1131" s="834"/>
      <c r="BD1131" s="834"/>
      <c r="BE1131" s="834"/>
      <c r="BF1131" s="834"/>
      <c r="BG1131" s="842"/>
      <c r="BH1131" s="843"/>
      <c r="BI1131" s="843"/>
      <c r="ET1131" s="33"/>
      <c r="EU1131" s="37">
        <f t="shared" si="259"/>
        <v>0</v>
      </c>
      <c r="EV1131" s="37" t="str">
        <f t="shared" si="260"/>
        <v/>
      </c>
      <c r="EX1131" s="21">
        <f>IF(AND(OR($M1131=PL①!$A$25,$M1131=PL①!$A$26,$M1131=PL①!$A$27),OR($AG1131=PL①!$H$26,$AG1131=PL①!$H$27,$AG1131=PL①!$H$28)),1,0)</f>
        <v>0</v>
      </c>
      <c r="EY1131" s="21">
        <f t="shared" si="261"/>
        <v>0</v>
      </c>
      <c r="EZ1131" s="112">
        <f>IF($EY1131=0,1,IF($O$73="",0,VLOOKUP($O$73,PL②!$A$58:$P$1517,$EY1131))+IF($AD$73="",0,VLOOKUP($AD$73,PL②!$A$58:$P$1517,$EY1131))+IF($AS$73="",0,VLOOKUP($AS$73,PL②!$A$58:$P$1517,$EY1131)))</f>
        <v>1</v>
      </c>
      <c r="FA1131" s="21" t="str">
        <f t="shared" si="262"/>
        <v/>
      </c>
      <c r="FB1131" s="112"/>
      <c r="FC1131" s="21">
        <f>IF(OR($M1131=PL①!$A$25,$M1131=PL①!$A$26,$M1131=PL①!$A$28,$M1131=PL①!$A$29),1,0)</f>
        <v>0</v>
      </c>
      <c r="FF1131" s="21">
        <f t="shared" si="263"/>
        <v>0</v>
      </c>
      <c r="FG1131" s="21">
        <f t="shared" si="264"/>
        <v>0</v>
      </c>
      <c r="FH1131" s="21">
        <f>IF(AND($AG1131=PL①!$H$29,OR(入力①申請書項目!$M1131=PL①!$A$25,入力①申請書項目!$M1131=PL①!$A$26,入力①申請書項目!$M1131=PL①!$A$27)),1,0)</f>
        <v>0</v>
      </c>
      <c r="FI1131" s="21">
        <f>IF(AND($O$69=PL②!$G$1,入力①申請書項目!$AG1131=PL①!$H$26,OR(入力①申請書項目!$M1131=PL①!$A$25,入力①申請書項目!$M1131=PL①!$A$26,入力①申請書項目!$M1131=PL①!$A$28,入力①申請書項目!$M1131=PL①!$A$29)),1,0)</f>
        <v>0</v>
      </c>
      <c r="FJ1131" s="21">
        <f>IF(AND($AT1131=PL①!$D$26,OR(入力①申請書項目!$M1131=PL①!$A$25,入力①申請書項目!$M1131=PL①!$A$26,入力①申請書項目!$M1131=PL①!$A$27)),1,0)</f>
        <v>0</v>
      </c>
      <c r="FL1131" s="37" t="str">
        <f t="shared" si="265"/>
        <v/>
      </c>
      <c r="FM1131" s="37" t="str">
        <f t="shared" si="266"/>
        <v/>
      </c>
      <c r="FN1131" s="37" t="str">
        <f t="shared" si="267"/>
        <v/>
      </c>
      <c r="FO1131" s="37" t="str">
        <f t="shared" si="268"/>
        <v/>
      </c>
      <c r="FP1131" s="37" t="str">
        <f t="shared" si="269"/>
        <v/>
      </c>
      <c r="FR1131" s="54">
        <f t="shared" si="270"/>
        <v>1</v>
      </c>
      <c r="FS1131" s="54" t="str">
        <f t="shared" si="271"/>
        <v/>
      </c>
    </row>
    <row r="1132" spans="4:175">
      <c r="D1132" s="410">
        <v>964</v>
      </c>
      <c r="E1132" s="842"/>
      <c r="F1132" s="843"/>
      <c r="G1132" s="842"/>
      <c r="H1132" s="843"/>
      <c r="I1132" s="843"/>
      <c r="J1132" s="842"/>
      <c r="K1132" s="843"/>
      <c r="L1132" s="843"/>
      <c r="M1132" s="842"/>
      <c r="N1132" s="842"/>
      <c r="O1132" s="842"/>
      <c r="P1132" s="842"/>
      <c r="Q1132" s="853"/>
      <c r="R1132" s="853"/>
      <c r="S1132" s="853"/>
      <c r="T1132" s="853"/>
      <c r="U1132" s="853"/>
      <c r="V1132" s="853"/>
      <c r="W1132" s="853"/>
      <c r="X1132" s="853"/>
      <c r="Y1132" s="853"/>
      <c r="Z1132" s="853"/>
      <c r="AA1132" s="835"/>
      <c r="AB1132" s="836"/>
      <c r="AC1132" s="836"/>
      <c r="AD1132" s="840"/>
      <c r="AE1132" s="840"/>
      <c r="AF1132" s="841"/>
      <c r="AG1132" s="850"/>
      <c r="AH1132" s="851"/>
      <c r="AI1132" s="851"/>
      <c r="AJ1132" s="852"/>
      <c r="AK1132" s="839"/>
      <c r="AL1132" s="839"/>
      <c r="AM1132" s="839"/>
      <c r="AN1132" s="854"/>
      <c r="AO1132" s="840"/>
      <c r="AP1132" s="849">
        <f t="shared" si="272"/>
        <v>0</v>
      </c>
      <c r="AQ1132" s="849"/>
      <c r="AR1132" s="849"/>
      <c r="AS1132" s="849"/>
      <c r="AT1132" s="847"/>
      <c r="AU1132" s="848"/>
      <c r="AV1132" s="834"/>
      <c r="AW1132" s="834"/>
      <c r="AX1132" s="834"/>
      <c r="AY1132" s="834"/>
      <c r="AZ1132" s="834"/>
      <c r="BA1132" s="834"/>
      <c r="BB1132" s="834"/>
      <c r="BC1132" s="834"/>
      <c r="BD1132" s="844"/>
      <c r="BE1132" s="845"/>
      <c r="BF1132" s="846"/>
      <c r="BG1132" s="842"/>
      <c r="BH1132" s="843"/>
      <c r="BI1132" s="843"/>
      <c r="ET1132" s="33"/>
      <c r="EU1132" s="37">
        <f t="shared" si="259"/>
        <v>0</v>
      </c>
      <c r="EV1132" s="37" t="str">
        <f t="shared" si="260"/>
        <v/>
      </c>
      <c r="EX1132" s="21">
        <f>IF(AND(OR($M1132=PL①!$A$25,$M1132=PL①!$A$26,$M1132=PL①!$A$27),OR($AG1132=PL①!$H$26,$AG1132=PL①!$H$27,$AG1132=PL①!$H$28)),1,0)</f>
        <v>0</v>
      </c>
      <c r="EY1132" s="21">
        <f t="shared" si="261"/>
        <v>0</v>
      </c>
      <c r="EZ1132" s="112">
        <f>IF($EY1132=0,1,IF($O$73="",0,VLOOKUP($O$73,PL②!$A$58:$P$1517,$EY1132))+IF($AD$73="",0,VLOOKUP($AD$73,PL②!$A$58:$P$1517,$EY1132))+IF($AS$73="",0,VLOOKUP($AS$73,PL②!$A$58:$P$1517,$EY1132)))</f>
        <v>1</v>
      </c>
      <c r="FA1132" s="21" t="str">
        <f t="shared" si="262"/>
        <v/>
      </c>
      <c r="FB1132" s="112"/>
      <c r="FC1132" s="21">
        <f>IF(OR($M1132=PL①!$A$25,$M1132=PL①!$A$26,$M1132=PL①!$A$28,$M1132=PL①!$A$29),1,0)</f>
        <v>0</v>
      </c>
      <c r="FF1132" s="21">
        <f t="shared" si="263"/>
        <v>0</v>
      </c>
      <c r="FG1132" s="21">
        <f t="shared" si="264"/>
        <v>0</v>
      </c>
      <c r="FH1132" s="21">
        <f>IF(AND($AG1132=PL①!$H$29,OR(入力①申請書項目!$M1132=PL①!$A$25,入力①申請書項目!$M1132=PL①!$A$26,入力①申請書項目!$M1132=PL①!$A$27)),1,0)</f>
        <v>0</v>
      </c>
      <c r="FI1132" s="21">
        <f>IF(AND($O$69=PL②!$G$1,入力①申請書項目!$AG1132=PL①!$H$26,OR(入力①申請書項目!$M1132=PL①!$A$25,入力①申請書項目!$M1132=PL①!$A$26,入力①申請書項目!$M1132=PL①!$A$28,入力①申請書項目!$M1132=PL①!$A$29)),1,0)</f>
        <v>0</v>
      </c>
      <c r="FJ1132" s="21">
        <f>IF(AND($AT1132=PL①!$D$26,OR(入力①申請書項目!$M1132=PL①!$A$25,入力①申請書項目!$M1132=PL①!$A$26,入力①申請書項目!$M1132=PL①!$A$27)),1,0)</f>
        <v>0</v>
      </c>
      <c r="FL1132" s="37" t="str">
        <f t="shared" si="265"/>
        <v/>
      </c>
      <c r="FM1132" s="37" t="str">
        <f t="shared" si="266"/>
        <v/>
      </c>
      <c r="FN1132" s="37" t="str">
        <f t="shared" si="267"/>
        <v/>
      </c>
      <c r="FO1132" s="37" t="str">
        <f t="shared" si="268"/>
        <v/>
      </c>
      <c r="FP1132" s="37" t="str">
        <f t="shared" si="269"/>
        <v/>
      </c>
      <c r="FR1132" s="54">
        <f t="shared" si="270"/>
        <v>1</v>
      </c>
      <c r="FS1132" s="54" t="str">
        <f t="shared" si="271"/>
        <v/>
      </c>
    </row>
    <row r="1133" spans="4:175">
      <c r="D1133" s="410">
        <v>965</v>
      </c>
      <c r="E1133" s="842"/>
      <c r="F1133" s="843"/>
      <c r="G1133" s="842"/>
      <c r="H1133" s="843"/>
      <c r="I1133" s="843"/>
      <c r="J1133" s="842"/>
      <c r="K1133" s="843"/>
      <c r="L1133" s="843"/>
      <c r="M1133" s="842"/>
      <c r="N1133" s="842"/>
      <c r="O1133" s="842"/>
      <c r="P1133" s="842"/>
      <c r="Q1133" s="853"/>
      <c r="R1133" s="853"/>
      <c r="S1133" s="853"/>
      <c r="T1133" s="853"/>
      <c r="U1133" s="853"/>
      <c r="V1133" s="853"/>
      <c r="W1133" s="853"/>
      <c r="X1133" s="853"/>
      <c r="Y1133" s="853"/>
      <c r="Z1133" s="853"/>
      <c r="AA1133" s="835"/>
      <c r="AB1133" s="836"/>
      <c r="AC1133" s="836"/>
      <c r="AD1133" s="841"/>
      <c r="AE1133" s="853"/>
      <c r="AF1133" s="853"/>
      <c r="AG1133" s="842"/>
      <c r="AH1133" s="842"/>
      <c r="AI1133" s="842"/>
      <c r="AJ1133" s="842"/>
      <c r="AK1133" s="839"/>
      <c r="AL1133" s="839"/>
      <c r="AM1133" s="839"/>
      <c r="AN1133" s="853"/>
      <c r="AO1133" s="853"/>
      <c r="AP1133" s="849">
        <f t="shared" si="272"/>
        <v>0</v>
      </c>
      <c r="AQ1133" s="849"/>
      <c r="AR1133" s="849"/>
      <c r="AS1133" s="849"/>
      <c r="AT1133" s="855"/>
      <c r="AU1133" s="855"/>
      <c r="AV1133" s="834"/>
      <c r="AW1133" s="834"/>
      <c r="AX1133" s="834"/>
      <c r="AY1133" s="834"/>
      <c r="AZ1133" s="834"/>
      <c r="BA1133" s="834"/>
      <c r="BB1133" s="834"/>
      <c r="BC1133" s="834"/>
      <c r="BD1133" s="834"/>
      <c r="BE1133" s="834"/>
      <c r="BF1133" s="834"/>
      <c r="BG1133" s="842"/>
      <c r="BH1133" s="843"/>
      <c r="BI1133" s="843"/>
      <c r="ET1133" s="33"/>
      <c r="EU1133" s="37">
        <f t="shared" si="259"/>
        <v>0</v>
      </c>
      <c r="EV1133" s="37" t="str">
        <f t="shared" si="260"/>
        <v/>
      </c>
      <c r="EX1133" s="21">
        <f>IF(AND(OR($M1133=PL①!$A$25,$M1133=PL①!$A$26,$M1133=PL①!$A$27),OR($AG1133=PL①!$H$26,$AG1133=PL①!$H$27,$AG1133=PL①!$H$28)),1,0)</f>
        <v>0</v>
      </c>
      <c r="EY1133" s="21">
        <f t="shared" si="261"/>
        <v>0</v>
      </c>
      <c r="EZ1133" s="112">
        <f>IF($EY1133=0,1,IF($O$73="",0,VLOOKUP($O$73,PL②!$A$58:$P$1517,$EY1133))+IF($AD$73="",0,VLOOKUP($AD$73,PL②!$A$58:$P$1517,$EY1133))+IF($AS$73="",0,VLOOKUP($AS$73,PL②!$A$58:$P$1517,$EY1133)))</f>
        <v>1</v>
      </c>
      <c r="FA1133" s="21" t="str">
        <f t="shared" si="262"/>
        <v/>
      </c>
      <c r="FB1133" s="112"/>
      <c r="FC1133" s="21">
        <f>IF(OR($M1133=PL①!$A$25,$M1133=PL①!$A$26,$M1133=PL①!$A$28,$M1133=PL①!$A$29),1,0)</f>
        <v>0</v>
      </c>
      <c r="FF1133" s="21">
        <f t="shared" si="263"/>
        <v>0</v>
      </c>
      <c r="FG1133" s="21">
        <f t="shared" si="264"/>
        <v>0</v>
      </c>
      <c r="FH1133" s="21">
        <f>IF(AND($AG1133=PL①!$H$29,OR(入力①申請書項目!$M1133=PL①!$A$25,入力①申請書項目!$M1133=PL①!$A$26,入力①申請書項目!$M1133=PL①!$A$27)),1,0)</f>
        <v>0</v>
      </c>
      <c r="FI1133" s="21">
        <f>IF(AND($O$69=PL②!$G$1,入力①申請書項目!$AG1133=PL①!$H$26,OR(入力①申請書項目!$M1133=PL①!$A$25,入力①申請書項目!$M1133=PL①!$A$26,入力①申請書項目!$M1133=PL①!$A$28,入力①申請書項目!$M1133=PL①!$A$29)),1,0)</f>
        <v>0</v>
      </c>
      <c r="FJ1133" s="21">
        <f>IF(AND($AT1133=PL①!$D$26,OR(入力①申請書項目!$M1133=PL①!$A$25,入力①申請書項目!$M1133=PL①!$A$26,入力①申請書項目!$M1133=PL①!$A$27)),1,0)</f>
        <v>0</v>
      </c>
      <c r="FL1133" s="37" t="str">
        <f t="shared" si="265"/>
        <v/>
      </c>
      <c r="FM1133" s="37" t="str">
        <f t="shared" si="266"/>
        <v/>
      </c>
      <c r="FN1133" s="37" t="str">
        <f t="shared" si="267"/>
        <v/>
      </c>
      <c r="FO1133" s="37" t="str">
        <f t="shared" si="268"/>
        <v/>
      </c>
      <c r="FP1133" s="37" t="str">
        <f t="shared" si="269"/>
        <v/>
      </c>
      <c r="FR1133" s="54">
        <f t="shared" si="270"/>
        <v>1</v>
      </c>
      <c r="FS1133" s="54" t="str">
        <f t="shared" si="271"/>
        <v/>
      </c>
    </row>
    <row r="1134" spans="4:175">
      <c r="D1134" s="410">
        <v>966</v>
      </c>
      <c r="E1134" s="842"/>
      <c r="F1134" s="843"/>
      <c r="G1134" s="842"/>
      <c r="H1134" s="843"/>
      <c r="I1134" s="843"/>
      <c r="J1134" s="842"/>
      <c r="K1134" s="843"/>
      <c r="L1134" s="843"/>
      <c r="M1134" s="842"/>
      <c r="N1134" s="842"/>
      <c r="O1134" s="842"/>
      <c r="P1134" s="842"/>
      <c r="Q1134" s="853"/>
      <c r="R1134" s="853"/>
      <c r="S1134" s="853"/>
      <c r="T1134" s="853"/>
      <c r="U1134" s="853"/>
      <c r="V1134" s="853"/>
      <c r="W1134" s="853"/>
      <c r="X1134" s="853"/>
      <c r="Y1134" s="853"/>
      <c r="Z1134" s="853"/>
      <c r="AA1134" s="837"/>
      <c r="AB1134" s="838"/>
      <c r="AC1134" s="838"/>
      <c r="AD1134" s="841"/>
      <c r="AE1134" s="853"/>
      <c r="AF1134" s="853"/>
      <c r="AG1134" s="842"/>
      <c r="AH1134" s="842"/>
      <c r="AI1134" s="842"/>
      <c r="AJ1134" s="842"/>
      <c r="AK1134" s="839"/>
      <c r="AL1134" s="839"/>
      <c r="AM1134" s="839"/>
      <c r="AN1134" s="853"/>
      <c r="AO1134" s="853"/>
      <c r="AP1134" s="849">
        <f t="shared" si="272"/>
        <v>0</v>
      </c>
      <c r="AQ1134" s="849"/>
      <c r="AR1134" s="849"/>
      <c r="AS1134" s="849"/>
      <c r="AT1134" s="855"/>
      <c r="AU1134" s="855"/>
      <c r="AV1134" s="834"/>
      <c r="AW1134" s="834"/>
      <c r="AX1134" s="834"/>
      <c r="AY1134" s="834"/>
      <c r="AZ1134" s="834"/>
      <c r="BA1134" s="834"/>
      <c r="BB1134" s="834"/>
      <c r="BC1134" s="834"/>
      <c r="BD1134" s="834"/>
      <c r="BE1134" s="834"/>
      <c r="BF1134" s="834"/>
      <c r="BG1134" s="842"/>
      <c r="BH1134" s="843"/>
      <c r="BI1134" s="843"/>
      <c r="ET1134" s="33"/>
      <c r="EU1134" s="37">
        <f t="shared" si="259"/>
        <v>0</v>
      </c>
      <c r="EV1134" s="37" t="str">
        <f t="shared" si="260"/>
        <v/>
      </c>
      <c r="EX1134" s="21">
        <f>IF(AND(OR($M1134=PL①!$A$25,$M1134=PL①!$A$26,$M1134=PL①!$A$27),OR($AG1134=PL①!$H$26,$AG1134=PL①!$H$27,$AG1134=PL①!$H$28)),1,0)</f>
        <v>0</v>
      </c>
      <c r="EY1134" s="21">
        <f t="shared" si="261"/>
        <v>0</v>
      </c>
      <c r="EZ1134" s="112">
        <f>IF($EY1134=0,1,IF($O$73="",0,VLOOKUP($O$73,PL②!$A$58:$P$1517,$EY1134))+IF($AD$73="",0,VLOOKUP($AD$73,PL②!$A$58:$P$1517,$EY1134))+IF($AS$73="",0,VLOOKUP($AS$73,PL②!$A$58:$P$1517,$EY1134)))</f>
        <v>1</v>
      </c>
      <c r="FA1134" s="21" t="str">
        <f t="shared" si="262"/>
        <v/>
      </c>
      <c r="FB1134" s="112"/>
      <c r="FC1134" s="21">
        <f>IF(OR($M1134=PL①!$A$25,$M1134=PL①!$A$26,$M1134=PL①!$A$28,$M1134=PL①!$A$29),1,0)</f>
        <v>0</v>
      </c>
      <c r="FF1134" s="21">
        <f t="shared" si="263"/>
        <v>0</v>
      </c>
      <c r="FG1134" s="21">
        <f t="shared" si="264"/>
        <v>0</v>
      </c>
      <c r="FH1134" s="21">
        <f>IF(AND($AG1134=PL①!$H$29,OR(入力①申請書項目!$M1134=PL①!$A$25,入力①申請書項目!$M1134=PL①!$A$26,入力①申請書項目!$M1134=PL①!$A$27)),1,0)</f>
        <v>0</v>
      </c>
      <c r="FI1134" s="21">
        <f>IF(AND($O$69=PL②!$G$1,入力①申請書項目!$AG1134=PL①!$H$26,OR(入力①申請書項目!$M1134=PL①!$A$25,入力①申請書項目!$M1134=PL①!$A$26,入力①申請書項目!$M1134=PL①!$A$28,入力①申請書項目!$M1134=PL①!$A$29)),1,0)</f>
        <v>0</v>
      </c>
      <c r="FJ1134" s="21">
        <f>IF(AND($AT1134=PL①!$D$26,OR(入力①申請書項目!$M1134=PL①!$A$25,入力①申請書項目!$M1134=PL①!$A$26,入力①申請書項目!$M1134=PL①!$A$27)),1,0)</f>
        <v>0</v>
      </c>
      <c r="FL1134" s="37" t="str">
        <f t="shared" si="265"/>
        <v/>
      </c>
      <c r="FM1134" s="37" t="str">
        <f t="shared" si="266"/>
        <v/>
      </c>
      <c r="FN1134" s="37" t="str">
        <f t="shared" si="267"/>
        <v/>
      </c>
      <c r="FO1134" s="37" t="str">
        <f t="shared" si="268"/>
        <v/>
      </c>
      <c r="FP1134" s="37" t="str">
        <f t="shared" si="269"/>
        <v/>
      </c>
      <c r="FR1134" s="54">
        <f t="shared" si="270"/>
        <v>1</v>
      </c>
      <c r="FS1134" s="54" t="str">
        <f t="shared" si="271"/>
        <v/>
      </c>
    </row>
    <row r="1135" spans="4:175">
      <c r="D1135" s="410">
        <v>967</v>
      </c>
      <c r="E1135" s="842"/>
      <c r="F1135" s="843"/>
      <c r="G1135" s="842"/>
      <c r="H1135" s="843"/>
      <c r="I1135" s="843"/>
      <c r="J1135" s="842"/>
      <c r="K1135" s="843"/>
      <c r="L1135" s="843"/>
      <c r="M1135" s="842"/>
      <c r="N1135" s="842"/>
      <c r="O1135" s="842"/>
      <c r="P1135" s="842"/>
      <c r="Q1135" s="853"/>
      <c r="R1135" s="853"/>
      <c r="S1135" s="853"/>
      <c r="T1135" s="853"/>
      <c r="U1135" s="853"/>
      <c r="V1135" s="853"/>
      <c r="W1135" s="853"/>
      <c r="X1135" s="853"/>
      <c r="Y1135" s="853"/>
      <c r="Z1135" s="853"/>
      <c r="AA1135" s="835"/>
      <c r="AB1135" s="836"/>
      <c r="AC1135" s="836"/>
      <c r="AD1135" s="840"/>
      <c r="AE1135" s="840"/>
      <c r="AF1135" s="841"/>
      <c r="AG1135" s="850"/>
      <c r="AH1135" s="851"/>
      <c r="AI1135" s="851"/>
      <c r="AJ1135" s="852"/>
      <c r="AK1135" s="839"/>
      <c r="AL1135" s="839"/>
      <c r="AM1135" s="839"/>
      <c r="AN1135" s="854"/>
      <c r="AO1135" s="840"/>
      <c r="AP1135" s="849">
        <f t="shared" si="272"/>
        <v>0</v>
      </c>
      <c r="AQ1135" s="849"/>
      <c r="AR1135" s="849"/>
      <c r="AS1135" s="849"/>
      <c r="AT1135" s="847"/>
      <c r="AU1135" s="848"/>
      <c r="AV1135" s="834"/>
      <c r="AW1135" s="834"/>
      <c r="AX1135" s="834"/>
      <c r="AY1135" s="834"/>
      <c r="AZ1135" s="834"/>
      <c r="BA1135" s="834"/>
      <c r="BB1135" s="834"/>
      <c r="BC1135" s="834"/>
      <c r="BD1135" s="844"/>
      <c r="BE1135" s="845"/>
      <c r="BF1135" s="846"/>
      <c r="BG1135" s="842"/>
      <c r="BH1135" s="843"/>
      <c r="BI1135" s="843"/>
      <c r="ET1135" s="33"/>
      <c r="EU1135" s="37">
        <f t="shared" si="259"/>
        <v>0</v>
      </c>
      <c r="EV1135" s="37" t="str">
        <f t="shared" si="260"/>
        <v/>
      </c>
      <c r="EX1135" s="21">
        <f>IF(AND(OR($M1135=PL①!$A$25,$M1135=PL①!$A$26,$M1135=PL①!$A$27),OR($AG1135=PL①!$H$26,$AG1135=PL①!$H$27,$AG1135=PL①!$H$28)),1,0)</f>
        <v>0</v>
      </c>
      <c r="EY1135" s="21">
        <f t="shared" si="261"/>
        <v>0</v>
      </c>
      <c r="EZ1135" s="112">
        <f>IF($EY1135=0,1,IF($O$73="",0,VLOOKUP($O$73,PL②!$A$58:$P$1517,$EY1135))+IF($AD$73="",0,VLOOKUP($AD$73,PL②!$A$58:$P$1517,$EY1135))+IF($AS$73="",0,VLOOKUP($AS$73,PL②!$A$58:$P$1517,$EY1135)))</f>
        <v>1</v>
      </c>
      <c r="FA1135" s="21" t="str">
        <f t="shared" si="262"/>
        <v/>
      </c>
      <c r="FB1135" s="112"/>
      <c r="FC1135" s="21">
        <f>IF(OR($M1135=PL①!$A$25,$M1135=PL①!$A$26,$M1135=PL①!$A$28,$M1135=PL①!$A$29),1,0)</f>
        <v>0</v>
      </c>
      <c r="FF1135" s="21">
        <f t="shared" si="263"/>
        <v>0</v>
      </c>
      <c r="FG1135" s="21">
        <f t="shared" si="264"/>
        <v>0</v>
      </c>
      <c r="FH1135" s="21">
        <f>IF(AND($AG1135=PL①!$H$29,OR(入力①申請書項目!$M1135=PL①!$A$25,入力①申請書項目!$M1135=PL①!$A$26,入力①申請書項目!$M1135=PL①!$A$27)),1,0)</f>
        <v>0</v>
      </c>
      <c r="FI1135" s="21">
        <f>IF(AND($O$69=PL②!$G$1,入力①申請書項目!$AG1135=PL①!$H$26,OR(入力①申請書項目!$M1135=PL①!$A$25,入力①申請書項目!$M1135=PL①!$A$26,入力①申請書項目!$M1135=PL①!$A$28,入力①申請書項目!$M1135=PL①!$A$29)),1,0)</f>
        <v>0</v>
      </c>
      <c r="FJ1135" s="21">
        <f>IF(AND($AT1135=PL①!$D$26,OR(入力①申請書項目!$M1135=PL①!$A$25,入力①申請書項目!$M1135=PL①!$A$26,入力①申請書項目!$M1135=PL①!$A$27)),1,0)</f>
        <v>0</v>
      </c>
      <c r="FL1135" s="37" t="str">
        <f t="shared" si="265"/>
        <v/>
      </c>
      <c r="FM1135" s="37" t="str">
        <f t="shared" si="266"/>
        <v/>
      </c>
      <c r="FN1135" s="37" t="str">
        <f t="shared" si="267"/>
        <v/>
      </c>
      <c r="FO1135" s="37" t="str">
        <f t="shared" si="268"/>
        <v/>
      </c>
      <c r="FP1135" s="37" t="str">
        <f t="shared" si="269"/>
        <v/>
      </c>
      <c r="FR1135" s="54">
        <f t="shared" si="270"/>
        <v>1</v>
      </c>
      <c r="FS1135" s="54" t="str">
        <f t="shared" si="271"/>
        <v/>
      </c>
    </row>
    <row r="1136" spans="4:175">
      <c r="D1136" s="410">
        <v>968</v>
      </c>
      <c r="E1136" s="842"/>
      <c r="F1136" s="843"/>
      <c r="G1136" s="842"/>
      <c r="H1136" s="843"/>
      <c r="I1136" s="843"/>
      <c r="J1136" s="842"/>
      <c r="K1136" s="843"/>
      <c r="L1136" s="843"/>
      <c r="M1136" s="842"/>
      <c r="N1136" s="842"/>
      <c r="O1136" s="842"/>
      <c r="P1136" s="842"/>
      <c r="Q1136" s="853"/>
      <c r="R1136" s="853"/>
      <c r="S1136" s="853"/>
      <c r="T1136" s="853"/>
      <c r="U1136" s="853"/>
      <c r="V1136" s="853"/>
      <c r="W1136" s="853"/>
      <c r="X1136" s="853"/>
      <c r="Y1136" s="853"/>
      <c r="Z1136" s="853"/>
      <c r="AA1136" s="835"/>
      <c r="AB1136" s="836"/>
      <c r="AC1136" s="836"/>
      <c r="AD1136" s="841"/>
      <c r="AE1136" s="853"/>
      <c r="AF1136" s="853"/>
      <c r="AG1136" s="842"/>
      <c r="AH1136" s="842"/>
      <c r="AI1136" s="842"/>
      <c r="AJ1136" s="842"/>
      <c r="AK1136" s="839"/>
      <c r="AL1136" s="839"/>
      <c r="AM1136" s="839"/>
      <c r="AN1136" s="853"/>
      <c r="AO1136" s="853"/>
      <c r="AP1136" s="849">
        <f t="shared" si="272"/>
        <v>0</v>
      </c>
      <c r="AQ1136" s="849"/>
      <c r="AR1136" s="849"/>
      <c r="AS1136" s="849"/>
      <c r="AT1136" s="855"/>
      <c r="AU1136" s="855"/>
      <c r="AV1136" s="834"/>
      <c r="AW1136" s="834"/>
      <c r="AX1136" s="834"/>
      <c r="AY1136" s="834"/>
      <c r="AZ1136" s="834"/>
      <c r="BA1136" s="834"/>
      <c r="BB1136" s="834"/>
      <c r="BC1136" s="834"/>
      <c r="BD1136" s="834"/>
      <c r="BE1136" s="834"/>
      <c r="BF1136" s="834"/>
      <c r="BG1136" s="842"/>
      <c r="BH1136" s="843"/>
      <c r="BI1136" s="843"/>
      <c r="ET1136" s="33"/>
      <c r="EU1136" s="37">
        <f t="shared" si="259"/>
        <v>0</v>
      </c>
      <c r="EV1136" s="37" t="str">
        <f t="shared" si="260"/>
        <v/>
      </c>
      <c r="EX1136" s="21">
        <f>IF(AND(OR($M1136=PL①!$A$25,$M1136=PL①!$A$26,$M1136=PL①!$A$27),OR($AG1136=PL①!$H$26,$AG1136=PL①!$H$27,$AG1136=PL①!$H$28)),1,0)</f>
        <v>0</v>
      </c>
      <c r="EY1136" s="21">
        <f t="shared" si="261"/>
        <v>0</v>
      </c>
      <c r="EZ1136" s="112">
        <f>IF($EY1136=0,1,IF($O$73="",0,VLOOKUP($O$73,PL②!$A$58:$P$1517,$EY1136))+IF($AD$73="",0,VLOOKUP($AD$73,PL②!$A$58:$P$1517,$EY1136))+IF($AS$73="",0,VLOOKUP($AS$73,PL②!$A$58:$P$1517,$EY1136)))</f>
        <v>1</v>
      </c>
      <c r="FA1136" s="21" t="str">
        <f t="shared" si="262"/>
        <v/>
      </c>
      <c r="FB1136" s="112"/>
      <c r="FC1136" s="21">
        <f>IF(OR($M1136=PL①!$A$25,$M1136=PL①!$A$26,$M1136=PL①!$A$28,$M1136=PL①!$A$29),1,0)</f>
        <v>0</v>
      </c>
      <c r="FF1136" s="21">
        <f t="shared" si="263"/>
        <v>0</v>
      </c>
      <c r="FG1136" s="21">
        <f t="shared" si="264"/>
        <v>0</v>
      </c>
      <c r="FH1136" s="21">
        <f>IF(AND($AG1136=PL①!$H$29,OR(入力①申請書項目!$M1136=PL①!$A$25,入力①申請書項目!$M1136=PL①!$A$26,入力①申請書項目!$M1136=PL①!$A$27)),1,0)</f>
        <v>0</v>
      </c>
      <c r="FI1136" s="21">
        <f>IF(AND($O$69=PL②!$G$1,入力①申請書項目!$AG1136=PL①!$H$26,OR(入力①申請書項目!$M1136=PL①!$A$25,入力①申請書項目!$M1136=PL①!$A$26,入力①申請書項目!$M1136=PL①!$A$28,入力①申請書項目!$M1136=PL①!$A$29)),1,0)</f>
        <v>0</v>
      </c>
      <c r="FJ1136" s="21">
        <f>IF(AND($AT1136=PL①!$D$26,OR(入力①申請書項目!$M1136=PL①!$A$25,入力①申請書項目!$M1136=PL①!$A$26,入力①申請書項目!$M1136=PL①!$A$27)),1,0)</f>
        <v>0</v>
      </c>
      <c r="FL1136" s="37" t="str">
        <f t="shared" si="265"/>
        <v/>
      </c>
      <c r="FM1136" s="37" t="str">
        <f t="shared" si="266"/>
        <v/>
      </c>
      <c r="FN1136" s="37" t="str">
        <f t="shared" si="267"/>
        <v/>
      </c>
      <c r="FO1136" s="37" t="str">
        <f t="shared" si="268"/>
        <v/>
      </c>
      <c r="FP1136" s="37" t="str">
        <f t="shared" si="269"/>
        <v/>
      </c>
      <c r="FR1136" s="54">
        <f t="shared" si="270"/>
        <v>1</v>
      </c>
      <c r="FS1136" s="54" t="str">
        <f t="shared" si="271"/>
        <v/>
      </c>
    </row>
    <row r="1137" spans="4:175">
      <c r="D1137" s="410">
        <v>969</v>
      </c>
      <c r="E1137" s="842"/>
      <c r="F1137" s="843"/>
      <c r="G1137" s="842"/>
      <c r="H1137" s="843"/>
      <c r="I1137" s="843"/>
      <c r="J1137" s="842"/>
      <c r="K1137" s="843"/>
      <c r="L1137" s="843"/>
      <c r="M1137" s="842"/>
      <c r="N1137" s="842"/>
      <c r="O1137" s="842"/>
      <c r="P1137" s="842"/>
      <c r="Q1137" s="853"/>
      <c r="R1137" s="853"/>
      <c r="S1137" s="853"/>
      <c r="T1137" s="853"/>
      <c r="U1137" s="853"/>
      <c r="V1137" s="853"/>
      <c r="W1137" s="853"/>
      <c r="X1137" s="853"/>
      <c r="Y1137" s="853"/>
      <c r="Z1137" s="853"/>
      <c r="AA1137" s="837"/>
      <c r="AB1137" s="838"/>
      <c r="AC1137" s="838"/>
      <c r="AD1137" s="841"/>
      <c r="AE1137" s="853"/>
      <c r="AF1137" s="853"/>
      <c r="AG1137" s="842"/>
      <c r="AH1137" s="842"/>
      <c r="AI1137" s="842"/>
      <c r="AJ1137" s="842"/>
      <c r="AK1137" s="839"/>
      <c r="AL1137" s="839"/>
      <c r="AM1137" s="839"/>
      <c r="AN1137" s="853"/>
      <c r="AO1137" s="853"/>
      <c r="AP1137" s="849">
        <f t="shared" si="272"/>
        <v>0</v>
      </c>
      <c r="AQ1137" s="849"/>
      <c r="AR1137" s="849"/>
      <c r="AS1137" s="849"/>
      <c r="AT1137" s="855"/>
      <c r="AU1137" s="855"/>
      <c r="AV1137" s="834"/>
      <c r="AW1137" s="834"/>
      <c r="AX1137" s="834"/>
      <c r="AY1137" s="834"/>
      <c r="AZ1137" s="834"/>
      <c r="BA1137" s="834"/>
      <c r="BB1137" s="834"/>
      <c r="BC1137" s="834"/>
      <c r="BD1137" s="834"/>
      <c r="BE1137" s="834"/>
      <c r="BF1137" s="834"/>
      <c r="BG1137" s="842"/>
      <c r="BH1137" s="843"/>
      <c r="BI1137" s="843"/>
      <c r="ET1137" s="33"/>
      <c r="EU1137" s="37">
        <f t="shared" si="259"/>
        <v>0</v>
      </c>
      <c r="EV1137" s="37" t="str">
        <f t="shared" si="260"/>
        <v/>
      </c>
      <c r="EX1137" s="21">
        <f>IF(AND(OR($M1137=PL①!$A$25,$M1137=PL①!$A$26,$M1137=PL①!$A$27),OR($AG1137=PL①!$H$26,$AG1137=PL①!$H$27,$AG1137=PL①!$H$28)),1,0)</f>
        <v>0</v>
      </c>
      <c r="EY1137" s="21">
        <f t="shared" si="261"/>
        <v>0</v>
      </c>
      <c r="EZ1137" s="112">
        <f>IF($EY1137=0,1,IF($O$73="",0,VLOOKUP($O$73,PL②!$A$58:$P$1517,$EY1137))+IF($AD$73="",0,VLOOKUP($AD$73,PL②!$A$58:$P$1517,$EY1137))+IF($AS$73="",0,VLOOKUP($AS$73,PL②!$A$58:$P$1517,$EY1137)))</f>
        <v>1</v>
      </c>
      <c r="FA1137" s="21" t="str">
        <f t="shared" si="262"/>
        <v/>
      </c>
      <c r="FB1137" s="112"/>
      <c r="FC1137" s="21">
        <f>IF(OR($M1137=PL①!$A$25,$M1137=PL①!$A$26,$M1137=PL①!$A$28,$M1137=PL①!$A$29),1,0)</f>
        <v>0</v>
      </c>
      <c r="FF1137" s="21">
        <f t="shared" si="263"/>
        <v>0</v>
      </c>
      <c r="FG1137" s="21">
        <f t="shared" si="264"/>
        <v>0</v>
      </c>
      <c r="FH1137" s="21">
        <f>IF(AND($AG1137=PL①!$H$29,OR(入力①申請書項目!$M1137=PL①!$A$25,入力①申請書項目!$M1137=PL①!$A$26,入力①申請書項目!$M1137=PL①!$A$27)),1,0)</f>
        <v>0</v>
      </c>
      <c r="FI1137" s="21">
        <f>IF(AND($O$69=PL②!$G$1,入力①申請書項目!$AG1137=PL①!$H$26,OR(入力①申請書項目!$M1137=PL①!$A$25,入力①申請書項目!$M1137=PL①!$A$26,入力①申請書項目!$M1137=PL①!$A$28,入力①申請書項目!$M1137=PL①!$A$29)),1,0)</f>
        <v>0</v>
      </c>
      <c r="FJ1137" s="21">
        <f>IF(AND($AT1137=PL①!$D$26,OR(入力①申請書項目!$M1137=PL①!$A$25,入力①申請書項目!$M1137=PL①!$A$26,入力①申請書項目!$M1137=PL①!$A$27)),1,0)</f>
        <v>0</v>
      </c>
      <c r="FL1137" s="37" t="str">
        <f t="shared" si="265"/>
        <v/>
      </c>
      <c r="FM1137" s="37" t="str">
        <f t="shared" si="266"/>
        <v/>
      </c>
      <c r="FN1137" s="37" t="str">
        <f t="shared" si="267"/>
        <v/>
      </c>
      <c r="FO1137" s="37" t="str">
        <f t="shared" si="268"/>
        <v/>
      </c>
      <c r="FP1137" s="37" t="str">
        <f t="shared" si="269"/>
        <v/>
      </c>
      <c r="FR1137" s="54">
        <f t="shared" si="270"/>
        <v>1</v>
      </c>
      <c r="FS1137" s="54" t="str">
        <f t="shared" si="271"/>
        <v/>
      </c>
    </row>
    <row r="1138" spans="4:175">
      <c r="D1138" s="410">
        <v>970</v>
      </c>
      <c r="E1138" s="842"/>
      <c r="F1138" s="843"/>
      <c r="G1138" s="842"/>
      <c r="H1138" s="843"/>
      <c r="I1138" s="843"/>
      <c r="J1138" s="842"/>
      <c r="K1138" s="843"/>
      <c r="L1138" s="843"/>
      <c r="M1138" s="842"/>
      <c r="N1138" s="842"/>
      <c r="O1138" s="842"/>
      <c r="P1138" s="842"/>
      <c r="Q1138" s="853"/>
      <c r="R1138" s="853"/>
      <c r="S1138" s="853"/>
      <c r="T1138" s="853"/>
      <c r="U1138" s="853"/>
      <c r="V1138" s="853"/>
      <c r="W1138" s="853"/>
      <c r="X1138" s="853"/>
      <c r="Y1138" s="853"/>
      <c r="Z1138" s="853"/>
      <c r="AA1138" s="835"/>
      <c r="AB1138" s="836"/>
      <c r="AC1138" s="836"/>
      <c r="AD1138" s="840"/>
      <c r="AE1138" s="840"/>
      <c r="AF1138" s="841"/>
      <c r="AG1138" s="850"/>
      <c r="AH1138" s="851"/>
      <c r="AI1138" s="851"/>
      <c r="AJ1138" s="852"/>
      <c r="AK1138" s="839"/>
      <c r="AL1138" s="839"/>
      <c r="AM1138" s="839"/>
      <c r="AN1138" s="854"/>
      <c r="AO1138" s="840"/>
      <c r="AP1138" s="849">
        <f t="shared" si="272"/>
        <v>0</v>
      </c>
      <c r="AQ1138" s="849"/>
      <c r="AR1138" s="849"/>
      <c r="AS1138" s="849"/>
      <c r="AT1138" s="847"/>
      <c r="AU1138" s="848"/>
      <c r="AV1138" s="834"/>
      <c r="AW1138" s="834"/>
      <c r="AX1138" s="834"/>
      <c r="AY1138" s="834"/>
      <c r="AZ1138" s="834"/>
      <c r="BA1138" s="834"/>
      <c r="BB1138" s="834"/>
      <c r="BC1138" s="834"/>
      <c r="BD1138" s="844"/>
      <c r="BE1138" s="845"/>
      <c r="BF1138" s="846"/>
      <c r="BG1138" s="842"/>
      <c r="BH1138" s="843"/>
      <c r="BI1138" s="843"/>
      <c r="ET1138" s="33"/>
      <c r="EU1138" s="37">
        <f t="shared" si="259"/>
        <v>0</v>
      </c>
      <c r="EV1138" s="37" t="str">
        <f t="shared" si="260"/>
        <v/>
      </c>
      <c r="EX1138" s="21">
        <f>IF(AND(OR($M1138=PL①!$A$25,$M1138=PL①!$A$26,$M1138=PL①!$A$27),OR($AG1138=PL①!$H$26,$AG1138=PL①!$H$27,$AG1138=PL①!$H$28)),1,0)</f>
        <v>0</v>
      </c>
      <c r="EY1138" s="21">
        <f t="shared" si="261"/>
        <v>0</v>
      </c>
      <c r="EZ1138" s="112">
        <f>IF($EY1138=0,1,IF($O$73="",0,VLOOKUP($O$73,PL②!$A$58:$P$1517,$EY1138))+IF($AD$73="",0,VLOOKUP($AD$73,PL②!$A$58:$P$1517,$EY1138))+IF($AS$73="",0,VLOOKUP($AS$73,PL②!$A$58:$P$1517,$EY1138)))</f>
        <v>1</v>
      </c>
      <c r="FA1138" s="21" t="str">
        <f t="shared" si="262"/>
        <v/>
      </c>
      <c r="FB1138" s="112"/>
      <c r="FC1138" s="21">
        <f>IF(OR($M1138=PL①!$A$25,$M1138=PL①!$A$26,$M1138=PL①!$A$28,$M1138=PL①!$A$29),1,0)</f>
        <v>0</v>
      </c>
      <c r="FF1138" s="21">
        <f t="shared" si="263"/>
        <v>0</v>
      </c>
      <c r="FG1138" s="21">
        <f t="shared" si="264"/>
        <v>0</v>
      </c>
      <c r="FH1138" s="21">
        <f>IF(AND($AG1138=PL①!$H$29,OR(入力①申請書項目!$M1138=PL①!$A$25,入力①申請書項目!$M1138=PL①!$A$26,入力①申請書項目!$M1138=PL①!$A$27)),1,0)</f>
        <v>0</v>
      </c>
      <c r="FI1138" s="21">
        <f>IF(AND($O$69=PL②!$G$1,入力①申請書項目!$AG1138=PL①!$H$26,OR(入力①申請書項目!$M1138=PL①!$A$25,入力①申請書項目!$M1138=PL①!$A$26,入力①申請書項目!$M1138=PL①!$A$28,入力①申請書項目!$M1138=PL①!$A$29)),1,0)</f>
        <v>0</v>
      </c>
      <c r="FJ1138" s="21">
        <f>IF(AND($AT1138=PL①!$D$26,OR(入力①申請書項目!$M1138=PL①!$A$25,入力①申請書項目!$M1138=PL①!$A$26,入力①申請書項目!$M1138=PL①!$A$27)),1,0)</f>
        <v>0</v>
      </c>
      <c r="FL1138" s="37" t="str">
        <f t="shared" si="265"/>
        <v/>
      </c>
      <c r="FM1138" s="37" t="str">
        <f t="shared" si="266"/>
        <v/>
      </c>
      <c r="FN1138" s="37" t="str">
        <f t="shared" si="267"/>
        <v/>
      </c>
      <c r="FO1138" s="37" t="str">
        <f t="shared" si="268"/>
        <v/>
      </c>
      <c r="FP1138" s="37" t="str">
        <f t="shared" si="269"/>
        <v/>
      </c>
      <c r="FR1138" s="54">
        <f t="shared" si="270"/>
        <v>1</v>
      </c>
      <c r="FS1138" s="54" t="str">
        <f t="shared" si="271"/>
        <v/>
      </c>
    </row>
    <row r="1139" spans="4:175">
      <c r="D1139" s="410">
        <v>971</v>
      </c>
      <c r="E1139" s="842"/>
      <c r="F1139" s="843"/>
      <c r="G1139" s="842"/>
      <c r="H1139" s="843"/>
      <c r="I1139" s="843"/>
      <c r="J1139" s="842"/>
      <c r="K1139" s="843"/>
      <c r="L1139" s="843"/>
      <c r="M1139" s="842"/>
      <c r="N1139" s="842"/>
      <c r="O1139" s="842"/>
      <c r="P1139" s="842"/>
      <c r="Q1139" s="853"/>
      <c r="R1139" s="853"/>
      <c r="S1139" s="853"/>
      <c r="T1139" s="853"/>
      <c r="U1139" s="853"/>
      <c r="V1139" s="853"/>
      <c r="W1139" s="853"/>
      <c r="X1139" s="853"/>
      <c r="Y1139" s="853"/>
      <c r="Z1139" s="853"/>
      <c r="AA1139" s="835"/>
      <c r="AB1139" s="836"/>
      <c r="AC1139" s="836"/>
      <c r="AD1139" s="841"/>
      <c r="AE1139" s="853"/>
      <c r="AF1139" s="853"/>
      <c r="AG1139" s="842"/>
      <c r="AH1139" s="842"/>
      <c r="AI1139" s="842"/>
      <c r="AJ1139" s="842"/>
      <c r="AK1139" s="839"/>
      <c r="AL1139" s="839"/>
      <c r="AM1139" s="839"/>
      <c r="AN1139" s="853"/>
      <c r="AO1139" s="853"/>
      <c r="AP1139" s="849">
        <f t="shared" si="272"/>
        <v>0</v>
      </c>
      <c r="AQ1139" s="849"/>
      <c r="AR1139" s="849"/>
      <c r="AS1139" s="849"/>
      <c r="AT1139" s="855"/>
      <c r="AU1139" s="855"/>
      <c r="AV1139" s="834"/>
      <c r="AW1139" s="834"/>
      <c r="AX1139" s="834"/>
      <c r="AY1139" s="834"/>
      <c r="AZ1139" s="834"/>
      <c r="BA1139" s="834"/>
      <c r="BB1139" s="834"/>
      <c r="BC1139" s="834"/>
      <c r="BD1139" s="834"/>
      <c r="BE1139" s="834"/>
      <c r="BF1139" s="834"/>
      <c r="BG1139" s="842"/>
      <c r="BH1139" s="843"/>
      <c r="BI1139" s="843"/>
      <c r="ET1139" s="33"/>
      <c r="EU1139" s="37">
        <f t="shared" si="259"/>
        <v>0</v>
      </c>
      <c r="EV1139" s="37" t="str">
        <f t="shared" si="260"/>
        <v/>
      </c>
      <c r="EX1139" s="21">
        <f>IF(AND(OR($M1139=PL①!$A$25,$M1139=PL①!$A$26,$M1139=PL①!$A$27),OR($AG1139=PL①!$H$26,$AG1139=PL①!$H$27,$AG1139=PL①!$H$28)),1,0)</f>
        <v>0</v>
      </c>
      <c r="EY1139" s="21">
        <f t="shared" si="261"/>
        <v>0</v>
      </c>
      <c r="EZ1139" s="112">
        <f>IF($EY1139=0,1,IF($O$73="",0,VLOOKUP($O$73,PL②!$A$58:$P$1517,$EY1139))+IF($AD$73="",0,VLOOKUP($AD$73,PL②!$A$58:$P$1517,$EY1139))+IF($AS$73="",0,VLOOKUP($AS$73,PL②!$A$58:$P$1517,$EY1139)))</f>
        <v>1</v>
      </c>
      <c r="FA1139" s="21" t="str">
        <f t="shared" si="262"/>
        <v/>
      </c>
      <c r="FB1139" s="112"/>
      <c r="FC1139" s="21">
        <f>IF(OR($M1139=PL①!$A$25,$M1139=PL①!$A$26,$M1139=PL①!$A$28,$M1139=PL①!$A$29),1,0)</f>
        <v>0</v>
      </c>
      <c r="FF1139" s="21">
        <f t="shared" si="263"/>
        <v>0</v>
      </c>
      <c r="FG1139" s="21">
        <f t="shared" si="264"/>
        <v>0</v>
      </c>
      <c r="FH1139" s="21">
        <f>IF(AND($AG1139=PL①!$H$29,OR(入力①申請書項目!$M1139=PL①!$A$25,入力①申請書項目!$M1139=PL①!$A$26,入力①申請書項目!$M1139=PL①!$A$27)),1,0)</f>
        <v>0</v>
      </c>
      <c r="FI1139" s="21">
        <f>IF(AND($O$69=PL②!$G$1,入力①申請書項目!$AG1139=PL①!$H$26,OR(入力①申請書項目!$M1139=PL①!$A$25,入力①申請書項目!$M1139=PL①!$A$26,入力①申請書項目!$M1139=PL①!$A$28,入力①申請書項目!$M1139=PL①!$A$29)),1,0)</f>
        <v>0</v>
      </c>
      <c r="FJ1139" s="21">
        <f>IF(AND($AT1139=PL①!$D$26,OR(入力①申請書項目!$M1139=PL①!$A$25,入力①申請書項目!$M1139=PL①!$A$26,入力①申請書項目!$M1139=PL①!$A$27)),1,0)</f>
        <v>0</v>
      </c>
      <c r="FL1139" s="37" t="str">
        <f t="shared" si="265"/>
        <v/>
      </c>
      <c r="FM1139" s="37" t="str">
        <f t="shared" si="266"/>
        <v/>
      </c>
      <c r="FN1139" s="37" t="str">
        <f t="shared" si="267"/>
        <v/>
      </c>
      <c r="FO1139" s="37" t="str">
        <f t="shared" si="268"/>
        <v/>
      </c>
      <c r="FP1139" s="37" t="str">
        <f t="shared" si="269"/>
        <v/>
      </c>
      <c r="FR1139" s="54">
        <f t="shared" si="270"/>
        <v>1</v>
      </c>
      <c r="FS1139" s="54" t="str">
        <f t="shared" si="271"/>
        <v/>
      </c>
    </row>
    <row r="1140" spans="4:175">
      <c r="D1140" s="410">
        <v>972</v>
      </c>
      <c r="E1140" s="842"/>
      <c r="F1140" s="843"/>
      <c r="G1140" s="842"/>
      <c r="H1140" s="843"/>
      <c r="I1140" s="843"/>
      <c r="J1140" s="842"/>
      <c r="K1140" s="843"/>
      <c r="L1140" s="843"/>
      <c r="M1140" s="842"/>
      <c r="N1140" s="842"/>
      <c r="O1140" s="842"/>
      <c r="P1140" s="842"/>
      <c r="Q1140" s="853"/>
      <c r="R1140" s="853"/>
      <c r="S1140" s="853"/>
      <c r="T1140" s="853"/>
      <c r="U1140" s="853"/>
      <c r="V1140" s="853"/>
      <c r="W1140" s="853"/>
      <c r="X1140" s="853"/>
      <c r="Y1140" s="853"/>
      <c r="Z1140" s="853"/>
      <c r="AA1140" s="837"/>
      <c r="AB1140" s="838"/>
      <c r="AC1140" s="838"/>
      <c r="AD1140" s="841"/>
      <c r="AE1140" s="853"/>
      <c r="AF1140" s="853"/>
      <c r="AG1140" s="842"/>
      <c r="AH1140" s="842"/>
      <c r="AI1140" s="842"/>
      <c r="AJ1140" s="842"/>
      <c r="AK1140" s="839"/>
      <c r="AL1140" s="839"/>
      <c r="AM1140" s="839"/>
      <c r="AN1140" s="853"/>
      <c r="AO1140" s="853"/>
      <c r="AP1140" s="849">
        <f t="shared" si="272"/>
        <v>0</v>
      </c>
      <c r="AQ1140" s="849"/>
      <c r="AR1140" s="849"/>
      <c r="AS1140" s="849"/>
      <c r="AT1140" s="855"/>
      <c r="AU1140" s="855"/>
      <c r="AV1140" s="834"/>
      <c r="AW1140" s="834"/>
      <c r="AX1140" s="834"/>
      <c r="AY1140" s="834"/>
      <c r="AZ1140" s="834"/>
      <c r="BA1140" s="834"/>
      <c r="BB1140" s="834"/>
      <c r="BC1140" s="834"/>
      <c r="BD1140" s="834"/>
      <c r="BE1140" s="834"/>
      <c r="BF1140" s="834"/>
      <c r="BG1140" s="842"/>
      <c r="BH1140" s="843"/>
      <c r="BI1140" s="843"/>
      <c r="ET1140" s="33"/>
      <c r="EU1140" s="37">
        <f t="shared" si="259"/>
        <v>0</v>
      </c>
      <c r="EV1140" s="37" t="str">
        <f t="shared" si="260"/>
        <v/>
      </c>
      <c r="EX1140" s="21">
        <f>IF(AND(OR($M1140=PL①!$A$25,$M1140=PL①!$A$26,$M1140=PL①!$A$27),OR($AG1140=PL①!$H$26,$AG1140=PL①!$H$27,$AG1140=PL①!$H$28)),1,0)</f>
        <v>0</v>
      </c>
      <c r="EY1140" s="21">
        <f t="shared" si="261"/>
        <v>0</v>
      </c>
      <c r="EZ1140" s="112">
        <f>IF($EY1140=0,1,IF($O$73="",0,VLOOKUP($O$73,PL②!$A$58:$P$1517,$EY1140))+IF($AD$73="",0,VLOOKUP($AD$73,PL②!$A$58:$P$1517,$EY1140))+IF($AS$73="",0,VLOOKUP($AS$73,PL②!$A$58:$P$1517,$EY1140)))</f>
        <v>1</v>
      </c>
      <c r="FA1140" s="21" t="str">
        <f t="shared" si="262"/>
        <v/>
      </c>
      <c r="FB1140" s="112"/>
      <c r="FC1140" s="21">
        <f>IF(OR($M1140=PL①!$A$25,$M1140=PL①!$A$26,$M1140=PL①!$A$28,$M1140=PL①!$A$29),1,0)</f>
        <v>0</v>
      </c>
      <c r="FF1140" s="21">
        <f t="shared" si="263"/>
        <v>0</v>
      </c>
      <c r="FG1140" s="21">
        <f t="shared" si="264"/>
        <v>0</v>
      </c>
      <c r="FH1140" s="21">
        <f>IF(AND($AG1140=PL①!$H$29,OR(入力①申請書項目!$M1140=PL①!$A$25,入力①申請書項目!$M1140=PL①!$A$26,入力①申請書項目!$M1140=PL①!$A$27)),1,0)</f>
        <v>0</v>
      </c>
      <c r="FI1140" s="21">
        <f>IF(AND($O$69=PL②!$G$1,入力①申請書項目!$AG1140=PL①!$H$26,OR(入力①申請書項目!$M1140=PL①!$A$25,入力①申請書項目!$M1140=PL①!$A$26,入力①申請書項目!$M1140=PL①!$A$28,入力①申請書項目!$M1140=PL①!$A$29)),1,0)</f>
        <v>0</v>
      </c>
      <c r="FJ1140" s="21">
        <f>IF(AND($AT1140=PL①!$D$26,OR(入力①申請書項目!$M1140=PL①!$A$25,入力①申請書項目!$M1140=PL①!$A$26,入力①申請書項目!$M1140=PL①!$A$27)),1,0)</f>
        <v>0</v>
      </c>
      <c r="FL1140" s="37" t="str">
        <f t="shared" si="265"/>
        <v/>
      </c>
      <c r="FM1140" s="37" t="str">
        <f t="shared" si="266"/>
        <v/>
      </c>
      <c r="FN1140" s="37" t="str">
        <f t="shared" si="267"/>
        <v/>
      </c>
      <c r="FO1140" s="37" t="str">
        <f t="shared" si="268"/>
        <v/>
      </c>
      <c r="FP1140" s="37" t="str">
        <f t="shared" si="269"/>
        <v/>
      </c>
      <c r="FR1140" s="54">
        <f t="shared" si="270"/>
        <v>1</v>
      </c>
      <c r="FS1140" s="54" t="str">
        <f t="shared" si="271"/>
        <v/>
      </c>
    </row>
    <row r="1141" spans="4:175">
      <c r="D1141" s="410">
        <v>973</v>
      </c>
      <c r="E1141" s="842"/>
      <c r="F1141" s="843"/>
      <c r="G1141" s="842"/>
      <c r="H1141" s="843"/>
      <c r="I1141" s="843"/>
      <c r="J1141" s="842"/>
      <c r="K1141" s="843"/>
      <c r="L1141" s="843"/>
      <c r="M1141" s="842"/>
      <c r="N1141" s="842"/>
      <c r="O1141" s="842"/>
      <c r="P1141" s="842"/>
      <c r="Q1141" s="853"/>
      <c r="R1141" s="853"/>
      <c r="S1141" s="853"/>
      <c r="T1141" s="853"/>
      <c r="U1141" s="853"/>
      <c r="V1141" s="853"/>
      <c r="W1141" s="853"/>
      <c r="X1141" s="853"/>
      <c r="Y1141" s="853"/>
      <c r="Z1141" s="853"/>
      <c r="AA1141" s="835"/>
      <c r="AB1141" s="836"/>
      <c r="AC1141" s="836"/>
      <c r="AD1141" s="840"/>
      <c r="AE1141" s="840"/>
      <c r="AF1141" s="841"/>
      <c r="AG1141" s="850"/>
      <c r="AH1141" s="851"/>
      <c r="AI1141" s="851"/>
      <c r="AJ1141" s="852"/>
      <c r="AK1141" s="839"/>
      <c r="AL1141" s="839"/>
      <c r="AM1141" s="839"/>
      <c r="AN1141" s="854"/>
      <c r="AO1141" s="840"/>
      <c r="AP1141" s="849">
        <f t="shared" si="272"/>
        <v>0</v>
      </c>
      <c r="AQ1141" s="849"/>
      <c r="AR1141" s="849"/>
      <c r="AS1141" s="849"/>
      <c r="AT1141" s="847"/>
      <c r="AU1141" s="848"/>
      <c r="AV1141" s="834"/>
      <c r="AW1141" s="834"/>
      <c r="AX1141" s="834"/>
      <c r="AY1141" s="834"/>
      <c r="AZ1141" s="834"/>
      <c r="BA1141" s="834"/>
      <c r="BB1141" s="834"/>
      <c r="BC1141" s="834"/>
      <c r="BD1141" s="844"/>
      <c r="BE1141" s="845"/>
      <c r="BF1141" s="846"/>
      <c r="BG1141" s="842"/>
      <c r="BH1141" s="843"/>
      <c r="BI1141" s="843"/>
      <c r="ET1141" s="33"/>
      <c r="EU1141" s="37">
        <f t="shared" si="259"/>
        <v>0</v>
      </c>
      <c r="EV1141" s="37" t="str">
        <f t="shared" si="260"/>
        <v/>
      </c>
      <c r="EX1141" s="21">
        <f>IF(AND(OR($M1141=PL①!$A$25,$M1141=PL①!$A$26,$M1141=PL①!$A$27),OR($AG1141=PL①!$H$26,$AG1141=PL①!$H$27,$AG1141=PL①!$H$28)),1,0)</f>
        <v>0</v>
      </c>
      <c r="EY1141" s="21">
        <f t="shared" si="261"/>
        <v>0</v>
      </c>
      <c r="EZ1141" s="112">
        <f>IF($EY1141=0,1,IF($O$73="",0,VLOOKUP($O$73,PL②!$A$58:$P$1517,$EY1141))+IF($AD$73="",0,VLOOKUP($AD$73,PL②!$A$58:$P$1517,$EY1141))+IF($AS$73="",0,VLOOKUP($AS$73,PL②!$A$58:$P$1517,$EY1141)))</f>
        <v>1</v>
      </c>
      <c r="FA1141" s="21" t="str">
        <f t="shared" si="262"/>
        <v/>
      </c>
      <c r="FB1141" s="112"/>
      <c r="FC1141" s="21">
        <f>IF(OR($M1141=PL①!$A$25,$M1141=PL①!$A$26,$M1141=PL①!$A$28,$M1141=PL①!$A$29),1,0)</f>
        <v>0</v>
      </c>
      <c r="FF1141" s="21">
        <f t="shared" si="263"/>
        <v>0</v>
      </c>
      <c r="FG1141" s="21">
        <f t="shared" si="264"/>
        <v>0</v>
      </c>
      <c r="FH1141" s="21">
        <f>IF(AND($AG1141=PL①!$H$29,OR(入力①申請書項目!$M1141=PL①!$A$25,入力①申請書項目!$M1141=PL①!$A$26,入力①申請書項目!$M1141=PL①!$A$27)),1,0)</f>
        <v>0</v>
      </c>
      <c r="FI1141" s="21">
        <f>IF(AND($O$69=PL②!$G$1,入力①申請書項目!$AG1141=PL①!$H$26,OR(入力①申請書項目!$M1141=PL①!$A$25,入力①申請書項目!$M1141=PL①!$A$26,入力①申請書項目!$M1141=PL①!$A$28,入力①申請書項目!$M1141=PL①!$A$29)),1,0)</f>
        <v>0</v>
      </c>
      <c r="FJ1141" s="21">
        <f>IF(AND($AT1141=PL①!$D$26,OR(入力①申請書項目!$M1141=PL①!$A$25,入力①申請書項目!$M1141=PL①!$A$26,入力①申請書項目!$M1141=PL①!$A$27)),1,0)</f>
        <v>0</v>
      </c>
      <c r="FL1141" s="37" t="str">
        <f t="shared" si="265"/>
        <v/>
      </c>
      <c r="FM1141" s="37" t="str">
        <f t="shared" si="266"/>
        <v/>
      </c>
      <c r="FN1141" s="37" t="str">
        <f t="shared" si="267"/>
        <v/>
      </c>
      <c r="FO1141" s="37" t="str">
        <f t="shared" si="268"/>
        <v/>
      </c>
      <c r="FP1141" s="37" t="str">
        <f t="shared" si="269"/>
        <v/>
      </c>
      <c r="FR1141" s="54">
        <f t="shared" si="270"/>
        <v>1</v>
      </c>
      <c r="FS1141" s="54" t="str">
        <f t="shared" si="271"/>
        <v/>
      </c>
    </row>
    <row r="1142" spans="4:175">
      <c r="D1142" s="410">
        <v>974</v>
      </c>
      <c r="E1142" s="842"/>
      <c r="F1142" s="843"/>
      <c r="G1142" s="842"/>
      <c r="H1142" s="843"/>
      <c r="I1142" s="843"/>
      <c r="J1142" s="842"/>
      <c r="K1142" s="843"/>
      <c r="L1142" s="843"/>
      <c r="M1142" s="842"/>
      <c r="N1142" s="842"/>
      <c r="O1142" s="842"/>
      <c r="P1142" s="842"/>
      <c r="Q1142" s="853"/>
      <c r="R1142" s="853"/>
      <c r="S1142" s="853"/>
      <c r="T1142" s="853"/>
      <c r="U1142" s="853"/>
      <c r="V1142" s="853"/>
      <c r="W1142" s="853"/>
      <c r="X1142" s="853"/>
      <c r="Y1142" s="853"/>
      <c r="Z1142" s="853"/>
      <c r="AA1142" s="835"/>
      <c r="AB1142" s="836"/>
      <c r="AC1142" s="836"/>
      <c r="AD1142" s="841"/>
      <c r="AE1142" s="853"/>
      <c r="AF1142" s="853"/>
      <c r="AG1142" s="842"/>
      <c r="AH1142" s="842"/>
      <c r="AI1142" s="842"/>
      <c r="AJ1142" s="842"/>
      <c r="AK1142" s="839"/>
      <c r="AL1142" s="839"/>
      <c r="AM1142" s="839"/>
      <c r="AN1142" s="853"/>
      <c r="AO1142" s="853"/>
      <c r="AP1142" s="849">
        <f t="shared" si="272"/>
        <v>0</v>
      </c>
      <c r="AQ1142" s="849"/>
      <c r="AR1142" s="849"/>
      <c r="AS1142" s="849"/>
      <c r="AT1142" s="855"/>
      <c r="AU1142" s="855"/>
      <c r="AV1142" s="834"/>
      <c r="AW1142" s="834"/>
      <c r="AX1142" s="834"/>
      <c r="AY1142" s="834"/>
      <c r="AZ1142" s="834"/>
      <c r="BA1142" s="834"/>
      <c r="BB1142" s="834"/>
      <c r="BC1142" s="834"/>
      <c r="BD1142" s="834"/>
      <c r="BE1142" s="834"/>
      <c r="BF1142" s="834"/>
      <c r="BG1142" s="842"/>
      <c r="BH1142" s="843"/>
      <c r="BI1142" s="843"/>
      <c r="ET1142" s="33"/>
      <c r="EU1142" s="37">
        <f t="shared" si="259"/>
        <v>0</v>
      </c>
      <c r="EV1142" s="37" t="str">
        <f t="shared" si="260"/>
        <v/>
      </c>
      <c r="EX1142" s="21">
        <f>IF(AND(OR($M1142=PL①!$A$25,$M1142=PL①!$A$26,$M1142=PL①!$A$27),OR($AG1142=PL①!$H$26,$AG1142=PL①!$H$27,$AG1142=PL①!$H$28)),1,0)</f>
        <v>0</v>
      </c>
      <c r="EY1142" s="21">
        <f t="shared" si="261"/>
        <v>0</v>
      </c>
      <c r="EZ1142" s="112">
        <f>IF($EY1142=0,1,IF($O$73="",0,VLOOKUP($O$73,PL②!$A$58:$P$1517,$EY1142))+IF($AD$73="",0,VLOOKUP($AD$73,PL②!$A$58:$P$1517,$EY1142))+IF($AS$73="",0,VLOOKUP($AS$73,PL②!$A$58:$P$1517,$EY1142)))</f>
        <v>1</v>
      </c>
      <c r="FA1142" s="21" t="str">
        <f t="shared" si="262"/>
        <v/>
      </c>
      <c r="FB1142" s="112"/>
      <c r="FC1142" s="21">
        <f>IF(OR($M1142=PL①!$A$25,$M1142=PL①!$A$26,$M1142=PL①!$A$28,$M1142=PL①!$A$29),1,0)</f>
        <v>0</v>
      </c>
      <c r="FF1142" s="21">
        <f t="shared" si="263"/>
        <v>0</v>
      </c>
      <c r="FG1142" s="21">
        <f t="shared" si="264"/>
        <v>0</v>
      </c>
      <c r="FH1142" s="21">
        <f>IF(AND($AG1142=PL①!$H$29,OR(入力①申請書項目!$M1142=PL①!$A$25,入力①申請書項目!$M1142=PL①!$A$26,入力①申請書項目!$M1142=PL①!$A$27)),1,0)</f>
        <v>0</v>
      </c>
      <c r="FI1142" s="21">
        <f>IF(AND($O$69=PL②!$G$1,入力①申請書項目!$AG1142=PL①!$H$26,OR(入力①申請書項目!$M1142=PL①!$A$25,入力①申請書項目!$M1142=PL①!$A$26,入力①申請書項目!$M1142=PL①!$A$28,入力①申請書項目!$M1142=PL①!$A$29)),1,0)</f>
        <v>0</v>
      </c>
      <c r="FJ1142" s="21">
        <f>IF(AND($AT1142=PL①!$D$26,OR(入力①申請書項目!$M1142=PL①!$A$25,入力①申請書項目!$M1142=PL①!$A$26,入力①申請書項目!$M1142=PL①!$A$27)),1,0)</f>
        <v>0</v>
      </c>
      <c r="FL1142" s="37" t="str">
        <f t="shared" si="265"/>
        <v/>
      </c>
      <c r="FM1142" s="37" t="str">
        <f t="shared" si="266"/>
        <v/>
      </c>
      <c r="FN1142" s="37" t="str">
        <f t="shared" si="267"/>
        <v/>
      </c>
      <c r="FO1142" s="37" t="str">
        <f t="shared" si="268"/>
        <v/>
      </c>
      <c r="FP1142" s="37" t="str">
        <f t="shared" si="269"/>
        <v/>
      </c>
      <c r="FR1142" s="54">
        <f t="shared" si="270"/>
        <v>1</v>
      </c>
      <c r="FS1142" s="54" t="str">
        <f t="shared" si="271"/>
        <v/>
      </c>
    </row>
    <row r="1143" spans="4:175">
      <c r="D1143" s="410">
        <v>975</v>
      </c>
      <c r="E1143" s="842"/>
      <c r="F1143" s="843"/>
      <c r="G1143" s="842"/>
      <c r="H1143" s="843"/>
      <c r="I1143" s="843"/>
      <c r="J1143" s="842"/>
      <c r="K1143" s="843"/>
      <c r="L1143" s="843"/>
      <c r="M1143" s="842"/>
      <c r="N1143" s="842"/>
      <c r="O1143" s="842"/>
      <c r="P1143" s="842"/>
      <c r="Q1143" s="853"/>
      <c r="R1143" s="853"/>
      <c r="S1143" s="853"/>
      <c r="T1143" s="853"/>
      <c r="U1143" s="853"/>
      <c r="V1143" s="853"/>
      <c r="W1143" s="853"/>
      <c r="X1143" s="853"/>
      <c r="Y1143" s="853"/>
      <c r="Z1143" s="853"/>
      <c r="AA1143" s="837"/>
      <c r="AB1143" s="838"/>
      <c r="AC1143" s="838"/>
      <c r="AD1143" s="841"/>
      <c r="AE1143" s="853"/>
      <c r="AF1143" s="853"/>
      <c r="AG1143" s="842"/>
      <c r="AH1143" s="842"/>
      <c r="AI1143" s="842"/>
      <c r="AJ1143" s="842"/>
      <c r="AK1143" s="839"/>
      <c r="AL1143" s="839"/>
      <c r="AM1143" s="839"/>
      <c r="AN1143" s="853"/>
      <c r="AO1143" s="853"/>
      <c r="AP1143" s="849">
        <f t="shared" si="272"/>
        <v>0</v>
      </c>
      <c r="AQ1143" s="849"/>
      <c r="AR1143" s="849"/>
      <c r="AS1143" s="849"/>
      <c r="AT1143" s="855"/>
      <c r="AU1143" s="855"/>
      <c r="AV1143" s="834"/>
      <c r="AW1143" s="834"/>
      <c r="AX1143" s="834"/>
      <c r="AY1143" s="834"/>
      <c r="AZ1143" s="834"/>
      <c r="BA1143" s="834"/>
      <c r="BB1143" s="834"/>
      <c r="BC1143" s="834"/>
      <c r="BD1143" s="834"/>
      <c r="BE1143" s="834"/>
      <c r="BF1143" s="834"/>
      <c r="BG1143" s="842"/>
      <c r="BH1143" s="843"/>
      <c r="BI1143" s="843"/>
      <c r="ET1143" s="33"/>
      <c r="EU1143" s="37">
        <f t="shared" si="259"/>
        <v>0</v>
      </c>
      <c r="EV1143" s="37" t="str">
        <f t="shared" si="260"/>
        <v/>
      </c>
      <c r="EX1143" s="21">
        <f>IF(AND(OR($M1143=PL①!$A$25,$M1143=PL①!$A$26,$M1143=PL①!$A$27),OR($AG1143=PL①!$H$26,$AG1143=PL①!$H$27,$AG1143=PL①!$H$28)),1,0)</f>
        <v>0</v>
      </c>
      <c r="EY1143" s="21">
        <f t="shared" si="261"/>
        <v>0</v>
      </c>
      <c r="EZ1143" s="112">
        <f>IF($EY1143=0,1,IF($O$73="",0,VLOOKUP($O$73,PL②!$A$58:$P$1517,$EY1143))+IF($AD$73="",0,VLOOKUP($AD$73,PL②!$A$58:$P$1517,$EY1143))+IF($AS$73="",0,VLOOKUP($AS$73,PL②!$A$58:$P$1517,$EY1143)))</f>
        <v>1</v>
      </c>
      <c r="FA1143" s="21" t="str">
        <f t="shared" si="262"/>
        <v/>
      </c>
      <c r="FB1143" s="112"/>
      <c r="FC1143" s="21">
        <f>IF(OR($M1143=PL①!$A$25,$M1143=PL①!$A$26,$M1143=PL①!$A$28,$M1143=PL①!$A$29),1,0)</f>
        <v>0</v>
      </c>
      <c r="FF1143" s="21">
        <f t="shared" si="263"/>
        <v>0</v>
      </c>
      <c r="FG1143" s="21">
        <f t="shared" si="264"/>
        <v>0</v>
      </c>
      <c r="FH1143" s="21">
        <f>IF(AND($AG1143=PL①!$H$29,OR(入力①申請書項目!$M1143=PL①!$A$25,入力①申請書項目!$M1143=PL①!$A$26,入力①申請書項目!$M1143=PL①!$A$27)),1,0)</f>
        <v>0</v>
      </c>
      <c r="FI1143" s="21">
        <f>IF(AND($O$69=PL②!$G$1,入力①申請書項目!$AG1143=PL①!$H$26,OR(入力①申請書項目!$M1143=PL①!$A$25,入力①申請書項目!$M1143=PL①!$A$26,入力①申請書項目!$M1143=PL①!$A$28,入力①申請書項目!$M1143=PL①!$A$29)),1,0)</f>
        <v>0</v>
      </c>
      <c r="FJ1143" s="21">
        <f>IF(AND($AT1143=PL①!$D$26,OR(入力①申請書項目!$M1143=PL①!$A$25,入力①申請書項目!$M1143=PL①!$A$26,入力①申請書項目!$M1143=PL①!$A$27)),1,0)</f>
        <v>0</v>
      </c>
      <c r="FL1143" s="37" t="str">
        <f t="shared" si="265"/>
        <v/>
      </c>
      <c r="FM1143" s="37" t="str">
        <f t="shared" si="266"/>
        <v/>
      </c>
      <c r="FN1143" s="37" t="str">
        <f t="shared" si="267"/>
        <v/>
      </c>
      <c r="FO1143" s="37" t="str">
        <f t="shared" si="268"/>
        <v/>
      </c>
      <c r="FP1143" s="37" t="str">
        <f t="shared" si="269"/>
        <v/>
      </c>
      <c r="FR1143" s="54">
        <f t="shared" si="270"/>
        <v>1</v>
      </c>
      <c r="FS1143" s="54" t="str">
        <f t="shared" si="271"/>
        <v/>
      </c>
    </row>
    <row r="1144" spans="4:175">
      <c r="D1144" s="410">
        <v>976</v>
      </c>
      <c r="E1144" s="842"/>
      <c r="F1144" s="843"/>
      <c r="G1144" s="842"/>
      <c r="H1144" s="843"/>
      <c r="I1144" s="843"/>
      <c r="J1144" s="842"/>
      <c r="K1144" s="843"/>
      <c r="L1144" s="843"/>
      <c r="M1144" s="842"/>
      <c r="N1144" s="842"/>
      <c r="O1144" s="842"/>
      <c r="P1144" s="842"/>
      <c r="Q1144" s="853"/>
      <c r="R1144" s="853"/>
      <c r="S1144" s="853"/>
      <c r="T1144" s="853"/>
      <c r="U1144" s="853"/>
      <c r="V1144" s="853"/>
      <c r="W1144" s="853"/>
      <c r="X1144" s="853"/>
      <c r="Y1144" s="853"/>
      <c r="Z1144" s="853"/>
      <c r="AA1144" s="835"/>
      <c r="AB1144" s="836"/>
      <c r="AC1144" s="836"/>
      <c r="AD1144" s="840"/>
      <c r="AE1144" s="840"/>
      <c r="AF1144" s="841"/>
      <c r="AG1144" s="850"/>
      <c r="AH1144" s="851"/>
      <c r="AI1144" s="851"/>
      <c r="AJ1144" s="852"/>
      <c r="AK1144" s="839"/>
      <c r="AL1144" s="839"/>
      <c r="AM1144" s="839"/>
      <c r="AN1144" s="854"/>
      <c r="AO1144" s="840"/>
      <c r="AP1144" s="849">
        <f t="shared" si="272"/>
        <v>0</v>
      </c>
      <c r="AQ1144" s="849"/>
      <c r="AR1144" s="849"/>
      <c r="AS1144" s="849"/>
      <c r="AT1144" s="847"/>
      <c r="AU1144" s="848"/>
      <c r="AV1144" s="834"/>
      <c r="AW1144" s="834"/>
      <c r="AX1144" s="834"/>
      <c r="AY1144" s="834"/>
      <c r="AZ1144" s="834"/>
      <c r="BA1144" s="834"/>
      <c r="BB1144" s="834"/>
      <c r="BC1144" s="834"/>
      <c r="BD1144" s="844"/>
      <c r="BE1144" s="845"/>
      <c r="BF1144" s="846"/>
      <c r="BG1144" s="842"/>
      <c r="BH1144" s="843"/>
      <c r="BI1144" s="843"/>
      <c r="ET1144" s="33"/>
      <c r="EU1144" s="37">
        <f t="shared" si="259"/>
        <v>0</v>
      </c>
      <c r="EV1144" s="37" t="str">
        <f t="shared" si="260"/>
        <v/>
      </c>
      <c r="EX1144" s="21">
        <f>IF(AND(OR($M1144=PL①!$A$25,$M1144=PL①!$A$26,$M1144=PL①!$A$27),OR($AG1144=PL①!$H$26,$AG1144=PL①!$H$27,$AG1144=PL①!$H$28)),1,0)</f>
        <v>0</v>
      </c>
      <c r="EY1144" s="21">
        <f t="shared" si="261"/>
        <v>0</v>
      </c>
      <c r="EZ1144" s="112">
        <f>IF($EY1144=0,1,IF($O$73="",0,VLOOKUP($O$73,PL②!$A$58:$P$1517,$EY1144))+IF($AD$73="",0,VLOOKUP($AD$73,PL②!$A$58:$P$1517,$EY1144))+IF($AS$73="",0,VLOOKUP($AS$73,PL②!$A$58:$P$1517,$EY1144)))</f>
        <v>1</v>
      </c>
      <c r="FA1144" s="21" t="str">
        <f t="shared" si="262"/>
        <v/>
      </c>
      <c r="FB1144" s="112"/>
      <c r="FC1144" s="21">
        <f>IF(OR($M1144=PL①!$A$25,$M1144=PL①!$A$26,$M1144=PL①!$A$28,$M1144=PL①!$A$29),1,0)</f>
        <v>0</v>
      </c>
      <c r="FF1144" s="21">
        <f t="shared" si="263"/>
        <v>0</v>
      </c>
      <c r="FG1144" s="21">
        <f t="shared" si="264"/>
        <v>0</v>
      </c>
      <c r="FH1144" s="21">
        <f>IF(AND($AG1144=PL①!$H$29,OR(入力①申請書項目!$M1144=PL①!$A$25,入力①申請書項目!$M1144=PL①!$A$26,入力①申請書項目!$M1144=PL①!$A$27)),1,0)</f>
        <v>0</v>
      </c>
      <c r="FI1144" s="21">
        <f>IF(AND($O$69=PL②!$G$1,入力①申請書項目!$AG1144=PL①!$H$26,OR(入力①申請書項目!$M1144=PL①!$A$25,入力①申請書項目!$M1144=PL①!$A$26,入力①申請書項目!$M1144=PL①!$A$28,入力①申請書項目!$M1144=PL①!$A$29)),1,0)</f>
        <v>0</v>
      </c>
      <c r="FJ1144" s="21">
        <f>IF(AND($AT1144=PL①!$D$26,OR(入力①申請書項目!$M1144=PL①!$A$25,入力①申請書項目!$M1144=PL①!$A$26,入力①申請書項目!$M1144=PL①!$A$27)),1,0)</f>
        <v>0</v>
      </c>
      <c r="FL1144" s="37" t="str">
        <f t="shared" si="265"/>
        <v/>
      </c>
      <c r="FM1144" s="37" t="str">
        <f t="shared" si="266"/>
        <v/>
      </c>
      <c r="FN1144" s="37" t="str">
        <f t="shared" si="267"/>
        <v/>
      </c>
      <c r="FO1144" s="37" t="str">
        <f t="shared" si="268"/>
        <v/>
      </c>
      <c r="FP1144" s="37" t="str">
        <f t="shared" si="269"/>
        <v/>
      </c>
      <c r="FR1144" s="54">
        <f t="shared" si="270"/>
        <v>1</v>
      </c>
      <c r="FS1144" s="54" t="str">
        <f t="shared" si="271"/>
        <v/>
      </c>
    </row>
    <row r="1145" spans="4:175">
      <c r="D1145" s="410">
        <v>977</v>
      </c>
      <c r="E1145" s="842"/>
      <c r="F1145" s="843"/>
      <c r="G1145" s="842"/>
      <c r="H1145" s="843"/>
      <c r="I1145" s="843"/>
      <c r="J1145" s="842"/>
      <c r="K1145" s="843"/>
      <c r="L1145" s="843"/>
      <c r="M1145" s="842"/>
      <c r="N1145" s="842"/>
      <c r="O1145" s="842"/>
      <c r="P1145" s="842"/>
      <c r="Q1145" s="853"/>
      <c r="R1145" s="853"/>
      <c r="S1145" s="853"/>
      <c r="T1145" s="853"/>
      <c r="U1145" s="853"/>
      <c r="V1145" s="853"/>
      <c r="W1145" s="853"/>
      <c r="X1145" s="853"/>
      <c r="Y1145" s="853"/>
      <c r="Z1145" s="853"/>
      <c r="AA1145" s="835"/>
      <c r="AB1145" s="836"/>
      <c r="AC1145" s="836"/>
      <c r="AD1145" s="841"/>
      <c r="AE1145" s="853"/>
      <c r="AF1145" s="853"/>
      <c r="AG1145" s="842"/>
      <c r="AH1145" s="842"/>
      <c r="AI1145" s="842"/>
      <c r="AJ1145" s="842"/>
      <c r="AK1145" s="839"/>
      <c r="AL1145" s="839"/>
      <c r="AM1145" s="839"/>
      <c r="AN1145" s="853"/>
      <c r="AO1145" s="853"/>
      <c r="AP1145" s="849">
        <f t="shared" si="272"/>
        <v>0</v>
      </c>
      <c r="AQ1145" s="849"/>
      <c r="AR1145" s="849"/>
      <c r="AS1145" s="849"/>
      <c r="AT1145" s="855"/>
      <c r="AU1145" s="855"/>
      <c r="AV1145" s="834"/>
      <c r="AW1145" s="834"/>
      <c r="AX1145" s="834"/>
      <c r="AY1145" s="834"/>
      <c r="AZ1145" s="834"/>
      <c r="BA1145" s="834"/>
      <c r="BB1145" s="834"/>
      <c r="BC1145" s="834"/>
      <c r="BD1145" s="834"/>
      <c r="BE1145" s="834"/>
      <c r="BF1145" s="834"/>
      <c r="BG1145" s="842"/>
      <c r="BH1145" s="843"/>
      <c r="BI1145" s="843"/>
      <c r="ET1145" s="33"/>
      <c r="EU1145" s="37">
        <f t="shared" si="259"/>
        <v>0</v>
      </c>
      <c r="EV1145" s="37" t="str">
        <f t="shared" si="260"/>
        <v/>
      </c>
      <c r="EX1145" s="21">
        <f>IF(AND(OR($M1145=PL①!$A$25,$M1145=PL①!$A$26,$M1145=PL①!$A$27),OR($AG1145=PL①!$H$26,$AG1145=PL①!$H$27,$AG1145=PL①!$H$28)),1,0)</f>
        <v>0</v>
      </c>
      <c r="EY1145" s="21">
        <f t="shared" si="261"/>
        <v>0</v>
      </c>
      <c r="EZ1145" s="112">
        <f>IF($EY1145=0,1,IF($O$73="",0,VLOOKUP($O$73,PL②!$A$58:$P$1517,$EY1145))+IF($AD$73="",0,VLOOKUP($AD$73,PL②!$A$58:$P$1517,$EY1145))+IF($AS$73="",0,VLOOKUP($AS$73,PL②!$A$58:$P$1517,$EY1145)))</f>
        <v>1</v>
      </c>
      <c r="FA1145" s="21" t="str">
        <f t="shared" si="262"/>
        <v/>
      </c>
      <c r="FB1145" s="112"/>
      <c r="FC1145" s="21">
        <f>IF(OR($M1145=PL①!$A$25,$M1145=PL①!$A$26,$M1145=PL①!$A$28,$M1145=PL①!$A$29),1,0)</f>
        <v>0</v>
      </c>
      <c r="FF1145" s="21">
        <f t="shared" si="263"/>
        <v>0</v>
      </c>
      <c r="FG1145" s="21">
        <f t="shared" si="264"/>
        <v>0</v>
      </c>
      <c r="FH1145" s="21">
        <f>IF(AND($AG1145=PL①!$H$29,OR(入力①申請書項目!$M1145=PL①!$A$25,入力①申請書項目!$M1145=PL①!$A$26,入力①申請書項目!$M1145=PL①!$A$27)),1,0)</f>
        <v>0</v>
      </c>
      <c r="FI1145" s="21">
        <f>IF(AND($O$69=PL②!$G$1,入力①申請書項目!$AG1145=PL①!$H$26,OR(入力①申請書項目!$M1145=PL①!$A$25,入力①申請書項目!$M1145=PL①!$A$26,入力①申請書項目!$M1145=PL①!$A$28,入力①申請書項目!$M1145=PL①!$A$29)),1,0)</f>
        <v>0</v>
      </c>
      <c r="FJ1145" s="21">
        <f>IF(AND($AT1145=PL①!$D$26,OR(入力①申請書項目!$M1145=PL①!$A$25,入力①申請書項目!$M1145=PL①!$A$26,入力①申請書項目!$M1145=PL①!$A$27)),1,0)</f>
        <v>0</v>
      </c>
      <c r="FL1145" s="37" t="str">
        <f t="shared" si="265"/>
        <v/>
      </c>
      <c r="FM1145" s="37" t="str">
        <f t="shared" si="266"/>
        <v/>
      </c>
      <c r="FN1145" s="37" t="str">
        <f t="shared" si="267"/>
        <v/>
      </c>
      <c r="FO1145" s="37" t="str">
        <f t="shared" si="268"/>
        <v/>
      </c>
      <c r="FP1145" s="37" t="str">
        <f t="shared" si="269"/>
        <v/>
      </c>
      <c r="FR1145" s="54">
        <f t="shared" si="270"/>
        <v>1</v>
      </c>
      <c r="FS1145" s="54" t="str">
        <f t="shared" si="271"/>
        <v/>
      </c>
    </row>
    <row r="1146" spans="4:175">
      <c r="D1146" s="410">
        <v>978</v>
      </c>
      <c r="E1146" s="842"/>
      <c r="F1146" s="843"/>
      <c r="G1146" s="842"/>
      <c r="H1146" s="843"/>
      <c r="I1146" s="843"/>
      <c r="J1146" s="842"/>
      <c r="K1146" s="843"/>
      <c r="L1146" s="843"/>
      <c r="M1146" s="842"/>
      <c r="N1146" s="842"/>
      <c r="O1146" s="842"/>
      <c r="P1146" s="842"/>
      <c r="Q1146" s="853"/>
      <c r="R1146" s="853"/>
      <c r="S1146" s="853"/>
      <c r="T1146" s="853"/>
      <c r="U1146" s="853"/>
      <c r="V1146" s="853"/>
      <c r="W1146" s="853"/>
      <c r="X1146" s="853"/>
      <c r="Y1146" s="853"/>
      <c r="Z1146" s="853"/>
      <c r="AA1146" s="837"/>
      <c r="AB1146" s="838"/>
      <c r="AC1146" s="838"/>
      <c r="AD1146" s="841"/>
      <c r="AE1146" s="853"/>
      <c r="AF1146" s="853"/>
      <c r="AG1146" s="842"/>
      <c r="AH1146" s="842"/>
      <c r="AI1146" s="842"/>
      <c r="AJ1146" s="842"/>
      <c r="AK1146" s="839"/>
      <c r="AL1146" s="839"/>
      <c r="AM1146" s="839"/>
      <c r="AN1146" s="853"/>
      <c r="AO1146" s="853"/>
      <c r="AP1146" s="849">
        <f t="shared" si="272"/>
        <v>0</v>
      </c>
      <c r="AQ1146" s="849"/>
      <c r="AR1146" s="849"/>
      <c r="AS1146" s="849"/>
      <c r="AT1146" s="855"/>
      <c r="AU1146" s="855"/>
      <c r="AV1146" s="834"/>
      <c r="AW1146" s="834"/>
      <c r="AX1146" s="834"/>
      <c r="AY1146" s="834"/>
      <c r="AZ1146" s="834"/>
      <c r="BA1146" s="834"/>
      <c r="BB1146" s="834"/>
      <c r="BC1146" s="834"/>
      <c r="BD1146" s="834"/>
      <c r="BE1146" s="834"/>
      <c r="BF1146" s="834"/>
      <c r="BG1146" s="842"/>
      <c r="BH1146" s="843"/>
      <c r="BI1146" s="843"/>
      <c r="ET1146" s="33"/>
      <c r="EU1146" s="37">
        <f t="shared" si="259"/>
        <v>0</v>
      </c>
      <c r="EV1146" s="37" t="str">
        <f t="shared" si="260"/>
        <v/>
      </c>
      <c r="EX1146" s="21">
        <f>IF(AND(OR($M1146=PL①!$A$25,$M1146=PL①!$A$26,$M1146=PL①!$A$27),OR($AG1146=PL①!$H$26,$AG1146=PL①!$H$27,$AG1146=PL①!$H$28)),1,0)</f>
        <v>0</v>
      </c>
      <c r="EY1146" s="21">
        <f t="shared" si="261"/>
        <v>0</v>
      </c>
      <c r="EZ1146" s="112">
        <f>IF($EY1146=0,1,IF($O$73="",0,VLOOKUP($O$73,PL②!$A$58:$P$1517,$EY1146))+IF($AD$73="",0,VLOOKUP($AD$73,PL②!$A$58:$P$1517,$EY1146))+IF($AS$73="",0,VLOOKUP($AS$73,PL②!$A$58:$P$1517,$EY1146)))</f>
        <v>1</v>
      </c>
      <c r="FA1146" s="21" t="str">
        <f t="shared" si="262"/>
        <v/>
      </c>
      <c r="FB1146" s="112"/>
      <c r="FC1146" s="21">
        <f>IF(OR($M1146=PL①!$A$25,$M1146=PL①!$A$26,$M1146=PL①!$A$28,$M1146=PL①!$A$29),1,0)</f>
        <v>0</v>
      </c>
      <c r="FF1146" s="21">
        <f t="shared" si="263"/>
        <v>0</v>
      </c>
      <c r="FG1146" s="21">
        <f t="shared" si="264"/>
        <v>0</v>
      </c>
      <c r="FH1146" s="21">
        <f>IF(AND($AG1146=PL①!$H$29,OR(入力①申請書項目!$M1146=PL①!$A$25,入力①申請書項目!$M1146=PL①!$A$26,入力①申請書項目!$M1146=PL①!$A$27)),1,0)</f>
        <v>0</v>
      </c>
      <c r="FI1146" s="21">
        <f>IF(AND($O$69=PL②!$G$1,入力①申請書項目!$AG1146=PL①!$H$26,OR(入力①申請書項目!$M1146=PL①!$A$25,入力①申請書項目!$M1146=PL①!$A$26,入力①申請書項目!$M1146=PL①!$A$28,入力①申請書項目!$M1146=PL①!$A$29)),1,0)</f>
        <v>0</v>
      </c>
      <c r="FJ1146" s="21">
        <f>IF(AND($AT1146=PL①!$D$26,OR(入力①申請書項目!$M1146=PL①!$A$25,入力①申請書項目!$M1146=PL①!$A$26,入力①申請書項目!$M1146=PL①!$A$27)),1,0)</f>
        <v>0</v>
      </c>
      <c r="FL1146" s="37" t="str">
        <f t="shared" si="265"/>
        <v/>
      </c>
      <c r="FM1146" s="37" t="str">
        <f t="shared" si="266"/>
        <v/>
      </c>
      <c r="FN1146" s="37" t="str">
        <f t="shared" si="267"/>
        <v/>
      </c>
      <c r="FO1146" s="37" t="str">
        <f t="shared" si="268"/>
        <v/>
      </c>
      <c r="FP1146" s="37" t="str">
        <f t="shared" si="269"/>
        <v/>
      </c>
      <c r="FR1146" s="54">
        <f t="shared" si="270"/>
        <v>1</v>
      </c>
      <c r="FS1146" s="54" t="str">
        <f t="shared" si="271"/>
        <v/>
      </c>
    </row>
    <row r="1147" spans="4:175">
      <c r="D1147" s="410">
        <v>979</v>
      </c>
      <c r="E1147" s="842"/>
      <c r="F1147" s="843"/>
      <c r="G1147" s="842"/>
      <c r="H1147" s="843"/>
      <c r="I1147" s="843"/>
      <c r="J1147" s="842"/>
      <c r="K1147" s="843"/>
      <c r="L1147" s="843"/>
      <c r="M1147" s="842"/>
      <c r="N1147" s="842"/>
      <c r="O1147" s="842"/>
      <c r="P1147" s="842"/>
      <c r="Q1147" s="853"/>
      <c r="R1147" s="853"/>
      <c r="S1147" s="853"/>
      <c r="T1147" s="853"/>
      <c r="U1147" s="853"/>
      <c r="V1147" s="853"/>
      <c r="W1147" s="853"/>
      <c r="X1147" s="853"/>
      <c r="Y1147" s="853"/>
      <c r="Z1147" s="853"/>
      <c r="AA1147" s="835"/>
      <c r="AB1147" s="836"/>
      <c r="AC1147" s="836"/>
      <c r="AD1147" s="840"/>
      <c r="AE1147" s="840"/>
      <c r="AF1147" s="841"/>
      <c r="AG1147" s="850"/>
      <c r="AH1147" s="851"/>
      <c r="AI1147" s="851"/>
      <c r="AJ1147" s="852"/>
      <c r="AK1147" s="839"/>
      <c r="AL1147" s="839"/>
      <c r="AM1147" s="839"/>
      <c r="AN1147" s="854"/>
      <c r="AO1147" s="840"/>
      <c r="AP1147" s="849">
        <f t="shared" si="272"/>
        <v>0</v>
      </c>
      <c r="AQ1147" s="849"/>
      <c r="AR1147" s="849"/>
      <c r="AS1147" s="849"/>
      <c r="AT1147" s="847"/>
      <c r="AU1147" s="848"/>
      <c r="AV1147" s="834"/>
      <c r="AW1147" s="834"/>
      <c r="AX1147" s="834"/>
      <c r="AY1147" s="834"/>
      <c r="AZ1147" s="834"/>
      <c r="BA1147" s="834"/>
      <c r="BB1147" s="834"/>
      <c r="BC1147" s="834"/>
      <c r="BD1147" s="844"/>
      <c r="BE1147" s="845"/>
      <c r="BF1147" s="846"/>
      <c r="BG1147" s="842"/>
      <c r="BH1147" s="843"/>
      <c r="BI1147" s="843"/>
      <c r="ET1147" s="33"/>
      <c r="EU1147" s="37">
        <f t="shared" si="259"/>
        <v>0</v>
      </c>
      <c r="EV1147" s="37" t="str">
        <f t="shared" si="260"/>
        <v/>
      </c>
      <c r="EX1147" s="21">
        <f>IF(AND(OR($M1147=PL①!$A$25,$M1147=PL①!$A$26,$M1147=PL①!$A$27),OR($AG1147=PL①!$H$26,$AG1147=PL①!$H$27,$AG1147=PL①!$H$28)),1,0)</f>
        <v>0</v>
      </c>
      <c r="EY1147" s="21">
        <f t="shared" si="261"/>
        <v>0</v>
      </c>
      <c r="EZ1147" s="112">
        <f>IF($EY1147=0,1,IF($O$73="",0,VLOOKUP($O$73,PL②!$A$58:$P$1517,$EY1147))+IF($AD$73="",0,VLOOKUP($AD$73,PL②!$A$58:$P$1517,$EY1147))+IF($AS$73="",0,VLOOKUP($AS$73,PL②!$A$58:$P$1517,$EY1147)))</f>
        <v>1</v>
      </c>
      <c r="FA1147" s="21" t="str">
        <f t="shared" si="262"/>
        <v/>
      </c>
      <c r="FB1147" s="112"/>
      <c r="FC1147" s="21">
        <f>IF(OR($M1147=PL①!$A$25,$M1147=PL①!$A$26,$M1147=PL①!$A$28,$M1147=PL①!$A$29),1,0)</f>
        <v>0</v>
      </c>
      <c r="FF1147" s="21">
        <f t="shared" si="263"/>
        <v>0</v>
      </c>
      <c r="FG1147" s="21">
        <f t="shared" si="264"/>
        <v>0</v>
      </c>
      <c r="FH1147" s="21">
        <f>IF(AND($AG1147=PL①!$H$29,OR(入力①申請書項目!$M1147=PL①!$A$25,入力①申請書項目!$M1147=PL①!$A$26,入力①申請書項目!$M1147=PL①!$A$27)),1,0)</f>
        <v>0</v>
      </c>
      <c r="FI1147" s="21">
        <f>IF(AND($O$69=PL②!$G$1,入力①申請書項目!$AG1147=PL①!$H$26,OR(入力①申請書項目!$M1147=PL①!$A$25,入力①申請書項目!$M1147=PL①!$A$26,入力①申請書項目!$M1147=PL①!$A$28,入力①申請書項目!$M1147=PL①!$A$29)),1,0)</f>
        <v>0</v>
      </c>
      <c r="FJ1147" s="21">
        <f>IF(AND($AT1147=PL①!$D$26,OR(入力①申請書項目!$M1147=PL①!$A$25,入力①申請書項目!$M1147=PL①!$A$26,入力①申請書項目!$M1147=PL①!$A$27)),1,0)</f>
        <v>0</v>
      </c>
      <c r="FL1147" s="37" t="str">
        <f t="shared" si="265"/>
        <v/>
      </c>
      <c r="FM1147" s="37" t="str">
        <f t="shared" si="266"/>
        <v/>
      </c>
      <c r="FN1147" s="37" t="str">
        <f t="shared" si="267"/>
        <v/>
      </c>
      <c r="FO1147" s="37" t="str">
        <f t="shared" si="268"/>
        <v/>
      </c>
      <c r="FP1147" s="37" t="str">
        <f t="shared" si="269"/>
        <v/>
      </c>
      <c r="FR1147" s="54">
        <f t="shared" si="270"/>
        <v>1</v>
      </c>
      <c r="FS1147" s="54" t="str">
        <f t="shared" si="271"/>
        <v/>
      </c>
    </row>
    <row r="1148" spans="4:175">
      <c r="D1148" s="410">
        <v>980</v>
      </c>
      <c r="E1148" s="842"/>
      <c r="F1148" s="843"/>
      <c r="G1148" s="842"/>
      <c r="H1148" s="843"/>
      <c r="I1148" s="843"/>
      <c r="J1148" s="842"/>
      <c r="K1148" s="843"/>
      <c r="L1148" s="843"/>
      <c r="M1148" s="842"/>
      <c r="N1148" s="842"/>
      <c r="O1148" s="842"/>
      <c r="P1148" s="842"/>
      <c r="Q1148" s="853"/>
      <c r="R1148" s="853"/>
      <c r="S1148" s="853"/>
      <c r="T1148" s="853"/>
      <c r="U1148" s="853"/>
      <c r="V1148" s="853"/>
      <c r="W1148" s="853"/>
      <c r="X1148" s="853"/>
      <c r="Y1148" s="853"/>
      <c r="Z1148" s="853"/>
      <c r="AA1148" s="835"/>
      <c r="AB1148" s="836"/>
      <c r="AC1148" s="836"/>
      <c r="AD1148" s="841"/>
      <c r="AE1148" s="853"/>
      <c r="AF1148" s="853"/>
      <c r="AG1148" s="842"/>
      <c r="AH1148" s="842"/>
      <c r="AI1148" s="842"/>
      <c r="AJ1148" s="842"/>
      <c r="AK1148" s="839"/>
      <c r="AL1148" s="839"/>
      <c r="AM1148" s="839"/>
      <c r="AN1148" s="853"/>
      <c r="AO1148" s="853"/>
      <c r="AP1148" s="849">
        <f t="shared" si="272"/>
        <v>0</v>
      </c>
      <c r="AQ1148" s="849"/>
      <c r="AR1148" s="849"/>
      <c r="AS1148" s="849"/>
      <c r="AT1148" s="855"/>
      <c r="AU1148" s="855"/>
      <c r="AV1148" s="834"/>
      <c r="AW1148" s="834"/>
      <c r="AX1148" s="834"/>
      <c r="AY1148" s="834"/>
      <c r="AZ1148" s="834"/>
      <c r="BA1148" s="834"/>
      <c r="BB1148" s="834"/>
      <c r="BC1148" s="834"/>
      <c r="BD1148" s="834"/>
      <c r="BE1148" s="834"/>
      <c r="BF1148" s="834"/>
      <c r="BG1148" s="842"/>
      <c r="BH1148" s="843"/>
      <c r="BI1148" s="843"/>
      <c r="ET1148" s="33"/>
      <c r="EU1148" s="37">
        <f t="shared" si="259"/>
        <v>0</v>
      </c>
      <c r="EV1148" s="37" t="str">
        <f t="shared" si="260"/>
        <v/>
      </c>
      <c r="EX1148" s="21">
        <f>IF(AND(OR($M1148=PL①!$A$25,$M1148=PL①!$A$26,$M1148=PL①!$A$27),OR($AG1148=PL①!$H$26,$AG1148=PL①!$H$27,$AG1148=PL①!$H$28)),1,0)</f>
        <v>0</v>
      </c>
      <c r="EY1148" s="21">
        <f t="shared" si="261"/>
        <v>0</v>
      </c>
      <c r="EZ1148" s="112">
        <f>IF($EY1148=0,1,IF($O$73="",0,VLOOKUP($O$73,PL②!$A$58:$P$1517,$EY1148))+IF($AD$73="",0,VLOOKUP($AD$73,PL②!$A$58:$P$1517,$EY1148))+IF($AS$73="",0,VLOOKUP($AS$73,PL②!$A$58:$P$1517,$EY1148)))</f>
        <v>1</v>
      </c>
      <c r="FA1148" s="21" t="str">
        <f t="shared" si="262"/>
        <v/>
      </c>
      <c r="FB1148" s="112"/>
      <c r="FC1148" s="21">
        <f>IF(OR($M1148=PL①!$A$25,$M1148=PL①!$A$26,$M1148=PL①!$A$28,$M1148=PL①!$A$29),1,0)</f>
        <v>0</v>
      </c>
      <c r="FF1148" s="21">
        <f t="shared" si="263"/>
        <v>0</v>
      </c>
      <c r="FG1148" s="21">
        <f t="shared" si="264"/>
        <v>0</v>
      </c>
      <c r="FH1148" s="21">
        <f>IF(AND($AG1148=PL①!$H$29,OR(入力①申請書項目!$M1148=PL①!$A$25,入力①申請書項目!$M1148=PL①!$A$26,入力①申請書項目!$M1148=PL①!$A$27)),1,0)</f>
        <v>0</v>
      </c>
      <c r="FI1148" s="21">
        <f>IF(AND($O$69=PL②!$G$1,入力①申請書項目!$AG1148=PL①!$H$26,OR(入力①申請書項目!$M1148=PL①!$A$25,入力①申請書項目!$M1148=PL①!$A$26,入力①申請書項目!$M1148=PL①!$A$28,入力①申請書項目!$M1148=PL①!$A$29)),1,0)</f>
        <v>0</v>
      </c>
      <c r="FJ1148" s="21">
        <f>IF(AND($AT1148=PL①!$D$26,OR(入力①申請書項目!$M1148=PL①!$A$25,入力①申請書項目!$M1148=PL①!$A$26,入力①申請書項目!$M1148=PL①!$A$27)),1,0)</f>
        <v>0</v>
      </c>
      <c r="FL1148" s="37" t="str">
        <f t="shared" si="265"/>
        <v/>
      </c>
      <c r="FM1148" s="37" t="str">
        <f t="shared" si="266"/>
        <v/>
      </c>
      <c r="FN1148" s="37" t="str">
        <f t="shared" si="267"/>
        <v/>
      </c>
      <c r="FO1148" s="37" t="str">
        <f t="shared" si="268"/>
        <v/>
      </c>
      <c r="FP1148" s="37" t="str">
        <f t="shared" si="269"/>
        <v/>
      </c>
      <c r="FR1148" s="54">
        <f t="shared" si="270"/>
        <v>1</v>
      </c>
      <c r="FS1148" s="54" t="str">
        <f t="shared" si="271"/>
        <v/>
      </c>
    </row>
    <row r="1149" spans="4:175">
      <c r="D1149" s="410">
        <v>981</v>
      </c>
      <c r="E1149" s="842"/>
      <c r="F1149" s="843"/>
      <c r="G1149" s="842"/>
      <c r="H1149" s="843"/>
      <c r="I1149" s="843"/>
      <c r="J1149" s="842"/>
      <c r="K1149" s="843"/>
      <c r="L1149" s="843"/>
      <c r="M1149" s="842"/>
      <c r="N1149" s="842"/>
      <c r="O1149" s="842"/>
      <c r="P1149" s="842"/>
      <c r="Q1149" s="853"/>
      <c r="R1149" s="853"/>
      <c r="S1149" s="853"/>
      <c r="T1149" s="853"/>
      <c r="U1149" s="853"/>
      <c r="V1149" s="853"/>
      <c r="W1149" s="853"/>
      <c r="X1149" s="853"/>
      <c r="Y1149" s="853"/>
      <c r="Z1149" s="853"/>
      <c r="AA1149" s="837"/>
      <c r="AB1149" s="838"/>
      <c r="AC1149" s="838"/>
      <c r="AD1149" s="841"/>
      <c r="AE1149" s="853"/>
      <c r="AF1149" s="853"/>
      <c r="AG1149" s="842"/>
      <c r="AH1149" s="842"/>
      <c r="AI1149" s="842"/>
      <c r="AJ1149" s="842"/>
      <c r="AK1149" s="839"/>
      <c r="AL1149" s="839"/>
      <c r="AM1149" s="839"/>
      <c r="AN1149" s="853"/>
      <c r="AO1149" s="853"/>
      <c r="AP1149" s="849">
        <f t="shared" si="272"/>
        <v>0</v>
      </c>
      <c r="AQ1149" s="849"/>
      <c r="AR1149" s="849"/>
      <c r="AS1149" s="849"/>
      <c r="AT1149" s="855"/>
      <c r="AU1149" s="855"/>
      <c r="AV1149" s="834"/>
      <c r="AW1149" s="834"/>
      <c r="AX1149" s="834"/>
      <c r="AY1149" s="834"/>
      <c r="AZ1149" s="834"/>
      <c r="BA1149" s="834"/>
      <c r="BB1149" s="834"/>
      <c r="BC1149" s="834"/>
      <c r="BD1149" s="834"/>
      <c r="BE1149" s="834"/>
      <c r="BF1149" s="834"/>
      <c r="BG1149" s="842"/>
      <c r="BH1149" s="843"/>
      <c r="BI1149" s="843"/>
      <c r="ET1149" s="33"/>
      <c r="EU1149" s="37">
        <f t="shared" si="259"/>
        <v>0</v>
      </c>
      <c r="EV1149" s="37" t="str">
        <f t="shared" si="260"/>
        <v/>
      </c>
      <c r="EX1149" s="21">
        <f>IF(AND(OR($M1149=PL①!$A$25,$M1149=PL①!$A$26,$M1149=PL①!$A$27),OR($AG1149=PL①!$H$26,$AG1149=PL①!$H$27,$AG1149=PL①!$H$28)),1,0)</f>
        <v>0</v>
      </c>
      <c r="EY1149" s="21">
        <f t="shared" si="261"/>
        <v>0</v>
      </c>
      <c r="EZ1149" s="112">
        <f>IF($EY1149=0,1,IF($O$73="",0,VLOOKUP($O$73,PL②!$A$58:$P$1517,$EY1149))+IF($AD$73="",0,VLOOKUP($AD$73,PL②!$A$58:$P$1517,$EY1149))+IF($AS$73="",0,VLOOKUP($AS$73,PL②!$A$58:$P$1517,$EY1149)))</f>
        <v>1</v>
      </c>
      <c r="FA1149" s="21" t="str">
        <f t="shared" si="262"/>
        <v/>
      </c>
      <c r="FB1149" s="112"/>
      <c r="FC1149" s="21">
        <f>IF(OR($M1149=PL①!$A$25,$M1149=PL①!$A$26,$M1149=PL①!$A$28,$M1149=PL①!$A$29),1,0)</f>
        <v>0</v>
      </c>
      <c r="FF1149" s="21">
        <f t="shared" si="263"/>
        <v>0</v>
      </c>
      <c r="FG1149" s="21">
        <f t="shared" si="264"/>
        <v>0</v>
      </c>
      <c r="FH1149" s="21">
        <f>IF(AND($AG1149=PL①!$H$29,OR(入力①申請書項目!$M1149=PL①!$A$25,入力①申請書項目!$M1149=PL①!$A$26,入力①申請書項目!$M1149=PL①!$A$27)),1,0)</f>
        <v>0</v>
      </c>
      <c r="FI1149" s="21">
        <f>IF(AND($O$69=PL②!$G$1,入力①申請書項目!$AG1149=PL①!$H$26,OR(入力①申請書項目!$M1149=PL①!$A$25,入力①申請書項目!$M1149=PL①!$A$26,入力①申請書項目!$M1149=PL①!$A$28,入力①申請書項目!$M1149=PL①!$A$29)),1,0)</f>
        <v>0</v>
      </c>
      <c r="FJ1149" s="21">
        <f>IF(AND($AT1149=PL①!$D$26,OR(入力①申請書項目!$M1149=PL①!$A$25,入力①申請書項目!$M1149=PL①!$A$26,入力①申請書項目!$M1149=PL①!$A$27)),1,0)</f>
        <v>0</v>
      </c>
      <c r="FL1149" s="37" t="str">
        <f t="shared" si="265"/>
        <v/>
      </c>
      <c r="FM1149" s="37" t="str">
        <f t="shared" si="266"/>
        <v/>
      </c>
      <c r="FN1149" s="37" t="str">
        <f t="shared" si="267"/>
        <v/>
      </c>
      <c r="FO1149" s="37" t="str">
        <f t="shared" si="268"/>
        <v/>
      </c>
      <c r="FP1149" s="37" t="str">
        <f t="shared" si="269"/>
        <v/>
      </c>
      <c r="FR1149" s="54">
        <f t="shared" si="270"/>
        <v>1</v>
      </c>
      <c r="FS1149" s="54" t="str">
        <f t="shared" si="271"/>
        <v/>
      </c>
    </row>
    <row r="1150" spans="4:175">
      <c r="D1150" s="410">
        <v>982</v>
      </c>
      <c r="E1150" s="842"/>
      <c r="F1150" s="843"/>
      <c r="G1150" s="842"/>
      <c r="H1150" s="843"/>
      <c r="I1150" s="843"/>
      <c r="J1150" s="842"/>
      <c r="K1150" s="843"/>
      <c r="L1150" s="843"/>
      <c r="M1150" s="842"/>
      <c r="N1150" s="842"/>
      <c r="O1150" s="842"/>
      <c r="P1150" s="842"/>
      <c r="Q1150" s="853"/>
      <c r="R1150" s="853"/>
      <c r="S1150" s="853"/>
      <c r="T1150" s="853"/>
      <c r="U1150" s="853"/>
      <c r="V1150" s="853"/>
      <c r="W1150" s="853"/>
      <c r="X1150" s="853"/>
      <c r="Y1150" s="853"/>
      <c r="Z1150" s="853"/>
      <c r="AA1150" s="835"/>
      <c r="AB1150" s="836"/>
      <c r="AC1150" s="836"/>
      <c r="AD1150" s="840"/>
      <c r="AE1150" s="840"/>
      <c r="AF1150" s="841"/>
      <c r="AG1150" s="850"/>
      <c r="AH1150" s="851"/>
      <c r="AI1150" s="851"/>
      <c r="AJ1150" s="852"/>
      <c r="AK1150" s="839"/>
      <c r="AL1150" s="839"/>
      <c r="AM1150" s="839"/>
      <c r="AN1150" s="854"/>
      <c r="AO1150" s="840"/>
      <c r="AP1150" s="849">
        <f t="shared" si="272"/>
        <v>0</v>
      </c>
      <c r="AQ1150" s="849"/>
      <c r="AR1150" s="849"/>
      <c r="AS1150" s="849"/>
      <c r="AT1150" s="847"/>
      <c r="AU1150" s="848"/>
      <c r="AV1150" s="834"/>
      <c r="AW1150" s="834"/>
      <c r="AX1150" s="834"/>
      <c r="AY1150" s="834"/>
      <c r="AZ1150" s="834"/>
      <c r="BA1150" s="834"/>
      <c r="BB1150" s="834"/>
      <c r="BC1150" s="834"/>
      <c r="BD1150" s="844"/>
      <c r="BE1150" s="845"/>
      <c r="BF1150" s="846"/>
      <c r="BG1150" s="842"/>
      <c r="BH1150" s="843"/>
      <c r="BI1150" s="843"/>
      <c r="ET1150" s="33"/>
      <c r="EU1150" s="37">
        <f t="shared" si="259"/>
        <v>0</v>
      </c>
      <c r="EV1150" s="37" t="str">
        <f t="shared" si="260"/>
        <v/>
      </c>
      <c r="EX1150" s="21">
        <f>IF(AND(OR($M1150=PL①!$A$25,$M1150=PL①!$A$26,$M1150=PL①!$A$27),OR($AG1150=PL①!$H$26,$AG1150=PL①!$H$27,$AG1150=PL①!$H$28)),1,0)</f>
        <v>0</v>
      </c>
      <c r="EY1150" s="21">
        <f t="shared" si="261"/>
        <v>0</v>
      </c>
      <c r="EZ1150" s="112">
        <f>IF($EY1150=0,1,IF($O$73="",0,VLOOKUP($O$73,PL②!$A$58:$P$1517,$EY1150))+IF($AD$73="",0,VLOOKUP($AD$73,PL②!$A$58:$P$1517,$EY1150))+IF($AS$73="",0,VLOOKUP($AS$73,PL②!$A$58:$P$1517,$EY1150)))</f>
        <v>1</v>
      </c>
      <c r="FA1150" s="21" t="str">
        <f t="shared" si="262"/>
        <v/>
      </c>
      <c r="FB1150" s="112"/>
      <c r="FC1150" s="21">
        <f>IF(OR($M1150=PL①!$A$25,$M1150=PL①!$A$26,$M1150=PL①!$A$28,$M1150=PL①!$A$29),1,0)</f>
        <v>0</v>
      </c>
      <c r="FF1150" s="21">
        <f t="shared" si="263"/>
        <v>0</v>
      </c>
      <c r="FG1150" s="21">
        <f t="shared" si="264"/>
        <v>0</v>
      </c>
      <c r="FH1150" s="21">
        <f>IF(AND($AG1150=PL①!$H$29,OR(入力①申請書項目!$M1150=PL①!$A$25,入力①申請書項目!$M1150=PL①!$A$26,入力①申請書項目!$M1150=PL①!$A$27)),1,0)</f>
        <v>0</v>
      </c>
      <c r="FI1150" s="21">
        <f>IF(AND($O$69=PL②!$G$1,入力①申請書項目!$AG1150=PL①!$H$26,OR(入力①申請書項目!$M1150=PL①!$A$25,入力①申請書項目!$M1150=PL①!$A$26,入力①申請書項目!$M1150=PL①!$A$28,入力①申請書項目!$M1150=PL①!$A$29)),1,0)</f>
        <v>0</v>
      </c>
      <c r="FJ1150" s="21">
        <f>IF(AND($AT1150=PL①!$D$26,OR(入力①申請書項目!$M1150=PL①!$A$25,入力①申請書項目!$M1150=PL①!$A$26,入力①申請書項目!$M1150=PL①!$A$27)),1,0)</f>
        <v>0</v>
      </c>
      <c r="FL1150" s="37" t="str">
        <f t="shared" si="265"/>
        <v/>
      </c>
      <c r="FM1150" s="37" t="str">
        <f t="shared" si="266"/>
        <v/>
      </c>
      <c r="FN1150" s="37" t="str">
        <f t="shared" si="267"/>
        <v/>
      </c>
      <c r="FO1150" s="37" t="str">
        <f t="shared" si="268"/>
        <v/>
      </c>
      <c r="FP1150" s="37" t="str">
        <f t="shared" si="269"/>
        <v/>
      </c>
      <c r="FR1150" s="54">
        <f t="shared" si="270"/>
        <v>1</v>
      </c>
      <c r="FS1150" s="54" t="str">
        <f t="shared" si="271"/>
        <v/>
      </c>
    </row>
    <row r="1151" spans="4:175">
      <c r="D1151" s="410">
        <v>983</v>
      </c>
      <c r="E1151" s="842"/>
      <c r="F1151" s="843"/>
      <c r="G1151" s="842"/>
      <c r="H1151" s="843"/>
      <c r="I1151" s="843"/>
      <c r="J1151" s="842"/>
      <c r="K1151" s="843"/>
      <c r="L1151" s="843"/>
      <c r="M1151" s="842"/>
      <c r="N1151" s="842"/>
      <c r="O1151" s="842"/>
      <c r="P1151" s="842"/>
      <c r="Q1151" s="853"/>
      <c r="R1151" s="853"/>
      <c r="S1151" s="853"/>
      <c r="T1151" s="853"/>
      <c r="U1151" s="853"/>
      <c r="V1151" s="853"/>
      <c r="W1151" s="853"/>
      <c r="X1151" s="853"/>
      <c r="Y1151" s="853"/>
      <c r="Z1151" s="853"/>
      <c r="AA1151" s="835"/>
      <c r="AB1151" s="836"/>
      <c r="AC1151" s="836"/>
      <c r="AD1151" s="841"/>
      <c r="AE1151" s="853"/>
      <c r="AF1151" s="853"/>
      <c r="AG1151" s="842"/>
      <c r="AH1151" s="842"/>
      <c r="AI1151" s="842"/>
      <c r="AJ1151" s="842"/>
      <c r="AK1151" s="839"/>
      <c r="AL1151" s="839"/>
      <c r="AM1151" s="839"/>
      <c r="AN1151" s="853"/>
      <c r="AO1151" s="853"/>
      <c r="AP1151" s="849">
        <f t="shared" si="272"/>
        <v>0</v>
      </c>
      <c r="AQ1151" s="849"/>
      <c r="AR1151" s="849"/>
      <c r="AS1151" s="849"/>
      <c r="AT1151" s="855"/>
      <c r="AU1151" s="855"/>
      <c r="AV1151" s="834"/>
      <c r="AW1151" s="834"/>
      <c r="AX1151" s="834"/>
      <c r="AY1151" s="834"/>
      <c r="AZ1151" s="834"/>
      <c r="BA1151" s="834"/>
      <c r="BB1151" s="834"/>
      <c r="BC1151" s="834"/>
      <c r="BD1151" s="834"/>
      <c r="BE1151" s="834"/>
      <c r="BF1151" s="834"/>
      <c r="BG1151" s="842"/>
      <c r="BH1151" s="843"/>
      <c r="BI1151" s="843"/>
      <c r="ET1151" s="33"/>
      <c r="EU1151" s="37">
        <f t="shared" si="259"/>
        <v>0</v>
      </c>
      <c r="EV1151" s="37" t="str">
        <f t="shared" si="260"/>
        <v/>
      </c>
      <c r="EX1151" s="21">
        <f>IF(AND(OR($M1151=PL①!$A$25,$M1151=PL①!$A$26,$M1151=PL①!$A$27),OR($AG1151=PL①!$H$26,$AG1151=PL①!$H$27,$AG1151=PL①!$H$28)),1,0)</f>
        <v>0</v>
      </c>
      <c r="EY1151" s="21">
        <f t="shared" si="261"/>
        <v>0</v>
      </c>
      <c r="EZ1151" s="112">
        <f>IF($EY1151=0,1,IF($O$73="",0,VLOOKUP($O$73,PL②!$A$58:$P$1517,$EY1151))+IF($AD$73="",0,VLOOKUP($AD$73,PL②!$A$58:$P$1517,$EY1151))+IF($AS$73="",0,VLOOKUP($AS$73,PL②!$A$58:$P$1517,$EY1151)))</f>
        <v>1</v>
      </c>
      <c r="FA1151" s="21" t="str">
        <f t="shared" si="262"/>
        <v/>
      </c>
      <c r="FB1151" s="112"/>
      <c r="FC1151" s="21">
        <f>IF(OR($M1151=PL①!$A$25,$M1151=PL①!$A$26,$M1151=PL①!$A$28,$M1151=PL①!$A$29),1,0)</f>
        <v>0</v>
      </c>
      <c r="FF1151" s="21">
        <f t="shared" si="263"/>
        <v>0</v>
      </c>
      <c r="FG1151" s="21">
        <f t="shared" si="264"/>
        <v>0</v>
      </c>
      <c r="FH1151" s="21">
        <f>IF(AND($AG1151=PL①!$H$29,OR(入力①申請書項目!$M1151=PL①!$A$25,入力①申請書項目!$M1151=PL①!$A$26,入力①申請書項目!$M1151=PL①!$A$27)),1,0)</f>
        <v>0</v>
      </c>
      <c r="FI1151" s="21">
        <f>IF(AND($O$69=PL②!$G$1,入力①申請書項目!$AG1151=PL①!$H$26,OR(入力①申請書項目!$M1151=PL①!$A$25,入力①申請書項目!$M1151=PL①!$A$26,入力①申請書項目!$M1151=PL①!$A$28,入力①申請書項目!$M1151=PL①!$A$29)),1,0)</f>
        <v>0</v>
      </c>
      <c r="FJ1151" s="21">
        <f>IF(AND($AT1151=PL①!$D$26,OR(入力①申請書項目!$M1151=PL①!$A$25,入力①申請書項目!$M1151=PL①!$A$26,入力①申請書項目!$M1151=PL①!$A$27)),1,0)</f>
        <v>0</v>
      </c>
      <c r="FL1151" s="37" t="str">
        <f t="shared" si="265"/>
        <v/>
      </c>
      <c r="FM1151" s="37" t="str">
        <f t="shared" si="266"/>
        <v/>
      </c>
      <c r="FN1151" s="37" t="str">
        <f t="shared" si="267"/>
        <v/>
      </c>
      <c r="FO1151" s="37" t="str">
        <f t="shared" si="268"/>
        <v/>
      </c>
      <c r="FP1151" s="37" t="str">
        <f t="shared" si="269"/>
        <v/>
      </c>
      <c r="FR1151" s="54">
        <f t="shared" si="270"/>
        <v>1</v>
      </c>
      <c r="FS1151" s="54" t="str">
        <f t="shared" si="271"/>
        <v/>
      </c>
    </row>
    <row r="1152" spans="4:175">
      <c r="D1152" s="410">
        <v>984</v>
      </c>
      <c r="E1152" s="842"/>
      <c r="F1152" s="843"/>
      <c r="G1152" s="842"/>
      <c r="H1152" s="843"/>
      <c r="I1152" s="843"/>
      <c r="J1152" s="842"/>
      <c r="K1152" s="843"/>
      <c r="L1152" s="843"/>
      <c r="M1152" s="842"/>
      <c r="N1152" s="842"/>
      <c r="O1152" s="842"/>
      <c r="P1152" s="842"/>
      <c r="Q1152" s="853"/>
      <c r="R1152" s="853"/>
      <c r="S1152" s="853"/>
      <c r="T1152" s="853"/>
      <c r="U1152" s="853"/>
      <c r="V1152" s="853"/>
      <c r="W1152" s="853"/>
      <c r="X1152" s="853"/>
      <c r="Y1152" s="853"/>
      <c r="Z1152" s="853"/>
      <c r="AA1152" s="837"/>
      <c r="AB1152" s="838"/>
      <c r="AC1152" s="838"/>
      <c r="AD1152" s="841"/>
      <c r="AE1152" s="853"/>
      <c r="AF1152" s="853"/>
      <c r="AG1152" s="842"/>
      <c r="AH1152" s="842"/>
      <c r="AI1152" s="842"/>
      <c r="AJ1152" s="842"/>
      <c r="AK1152" s="839"/>
      <c r="AL1152" s="839"/>
      <c r="AM1152" s="839"/>
      <c r="AN1152" s="853"/>
      <c r="AO1152" s="853"/>
      <c r="AP1152" s="849">
        <f t="shared" si="272"/>
        <v>0</v>
      </c>
      <c r="AQ1152" s="849"/>
      <c r="AR1152" s="849"/>
      <c r="AS1152" s="849"/>
      <c r="AT1152" s="855"/>
      <c r="AU1152" s="855"/>
      <c r="AV1152" s="834"/>
      <c r="AW1152" s="834"/>
      <c r="AX1152" s="834"/>
      <c r="AY1152" s="834"/>
      <c r="AZ1152" s="834"/>
      <c r="BA1152" s="834"/>
      <c r="BB1152" s="834"/>
      <c r="BC1152" s="834"/>
      <c r="BD1152" s="834"/>
      <c r="BE1152" s="834"/>
      <c r="BF1152" s="834"/>
      <c r="BG1152" s="842"/>
      <c r="BH1152" s="843"/>
      <c r="BI1152" s="843"/>
      <c r="ET1152" s="33"/>
      <c r="EU1152" s="37">
        <f t="shared" si="259"/>
        <v>0</v>
      </c>
      <c r="EV1152" s="37" t="str">
        <f t="shared" si="260"/>
        <v/>
      </c>
      <c r="EX1152" s="21">
        <f>IF(AND(OR($M1152=PL①!$A$25,$M1152=PL①!$A$26,$M1152=PL①!$A$27),OR($AG1152=PL①!$H$26,$AG1152=PL①!$H$27,$AG1152=PL①!$H$28)),1,0)</f>
        <v>0</v>
      </c>
      <c r="EY1152" s="21">
        <f t="shared" si="261"/>
        <v>0</v>
      </c>
      <c r="EZ1152" s="112">
        <f>IF($EY1152=0,1,IF($O$73="",0,VLOOKUP($O$73,PL②!$A$58:$P$1517,$EY1152))+IF($AD$73="",0,VLOOKUP($AD$73,PL②!$A$58:$P$1517,$EY1152))+IF($AS$73="",0,VLOOKUP($AS$73,PL②!$A$58:$P$1517,$EY1152)))</f>
        <v>1</v>
      </c>
      <c r="FA1152" s="21" t="str">
        <f t="shared" si="262"/>
        <v/>
      </c>
      <c r="FB1152" s="112"/>
      <c r="FC1152" s="21">
        <f>IF(OR($M1152=PL①!$A$25,$M1152=PL①!$A$26,$M1152=PL①!$A$28,$M1152=PL①!$A$29),1,0)</f>
        <v>0</v>
      </c>
      <c r="FF1152" s="21">
        <f t="shared" si="263"/>
        <v>0</v>
      </c>
      <c r="FG1152" s="21">
        <f t="shared" si="264"/>
        <v>0</v>
      </c>
      <c r="FH1152" s="21">
        <f>IF(AND($AG1152=PL①!$H$29,OR(入力①申請書項目!$M1152=PL①!$A$25,入力①申請書項目!$M1152=PL①!$A$26,入力①申請書項目!$M1152=PL①!$A$27)),1,0)</f>
        <v>0</v>
      </c>
      <c r="FI1152" s="21">
        <f>IF(AND($O$69=PL②!$G$1,入力①申請書項目!$AG1152=PL①!$H$26,OR(入力①申請書項目!$M1152=PL①!$A$25,入力①申請書項目!$M1152=PL①!$A$26,入力①申請書項目!$M1152=PL①!$A$28,入力①申請書項目!$M1152=PL①!$A$29)),1,0)</f>
        <v>0</v>
      </c>
      <c r="FJ1152" s="21">
        <f>IF(AND($AT1152=PL①!$D$26,OR(入力①申請書項目!$M1152=PL①!$A$25,入力①申請書項目!$M1152=PL①!$A$26,入力①申請書項目!$M1152=PL①!$A$27)),1,0)</f>
        <v>0</v>
      </c>
      <c r="FL1152" s="37" t="str">
        <f t="shared" si="265"/>
        <v/>
      </c>
      <c r="FM1152" s="37" t="str">
        <f t="shared" si="266"/>
        <v/>
      </c>
      <c r="FN1152" s="37" t="str">
        <f t="shared" si="267"/>
        <v/>
      </c>
      <c r="FO1152" s="37" t="str">
        <f t="shared" si="268"/>
        <v/>
      </c>
      <c r="FP1152" s="37" t="str">
        <f t="shared" si="269"/>
        <v/>
      </c>
      <c r="FR1152" s="54">
        <f t="shared" si="270"/>
        <v>1</v>
      </c>
      <c r="FS1152" s="54" t="str">
        <f t="shared" si="271"/>
        <v/>
      </c>
    </row>
    <row r="1153" spans="3:175">
      <c r="D1153" s="410">
        <v>985</v>
      </c>
      <c r="E1153" s="842"/>
      <c r="F1153" s="843"/>
      <c r="G1153" s="842"/>
      <c r="H1153" s="843"/>
      <c r="I1153" s="843"/>
      <c r="J1153" s="842"/>
      <c r="K1153" s="843"/>
      <c r="L1153" s="843"/>
      <c r="M1153" s="842"/>
      <c r="N1153" s="842"/>
      <c r="O1153" s="842"/>
      <c r="P1153" s="842"/>
      <c r="Q1153" s="853"/>
      <c r="R1153" s="853"/>
      <c r="S1153" s="853"/>
      <c r="T1153" s="853"/>
      <c r="U1153" s="853"/>
      <c r="V1153" s="853"/>
      <c r="W1153" s="853"/>
      <c r="X1153" s="853"/>
      <c r="Y1153" s="853"/>
      <c r="Z1153" s="853"/>
      <c r="AA1153" s="835"/>
      <c r="AB1153" s="836"/>
      <c r="AC1153" s="836"/>
      <c r="AD1153" s="840"/>
      <c r="AE1153" s="840"/>
      <c r="AF1153" s="841"/>
      <c r="AG1153" s="850"/>
      <c r="AH1153" s="851"/>
      <c r="AI1153" s="851"/>
      <c r="AJ1153" s="852"/>
      <c r="AK1153" s="839"/>
      <c r="AL1153" s="839"/>
      <c r="AM1153" s="839"/>
      <c r="AN1153" s="854"/>
      <c r="AO1153" s="840"/>
      <c r="AP1153" s="849">
        <f t="shared" si="272"/>
        <v>0</v>
      </c>
      <c r="AQ1153" s="849"/>
      <c r="AR1153" s="849"/>
      <c r="AS1153" s="849"/>
      <c r="AT1153" s="847"/>
      <c r="AU1153" s="848"/>
      <c r="AV1153" s="834"/>
      <c r="AW1153" s="834"/>
      <c r="AX1153" s="834"/>
      <c r="AY1153" s="834"/>
      <c r="AZ1153" s="834"/>
      <c r="BA1153" s="834"/>
      <c r="BB1153" s="834"/>
      <c r="BC1153" s="834"/>
      <c r="BD1153" s="844"/>
      <c r="BE1153" s="845"/>
      <c r="BF1153" s="846"/>
      <c r="BG1153" s="842"/>
      <c r="BH1153" s="843"/>
      <c r="BI1153" s="843"/>
      <c r="ET1153" s="33"/>
      <c r="EU1153" s="37">
        <f t="shared" si="259"/>
        <v>0</v>
      </c>
      <c r="EV1153" s="37" t="str">
        <f t="shared" si="260"/>
        <v/>
      </c>
      <c r="EX1153" s="21">
        <f>IF(AND(OR($M1153=PL①!$A$25,$M1153=PL①!$A$26,$M1153=PL①!$A$27),OR($AG1153=PL①!$H$26,$AG1153=PL①!$H$27,$AG1153=PL①!$H$28)),1,0)</f>
        <v>0</v>
      </c>
      <c r="EY1153" s="21">
        <f t="shared" si="261"/>
        <v>0</v>
      </c>
      <c r="EZ1153" s="112">
        <f>IF($EY1153=0,1,IF($O$73="",0,VLOOKUP($O$73,PL②!$A$58:$P$1517,$EY1153))+IF($AD$73="",0,VLOOKUP($AD$73,PL②!$A$58:$P$1517,$EY1153))+IF($AS$73="",0,VLOOKUP($AS$73,PL②!$A$58:$P$1517,$EY1153)))</f>
        <v>1</v>
      </c>
      <c r="FA1153" s="21" t="str">
        <f t="shared" si="262"/>
        <v/>
      </c>
      <c r="FB1153" s="112"/>
      <c r="FC1153" s="21">
        <f>IF(OR($M1153=PL①!$A$25,$M1153=PL①!$A$26,$M1153=PL①!$A$28,$M1153=PL①!$A$29),1,0)</f>
        <v>0</v>
      </c>
      <c r="FF1153" s="21">
        <f t="shared" si="263"/>
        <v>0</v>
      </c>
      <c r="FG1153" s="21">
        <f t="shared" si="264"/>
        <v>0</v>
      </c>
      <c r="FH1153" s="21">
        <f>IF(AND($AG1153=PL①!$H$29,OR(入力①申請書項目!$M1153=PL①!$A$25,入力①申請書項目!$M1153=PL①!$A$26,入力①申請書項目!$M1153=PL①!$A$27)),1,0)</f>
        <v>0</v>
      </c>
      <c r="FI1153" s="21">
        <f>IF(AND($O$69=PL②!$G$1,入力①申請書項目!$AG1153=PL①!$H$26,OR(入力①申請書項目!$M1153=PL①!$A$25,入力①申請書項目!$M1153=PL①!$A$26,入力①申請書項目!$M1153=PL①!$A$28,入力①申請書項目!$M1153=PL①!$A$29)),1,0)</f>
        <v>0</v>
      </c>
      <c r="FJ1153" s="21">
        <f>IF(AND($AT1153=PL①!$D$26,OR(入力①申請書項目!$M1153=PL①!$A$25,入力①申請書項目!$M1153=PL①!$A$26,入力①申請書項目!$M1153=PL①!$A$27)),1,0)</f>
        <v>0</v>
      </c>
      <c r="FL1153" s="37" t="str">
        <f t="shared" si="265"/>
        <v/>
      </c>
      <c r="FM1153" s="37" t="str">
        <f t="shared" si="266"/>
        <v/>
      </c>
      <c r="FN1153" s="37" t="str">
        <f t="shared" si="267"/>
        <v/>
      </c>
      <c r="FO1153" s="37" t="str">
        <f t="shared" si="268"/>
        <v/>
      </c>
      <c r="FP1153" s="37" t="str">
        <f t="shared" si="269"/>
        <v/>
      </c>
      <c r="FR1153" s="54">
        <f t="shared" si="270"/>
        <v>1</v>
      </c>
      <c r="FS1153" s="54" t="str">
        <f t="shared" si="271"/>
        <v/>
      </c>
    </row>
    <row r="1154" spans="3:175">
      <c r="D1154" s="410">
        <v>986</v>
      </c>
      <c r="E1154" s="842"/>
      <c r="F1154" s="843"/>
      <c r="G1154" s="842"/>
      <c r="H1154" s="843"/>
      <c r="I1154" s="843"/>
      <c r="J1154" s="842"/>
      <c r="K1154" s="843"/>
      <c r="L1154" s="843"/>
      <c r="M1154" s="842"/>
      <c r="N1154" s="842"/>
      <c r="O1154" s="842"/>
      <c r="P1154" s="842"/>
      <c r="Q1154" s="853"/>
      <c r="R1154" s="853"/>
      <c r="S1154" s="853"/>
      <c r="T1154" s="853"/>
      <c r="U1154" s="853"/>
      <c r="V1154" s="853"/>
      <c r="W1154" s="853"/>
      <c r="X1154" s="853"/>
      <c r="Y1154" s="853"/>
      <c r="Z1154" s="853"/>
      <c r="AA1154" s="835"/>
      <c r="AB1154" s="836"/>
      <c r="AC1154" s="836"/>
      <c r="AD1154" s="841"/>
      <c r="AE1154" s="853"/>
      <c r="AF1154" s="853"/>
      <c r="AG1154" s="842"/>
      <c r="AH1154" s="842"/>
      <c r="AI1154" s="842"/>
      <c r="AJ1154" s="842"/>
      <c r="AK1154" s="839"/>
      <c r="AL1154" s="839"/>
      <c r="AM1154" s="839"/>
      <c r="AN1154" s="853"/>
      <c r="AO1154" s="853"/>
      <c r="AP1154" s="849">
        <f t="shared" si="272"/>
        <v>0</v>
      </c>
      <c r="AQ1154" s="849"/>
      <c r="AR1154" s="849"/>
      <c r="AS1154" s="849"/>
      <c r="AT1154" s="855"/>
      <c r="AU1154" s="855"/>
      <c r="AV1154" s="834"/>
      <c r="AW1154" s="834"/>
      <c r="AX1154" s="834"/>
      <c r="AY1154" s="834"/>
      <c r="AZ1154" s="834"/>
      <c r="BA1154" s="834"/>
      <c r="BB1154" s="834"/>
      <c r="BC1154" s="834"/>
      <c r="BD1154" s="834"/>
      <c r="BE1154" s="834"/>
      <c r="BF1154" s="834"/>
      <c r="BG1154" s="842"/>
      <c r="BH1154" s="843"/>
      <c r="BI1154" s="843"/>
      <c r="ET1154" s="33"/>
      <c r="EU1154" s="37">
        <f t="shared" si="259"/>
        <v>0</v>
      </c>
      <c r="EV1154" s="37" t="str">
        <f t="shared" si="260"/>
        <v/>
      </c>
      <c r="EX1154" s="21">
        <f>IF(AND(OR($M1154=PL①!$A$25,$M1154=PL①!$A$26,$M1154=PL①!$A$27),OR($AG1154=PL①!$H$26,$AG1154=PL①!$H$27,$AG1154=PL①!$H$28)),1,0)</f>
        <v>0</v>
      </c>
      <c r="EY1154" s="21">
        <f t="shared" si="261"/>
        <v>0</v>
      </c>
      <c r="EZ1154" s="112">
        <f>IF($EY1154=0,1,IF($O$73="",0,VLOOKUP($O$73,PL②!$A$58:$P$1517,$EY1154))+IF($AD$73="",0,VLOOKUP($AD$73,PL②!$A$58:$P$1517,$EY1154))+IF($AS$73="",0,VLOOKUP($AS$73,PL②!$A$58:$P$1517,$EY1154)))</f>
        <v>1</v>
      </c>
      <c r="FA1154" s="21" t="str">
        <f t="shared" si="262"/>
        <v/>
      </c>
      <c r="FB1154" s="112"/>
      <c r="FC1154" s="21">
        <f>IF(OR($M1154=PL①!$A$25,$M1154=PL①!$A$26,$M1154=PL①!$A$28,$M1154=PL①!$A$29),1,0)</f>
        <v>0</v>
      </c>
      <c r="FF1154" s="21">
        <f t="shared" si="263"/>
        <v>0</v>
      </c>
      <c r="FG1154" s="21">
        <f t="shared" si="264"/>
        <v>0</v>
      </c>
      <c r="FH1154" s="21">
        <f>IF(AND($AG1154=PL①!$H$29,OR(入力①申請書項目!$M1154=PL①!$A$25,入力①申請書項目!$M1154=PL①!$A$26,入力①申請書項目!$M1154=PL①!$A$27)),1,0)</f>
        <v>0</v>
      </c>
      <c r="FI1154" s="21">
        <f>IF(AND($O$69=PL②!$G$1,入力①申請書項目!$AG1154=PL①!$H$26,OR(入力①申請書項目!$M1154=PL①!$A$25,入力①申請書項目!$M1154=PL①!$A$26,入力①申請書項目!$M1154=PL①!$A$28,入力①申請書項目!$M1154=PL①!$A$29)),1,0)</f>
        <v>0</v>
      </c>
      <c r="FJ1154" s="21">
        <f>IF(AND($AT1154=PL①!$D$26,OR(入力①申請書項目!$M1154=PL①!$A$25,入力①申請書項目!$M1154=PL①!$A$26,入力①申請書項目!$M1154=PL①!$A$27)),1,0)</f>
        <v>0</v>
      </c>
      <c r="FL1154" s="37" t="str">
        <f t="shared" si="265"/>
        <v/>
      </c>
      <c r="FM1154" s="37" t="str">
        <f t="shared" si="266"/>
        <v/>
      </c>
      <c r="FN1154" s="37" t="str">
        <f t="shared" si="267"/>
        <v/>
      </c>
      <c r="FO1154" s="37" t="str">
        <f t="shared" si="268"/>
        <v/>
      </c>
      <c r="FP1154" s="37" t="str">
        <f t="shared" si="269"/>
        <v/>
      </c>
      <c r="FR1154" s="54">
        <f t="shared" si="270"/>
        <v>1</v>
      </c>
      <c r="FS1154" s="54" t="str">
        <f t="shared" si="271"/>
        <v/>
      </c>
    </row>
    <row r="1155" spans="3:175">
      <c r="D1155" s="410">
        <v>987</v>
      </c>
      <c r="E1155" s="842"/>
      <c r="F1155" s="843"/>
      <c r="G1155" s="842"/>
      <c r="H1155" s="843"/>
      <c r="I1155" s="843"/>
      <c r="J1155" s="842"/>
      <c r="K1155" s="843"/>
      <c r="L1155" s="843"/>
      <c r="M1155" s="842"/>
      <c r="N1155" s="842"/>
      <c r="O1155" s="842"/>
      <c r="P1155" s="842"/>
      <c r="Q1155" s="853"/>
      <c r="R1155" s="853"/>
      <c r="S1155" s="853"/>
      <c r="T1155" s="853"/>
      <c r="U1155" s="853"/>
      <c r="V1155" s="853"/>
      <c r="W1155" s="853"/>
      <c r="X1155" s="853"/>
      <c r="Y1155" s="853"/>
      <c r="Z1155" s="853"/>
      <c r="AA1155" s="837"/>
      <c r="AB1155" s="838"/>
      <c r="AC1155" s="838"/>
      <c r="AD1155" s="841"/>
      <c r="AE1155" s="853"/>
      <c r="AF1155" s="853"/>
      <c r="AG1155" s="842"/>
      <c r="AH1155" s="842"/>
      <c r="AI1155" s="842"/>
      <c r="AJ1155" s="842"/>
      <c r="AK1155" s="839"/>
      <c r="AL1155" s="839"/>
      <c r="AM1155" s="839"/>
      <c r="AN1155" s="853"/>
      <c r="AO1155" s="853"/>
      <c r="AP1155" s="849">
        <f t="shared" si="272"/>
        <v>0</v>
      </c>
      <c r="AQ1155" s="849"/>
      <c r="AR1155" s="849"/>
      <c r="AS1155" s="849"/>
      <c r="AT1155" s="855"/>
      <c r="AU1155" s="855"/>
      <c r="AV1155" s="834"/>
      <c r="AW1155" s="834"/>
      <c r="AX1155" s="834"/>
      <c r="AY1155" s="834"/>
      <c r="AZ1155" s="834"/>
      <c r="BA1155" s="834"/>
      <c r="BB1155" s="834"/>
      <c r="BC1155" s="834"/>
      <c r="BD1155" s="834"/>
      <c r="BE1155" s="834"/>
      <c r="BF1155" s="834"/>
      <c r="BG1155" s="842"/>
      <c r="BH1155" s="843"/>
      <c r="BI1155" s="843"/>
      <c r="ET1155" s="33"/>
      <c r="EU1155" s="37">
        <f t="shared" si="259"/>
        <v>0</v>
      </c>
      <c r="EV1155" s="37" t="str">
        <f t="shared" si="260"/>
        <v/>
      </c>
      <c r="EX1155" s="21">
        <f>IF(AND(OR($M1155=PL①!$A$25,$M1155=PL①!$A$26,$M1155=PL①!$A$27),OR($AG1155=PL①!$H$26,$AG1155=PL①!$H$27,$AG1155=PL①!$H$28)),1,0)</f>
        <v>0</v>
      </c>
      <c r="EY1155" s="21">
        <f t="shared" si="261"/>
        <v>0</v>
      </c>
      <c r="EZ1155" s="112">
        <f>IF($EY1155=0,1,IF($O$73="",0,VLOOKUP($O$73,PL②!$A$58:$P$1517,$EY1155))+IF($AD$73="",0,VLOOKUP($AD$73,PL②!$A$58:$P$1517,$EY1155))+IF($AS$73="",0,VLOOKUP($AS$73,PL②!$A$58:$P$1517,$EY1155)))</f>
        <v>1</v>
      </c>
      <c r="FA1155" s="21" t="str">
        <f t="shared" si="262"/>
        <v/>
      </c>
      <c r="FB1155" s="112"/>
      <c r="FC1155" s="21">
        <f>IF(OR($M1155=PL①!$A$25,$M1155=PL①!$A$26,$M1155=PL①!$A$28,$M1155=PL①!$A$29),1,0)</f>
        <v>0</v>
      </c>
      <c r="FF1155" s="21">
        <f t="shared" si="263"/>
        <v>0</v>
      </c>
      <c r="FG1155" s="21">
        <f t="shared" si="264"/>
        <v>0</v>
      </c>
      <c r="FH1155" s="21">
        <f>IF(AND($AG1155=PL①!$H$29,OR(入力①申請書項目!$M1155=PL①!$A$25,入力①申請書項目!$M1155=PL①!$A$26,入力①申請書項目!$M1155=PL①!$A$27)),1,0)</f>
        <v>0</v>
      </c>
      <c r="FI1155" s="21">
        <f>IF(AND($O$69=PL②!$G$1,入力①申請書項目!$AG1155=PL①!$H$26,OR(入力①申請書項目!$M1155=PL①!$A$25,入力①申請書項目!$M1155=PL①!$A$26,入力①申請書項目!$M1155=PL①!$A$28,入力①申請書項目!$M1155=PL①!$A$29)),1,0)</f>
        <v>0</v>
      </c>
      <c r="FJ1155" s="21">
        <f>IF(AND($AT1155=PL①!$D$26,OR(入力①申請書項目!$M1155=PL①!$A$25,入力①申請書項目!$M1155=PL①!$A$26,入力①申請書項目!$M1155=PL①!$A$27)),1,0)</f>
        <v>0</v>
      </c>
      <c r="FL1155" s="37" t="str">
        <f t="shared" si="265"/>
        <v/>
      </c>
      <c r="FM1155" s="37" t="str">
        <f t="shared" si="266"/>
        <v/>
      </c>
      <c r="FN1155" s="37" t="str">
        <f t="shared" si="267"/>
        <v/>
      </c>
      <c r="FO1155" s="37" t="str">
        <f t="shared" si="268"/>
        <v/>
      </c>
      <c r="FP1155" s="37" t="str">
        <f t="shared" si="269"/>
        <v/>
      </c>
      <c r="FR1155" s="54">
        <f t="shared" si="270"/>
        <v>1</v>
      </c>
      <c r="FS1155" s="54" t="str">
        <f t="shared" si="271"/>
        <v/>
      </c>
    </row>
    <row r="1156" spans="3:175">
      <c r="D1156" s="410">
        <v>988</v>
      </c>
      <c r="E1156" s="842"/>
      <c r="F1156" s="843"/>
      <c r="G1156" s="842"/>
      <c r="H1156" s="843"/>
      <c r="I1156" s="843"/>
      <c r="J1156" s="842"/>
      <c r="K1156" s="843"/>
      <c r="L1156" s="843"/>
      <c r="M1156" s="842"/>
      <c r="N1156" s="842"/>
      <c r="O1156" s="842"/>
      <c r="P1156" s="842"/>
      <c r="Q1156" s="853"/>
      <c r="R1156" s="853"/>
      <c r="S1156" s="853"/>
      <c r="T1156" s="853"/>
      <c r="U1156" s="853"/>
      <c r="V1156" s="853"/>
      <c r="W1156" s="853"/>
      <c r="X1156" s="853"/>
      <c r="Y1156" s="853"/>
      <c r="Z1156" s="853"/>
      <c r="AA1156" s="835"/>
      <c r="AB1156" s="836"/>
      <c r="AC1156" s="836"/>
      <c r="AD1156" s="840"/>
      <c r="AE1156" s="840"/>
      <c r="AF1156" s="841"/>
      <c r="AG1156" s="850"/>
      <c r="AH1156" s="851"/>
      <c r="AI1156" s="851"/>
      <c r="AJ1156" s="852"/>
      <c r="AK1156" s="839"/>
      <c r="AL1156" s="839"/>
      <c r="AM1156" s="839"/>
      <c r="AN1156" s="854"/>
      <c r="AO1156" s="840"/>
      <c r="AP1156" s="849">
        <f t="shared" si="272"/>
        <v>0</v>
      </c>
      <c r="AQ1156" s="849"/>
      <c r="AR1156" s="849"/>
      <c r="AS1156" s="849"/>
      <c r="AT1156" s="847"/>
      <c r="AU1156" s="848"/>
      <c r="AV1156" s="834"/>
      <c r="AW1156" s="834"/>
      <c r="AX1156" s="834"/>
      <c r="AY1156" s="834"/>
      <c r="AZ1156" s="834"/>
      <c r="BA1156" s="834"/>
      <c r="BB1156" s="834"/>
      <c r="BC1156" s="834"/>
      <c r="BD1156" s="844"/>
      <c r="BE1156" s="845"/>
      <c r="BF1156" s="846"/>
      <c r="BG1156" s="842"/>
      <c r="BH1156" s="843"/>
      <c r="BI1156" s="843"/>
      <c r="ET1156" s="33"/>
      <c r="EU1156" s="37">
        <f t="shared" si="259"/>
        <v>0</v>
      </c>
      <c r="EV1156" s="37" t="str">
        <f t="shared" si="260"/>
        <v/>
      </c>
      <c r="EX1156" s="21">
        <f>IF(AND(OR($M1156=PL①!$A$25,$M1156=PL①!$A$26,$M1156=PL①!$A$27),OR($AG1156=PL①!$H$26,$AG1156=PL①!$H$27,$AG1156=PL①!$H$28)),1,0)</f>
        <v>0</v>
      </c>
      <c r="EY1156" s="21">
        <f t="shared" si="261"/>
        <v>0</v>
      </c>
      <c r="EZ1156" s="112">
        <f>IF($EY1156=0,1,IF($O$73="",0,VLOOKUP($O$73,PL②!$A$58:$P$1517,$EY1156))+IF($AD$73="",0,VLOOKUP($AD$73,PL②!$A$58:$P$1517,$EY1156))+IF($AS$73="",0,VLOOKUP($AS$73,PL②!$A$58:$P$1517,$EY1156)))</f>
        <v>1</v>
      </c>
      <c r="FA1156" s="21" t="str">
        <f t="shared" si="262"/>
        <v/>
      </c>
      <c r="FB1156" s="112"/>
      <c r="FC1156" s="21">
        <f>IF(OR($M1156=PL①!$A$25,$M1156=PL①!$A$26,$M1156=PL①!$A$28,$M1156=PL①!$A$29),1,0)</f>
        <v>0</v>
      </c>
      <c r="FF1156" s="21">
        <f t="shared" si="263"/>
        <v>0</v>
      </c>
      <c r="FG1156" s="21">
        <f t="shared" si="264"/>
        <v>0</v>
      </c>
      <c r="FH1156" s="21">
        <f>IF(AND($AG1156=PL①!$H$29,OR(入力①申請書項目!$M1156=PL①!$A$25,入力①申請書項目!$M1156=PL①!$A$26,入力①申請書項目!$M1156=PL①!$A$27)),1,0)</f>
        <v>0</v>
      </c>
      <c r="FI1156" s="21">
        <f>IF(AND($O$69=PL②!$G$1,入力①申請書項目!$AG1156=PL①!$H$26,OR(入力①申請書項目!$M1156=PL①!$A$25,入力①申請書項目!$M1156=PL①!$A$26,入力①申請書項目!$M1156=PL①!$A$28,入力①申請書項目!$M1156=PL①!$A$29)),1,0)</f>
        <v>0</v>
      </c>
      <c r="FJ1156" s="21">
        <f>IF(AND($AT1156=PL①!$D$26,OR(入力①申請書項目!$M1156=PL①!$A$25,入力①申請書項目!$M1156=PL①!$A$26,入力①申請書項目!$M1156=PL①!$A$27)),1,0)</f>
        <v>0</v>
      </c>
      <c r="FL1156" s="37" t="str">
        <f t="shared" si="265"/>
        <v/>
      </c>
      <c r="FM1156" s="37" t="str">
        <f t="shared" si="266"/>
        <v/>
      </c>
      <c r="FN1156" s="37" t="str">
        <f t="shared" si="267"/>
        <v/>
      </c>
      <c r="FO1156" s="37" t="str">
        <f t="shared" si="268"/>
        <v/>
      </c>
      <c r="FP1156" s="37" t="str">
        <f t="shared" si="269"/>
        <v/>
      </c>
      <c r="FR1156" s="54">
        <f t="shared" si="270"/>
        <v>1</v>
      </c>
      <c r="FS1156" s="54" t="str">
        <f t="shared" si="271"/>
        <v/>
      </c>
    </row>
    <row r="1157" spans="3:175">
      <c r="D1157" s="410">
        <v>989</v>
      </c>
      <c r="E1157" s="842"/>
      <c r="F1157" s="843"/>
      <c r="G1157" s="842"/>
      <c r="H1157" s="843"/>
      <c r="I1157" s="843"/>
      <c r="J1157" s="842"/>
      <c r="K1157" s="843"/>
      <c r="L1157" s="843"/>
      <c r="M1157" s="842"/>
      <c r="N1157" s="842"/>
      <c r="O1157" s="842"/>
      <c r="P1157" s="842"/>
      <c r="Q1157" s="853"/>
      <c r="R1157" s="853"/>
      <c r="S1157" s="853"/>
      <c r="T1157" s="853"/>
      <c r="U1157" s="853"/>
      <c r="V1157" s="853"/>
      <c r="W1157" s="853"/>
      <c r="X1157" s="853"/>
      <c r="Y1157" s="853"/>
      <c r="Z1157" s="853"/>
      <c r="AA1157" s="835"/>
      <c r="AB1157" s="836"/>
      <c r="AC1157" s="836"/>
      <c r="AD1157" s="841"/>
      <c r="AE1157" s="853"/>
      <c r="AF1157" s="853"/>
      <c r="AG1157" s="842"/>
      <c r="AH1157" s="842"/>
      <c r="AI1157" s="842"/>
      <c r="AJ1157" s="842"/>
      <c r="AK1157" s="839"/>
      <c r="AL1157" s="839"/>
      <c r="AM1157" s="839"/>
      <c r="AN1157" s="853"/>
      <c r="AO1157" s="853"/>
      <c r="AP1157" s="849">
        <f t="shared" si="272"/>
        <v>0</v>
      </c>
      <c r="AQ1157" s="849"/>
      <c r="AR1157" s="849"/>
      <c r="AS1157" s="849"/>
      <c r="AT1157" s="855"/>
      <c r="AU1157" s="855"/>
      <c r="AV1157" s="834"/>
      <c r="AW1157" s="834"/>
      <c r="AX1157" s="834"/>
      <c r="AY1157" s="834"/>
      <c r="AZ1157" s="834"/>
      <c r="BA1157" s="834"/>
      <c r="BB1157" s="834"/>
      <c r="BC1157" s="834"/>
      <c r="BD1157" s="834"/>
      <c r="BE1157" s="834"/>
      <c r="BF1157" s="834"/>
      <c r="BG1157" s="842"/>
      <c r="BH1157" s="843"/>
      <c r="BI1157" s="843"/>
      <c r="ET1157" s="33"/>
      <c r="EU1157" s="37">
        <f t="shared" si="259"/>
        <v>0</v>
      </c>
      <c r="EV1157" s="37" t="str">
        <f t="shared" si="260"/>
        <v/>
      </c>
      <c r="EX1157" s="21">
        <f>IF(AND(OR($M1157=PL①!$A$25,$M1157=PL①!$A$26,$M1157=PL①!$A$27),OR($AG1157=PL①!$H$26,$AG1157=PL①!$H$27,$AG1157=PL①!$H$28)),1,0)</f>
        <v>0</v>
      </c>
      <c r="EY1157" s="21">
        <f t="shared" si="261"/>
        <v>0</v>
      </c>
      <c r="EZ1157" s="112">
        <f>IF($EY1157=0,1,IF($O$73="",0,VLOOKUP($O$73,PL②!$A$58:$P$1517,$EY1157))+IF($AD$73="",0,VLOOKUP($AD$73,PL②!$A$58:$P$1517,$EY1157))+IF($AS$73="",0,VLOOKUP($AS$73,PL②!$A$58:$P$1517,$EY1157)))</f>
        <v>1</v>
      </c>
      <c r="FA1157" s="21" t="str">
        <f t="shared" si="262"/>
        <v/>
      </c>
      <c r="FB1157" s="112"/>
      <c r="FC1157" s="21">
        <f>IF(OR($M1157=PL①!$A$25,$M1157=PL①!$A$26,$M1157=PL①!$A$28,$M1157=PL①!$A$29),1,0)</f>
        <v>0</v>
      </c>
      <c r="FF1157" s="21">
        <f t="shared" si="263"/>
        <v>0</v>
      </c>
      <c r="FG1157" s="21">
        <f t="shared" si="264"/>
        <v>0</v>
      </c>
      <c r="FH1157" s="21">
        <f>IF(AND($AG1157=PL①!$H$29,OR(入力①申請書項目!$M1157=PL①!$A$25,入力①申請書項目!$M1157=PL①!$A$26,入力①申請書項目!$M1157=PL①!$A$27)),1,0)</f>
        <v>0</v>
      </c>
      <c r="FI1157" s="21">
        <f>IF(AND($O$69=PL②!$G$1,入力①申請書項目!$AG1157=PL①!$H$26,OR(入力①申請書項目!$M1157=PL①!$A$25,入力①申請書項目!$M1157=PL①!$A$26,入力①申請書項目!$M1157=PL①!$A$28,入力①申請書項目!$M1157=PL①!$A$29)),1,0)</f>
        <v>0</v>
      </c>
      <c r="FJ1157" s="21">
        <f>IF(AND($AT1157=PL①!$D$26,OR(入力①申請書項目!$M1157=PL①!$A$25,入力①申請書項目!$M1157=PL①!$A$26,入力①申請書項目!$M1157=PL①!$A$27)),1,0)</f>
        <v>0</v>
      </c>
      <c r="FL1157" s="37" t="str">
        <f t="shared" si="265"/>
        <v/>
      </c>
      <c r="FM1157" s="37" t="str">
        <f t="shared" si="266"/>
        <v/>
      </c>
      <c r="FN1157" s="37" t="str">
        <f t="shared" si="267"/>
        <v/>
      </c>
      <c r="FO1157" s="37" t="str">
        <f t="shared" si="268"/>
        <v/>
      </c>
      <c r="FP1157" s="37" t="str">
        <f t="shared" si="269"/>
        <v/>
      </c>
      <c r="FR1157" s="54">
        <f t="shared" si="270"/>
        <v>1</v>
      </c>
      <c r="FS1157" s="54" t="str">
        <f t="shared" si="271"/>
        <v/>
      </c>
    </row>
    <row r="1158" spans="3:175">
      <c r="D1158" s="410">
        <v>990</v>
      </c>
      <c r="E1158" s="842"/>
      <c r="F1158" s="843"/>
      <c r="G1158" s="842"/>
      <c r="H1158" s="843"/>
      <c r="I1158" s="843"/>
      <c r="J1158" s="842"/>
      <c r="K1158" s="843"/>
      <c r="L1158" s="843"/>
      <c r="M1158" s="842"/>
      <c r="N1158" s="842"/>
      <c r="O1158" s="842"/>
      <c r="P1158" s="842"/>
      <c r="Q1158" s="853"/>
      <c r="R1158" s="853"/>
      <c r="S1158" s="853"/>
      <c r="T1158" s="853"/>
      <c r="U1158" s="853"/>
      <c r="V1158" s="853"/>
      <c r="W1158" s="853"/>
      <c r="X1158" s="853"/>
      <c r="Y1158" s="853"/>
      <c r="Z1158" s="853"/>
      <c r="AA1158" s="837"/>
      <c r="AB1158" s="838"/>
      <c r="AC1158" s="838"/>
      <c r="AD1158" s="841"/>
      <c r="AE1158" s="853"/>
      <c r="AF1158" s="853"/>
      <c r="AG1158" s="842"/>
      <c r="AH1158" s="842"/>
      <c r="AI1158" s="842"/>
      <c r="AJ1158" s="842"/>
      <c r="AK1158" s="839"/>
      <c r="AL1158" s="839"/>
      <c r="AM1158" s="839"/>
      <c r="AN1158" s="853"/>
      <c r="AO1158" s="853"/>
      <c r="AP1158" s="849">
        <f t="shared" si="272"/>
        <v>0</v>
      </c>
      <c r="AQ1158" s="849"/>
      <c r="AR1158" s="849"/>
      <c r="AS1158" s="849"/>
      <c r="AT1158" s="855"/>
      <c r="AU1158" s="855"/>
      <c r="AV1158" s="834"/>
      <c r="AW1158" s="834"/>
      <c r="AX1158" s="834"/>
      <c r="AY1158" s="834"/>
      <c r="AZ1158" s="834"/>
      <c r="BA1158" s="834"/>
      <c r="BB1158" s="834"/>
      <c r="BC1158" s="834"/>
      <c r="BD1158" s="834"/>
      <c r="BE1158" s="834"/>
      <c r="BF1158" s="834"/>
      <c r="BG1158" s="842"/>
      <c r="BH1158" s="843"/>
      <c r="BI1158" s="843"/>
      <c r="ET1158" s="33"/>
      <c r="EU1158" s="37">
        <f t="shared" si="259"/>
        <v>0</v>
      </c>
      <c r="EV1158" s="37" t="str">
        <f t="shared" si="260"/>
        <v/>
      </c>
      <c r="EX1158" s="21">
        <f>IF(AND(OR($M1158=PL①!$A$25,$M1158=PL①!$A$26,$M1158=PL①!$A$27),OR($AG1158=PL①!$H$26,$AG1158=PL①!$H$27,$AG1158=PL①!$H$28)),1,0)</f>
        <v>0</v>
      </c>
      <c r="EY1158" s="21">
        <f t="shared" si="261"/>
        <v>0</v>
      </c>
      <c r="EZ1158" s="112">
        <f>IF($EY1158=0,1,IF($O$73="",0,VLOOKUP($O$73,PL②!$A$58:$P$1517,$EY1158))+IF($AD$73="",0,VLOOKUP($AD$73,PL②!$A$58:$P$1517,$EY1158))+IF($AS$73="",0,VLOOKUP($AS$73,PL②!$A$58:$P$1517,$EY1158)))</f>
        <v>1</v>
      </c>
      <c r="FA1158" s="21" t="str">
        <f t="shared" si="262"/>
        <v/>
      </c>
      <c r="FB1158" s="112"/>
      <c r="FC1158" s="21">
        <f>IF(OR($M1158=PL①!$A$25,$M1158=PL①!$A$26,$M1158=PL①!$A$28,$M1158=PL①!$A$29),1,0)</f>
        <v>0</v>
      </c>
      <c r="FF1158" s="21">
        <f t="shared" si="263"/>
        <v>0</v>
      </c>
      <c r="FG1158" s="21">
        <f t="shared" si="264"/>
        <v>0</v>
      </c>
      <c r="FH1158" s="21">
        <f>IF(AND($AG1158=PL①!$H$29,OR(入力①申請書項目!$M1158=PL①!$A$25,入力①申請書項目!$M1158=PL①!$A$26,入力①申請書項目!$M1158=PL①!$A$27)),1,0)</f>
        <v>0</v>
      </c>
      <c r="FI1158" s="21">
        <f>IF(AND($O$69=PL②!$G$1,入力①申請書項目!$AG1158=PL①!$H$26,OR(入力①申請書項目!$M1158=PL①!$A$25,入力①申請書項目!$M1158=PL①!$A$26,入力①申請書項目!$M1158=PL①!$A$28,入力①申請書項目!$M1158=PL①!$A$29)),1,0)</f>
        <v>0</v>
      </c>
      <c r="FJ1158" s="21">
        <f>IF(AND($AT1158=PL①!$D$26,OR(入力①申請書項目!$M1158=PL①!$A$25,入力①申請書項目!$M1158=PL①!$A$26,入力①申請書項目!$M1158=PL①!$A$27)),1,0)</f>
        <v>0</v>
      </c>
      <c r="FL1158" s="37" t="str">
        <f t="shared" si="265"/>
        <v/>
      </c>
      <c r="FM1158" s="37" t="str">
        <f t="shared" si="266"/>
        <v/>
      </c>
      <c r="FN1158" s="37" t="str">
        <f t="shared" si="267"/>
        <v/>
      </c>
      <c r="FO1158" s="37" t="str">
        <f t="shared" si="268"/>
        <v/>
      </c>
      <c r="FP1158" s="37" t="str">
        <f t="shared" si="269"/>
        <v/>
      </c>
      <c r="FR1158" s="54">
        <f t="shared" si="270"/>
        <v>1</v>
      </c>
      <c r="FS1158" s="54" t="str">
        <f t="shared" si="271"/>
        <v/>
      </c>
    </row>
    <row r="1159" spans="3:175">
      <c r="D1159" s="410">
        <v>991</v>
      </c>
      <c r="E1159" s="842"/>
      <c r="F1159" s="843"/>
      <c r="G1159" s="842"/>
      <c r="H1159" s="843"/>
      <c r="I1159" s="843"/>
      <c r="J1159" s="842"/>
      <c r="K1159" s="843"/>
      <c r="L1159" s="843"/>
      <c r="M1159" s="842"/>
      <c r="N1159" s="842"/>
      <c r="O1159" s="842"/>
      <c r="P1159" s="842"/>
      <c r="Q1159" s="853"/>
      <c r="R1159" s="853"/>
      <c r="S1159" s="853"/>
      <c r="T1159" s="853"/>
      <c r="U1159" s="853"/>
      <c r="V1159" s="853"/>
      <c r="W1159" s="853"/>
      <c r="X1159" s="853"/>
      <c r="Y1159" s="853"/>
      <c r="Z1159" s="853"/>
      <c r="AA1159" s="835"/>
      <c r="AB1159" s="836"/>
      <c r="AC1159" s="836"/>
      <c r="AD1159" s="840"/>
      <c r="AE1159" s="840"/>
      <c r="AF1159" s="841"/>
      <c r="AG1159" s="850"/>
      <c r="AH1159" s="851"/>
      <c r="AI1159" s="851"/>
      <c r="AJ1159" s="852"/>
      <c r="AK1159" s="839"/>
      <c r="AL1159" s="839"/>
      <c r="AM1159" s="839"/>
      <c r="AN1159" s="854"/>
      <c r="AO1159" s="840"/>
      <c r="AP1159" s="849">
        <f t="shared" si="272"/>
        <v>0</v>
      </c>
      <c r="AQ1159" s="849"/>
      <c r="AR1159" s="849"/>
      <c r="AS1159" s="849"/>
      <c r="AT1159" s="847"/>
      <c r="AU1159" s="848"/>
      <c r="AV1159" s="834"/>
      <c r="AW1159" s="834"/>
      <c r="AX1159" s="834"/>
      <c r="AY1159" s="834"/>
      <c r="AZ1159" s="834"/>
      <c r="BA1159" s="834"/>
      <c r="BB1159" s="834"/>
      <c r="BC1159" s="834"/>
      <c r="BD1159" s="844"/>
      <c r="BE1159" s="845"/>
      <c r="BF1159" s="846"/>
      <c r="BG1159" s="842"/>
      <c r="BH1159" s="843"/>
      <c r="BI1159" s="843"/>
      <c r="ET1159" s="33"/>
      <c r="EU1159" s="37">
        <f t="shared" si="259"/>
        <v>0</v>
      </c>
      <c r="EV1159" s="37" t="str">
        <f t="shared" si="260"/>
        <v/>
      </c>
      <c r="EX1159" s="21">
        <f>IF(AND(OR($M1159=PL①!$A$25,$M1159=PL①!$A$26,$M1159=PL①!$A$27),OR($AG1159=PL①!$H$26,$AG1159=PL①!$H$27,$AG1159=PL①!$H$28)),1,0)</f>
        <v>0</v>
      </c>
      <c r="EY1159" s="21">
        <f t="shared" si="261"/>
        <v>0</v>
      </c>
      <c r="EZ1159" s="112">
        <f>IF($EY1159=0,1,IF($O$73="",0,VLOOKUP($O$73,PL②!$A$58:$P$1517,$EY1159))+IF($AD$73="",0,VLOOKUP($AD$73,PL②!$A$58:$P$1517,$EY1159))+IF($AS$73="",0,VLOOKUP($AS$73,PL②!$A$58:$P$1517,$EY1159)))</f>
        <v>1</v>
      </c>
      <c r="FA1159" s="21" t="str">
        <f t="shared" si="262"/>
        <v/>
      </c>
      <c r="FB1159" s="112"/>
      <c r="FC1159" s="21">
        <f>IF(OR($M1159=PL①!$A$25,$M1159=PL①!$A$26,$M1159=PL①!$A$28,$M1159=PL①!$A$29),1,0)</f>
        <v>0</v>
      </c>
      <c r="FF1159" s="21">
        <f t="shared" si="263"/>
        <v>0</v>
      </c>
      <c r="FG1159" s="21">
        <f t="shared" si="264"/>
        <v>0</v>
      </c>
      <c r="FH1159" s="21">
        <f>IF(AND($AG1159=PL①!$H$29,OR(入力①申請書項目!$M1159=PL①!$A$25,入力①申請書項目!$M1159=PL①!$A$26,入力①申請書項目!$M1159=PL①!$A$27)),1,0)</f>
        <v>0</v>
      </c>
      <c r="FI1159" s="21">
        <f>IF(AND($O$69=PL②!$G$1,入力①申請書項目!$AG1159=PL①!$H$26,OR(入力①申請書項目!$M1159=PL①!$A$25,入力①申請書項目!$M1159=PL①!$A$26,入力①申請書項目!$M1159=PL①!$A$28,入力①申請書項目!$M1159=PL①!$A$29)),1,0)</f>
        <v>0</v>
      </c>
      <c r="FJ1159" s="21">
        <f>IF(AND($AT1159=PL①!$D$26,OR(入力①申請書項目!$M1159=PL①!$A$25,入力①申請書項目!$M1159=PL①!$A$26,入力①申請書項目!$M1159=PL①!$A$27)),1,0)</f>
        <v>0</v>
      </c>
      <c r="FL1159" s="37" t="str">
        <f t="shared" si="265"/>
        <v/>
      </c>
      <c r="FM1159" s="37" t="str">
        <f t="shared" si="266"/>
        <v/>
      </c>
      <c r="FN1159" s="37" t="str">
        <f t="shared" si="267"/>
        <v/>
      </c>
      <c r="FO1159" s="37" t="str">
        <f t="shared" si="268"/>
        <v/>
      </c>
      <c r="FP1159" s="37" t="str">
        <f t="shared" si="269"/>
        <v/>
      </c>
      <c r="FR1159" s="54">
        <f t="shared" si="270"/>
        <v>1</v>
      </c>
      <c r="FS1159" s="54" t="str">
        <f t="shared" si="271"/>
        <v/>
      </c>
    </row>
    <row r="1160" spans="3:175">
      <c r="D1160" s="410">
        <v>992</v>
      </c>
      <c r="E1160" s="842"/>
      <c r="F1160" s="843"/>
      <c r="G1160" s="842"/>
      <c r="H1160" s="843"/>
      <c r="I1160" s="843"/>
      <c r="J1160" s="842"/>
      <c r="K1160" s="843"/>
      <c r="L1160" s="843"/>
      <c r="M1160" s="842"/>
      <c r="N1160" s="842"/>
      <c r="O1160" s="842"/>
      <c r="P1160" s="842"/>
      <c r="Q1160" s="853"/>
      <c r="R1160" s="853"/>
      <c r="S1160" s="853"/>
      <c r="T1160" s="853"/>
      <c r="U1160" s="853"/>
      <c r="V1160" s="853"/>
      <c r="W1160" s="853"/>
      <c r="X1160" s="853"/>
      <c r="Y1160" s="853"/>
      <c r="Z1160" s="853"/>
      <c r="AA1160" s="835"/>
      <c r="AB1160" s="836"/>
      <c r="AC1160" s="836"/>
      <c r="AD1160" s="841"/>
      <c r="AE1160" s="853"/>
      <c r="AF1160" s="853"/>
      <c r="AG1160" s="842"/>
      <c r="AH1160" s="842"/>
      <c r="AI1160" s="842"/>
      <c r="AJ1160" s="842"/>
      <c r="AK1160" s="839"/>
      <c r="AL1160" s="839"/>
      <c r="AM1160" s="839"/>
      <c r="AN1160" s="853"/>
      <c r="AO1160" s="853"/>
      <c r="AP1160" s="849">
        <f t="shared" si="272"/>
        <v>0</v>
      </c>
      <c r="AQ1160" s="849"/>
      <c r="AR1160" s="849"/>
      <c r="AS1160" s="849"/>
      <c r="AT1160" s="855"/>
      <c r="AU1160" s="855"/>
      <c r="AV1160" s="834"/>
      <c r="AW1160" s="834"/>
      <c r="AX1160" s="834"/>
      <c r="AY1160" s="834"/>
      <c r="AZ1160" s="834"/>
      <c r="BA1160" s="834"/>
      <c r="BB1160" s="834"/>
      <c r="BC1160" s="834"/>
      <c r="BD1160" s="834"/>
      <c r="BE1160" s="834"/>
      <c r="BF1160" s="834"/>
      <c r="BG1160" s="842"/>
      <c r="BH1160" s="843"/>
      <c r="BI1160" s="843"/>
      <c r="ET1160" s="33"/>
      <c r="EU1160" s="37">
        <f t="shared" si="259"/>
        <v>0</v>
      </c>
      <c r="EV1160" s="37" t="str">
        <f t="shared" si="260"/>
        <v/>
      </c>
      <c r="EX1160" s="21">
        <f>IF(AND(OR($M1160=PL①!$A$25,$M1160=PL①!$A$26,$M1160=PL①!$A$27),OR($AG1160=PL①!$H$26,$AG1160=PL①!$H$27,$AG1160=PL①!$H$28)),1,0)</f>
        <v>0</v>
      </c>
      <c r="EY1160" s="21">
        <f t="shared" si="261"/>
        <v>0</v>
      </c>
      <c r="EZ1160" s="112">
        <f>IF($EY1160=0,1,IF($O$73="",0,VLOOKUP($O$73,PL②!$A$58:$P$1517,$EY1160))+IF($AD$73="",0,VLOOKUP($AD$73,PL②!$A$58:$P$1517,$EY1160))+IF($AS$73="",0,VLOOKUP($AS$73,PL②!$A$58:$P$1517,$EY1160)))</f>
        <v>1</v>
      </c>
      <c r="FA1160" s="21" t="str">
        <f t="shared" si="262"/>
        <v/>
      </c>
      <c r="FB1160" s="112"/>
      <c r="FC1160" s="21">
        <f>IF(OR($M1160=PL①!$A$25,$M1160=PL①!$A$26,$M1160=PL①!$A$28,$M1160=PL①!$A$29),1,0)</f>
        <v>0</v>
      </c>
      <c r="FF1160" s="21">
        <f t="shared" si="263"/>
        <v>0</v>
      </c>
      <c r="FG1160" s="21">
        <f t="shared" si="264"/>
        <v>0</v>
      </c>
      <c r="FH1160" s="21">
        <f>IF(AND($AG1160=PL①!$H$29,OR(入力①申請書項目!$M1160=PL①!$A$25,入力①申請書項目!$M1160=PL①!$A$26,入力①申請書項目!$M1160=PL①!$A$27)),1,0)</f>
        <v>0</v>
      </c>
      <c r="FI1160" s="21">
        <f>IF(AND($O$69=PL②!$G$1,入力①申請書項目!$AG1160=PL①!$H$26,OR(入力①申請書項目!$M1160=PL①!$A$25,入力①申請書項目!$M1160=PL①!$A$26,入力①申請書項目!$M1160=PL①!$A$28,入力①申請書項目!$M1160=PL①!$A$29)),1,0)</f>
        <v>0</v>
      </c>
      <c r="FJ1160" s="21">
        <f>IF(AND($AT1160=PL①!$D$26,OR(入力①申請書項目!$M1160=PL①!$A$25,入力①申請書項目!$M1160=PL①!$A$26,入力①申請書項目!$M1160=PL①!$A$27)),1,0)</f>
        <v>0</v>
      </c>
      <c r="FL1160" s="37" t="str">
        <f t="shared" si="265"/>
        <v/>
      </c>
      <c r="FM1160" s="37" t="str">
        <f t="shared" si="266"/>
        <v/>
      </c>
      <c r="FN1160" s="37" t="str">
        <f t="shared" si="267"/>
        <v/>
      </c>
      <c r="FO1160" s="37" t="str">
        <f t="shared" si="268"/>
        <v/>
      </c>
      <c r="FP1160" s="37" t="str">
        <f t="shared" si="269"/>
        <v/>
      </c>
      <c r="FR1160" s="54">
        <f t="shared" si="270"/>
        <v>1</v>
      </c>
      <c r="FS1160" s="54" t="str">
        <f t="shared" si="271"/>
        <v/>
      </c>
    </row>
    <row r="1161" spans="3:175">
      <c r="D1161" s="410">
        <v>993</v>
      </c>
      <c r="E1161" s="842"/>
      <c r="F1161" s="843"/>
      <c r="G1161" s="842"/>
      <c r="H1161" s="843"/>
      <c r="I1161" s="843"/>
      <c r="J1161" s="842"/>
      <c r="K1161" s="843"/>
      <c r="L1161" s="843"/>
      <c r="M1161" s="842"/>
      <c r="N1161" s="842"/>
      <c r="O1161" s="842"/>
      <c r="P1161" s="842"/>
      <c r="Q1161" s="853"/>
      <c r="R1161" s="853"/>
      <c r="S1161" s="853"/>
      <c r="T1161" s="853"/>
      <c r="U1161" s="853"/>
      <c r="V1161" s="853"/>
      <c r="W1161" s="853"/>
      <c r="X1161" s="853"/>
      <c r="Y1161" s="853"/>
      <c r="Z1161" s="853"/>
      <c r="AA1161" s="837"/>
      <c r="AB1161" s="838"/>
      <c r="AC1161" s="838"/>
      <c r="AD1161" s="841"/>
      <c r="AE1161" s="853"/>
      <c r="AF1161" s="853"/>
      <c r="AG1161" s="842"/>
      <c r="AH1161" s="842"/>
      <c r="AI1161" s="842"/>
      <c r="AJ1161" s="842"/>
      <c r="AK1161" s="839"/>
      <c r="AL1161" s="839"/>
      <c r="AM1161" s="839"/>
      <c r="AN1161" s="853"/>
      <c r="AO1161" s="853"/>
      <c r="AP1161" s="849">
        <f t="shared" si="272"/>
        <v>0</v>
      </c>
      <c r="AQ1161" s="849"/>
      <c r="AR1161" s="849"/>
      <c r="AS1161" s="849"/>
      <c r="AT1161" s="855"/>
      <c r="AU1161" s="855"/>
      <c r="AV1161" s="834"/>
      <c r="AW1161" s="834"/>
      <c r="AX1161" s="834"/>
      <c r="AY1161" s="834"/>
      <c r="AZ1161" s="834"/>
      <c r="BA1161" s="834"/>
      <c r="BB1161" s="834"/>
      <c r="BC1161" s="834"/>
      <c r="BD1161" s="834"/>
      <c r="BE1161" s="834"/>
      <c r="BF1161" s="834"/>
      <c r="BG1161" s="842"/>
      <c r="BH1161" s="843"/>
      <c r="BI1161" s="843"/>
      <c r="ET1161" s="33"/>
      <c r="EU1161" s="37">
        <f t="shared" si="259"/>
        <v>0</v>
      </c>
      <c r="EV1161" s="37" t="str">
        <f t="shared" si="260"/>
        <v/>
      </c>
      <c r="EX1161" s="21">
        <f>IF(AND(OR($M1161=PL①!$A$25,$M1161=PL①!$A$26,$M1161=PL①!$A$27),OR($AG1161=PL①!$H$26,$AG1161=PL①!$H$27,$AG1161=PL①!$H$28)),1,0)</f>
        <v>0</v>
      </c>
      <c r="EY1161" s="21">
        <f t="shared" si="261"/>
        <v>0</v>
      </c>
      <c r="EZ1161" s="112">
        <f>IF($EY1161=0,1,IF($O$73="",0,VLOOKUP($O$73,PL②!$A$58:$P$1517,$EY1161))+IF($AD$73="",0,VLOOKUP($AD$73,PL②!$A$58:$P$1517,$EY1161))+IF($AS$73="",0,VLOOKUP($AS$73,PL②!$A$58:$P$1517,$EY1161)))</f>
        <v>1</v>
      </c>
      <c r="FA1161" s="21" t="str">
        <f t="shared" si="262"/>
        <v/>
      </c>
      <c r="FB1161" s="112"/>
      <c r="FC1161" s="21">
        <f>IF(OR($M1161=PL①!$A$25,$M1161=PL①!$A$26,$M1161=PL①!$A$28,$M1161=PL①!$A$29),1,0)</f>
        <v>0</v>
      </c>
      <c r="FF1161" s="21">
        <f t="shared" si="263"/>
        <v>0</v>
      </c>
      <c r="FG1161" s="21">
        <f t="shared" si="264"/>
        <v>0</v>
      </c>
      <c r="FH1161" s="21">
        <f>IF(AND($AG1161=PL①!$H$29,OR(入力①申請書項目!$M1161=PL①!$A$25,入力①申請書項目!$M1161=PL①!$A$26,入力①申請書項目!$M1161=PL①!$A$27)),1,0)</f>
        <v>0</v>
      </c>
      <c r="FI1161" s="21">
        <f>IF(AND($O$69=PL②!$G$1,入力①申請書項目!$AG1161=PL①!$H$26,OR(入力①申請書項目!$M1161=PL①!$A$25,入力①申請書項目!$M1161=PL①!$A$26,入力①申請書項目!$M1161=PL①!$A$28,入力①申請書項目!$M1161=PL①!$A$29)),1,0)</f>
        <v>0</v>
      </c>
      <c r="FJ1161" s="21">
        <f>IF(AND($AT1161=PL①!$D$26,OR(入力①申請書項目!$M1161=PL①!$A$25,入力①申請書項目!$M1161=PL①!$A$26,入力①申請書項目!$M1161=PL①!$A$27)),1,0)</f>
        <v>0</v>
      </c>
      <c r="FL1161" s="37" t="str">
        <f t="shared" si="265"/>
        <v/>
      </c>
      <c r="FM1161" s="37" t="str">
        <f t="shared" si="266"/>
        <v/>
      </c>
      <c r="FN1161" s="37" t="str">
        <f t="shared" si="267"/>
        <v/>
      </c>
      <c r="FO1161" s="37" t="str">
        <f t="shared" si="268"/>
        <v/>
      </c>
      <c r="FP1161" s="37" t="str">
        <f t="shared" si="269"/>
        <v/>
      </c>
      <c r="FR1161" s="54">
        <f t="shared" si="270"/>
        <v>1</v>
      </c>
      <c r="FS1161" s="54" t="str">
        <f t="shared" si="271"/>
        <v/>
      </c>
    </row>
    <row r="1162" spans="3:175">
      <c r="D1162" s="410">
        <v>994</v>
      </c>
      <c r="E1162" s="842"/>
      <c r="F1162" s="843"/>
      <c r="G1162" s="842"/>
      <c r="H1162" s="843"/>
      <c r="I1162" s="843"/>
      <c r="J1162" s="842"/>
      <c r="K1162" s="843"/>
      <c r="L1162" s="843"/>
      <c r="M1162" s="842"/>
      <c r="N1162" s="842"/>
      <c r="O1162" s="842"/>
      <c r="P1162" s="842"/>
      <c r="Q1162" s="853"/>
      <c r="R1162" s="853"/>
      <c r="S1162" s="853"/>
      <c r="T1162" s="853"/>
      <c r="U1162" s="853"/>
      <c r="V1162" s="853"/>
      <c r="W1162" s="853"/>
      <c r="X1162" s="853"/>
      <c r="Y1162" s="853"/>
      <c r="Z1162" s="853"/>
      <c r="AA1162" s="835"/>
      <c r="AB1162" s="836"/>
      <c r="AC1162" s="836"/>
      <c r="AD1162" s="840"/>
      <c r="AE1162" s="840"/>
      <c r="AF1162" s="841"/>
      <c r="AG1162" s="850"/>
      <c r="AH1162" s="851"/>
      <c r="AI1162" s="851"/>
      <c r="AJ1162" s="852"/>
      <c r="AK1162" s="839"/>
      <c r="AL1162" s="839"/>
      <c r="AM1162" s="839"/>
      <c r="AN1162" s="854"/>
      <c r="AO1162" s="840"/>
      <c r="AP1162" s="849">
        <f t="shared" si="272"/>
        <v>0</v>
      </c>
      <c r="AQ1162" s="849"/>
      <c r="AR1162" s="849"/>
      <c r="AS1162" s="849"/>
      <c r="AT1162" s="847"/>
      <c r="AU1162" s="848"/>
      <c r="AV1162" s="834"/>
      <c r="AW1162" s="834"/>
      <c r="AX1162" s="834"/>
      <c r="AY1162" s="834"/>
      <c r="AZ1162" s="834"/>
      <c r="BA1162" s="834"/>
      <c r="BB1162" s="834"/>
      <c r="BC1162" s="834"/>
      <c r="BD1162" s="844"/>
      <c r="BE1162" s="845"/>
      <c r="BF1162" s="846"/>
      <c r="BG1162" s="842"/>
      <c r="BH1162" s="843"/>
      <c r="BI1162" s="843"/>
      <c r="ET1162" s="33"/>
      <c r="EU1162" s="37">
        <f t="shared" si="259"/>
        <v>0</v>
      </c>
      <c r="EV1162" s="37" t="str">
        <f t="shared" si="260"/>
        <v/>
      </c>
      <c r="EX1162" s="21">
        <f>IF(AND(OR($M1162=PL①!$A$25,$M1162=PL①!$A$26,$M1162=PL①!$A$27),OR($AG1162=PL①!$H$26,$AG1162=PL①!$H$27,$AG1162=PL①!$H$28)),1,0)</f>
        <v>0</v>
      </c>
      <c r="EY1162" s="21">
        <f t="shared" si="261"/>
        <v>0</v>
      </c>
      <c r="EZ1162" s="112">
        <f>IF($EY1162=0,1,IF($O$73="",0,VLOOKUP($O$73,PL②!$A$58:$P$1517,$EY1162))+IF($AD$73="",0,VLOOKUP($AD$73,PL②!$A$58:$P$1517,$EY1162))+IF($AS$73="",0,VLOOKUP($AS$73,PL②!$A$58:$P$1517,$EY1162)))</f>
        <v>1</v>
      </c>
      <c r="FA1162" s="21" t="str">
        <f t="shared" si="262"/>
        <v/>
      </c>
      <c r="FB1162" s="112"/>
      <c r="FC1162" s="21">
        <f>IF(OR($M1162=PL①!$A$25,$M1162=PL①!$A$26,$M1162=PL①!$A$28,$M1162=PL①!$A$29),1,0)</f>
        <v>0</v>
      </c>
      <c r="FF1162" s="21">
        <f t="shared" si="263"/>
        <v>0</v>
      </c>
      <c r="FG1162" s="21">
        <f t="shared" si="264"/>
        <v>0</v>
      </c>
      <c r="FH1162" s="21">
        <f>IF(AND($AG1162=PL①!$H$29,OR(入力①申請書項目!$M1162=PL①!$A$25,入力①申請書項目!$M1162=PL①!$A$26,入力①申請書項目!$M1162=PL①!$A$27)),1,0)</f>
        <v>0</v>
      </c>
      <c r="FI1162" s="21">
        <f>IF(AND($O$69=PL②!$G$1,入力①申請書項目!$AG1162=PL①!$H$26,OR(入力①申請書項目!$M1162=PL①!$A$25,入力①申請書項目!$M1162=PL①!$A$26,入力①申請書項目!$M1162=PL①!$A$28,入力①申請書項目!$M1162=PL①!$A$29)),1,0)</f>
        <v>0</v>
      </c>
      <c r="FJ1162" s="21">
        <f>IF(AND($AT1162=PL①!$D$26,OR(入力①申請書項目!$M1162=PL①!$A$25,入力①申請書項目!$M1162=PL①!$A$26,入力①申請書項目!$M1162=PL①!$A$27)),1,0)</f>
        <v>0</v>
      </c>
      <c r="FL1162" s="37" t="str">
        <f t="shared" si="265"/>
        <v/>
      </c>
      <c r="FM1162" s="37" t="str">
        <f t="shared" si="266"/>
        <v/>
      </c>
      <c r="FN1162" s="37" t="str">
        <f t="shared" si="267"/>
        <v/>
      </c>
      <c r="FO1162" s="37" t="str">
        <f t="shared" si="268"/>
        <v/>
      </c>
      <c r="FP1162" s="37" t="str">
        <f t="shared" si="269"/>
        <v/>
      </c>
      <c r="FR1162" s="54">
        <f t="shared" si="270"/>
        <v>1</v>
      </c>
      <c r="FS1162" s="54" t="str">
        <f t="shared" si="271"/>
        <v/>
      </c>
    </row>
    <row r="1163" spans="3:175">
      <c r="D1163" s="410">
        <v>995</v>
      </c>
      <c r="E1163" s="842"/>
      <c r="F1163" s="843"/>
      <c r="G1163" s="842"/>
      <c r="H1163" s="843"/>
      <c r="I1163" s="843"/>
      <c r="J1163" s="842"/>
      <c r="K1163" s="843"/>
      <c r="L1163" s="843"/>
      <c r="M1163" s="842"/>
      <c r="N1163" s="842"/>
      <c r="O1163" s="842"/>
      <c r="P1163" s="842"/>
      <c r="Q1163" s="853"/>
      <c r="R1163" s="853"/>
      <c r="S1163" s="853"/>
      <c r="T1163" s="853"/>
      <c r="U1163" s="853"/>
      <c r="V1163" s="853"/>
      <c r="W1163" s="853"/>
      <c r="X1163" s="853"/>
      <c r="Y1163" s="853"/>
      <c r="Z1163" s="853"/>
      <c r="AA1163" s="835"/>
      <c r="AB1163" s="836"/>
      <c r="AC1163" s="836"/>
      <c r="AD1163" s="841"/>
      <c r="AE1163" s="853"/>
      <c r="AF1163" s="853"/>
      <c r="AG1163" s="842"/>
      <c r="AH1163" s="842"/>
      <c r="AI1163" s="842"/>
      <c r="AJ1163" s="842"/>
      <c r="AK1163" s="839"/>
      <c r="AL1163" s="839"/>
      <c r="AM1163" s="839"/>
      <c r="AN1163" s="853"/>
      <c r="AO1163" s="853"/>
      <c r="AP1163" s="849">
        <f t="shared" si="272"/>
        <v>0</v>
      </c>
      <c r="AQ1163" s="849"/>
      <c r="AR1163" s="849"/>
      <c r="AS1163" s="849"/>
      <c r="AT1163" s="855"/>
      <c r="AU1163" s="855"/>
      <c r="AV1163" s="834"/>
      <c r="AW1163" s="834"/>
      <c r="AX1163" s="834"/>
      <c r="AY1163" s="834"/>
      <c r="AZ1163" s="834"/>
      <c r="BA1163" s="834"/>
      <c r="BB1163" s="834"/>
      <c r="BC1163" s="834"/>
      <c r="BD1163" s="834"/>
      <c r="BE1163" s="834"/>
      <c r="BF1163" s="834"/>
      <c r="BG1163" s="842"/>
      <c r="BH1163" s="843"/>
      <c r="BI1163" s="843"/>
      <c r="ET1163" s="33"/>
      <c r="EU1163" s="37">
        <f t="shared" si="259"/>
        <v>0</v>
      </c>
      <c r="EV1163" s="37" t="str">
        <f t="shared" si="260"/>
        <v/>
      </c>
      <c r="EX1163" s="21">
        <f>IF(AND(OR($M1163=PL①!$A$25,$M1163=PL①!$A$26,$M1163=PL①!$A$27),OR($AG1163=PL①!$H$26,$AG1163=PL①!$H$27,$AG1163=PL①!$H$28)),1,0)</f>
        <v>0</v>
      </c>
      <c r="EY1163" s="21">
        <f t="shared" si="261"/>
        <v>0</v>
      </c>
      <c r="EZ1163" s="112">
        <f>IF($EY1163=0,1,IF($O$73="",0,VLOOKUP($O$73,PL②!$A$58:$P$1517,$EY1163))+IF($AD$73="",0,VLOOKUP($AD$73,PL②!$A$58:$P$1517,$EY1163))+IF($AS$73="",0,VLOOKUP($AS$73,PL②!$A$58:$P$1517,$EY1163)))</f>
        <v>1</v>
      </c>
      <c r="FA1163" s="21" t="str">
        <f t="shared" si="262"/>
        <v/>
      </c>
      <c r="FB1163" s="112"/>
      <c r="FC1163" s="21">
        <f>IF(OR($M1163=PL①!$A$25,$M1163=PL①!$A$26,$M1163=PL①!$A$28,$M1163=PL①!$A$29),1,0)</f>
        <v>0</v>
      </c>
      <c r="FF1163" s="21">
        <f t="shared" si="263"/>
        <v>0</v>
      </c>
      <c r="FG1163" s="21">
        <f t="shared" si="264"/>
        <v>0</v>
      </c>
      <c r="FH1163" s="21">
        <f>IF(AND($AG1163=PL①!$H$29,OR(入力①申請書項目!$M1163=PL①!$A$25,入力①申請書項目!$M1163=PL①!$A$26,入力①申請書項目!$M1163=PL①!$A$27)),1,0)</f>
        <v>0</v>
      </c>
      <c r="FI1163" s="21">
        <f>IF(AND($O$69=PL②!$G$1,入力①申請書項目!$AG1163=PL①!$H$26,OR(入力①申請書項目!$M1163=PL①!$A$25,入力①申請書項目!$M1163=PL①!$A$26,入力①申請書項目!$M1163=PL①!$A$28,入力①申請書項目!$M1163=PL①!$A$29)),1,0)</f>
        <v>0</v>
      </c>
      <c r="FJ1163" s="21">
        <f>IF(AND($AT1163=PL①!$D$26,OR(入力①申請書項目!$M1163=PL①!$A$25,入力①申請書項目!$M1163=PL①!$A$26,入力①申請書項目!$M1163=PL①!$A$27)),1,0)</f>
        <v>0</v>
      </c>
      <c r="FL1163" s="37" t="str">
        <f t="shared" si="265"/>
        <v/>
      </c>
      <c r="FM1163" s="37" t="str">
        <f t="shared" si="266"/>
        <v/>
      </c>
      <c r="FN1163" s="37" t="str">
        <f t="shared" si="267"/>
        <v/>
      </c>
      <c r="FO1163" s="37" t="str">
        <f t="shared" si="268"/>
        <v/>
      </c>
      <c r="FP1163" s="37" t="str">
        <f t="shared" si="269"/>
        <v/>
      </c>
      <c r="FR1163" s="54">
        <f t="shared" si="270"/>
        <v>1</v>
      </c>
      <c r="FS1163" s="54" t="str">
        <f t="shared" si="271"/>
        <v/>
      </c>
    </row>
    <row r="1164" spans="3:175">
      <c r="D1164" s="410">
        <v>996</v>
      </c>
      <c r="E1164" s="842"/>
      <c r="F1164" s="843"/>
      <c r="G1164" s="842"/>
      <c r="H1164" s="843"/>
      <c r="I1164" s="843"/>
      <c r="J1164" s="842"/>
      <c r="K1164" s="843"/>
      <c r="L1164" s="843"/>
      <c r="M1164" s="842"/>
      <c r="N1164" s="842"/>
      <c r="O1164" s="842"/>
      <c r="P1164" s="842"/>
      <c r="Q1164" s="853"/>
      <c r="R1164" s="853"/>
      <c r="S1164" s="853"/>
      <c r="T1164" s="853"/>
      <c r="U1164" s="853"/>
      <c r="V1164" s="853"/>
      <c r="W1164" s="853"/>
      <c r="X1164" s="853"/>
      <c r="Y1164" s="853"/>
      <c r="Z1164" s="853"/>
      <c r="AA1164" s="837"/>
      <c r="AB1164" s="838"/>
      <c r="AC1164" s="838"/>
      <c r="AD1164" s="841"/>
      <c r="AE1164" s="853"/>
      <c r="AF1164" s="853"/>
      <c r="AG1164" s="842"/>
      <c r="AH1164" s="842"/>
      <c r="AI1164" s="842"/>
      <c r="AJ1164" s="842"/>
      <c r="AK1164" s="839"/>
      <c r="AL1164" s="839"/>
      <c r="AM1164" s="839"/>
      <c r="AN1164" s="853"/>
      <c r="AO1164" s="853"/>
      <c r="AP1164" s="849">
        <f t="shared" si="272"/>
        <v>0</v>
      </c>
      <c r="AQ1164" s="849"/>
      <c r="AR1164" s="849"/>
      <c r="AS1164" s="849"/>
      <c r="AT1164" s="855"/>
      <c r="AU1164" s="855"/>
      <c r="AV1164" s="834"/>
      <c r="AW1164" s="834"/>
      <c r="AX1164" s="834"/>
      <c r="AY1164" s="834"/>
      <c r="AZ1164" s="834"/>
      <c r="BA1164" s="834"/>
      <c r="BB1164" s="834"/>
      <c r="BC1164" s="834"/>
      <c r="BD1164" s="834"/>
      <c r="BE1164" s="834"/>
      <c r="BF1164" s="834"/>
      <c r="BG1164" s="842"/>
      <c r="BH1164" s="843"/>
      <c r="BI1164" s="843"/>
      <c r="ET1164" s="33"/>
      <c r="EU1164" s="37">
        <f t="shared" ref="EU1164:EU1167" si="273">IF($Q1164="",0,1)</f>
        <v>0</v>
      </c>
      <c r="EV1164" s="37" t="str">
        <f t="shared" ref="EV1164:EV1167" si="274">IF($Q1164="","",$G1164*12+$J1164)</f>
        <v/>
      </c>
      <c r="EX1164" s="21">
        <f>IF(AND(OR($M1164=PL①!$A$25,$M1164=PL①!$A$26,$M1164=PL①!$A$27),OR($AG1164=PL①!$H$26,$AG1164=PL①!$H$27,$AG1164=PL①!$H$28)),1,0)</f>
        <v>0</v>
      </c>
      <c r="EY1164" s="21">
        <f t="shared" ref="EY1164:EY1167" si="275">IF($EX1164=1,IF($AA1164="埼玉県",10,0)+IF($AA1164="千葉県",11,0)+IF($AA1164="東京都",12,0)+IF($AA1164="神奈川県",13,0)+IF($AA1164="愛知県",14,0)+IF($AA1164="京都府",15,0)+IF($AA1164="大阪府",16,0),0)</f>
        <v>0</v>
      </c>
      <c r="EZ1164" s="112">
        <f>IF($EY1164=0,1,IF($O$73="",0,VLOOKUP($O$73,PL②!$A$58:$P$1517,$EY1164))+IF($AD$73="",0,VLOOKUP($AD$73,PL②!$A$58:$P$1517,$EY1164))+IF($AS$73="",0,VLOOKUP($AS$73,PL②!$A$58:$P$1517,$EY1164)))</f>
        <v>1</v>
      </c>
      <c r="FA1164" s="21" t="str">
        <f t="shared" ref="FA1164:FA1167" si="276">IF($EZ1164=0,"No."&amp;ROW($A1023)&amp;" ","")</f>
        <v/>
      </c>
      <c r="FB1164" s="112"/>
      <c r="FC1164" s="21">
        <f>IF(OR($M1164=PL①!$A$25,$M1164=PL①!$A$26,$M1164=PL①!$A$28,$M1164=PL①!$A$29),1,0)</f>
        <v>0</v>
      </c>
      <c r="FF1164" s="21">
        <f t="shared" ref="FF1164:FF1167" si="277">IF(AND($EV1164&lt;$EV$176,$FC1164=1),1,0)</f>
        <v>0</v>
      </c>
      <c r="FG1164" s="21">
        <f t="shared" ref="FG1164:FG1167" si="278">IF(AND($EV1164&lt;$EV$176,$EX1164),1,0)</f>
        <v>0</v>
      </c>
      <c r="FH1164" s="21">
        <f>IF(AND($AG1164=PL①!$H$29,OR(入力①申請書項目!$M1164=PL①!$A$25,入力①申請書項目!$M1164=PL①!$A$26,入力①申請書項目!$M1164=PL①!$A$27)),1,0)</f>
        <v>0</v>
      </c>
      <c r="FI1164" s="21">
        <f>IF(AND($O$69=PL②!$G$1,入力①申請書項目!$AG1164=PL①!$H$26,OR(入力①申請書項目!$M1164=PL①!$A$25,入力①申請書項目!$M1164=PL①!$A$26,入力①申請書項目!$M1164=PL①!$A$28,入力①申請書項目!$M1164=PL①!$A$29)),1,0)</f>
        <v>0</v>
      </c>
      <c r="FJ1164" s="21">
        <f>IF(AND($AT1164=PL①!$D$26,OR(入力①申請書項目!$M1164=PL①!$A$25,入力①申請書項目!$M1164=PL①!$A$26,入力①申請書項目!$M1164=PL①!$A$27)),1,0)</f>
        <v>0</v>
      </c>
      <c r="FL1164" s="37" t="str">
        <f t="shared" ref="FL1164:FL1167" si="279">IF($FF1164=1,"No."&amp;ROW($A1023)&amp;" ","")</f>
        <v/>
      </c>
      <c r="FM1164" s="37" t="str">
        <f t="shared" ref="FM1164:FM1167" si="280">IF($FG1164=1,"No."&amp;ROW($A1023)&amp;" ","")</f>
        <v/>
      </c>
      <c r="FN1164" s="37" t="str">
        <f t="shared" ref="FN1164:FN1167" si="281">IF($FH1164=1,"No."&amp;ROW($A1023)&amp;" ","")</f>
        <v/>
      </c>
      <c r="FO1164" s="37" t="str">
        <f t="shared" ref="FO1164:FO1167" si="282">IF($FI1164=1,"No."&amp;ROW($A1023)&amp;" ","")</f>
        <v/>
      </c>
      <c r="FP1164" s="37" t="str">
        <f t="shared" ref="FP1164:FP1167" si="283">IF($FJ1164=1,"No."&amp;ROW($A1023)&amp;" ","")</f>
        <v/>
      </c>
      <c r="FR1164" s="54">
        <f t="shared" ref="FR1164:FR1167" si="284">IF($Q1164="",1,IF($M1164="",0,1)*IF($AA1164="",0,1)*IF($AG1164="",0,1)*IF($AV1164="",0,1))</f>
        <v>1</v>
      </c>
      <c r="FS1164" s="54" t="str">
        <f t="shared" si="271"/>
        <v/>
      </c>
    </row>
    <row r="1165" spans="3:175">
      <c r="D1165" s="410">
        <v>997</v>
      </c>
      <c r="E1165" s="842"/>
      <c r="F1165" s="843"/>
      <c r="G1165" s="842"/>
      <c r="H1165" s="843"/>
      <c r="I1165" s="843"/>
      <c r="J1165" s="842"/>
      <c r="K1165" s="843"/>
      <c r="L1165" s="843"/>
      <c r="M1165" s="842"/>
      <c r="N1165" s="842"/>
      <c r="O1165" s="842"/>
      <c r="P1165" s="842"/>
      <c r="Q1165" s="853"/>
      <c r="R1165" s="853"/>
      <c r="S1165" s="853"/>
      <c r="T1165" s="853"/>
      <c r="U1165" s="853"/>
      <c r="V1165" s="853"/>
      <c r="W1165" s="853"/>
      <c r="X1165" s="853"/>
      <c r="Y1165" s="853"/>
      <c r="Z1165" s="853"/>
      <c r="AA1165" s="835"/>
      <c r="AB1165" s="836"/>
      <c r="AC1165" s="836"/>
      <c r="AD1165" s="841"/>
      <c r="AE1165" s="853"/>
      <c r="AF1165" s="853"/>
      <c r="AG1165" s="842"/>
      <c r="AH1165" s="842"/>
      <c r="AI1165" s="842"/>
      <c r="AJ1165" s="842"/>
      <c r="AK1165" s="839"/>
      <c r="AL1165" s="839"/>
      <c r="AM1165" s="839"/>
      <c r="AN1165" s="853"/>
      <c r="AO1165" s="853"/>
      <c r="AP1165" s="849">
        <f t="shared" ref="AP1165:AP1167" si="285">AK1165*AN1165</f>
        <v>0</v>
      </c>
      <c r="AQ1165" s="849"/>
      <c r="AR1165" s="849"/>
      <c r="AS1165" s="849"/>
      <c r="AT1165" s="855"/>
      <c r="AU1165" s="855"/>
      <c r="AV1165" s="834"/>
      <c r="AW1165" s="834"/>
      <c r="AX1165" s="834"/>
      <c r="AY1165" s="834"/>
      <c r="AZ1165" s="834"/>
      <c r="BA1165" s="834"/>
      <c r="BB1165" s="834"/>
      <c r="BC1165" s="834"/>
      <c r="BD1165" s="834"/>
      <c r="BE1165" s="834"/>
      <c r="BF1165" s="834"/>
      <c r="BG1165" s="842"/>
      <c r="BH1165" s="843"/>
      <c r="BI1165" s="843"/>
      <c r="ET1165" s="33"/>
      <c r="EU1165" s="37">
        <f t="shared" si="273"/>
        <v>0</v>
      </c>
      <c r="EV1165" s="37" t="str">
        <f t="shared" si="274"/>
        <v/>
      </c>
      <c r="EX1165" s="21">
        <f>IF(AND(OR($M1165=PL①!$A$25,$M1165=PL①!$A$26,$M1165=PL①!$A$27),OR($AG1165=PL①!$H$26,$AG1165=PL①!$H$27,$AG1165=PL①!$H$28)),1,0)</f>
        <v>0</v>
      </c>
      <c r="EY1165" s="21">
        <f t="shared" si="275"/>
        <v>0</v>
      </c>
      <c r="EZ1165" s="112">
        <f>IF($EY1165=0,1,IF($O$73="",0,VLOOKUP($O$73,PL②!$A$58:$P$1517,$EY1165))+IF($AD$73="",0,VLOOKUP($AD$73,PL②!$A$58:$P$1517,$EY1165))+IF($AS$73="",0,VLOOKUP($AS$73,PL②!$A$58:$P$1517,$EY1165)))</f>
        <v>1</v>
      </c>
      <c r="FA1165" s="21" t="str">
        <f t="shared" si="276"/>
        <v/>
      </c>
      <c r="FB1165" s="112"/>
      <c r="FC1165" s="21">
        <f>IF(OR($M1165=PL①!$A$25,$M1165=PL①!$A$26,$M1165=PL①!$A$28,$M1165=PL①!$A$29),1,0)</f>
        <v>0</v>
      </c>
      <c r="FF1165" s="21">
        <f t="shared" si="277"/>
        <v>0</v>
      </c>
      <c r="FG1165" s="21">
        <f t="shared" si="278"/>
        <v>0</v>
      </c>
      <c r="FH1165" s="21">
        <f>IF(AND($AG1165=PL①!$H$29,OR(入力①申請書項目!$M1165=PL①!$A$25,入力①申請書項目!$M1165=PL①!$A$26,入力①申請書項目!$M1165=PL①!$A$27)),1,0)</f>
        <v>0</v>
      </c>
      <c r="FI1165" s="21">
        <f>IF(AND($O$69=PL②!$G$1,入力①申請書項目!$AG1165=PL①!$H$26,OR(入力①申請書項目!$M1165=PL①!$A$25,入力①申請書項目!$M1165=PL①!$A$26,入力①申請書項目!$M1165=PL①!$A$28,入力①申請書項目!$M1165=PL①!$A$29)),1,0)</f>
        <v>0</v>
      </c>
      <c r="FJ1165" s="21">
        <f>IF(AND($AT1165=PL①!$D$26,OR(入力①申請書項目!$M1165=PL①!$A$25,入力①申請書項目!$M1165=PL①!$A$26,入力①申請書項目!$M1165=PL①!$A$27)),1,0)</f>
        <v>0</v>
      </c>
      <c r="FL1165" s="37" t="str">
        <f t="shared" si="279"/>
        <v/>
      </c>
      <c r="FM1165" s="37" t="str">
        <f t="shared" si="280"/>
        <v/>
      </c>
      <c r="FN1165" s="37" t="str">
        <f t="shared" si="281"/>
        <v/>
      </c>
      <c r="FO1165" s="37" t="str">
        <f t="shared" si="282"/>
        <v/>
      </c>
      <c r="FP1165" s="37" t="str">
        <f t="shared" si="283"/>
        <v/>
      </c>
      <c r="FR1165" s="54">
        <f t="shared" si="284"/>
        <v>1</v>
      </c>
      <c r="FS1165" s="54" t="str">
        <f t="shared" si="271"/>
        <v/>
      </c>
    </row>
    <row r="1166" spans="3:175">
      <c r="D1166" s="410">
        <v>998</v>
      </c>
      <c r="E1166" s="842"/>
      <c r="F1166" s="843"/>
      <c r="G1166" s="842"/>
      <c r="H1166" s="843"/>
      <c r="I1166" s="843"/>
      <c r="J1166" s="842"/>
      <c r="K1166" s="843"/>
      <c r="L1166" s="843"/>
      <c r="M1166" s="842"/>
      <c r="N1166" s="842"/>
      <c r="O1166" s="842"/>
      <c r="P1166" s="842"/>
      <c r="Q1166" s="853"/>
      <c r="R1166" s="853"/>
      <c r="S1166" s="853"/>
      <c r="T1166" s="853"/>
      <c r="U1166" s="853"/>
      <c r="V1166" s="853"/>
      <c r="W1166" s="853"/>
      <c r="X1166" s="853"/>
      <c r="Y1166" s="853"/>
      <c r="Z1166" s="853"/>
      <c r="AA1166" s="837"/>
      <c r="AB1166" s="838"/>
      <c r="AC1166" s="838"/>
      <c r="AD1166" s="841"/>
      <c r="AE1166" s="853"/>
      <c r="AF1166" s="853"/>
      <c r="AG1166" s="842"/>
      <c r="AH1166" s="842"/>
      <c r="AI1166" s="842"/>
      <c r="AJ1166" s="842"/>
      <c r="AK1166" s="839"/>
      <c r="AL1166" s="839"/>
      <c r="AM1166" s="839"/>
      <c r="AN1166" s="853"/>
      <c r="AO1166" s="853"/>
      <c r="AP1166" s="849">
        <f t="shared" si="285"/>
        <v>0</v>
      </c>
      <c r="AQ1166" s="849"/>
      <c r="AR1166" s="849"/>
      <c r="AS1166" s="849"/>
      <c r="AT1166" s="855"/>
      <c r="AU1166" s="855"/>
      <c r="AV1166" s="834"/>
      <c r="AW1166" s="834"/>
      <c r="AX1166" s="834"/>
      <c r="AY1166" s="834"/>
      <c r="AZ1166" s="834"/>
      <c r="BA1166" s="834"/>
      <c r="BB1166" s="834"/>
      <c r="BC1166" s="834"/>
      <c r="BD1166" s="834"/>
      <c r="BE1166" s="834"/>
      <c r="BF1166" s="834"/>
      <c r="BG1166" s="842"/>
      <c r="BH1166" s="843"/>
      <c r="BI1166" s="843"/>
      <c r="ET1166" s="33"/>
      <c r="EU1166" s="37">
        <f t="shared" si="273"/>
        <v>0</v>
      </c>
      <c r="EV1166" s="37" t="str">
        <f t="shared" si="274"/>
        <v/>
      </c>
      <c r="EX1166" s="21">
        <f>IF(AND(OR($M1166=PL①!$A$25,$M1166=PL①!$A$26,$M1166=PL①!$A$27),OR($AG1166=PL①!$H$26,$AG1166=PL①!$H$27,$AG1166=PL①!$H$28)),1,0)</f>
        <v>0</v>
      </c>
      <c r="EY1166" s="21">
        <f t="shared" si="275"/>
        <v>0</v>
      </c>
      <c r="EZ1166" s="112">
        <f>IF($EY1166=0,1,IF($O$73="",0,VLOOKUP($O$73,PL②!$A$58:$P$1517,$EY1166))+IF($AD$73="",0,VLOOKUP($AD$73,PL②!$A$58:$P$1517,$EY1166))+IF($AS$73="",0,VLOOKUP($AS$73,PL②!$A$58:$P$1517,$EY1166)))</f>
        <v>1</v>
      </c>
      <c r="FA1166" s="21" t="str">
        <f t="shared" si="276"/>
        <v/>
      </c>
      <c r="FB1166" s="112"/>
      <c r="FC1166" s="21">
        <f>IF(OR($M1166=PL①!$A$25,$M1166=PL①!$A$26,$M1166=PL①!$A$28,$M1166=PL①!$A$29),1,0)</f>
        <v>0</v>
      </c>
      <c r="FF1166" s="21">
        <f t="shared" si="277"/>
        <v>0</v>
      </c>
      <c r="FG1166" s="21">
        <f t="shared" si="278"/>
        <v>0</v>
      </c>
      <c r="FH1166" s="21">
        <f>IF(AND($AG1166=PL①!$H$29,OR(入力①申請書項目!$M1166=PL①!$A$25,入力①申請書項目!$M1166=PL①!$A$26,入力①申請書項目!$M1166=PL①!$A$27)),1,0)</f>
        <v>0</v>
      </c>
      <c r="FI1166" s="21">
        <f>IF(AND($O$69=PL②!$G$1,入力①申請書項目!$AG1166=PL①!$H$26,OR(入力①申請書項目!$M1166=PL①!$A$25,入力①申請書項目!$M1166=PL①!$A$26,入力①申請書項目!$M1166=PL①!$A$28,入力①申請書項目!$M1166=PL①!$A$29)),1,0)</f>
        <v>0</v>
      </c>
      <c r="FJ1166" s="21">
        <f>IF(AND($AT1166=PL①!$D$26,OR(入力①申請書項目!$M1166=PL①!$A$25,入力①申請書項目!$M1166=PL①!$A$26,入力①申請書項目!$M1166=PL①!$A$27)),1,0)</f>
        <v>0</v>
      </c>
      <c r="FL1166" s="37" t="str">
        <f t="shared" si="279"/>
        <v/>
      </c>
      <c r="FM1166" s="37" t="str">
        <f t="shared" si="280"/>
        <v/>
      </c>
      <c r="FN1166" s="37" t="str">
        <f t="shared" si="281"/>
        <v/>
      </c>
      <c r="FO1166" s="37" t="str">
        <f t="shared" si="282"/>
        <v/>
      </c>
      <c r="FP1166" s="37" t="str">
        <f t="shared" si="283"/>
        <v/>
      </c>
      <c r="FR1166" s="54">
        <f t="shared" si="284"/>
        <v>1</v>
      </c>
      <c r="FS1166" s="54" t="str">
        <f t="shared" si="271"/>
        <v/>
      </c>
    </row>
    <row r="1167" spans="3:175">
      <c r="D1167" s="410">
        <v>999</v>
      </c>
      <c r="E1167" s="842"/>
      <c r="F1167" s="843"/>
      <c r="G1167" s="842"/>
      <c r="H1167" s="843"/>
      <c r="I1167" s="843"/>
      <c r="J1167" s="842"/>
      <c r="K1167" s="843"/>
      <c r="L1167" s="843"/>
      <c r="M1167" s="842"/>
      <c r="N1167" s="842"/>
      <c r="O1167" s="842"/>
      <c r="P1167" s="842"/>
      <c r="Q1167" s="853"/>
      <c r="R1167" s="853"/>
      <c r="S1167" s="853"/>
      <c r="T1167" s="853"/>
      <c r="U1167" s="853"/>
      <c r="V1167" s="853"/>
      <c r="W1167" s="853"/>
      <c r="X1167" s="853"/>
      <c r="Y1167" s="853"/>
      <c r="Z1167" s="853"/>
      <c r="AA1167" s="1113"/>
      <c r="AB1167" s="1113"/>
      <c r="AC1167" s="1113"/>
      <c r="AD1167" s="853"/>
      <c r="AE1167" s="853"/>
      <c r="AF1167" s="853"/>
      <c r="AG1167" s="842"/>
      <c r="AH1167" s="842"/>
      <c r="AI1167" s="842"/>
      <c r="AJ1167" s="842"/>
      <c r="AK1167" s="839"/>
      <c r="AL1167" s="839"/>
      <c r="AM1167" s="839"/>
      <c r="AN1167" s="853"/>
      <c r="AO1167" s="853"/>
      <c r="AP1167" s="849">
        <f t="shared" si="285"/>
        <v>0</v>
      </c>
      <c r="AQ1167" s="849"/>
      <c r="AR1167" s="849"/>
      <c r="AS1167" s="849"/>
      <c r="AT1167" s="855"/>
      <c r="AU1167" s="855"/>
      <c r="AV1167" s="834"/>
      <c r="AW1167" s="834"/>
      <c r="AX1167" s="834"/>
      <c r="AY1167" s="834"/>
      <c r="AZ1167" s="834"/>
      <c r="BA1167" s="834"/>
      <c r="BB1167" s="834"/>
      <c r="BC1167" s="834"/>
      <c r="BD1167" s="834"/>
      <c r="BE1167" s="834"/>
      <c r="BF1167" s="834"/>
      <c r="BG1167" s="842"/>
      <c r="BH1167" s="843"/>
      <c r="BI1167" s="843"/>
      <c r="ET1167" s="33"/>
      <c r="EU1167" s="37">
        <f t="shared" si="273"/>
        <v>0</v>
      </c>
      <c r="EV1167" s="37" t="str">
        <f t="shared" si="274"/>
        <v/>
      </c>
      <c r="EX1167" s="21">
        <f>IF(AND(OR($M1167=PL①!$A$25,$M1167=PL①!$A$26,$M1167=PL①!$A$27),OR($AG1167=PL①!$H$26,$AG1167=PL①!$H$27,$AG1167=PL①!$H$28)),1,0)</f>
        <v>0</v>
      </c>
      <c r="EY1167" s="21">
        <f t="shared" si="275"/>
        <v>0</v>
      </c>
      <c r="EZ1167" s="112">
        <f>IF($EY1167=0,1,IF($O$73="",0,VLOOKUP($O$73,PL②!$A$58:$P$1517,$EY1167))+IF($AD$73="",0,VLOOKUP($AD$73,PL②!$A$58:$P$1517,$EY1167))+IF($AS$73="",0,VLOOKUP($AS$73,PL②!$A$58:$P$1517,$EY1167)))</f>
        <v>1</v>
      </c>
      <c r="FA1167" s="21" t="str">
        <f t="shared" si="276"/>
        <v/>
      </c>
      <c r="FB1167" s="112"/>
      <c r="FC1167" s="21">
        <f>IF(OR($M1167=PL①!$A$25,$M1167=PL①!$A$26,$M1167=PL①!$A$28,$M1167=PL①!$A$29),1,0)</f>
        <v>0</v>
      </c>
      <c r="FF1167" s="21">
        <f t="shared" si="277"/>
        <v>0</v>
      </c>
      <c r="FG1167" s="21">
        <f t="shared" si="278"/>
        <v>0</v>
      </c>
      <c r="FH1167" s="21">
        <f>IF(AND($AG1167=PL①!$H$29,OR(入力①申請書項目!$M1167=PL①!$A$25,入力①申請書項目!$M1167=PL①!$A$26,入力①申請書項目!$M1167=PL①!$A$27)),1,0)</f>
        <v>0</v>
      </c>
      <c r="FI1167" s="21">
        <f>IF(AND($O$69=PL②!$G$1,入力①申請書項目!$AG1167=PL①!$H$26,OR(入力①申請書項目!$M1167=PL①!$A$25,入力①申請書項目!$M1167=PL①!$A$26,入力①申請書項目!$M1167=PL①!$A$28,入力①申請書項目!$M1167=PL①!$A$29)),1,0)</f>
        <v>0</v>
      </c>
      <c r="FJ1167" s="21">
        <f>IF(AND($AT1167=PL①!$D$26,OR(入力①申請書項目!$M1167=PL①!$A$25,入力①申請書項目!$M1167=PL①!$A$26,入力①申請書項目!$M1167=PL①!$A$27)),1,0)</f>
        <v>0</v>
      </c>
      <c r="FL1167" s="37" t="str">
        <f t="shared" si="279"/>
        <v/>
      </c>
      <c r="FM1167" s="37" t="str">
        <f t="shared" si="280"/>
        <v/>
      </c>
      <c r="FN1167" s="37" t="str">
        <f t="shared" si="281"/>
        <v/>
      </c>
      <c r="FO1167" s="37" t="str">
        <f t="shared" si="282"/>
        <v/>
      </c>
      <c r="FP1167" s="37" t="str">
        <f t="shared" si="283"/>
        <v/>
      </c>
      <c r="FR1167" s="54">
        <f t="shared" si="284"/>
        <v>1</v>
      </c>
      <c r="FS1167" s="54" t="str">
        <f t="shared" si="271"/>
        <v/>
      </c>
    </row>
    <row r="1168" spans="3:175">
      <c r="C1168" s="113"/>
      <c r="D1168" s="411"/>
      <c r="E1168" s="334"/>
      <c r="F1168" s="334"/>
      <c r="G1168" s="334"/>
      <c r="H1168" s="334"/>
      <c r="I1168" s="334"/>
      <c r="J1168" s="334"/>
      <c r="K1168" s="334"/>
      <c r="L1168" s="334"/>
      <c r="M1168" s="334"/>
      <c r="N1168" s="334"/>
      <c r="O1168" s="334"/>
      <c r="P1168" s="334"/>
      <c r="Q1168" s="335"/>
      <c r="R1168" s="335"/>
      <c r="S1168" s="335"/>
      <c r="T1168" s="335"/>
      <c r="U1168" s="335"/>
      <c r="V1168" s="335"/>
      <c r="W1168" s="335"/>
      <c r="X1168" s="335"/>
      <c r="Y1168" s="335"/>
      <c r="Z1168" s="335"/>
      <c r="AA1168" s="335"/>
      <c r="AB1168" s="335"/>
      <c r="AC1168" s="335"/>
      <c r="AD1168" s="335"/>
      <c r="AE1168" s="335"/>
      <c r="AF1168" s="335"/>
      <c r="AG1168" s="334"/>
      <c r="AH1168" s="334"/>
      <c r="AI1168" s="334"/>
      <c r="AJ1168" s="334"/>
      <c r="AK1168" s="336"/>
      <c r="AL1168" s="336"/>
      <c r="AM1168" s="336"/>
      <c r="AN1168" s="335"/>
      <c r="AO1168" s="335"/>
      <c r="AP1168" s="337"/>
      <c r="AQ1168" s="337"/>
      <c r="AR1168" s="337"/>
      <c r="AS1168" s="337"/>
      <c r="AT1168" s="337"/>
      <c r="AU1168" s="337"/>
      <c r="AV1168" s="338"/>
      <c r="AW1168" s="338"/>
      <c r="AX1168" s="338"/>
      <c r="AY1168" s="338"/>
      <c r="AZ1168" s="338"/>
      <c r="BA1168" s="338"/>
      <c r="BB1168" s="338"/>
      <c r="BC1168" s="338"/>
      <c r="BD1168" s="338"/>
      <c r="BE1168" s="338"/>
      <c r="BF1168" s="338"/>
      <c r="BG1168" s="334"/>
      <c r="BH1168" s="334"/>
      <c r="BI1168" s="334"/>
      <c r="BJ1168" s="113"/>
    </row>
  </sheetData>
  <sheetProtection password="EC38" sheet="1" objects="1" scenarios="1" formatCells="0"/>
  <mergeCells count="16264">
    <mergeCell ref="E1166:F1166"/>
    <mergeCell ref="G1166:I1166"/>
    <mergeCell ref="J1166:L1166"/>
    <mergeCell ref="M1166:P1166"/>
    <mergeCell ref="Q1166:Z1166"/>
    <mergeCell ref="AA1166:AC1166"/>
    <mergeCell ref="AD1166:AF1166"/>
    <mergeCell ref="AG1166:AJ1166"/>
    <mergeCell ref="AK1166:AM1166"/>
    <mergeCell ref="AN1166:AO1166"/>
    <mergeCell ref="AP1166:AS1166"/>
    <mergeCell ref="AT1166:AU1166"/>
    <mergeCell ref="AV1166:AY1166"/>
    <mergeCell ref="AZ1166:BC1166"/>
    <mergeCell ref="BD1166:BF1166"/>
    <mergeCell ref="BG1166:BI1166"/>
    <mergeCell ref="E1167:F1167"/>
    <mergeCell ref="G1167:I1167"/>
    <mergeCell ref="J1167:L1167"/>
    <mergeCell ref="M1167:P1167"/>
    <mergeCell ref="Q1167:Z1167"/>
    <mergeCell ref="AA1167:AC1167"/>
    <mergeCell ref="AD1167:AF1167"/>
    <mergeCell ref="AG1167:AJ1167"/>
    <mergeCell ref="AK1167:AM1167"/>
    <mergeCell ref="AN1167:AO1167"/>
    <mergeCell ref="AP1167:AS1167"/>
    <mergeCell ref="AT1167:AU1167"/>
    <mergeCell ref="AV1167:AY1167"/>
    <mergeCell ref="AZ1167:BC1167"/>
    <mergeCell ref="BD1167:BF1167"/>
    <mergeCell ref="BG1167:BI1167"/>
    <mergeCell ref="E1164:F1164"/>
    <mergeCell ref="G1164:I1164"/>
    <mergeCell ref="J1164:L1164"/>
    <mergeCell ref="M1164:P1164"/>
    <mergeCell ref="Q1164:Z1164"/>
    <mergeCell ref="AA1164:AC1164"/>
    <mergeCell ref="AD1164:AF1164"/>
    <mergeCell ref="AG1164:AJ1164"/>
    <mergeCell ref="AK1164:AM1164"/>
    <mergeCell ref="AN1164:AO1164"/>
    <mergeCell ref="AP1164:AS1164"/>
    <mergeCell ref="AT1164:AU1164"/>
    <mergeCell ref="AV1164:AY1164"/>
    <mergeCell ref="AZ1164:BC1164"/>
    <mergeCell ref="BD1164:BF1164"/>
    <mergeCell ref="BG1164:BI1164"/>
    <mergeCell ref="E1165:F1165"/>
    <mergeCell ref="G1165:I1165"/>
    <mergeCell ref="J1165:L1165"/>
    <mergeCell ref="M1165:P1165"/>
    <mergeCell ref="Q1165:Z1165"/>
    <mergeCell ref="AA1165:AC1165"/>
    <mergeCell ref="AD1165:AF1165"/>
    <mergeCell ref="AG1165:AJ1165"/>
    <mergeCell ref="AK1165:AM1165"/>
    <mergeCell ref="AN1165:AO1165"/>
    <mergeCell ref="AP1165:AS1165"/>
    <mergeCell ref="AT1165:AU1165"/>
    <mergeCell ref="AV1165:AY1165"/>
    <mergeCell ref="AZ1165:BC1165"/>
    <mergeCell ref="BD1165:BF1165"/>
    <mergeCell ref="BG1165:BI1165"/>
    <mergeCell ref="E1162:F1162"/>
    <mergeCell ref="G1162:I1162"/>
    <mergeCell ref="J1162:L1162"/>
    <mergeCell ref="M1162:P1162"/>
    <mergeCell ref="Q1162:Z1162"/>
    <mergeCell ref="AA1162:AC1162"/>
    <mergeCell ref="AD1162:AF1162"/>
    <mergeCell ref="AG1162:AJ1162"/>
    <mergeCell ref="AK1162:AM1162"/>
    <mergeCell ref="AN1162:AO1162"/>
    <mergeCell ref="AP1162:AS1162"/>
    <mergeCell ref="AT1162:AU1162"/>
    <mergeCell ref="AV1162:AY1162"/>
    <mergeCell ref="AZ1162:BC1162"/>
    <mergeCell ref="BD1162:BF1162"/>
    <mergeCell ref="BG1162:BI1162"/>
    <mergeCell ref="E1163:F1163"/>
    <mergeCell ref="G1163:I1163"/>
    <mergeCell ref="J1163:L1163"/>
    <mergeCell ref="M1163:P1163"/>
    <mergeCell ref="Q1163:Z1163"/>
    <mergeCell ref="AA1163:AC1163"/>
    <mergeCell ref="AD1163:AF1163"/>
    <mergeCell ref="AG1163:AJ1163"/>
    <mergeCell ref="AK1163:AM1163"/>
    <mergeCell ref="AN1163:AO1163"/>
    <mergeCell ref="AP1163:AS1163"/>
    <mergeCell ref="AT1163:AU1163"/>
    <mergeCell ref="AV1163:AY1163"/>
    <mergeCell ref="AZ1163:BC1163"/>
    <mergeCell ref="BD1163:BF1163"/>
    <mergeCell ref="BG1163:BI1163"/>
    <mergeCell ref="E1160:F1160"/>
    <mergeCell ref="G1160:I1160"/>
    <mergeCell ref="J1160:L1160"/>
    <mergeCell ref="M1160:P1160"/>
    <mergeCell ref="Q1160:Z1160"/>
    <mergeCell ref="AA1160:AC1160"/>
    <mergeCell ref="AD1160:AF1160"/>
    <mergeCell ref="AG1160:AJ1160"/>
    <mergeCell ref="AK1160:AM1160"/>
    <mergeCell ref="AN1160:AO1160"/>
    <mergeCell ref="AP1160:AS1160"/>
    <mergeCell ref="AT1160:AU1160"/>
    <mergeCell ref="AV1160:AY1160"/>
    <mergeCell ref="AZ1160:BC1160"/>
    <mergeCell ref="BD1160:BF1160"/>
    <mergeCell ref="BG1160:BI1160"/>
    <mergeCell ref="E1161:F1161"/>
    <mergeCell ref="G1161:I1161"/>
    <mergeCell ref="J1161:L1161"/>
    <mergeCell ref="M1161:P1161"/>
    <mergeCell ref="Q1161:Z1161"/>
    <mergeCell ref="AA1161:AC1161"/>
    <mergeCell ref="AD1161:AF1161"/>
    <mergeCell ref="AG1161:AJ1161"/>
    <mergeCell ref="AK1161:AM1161"/>
    <mergeCell ref="AN1161:AO1161"/>
    <mergeCell ref="AP1161:AS1161"/>
    <mergeCell ref="AT1161:AU1161"/>
    <mergeCell ref="AV1161:AY1161"/>
    <mergeCell ref="AZ1161:BC1161"/>
    <mergeCell ref="BD1161:BF1161"/>
    <mergeCell ref="BG1161:BI1161"/>
    <mergeCell ref="E1158:F1158"/>
    <mergeCell ref="G1158:I1158"/>
    <mergeCell ref="J1158:L1158"/>
    <mergeCell ref="M1158:P1158"/>
    <mergeCell ref="Q1158:Z1158"/>
    <mergeCell ref="AA1158:AC1158"/>
    <mergeCell ref="AD1158:AF1158"/>
    <mergeCell ref="AG1158:AJ1158"/>
    <mergeCell ref="AK1158:AM1158"/>
    <mergeCell ref="AN1158:AO1158"/>
    <mergeCell ref="AP1158:AS1158"/>
    <mergeCell ref="AT1158:AU1158"/>
    <mergeCell ref="AV1158:AY1158"/>
    <mergeCell ref="AZ1158:BC1158"/>
    <mergeCell ref="BD1158:BF1158"/>
    <mergeCell ref="BG1158:BI1158"/>
    <mergeCell ref="E1159:F1159"/>
    <mergeCell ref="G1159:I1159"/>
    <mergeCell ref="J1159:L1159"/>
    <mergeCell ref="M1159:P1159"/>
    <mergeCell ref="Q1159:Z1159"/>
    <mergeCell ref="AA1159:AC1159"/>
    <mergeCell ref="AD1159:AF1159"/>
    <mergeCell ref="AG1159:AJ1159"/>
    <mergeCell ref="AK1159:AM1159"/>
    <mergeCell ref="AN1159:AO1159"/>
    <mergeCell ref="AP1159:AS1159"/>
    <mergeCell ref="AT1159:AU1159"/>
    <mergeCell ref="AV1159:AY1159"/>
    <mergeCell ref="AZ1159:BC1159"/>
    <mergeCell ref="BD1159:BF1159"/>
    <mergeCell ref="BG1159:BI1159"/>
    <mergeCell ref="E1156:F1156"/>
    <mergeCell ref="G1156:I1156"/>
    <mergeCell ref="J1156:L1156"/>
    <mergeCell ref="M1156:P1156"/>
    <mergeCell ref="Q1156:Z1156"/>
    <mergeCell ref="AA1156:AC1156"/>
    <mergeCell ref="AD1156:AF1156"/>
    <mergeCell ref="AG1156:AJ1156"/>
    <mergeCell ref="AK1156:AM1156"/>
    <mergeCell ref="AN1156:AO1156"/>
    <mergeCell ref="AP1156:AS1156"/>
    <mergeCell ref="AT1156:AU1156"/>
    <mergeCell ref="AV1156:AY1156"/>
    <mergeCell ref="AZ1156:BC1156"/>
    <mergeCell ref="BD1156:BF1156"/>
    <mergeCell ref="BG1156:BI1156"/>
    <mergeCell ref="E1157:F1157"/>
    <mergeCell ref="G1157:I1157"/>
    <mergeCell ref="J1157:L1157"/>
    <mergeCell ref="M1157:P1157"/>
    <mergeCell ref="Q1157:Z1157"/>
    <mergeCell ref="AA1157:AC1157"/>
    <mergeCell ref="AD1157:AF1157"/>
    <mergeCell ref="AG1157:AJ1157"/>
    <mergeCell ref="AK1157:AM1157"/>
    <mergeCell ref="AN1157:AO1157"/>
    <mergeCell ref="AP1157:AS1157"/>
    <mergeCell ref="AT1157:AU1157"/>
    <mergeCell ref="AV1157:AY1157"/>
    <mergeCell ref="AZ1157:BC1157"/>
    <mergeCell ref="BD1157:BF1157"/>
    <mergeCell ref="BG1157:BI1157"/>
    <mergeCell ref="E1154:F1154"/>
    <mergeCell ref="G1154:I1154"/>
    <mergeCell ref="J1154:L1154"/>
    <mergeCell ref="M1154:P1154"/>
    <mergeCell ref="Q1154:Z1154"/>
    <mergeCell ref="AA1154:AC1154"/>
    <mergeCell ref="AD1154:AF1154"/>
    <mergeCell ref="AG1154:AJ1154"/>
    <mergeCell ref="AK1154:AM1154"/>
    <mergeCell ref="AN1154:AO1154"/>
    <mergeCell ref="AP1154:AS1154"/>
    <mergeCell ref="AT1154:AU1154"/>
    <mergeCell ref="AV1154:AY1154"/>
    <mergeCell ref="AZ1154:BC1154"/>
    <mergeCell ref="BD1154:BF1154"/>
    <mergeCell ref="BG1154:BI1154"/>
    <mergeCell ref="E1155:F1155"/>
    <mergeCell ref="G1155:I1155"/>
    <mergeCell ref="J1155:L1155"/>
    <mergeCell ref="M1155:P1155"/>
    <mergeCell ref="Q1155:Z1155"/>
    <mergeCell ref="AA1155:AC1155"/>
    <mergeCell ref="AD1155:AF1155"/>
    <mergeCell ref="AG1155:AJ1155"/>
    <mergeCell ref="AK1155:AM1155"/>
    <mergeCell ref="AN1155:AO1155"/>
    <mergeCell ref="AP1155:AS1155"/>
    <mergeCell ref="AT1155:AU1155"/>
    <mergeCell ref="AV1155:AY1155"/>
    <mergeCell ref="AZ1155:BC1155"/>
    <mergeCell ref="BD1155:BF1155"/>
    <mergeCell ref="BG1155:BI1155"/>
    <mergeCell ref="E1152:F1152"/>
    <mergeCell ref="G1152:I1152"/>
    <mergeCell ref="J1152:L1152"/>
    <mergeCell ref="M1152:P1152"/>
    <mergeCell ref="Q1152:Z1152"/>
    <mergeCell ref="AA1152:AC1152"/>
    <mergeCell ref="AD1152:AF1152"/>
    <mergeCell ref="AG1152:AJ1152"/>
    <mergeCell ref="AK1152:AM1152"/>
    <mergeCell ref="AN1152:AO1152"/>
    <mergeCell ref="AP1152:AS1152"/>
    <mergeCell ref="AT1152:AU1152"/>
    <mergeCell ref="AV1152:AY1152"/>
    <mergeCell ref="AZ1152:BC1152"/>
    <mergeCell ref="BD1152:BF1152"/>
    <mergeCell ref="BG1152:BI1152"/>
    <mergeCell ref="E1153:F1153"/>
    <mergeCell ref="G1153:I1153"/>
    <mergeCell ref="J1153:L1153"/>
    <mergeCell ref="M1153:P1153"/>
    <mergeCell ref="Q1153:Z1153"/>
    <mergeCell ref="AA1153:AC1153"/>
    <mergeCell ref="AD1153:AF1153"/>
    <mergeCell ref="AG1153:AJ1153"/>
    <mergeCell ref="AK1153:AM1153"/>
    <mergeCell ref="AN1153:AO1153"/>
    <mergeCell ref="AP1153:AS1153"/>
    <mergeCell ref="AT1153:AU1153"/>
    <mergeCell ref="AV1153:AY1153"/>
    <mergeCell ref="AZ1153:BC1153"/>
    <mergeCell ref="BD1153:BF1153"/>
    <mergeCell ref="BG1153:BI1153"/>
    <mergeCell ref="E1150:F1150"/>
    <mergeCell ref="G1150:I1150"/>
    <mergeCell ref="J1150:L1150"/>
    <mergeCell ref="M1150:P1150"/>
    <mergeCell ref="Q1150:Z1150"/>
    <mergeCell ref="AA1150:AC1150"/>
    <mergeCell ref="AD1150:AF1150"/>
    <mergeCell ref="AG1150:AJ1150"/>
    <mergeCell ref="AK1150:AM1150"/>
    <mergeCell ref="AN1150:AO1150"/>
    <mergeCell ref="AP1150:AS1150"/>
    <mergeCell ref="AT1150:AU1150"/>
    <mergeCell ref="AV1150:AY1150"/>
    <mergeCell ref="AZ1150:BC1150"/>
    <mergeCell ref="BD1150:BF1150"/>
    <mergeCell ref="BG1150:BI1150"/>
    <mergeCell ref="E1151:F1151"/>
    <mergeCell ref="G1151:I1151"/>
    <mergeCell ref="J1151:L1151"/>
    <mergeCell ref="M1151:P1151"/>
    <mergeCell ref="Q1151:Z1151"/>
    <mergeCell ref="AA1151:AC1151"/>
    <mergeCell ref="AD1151:AF1151"/>
    <mergeCell ref="AG1151:AJ1151"/>
    <mergeCell ref="AK1151:AM1151"/>
    <mergeCell ref="AN1151:AO1151"/>
    <mergeCell ref="AP1151:AS1151"/>
    <mergeCell ref="AT1151:AU1151"/>
    <mergeCell ref="AV1151:AY1151"/>
    <mergeCell ref="AZ1151:BC1151"/>
    <mergeCell ref="BD1151:BF1151"/>
    <mergeCell ref="BG1151:BI1151"/>
    <mergeCell ref="E1148:F1148"/>
    <mergeCell ref="G1148:I1148"/>
    <mergeCell ref="J1148:L1148"/>
    <mergeCell ref="M1148:P1148"/>
    <mergeCell ref="Q1148:Z1148"/>
    <mergeCell ref="AA1148:AC1148"/>
    <mergeCell ref="AD1148:AF1148"/>
    <mergeCell ref="AG1148:AJ1148"/>
    <mergeCell ref="AK1148:AM1148"/>
    <mergeCell ref="AN1148:AO1148"/>
    <mergeCell ref="AP1148:AS1148"/>
    <mergeCell ref="AT1148:AU1148"/>
    <mergeCell ref="AV1148:AY1148"/>
    <mergeCell ref="AZ1148:BC1148"/>
    <mergeCell ref="BD1148:BF1148"/>
    <mergeCell ref="BG1148:BI1148"/>
    <mergeCell ref="E1149:F1149"/>
    <mergeCell ref="G1149:I1149"/>
    <mergeCell ref="J1149:L1149"/>
    <mergeCell ref="M1149:P1149"/>
    <mergeCell ref="Q1149:Z1149"/>
    <mergeCell ref="AA1149:AC1149"/>
    <mergeCell ref="AD1149:AF1149"/>
    <mergeCell ref="AG1149:AJ1149"/>
    <mergeCell ref="AK1149:AM1149"/>
    <mergeCell ref="AN1149:AO1149"/>
    <mergeCell ref="AP1149:AS1149"/>
    <mergeCell ref="AT1149:AU1149"/>
    <mergeCell ref="AV1149:AY1149"/>
    <mergeCell ref="AZ1149:BC1149"/>
    <mergeCell ref="BD1149:BF1149"/>
    <mergeCell ref="BG1149:BI1149"/>
    <mergeCell ref="E1146:F1146"/>
    <mergeCell ref="G1146:I1146"/>
    <mergeCell ref="J1146:L1146"/>
    <mergeCell ref="M1146:P1146"/>
    <mergeCell ref="Q1146:Z1146"/>
    <mergeCell ref="AA1146:AC1146"/>
    <mergeCell ref="AD1146:AF1146"/>
    <mergeCell ref="AG1146:AJ1146"/>
    <mergeCell ref="AK1146:AM1146"/>
    <mergeCell ref="AN1146:AO1146"/>
    <mergeCell ref="AP1146:AS1146"/>
    <mergeCell ref="AT1146:AU1146"/>
    <mergeCell ref="AV1146:AY1146"/>
    <mergeCell ref="AZ1146:BC1146"/>
    <mergeCell ref="BD1146:BF1146"/>
    <mergeCell ref="BG1146:BI1146"/>
    <mergeCell ref="E1147:F1147"/>
    <mergeCell ref="G1147:I1147"/>
    <mergeCell ref="J1147:L1147"/>
    <mergeCell ref="M1147:P1147"/>
    <mergeCell ref="Q1147:Z1147"/>
    <mergeCell ref="AA1147:AC1147"/>
    <mergeCell ref="AD1147:AF1147"/>
    <mergeCell ref="AG1147:AJ1147"/>
    <mergeCell ref="AK1147:AM1147"/>
    <mergeCell ref="AN1147:AO1147"/>
    <mergeCell ref="AP1147:AS1147"/>
    <mergeCell ref="AT1147:AU1147"/>
    <mergeCell ref="AV1147:AY1147"/>
    <mergeCell ref="AZ1147:BC1147"/>
    <mergeCell ref="BD1147:BF1147"/>
    <mergeCell ref="BG1147:BI1147"/>
    <mergeCell ref="E1144:F1144"/>
    <mergeCell ref="G1144:I1144"/>
    <mergeCell ref="J1144:L1144"/>
    <mergeCell ref="M1144:P1144"/>
    <mergeCell ref="Q1144:Z1144"/>
    <mergeCell ref="AA1144:AC1144"/>
    <mergeCell ref="AD1144:AF1144"/>
    <mergeCell ref="AG1144:AJ1144"/>
    <mergeCell ref="AK1144:AM1144"/>
    <mergeCell ref="AN1144:AO1144"/>
    <mergeCell ref="AP1144:AS1144"/>
    <mergeCell ref="AT1144:AU1144"/>
    <mergeCell ref="AV1144:AY1144"/>
    <mergeCell ref="AZ1144:BC1144"/>
    <mergeCell ref="BD1144:BF1144"/>
    <mergeCell ref="BG1144:BI1144"/>
    <mergeCell ref="E1145:F1145"/>
    <mergeCell ref="G1145:I1145"/>
    <mergeCell ref="J1145:L1145"/>
    <mergeCell ref="M1145:P1145"/>
    <mergeCell ref="Q1145:Z1145"/>
    <mergeCell ref="AA1145:AC1145"/>
    <mergeCell ref="AD1145:AF1145"/>
    <mergeCell ref="AG1145:AJ1145"/>
    <mergeCell ref="AK1145:AM1145"/>
    <mergeCell ref="AN1145:AO1145"/>
    <mergeCell ref="AP1145:AS1145"/>
    <mergeCell ref="AT1145:AU1145"/>
    <mergeCell ref="AV1145:AY1145"/>
    <mergeCell ref="AZ1145:BC1145"/>
    <mergeCell ref="BD1145:BF1145"/>
    <mergeCell ref="BG1145:BI1145"/>
    <mergeCell ref="E1142:F1142"/>
    <mergeCell ref="G1142:I1142"/>
    <mergeCell ref="J1142:L1142"/>
    <mergeCell ref="M1142:P1142"/>
    <mergeCell ref="Q1142:Z1142"/>
    <mergeCell ref="AA1142:AC1142"/>
    <mergeCell ref="AD1142:AF1142"/>
    <mergeCell ref="AG1142:AJ1142"/>
    <mergeCell ref="AK1142:AM1142"/>
    <mergeCell ref="AN1142:AO1142"/>
    <mergeCell ref="AP1142:AS1142"/>
    <mergeCell ref="AT1142:AU1142"/>
    <mergeCell ref="AV1142:AY1142"/>
    <mergeCell ref="AZ1142:BC1142"/>
    <mergeCell ref="BD1142:BF1142"/>
    <mergeCell ref="BG1142:BI1142"/>
    <mergeCell ref="E1143:F1143"/>
    <mergeCell ref="G1143:I1143"/>
    <mergeCell ref="J1143:L1143"/>
    <mergeCell ref="M1143:P1143"/>
    <mergeCell ref="Q1143:Z1143"/>
    <mergeCell ref="AA1143:AC1143"/>
    <mergeCell ref="AD1143:AF1143"/>
    <mergeCell ref="AG1143:AJ1143"/>
    <mergeCell ref="AK1143:AM1143"/>
    <mergeCell ref="AN1143:AO1143"/>
    <mergeCell ref="AP1143:AS1143"/>
    <mergeCell ref="AT1143:AU1143"/>
    <mergeCell ref="AV1143:AY1143"/>
    <mergeCell ref="AZ1143:BC1143"/>
    <mergeCell ref="BD1143:BF1143"/>
    <mergeCell ref="BG1143:BI1143"/>
    <mergeCell ref="E1140:F1140"/>
    <mergeCell ref="G1140:I1140"/>
    <mergeCell ref="J1140:L1140"/>
    <mergeCell ref="M1140:P1140"/>
    <mergeCell ref="Q1140:Z1140"/>
    <mergeCell ref="AA1140:AC1140"/>
    <mergeCell ref="AD1140:AF1140"/>
    <mergeCell ref="AG1140:AJ1140"/>
    <mergeCell ref="AK1140:AM1140"/>
    <mergeCell ref="AN1140:AO1140"/>
    <mergeCell ref="AP1140:AS1140"/>
    <mergeCell ref="AT1140:AU1140"/>
    <mergeCell ref="AV1140:AY1140"/>
    <mergeCell ref="AZ1140:BC1140"/>
    <mergeCell ref="BD1140:BF1140"/>
    <mergeCell ref="BG1140:BI1140"/>
    <mergeCell ref="E1141:F1141"/>
    <mergeCell ref="G1141:I1141"/>
    <mergeCell ref="J1141:L1141"/>
    <mergeCell ref="M1141:P1141"/>
    <mergeCell ref="Q1141:Z1141"/>
    <mergeCell ref="AA1141:AC1141"/>
    <mergeCell ref="AD1141:AF1141"/>
    <mergeCell ref="AG1141:AJ1141"/>
    <mergeCell ref="AK1141:AM1141"/>
    <mergeCell ref="AN1141:AO1141"/>
    <mergeCell ref="AP1141:AS1141"/>
    <mergeCell ref="AT1141:AU1141"/>
    <mergeCell ref="AV1141:AY1141"/>
    <mergeCell ref="AZ1141:BC1141"/>
    <mergeCell ref="BD1141:BF1141"/>
    <mergeCell ref="BG1141:BI1141"/>
    <mergeCell ref="E1138:F1138"/>
    <mergeCell ref="G1138:I1138"/>
    <mergeCell ref="J1138:L1138"/>
    <mergeCell ref="M1138:P1138"/>
    <mergeCell ref="Q1138:Z1138"/>
    <mergeCell ref="AA1138:AC1138"/>
    <mergeCell ref="AD1138:AF1138"/>
    <mergeCell ref="AG1138:AJ1138"/>
    <mergeCell ref="AK1138:AM1138"/>
    <mergeCell ref="AN1138:AO1138"/>
    <mergeCell ref="AP1138:AS1138"/>
    <mergeCell ref="AT1138:AU1138"/>
    <mergeCell ref="AV1138:AY1138"/>
    <mergeCell ref="AZ1138:BC1138"/>
    <mergeCell ref="BD1138:BF1138"/>
    <mergeCell ref="BG1138:BI1138"/>
    <mergeCell ref="E1139:F1139"/>
    <mergeCell ref="G1139:I1139"/>
    <mergeCell ref="J1139:L1139"/>
    <mergeCell ref="M1139:P1139"/>
    <mergeCell ref="Q1139:Z1139"/>
    <mergeCell ref="AA1139:AC1139"/>
    <mergeCell ref="AD1139:AF1139"/>
    <mergeCell ref="AG1139:AJ1139"/>
    <mergeCell ref="AK1139:AM1139"/>
    <mergeCell ref="AN1139:AO1139"/>
    <mergeCell ref="AP1139:AS1139"/>
    <mergeCell ref="AT1139:AU1139"/>
    <mergeCell ref="AV1139:AY1139"/>
    <mergeCell ref="AZ1139:BC1139"/>
    <mergeCell ref="BD1139:BF1139"/>
    <mergeCell ref="BG1139:BI1139"/>
    <mergeCell ref="E1136:F1136"/>
    <mergeCell ref="G1136:I1136"/>
    <mergeCell ref="J1136:L1136"/>
    <mergeCell ref="M1136:P1136"/>
    <mergeCell ref="Q1136:Z1136"/>
    <mergeCell ref="AA1136:AC1136"/>
    <mergeCell ref="AD1136:AF1136"/>
    <mergeCell ref="AG1136:AJ1136"/>
    <mergeCell ref="AK1136:AM1136"/>
    <mergeCell ref="AN1136:AO1136"/>
    <mergeCell ref="AP1136:AS1136"/>
    <mergeCell ref="AT1136:AU1136"/>
    <mergeCell ref="AV1136:AY1136"/>
    <mergeCell ref="AZ1136:BC1136"/>
    <mergeCell ref="BD1136:BF1136"/>
    <mergeCell ref="BG1136:BI1136"/>
    <mergeCell ref="E1137:F1137"/>
    <mergeCell ref="G1137:I1137"/>
    <mergeCell ref="J1137:L1137"/>
    <mergeCell ref="M1137:P1137"/>
    <mergeCell ref="Q1137:Z1137"/>
    <mergeCell ref="AA1137:AC1137"/>
    <mergeCell ref="AD1137:AF1137"/>
    <mergeCell ref="AG1137:AJ1137"/>
    <mergeCell ref="AK1137:AM1137"/>
    <mergeCell ref="AN1137:AO1137"/>
    <mergeCell ref="AP1137:AS1137"/>
    <mergeCell ref="AT1137:AU1137"/>
    <mergeCell ref="AV1137:AY1137"/>
    <mergeCell ref="AZ1137:BC1137"/>
    <mergeCell ref="BD1137:BF1137"/>
    <mergeCell ref="BG1137:BI1137"/>
    <mergeCell ref="E1134:F1134"/>
    <mergeCell ref="G1134:I1134"/>
    <mergeCell ref="J1134:L1134"/>
    <mergeCell ref="M1134:P1134"/>
    <mergeCell ref="Q1134:Z1134"/>
    <mergeCell ref="AA1134:AC1134"/>
    <mergeCell ref="AD1134:AF1134"/>
    <mergeCell ref="AG1134:AJ1134"/>
    <mergeCell ref="AK1134:AM1134"/>
    <mergeCell ref="AN1134:AO1134"/>
    <mergeCell ref="AP1134:AS1134"/>
    <mergeCell ref="AT1134:AU1134"/>
    <mergeCell ref="AV1134:AY1134"/>
    <mergeCell ref="AZ1134:BC1134"/>
    <mergeCell ref="BD1134:BF1134"/>
    <mergeCell ref="BG1134:BI1134"/>
    <mergeCell ref="E1135:F1135"/>
    <mergeCell ref="G1135:I1135"/>
    <mergeCell ref="J1135:L1135"/>
    <mergeCell ref="M1135:P1135"/>
    <mergeCell ref="Q1135:Z1135"/>
    <mergeCell ref="AA1135:AC1135"/>
    <mergeCell ref="AD1135:AF1135"/>
    <mergeCell ref="AG1135:AJ1135"/>
    <mergeCell ref="AK1135:AM1135"/>
    <mergeCell ref="AN1135:AO1135"/>
    <mergeCell ref="AP1135:AS1135"/>
    <mergeCell ref="AT1135:AU1135"/>
    <mergeCell ref="AV1135:AY1135"/>
    <mergeCell ref="AZ1135:BC1135"/>
    <mergeCell ref="BD1135:BF1135"/>
    <mergeCell ref="BG1135:BI1135"/>
    <mergeCell ref="E1132:F1132"/>
    <mergeCell ref="G1132:I1132"/>
    <mergeCell ref="J1132:L1132"/>
    <mergeCell ref="M1132:P1132"/>
    <mergeCell ref="Q1132:Z1132"/>
    <mergeCell ref="AA1132:AC1132"/>
    <mergeCell ref="AD1132:AF1132"/>
    <mergeCell ref="AG1132:AJ1132"/>
    <mergeCell ref="AK1132:AM1132"/>
    <mergeCell ref="AN1132:AO1132"/>
    <mergeCell ref="AP1132:AS1132"/>
    <mergeCell ref="AT1132:AU1132"/>
    <mergeCell ref="AV1132:AY1132"/>
    <mergeCell ref="AZ1132:BC1132"/>
    <mergeCell ref="BD1132:BF1132"/>
    <mergeCell ref="BG1132:BI1132"/>
    <mergeCell ref="E1133:F1133"/>
    <mergeCell ref="G1133:I1133"/>
    <mergeCell ref="J1133:L1133"/>
    <mergeCell ref="M1133:P1133"/>
    <mergeCell ref="Q1133:Z1133"/>
    <mergeCell ref="AA1133:AC1133"/>
    <mergeCell ref="AD1133:AF1133"/>
    <mergeCell ref="AG1133:AJ1133"/>
    <mergeCell ref="AK1133:AM1133"/>
    <mergeCell ref="AN1133:AO1133"/>
    <mergeCell ref="AP1133:AS1133"/>
    <mergeCell ref="AT1133:AU1133"/>
    <mergeCell ref="AV1133:AY1133"/>
    <mergeCell ref="AZ1133:BC1133"/>
    <mergeCell ref="BD1133:BF1133"/>
    <mergeCell ref="BG1133:BI1133"/>
    <mergeCell ref="E1130:F1130"/>
    <mergeCell ref="G1130:I1130"/>
    <mergeCell ref="J1130:L1130"/>
    <mergeCell ref="M1130:P1130"/>
    <mergeCell ref="Q1130:Z1130"/>
    <mergeCell ref="AA1130:AC1130"/>
    <mergeCell ref="AD1130:AF1130"/>
    <mergeCell ref="AG1130:AJ1130"/>
    <mergeCell ref="AK1130:AM1130"/>
    <mergeCell ref="AN1130:AO1130"/>
    <mergeCell ref="AP1130:AS1130"/>
    <mergeCell ref="AT1130:AU1130"/>
    <mergeCell ref="AV1130:AY1130"/>
    <mergeCell ref="AZ1130:BC1130"/>
    <mergeCell ref="BD1130:BF1130"/>
    <mergeCell ref="BG1130:BI1130"/>
    <mergeCell ref="E1131:F1131"/>
    <mergeCell ref="G1131:I1131"/>
    <mergeCell ref="J1131:L1131"/>
    <mergeCell ref="M1131:P1131"/>
    <mergeCell ref="Q1131:Z1131"/>
    <mergeCell ref="AA1131:AC1131"/>
    <mergeCell ref="AD1131:AF1131"/>
    <mergeCell ref="AG1131:AJ1131"/>
    <mergeCell ref="AK1131:AM1131"/>
    <mergeCell ref="AN1131:AO1131"/>
    <mergeCell ref="AP1131:AS1131"/>
    <mergeCell ref="AT1131:AU1131"/>
    <mergeCell ref="AV1131:AY1131"/>
    <mergeCell ref="AZ1131:BC1131"/>
    <mergeCell ref="BD1131:BF1131"/>
    <mergeCell ref="BG1131:BI1131"/>
    <mergeCell ref="E1128:F1128"/>
    <mergeCell ref="G1128:I1128"/>
    <mergeCell ref="J1128:L1128"/>
    <mergeCell ref="M1128:P1128"/>
    <mergeCell ref="Q1128:Z1128"/>
    <mergeCell ref="AA1128:AC1128"/>
    <mergeCell ref="AD1128:AF1128"/>
    <mergeCell ref="AG1128:AJ1128"/>
    <mergeCell ref="AK1128:AM1128"/>
    <mergeCell ref="AN1128:AO1128"/>
    <mergeCell ref="AP1128:AS1128"/>
    <mergeCell ref="AT1128:AU1128"/>
    <mergeCell ref="AV1128:AY1128"/>
    <mergeCell ref="AZ1128:BC1128"/>
    <mergeCell ref="BD1128:BF1128"/>
    <mergeCell ref="BG1128:BI1128"/>
    <mergeCell ref="E1129:F1129"/>
    <mergeCell ref="G1129:I1129"/>
    <mergeCell ref="J1129:L1129"/>
    <mergeCell ref="M1129:P1129"/>
    <mergeCell ref="Q1129:Z1129"/>
    <mergeCell ref="AA1129:AC1129"/>
    <mergeCell ref="AD1129:AF1129"/>
    <mergeCell ref="AG1129:AJ1129"/>
    <mergeCell ref="AK1129:AM1129"/>
    <mergeCell ref="AN1129:AO1129"/>
    <mergeCell ref="AP1129:AS1129"/>
    <mergeCell ref="AT1129:AU1129"/>
    <mergeCell ref="AV1129:AY1129"/>
    <mergeCell ref="AZ1129:BC1129"/>
    <mergeCell ref="BD1129:BF1129"/>
    <mergeCell ref="BG1129:BI1129"/>
    <mergeCell ref="E1126:F1126"/>
    <mergeCell ref="G1126:I1126"/>
    <mergeCell ref="J1126:L1126"/>
    <mergeCell ref="M1126:P1126"/>
    <mergeCell ref="Q1126:Z1126"/>
    <mergeCell ref="AA1126:AC1126"/>
    <mergeCell ref="AD1126:AF1126"/>
    <mergeCell ref="AG1126:AJ1126"/>
    <mergeCell ref="AK1126:AM1126"/>
    <mergeCell ref="AN1126:AO1126"/>
    <mergeCell ref="AP1126:AS1126"/>
    <mergeCell ref="AT1126:AU1126"/>
    <mergeCell ref="AV1126:AY1126"/>
    <mergeCell ref="AZ1126:BC1126"/>
    <mergeCell ref="BD1126:BF1126"/>
    <mergeCell ref="BG1126:BI1126"/>
    <mergeCell ref="E1127:F1127"/>
    <mergeCell ref="G1127:I1127"/>
    <mergeCell ref="J1127:L1127"/>
    <mergeCell ref="M1127:P1127"/>
    <mergeCell ref="Q1127:Z1127"/>
    <mergeCell ref="AA1127:AC1127"/>
    <mergeCell ref="AD1127:AF1127"/>
    <mergeCell ref="AG1127:AJ1127"/>
    <mergeCell ref="AK1127:AM1127"/>
    <mergeCell ref="AN1127:AO1127"/>
    <mergeCell ref="AP1127:AS1127"/>
    <mergeCell ref="AT1127:AU1127"/>
    <mergeCell ref="AV1127:AY1127"/>
    <mergeCell ref="AZ1127:BC1127"/>
    <mergeCell ref="BD1127:BF1127"/>
    <mergeCell ref="BG1127:BI1127"/>
    <mergeCell ref="E1124:F1124"/>
    <mergeCell ref="G1124:I1124"/>
    <mergeCell ref="J1124:L1124"/>
    <mergeCell ref="M1124:P1124"/>
    <mergeCell ref="Q1124:Z1124"/>
    <mergeCell ref="AA1124:AC1124"/>
    <mergeCell ref="AD1124:AF1124"/>
    <mergeCell ref="AG1124:AJ1124"/>
    <mergeCell ref="AK1124:AM1124"/>
    <mergeCell ref="AN1124:AO1124"/>
    <mergeCell ref="AP1124:AS1124"/>
    <mergeCell ref="AT1124:AU1124"/>
    <mergeCell ref="AV1124:AY1124"/>
    <mergeCell ref="AZ1124:BC1124"/>
    <mergeCell ref="BD1124:BF1124"/>
    <mergeCell ref="BG1124:BI1124"/>
    <mergeCell ref="E1125:F1125"/>
    <mergeCell ref="G1125:I1125"/>
    <mergeCell ref="J1125:L1125"/>
    <mergeCell ref="M1125:P1125"/>
    <mergeCell ref="Q1125:Z1125"/>
    <mergeCell ref="AA1125:AC1125"/>
    <mergeCell ref="AD1125:AF1125"/>
    <mergeCell ref="AG1125:AJ1125"/>
    <mergeCell ref="AK1125:AM1125"/>
    <mergeCell ref="AN1125:AO1125"/>
    <mergeCell ref="AP1125:AS1125"/>
    <mergeCell ref="AT1125:AU1125"/>
    <mergeCell ref="AV1125:AY1125"/>
    <mergeCell ref="AZ1125:BC1125"/>
    <mergeCell ref="BD1125:BF1125"/>
    <mergeCell ref="BG1125:BI1125"/>
    <mergeCell ref="E1122:F1122"/>
    <mergeCell ref="G1122:I1122"/>
    <mergeCell ref="J1122:L1122"/>
    <mergeCell ref="M1122:P1122"/>
    <mergeCell ref="Q1122:Z1122"/>
    <mergeCell ref="AA1122:AC1122"/>
    <mergeCell ref="AD1122:AF1122"/>
    <mergeCell ref="AG1122:AJ1122"/>
    <mergeCell ref="AK1122:AM1122"/>
    <mergeCell ref="AN1122:AO1122"/>
    <mergeCell ref="AP1122:AS1122"/>
    <mergeCell ref="AT1122:AU1122"/>
    <mergeCell ref="AV1122:AY1122"/>
    <mergeCell ref="AZ1122:BC1122"/>
    <mergeCell ref="BD1122:BF1122"/>
    <mergeCell ref="BG1122:BI1122"/>
    <mergeCell ref="E1123:F1123"/>
    <mergeCell ref="G1123:I1123"/>
    <mergeCell ref="J1123:L1123"/>
    <mergeCell ref="M1123:P1123"/>
    <mergeCell ref="Q1123:Z1123"/>
    <mergeCell ref="AA1123:AC1123"/>
    <mergeCell ref="AD1123:AF1123"/>
    <mergeCell ref="AG1123:AJ1123"/>
    <mergeCell ref="AK1123:AM1123"/>
    <mergeCell ref="AN1123:AO1123"/>
    <mergeCell ref="AP1123:AS1123"/>
    <mergeCell ref="AT1123:AU1123"/>
    <mergeCell ref="AV1123:AY1123"/>
    <mergeCell ref="AZ1123:BC1123"/>
    <mergeCell ref="BD1123:BF1123"/>
    <mergeCell ref="BG1123:BI1123"/>
    <mergeCell ref="E1120:F1120"/>
    <mergeCell ref="G1120:I1120"/>
    <mergeCell ref="J1120:L1120"/>
    <mergeCell ref="M1120:P1120"/>
    <mergeCell ref="Q1120:Z1120"/>
    <mergeCell ref="AA1120:AC1120"/>
    <mergeCell ref="AD1120:AF1120"/>
    <mergeCell ref="AG1120:AJ1120"/>
    <mergeCell ref="AK1120:AM1120"/>
    <mergeCell ref="AN1120:AO1120"/>
    <mergeCell ref="AP1120:AS1120"/>
    <mergeCell ref="AT1120:AU1120"/>
    <mergeCell ref="AV1120:AY1120"/>
    <mergeCell ref="AZ1120:BC1120"/>
    <mergeCell ref="BD1120:BF1120"/>
    <mergeCell ref="BG1120:BI1120"/>
    <mergeCell ref="E1121:F1121"/>
    <mergeCell ref="G1121:I1121"/>
    <mergeCell ref="J1121:L1121"/>
    <mergeCell ref="M1121:P1121"/>
    <mergeCell ref="Q1121:Z1121"/>
    <mergeCell ref="AA1121:AC1121"/>
    <mergeCell ref="AD1121:AF1121"/>
    <mergeCell ref="AG1121:AJ1121"/>
    <mergeCell ref="AK1121:AM1121"/>
    <mergeCell ref="AN1121:AO1121"/>
    <mergeCell ref="AP1121:AS1121"/>
    <mergeCell ref="AT1121:AU1121"/>
    <mergeCell ref="AV1121:AY1121"/>
    <mergeCell ref="AZ1121:BC1121"/>
    <mergeCell ref="BD1121:BF1121"/>
    <mergeCell ref="BG1121:BI1121"/>
    <mergeCell ref="E1118:F1118"/>
    <mergeCell ref="G1118:I1118"/>
    <mergeCell ref="J1118:L1118"/>
    <mergeCell ref="M1118:P1118"/>
    <mergeCell ref="Q1118:Z1118"/>
    <mergeCell ref="AA1118:AC1118"/>
    <mergeCell ref="AD1118:AF1118"/>
    <mergeCell ref="AG1118:AJ1118"/>
    <mergeCell ref="AK1118:AM1118"/>
    <mergeCell ref="AN1118:AO1118"/>
    <mergeCell ref="AP1118:AS1118"/>
    <mergeCell ref="AT1118:AU1118"/>
    <mergeCell ref="AV1118:AY1118"/>
    <mergeCell ref="AZ1118:BC1118"/>
    <mergeCell ref="BD1118:BF1118"/>
    <mergeCell ref="BG1118:BI1118"/>
    <mergeCell ref="E1119:F1119"/>
    <mergeCell ref="G1119:I1119"/>
    <mergeCell ref="J1119:L1119"/>
    <mergeCell ref="M1119:P1119"/>
    <mergeCell ref="Q1119:Z1119"/>
    <mergeCell ref="AA1119:AC1119"/>
    <mergeCell ref="AD1119:AF1119"/>
    <mergeCell ref="AG1119:AJ1119"/>
    <mergeCell ref="AK1119:AM1119"/>
    <mergeCell ref="AN1119:AO1119"/>
    <mergeCell ref="AP1119:AS1119"/>
    <mergeCell ref="AT1119:AU1119"/>
    <mergeCell ref="AV1119:AY1119"/>
    <mergeCell ref="AZ1119:BC1119"/>
    <mergeCell ref="BD1119:BF1119"/>
    <mergeCell ref="BG1119:BI1119"/>
    <mergeCell ref="E1116:F1116"/>
    <mergeCell ref="G1116:I1116"/>
    <mergeCell ref="J1116:L1116"/>
    <mergeCell ref="M1116:P1116"/>
    <mergeCell ref="Q1116:Z1116"/>
    <mergeCell ref="AA1116:AC1116"/>
    <mergeCell ref="AD1116:AF1116"/>
    <mergeCell ref="AG1116:AJ1116"/>
    <mergeCell ref="AK1116:AM1116"/>
    <mergeCell ref="AN1116:AO1116"/>
    <mergeCell ref="AP1116:AS1116"/>
    <mergeCell ref="AT1116:AU1116"/>
    <mergeCell ref="AV1116:AY1116"/>
    <mergeCell ref="AZ1116:BC1116"/>
    <mergeCell ref="BD1116:BF1116"/>
    <mergeCell ref="BG1116:BI1116"/>
    <mergeCell ref="E1117:F1117"/>
    <mergeCell ref="G1117:I1117"/>
    <mergeCell ref="J1117:L1117"/>
    <mergeCell ref="M1117:P1117"/>
    <mergeCell ref="Q1117:Z1117"/>
    <mergeCell ref="AA1117:AC1117"/>
    <mergeCell ref="AD1117:AF1117"/>
    <mergeCell ref="AG1117:AJ1117"/>
    <mergeCell ref="AK1117:AM1117"/>
    <mergeCell ref="AN1117:AO1117"/>
    <mergeCell ref="AP1117:AS1117"/>
    <mergeCell ref="AT1117:AU1117"/>
    <mergeCell ref="AV1117:AY1117"/>
    <mergeCell ref="AZ1117:BC1117"/>
    <mergeCell ref="BD1117:BF1117"/>
    <mergeCell ref="BG1117:BI1117"/>
    <mergeCell ref="E1114:F1114"/>
    <mergeCell ref="G1114:I1114"/>
    <mergeCell ref="J1114:L1114"/>
    <mergeCell ref="M1114:P1114"/>
    <mergeCell ref="Q1114:Z1114"/>
    <mergeCell ref="AA1114:AC1114"/>
    <mergeCell ref="AD1114:AF1114"/>
    <mergeCell ref="AG1114:AJ1114"/>
    <mergeCell ref="AK1114:AM1114"/>
    <mergeCell ref="AN1114:AO1114"/>
    <mergeCell ref="AP1114:AS1114"/>
    <mergeCell ref="AT1114:AU1114"/>
    <mergeCell ref="AV1114:AY1114"/>
    <mergeCell ref="AZ1114:BC1114"/>
    <mergeCell ref="BD1114:BF1114"/>
    <mergeCell ref="BG1114:BI1114"/>
    <mergeCell ref="E1115:F1115"/>
    <mergeCell ref="G1115:I1115"/>
    <mergeCell ref="J1115:L1115"/>
    <mergeCell ref="M1115:P1115"/>
    <mergeCell ref="Q1115:Z1115"/>
    <mergeCell ref="AA1115:AC1115"/>
    <mergeCell ref="AD1115:AF1115"/>
    <mergeCell ref="AG1115:AJ1115"/>
    <mergeCell ref="AK1115:AM1115"/>
    <mergeCell ref="AN1115:AO1115"/>
    <mergeCell ref="AP1115:AS1115"/>
    <mergeCell ref="AT1115:AU1115"/>
    <mergeCell ref="AV1115:AY1115"/>
    <mergeCell ref="AZ1115:BC1115"/>
    <mergeCell ref="BD1115:BF1115"/>
    <mergeCell ref="BG1115:BI1115"/>
    <mergeCell ref="E1112:F1112"/>
    <mergeCell ref="G1112:I1112"/>
    <mergeCell ref="J1112:L1112"/>
    <mergeCell ref="M1112:P1112"/>
    <mergeCell ref="Q1112:Z1112"/>
    <mergeCell ref="AA1112:AC1112"/>
    <mergeCell ref="AD1112:AF1112"/>
    <mergeCell ref="AG1112:AJ1112"/>
    <mergeCell ref="AK1112:AM1112"/>
    <mergeCell ref="AN1112:AO1112"/>
    <mergeCell ref="AP1112:AS1112"/>
    <mergeCell ref="AT1112:AU1112"/>
    <mergeCell ref="AV1112:AY1112"/>
    <mergeCell ref="AZ1112:BC1112"/>
    <mergeCell ref="BD1112:BF1112"/>
    <mergeCell ref="BG1112:BI1112"/>
    <mergeCell ref="E1113:F1113"/>
    <mergeCell ref="G1113:I1113"/>
    <mergeCell ref="J1113:L1113"/>
    <mergeCell ref="M1113:P1113"/>
    <mergeCell ref="Q1113:Z1113"/>
    <mergeCell ref="AA1113:AC1113"/>
    <mergeCell ref="AD1113:AF1113"/>
    <mergeCell ref="AG1113:AJ1113"/>
    <mergeCell ref="AK1113:AM1113"/>
    <mergeCell ref="AN1113:AO1113"/>
    <mergeCell ref="AP1113:AS1113"/>
    <mergeCell ref="AT1113:AU1113"/>
    <mergeCell ref="AV1113:AY1113"/>
    <mergeCell ref="AZ1113:BC1113"/>
    <mergeCell ref="BD1113:BF1113"/>
    <mergeCell ref="BG1113:BI1113"/>
    <mergeCell ref="E1110:F1110"/>
    <mergeCell ref="G1110:I1110"/>
    <mergeCell ref="J1110:L1110"/>
    <mergeCell ref="M1110:P1110"/>
    <mergeCell ref="Q1110:Z1110"/>
    <mergeCell ref="AA1110:AC1110"/>
    <mergeCell ref="AD1110:AF1110"/>
    <mergeCell ref="AG1110:AJ1110"/>
    <mergeCell ref="AK1110:AM1110"/>
    <mergeCell ref="AN1110:AO1110"/>
    <mergeCell ref="AP1110:AS1110"/>
    <mergeCell ref="AT1110:AU1110"/>
    <mergeCell ref="AV1110:AY1110"/>
    <mergeCell ref="AZ1110:BC1110"/>
    <mergeCell ref="BD1110:BF1110"/>
    <mergeCell ref="BG1110:BI1110"/>
    <mergeCell ref="E1111:F1111"/>
    <mergeCell ref="G1111:I1111"/>
    <mergeCell ref="J1111:L1111"/>
    <mergeCell ref="M1111:P1111"/>
    <mergeCell ref="Q1111:Z1111"/>
    <mergeCell ref="AA1111:AC1111"/>
    <mergeCell ref="AD1111:AF1111"/>
    <mergeCell ref="AG1111:AJ1111"/>
    <mergeCell ref="AK1111:AM1111"/>
    <mergeCell ref="AN1111:AO1111"/>
    <mergeCell ref="AP1111:AS1111"/>
    <mergeCell ref="AT1111:AU1111"/>
    <mergeCell ref="AV1111:AY1111"/>
    <mergeCell ref="AZ1111:BC1111"/>
    <mergeCell ref="BD1111:BF1111"/>
    <mergeCell ref="BG1111:BI1111"/>
    <mergeCell ref="E1108:F1108"/>
    <mergeCell ref="G1108:I1108"/>
    <mergeCell ref="J1108:L1108"/>
    <mergeCell ref="M1108:P1108"/>
    <mergeCell ref="Q1108:Z1108"/>
    <mergeCell ref="AA1108:AC1108"/>
    <mergeCell ref="AD1108:AF1108"/>
    <mergeCell ref="AG1108:AJ1108"/>
    <mergeCell ref="AK1108:AM1108"/>
    <mergeCell ref="AN1108:AO1108"/>
    <mergeCell ref="AP1108:AS1108"/>
    <mergeCell ref="AT1108:AU1108"/>
    <mergeCell ref="AV1108:AY1108"/>
    <mergeCell ref="AZ1108:BC1108"/>
    <mergeCell ref="BD1108:BF1108"/>
    <mergeCell ref="BG1108:BI1108"/>
    <mergeCell ref="E1109:F1109"/>
    <mergeCell ref="G1109:I1109"/>
    <mergeCell ref="J1109:L1109"/>
    <mergeCell ref="M1109:P1109"/>
    <mergeCell ref="Q1109:Z1109"/>
    <mergeCell ref="AA1109:AC1109"/>
    <mergeCell ref="AD1109:AF1109"/>
    <mergeCell ref="AG1109:AJ1109"/>
    <mergeCell ref="AK1109:AM1109"/>
    <mergeCell ref="AN1109:AO1109"/>
    <mergeCell ref="AP1109:AS1109"/>
    <mergeCell ref="AT1109:AU1109"/>
    <mergeCell ref="AV1109:AY1109"/>
    <mergeCell ref="AZ1109:BC1109"/>
    <mergeCell ref="BD1109:BF1109"/>
    <mergeCell ref="BG1109:BI1109"/>
    <mergeCell ref="E1106:F1106"/>
    <mergeCell ref="G1106:I1106"/>
    <mergeCell ref="J1106:L1106"/>
    <mergeCell ref="M1106:P1106"/>
    <mergeCell ref="Q1106:Z1106"/>
    <mergeCell ref="AA1106:AC1106"/>
    <mergeCell ref="AD1106:AF1106"/>
    <mergeCell ref="AG1106:AJ1106"/>
    <mergeCell ref="AK1106:AM1106"/>
    <mergeCell ref="AN1106:AO1106"/>
    <mergeCell ref="AP1106:AS1106"/>
    <mergeCell ref="AT1106:AU1106"/>
    <mergeCell ref="AV1106:AY1106"/>
    <mergeCell ref="AZ1106:BC1106"/>
    <mergeCell ref="BD1106:BF1106"/>
    <mergeCell ref="BG1106:BI1106"/>
    <mergeCell ref="E1107:F1107"/>
    <mergeCell ref="G1107:I1107"/>
    <mergeCell ref="J1107:L1107"/>
    <mergeCell ref="M1107:P1107"/>
    <mergeCell ref="Q1107:Z1107"/>
    <mergeCell ref="AA1107:AC1107"/>
    <mergeCell ref="AD1107:AF1107"/>
    <mergeCell ref="AG1107:AJ1107"/>
    <mergeCell ref="AK1107:AM1107"/>
    <mergeCell ref="AN1107:AO1107"/>
    <mergeCell ref="AP1107:AS1107"/>
    <mergeCell ref="AT1107:AU1107"/>
    <mergeCell ref="AV1107:AY1107"/>
    <mergeCell ref="AZ1107:BC1107"/>
    <mergeCell ref="BD1107:BF1107"/>
    <mergeCell ref="BG1107:BI1107"/>
    <mergeCell ref="E1104:F1104"/>
    <mergeCell ref="G1104:I1104"/>
    <mergeCell ref="J1104:L1104"/>
    <mergeCell ref="M1104:P1104"/>
    <mergeCell ref="Q1104:Z1104"/>
    <mergeCell ref="AA1104:AC1104"/>
    <mergeCell ref="AD1104:AF1104"/>
    <mergeCell ref="AG1104:AJ1104"/>
    <mergeCell ref="AK1104:AM1104"/>
    <mergeCell ref="AN1104:AO1104"/>
    <mergeCell ref="AP1104:AS1104"/>
    <mergeCell ref="AT1104:AU1104"/>
    <mergeCell ref="AV1104:AY1104"/>
    <mergeCell ref="AZ1104:BC1104"/>
    <mergeCell ref="BD1104:BF1104"/>
    <mergeCell ref="BG1104:BI1104"/>
    <mergeCell ref="E1105:F1105"/>
    <mergeCell ref="G1105:I1105"/>
    <mergeCell ref="J1105:L1105"/>
    <mergeCell ref="M1105:P1105"/>
    <mergeCell ref="Q1105:Z1105"/>
    <mergeCell ref="AA1105:AC1105"/>
    <mergeCell ref="AD1105:AF1105"/>
    <mergeCell ref="AG1105:AJ1105"/>
    <mergeCell ref="AK1105:AM1105"/>
    <mergeCell ref="AN1105:AO1105"/>
    <mergeCell ref="AP1105:AS1105"/>
    <mergeCell ref="AT1105:AU1105"/>
    <mergeCell ref="AV1105:AY1105"/>
    <mergeCell ref="AZ1105:BC1105"/>
    <mergeCell ref="BD1105:BF1105"/>
    <mergeCell ref="BG1105:BI1105"/>
    <mergeCell ref="E1102:F1102"/>
    <mergeCell ref="G1102:I1102"/>
    <mergeCell ref="J1102:L1102"/>
    <mergeCell ref="M1102:P1102"/>
    <mergeCell ref="Q1102:Z1102"/>
    <mergeCell ref="AA1102:AC1102"/>
    <mergeCell ref="AD1102:AF1102"/>
    <mergeCell ref="AG1102:AJ1102"/>
    <mergeCell ref="AK1102:AM1102"/>
    <mergeCell ref="AN1102:AO1102"/>
    <mergeCell ref="AP1102:AS1102"/>
    <mergeCell ref="AT1102:AU1102"/>
    <mergeCell ref="AV1102:AY1102"/>
    <mergeCell ref="AZ1102:BC1102"/>
    <mergeCell ref="BD1102:BF1102"/>
    <mergeCell ref="BG1102:BI1102"/>
    <mergeCell ref="E1103:F1103"/>
    <mergeCell ref="G1103:I1103"/>
    <mergeCell ref="J1103:L1103"/>
    <mergeCell ref="M1103:P1103"/>
    <mergeCell ref="Q1103:Z1103"/>
    <mergeCell ref="AA1103:AC1103"/>
    <mergeCell ref="AD1103:AF1103"/>
    <mergeCell ref="AG1103:AJ1103"/>
    <mergeCell ref="AK1103:AM1103"/>
    <mergeCell ref="AN1103:AO1103"/>
    <mergeCell ref="AP1103:AS1103"/>
    <mergeCell ref="AT1103:AU1103"/>
    <mergeCell ref="AV1103:AY1103"/>
    <mergeCell ref="AZ1103:BC1103"/>
    <mergeCell ref="BD1103:BF1103"/>
    <mergeCell ref="BG1103:BI1103"/>
    <mergeCell ref="E1100:F1100"/>
    <mergeCell ref="G1100:I1100"/>
    <mergeCell ref="J1100:L1100"/>
    <mergeCell ref="M1100:P1100"/>
    <mergeCell ref="Q1100:Z1100"/>
    <mergeCell ref="AA1100:AC1100"/>
    <mergeCell ref="AD1100:AF1100"/>
    <mergeCell ref="AG1100:AJ1100"/>
    <mergeCell ref="AK1100:AM1100"/>
    <mergeCell ref="AN1100:AO1100"/>
    <mergeCell ref="AP1100:AS1100"/>
    <mergeCell ref="AT1100:AU1100"/>
    <mergeCell ref="AV1100:AY1100"/>
    <mergeCell ref="AZ1100:BC1100"/>
    <mergeCell ref="BD1100:BF1100"/>
    <mergeCell ref="BG1100:BI1100"/>
    <mergeCell ref="E1101:F1101"/>
    <mergeCell ref="G1101:I1101"/>
    <mergeCell ref="J1101:L1101"/>
    <mergeCell ref="M1101:P1101"/>
    <mergeCell ref="Q1101:Z1101"/>
    <mergeCell ref="AA1101:AC1101"/>
    <mergeCell ref="AD1101:AF1101"/>
    <mergeCell ref="AG1101:AJ1101"/>
    <mergeCell ref="AK1101:AM1101"/>
    <mergeCell ref="AN1101:AO1101"/>
    <mergeCell ref="AP1101:AS1101"/>
    <mergeCell ref="AT1101:AU1101"/>
    <mergeCell ref="AV1101:AY1101"/>
    <mergeCell ref="AZ1101:BC1101"/>
    <mergeCell ref="BD1101:BF1101"/>
    <mergeCell ref="BG1101:BI1101"/>
    <mergeCell ref="E1098:F1098"/>
    <mergeCell ref="G1098:I1098"/>
    <mergeCell ref="J1098:L1098"/>
    <mergeCell ref="M1098:P1098"/>
    <mergeCell ref="Q1098:Z1098"/>
    <mergeCell ref="AA1098:AC1098"/>
    <mergeCell ref="AD1098:AF1098"/>
    <mergeCell ref="AG1098:AJ1098"/>
    <mergeCell ref="AK1098:AM1098"/>
    <mergeCell ref="AN1098:AO1098"/>
    <mergeCell ref="AP1098:AS1098"/>
    <mergeCell ref="AT1098:AU1098"/>
    <mergeCell ref="AV1098:AY1098"/>
    <mergeCell ref="AZ1098:BC1098"/>
    <mergeCell ref="BD1098:BF1098"/>
    <mergeCell ref="BG1098:BI1098"/>
    <mergeCell ref="E1099:F1099"/>
    <mergeCell ref="G1099:I1099"/>
    <mergeCell ref="J1099:L1099"/>
    <mergeCell ref="M1099:P1099"/>
    <mergeCell ref="Q1099:Z1099"/>
    <mergeCell ref="AA1099:AC1099"/>
    <mergeCell ref="AD1099:AF1099"/>
    <mergeCell ref="AG1099:AJ1099"/>
    <mergeCell ref="AK1099:AM1099"/>
    <mergeCell ref="AN1099:AO1099"/>
    <mergeCell ref="AP1099:AS1099"/>
    <mergeCell ref="AT1099:AU1099"/>
    <mergeCell ref="AV1099:AY1099"/>
    <mergeCell ref="AZ1099:BC1099"/>
    <mergeCell ref="BD1099:BF1099"/>
    <mergeCell ref="BG1099:BI1099"/>
    <mergeCell ref="E1096:F1096"/>
    <mergeCell ref="G1096:I1096"/>
    <mergeCell ref="J1096:L1096"/>
    <mergeCell ref="M1096:P1096"/>
    <mergeCell ref="Q1096:Z1096"/>
    <mergeCell ref="AA1096:AC1096"/>
    <mergeCell ref="AD1096:AF1096"/>
    <mergeCell ref="AG1096:AJ1096"/>
    <mergeCell ref="AK1096:AM1096"/>
    <mergeCell ref="AN1096:AO1096"/>
    <mergeCell ref="AP1096:AS1096"/>
    <mergeCell ref="AT1096:AU1096"/>
    <mergeCell ref="AV1096:AY1096"/>
    <mergeCell ref="AZ1096:BC1096"/>
    <mergeCell ref="BD1096:BF1096"/>
    <mergeCell ref="BG1096:BI1096"/>
    <mergeCell ref="E1097:F1097"/>
    <mergeCell ref="G1097:I1097"/>
    <mergeCell ref="J1097:L1097"/>
    <mergeCell ref="M1097:P1097"/>
    <mergeCell ref="Q1097:Z1097"/>
    <mergeCell ref="AA1097:AC1097"/>
    <mergeCell ref="AD1097:AF1097"/>
    <mergeCell ref="AG1097:AJ1097"/>
    <mergeCell ref="AK1097:AM1097"/>
    <mergeCell ref="AN1097:AO1097"/>
    <mergeCell ref="AP1097:AS1097"/>
    <mergeCell ref="AT1097:AU1097"/>
    <mergeCell ref="AV1097:AY1097"/>
    <mergeCell ref="AZ1097:BC1097"/>
    <mergeCell ref="BD1097:BF1097"/>
    <mergeCell ref="BG1097:BI1097"/>
    <mergeCell ref="E1094:F1094"/>
    <mergeCell ref="G1094:I1094"/>
    <mergeCell ref="J1094:L1094"/>
    <mergeCell ref="M1094:P1094"/>
    <mergeCell ref="Q1094:Z1094"/>
    <mergeCell ref="AA1094:AC1094"/>
    <mergeCell ref="AD1094:AF1094"/>
    <mergeCell ref="AG1094:AJ1094"/>
    <mergeCell ref="AK1094:AM1094"/>
    <mergeCell ref="AN1094:AO1094"/>
    <mergeCell ref="AP1094:AS1094"/>
    <mergeCell ref="AT1094:AU1094"/>
    <mergeCell ref="AV1094:AY1094"/>
    <mergeCell ref="AZ1094:BC1094"/>
    <mergeCell ref="BD1094:BF1094"/>
    <mergeCell ref="BG1094:BI1094"/>
    <mergeCell ref="E1095:F1095"/>
    <mergeCell ref="G1095:I1095"/>
    <mergeCell ref="J1095:L1095"/>
    <mergeCell ref="M1095:P1095"/>
    <mergeCell ref="Q1095:Z1095"/>
    <mergeCell ref="AA1095:AC1095"/>
    <mergeCell ref="AD1095:AF1095"/>
    <mergeCell ref="AG1095:AJ1095"/>
    <mergeCell ref="AK1095:AM1095"/>
    <mergeCell ref="AN1095:AO1095"/>
    <mergeCell ref="AP1095:AS1095"/>
    <mergeCell ref="AT1095:AU1095"/>
    <mergeCell ref="AV1095:AY1095"/>
    <mergeCell ref="AZ1095:BC1095"/>
    <mergeCell ref="BD1095:BF1095"/>
    <mergeCell ref="BG1095:BI1095"/>
    <mergeCell ref="E1092:F1092"/>
    <mergeCell ref="G1092:I1092"/>
    <mergeCell ref="J1092:L1092"/>
    <mergeCell ref="M1092:P1092"/>
    <mergeCell ref="Q1092:Z1092"/>
    <mergeCell ref="AA1092:AC1092"/>
    <mergeCell ref="AD1092:AF1092"/>
    <mergeCell ref="AG1092:AJ1092"/>
    <mergeCell ref="AK1092:AM1092"/>
    <mergeCell ref="AN1092:AO1092"/>
    <mergeCell ref="AP1092:AS1092"/>
    <mergeCell ref="AT1092:AU1092"/>
    <mergeCell ref="AV1092:AY1092"/>
    <mergeCell ref="AZ1092:BC1092"/>
    <mergeCell ref="BD1092:BF1092"/>
    <mergeCell ref="BG1092:BI1092"/>
    <mergeCell ref="E1093:F1093"/>
    <mergeCell ref="G1093:I1093"/>
    <mergeCell ref="J1093:L1093"/>
    <mergeCell ref="M1093:P1093"/>
    <mergeCell ref="Q1093:Z1093"/>
    <mergeCell ref="AA1093:AC1093"/>
    <mergeCell ref="AD1093:AF1093"/>
    <mergeCell ref="AG1093:AJ1093"/>
    <mergeCell ref="AK1093:AM1093"/>
    <mergeCell ref="AN1093:AO1093"/>
    <mergeCell ref="AP1093:AS1093"/>
    <mergeCell ref="AT1093:AU1093"/>
    <mergeCell ref="AV1093:AY1093"/>
    <mergeCell ref="AZ1093:BC1093"/>
    <mergeCell ref="BD1093:BF1093"/>
    <mergeCell ref="BG1093:BI1093"/>
    <mergeCell ref="E1090:F1090"/>
    <mergeCell ref="G1090:I1090"/>
    <mergeCell ref="J1090:L1090"/>
    <mergeCell ref="M1090:P1090"/>
    <mergeCell ref="Q1090:Z1090"/>
    <mergeCell ref="AA1090:AC1090"/>
    <mergeCell ref="AD1090:AF1090"/>
    <mergeCell ref="AG1090:AJ1090"/>
    <mergeCell ref="AK1090:AM1090"/>
    <mergeCell ref="AN1090:AO1090"/>
    <mergeCell ref="AP1090:AS1090"/>
    <mergeCell ref="AT1090:AU1090"/>
    <mergeCell ref="AV1090:AY1090"/>
    <mergeCell ref="AZ1090:BC1090"/>
    <mergeCell ref="BD1090:BF1090"/>
    <mergeCell ref="BG1090:BI1090"/>
    <mergeCell ref="E1091:F1091"/>
    <mergeCell ref="G1091:I1091"/>
    <mergeCell ref="J1091:L1091"/>
    <mergeCell ref="M1091:P1091"/>
    <mergeCell ref="Q1091:Z1091"/>
    <mergeCell ref="AA1091:AC1091"/>
    <mergeCell ref="AD1091:AF1091"/>
    <mergeCell ref="AG1091:AJ1091"/>
    <mergeCell ref="AK1091:AM1091"/>
    <mergeCell ref="AN1091:AO1091"/>
    <mergeCell ref="AP1091:AS1091"/>
    <mergeCell ref="AT1091:AU1091"/>
    <mergeCell ref="AV1091:AY1091"/>
    <mergeCell ref="AZ1091:BC1091"/>
    <mergeCell ref="BD1091:BF1091"/>
    <mergeCell ref="BG1091:BI1091"/>
    <mergeCell ref="E1088:F1088"/>
    <mergeCell ref="G1088:I1088"/>
    <mergeCell ref="J1088:L1088"/>
    <mergeCell ref="M1088:P1088"/>
    <mergeCell ref="Q1088:Z1088"/>
    <mergeCell ref="AA1088:AC1088"/>
    <mergeCell ref="AD1088:AF1088"/>
    <mergeCell ref="AG1088:AJ1088"/>
    <mergeCell ref="AK1088:AM1088"/>
    <mergeCell ref="AN1088:AO1088"/>
    <mergeCell ref="AP1088:AS1088"/>
    <mergeCell ref="AT1088:AU1088"/>
    <mergeCell ref="AV1088:AY1088"/>
    <mergeCell ref="AZ1088:BC1088"/>
    <mergeCell ref="BD1088:BF1088"/>
    <mergeCell ref="BG1088:BI1088"/>
    <mergeCell ref="E1089:F1089"/>
    <mergeCell ref="G1089:I1089"/>
    <mergeCell ref="J1089:L1089"/>
    <mergeCell ref="M1089:P1089"/>
    <mergeCell ref="Q1089:Z1089"/>
    <mergeCell ref="AA1089:AC1089"/>
    <mergeCell ref="AD1089:AF1089"/>
    <mergeCell ref="AG1089:AJ1089"/>
    <mergeCell ref="AK1089:AM1089"/>
    <mergeCell ref="AN1089:AO1089"/>
    <mergeCell ref="AP1089:AS1089"/>
    <mergeCell ref="AT1089:AU1089"/>
    <mergeCell ref="AV1089:AY1089"/>
    <mergeCell ref="AZ1089:BC1089"/>
    <mergeCell ref="BD1089:BF1089"/>
    <mergeCell ref="BG1089:BI1089"/>
    <mergeCell ref="E1086:F1086"/>
    <mergeCell ref="G1086:I1086"/>
    <mergeCell ref="J1086:L1086"/>
    <mergeCell ref="M1086:P1086"/>
    <mergeCell ref="Q1086:Z1086"/>
    <mergeCell ref="AA1086:AC1086"/>
    <mergeCell ref="AD1086:AF1086"/>
    <mergeCell ref="AG1086:AJ1086"/>
    <mergeCell ref="AK1086:AM1086"/>
    <mergeCell ref="AN1086:AO1086"/>
    <mergeCell ref="AP1086:AS1086"/>
    <mergeCell ref="AT1086:AU1086"/>
    <mergeCell ref="AV1086:AY1086"/>
    <mergeCell ref="AZ1086:BC1086"/>
    <mergeCell ref="BD1086:BF1086"/>
    <mergeCell ref="BG1086:BI1086"/>
    <mergeCell ref="E1087:F1087"/>
    <mergeCell ref="G1087:I1087"/>
    <mergeCell ref="J1087:L1087"/>
    <mergeCell ref="M1087:P1087"/>
    <mergeCell ref="Q1087:Z1087"/>
    <mergeCell ref="AA1087:AC1087"/>
    <mergeCell ref="AD1087:AF1087"/>
    <mergeCell ref="AG1087:AJ1087"/>
    <mergeCell ref="AK1087:AM1087"/>
    <mergeCell ref="AN1087:AO1087"/>
    <mergeCell ref="AP1087:AS1087"/>
    <mergeCell ref="AT1087:AU1087"/>
    <mergeCell ref="AV1087:AY1087"/>
    <mergeCell ref="AZ1087:BC1087"/>
    <mergeCell ref="BD1087:BF1087"/>
    <mergeCell ref="BG1087:BI1087"/>
    <mergeCell ref="E1084:F1084"/>
    <mergeCell ref="G1084:I1084"/>
    <mergeCell ref="J1084:L1084"/>
    <mergeCell ref="M1084:P1084"/>
    <mergeCell ref="Q1084:Z1084"/>
    <mergeCell ref="AA1084:AC1084"/>
    <mergeCell ref="AD1084:AF1084"/>
    <mergeCell ref="AG1084:AJ1084"/>
    <mergeCell ref="AK1084:AM1084"/>
    <mergeCell ref="AN1084:AO1084"/>
    <mergeCell ref="AP1084:AS1084"/>
    <mergeCell ref="AT1084:AU1084"/>
    <mergeCell ref="AV1084:AY1084"/>
    <mergeCell ref="AZ1084:BC1084"/>
    <mergeCell ref="BD1084:BF1084"/>
    <mergeCell ref="BG1084:BI1084"/>
    <mergeCell ref="E1085:F1085"/>
    <mergeCell ref="G1085:I1085"/>
    <mergeCell ref="J1085:L1085"/>
    <mergeCell ref="M1085:P1085"/>
    <mergeCell ref="Q1085:Z1085"/>
    <mergeCell ref="AA1085:AC1085"/>
    <mergeCell ref="AD1085:AF1085"/>
    <mergeCell ref="AG1085:AJ1085"/>
    <mergeCell ref="AK1085:AM1085"/>
    <mergeCell ref="AN1085:AO1085"/>
    <mergeCell ref="AP1085:AS1085"/>
    <mergeCell ref="AT1085:AU1085"/>
    <mergeCell ref="AV1085:AY1085"/>
    <mergeCell ref="AZ1085:BC1085"/>
    <mergeCell ref="BD1085:BF1085"/>
    <mergeCell ref="BG1085:BI1085"/>
    <mergeCell ref="E1082:F1082"/>
    <mergeCell ref="G1082:I1082"/>
    <mergeCell ref="J1082:L1082"/>
    <mergeCell ref="M1082:P1082"/>
    <mergeCell ref="Q1082:Z1082"/>
    <mergeCell ref="AA1082:AC1082"/>
    <mergeCell ref="AD1082:AF1082"/>
    <mergeCell ref="AG1082:AJ1082"/>
    <mergeCell ref="AK1082:AM1082"/>
    <mergeCell ref="AN1082:AO1082"/>
    <mergeCell ref="AP1082:AS1082"/>
    <mergeCell ref="AT1082:AU1082"/>
    <mergeCell ref="AV1082:AY1082"/>
    <mergeCell ref="AZ1082:BC1082"/>
    <mergeCell ref="BD1082:BF1082"/>
    <mergeCell ref="BG1082:BI1082"/>
    <mergeCell ref="E1083:F1083"/>
    <mergeCell ref="G1083:I1083"/>
    <mergeCell ref="J1083:L1083"/>
    <mergeCell ref="M1083:P1083"/>
    <mergeCell ref="Q1083:Z1083"/>
    <mergeCell ref="AA1083:AC1083"/>
    <mergeCell ref="AD1083:AF1083"/>
    <mergeCell ref="AG1083:AJ1083"/>
    <mergeCell ref="AK1083:AM1083"/>
    <mergeCell ref="AN1083:AO1083"/>
    <mergeCell ref="AP1083:AS1083"/>
    <mergeCell ref="AT1083:AU1083"/>
    <mergeCell ref="AV1083:AY1083"/>
    <mergeCell ref="AZ1083:BC1083"/>
    <mergeCell ref="BD1083:BF1083"/>
    <mergeCell ref="BG1083:BI1083"/>
    <mergeCell ref="E1080:F1080"/>
    <mergeCell ref="G1080:I1080"/>
    <mergeCell ref="J1080:L1080"/>
    <mergeCell ref="M1080:P1080"/>
    <mergeCell ref="Q1080:Z1080"/>
    <mergeCell ref="AA1080:AC1080"/>
    <mergeCell ref="AD1080:AF1080"/>
    <mergeCell ref="AG1080:AJ1080"/>
    <mergeCell ref="AK1080:AM1080"/>
    <mergeCell ref="AN1080:AO1080"/>
    <mergeCell ref="AP1080:AS1080"/>
    <mergeCell ref="AT1080:AU1080"/>
    <mergeCell ref="AV1080:AY1080"/>
    <mergeCell ref="AZ1080:BC1080"/>
    <mergeCell ref="BD1080:BF1080"/>
    <mergeCell ref="BG1080:BI1080"/>
    <mergeCell ref="E1081:F1081"/>
    <mergeCell ref="G1081:I1081"/>
    <mergeCell ref="J1081:L1081"/>
    <mergeCell ref="M1081:P1081"/>
    <mergeCell ref="Q1081:Z1081"/>
    <mergeCell ref="AA1081:AC1081"/>
    <mergeCell ref="AD1081:AF1081"/>
    <mergeCell ref="AG1081:AJ1081"/>
    <mergeCell ref="AK1081:AM1081"/>
    <mergeCell ref="AN1081:AO1081"/>
    <mergeCell ref="AP1081:AS1081"/>
    <mergeCell ref="AT1081:AU1081"/>
    <mergeCell ref="AV1081:AY1081"/>
    <mergeCell ref="AZ1081:BC1081"/>
    <mergeCell ref="BD1081:BF1081"/>
    <mergeCell ref="BG1081:BI1081"/>
    <mergeCell ref="E1078:F1078"/>
    <mergeCell ref="G1078:I1078"/>
    <mergeCell ref="J1078:L1078"/>
    <mergeCell ref="M1078:P1078"/>
    <mergeCell ref="Q1078:Z1078"/>
    <mergeCell ref="AA1078:AC1078"/>
    <mergeCell ref="AD1078:AF1078"/>
    <mergeCell ref="AG1078:AJ1078"/>
    <mergeCell ref="AK1078:AM1078"/>
    <mergeCell ref="AN1078:AO1078"/>
    <mergeCell ref="AP1078:AS1078"/>
    <mergeCell ref="AT1078:AU1078"/>
    <mergeCell ref="AV1078:AY1078"/>
    <mergeCell ref="AZ1078:BC1078"/>
    <mergeCell ref="BD1078:BF1078"/>
    <mergeCell ref="BG1078:BI1078"/>
    <mergeCell ref="E1079:F1079"/>
    <mergeCell ref="G1079:I1079"/>
    <mergeCell ref="J1079:L1079"/>
    <mergeCell ref="M1079:P1079"/>
    <mergeCell ref="Q1079:Z1079"/>
    <mergeCell ref="AA1079:AC1079"/>
    <mergeCell ref="AD1079:AF1079"/>
    <mergeCell ref="AG1079:AJ1079"/>
    <mergeCell ref="AK1079:AM1079"/>
    <mergeCell ref="AN1079:AO1079"/>
    <mergeCell ref="AP1079:AS1079"/>
    <mergeCell ref="AT1079:AU1079"/>
    <mergeCell ref="AV1079:AY1079"/>
    <mergeCell ref="AZ1079:BC1079"/>
    <mergeCell ref="BD1079:BF1079"/>
    <mergeCell ref="BG1079:BI1079"/>
    <mergeCell ref="E1076:F1076"/>
    <mergeCell ref="G1076:I1076"/>
    <mergeCell ref="J1076:L1076"/>
    <mergeCell ref="M1076:P1076"/>
    <mergeCell ref="Q1076:Z1076"/>
    <mergeCell ref="AA1076:AC1076"/>
    <mergeCell ref="AD1076:AF1076"/>
    <mergeCell ref="AG1076:AJ1076"/>
    <mergeCell ref="AK1076:AM1076"/>
    <mergeCell ref="AN1076:AO1076"/>
    <mergeCell ref="AP1076:AS1076"/>
    <mergeCell ref="AT1076:AU1076"/>
    <mergeCell ref="AV1076:AY1076"/>
    <mergeCell ref="AZ1076:BC1076"/>
    <mergeCell ref="BD1076:BF1076"/>
    <mergeCell ref="BG1076:BI1076"/>
    <mergeCell ref="E1077:F1077"/>
    <mergeCell ref="G1077:I1077"/>
    <mergeCell ref="J1077:L1077"/>
    <mergeCell ref="M1077:P1077"/>
    <mergeCell ref="Q1077:Z1077"/>
    <mergeCell ref="AA1077:AC1077"/>
    <mergeCell ref="AD1077:AF1077"/>
    <mergeCell ref="AG1077:AJ1077"/>
    <mergeCell ref="AK1077:AM1077"/>
    <mergeCell ref="AN1077:AO1077"/>
    <mergeCell ref="AP1077:AS1077"/>
    <mergeCell ref="AT1077:AU1077"/>
    <mergeCell ref="AV1077:AY1077"/>
    <mergeCell ref="AZ1077:BC1077"/>
    <mergeCell ref="BD1077:BF1077"/>
    <mergeCell ref="BG1077:BI1077"/>
    <mergeCell ref="E1074:F1074"/>
    <mergeCell ref="G1074:I1074"/>
    <mergeCell ref="J1074:L1074"/>
    <mergeCell ref="M1074:P1074"/>
    <mergeCell ref="Q1074:Z1074"/>
    <mergeCell ref="AA1074:AC1074"/>
    <mergeCell ref="AD1074:AF1074"/>
    <mergeCell ref="AG1074:AJ1074"/>
    <mergeCell ref="AK1074:AM1074"/>
    <mergeCell ref="AN1074:AO1074"/>
    <mergeCell ref="AP1074:AS1074"/>
    <mergeCell ref="AT1074:AU1074"/>
    <mergeCell ref="AV1074:AY1074"/>
    <mergeCell ref="AZ1074:BC1074"/>
    <mergeCell ref="BD1074:BF1074"/>
    <mergeCell ref="BG1074:BI1074"/>
    <mergeCell ref="E1075:F1075"/>
    <mergeCell ref="G1075:I1075"/>
    <mergeCell ref="J1075:L1075"/>
    <mergeCell ref="M1075:P1075"/>
    <mergeCell ref="Q1075:Z1075"/>
    <mergeCell ref="AA1075:AC1075"/>
    <mergeCell ref="AD1075:AF1075"/>
    <mergeCell ref="AG1075:AJ1075"/>
    <mergeCell ref="AK1075:AM1075"/>
    <mergeCell ref="AN1075:AO1075"/>
    <mergeCell ref="AP1075:AS1075"/>
    <mergeCell ref="AT1075:AU1075"/>
    <mergeCell ref="AV1075:AY1075"/>
    <mergeCell ref="AZ1075:BC1075"/>
    <mergeCell ref="BD1075:BF1075"/>
    <mergeCell ref="BG1075:BI1075"/>
    <mergeCell ref="E1072:F1072"/>
    <mergeCell ref="G1072:I1072"/>
    <mergeCell ref="J1072:L1072"/>
    <mergeCell ref="M1072:P1072"/>
    <mergeCell ref="Q1072:Z1072"/>
    <mergeCell ref="AA1072:AC1072"/>
    <mergeCell ref="AD1072:AF1072"/>
    <mergeCell ref="AG1072:AJ1072"/>
    <mergeCell ref="AK1072:AM1072"/>
    <mergeCell ref="AN1072:AO1072"/>
    <mergeCell ref="AP1072:AS1072"/>
    <mergeCell ref="AT1072:AU1072"/>
    <mergeCell ref="AV1072:AY1072"/>
    <mergeCell ref="AZ1072:BC1072"/>
    <mergeCell ref="BD1072:BF1072"/>
    <mergeCell ref="BG1072:BI1072"/>
    <mergeCell ref="E1073:F1073"/>
    <mergeCell ref="G1073:I1073"/>
    <mergeCell ref="J1073:L1073"/>
    <mergeCell ref="M1073:P1073"/>
    <mergeCell ref="Q1073:Z1073"/>
    <mergeCell ref="AA1073:AC1073"/>
    <mergeCell ref="AD1073:AF1073"/>
    <mergeCell ref="AG1073:AJ1073"/>
    <mergeCell ref="AK1073:AM1073"/>
    <mergeCell ref="AN1073:AO1073"/>
    <mergeCell ref="AP1073:AS1073"/>
    <mergeCell ref="AT1073:AU1073"/>
    <mergeCell ref="AV1073:AY1073"/>
    <mergeCell ref="AZ1073:BC1073"/>
    <mergeCell ref="BD1073:BF1073"/>
    <mergeCell ref="BG1073:BI1073"/>
    <mergeCell ref="E1070:F1070"/>
    <mergeCell ref="G1070:I1070"/>
    <mergeCell ref="J1070:L1070"/>
    <mergeCell ref="M1070:P1070"/>
    <mergeCell ref="Q1070:Z1070"/>
    <mergeCell ref="AA1070:AC1070"/>
    <mergeCell ref="AD1070:AF1070"/>
    <mergeCell ref="AG1070:AJ1070"/>
    <mergeCell ref="AK1070:AM1070"/>
    <mergeCell ref="AN1070:AO1070"/>
    <mergeCell ref="AP1070:AS1070"/>
    <mergeCell ref="AT1070:AU1070"/>
    <mergeCell ref="AV1070:AY1070"/>
    <mergeCell ref="AZ1070:BC1070"/>
    <mergeCell ref="BD1070:BF1070"/>
    <mergeCell ref="BG1070:BI1070"/>
    <mergeCell ref="E1071:F1071"/>
    <mergeCell ref="G1071:I1071"/>
    <mergeCell ref="J1071:L1071"/>
    <mergeCell ref="M1071:P1071"/>
    <mergeCell ref="Q1071:Z1071"/>
    <mergeCell ref="AA1071:AC1071"/>
    <mergeCell ref="AD1071:AF1071"/>
    <mergeCell ref="AG1071:AJ1071"/>
    <mergeCell ref="AK1071:AM1071"/>
    <mergeCell ref="AN1071:AO1071"/>
    <mergeCell ref="AP1071:AS1071"/>
    <mergeCell ref="AT1071:AU1071"/>
    <mergeCell ref="AV1071:AY1071"/>
    <mergeCell ref="AZ1071:BC1071"/>
    <mergeCell ref="BD1071:BF1071"/>
    <mergeCell ref="BG1071:BI1071"/>
    <mergeCell ref="E1068:F1068"/>
    <mergeCell ref="G1068:I1068"/>
    <mergeCell ref="J1068:L1068"/>
    <mergeCell ref="M1068:P1068"/>
    <mergeCell ref="Q1068:Z1068"/>
    <mergeCell ref="AA1068:AC1068"/>
    <mergeCell ref="AD1068:AF1068"/>
    <mergeCell ref="AG1068:AJ1068"/>
    <mergeCell ref="AK1068:AM1068"/>
    <mergeCell ref="AN1068:AO1068"/>
    <mergeCell ref="AP1068:AS1068"/>
    <mergeCell ref="AT1068:AU1068"/>
    <mergeCell ref="AV1068:AY1068"/>
    <mergeCell ref="AZ1068:BC1068"/>
    <mergeCell ref="BD1068:BF1068"/>
    <mergeCell ref="BG1068:BI1068"/>
    <mergeCell ref="E1069:F1069"/>
    <mergeCell ref="G1069:I1069"/>
    <mergeCell ref="J1069:L1069"/>
    <mergeCell ref="M1069:P1069"/>
    <mergeCell ref="Q1069:Z1069"/>
    <mergeCell ref="AA1069:AC1069"/>
    <mergeCell ref="AD1069:AF1069"/>
    <mergeCell ref="AG1069:AJ1069"/>
    <mergeCell ref="AK1069:AM1069"/>
    <mergeCell ref="AN1069:AO1069"/>
    <mergeCell ref="AP1069:AS1069"/>
    <mergeCell ref="AT1069:AU1069"/>
    <mergeCell ref="AV1069:AY1069"/>
    <mergeCell ref="AZ1069:BC1069"/>
    <mergeCell ref="BD1069:BF1069"/>
    <mergeCell ref="BG1069:BI1069"/>
    <mergeCell ref="E1066:F1066"/>
    <mergeCell ref="G1066:I1066"/>
    <mergeCell ref="J1066:L1066"/>
    <mergeCell ref="M1066:P1066"/>
    <mergeCell ref="Q1066:Z1066"/>
    <mergeCell ref="AA1066:AC1066"/>
    <mergeCell ref="AD1066:AF1066"/>
    <mergeCell ref="AG1066:AJ1066"/>
    <mergeCell ref="AK1066:AM1066"/>
    <mergeCell ref="AN1066:AO1066"/>
    <mergeCell ref="AP1066:AS1066"/>
    <mergeCell ref="AT1066:AU1066"/>
    <mergeCell ref="AV1066:AY1066"/>
    <mergeCell ref="AZ1066:BC1066"/>
    <mergeCell ref="BD1066:BF1066"/>
    <mergeCell ref="BG1066:BI1066"/>
    <mergeCell ref="E1067:F1067"/>
    <mergeCell ref="G1067:I1067"/>
    <mergeCell ref="J1067:L1067"/>
    <mergeCell ref="M1067:P1067"/>
    <mergeCell ref="Q1067:Z1067"/>
    <mergeCell ref="AA1067:AC1067"/>
    <mergeCell ref="AD1067:AF1067"/>
    <mergeCell ref="AG1067:AJ1067"/>
    <mergeCell ref="AK1067:AM1067"/>
    <mergeCell ref="AN1067:AO1067"/>
    <mergeCell ref="AP1067:AS1067"/>
    <mergeCell ref="AT1067:AU1067"/>
    <mergeCell ref="AV1067:AY1067"/>
    <mergeCell ref="AZ1067:BC1067"/>
    <mergeCell ref="BD1067:BF1067"/>
    <mergeCell ref="BG1067:BI1067"/>
    <mergeCell ref="E1064:F1064"/>
    <mergeCell ref="G1064:I1064"/>
    <mergeCell ref="J1064:L1064"/>
    <mergeCell ref="M1064:P1064"/>
    <mergeCell ref="Q1064:Z1064"/>
    <mergeCell ref="AA1064:AC1064"/>
    <mergeCell ref="AD1064:AF1064"/>
    <mergeCell ref="AG1064:AJ1064"/>
    <mergeCell ref="AK1064:AM1064"/>
    <mergeCell ref="AN1064:AO1064"/>
    <mergeCell ref="AP1064:AS1064"/>
    <mergeCell ref="AT1064:AU1064"/>
    <mergeCell ref="AV1064:AY1064"/>
    <mergeCell ref="AZ1064:BC1064"/>
    <mergeCell ref="BD1064:BF1064"/>
    <mergeCell ref="BG1064:BI1064"/>
    <mergeCell ref="E1065:F1065"/>
    <mergeCell ref="G1065:I1065"/>
    <mergeCell ref="J1065:L1065"/>
    <mergeCell ref="M1065:P1065"/>
    <mergeCell ref="Q1065:Z1065"/>
    <mergeCell ref="AA1065:AC1065"/>
    <mergeCell ref="AD1065:AF1065"/>
    <mergeCell ref="AG1065:AJ1065"/>
    <mergeCell ref="AK1065:AM1065"/>
    <mergeCell ref="AN1065:AO1065"/>
    <mergeCell ref="AP1065:AS1065"/>
    <mergeCell ref="AT1065:AU1065"/>
    <mergeCell ref="AV1065:AY1065"/>
    <mergeCell ref="AZ1065:BC1065"/>
    <mergeCell ref="BD1065:BF1065"/>
    <mergeCell ref="BG1065:BI1065"/>
    <mergeCell ref="E1062:F1062"/>
    <mergeCell ref="G1062:I1062"/>
    <mergeCell ref="J1062:L1062"/>
    <mergeCell ref="M1062:P1062"/>
    <mergeCell ref="Q1062:Z1062"/>
    <mergeCell ref="AA1062:AC1062"/>
    <mergeCell ref="AD1062:AF1062"/>
    <mergeCell ref="AG1062:AJ1062"/>
    <mergeCell ref="AK1062:AM1062"/>
    <mergeCell ref="AN1062:AO1062"/>
    <mergeCell ref="AP1062:AS1062"/>
    <mergeCell ref="AT1062:AU1062"/>
    <mergeCell ref="AV1062:AY1062"/>
    <mergeCell ref="AZ1062:BC1062"/>
    <mergeCell ref="BD1062:BF1062"/>
    <mergeCell ref="BG1062:BI1062"/>
    <mergeCell ref="E1063:F1063"/>
    <mergeCell ref="G1063:I1063"/>
    <mergeCell ref="J1063:L1063"/>
    <mergeCell ref="M1063:P1063"/>
    <mergeCell ref="Q1063:Z1063"/>
    <mergeCell ref="AA1063:AC1063"/>
    <mergeCell ref="AD1063:AF1063"/>
    <mergeCell ref="AG1063:AJ1063"/>
    <mergeCell ref="AK1063:AM1063"/>
    <mergeCell ref="AN1063:AO1063"/>
    <mergeCell ref="AP1063:AS1063"/>
    <mergeCell ref="AT1063:AU1063"/>
    <mergeCell ref="AV1063:AY1063"/>
    <mergeCell ref="AZ1063:BC1063"/>
    <mergeCell ref="BD1063:BF1063"/>
    <mergeCell ref="BG1063:BI1063"/>
    <mergeCell ref="E1060:F1060"/>
    <mergeCell ref="G1060:I1060"/>
    <mergeCell ref="J1060:L1060"/>
    <mergeCell ref="M1060:P1060"/>
    <mergeCell ref="Q1060:Z1060"/>
    <mergeCell ref="AA1060:AC1060"/>
    <mergeCell ref="AD1060:AF1060"/>
    <mergeCell ref="AG1060:AJ1060"/>
    <mergeCell ref="AK1060:AM1060"/>
    <mergeCell ref="AN1060:AO1060"/>
    <mergeCell ref="AP1060:AS1060"/>
    <mergeCell ref="AT1060:AU1060"/>
    <mergeCell ref="AV1060:AY1060"/>
    <mergeCell ref="AZ1060:BC1060"/>
    <mergeCell ref="BD1060:BF1060"/>
    <mergeCell ref="BG1060:BI1060"/>
    <mergeCell ref="E1061:F1061"/>
    <mergeCell ref="G1061:I1061"/>
    <mergeCell ref="J1061:L1061"/>
    <mergeCell ref="M1061:P1061"/>
    <mergeCell ref="Q1061:Z1061"/>
    <mergeCell ref="AA1061:AC1061"/>
    <mergeCell ref="AD1061:AF1061"/>
    <mergeCell ref="AG1061:AJ1061"/>
    <mergeCell ref="AK1061:AM1061"/>
    <mergeCell ref="AN1061:AO1061"/>
    <mergeCell ref="AP1061:AS1061"/>
    <mergeCell ref="AT1061:AU1061"/>
    <mergeCell ref="AV1061:AY1061"/>
    <mergeCell ref="AZ1061:BC1061"/>
    <mergeCell ref="BD1061:BF1061"/>
    <mergeCell ref="BG1061:BI1061"/>
    <mergeCell ref="E1058:F1058"/>
    <mergeCell ref="G1058:I1058"/>
    <mergeCell ref="J1058:L1058"/>
    <mergeCell ref="M1058:P1058"/>
    <mergeCell ref="Q1058:Z1058"/>
    <mergeCell ref="AA1058:AC1058"/>
    <mergeCell ref="AD1058:AF1058"/>
    <mergeCell ref="AG1058:AJ1058"/>
    <mergeCell ref="AK1058:AM1058"/>
    <mergeCell ref="AN1058:AO1058"/>
    <mergeCell ref="AP1058:AS1058"/>
    <mergeCell ref="AT1058:AU1058"/>
    <mergeCell ref="AV1058:AY1058"/>
    <mergeCell ref="AZ1058:BC1058"/>
    <mergeCell ref="BD1058:BF1058"/>
    <mergeCell ref="BG1058:BI1058"/>
    <mergeCell ref="E1059:F1059"/>
    <mergeCell ref="G1059:I1059"/>
    <mergeCell ref="J1059:L1059"/>
    <mergeCell ref="M1059:P1059"/>
    <mergeCell ref="Q1059:Z1059"/>
    <mergeCell ref="AA1059:AC1059"/>
    <mergeCell ref="AD1059:AF1059"/>
    <mergeCell ref="AG1059:AJ1059"/>
    <mergeCell ref="AK1059:AM1059"/>
    <mergeCell ref="AN1059:AO1059"/>
    <mergeCell ref="AP1059:AS1059"/>
    <mergeCell ref="AT1059:AU1059"/>
    <mergeCell ref="AV1059:AY1059"/>
    <mergeCell ref="AZ1059:BC1059"/>
    <mergeCell ref="BD1059:BF1059"/>
    <mergeCell ref="BG1059:BI1059"/>
    <mergeCell ref="E1056:F1056"/>
    <mergeCell ref="G1056:I1056"/>
    <mergeCell ref="J1056:L1056"/>
    <mergeCell ref="M1056:P1056"/>
    <mergeCell ref="Q1056:Z1056"/>
    <mergeCell ref="AA1056:AC1056"/>
    <mergeCell ref="AD1056:AF1056"/>
    <mergeCell ref="AG1056:AJ1056"/>
    <mergeCell ref="AK1056:AM1056"/>
    <mergeCell ref="AN1056:AO1056"/>
    <mergeCell ref="AP1056:AS1056"/>
    <mergeCell ref="AT1056:AU1056"/>
    <mergeCell ref="AV1056:AY1056"/>
    <mergeCell ref="AZ1056:BC1056"/>
    <mergeCell ref="BD1056:BF1056"/>
    <mergeCell ref="BG1056:BI1056"/>
    <mergeCell ref="E1057:F1057"/>
    <mergeCell ref="G1057:I1057"/>
    <mergeCell ref="J1057:L1057"/>
    <mergeCell ref="M1057:P1057"/>
    <mergeCell ref="Q1057:Z1057"/>
    <mergeCell ref="AA1057:AC1057"/>
    <mergeCell ref="AD1057:AF1057"/>
    <mergeCell ref="AG1057:AJ1057"/>
    <mergeCell ref="AK1057:AM1057"/>
    <mergeCell ref="AN1057:AO1057"/>
    <mergeCell ref="AP1057:AS1057"/>
    <mergeCell ref="AT1057:AU1057"/>
    <mergeCell ref="AV1057:AY1057"/>
    <mergeCell ref="AZ1057:BC1057"/>
    <mergeCell ref="BD1057:BF1057"/>
    <mergeCell ref="BG1057:BI1057"/>
    <mergeCell ref="E1054:F1054"/>
    <mergeCell ref="G1054:I1054"/>
    <mergeCell ref="J1054:L1054"/>
    <mergeCell ref="M1054:P1054"/>
    <mergeCell ref="Q1054:Z1054"/>
    <mergeCell ref="AA1054:AC1054"/>
    <mergeCell ref="AD1054:AF1054"/>
    <mergeCell ref="AG1054:AJ1054"/>
    <mergeCell ref="AK1054:AM1054"/>
    <mergeCell ref="AN1054:AO1054"/>
    <mergeCell ref="AP1054:AS1054"/>
    <mergeCell ref="AT1054:AU1054"/>
    <mergeCell ref="AV1054:AY1054"/>
    <mergeCell ref="AZ1054:BC1054"/>
    <mergeCell ref="BD1054:BF1054"/>
    <mergeCell ref="BG1054:BI1054"/>
    <mergeCell ref="E1055:F1055"/>
    <mergeCell ref="G1055:I1055"/>
    <mergeCell ref="J1055:L1055"/>
    <mergeCell ref="M1055:P1055"/>
    <mergeCell ref="Q1055:Z1055"/>
    <mergeCell ref="AA1055:AC1055"/>
    <mergeCell ref="AD1055:AF1055"/>
    <mergeCell ref="AG1055:AJ1055"/>
    <mergeCell ref="AK1055:AM1055"/>
    <mergeCell ref="AN1055:AO1055"/>
    <mergeCell ref="AP1055:AS1055"/>
    <mergeCell ref="AT1055:AU1055"/>
    <mergeCell ref="AV1055:AY1055"/>
    <mergeCell ref="AZ1055:BC1055"/>
    <mergeCell ref="BD1055:BF1055"/>
    <mergeCell ref="BG1055:BI1055"/>
    <mergeCell ref="E1052:F1052"/>
    <mergeCell ref="G1052:I1052"/>
    <mergeCell ref="J1052:L1052"/>
    <mergeCell ref="M1052:P1052"/>
    <mergeCell ref="Q1052:Z1052"/>
    <mergeCell ref="AA1052:AC1052"/>
    <mergeCell ref="AD1052:AF1052"/>
    <mergeCell ref="AG1052:AJ1052"/>
    <mergeCell ref="AK1052:AM1052"/>
    <mergeCell ref="AN1052:AO1052"/>
    <mergeCell ref="AP1052:AS1052"/>
    <mergeCell ref="AT1052:AU1052"/>
    <mergeCell ref="AV1052:AY1052"/>
    <mergeCell ref="AZ1052:BC1052"/>
    <mergeCell ref="BD1052:BF1052"/>
    <mergeCell ref="BG1052:BI1052"/>
    <mergeCell ref="E1053:F1053"/>
    <mergeCell ref="G1053:I1053"/>
    <mergeCell ref="J1053:L1053"/>
    <mergeCell ref="M1053:P1053"/>
    <mergeCell ref="Q1053:Z1053"/>
    <mergeCell ref="AA1053:AC1053"/>
    <mergeCell ref="AD1053:AF1053"/>
    <mergeCell ref="AG1053:AJ1053"/>
    <mergeCell ref="AK1053:AM1053"/>
    <mergeCell ref="AN1053:AO1053"/>
    <mergeCell ref="AP1053:AS1053"/>
    <mergeCell ref="AT1053:AU1053"/>
    <mergeCell ref="AV1053:AY1053"/>
    <mergeCell ref="AZ1053:BC1053"/>
    <mergeCell ref="BD1053:BF1053"/>
    <mergeCell ref="BG1053:BI1053"/>
    <mergeCell ref="E1050:F1050"/>
    <mergeCell ref="G1050:I1050"/>
    <mergeCell ref="J1050:L1050"/>
    <mergeCell ref="M1050:P1050"/>
    <mergeCell ref="Q1050:Z1050"/>
    <mergeCell ref="AA1050:AC1050"/>
    <mergeCell ref="AD1050:AF1050"/>
    <mergeCell ref="AG1050:AJ1050"/>
    <mergeCell ref="AK1050:AM1050"/>
    <mergeCell ref="AN1050:AO1050"/>
    <mergeCell ref="AP1050:AS1050"/>
    <mergeCell ref="AT1050:AU1050"/>
    <mergeCell ref="AV1050:AY1050"/>
    <mergeCell ref="AZ1050:BC1050"/>
    <mergeCell ref="BD1050:BF1050"/>
    <mergeCell ref="BG1050:BI1050"/>
    <mergeCell ref="E1051:F1051"/>
    <mergeCell ref="G1051:I1051"/>
    <mergeCell ref="J1051:L1051"/>
    <mergeCell ref="M1051:P1051"/>
    <mergeCell ref="Q1051:Z1051"/>
    <mergeCell ref="AA1051:AC1051"/>
    <mergeCell ref="AD1051:AF1051"/>
    <mergeCell ref="AG1051:AJ1051"/>
    <mergeCell ref="AK1051:AM1051"/>
    <mergeCell ref="AN1051:AO1051"/>
    <mergeCell ref="AP1051:AS1051"/>
    <mergeCell ref="AT1051:AU1051"/>
    <mergeCell ref="AV1051:AY1051"/>
    <mergeCell ref="AZ1051:BC1051"/>
    <mergeCell ref="BD1051:BF1051"/>
    <mergeCell ref="BG1051:BI1051"/>
    <mergeCell ref="E1048:F1048"/>
    <mergeCell ref="G1048:I1048"/>
    <mergeCell ref="J1048:L1048"/>
    <mergeCell ref="M1048:P1048"/>
    <mergeCell ref="Q1048:Z1048"/>
    <mergeCell ref="AA1048:AC1048"/>
    <mergeCell ref="AD1048:AF1048"/>
    <mergeCell ref="AG1048:AJ1048"/>
    <mergeCell ref="AK1048:AM1048"/>
    <mergeCell ref="AN1048:AO1048"/>
    <mergeCell ref="AP1048:AS1048"/>
    <mergeCell ref="AT1048:AU1048"/>
    <mergeCell ref="AV1048:AY1048"/>
    <mergeCell ref="AZ1048:BC1048"/>
    <mergeCell ref="BD1048:BF1048"/>
    <mergeCell ref="BG1048:BI1048"/>
    <mergeCell ref="E1049:F1049"/>
    <mergeCell ref="G1049:I1049"/>
    <mergeCell ref="J1049:L1049"/>
    <mergeCell ref="M1049:P1049"/>
    <mergeCell ref="Q1049:Z1049"/>
    <mergeCell ref="AA1049:AC1049"/>
    <mergeCell ref="AD1049:AF1049"/>
    <mergeCell ref="AG1049:AJ1049"/>
    <mergeCell ref="AK1049:AM1049"/>
    <mergeCell ref="AN1049:AO1049"/>
    <mergeCell ref="AP1049:AS1049"/>
    <mergeCell ref="AT1049:AU1049"/>
    <mergeCell ref="AV1049:AY1049"/>
    <mergeCell ref="AZ1049:BC1049"/>
    <mergeCell ref="BD1049:BF1049"/>
    <mergeCell ref="BG1049:BI1049"/>
    <mergeCell ref="E1046:F1046"/>
    <mergeCell ref="G1046:I1046"/>
    <mergeCell ref="J1046:L1046"/>
    <mergeCell ref="M1046:P1046"/>
    <mergeCell ref="Q1046:Z1046"/>
    <mergeCell ref="AA1046:AC1046"/>
    <mergeCell ref="AD1046:AF1046"/>
    <mergeCell ref="AG1046:AJ1046"/>
    <mergeCell ref="AK1046:AM1046"/>
    <mergeCell ref="AN1046:AO1046"/>
    <mergeCell ref="AP1046:AS1046"/>
    <mergeCell ref="AT1046:AU1046"/>
    <mergeCell ref="AV1046:AY1046"/>
    <mergeCell ref="AZ1046:BC1046"/>
    <mergeCell ref="BD1046:BF1046"/>
    <mergeCell ref="BG1046:BI1046"/>
    <mergeCell ref="E1047:F1047"/>
    <mergeCell ref="G1047:I1047"/>
    <mergeCell ref="J1047:L1047"/>
    <mergeCell ref="M1047:P1047"/>
    <mergeCell ref="Q1047:Z1047"/>
    <mergeCell ref="AA1047:AC1047"/>
    <mergeCell ref="AD1047:AF1047"/>
    <mergeCell ref="AG1047:AJ1047"/>
    <mergeCell ref="AK1047:AM1047"/>
    <mergeCell ref="AN1047:AO1047"/>
    <mergeCell ref="AP1047:AS1047"/>
    <mergeCell ref="AT1047:AU1047"/>
    <mergeCell ref="AV1047:AY1047"/>
    <mergeCell ref="AZ1047:BC1047"/>
    <mergeCell ref="BD1047:BF1047"/>
    <mergeCell ref="BG1047:BI1047"/>
    <mergeCell ref="E1044:F1044"/>
    <mergeCell ref="G1044:I1044"/>
    <mergeCell ref="J1044:L1044"/>
    <mergeCell ref="M1044:P1044"/>
    <mergeCell ref="Q1044:Z1044"/>
    <mergeCell ref="AA1044:AC1044"/>
    <mergeCell ref="AD1044:AF1044"/>
    <mergeCell ref="AG1044:AJ1044"/>
    <mergeCell ref="AK1044:AM1044"/>
    <mergeCell ref="AN1044:AO1044"/>
    <mergeCell ref="AP1044:AS1044"/>
    <mergeCell ref="AT1044:AU1044"/>
    <mergeCell ref="AV1044:AY1044"/>
    <mergeCell ref="AZ1044:BC1044"/>
    <mergeCell ref="BD1044:BF1044"/>
    <mergeCell ref="BG1044:BI1044"/>
    <mergeCell ref="E1045:F1045"/>
    <mergeCell ref="G1045:I1045"/>
    <mergeCell ref="J1045:L1045"/>
    <mergeCell ref="M1045:P1045"/>
    <mergeCell ref="Q1045:Z1045"/>
    <mergeCell ref="AA1045:AC1045"/>
    <mergeCell ref="AD1045:AF1045"/>
    <mergeCell ref="AG1045:AJ1045"/>
    <mergeCell ref="AK1045:AM1045"/>
    <mergeCell ref="AN1045:AO1045"/>
    <mergeCell ref="AP1045:AS1045"/>
    <mergeCell ref="AT1045:AU1045"/>
    <mergeCell ref="AV1045:AY1045"/>
    <mergeCell ref="AZ1045:BC1045"/>
    <mergeCell ref="BD1045:BF1045"/>
    <mergeCell ref="BG1045:BI1045"/>
    <mergeCell ref="E1042:F1042"/>
    <mergeCell ref="G1042:I1042"/>
    <mergeCell ref="J1042:L1042"/>
    <mergeCell ref="M1042:P1042"/>
    <mergeCell ref="Q1042:Z1042"/>
    <mergeCell ref="AA1042:AC1042"/>
    <mergeCell ref="AD1042:AF1042"/>
    <mergeCell ref="AG1042:AJ1042"/>
    <mergeCell ref="AK1042:AM1042"/>
    <mergeCell ref="AN1042:AO1042"/>
    <mergeCell ref="AP1042:AS1042"/>
    <mergeCell ref="AT1042:AU1042"/>
    <mergeCell ref="AV1042:AY1042"/>
    <mergeCell ref="AZ1042:BC1042"/>
    <mergeCell ref="BD1042:BF1042"/>
    <mergeCell ref="BG1042:BI1042"/>
    <mergeCell ref="E1043:F1043"/>
    <mergeCell ref="G1043:I1043"/>
    <mergeCell ref="J1043:L1043"/>
    <mergeCell ref="M1043:P1043"/>
    <mergeCell ref="Q1043:Z1043"/>
    <mergeCell ref="AA1043:AC1043"/>
    <mergeCell ref="AD1043:AF1043"/>
    <mergeCell ref="AG1043:AJ1043"/>
    <mergeCell ref="AK1043:AM1043"/>
    <mergeCell ref="AN1043:AO1043"/>
    <mergeCell ref="AP1043:AS1043"/>
    <mergeCell ref="AT1043:AU1043"/>
    <mergeCell ref="AV1043:AY1043"/>
    <mergeCell ref="AZ1043:BC1043"/>
    <mergeCell ref="BD1043:BF1043"/>
    <mergeCell ref="BG1043:BI1043"/>
    <mergeCell ref="E1040:F1040"/>
    <mergeCell ref="G1040:I1040"/>
    <mergeCell ref="J1040:L1040"/>
    <mergeCell ref="M1040:P1040"/>
    <mergeCell ref="Q1040:Z1040"/>
    <mergeCell ref="AA1040:AC1040"/>
    <mergeCell ref="AD1040:AF1040"/>
    <mergeCell ref="AG1040:AJ1040"/>
    <mergeCell ref="AK1040:AM1040"/>
    <mergeCell ref="AN1040:AO1040"/>
    <mergeCell ref="AP1040:AS1040"/>
    <mergeCell ref="AT1040:AU1040"/>
    <mergeCell ref="AV1040:AY1040"/>
    <mergeCell ref="AZ1040:BC1040"/>
    <mergeCell ref="BD1040:BF1040"/>
    <mergeCell ref="BG1040:BI1040"/>
    <mergeCell ref="E1041:F1041"/>
    <mergeCell ref="G1041:I1041"/>
    <mergeCell ref="J1041:L1041"/>
    <mergeCell ref="M1041:P1041"/>
    <mergeCell ref="Q1041:Z1041"/>
    <mergeCell ref="AA1041:AC1041"/>
    <mergeCell ref="AD1041:AF1041"/>
    <mergeCell ref="AG1041:AJ1041"/>
    <mergeCell ref="AK1041:AM1041"/>
    <mergeCell ref="AN1041:AO1041"/>
    <mergeCell ref="AP1041:AS1041"/>
    <mergeCell ref="AT1041:AU1041"/>
    <mergeCell ref="AV1041:AY1041"/>
    <mergeCell ref="AZ1041:BC1041"/>
    <mergeCell ref="BD1041:BF1041"/>
    <mergeCell ref="BG1041:BI1041"/>
    <mergeCell ref="E1038:F1038"/>
    <mergeCell ref="G1038:I1038"/>
    <mergeCell ref="J1038:L1038"/>
    <mergeCell ref="M1038:P1038"/>
    <mergeCell ref="Q1038:Z1038"/>
    <mergeCell ref="AA1038:AC1038"/>
    <mergeCell ref="AD1038:AF1038"/>
    <mergeCell ref="AG1038:AJ1038"/>
    <mergeCell ref="AK1038:AM1038"/>
    <mergeCell ref="AN1038:AO1038"/>
    <mergeCell ref="AP1038:AS1038"/>
    <mergeCell ref="AT1038:AU1038"/>
    <mergeCell ref="AV1038:AY1038"/>
    <mergeCell ref="AZ1038:BC1038"/>
    <mergeCell ref="BD1038:BF1038"/>
    <mergeCell ref="BG1038:BI1038"/>
    <mergeCell ref="E1039:F1039"/>
    <mergeCell ref="G1039:I1039"/>
    <mergeCell ref="J1039:L1039"/>
    <mergeCell ref="M1039:P1039"/>
    <mergeCell ref="Q1039:Z1039"/>
    <mergeCell ref="AA1039:AC1039"/>
    <mergeCell ref="AD1039:AF1039"/>
    <mergeCell ref="AG1039:AJ1039"/>
    <mergeCell ref="AK1039:AM1039"/>
    <mergeCell ref="AN1039:AO1039"/>
    <mergeCell ref="AP1039:AS1039"/>
    <mergeCell ref="AT1039:AU1039"/>
    <mergeCell ref="AV1039:AY1039"/>
    <mergeCell ref="AZ1039:BC1039"/>
    <mergeCell ref="BD1039:BF1039"/>
    <mergeCell ref="BG1039:BI1039"/>
    <mergeCell ref="E1036:F1036"/>
    <mergeCell ref="G1036:I1036"/>
    <mergeCell ref="J1036:L1036"/>
    <mergeCell ref="M1036:P1036"/>
    <mergeCell ref="Q1036:Z1036"/>
    <mergeCell ref="AA1036:AC1036"/>
    <mergeCell ref="AD1036:AF1036"/>
    <mergeCell ref="AG1036:AJ1036"/>
    <mergeCell ref="AK1036:AM1036"/>
    <mergeCell ref="AN1036:AO1036"/>
    <mergeCell ref="AP1036:AS1036"/>
    <mergeCell ref="AT1036:AU1036"/>
    <mergeCell ref="AV1036:AY1036"/>
    <mergeCell ref="AZ1036:BC1036"/>
    <mergeCell ref="BD1036:BF1036"/>
    <mergeCell ref="BG1036:BI1036"/>
    <mergeCell ref="E1037:F1037"/>
    <mergeCell ref="G1037:I1037"/>
    <mergeCell ref="J1037:L1037"/>
    <mergeCell ref="M1037:P1037"/>
    <mergeCell ref="Q1037:Z1037"/>
    <mergeCell ref="AA1037:AC1037"/>
    <mergeCell ref="AD1037:AF1037"/>
    <mergeCell ref="AG1037:AJ1037"/>
    <mergeCell ref="AK1037:AM1037"/>
    <mergeCell ref="AN1037:AO1037"/>
    <mergeCell ref="AP1037:AS1037"/>
    <mergeCell ref="AT1037:AU1037"/>
    <mergeCell ref="AV1037:AY1037"/>
    <mergeCell ref="AZ1037:BC1037"/>
    <mergeCell ref="BD1037:BF1037"/>
    <mergeCell ref="BG1037:BI1037"/>
    <mergeCell ref="E1034:F1034"/>
    <mergeCell ref="G1034:I1034"/>
    <mergeCell ref="J1034:L1034"/>
    <mergeCell ref="M1034:P1034"/>
    <mergeCell ref="Q1034:Z1034"/>
    <mergeCell ref="AA1034:AC1034"/>
    <mergeCell ref="AD1034:AF1034"/>
    <mergeCell ref="AG1034:AJ1034"/>
    <mergeCell ref="AK1034:AM1034"/>
    <mergeCell ref="AN1034:AO1034"/>
    <mergeCell ref="AP1034:AS1034"/>
    <mergeCell ref="AT1034:AU1034"/>
    <mergeCell ref="AV1034:AY1034"/>
    <mergeCell ref="AZ1034:BC1034"/>
    <mergeCell ref="BD1034:BF1034"/>
    <mergeCell ref="BG1034:BI1034"/>
    <mergeCell ref="E1035:F1035"/>
    <mergeCell ref="G1035:I1035"/>
    <mergeCell ref="J1035:L1035"/>
    <mergeCell ref="M1035:P1035"/>
    <mergeCell ref="Q1035:Z1035"/>
    <mergeCell ref="AA1035:AC1035"/>
    <mergeCell ref="AD1035:AF1035"/>
    <mergeCell ref="AG1035:AJ1035"/>
    <mergeCell ref="AK1035:AM1035"/>
    <mergeCell ref="AN1035:AO1035"/>
    <mergeCell ref="AP1035:AS1035"/>
    <mergeCell ref="AT1035:AU1035"/>
    <mergeCell ref="AV1035:AY1035"/>
    <mergeCell ref="AZ1035:BC1035"/>
    <mergeCell ref="BD1035:BF1035"/>
    <mergeCell ref="BG1035:BI1035"/>
    <mergeCell ref="E1032:F1032"/>
    <mergeCell ref="G1032:I1032"/>
    <mergeCell ref="J1032:L1032"/>
    <mergeCell ref="M1032:P1032"/>
    <mergeCell ref="Q1032:Z1032"/>
    <mergeCell ref="AA1032:AC1032"/>
    <mergeCell ref="AD1032:AF1032"/>
    <mergeCell ref="AG1032:AJ1032"/>
    <mergeCell ref="AK1032:AM1032"/>
    <mergeCell ref="AN1032:AO1032"/>
    <mergeCell ref="AP1032:AS1032"/>
    <mergeCell ref="AT1032:AU1032"/>
    <mergeCell ref="AV1032:AY1032"/>
    <mergeCell ref="AZ1032:BC1032"/>
    <mergeCell ref="BD1032:BF1032"/>
    <mergeCell ref="BG1032:BI1032"/>
    <mergeCell ref="E1033:F1033"/>
    <mergeCell ref="G1033:I1033"/>
    <mergeCell ref="J1033:L1033"/>
    <mergeCell ref="M1033:P1033"/>
    <mergeCell ref="Q1033:Z1033"/>
    <mergeCell ref="AA1033:AC1033"/>
    <mergeCell ref="AD1033:AF1033"/>
    <mergeCell ref="AG1033:AJ1033"/>
    <mergeCell ref="AK1033:AM1033"/>
    <mergeCell ref="AN1033:AO1033"/>
    <mergeCell ref="AP1033:AS1033"/>
    <mergeCell ref="AT1033:AU1033"/>
    <mergeCell ref="AV1033:AY1033"/>
    <mergeCell ref="AZ1033:BC1033"/>
    <mergeCell ref="BD1033:BF1033"/>
    <mergeCell ref="BG1033:BI1033"/>
    <mergeCell ref="E1030:F1030"/>
    <mergeCell ref="G1030:I1030"/>
    <mergeCell ref="J1030:L1030"/>
    <mergeCell ref="M1030:P1030"/>
    <mergeCell ref="Q1030:Z1030"/>
    <mergeCell ref="AA1030:AC1030"/>
    <mergeCell ref="AD1030:AF1030"/>
    <mergeCell ref="AG1030:AJ1030"/>
    <mergeCell ref="AK1030:AM1030"/>
    <mergeCell ref="AN1030:AO1030"/>
    <mergeCell ref="AP1030:AS1030"/>
    <mergeCell ref="AT1030:AU1030"/>
    <mergeCell ref="AV1030:AY1030"/>
    <mergeCell ref="AZ1030:BC1030"/>
    <mergeCell ref="BD1030:BF1030"/>
    <mergeCell ref="BG1030:BI1030"/>
    <mergeCell ref="E1031:F1031"/>
    <mergeCell ref="G1031:I1031"/>
    <mergeCell ref="J1031:L1031"/>
    <mergeCell ref="M1031:P1031"/>
    <mergeCell ref="Q1031:Z1031"/>
    <mergeCell ref="AA1031:AC1031"/>
    <mergeCell ref="AD1031:AF1031"/>
    <mergeCell ref="AG1031:AJ1031"/>
    <mergeCell ref="AK1031:AM1031"/>
    <mergeCell ref="AN1031:AO1031"/>
    <mergeCell ref="AP1031:AS1031"/>
    <mergeCell ref="AT1031:AU1031"/>
    <mergeCell ref="AV1031:AY1031"/>
    <mergeCell ref="AZ1031:BC1031"/>
    <mergeCell ref="BD1031:BF1031"/>
    <mergeCell ref="BG1031:BI1031"/>
    <mergeCell ref="E1028:F1028"/>
    <mergeCell ref="G1028:I1028"/>
    <mergeCell ref="J1028:L1028"/>
    <mergeCell ref="M1028:P1028"/>
    <mergeCell ref="Q1028:Z1028"/>
    <mergeCell ref="AA1028:AC1028"/>
    <mergeCell ref="AD1028:AF1028"/>
    <mergeCell ref="AG1028:AJ1028"/>
    <mergeCell ref="AK1028:AM1028"/>
    <mergeCell ref="AN1028:AO1028"/>
    <mergeCell ref="AP1028:AS1028"/>
    <mergeCell ref="AT1028:AU1028"/>
    <mergeCell ref="AV1028:AY1028"/>
    <mergeCell ref="AZ1028:BC1028"/>
    <mergeCell ref="BD1028:BF1028"/>
    <mergeCell ref="BG1028:BI1028"/>
    <mergeCell ref="E1029:F1029"/>
    <mergeCell ref="G1029:I1029"/>
    <mergeCell ref="J1029:L1029"/>
    <mergeCell ref="M1029:P1029"/>
    <mergeCell ref="Q1029:Z1029"/>
    <mergeCell ref="AA1029:AC1029"/>
    <mergeCell ref="AD1029:AF1029"/>
    <mergeCell ref="AG1029:AJ1029"/>
    <mergeCell ref="AK1029:AM1029"/>
    <mergeCell ref="AN1029:AO1029"/>
    <mergeCell ref="AP1029:AS1029"/>
    <mergeCell ref="AT1029:AU1029"/>
    <mergeCell ref="AV1029:AY1029"/>
    <mergeCell ref="AZ1029:BC1029"/>
    <mergeCell ref="BD1029:BF1029"/>
    <mergeCell ref="BG1029:BI1029"/>
    <mergeCell ref="E1026:F1026"/>
    <mergeCell ref="G1026:I1026"/>
    <mergeCell ref="J1026:L1026"/>
    <mergeCell ref="M1026:P1026"/>
    <mergeCell ref="Q1026:Z1026"/>
    <mergeCell ref="AA1026:AC1026"/>
    <mergeCell ref="AD1026:AF1026"/>
    <mergeCell ref="AG1026:AJ1026"/>
    <mergeCell ref="AK1026:AM1026"/>
    <mergeCell ref="AN1026:AO1026"/>
    <mergeCell ref="AP1026:AS1026"/>
    <mergeCell ref="AT1026:AU1026"/>
    <mergeCell ref="AV1026:AY1026"/>
    <mergeCell ref="AZ1026:BC1026"/>
    <mergeCell ref="BD1026:BF1026"/>
    <mergeCell ref="BG1026:BI1026"/>
    <mergeCell ref="E1027:F1027"/>
    <mergeCell ref="G1027:I1027"/>
    <mergeCell ref="J1027:L1027"/>
    <mergeCell ref="M1027:P1027"/>
    <mergeCell ref="Q1027:Z1027"/>
    <mergeCell ref="AA1027:AC1027"/>
    <mergeCell ref="AD1027:AF1027"/>
    <mergeCell ref="AG1027:AJ1027"/>
    <mergeCell ref="AK1027:AM1027"/>
    <mergeCell ref="AN1027:AO1027"/>
    <mergeCell ref="AP1027:AS1027"/>
    <mergeCell ref="AT1027:AU1027"/>
    <mergeCell ref="AV1027:AY1027"/>
    <mergeCell ref="AZ1027:BC1027"/>
    <mergeCell ref="BD1027:BF1027"/>
    <mergeCell ref="BG1027:BI1027"/>
    <mergeCell ref="E1024:F1024"/>
    <mergeCell ref="G1024:I1024"/>
    <mergeCell ref="J1024:L1024"/>
    <mergeCell ref="M1024:P1024"/>
    <mergeCell ref="Q1024:Z1024"/>
    <mergeCell ref="AA1024:AC1024"/>
    <mergeCell ref="AD1024:AF1024"/>
    <mergeCell ref="AG1024:AJ1024"/>
    <mergeCell ref="AK1024:AM1024"/>
    <mergeCell ref="AN1024:AO1024"/>
    <mergeCell ref="AP1024:AS1024"/>
    <mergeCell ref="AT1024:AU1024"/>
    <mergeCell ref="AV1024:AY1024"/>
    <mergeCell ref="AZ1024:BC1024"/>
    <mergeCell ref="BD1024:BF1024"/>
    <mergeCell ref="BG1024:BI1024"/>
    <mergeCell ref="E1025:F1025"/>
    <mergeCell ref="G1025:I1025"/>
    <mergeCell ref="J1025:L1025"/>
    <mergeCell ref="M1025:P1025"/>
    <mergeCell ref="Q1025:Z1025"/>
    <mergeCell ref="AA1025:AC1025"/>
    <mergeCell ref="AD1025:AF1025"/>
    <mergeCell ref="AG1025:AJ1025"/>
    <mergeCell ref="AK1025:AM1025"/>
    <mergeCell ref="AN1025:AO1025"/>
    <mergeCell ref="AP1025:AS1025"/>
    <mergeCell ref="AT1025:AU1025"/>
    <mergeCell ref="AV1025:AY1025"/>
    <mergeCell ref="AZ1025:BC1025"/>
    <mergeCell ref="BD1025:BF1025"/>
    <mergeCell ref="BG1025:BI1025"/>
    <mergeCell ref="E1022:F1022"/>
    <mergeCell ref="G1022:I1022"/>
    <mergeCell ref="J1022:L1022"/>
    <mergeCell ref="M1022:P1022"/>
    <mergeCell ref="Q1022:Z1022"/>
    <mergeCell ref="AA1022:AC1022"/>
    <mergeCell ref="AD1022:AF1022"/>
    <mergeCell ref="AG1022:AJ1022"/>
    <mergeCell ref="AK1022:AM1022"/>
    <mergeCell ref="AN1022:AO1022"/>
    <mergeCell ref="AP1022:AS1022"/>
    <mergeCell ref="AT1022:AU1022"/>
    <mergeCell ref="AV1022:AY1022"/>
    <mergeCell ref="AZ1022:BC1022"/>
    <mergeCell ref="BD1022:BF1022"/>
    <mergeCell ref="BG1022:BI1022"/>
    <mergeCell ref="E1023:F1023"/>
    <mergeCell ref="G1023:I1023"/>
    <mergeCell ref="J1023:L1023"/>
    <mergeCell ref="M1023:P1023"/>
    <mergeCell ref="Q1023:Z1023"/>
    <mergeCell ref="AA1023:AC1023"/>
    <mergeCell ref="AD1023:AF1023"/>
    <mergeCell ref="AG1023:AJ1023"/>
    <mergeCell ref="AK1023:AM1023"/>
    <mergeCell ref="AN1023:AO1023"/>
    <mergeCell ref="AP1023:AS1023"/>
    <mergeCell ref="AT1023:AU1023"/>
    <mergeCell ref="AV1023:AY1023"/>
    <mergeCell ref="AZ1023:BC1023"/>
    <mergeCell ref="BD1023:BF1023"/>
    <mergeCell ref="BG1023:BI1023"/>
    <mergeCell ref="E1020:F1020"/>
    <mergeCell ref="G1020:I1020"/>
    <mergeCell ref="J1020:L1020"/>
    <mergeCell ref="M1020:P1020"/>
    <mergeCell ref="Q1020:Z1020"/>
    <mergeCell ref="AA1020:AC1020"/>
    <mergeCell ref="AD1020:AF1020"/>
    <mergeCell ref="AG1020:AJ1020"/>
    <mergeCell ref="AK1020:AM1020"/>
    <mergeCell ref="AN1020:AO1020"/>
    <mergeCell ref="AP1020:AS1020"/>
    <mergeCell ref="AT1020:AU1020"/>
    <mergeCell ref="AV1020:AY1020"/>
    <mergeCell ref="AZ1020:BC1020"/>
    <mergeCell ref="BD1020:BF1020"/>
    <mergeCell ref="BG1020:BI1020"/>
    <mergeCell ref="E1021:F1021"/>
    <mergeCell ref="G1021:I1021"/>
    <mergeCell ref="J1021:L1021"/>
    <mergeCell ref="M1021:P1021"/>
    <mergeCell ref="Q1021:Z1021"/>
    <mergeCell ref="AA1021:AC1021"/>
    <mergeCell ref="AD1021:AF1021"/>
    <mergeCell ref="AG1021:AJ1021"/>
    <mergeCell ref="AK1021:AM1021"/>
    <mergeCell ref="AN1021:AO1021"/>
    <mergeCell ref="AP1021:AS1021"/>
    <mergeCell ref="AT1021:AU1021"/>
    <mergeCell ref="AV1021:AY1021"/>
    <mergeCell ref="AZ1021:BC1021"/>
    <mergeCell ref="BD1021:BF1021"/>
    <mergeCell ref="BG1021:BI1021"/>
    <mergeCell ref="E1018:F1018"/>
    <mergeCell ref="G1018:I1018"/>
    <mergeCell ref="J1018:L1018"/>
    <mergeCell ref="M1018:P1018"/>
    <mergeCell ref="Q1018:Z1018"/>
    <mergeCell ref="AA1018:AC1018"/>
    <mergeCell ref="AD1018:AF1018"/>
    <mergeCell ref="AG1018:AJ1018"/>
    <mergeCell ref="AK1018:AM1018"/>
    <mergeCell ref="AN1018:AO1018"/>
    <mergeCell ref="AP1018:AS1018"/>
    <mergeCell ref="AT1018:AU1018"/>
    <mergeCell ref="AV1018:AY1018"/>
    <mergeCell ref="AZ1018:BC1018"/>
    <mergeCell ref="BD1018:BF1018"/>
    <mergeCell ref="BG1018:BI1018"/>
    <mergeCell ref="E1019:F1019"/>
    <mergeCell ref="G1019:I1019"/>
    <mergeCell ref="J1019:L1019"/>
    <mergeCell ref="M1019:P1019"/>
    <mergeCell ref="Q1019:Z1019"/>
    <mergeCell ref="AA1019:AC1019"/>
    <mergeCell ref="AD1019:AF1019"/>
    <mergeCell ref="AG1019:AJ1019"/>
    <mergeCell ref="AK1019:AM1019"/>
    <mergeCell ref="AN1019:AO1019"/>
    <mergeCell ref="AP1019:AS1019"/>
    <mergeCell ref="AT1019:AU1019"/>
    <mergeCell ref="AV1019:AY1019"/>
    <mergeCell ref="AZ1019:BC1019"/>
    <mergeCell ref="BD1019:BF1019"/>
    <mergeCell ref="BG1019:BI1019"/>
    <mergeCell ref="E1016:F1016"/>
    <mergeCell ref="G1016:I1016"/>
    <mergeCell ref="J1016:L1016"/>
    <mergeCell ref="M1016:P1016"/>
    <mergeCell ref="Q1016:Z1016"/>
    <mergeCell ref="AA1016:AC1016"/>
    <mergeCell ref="AD1016:AF1016"/>
    <mergeCell ref="AG1016:AJ1016"/>
    <mergeCell ref="AK1016:AM1016"/>
    <mergeCell ref="AN1016:AO1016"/>
    <mergeCell ref="AP1016:AS1016"/>
    <mergeCell ref="AT1016:AU1016"/>
    <mergeCell ref="AV1016:AY1016"/>
    <mergeCell ref="AZ1016:BC1016"/>
    <mergeCell ref="BD1016:BF1016"/>
    <mergeCell ref="BG1016:BI1016"/>
    <mergeCell ref="E1017:F1017"/>
    <mergeCell ref="G1017:I1017"/>
    <mergeCell ref="J1017:L1017"/>
    <mergeCell ref="M1017:P1017"/>
    <mergeCell ref="Q1017:Z1017"/>
    <mergeCell ref="AA1017:AC1017"/>
    <mergeCell ref="AD1017:AF1017"/>
    <mergeCell ref="AG1017:AJ1017"/>
    <mergeCell ref="AK1017:AM1017"/>
    <mergeCell ref="AN1017:AO1017"/>
    <mergeCell ref="AP1017:AS1017"/>
    <mergeCell ref="AT1017:AU1017"/>
    <mergeCell ref="AV1017:AY1017"/>
    <mergeCell ref="AZ1017:BC1017"/>
    <mergeCell ref="BD1017:BF1017"/>
    <mergeCell ref="BG1017:BI1017"/>
    <mergeCell ref="E1014:F1014"/>
    <mergeCell ref="G1014:I1014"/>
    <mergeCell ref="J1014:L1014"/>
    <mergeCell ref="M1014:P1014"/>
    <mergeCell ref="Q1014:Z1014"/>
    <mergeCell ref="AA1014:AC1014"/>
    <mergeCell ref="AD1014:AF1014"/>
    <mergeCell ref="AG1014:AJ1014"/>
    <mergeCell ref="AK1014:AM1014"/>
    <mergeCell ref="AN1014:AO1014"/>
    <mergeCell ref="AP1014:AS1014"/>
    <mergeCell ref="AT1014:AU1014"/>
    <mergeCell ref="AV1014:AY1014"/>
    <mergeCell ref="AZ1014:BC1014"/>
    <mergeCell ref="BD1014:BF1014"/>
    <mergeCell ref="BG1014:BI1014"/>
    <mergeCell ref="E1015:F1015"/>
    <mergeCell ref="G1015:I1015"/>
    <mergeCell ref="J1015:L1015"/>
    <mergeCell ref="M1015:P1015"/>
    <mergeCell ref="Q1015:Z1015"/>
    <mergeCell ref="AA1015:AC1015"/>
    <mergeCell ref="AD1015:AF1015"/>
    <mergeCell ref="AG1015:AJ1015"/>
    <mergeCell ref="AK1015:AM1015"/>
    <mergeCell ref="AN1015:AO1015"/>
    <mergeCell ref="AP1015:AS1015"/>
    <mergeCell ref="AT1015:AU1015"/>
    <mergeCell ref="AV1015:AY1015"/>
    <mergeCell ref="AZ1015:BC1015"/>
    <mergeCell ref="BD1015:BF1015"/>
    <mergeCell ref="BG1015:BI1015"/>
    <mergeCell ref="E1012:F1012"/>
    <mergeCell ref="G1012:I1012"/>
    <mergeCell ref="J1012:L1012"/>
    <mergeCell ref="M1012:P1012"/>
    <mergeCell ref="Q1012:Z1012"/>
    <mergeCell ref="AA1012:AC1012"/>
    <mergeCell ref="AD1012:AF1012"/>
    <mergeCell ref="AG1012:AJ1012"/>
    <mergeCell ref="AK1012:AM1012"/>
    <mergeCell ref="AN1012:AO1012"/>
    <mergeCell ref="AP1012:AS1012"/>
    <mergeCell ref="AT1012:AU1012"/>
    <mergeCell ref="AV1012:AY1012"/>
    <mergeCell ref="AZ1012:BC1012"/>
    <mergeCell ref="BD1012:BF1012"/>
    <mergeCell ref="BG1012:BI1012"/>
    <mergeCell ref="E1013:F1013"/>
    <mergeCell ref="G1013:I1013"/>
    <mergeCell ref="J1013:L1013"/>
    <mergeCell ref="M1013:P1013"/>
    <mergeCell ref="Q1013:Z1013"/>
    <mergeCell ref="AA1013:AC1013"/>
    <mergeCell ref="AD1013:AF1013"/>
    <mergeCell ref="AG1013:AJ1013"/>
    <mergeCell ref="AK1013:AM1013"/>
    <mergeCell ref="AN1013:AO1013"/>
    <mergeCell ref="AP1013:AS1013"/>
    <mergeCell ref="AT1013:AU1013"/>
    <mergeCell ref="AV1013:AY1013"/>
    <mergeCell ref="AZ1013:BC1013"/>
    <mergeCell ref="BD1013:BF1013"/>
    <mergeCell ref="BG1013:BI1013"/>
    <mergeCell ref="E1010:F1010"/>
    <mergeCell ref="G1010:I1010"/>
    <mergeCell ref="J1010:L1010"/>
    <mergeCell ref="M1010:P1010"/>
    <mergeCell ref="Q1010:Z1010"/>
    <mergeCell ref="AA1010:AC1010"/>
    <mergeCell ref="AD1010:AF1010"/>
    <mergeCell ref="AG1010:AJ1010"/>
    <mergeCell ref="AK1010:AM1010"/>
    <mergeCell ref="AN1010:AO1010"/>
    <mergeCell ref="AP1010:AS1010"/>
    <mergeCell ref="AT1010:AU1010"/>
    <mergeCell ref="AV1010:AY1010"/>
    <mergeCell ref="AZ1010:BC1010"/>
    <mergeCell ref="BD1010:BF1010"/>
    <mergeCell ref="BG1010:BI1010"/>
    <mergeCell ref="E1011:F1011"/>
    <mergeCell ref="G1011:I1011"/>
    <mergeCell ref="J1011:L1011"/>
    <mergeCell ref="M1011:P1011"/>
    <mergeCell ref="Q1011:Z1011"/>
    <mergeCell ref="AA1011:AC1011"/>
    <mergeCell ref="AD1011:AF1011"/>
    <mergeCell ref="AG1011:AJ1011"/>
    <mergeCell ref="AK1011:AM1011"/>
    <mergeCell ref="AN1011:AO1011"/>
    <mergeCell ref="AP1011:AS1011"/>
    <mergeCell ref="AT1011:AU1011"/>
    <mergeCell ref="AV1011:AY1011"/>
    <mergeCell ref="AZ1011:BC1011"/>
    <mergeCell ref="BD1011:BF1011"/>
    <mergeCell ref="BG1011:BI1011"/>
    <mergeCell ref="E1008:F1008"/>
    <mergeCell ref="G1008:I1008"/>
    <mergeCell ref="J1008:L1008"/>
    <mergeCell ref="M1008:P1008"/>
    <mergeCell ref="Q1008:Z1008"/>
    <mergeCell ref="AA1008:AC1008"/>
    <mergeCell ref="AD1008:AF1008"/>
    <mergeCell ref="AG1008:AJ1008"/>
    <mergeCell ref="AK1008:AM1008"/>
    <mergeCell ref="AN1008:AO1008"/>
    <mergeCell ref="AP1008:AS1008"/>
    <mergeCell ref="AT1008:AU1008"/>
    <mergeCell ref="AV1008:AY1008"/>
    <mergeCell ref="AZ1008:BC1008"/>
    <mergeCell ref="BD1008:BF1008"/>
    <mergeCell ref="BG1008:BI1008"/>
    <mergeCell ref="E1009:F1009"/>
    <mergeCell ref="G1009:I1009"/>
    <mergeCell ref="J1009:L1009"/>
    <mergeCell ref="M1009:P1009"/>
    <mergeCell ref="Q1009:Z1009"/>
    <mergeCell ref="AA1009:AC1009"/>
    <mergeCell ref="AD1009:AF1009"/>
    <mergeCell ref="AG1009:AJ1009"/>
    <mergeCell ref="AK1009:AM1009"/>
    <mergeCell ref="AN1009:AO1009"/>
    <mergeCell ref="AP1009:AS1009"/>
    <mergeCell ref="AT1009:AU1009"/>
    <mergeCell ref="AV1009:AY1009"/>
    <mergeCell ref="AZ1009:BC1009"/>
    <mergeCell ref="BD1009:BF1009"/>
    <mergeCell ref="BG1009:BI1009"/>
    <mergeCell ref="E1006:F1006"/>
    <mergeCell ref="G1006:I1006"/>
    <mergeCell ref="J1006:L1006"/>
    <mergeCell ref="M1006:P1006"/>
    <mergeCell ref="Q1006:Z1006"/>
    <mergeCell ref="AA1006:AC1006"/>
    <mergeCell ref="AD1006:AF1006"/>
    <mergeCell ref="AG1006:AJ1006"/>
    <mergeCell ref="AK1006:AM1006"/>
    <mergeCell ref="AN1006:AO1006"/>
    <mergeCell ref="AP1006:AS1006"/>
    <mergeCell ref="AT1006:AU1006"/>
    <mergeCell ref="AV1006:AY1006"/>
    <mergeCell ref="AZ1006:BC1006"/>
    <mergeCell ref="BD1006:BF1006"/>
    <mergeCell ref="BG1006:BI1006"/>
    <mergeCell ref="E1007:F1007"/>
    <mergeCell ref="G1007:I1007"/>
    <mergeCell ref="J1007:L1007"/>
    <mergeCell ref="M1007:P1007"/>
    <mergeCell ref="Q1007:Z1007"/>
    <mergeCell ref="AA1007:AC1007"/>
    <mergeCell ref="AD1007:AF1007"/>
    <mergeCell ref="AG1007:AJ1007"/>
    <mergeCell ref="AK1007:AM1007"/>
    <mergeCell ref="AN1007:AO1007"/>
    <mergeCell ref="AP1007:AS1007"/>
    <mergeCell ref="AT1007:AU1007"/>
    <mergeCell ref="AV1007:AY1007"/>
    <mergeCell ref="AZ1007:BC1007"/>
    <mergeCell ref="BD1007:BF1007"/>
    <mergeCell ref="BG1007:BI1007"/>
    <mergeCell ref="E1004:F1004"/>
    <mergeCell ref="G1004:I1004"/>
    <mergeCell ref="J1004:L1004"/>
    <mergeCell ref="M1004:P1004"/>
    <mergeCell ref="Q1004:Z1004"/>
    <mergeCell ref="AA1004:AC1004"/>
    <mergeCell ref="AD1004:AF1004"/>
    <mergeCell ref="AG1004:AJ1004"/>
    <mergeCell ref="AK1004:AM1004"/>
    <mergeCell ref="AN1004:AO1004"/>
    <mergeCell ref="AP1004:AS1004"/>
    <mergeCell ref="AT1004:AU1004"/>
    <mergeCell ref="AV1004:AY1004"/>
    <mergeCell ref="AZ1004:BC1004"/>
    <mergeCell ref="BD1004:BF1004"/>
    <mergeCell ref="BG1004:BI1004"/>
    <mergeCell ref="E1005:F1005"/>
    <mergeCell ref="G1005:I1005"/>
    <mergeCell ref="J1005:L1005"/>
    <mergeCell ref="M1005:P1005"/>
    <mergeCell ref="Q1005:Z1005"/>
    <mergeCell ref="AA1005:AC1005"/>
    <mergeCell ref="AD1005:AF1005"/>
    <mergeCell ref="AG1005:AJ1005"/>
    <mergeCell ref="AK1005:AM1005"/>
    <mergeCell ref="AN1005:AO1005"/>
    <mergeCell ref="AP1005:AS1005"/>
    <mergeCell ref="AT1005:AU1005"/>
    <mergeCell ref="AV1005:AY1005"/>
    <mergeCell ref="AZ1005:BC1005"/>
    <mergeCell ref="BD1005:BF1005"/>
    <mergeCell ref="BG1005:BI1005"/>
    <mergeCell ref="E1002:F1002"/>
    <mergeCell ref="G1002:I1002"/>
    <mergeCell ref="J1002:L1002"/>
    <mergeCell ref="M1002:P1002"/>
    <mergeCell ref="Q1002:Z1002"/>
    <mergeCell ref="AA1002:AC1002"/>
    <mergeCell ref="AD1002:AF1002"/>
    <mergeCell ref="AG1002:AJ1002"/>
    <mergeCell ref="AK1002:AM1002"/>
    <mergeCell ref="AN1002:AO1002"/>
    <mergeCell ref="AP1002:AS1002"/>
    <mergeCell ref="AT1002:AU1002"/>
    <mergeCell ref="AV1002:AY1002"/>
    <mergeCell ref="AZ1002:BC1002"/>
    <mergeCell ref="BD1002:BF1002"/>
    <mergeCell ref="BG1002:BI1002"/>
    <mergeCell ref="E1003:F1003"/>
    <mergeCell ref="G1003:I1003"/>
    <mergeCell ref="J1003:L1003"/>
    <mergeCell ref="M1003:P1003"/>
    <mergeCell ref="Q1003:Z1003"/>
    <mergeCell ref="AA1003:AC1003"/>
    <mergeCell ref="AD1003:AF1003"/>
    <mergeCell ref="AG1003:AJ1003"/>
    <mergeCell ref="AK1003:AM1003"/>
    <mergeCell ref="AN1003:AO1003"/>
    <mergeCell ref="AP1003:AS1003"/>
    <mergeCell ref="AT1003:AU1003"/>
    <mergeCell ref="AV1003:AY1003"/>
    <mergeCell ref="AZ1003:BC1003"/>
    <mergeCell ref="BD1003:BF1003"/>
    <mergeCell ref="BG1003:BI1003"/>
    <mergeCell ref="E1000:F1000"/>
    <mergeCell ref="G1000:I1000"/>
    <mergeCell ref="J1000:L1000"/>
    <mergeCell ref="M1000:P1000"/>
    <mergeCell ref="Q1000:Z1000"/>
    <mergeCell ref="AA1000:AC1000"/>
    <mergeCell ref="AD1000:AF1000"/>
    <mergeCell ref="AG1000:AJ1000"/>
    <mergeCell ref="AK1000:AM1000"/>
    <mergeCell ref="AN1000:AO1000"/>
    <mergeCell ref="AP1000:AS1000"/>
    <mergeCell ref="AT1000:AU1000"/>
    <mergeCell ref="AV1000:AY1000"/>
    <mergeCell ref="AZ1000:BC1000"/>
    <mergeCell ref="BD1000:BF1000"/>
    <mergeCell ref="BG1000:BI1000"/>
    <mergeCell ref="E1001:F1001"/>
    <mergeCell ref="G1001:I1001"/>
    <mergeCell ref="J1001:L1001"/>
    <mergeCell ref="M1001:P1001"/>
    <mergeCell ref="Q1001:Z1001"/>
    <mergeCell ref="AA1001:AC1001"/>
    <mergeCell ref="AD1001:AF1001"/>
    <mergeCell ref="AG1001:AJ1001"/>
    <mergeCell ref="AK1001:AM1001"/>
    <mergeCell ref="AN1001:AO1001"/>
    <mergeCell ref="AP1001:AS1001"/>
    <mergeCell ref="AT1001:AU1001"/>
    <mergeCell ref="AV1001:AY1001"/>
    <mergeCell ref="AZ1001:BC1001"/>
    <mergeCell ref="BD1001:BF1001"/>
    <mergeCell ref="BG1001:BI1001"/>
    <mergeCell ref="E998:F998"/>
    <mergeCell ref="G998:I998"/>
    <mergeCell ref="J998:L998"/>
    <mergeCell ref="M998:P998"/>
    <mergeCell ref="Q998:Z998"/>
    <mergeCell ref="AA998:AC998"/>
    <mergeCell ref="AD998:AF998"/>
    <mergeCell ref="AG998:AJ998"/>
    <mergeCell ref="AK998:AM998"/>
    <mergeCell ref="AN998:AO998"/>
    <mergeCell ref="AP998:AS998"/>
    <mergeCell ref="AT998:AU998"/>
    <mergeCell ref="AV998:AY998"/>
    <mergeCell ref="AZ998:BC998"/>
    <mergeCell ref="BD998:BF998"/>
    <mergeCell ref="BG998:BI998"/>
    <mergeCell ref="E999:F999"/>
    <mergeCell ref="G999:I999"/>
    <mergeCell ref="J999:L999"/>
    <mergeCell ref="M999:P999"/>
    <mergeCell ref="Q999:Z999"/>
    <mergeCell ref="AA999:AC999"/>
    <mergeCell ref="AD999:AF999"/>
    <mergeCell ref="AG999:AJ999"/>
    <mergeCell ref="AK999:AM999"/>
    <mergeCell ref="AN999:AO999"/>
    <mergeCell ref="AP999:AS999"/>
    <mergeCell ref="AT999:AU999"/>
    <mergeCell ref="AV999:AY999"/>
    <mergeCell ref="AZ999:BC999"/>
    <mergeCell ref="BD999:BF999"/>
    <mergeCell ref="BG999:BI999"/>
    <mergeCell ref="E996:F996"/>
    <mergeCell ref="G996:I996"/>
    <mergeCell ref="J996:L996"/>
    <mergeCell ref="M996:P996"/>
    <mergeCell ref="Q996:Z996"/>
    <mergeCell ref="AA996:AC996"/>
    <mergeCell ref="AD996:AF996"/>
    <mergeCell ref="AG996:AJ996"/>
    <mergeCell ref="AK996:AM996"/>
    <mergeCell ref="AN996:AO996"/>
    <mergeCell ref="AP996:AS996"/>
    <mergeCell ref="AT996:AU996"/>
    <mergeCell ref="AV996:AY996"/>
    <mergeCell ref="AZ996:BC996"/>
    <mergeCell ref="BD996:BF996"/>
    <mergeCell ref="BG996:BI996"/>
    <mergeCell ref="E997:F997"/>
    <mergeCell ref="G997:I997"/>
    <mergeCell ref="J997:L997"/>
    <mergeCell ref="M997:P997"/>
    <mergeCell ref="Q997:Z997"/>
    <mergeCell ref="AA997:AC997"/>
    <mergeCell ref="AD997:AF997"/>
    <mergeCell ref="AG997:AJ997"/>
    <mergeCell ref="AK997:AM997"/>
    <mergeCell ref="AN997:AO997"/>
    <mergeCell ref="AP997:AS997"/>
    <mergeCell ref="AT997:AU997"/>
    <mergeCell ref="AV997:AY997"/>
    <mergeCell ref="AZ997:BC997"/>
    <mergeCell ref="BD997:BF997"/>
    <mergeCell ref="BG997:BI997"/>
    <mergeCell ref="E994:F994"/>
    <mergeCell ref="G994:I994"/>
    <mergeCell ref="J994:L994"/>
    <mergeCell ref="M994:P994"/>
    <mergeCell ref="Q994:Z994"/>
    <mergeCell ref="AA994:AC994"/>
    <mergeCell ref="AD994:AF994"/>
    <mergeCell ref="AG994:AJ994"/>
    <mergeCell ref="AK994:AM994"/>
    <mergeCell ref="AN994:AO994"/>
    <mergeCell ref="AP994:AS994"/>
    <mergeCell ref="AT994:AU994"/>
    <mergeCell ref="AV994:AY994"/>
    <mergeCell ref="AZ994:BC994"/>
    <mergeCell ref="BD994:BF994"/>
    <mergeCell ref="BG994:BI994"/>
    <mergeCell ref="E995:F995"/>
    <mergeCell ref="G995:I995"/>
    <mergeCell ref="J995:L995"/>
    <mergeCell ref="M995:P995"/>
    <mergeCell ref="Q995:Z995"/>
    <mergeCell ref="AA995:AC995"/>
    <mergeCell ref="AD995:AF995"/>
    <mergeCell ref="AG995:AJ995"/>
    <mergeCell ref="AK995:AM995"/>
    <mergeCell ref="AN995:AO995"/>
    <mergeCell ref="AP995:AS995"/>
    <mergeCell ref="AT995:AU995"/>
    <mergeCell ref="AV995:AY995"/>
    <mergeCell ref="AZ995:BC995"/>
    <mergeCell ref="BD995:BF995"/>
    <mergeCell ref="BG995:BI995"/>
    <mergeCell ref="E992:F992"/>
    <mergeCell ref="G992:I992"/>
    <mergeCell ref="J992:L992"/>
    <mergeCell ref="M992:P992"/>
    <mergeCell ref="Q992:Z992"/>
    <mergeCell ref="AA992:AC992"/>
    <mergeCell ref="AD992:AF992"/>
    <mergeCell ref="AG992:AJ992"/>
    <mergeCell ref="AK992:AM992"/>
    <mergeCell ref="AN992:AO992"/>
    <mergeCell ref="AP992:AS992"/>
    <mergeCell ref="AT992:AU992"/>
    <mergeCell ref="AV992:AY992"/>
    <mergeCell ref="AZ992:BC992"/>
    <mergeCell ref="BD992:BF992"/>
    <mergeCell ref="BG992:BI992"/>
    <mergeCell ref="E993:F993"/>
    <mergeCell ref="G993:I993"/>
    <mergeCell ref="J993:L993"/>
    <mergeCell ref="M993:P993"/>
    <mergeCell ref="Q993:Z993"/>
    <mergeCell ref="AA993:AC993"/>
    <mergeCell ref="AD993:AF993"/>
    <mergeCell ref="AG993:AJ993"/>
    <mergeCell ref="AK993:AM993"/>
    <mergeCell ref="AN993:AO993"/>
    <mergeCell ref="AP993:AS993"/>
    <mergeCell ref="AT993:AU993"/>
    <mergeCell ref="AV993:AY993"/>
    <mergeCell ref="AZ993:BC993"/>
    <mergeCell ref="BD993:BF993"/>
    <mergeCell ref="BG993:BI993"/>
    <mergeCell ref="E990:F990"/>
    <mergeCell ref="G990:I990"/>
    <mergeCell ref="J990:L990"/>
    <mergeCell ref="M990:P990"/>
    <mergeCell ref="Q990:Z990"/>
    <mergeCell ref="AA990:AC990"/>
    <mergeCell ref="AD990:AF990"/>
    <mergeCell ref="AG990:AJ990"/>
    <mergeCell ref="AK990:AM990"/>
    <mergeCell ref="AN990:AO990"/>
    <mergeCell ref="AP990:AS990"/>
    <mergeCell ref="AT990:AU990"/>
    <mergeCell ref="AV990:AY990"/>
    <mergeCell ref="AZ990:BC990"/>
    <mergeCell ref="BD990:BF990"/>
    <mergeCell ref="BG990:BI990"/>
    <mergeCell ref="E991:F991"/>
    <mergeCell ref="G991:I991"/>
    <mergeCell ref="J991:L991"/>
    <mergeCell ref="M991:P991"/>
    <mergeCell ref="Q991:Z991"/>
    <mergeCell ref="AA991:AC991"/>
    <mergeCell ref="AD991:AF991"/>
    <mergeCell ref="AG991:AJ991"/>
    <mergeCell ref="AK991:AM991"/>
    <mergeCell ref="AN991:AO991"/>
    <mergeCell ref="AP991:AS991"/>
    <mergeCell ref="AT991:AU991"/>
    <mergeCell ref="AV991:AY991"/>
    <mergeCell ref="AZ991:BC991"/>
    <mergeCell ref="BD991:BF991"/>
    <mergeCell ref="BG991:BI991"/>
    <mergeCell ref="E988:F988"/>
    <mergeCell ref="G988:I988"/>
    <mergeCell ref="J988:L988"/>
    <mergeCell ref="M988:P988"/>
    <mergeCell ref="Q988:Z988"/>
    <mergeCell ref="AA988:AC988"/>
    <mergeCell ref="AD988:AF988"/>
    <mergeCell ref="AG988:AJ988"/>
    <mergeCell ref="AK988:AM988"/>
    <mergeCell ref="AN988:AO988"/>
    <mergeCell ref="AP988:AS988"/>
    <mergeCell ref="AT988:AU988"/>
    <mergeCell ref="AV988:AY988"/>
    <mergeCell ref="AZ988:BC988"/>
    <mergeCell ref="BD988:BF988"/>
    <mergeCell ref="BG988:BI988"/>
    <mergeCell ref="E989:F989"/>
    <mergeCell ref="G989:I989"/>
    <mergeCell ref="J989:L989"/>
    <mergeCell ref="M989:P989"/>
    <mergeCell ref="Q989:Z989"/>
    <mergeCell ref="AA989:AC989"/>
    <mergeCell ref="AD989:AF989"/>
    <mergeCell ref="AG989:AJ989"/>
    <mergeCell ref="AK989:AM989"/>
    <mergeCell ref="AN989:AO989"/>
    <mergeCell ref="AP989:AS989"/>
    <mergeCell ref="AT989:AU989"/>
    <mergeCell ref="AV989:AY989"/>
    <mergeCell ref="AZ989:BC989"/>
    <mergeCell ref="BD989:BF989"/>
    <mergeCell ref="BG989:BI989"/>
    <mergeCell ref="E986:F986"/>
    <mergeCell ref="G986:I986"/>
    <mergeCell ref="J986:L986"/>
    <mergeCell ref="M986:P986"/>
    <mergeCell ref="Q986:Z986"/>
    <mergeCell ref="AA986:AC986"/>
    <mergeCell ref="AD986:AF986"/>
    <mergeCell ref="AG986:AJ986"/>
    <mergeCell ref="AK986:AM986"/>
    <mergeCell ref="AN986:AO986"/>
    <mergeCell ref="AP986:AS986"/>
    <mergeCell ref="AT986:AU986"/>
    <mergeCell ref="AV986:AY986"/>
    <mergeCell ref="AZ986:BC986"/>
    <mergeCell ref="BD986:BF986"/>
    <mergeCell ref="BG986:BI986"/>
    <mergeCell ref="E987:F987"/>
    <mergeCell ref="G987:I987"/>
    <mergeCell ref="J987:L987"/>
    <mergeCell ref="M987:P987"/>
    <mergeCell ref="Q987:Z987"/>
    <mergeCell ref="AA987:AC987"/>
    <mergeCell ref="AD987:AF987"/>
    <mergeCell ref="AG987:AJ987"/>
    <mergeCell ref="AK987:AM987"/>
    <mergeCell ref="AN987:AO987"/>
    <mergeCell ref="AP987:AS987"/>
    <mergeCell ref="AT987:AU987"/>
    <mergeCell ref="AV987:AY987"/>
    <mergeCell ref="AZ987:BC987"/>
    <mergeCell ref="BD987:BF987"/>
    <mergeCell ref="BG987:BI987"/>
    <mergeCell ref="E984:F984"/>
    <mergeCell ref="G984:I984"/>
    <mergeCell ref="J984:L984"/>
    <mergeCell ref="M984:P984"/>
    <mergeCell ref="Q984:Z984"/>
    <mergeCell ref="AA984:AC984"/>
    <mergeCell ref="AD984:AF984"/>
    <mergeCell ref="AG984:AJ984"/>
    <mergeCell ref="AK984:AM984"/>
    <mergeCell ref="AN984:AO984"/>
    <mergeCell ref="AP984:AS984"/>
    <mergeCell ref="AT984:AU984"/>
    <mergeCell ref="AV984:AY984"/>
    <mergeCell ref="AZ984:BC984"/>
    <mergeCell ref="BD984:BF984"/>
    <mergeCell ref="BG984:BI984"/>
    <mergeCell ref="E985:F985"/>
    <mergeCell ref="G985:I985"/>
    <mergeCell ref="J985:L985"/>
    <mergeCell ref="M985:P985"/>
    <mergeCell ref="Q985:Z985"/>
    <mergeCell ref="AA985:AC985"/>
    <mergeCell ref="AD985:AF985"/>
    <mergeCell ref="AG985:AJ985"/>
    <mergeCell ref="AK985:AM985"/>
    <mergeCell ref="AN985:AO985"/>
    <mergeCell ref="AP985:AS985"/>
    <mergeCell ref="AT985:AU985"/>
    <mergeCell ref="AV985:AY985"/>
    <mergeCell ref="AZ985:BC985"/>
    <mergeCell ref="BD985:BF985"/>
    <mergeCell ref="BG985:BI985"/>
    <mergeCell ref="E982:F982"/>
    <mergeCell ref="G982:I982"/>
    <mergeCell ref="J982:L982"/>
    <mergeCell ref="M982:P982"/>
    <mergeCell ref="Q982:Z982"/>
    <mergeCell ref="AA982:AC982"/>
    <mergeCell ref="AD982:AF982"/>
    <mergeCell ref="AG982:AJ982"/>
    <mergeCell ref="AK982:AM982"/>
    <mergeCell ref="AN982:AO982"/>
    <mergeCell ref="AP982:AS982"/>
    <mergeCell ref="AT982:AU982"/>
    <mergeCell ref="AV982:AY982"/>
    <mergeCell ref="AZ982:BC982"/>
    <mergeCell ref="BD982:BF982"/>
    <mergeCell ref="BG982:BI982"/>
    <mergeCell ref="E983:F983"/>
    <mergeCell ref="G983:I983"/>
    <mergeCell ref="J983:L983"/>
    <mergeCell ref="M983:P983"/>
    <mergeCell ref="Q983:Z983"/>
    <mergeCell ref="AA983:AC983"/>
    <mergeCell ref="AD983:AF983"/>
    <mergeCell ref="AG983:AJ983"/>
    <mergeCell ref="AK983:AM983"/>
    <mergeCell ref="AN983:AO983"/>
    <mergeCell ref="AP983:AS983"/>
    <mergeCell ref="AT983:AU983"/>
    <mergeCell ref="AV983:AY983"/>
    <mergeCell ref="AZ983:BC983"/>
    <mergeCell ref="BD983:BF983"/>
    <mergeCell ref="BG983:BI983"/>
    <mergeCell ref="E980:F980"/>
    <mergeCell ref="G980:I980"/>
    <mergeCell ref="J980:L980"/>
    <mergeCell ref="M980:P980"/>
    <mergeCell ref="Q980:Z980"/>
    <mergeCell ref="AA980:AC980"/>
    <mergeCell ref="AD980:AF980"/>
    <mergeCell ref="AG980:AJ980"/>
    <mergeCell ref="AK980:AM980"/>
    <mergeCell ref="AN980:AO980"/>
    <mergeCell ref="AP980:AS980"/>
    <mergeCell ref="AT980:AU980"/>
    <mergeCell ref="AV980:AY980"/>
    <mergeCell ref="AZ980:BC980"/>
    <mergeCell ref="BD980:BF980"/>
    <mergeCell ref="BG980:BI980"/>
    <mergeCell ref="E981:F981"/>
    <mergeCell ref="G981:I981"/>
    <mergeCell ref="J981:L981"/>
    <mergeCell ref="M981:P981"/>
    <mergeCell ref="Q981:Z981"/>
    <mergeCell ref="AA981:AC981"/>
    <mergeCell ref="AD981:AF981"/>
    <mergeCell ref="AG981:AJ981"/>
    <mergeCell ref="AK981:AM981"/>
    <mergeCell ref="AN981:AO981"/>
    <mergeCell ref="AP981:AS981"/>
    <mergeCell ref="AT981:AU981"/>
    <mergeCell ref="AV981:AY981"/>
    <mergeCell ref="AZ981:BC981"/>
    <mergeCell ref="BD981:BF981"/>
    <mergeCell ref="BG981:BI981"/>
    <mergeCell ref="E978:F978"/>
    <mergeCell ref="G978:I978"/>
    <mergeCell ref="J978:L978"/>
    <mergeCell ref="M978:P978"/>
    <mergeCell ref="Q978:Z978"/>
    <mergeCell ref="AA978:AC978"/>
    <mergeCell ref="AD978:AF978"/>
    <mergeCell ref="AG978:AJ978"/>
    <mergeCell ref="AK978:AM978"/>
    <mergeCell ref="AN978:AO978"/>
    <mergeCell ref="AP978:AS978"/>
    <mergeCell ref="AT978:AU978"/>
    <mergeCell ref="AV978:AY978"/>
    <mergeCell ref="AZ978:BC978"/>
    <mergeCell ref="BD978:BF978"/>
    <mergeCell ref="BG978:BI978"/>
    <mergeCell ref="E979:F979"/>
    <mergeCell ref="G979:I979"/>
    <mergeCell ref="J979:L979"/>
    <mergeCell ref="M979:P979"/>
    <mergeCell ref="Q979:Z979"/>
    <mergeCell ref="AA979:AC979"/>
    <mergeCell ref="AD979:AF979"/>
    <mergeCell ref="AG979:AJ979"/>
    <mergeCell ref="AK979:AM979"/>
    <mergeCell ref="AN979:AO979"/>
    <mergeCell ref="AP979:AS979"/>
    <mergeCell ref="AT979:AU979"/>
    <mergeCell ref="AV979:AY979"/>
    <mergeCell ref="AZ979:BC979"/>
    <mergeCell ref="BD979:BF979"/>
    <mergeCell ref="BG979:BI979"/>
    <mergeCell ref="E976:F976"/>
    <mergeCell ref="G976:I976"/>
    <mergeCell ref="J976:L976"/>
    <mergeCell ref="M976:P976"/>
    <mergeCell ref="Q976:Z976"/>
    <mergeCell ref="AA976:AC976"/>
    <mergeCell ref="AD976:AF976"/>
    <mergeCell ref="AG976:AJ976"/>
    <mergeCell ref="AK976:AM976"/>
    <mergeCell ref="AN976:AO976"/>
    <mergeCell ref="AP976:AS976"/>
    <mergeCell ref="AT976:AU976"/>
    <mergeCell ref="AV976:AY976"/>
    <mergeCell ref="AZ976:BC976"/>
    <mergeCell ref="BD976:BF976"/>
    <mergeCell ref="BG976:BI976"/>
    <mergeCell ref="E977:F977"/>
    <mergeCell ref="G977:I977"/>
    <mergeCell ref="J977:L977"/>
    <mergeCell ref="M977:P977"/>
    <mergeCell ref="Q977:Z977"/>
    <mergeCell ref="AA977:AC977"/>
    <mergeCell ref="AD977:AF977"/>
    <mergeCell ref="AG977:AJ977"/>
    <mergeCell ref="AK977:AM977"/>
    <mergeCell ref="AN977:AO977"/>
    <mergeCell ref="AP977:AS977"/>
    <mergeCell ref="AT977:AU977"/>
    <mergeCell ref="AV977:AY977"/>
    <mergeCell ref="AZ977:BC977"/>
    <mergeCell ref="BD977:BF977"/>
    <mergeCell ref="BG977:BI977"/>
    <mergeCell ref="E974:F974"/>
    <mergeCell ref="G974:I974"/>
    <mergeCell ref="J974:L974"/>
    <mergeCell ref="M974:P974"/>
    <mergeCell ref="Q974:Z974"/>
    <mergeCell ref="AA974:AC974"/>
    <mergeCell ref="AD974:AF974"/>
    <mergeCell ref="AG974:AJ974"/>
    <mergeCell ref="AK974:AM974"/>
    <mergeCell ref="AN974:AO974"/>
    <mergeCell ref="AP974:AS974"/>
    <mergeCell ref="AT974:AU974"/>
    <mergeCell ref="AV974:AY974"/>
    <mergeCell ref="AZ974:BC974"/>
    <mergeCell ref="BD974:BF974"/>
    <mergeCell ref="BG974:BI974"/>
    <mergeCell ref="E975:F975"/>
    <mergeCell ref="G975:I975"/>
    <mergeCell ref="J975:L975"/>
    <mergeCell ref="M975:P975"/>
    <mergeCell ref="Q975:Z975"/>
    <mergeCell ref="AA975:AC975"/>
    <mergeCell ref="AD975:AF975"/>
    <mergeCell ref="AG975:AJ975"/>
    <mergeCell ref="AK975:AM975"/>
    <mergeCell ref="AN975:AO975"/>
    <mergeCell ref="AP975:AS975"/>
    <mergeCell ref="AT975:AU975"/>
    <mergeCell ref="AV975:AY975"/>
    <mergeCell ref="AZ975:BC975"/>
    <mergeCell ref="BD975:BF975"/>
    <mergeCell ref="BG975:BI975"/>
    <mergeCell ref="E972:F972"/>
    <mergeCell ref="G972:I972"/>
    <mergeCell ref="J972:L972"/>
    <mergeCell ref="M972:P972"/>
    <mergeCell ref="Q972:Z972"/>
    <mergeCell ref="AA972:AC972"/>
    <mergeCell ref="AD972:AF972"/>
    <mergeCell ref="AG972:AJ972"/>
    <mergeCell ref="AK972:AM972"/>
    <mergeCell ref="AN972:AO972"/>
    <mergeCell ref="AP972:AS972"/>
    <mergeCell ref="AT972:AU972"/>
    <mergeCell ref="AV972:AY972"/>
    <mergeCell ref="AZ972:BC972"/>
    <mergeCell ref="BD972:BF972"/>
    <mergeCell ref="BG972:BI972"/>
    <mergeCell ref="E973:F973"/>
    <mergeCell ref="G973:I973"/>
    <mergeCell ref="J973:L973"/>
    <mergeCell ref="M973:P973"/>
    <mergeCell ref="Q973:Z973"/>
    <mergeCell ref="AA973:AC973"/>
    <mergeCell ref="AD973:AF973"/>
    <mergeCell ref="AG973:AJ973"/>
    <mergeCell ref="AK973:AM973"/>
    <mergeCell ref="AN973:AO973"/>
    <mergeCell ref="AP973:AS973"/>
    <mergeCell ref="AT973:AU973"/>
    <mergeCell ref="AV973:AY973"/>
    <mergeCell ref="AZ973:BC973"/>
    <mergeCell ref="BD973:BF973"/>
    <mergeCell ref="BG973:BI973"/>
    <mergeCell ref="E970:F970"/>
    <mergeCell ref="G970:I970"/>
    <mergeCell ref="J970:L970"/>
    <mergeCell ref="M970:P970"/>
    <mergeCell ref="Q970:Z970"/>
    <mergeCell ref="AA970:AC970"/>
    <mergeCell ref="AD970:AF970"/>
    <mergeCell ref="AG970:AJ970"/>
    <mergeCell ref="AK970:AM970"/>
    <mergeCell ref="AN970:AO970"/>
    <mergeCell ref="AP970:AS970"/>
    <mergeCell ref="AT970:AU970"/>
    <mergeCell ref="AV970:AY970"/>
    <mergeCell ref="AZ970:BC970"/>
    <mergeCell ref="BD970:BF970"/>
    <mergeCell ref="BG970:BI970"/>
    <mergeCell ref="E971:F971"/>
    <mergeCell ref="G971:I971"/>
    <mergeCell ref="J971:L971"/>
    <mergeCell ref="M971:P971"/>
    <mergeCell ref="Q971:Z971"/>
    <mergeCell ref="AA971:AC971"/>
    <mergeCell ref="AD971:AF971"/>
    <mergeCell ref="AG971:AJ971"/>
    <mergeCell ref="AK971:AM971"/>
    <mergeCell ref="AN971:AO971"/>
    <mergeCell ref="AP971:AS971"/>
    <mergeCell ref="AT971:AU971"/>
    <mergeCell ref="AV971:AY971"/>
    <mergeCell ref="AZ971:BC971"/>
    <mergeCell ref="BD971:BF971"/>
    <mergeCell ref="BG971:BI971"/>
    <mergeCell ref="E968:F968"/>
    <mergeCell ref="G968:I968"/>
    <mergeCell ref="J968:L968"/>
    <mergeCell ref="M968:P968"/>
    <mergeCell ref="Q968:Z968"/>
    <mergeCell ref="AA968:AC968"/>
    <mergeCell ref="AD968:AF968"/>
    <mergeCell ref="AG968:AJ968"/>
    <mergeCell ref="AK968:AM968"/>
    <mergeCell ref="AN968:AO968"/>
    <mergeCell ref="AP968:AS968"/>
    <mergeCell ref="AT968:AU968"/>
    <mergeCell ref="AV968:AY968"/>
    <mergeCell ref="AZ968:BC968"/>
    <mergeCell ref="BD968:BF968"/>
    <mergeCell ref="BG968:BI968"/>
    <mergeCell ref="E969:F969"/>
    <mergeCell ref="G969:I969"/>
    <mergeCell ref="J969:L969"/>
    <mergeCell ref="M969:P969"/>
    <mergeCell ref="Q969:Z969"/>
    <mergeCell ref="AA969:AC969"/>
    <mergeCell ref="AD969:AF969"/>
    <mergeCell ref="AG969:AJ969"/>
    <mergeCell ref="AK969:AM969"/>
    <mergeCell ref="AN969:AO969"/>
    <mergeCell ref="AP969:AS969"/>
    <mergeCell ref="AT969:AU969"/>
    <mergeCell ref="AV969:AY969"/>
    <mergeCell ref="AZ969:BC969"/>
    <mergeCell ref="BD969:BF969"/>
    <mergeCell ref="BG969:BI969"/>
    <mergeCell ref="E966:F966"/>
    <mergeCell ref="G966:I966"/>
    <mergeCell ref="J966:L966"/>
    <mergeCell ref="M966:P966"/>
    <mergeCell ref="Q966:Z966"/>
    <mergeCell ref="AA966:AC966"/>
    <mergeCell ref="AD966:AF966"/>
    <mergeCell ref="AG966:AJ966"/>
    <mergeCell ref="AK966:AM966"/>
    <mergeCell ref="AN966:AO966"/>
    <mergeCell ref="AP966:AS966"/>
    <mergeCell ref="AT966:AU966"/>
    <mergeCell ref="AV966:AY966"/>
    <mergeCell ref="AZ966:BC966"/>
    <mergeCell ref="BD966:BF966"/>
    <mergeCell ref="BG966:BI966"/>
    <mergeCell ref="E967:F967"/>
    <mergeCell ref="G967:I967"/>
    <mergeCell ref="J967:L967"/>
    <mergeCell ref="M967:P967"/>
    <mergeCell ref="Q967:Z967"/>
    <mergeCell ref="AA967:AC967"/>
    <mergeCell ref="AD967:AF967"/>
    <mergeCell ref="AG967:AJ967"/>
    <mergeCell ref="AK967:AM967"/>
    <mergeCell ref="AN967:AO967"/>
    <mergeCell ref="AP967:AS967"/>
    <mergeCell ref="AT967:AU967"/>
    <mergeCell ref="AV967:AY967"/>
    <mergeCell ref="AZ967:BC967"/>
    <mergeCell ref="BD967:BF967"/>
    <mergeCell ref="BG967:BI967"/>
    <mergeCell ref="E964:F964"/>
    <mergeCell ref="G964:I964"/>
    <mergeCell ref="J964:L964"/>
    <mergeCell ref="M964:P964"/>
    <mergeCell ref="Q964:Z964"/>
    <mergeCell ref="AA964:AC964"/>
    <mergeCell ref="AD964:AF964"/>
    <mergeCell ref="AG964:AJ964"/>
    <mergeCell ref="AK964:AM964"/>
    <mergeCell ref="AN964:AO964"/>
    <mergeCell ref="AP964:AS964"/>
    <mergeCell ref="AT964:AU964"/>
    <mergeCell ref="AV964:AY964"/>
    <mergeCell ref="AZ964:BC964"/>
    <mergeCell ref="BD964:BF964"/>
    <mergeCell ref="BG964:BI964"/>
    <mergeCell ref="E965:F965"/>
    <mergeCell ref="G965:I965"/>
    <mergeCell ref="J965:L965"/>
    <mergeCell ref="M965:P965"/>
    <mergeCell ref="Q965:Z965"/>
    <mergeCell ref="AA965:AC965"/>
    <mergeCell ref="AD965:AF965"/>
    <mergeCell ref="AG965:AJ965"/>
    <mergeCell ref="AK965:AM965"/>
    <mergeCell ref="AN965:AO965"/>
    <mergeCell ref="AP965:AS965"/>
    <mergeCell ref="AT965:AU965"/>
    <mergeCell ref="AV965:AY965"/>
    <mergeCell ref="AZ965:BC965"/>
    <mergeCell ref="BD965:BF965"/>
    <mergeCell ref="BG965:BI965"/>
    <mergeCell ref="E962:F962"/>
    <mergeCell ref="G962:I962"/>
    <mergeCell ref="J962:L962"/>
    <mergeCell ref="M962:P962"/>
    <mergeCell ref="Q962:Z962"/>
    <mergeCell ref="AA962:AC962"/>
    <mergeCell ref="AD962:AF962"/>
    <mergeCell ref="AG962:AJ962"/>
    <mergeCell ref="AK962:AM962"/>
    <mergeCell ref="AN962:AO962"/>
    <mergeCell ref="AP962:AS962"/>
    <mergeCell ref="AT962:AU962"/>
    <mergeCell ref="AV962:AY962"/>
    <mergeCell ref="AZ962:BC962"/>
    <mergeCell ref="BD962:BF962"/>
    <mergeCell ref="BG962:BI962"/>
    <mergeCell ref="E963:F963"/>
    <mergeCell ref="G963:I963"/>
    <mergeCell ref="J963:L963"/>
    <mergeCell ref="M963:P963"/>
    <mergeCell ref="Q963:Z963"/>
    <mergeCell ref="AA963:AC963"/>
    <mergeCell ref="AD963:AF963"/>
    <mergeCell ref="AG963:AJ963"/>
    <mergeCell ref="AK963:AM963"/>
    <mergeCell ref="AN963:AO963"/>
    <mergeCell ref="AP963:AS963"/>
    <mergeCell ref="AT963:AU963"/>
    <mergeCell ref="AV963:AY963"/>
    <mergeCell ref="AZ963:BC963"/>
    <mergeCell ref="BD963:BF963"/>
    <mergeCell ref="BG963:BI963"/>
    <mergeCell ref="E960:F960"/>
    <mergeCell ref="G960:I960"/>
    <mergeCell ref="J960:L960"/>
    <mergeCell ref="M960:P960"/>
    <mergeCell ref="Q960:Z960"/>
    <mergeCell ref="AA960:AC960"/>
    <mergeCell ref="AD960:AF960"/>
    <mergeCell ref="AG960:AJ960"/>
    <mergeCell ref="AK960:AM960"/>
    <mergeCell ref="AN960:AO960"/>
    <mergeCell ref="AP960:AS960"/>
    <mergeCell ref="AT960:AU960"/>
    <mergeCell ref="AV960:AY960"/>
    <mergeCell ref="AZ960:BC960"/>
    <mergeCell ref="BD960:BF960"/>
    <mergeCell ref="BG960:BI960"/>
    <mergeCell ref="E961:F961"/>
    <mergeCell ref="G961:I961"/>
    <mergeCell ref="J961:L961"/>
    <mergeCell ref="M961:P961"/>
    <mergeCell ref="Q961:Z961"/>
    <mergeCell ref="AA961:AC961"/>
    <mergeCell ref="AD961:AF961"/>
    <mergeCell ref="AG961:AJ961"/>
    <mergeCell ref="AK961:AM961"/>
    <mergeCell ref="AN961:AO961"/>
    <mergeCell ref="AP961:AS961"/>
    <mergeCell ref="AT961:AU961"/>
    <mergeCell ref="AV961:AY961"/>
    <mergeCell ref="AZ961:BC961"/>
    <mergeCell ref="BD961:BF961"/>
    <mergeCell ref="BG961:BI961"/>
    <mergeCell ref="E958:F958"/>
    <mergeCell ref="G958:I958"/>
    <mergeCell ref="J958:L958"/>
    <mergeCell ref="M958:P958"/>
    <mergeCell ref="Q958:Z958"/>
    <mergeCell ref="AA958:AC958"/>
    <mergeCell ref="AD958:AF958"/>
    <mergeCell ref="AG958:AJ958"/>
    <mergeCell ref="AK958:AM958"/>
    <mergeCell ref="AN958:AO958"/>
    <mergeCell ref="AP958:AS958"/>
    <mergeCell ref="AT958:AU958"/>
    <mergeCell ref="AV958:AY958"/>
    <mergeCell ref="AZ958:BC958"/>
    <mergeCell ref="BD958:BF958"/>
    <mergeCell ref="BG958:BI958"/>
    <mergeCell ref="E959:F959"/>
    <mergeCell ref="G959:I959"/>
    <mergeCell ref="J959:L959"/>
    <mergeCell ref="M959:P959"/>
    <mergeCell ref="Q959:Z959"/>
    <mergeCell ref="AA959:AC959"/>
    <mergeCell ref="AD959:AF959"/>
    <mergeCell ref="AG959:AJ959"/>
    <mergeCell ref="AK959:AM959"/>
    <mergeCell ref="AN959:AO959"/>
    <mergeCell ref="AP959:AS959"/>
    <mergeCell ref="AT959:AU959"/>
    <mergeCell ref="AV959:AY959"/>
    <mergeCell ref="AZ959:BC959"/>
    <mergeCell ref="BD959:BF959"/>
    <mergeCell ref="BG959:BI959"/>
    <mergeCell ref="E956:F956"/>
    <mergeCell ref="G956:I956"/>
    <mergeCell ref="J956:L956"/>
    <mergeCell ref="M956:P956"/>
    <mergeCell ref="Q956:Z956"/>
    <mergeCell ref="AA956:AC956"/>
    <mergeCell ref="AD956:AF956"/>
    <mergeCell ref="AG956:AJ956"/>
    <mergeCell ref="AK956:AM956"/>
    <mergeCell ref="AN956:AO956"/>
    <mergeCell ref="AP956:AS956"/>
    <mergeCell ref="AT956:AU956"/>
    <mergeCell ref="AV956:AY956"/>
    <mergeCell ref="AZ956:BC956"/>
    <mergeCell ref="BD956:BF956"/>
    <mergeCell ref="BG956:BI956"/>
    <mergeCell ref="E957:F957"/>
    <mergeCell ref="G957:I957"/>
    <mergeCell ref="J957:L957"/>
    <mergeCell ref="M957:P957"/>
    <mergeCell ref="Q957:Z957"/>
    <mergeCell ref="AA957:AC957"/>
    <mergeCell ref="AD957:AF957"/>
    <mergeCell ref="AG957:AJ957"/>
    <mergeCell ref="AK957:AM957"/>
    <mergeCell ref="AN957:AO957"/>
    <mergeCell ref="AP957:AS957"/>
    <mergeCell ref="AT957:AU957"/>
    <mergeCell ref="AV957:AY957"/>
    <mergeCell ref="AZ957:BC957"/>
    <mergeCell ref="BD957:BF957"/>
    <mergeCell ref="BG957:BI957"/>
    <mergeCell ref="E954:F954"/>
    <mergeCell ref="G954:I954"/>
    <mergeCell ref="J954:L954"/>
    <mergeCell ref="M954:P954"/>
    <mergeCell ref="Q954:Z954"/>
    <mergeCell ref="AA954:AC954"/>
    <mergeCell ref="AD954:AF954"/>
    <mergeCell ref="AG954:AJ954"/>
    <mergeCell ref="AK954:AM954"/>
    <mergeCell ref="AN954:AO954"/>
    <mergeCell ref="AP954:AS954"/>
    <mergeCell ref="AT954:AU954"/>
    <mergeCell ref="AV954:AY954"/>
    <mergeCell ref="AZ954:BC954"/>
    <mergeCell ref="BD954:BF954"/>
    <mergeCell ref="BG954:BI954"/>
    <mergeCell ref="E955:F955"/>
    <mergeCell ref="G955:I955"/>
    <mergeCell ref="J955:L955"/>
    <mergeCell ref="M955:P955"/>
    <mergeCell ref="Q955:Z955"/>
    <mergeCell ref="AA955:AC955"/>
    <mergeCell ref="AD955:AF955"/>
    <mergeCell ref="AG955:AJ955"/>
    <mergeCell ref="AK955:AM955"/>
    <mergeCell ref="AN955:AO955"/>
    <mergeCell ref="AP955:AS955"/>
    <mergeCell ref="AT955:AU955"/>
    <mergeCell ref="AV955:AY955"/>
    <mergeCell ref="AZ955:BC955"/>
    <mergeCell ref="BD955:BF955"/>
    <mergeCell ref="BG955:BI955"/>
    <mergeCell ref="E952:F952"/>
    <mergeCell ref="G952:I952"/>
    <mergeCell ref="J952:L952"/>
    <mergeCell ref="M952:P952"/>
    <mergeCell ref="Q952:Z952"/>
    <mergeCell ref="AA952:AC952"/>
    <mergeCell ref="AD952:AF952"/>
    <mergeCell ref="AG952:AJ952"/>
    <mergeCell ref="AK952:AM952"/>
    <mergeCell ref="AN952:AO952"/>
    <mergeCell ref="AP952:AS952"/>
    <mergeCell ref="AT952:AU952"/>
    <mergeCell ref="AV952:AY952"/>
    <mergeCell ref="AZ952:BC952"/>
    <mergeCell ref="BD952:BF952"/>
    <mergeCell ref="BG952:BI952"/>
    <mergeCell ref="E953:F953"/>
    <mergeCell ref="G953:I953"/>
    <mergeCell ref="J953:L953"/>
    <mergeCell ref="M953:P953"/>
    <mergeCell ref="Q953:Z953"/>
    <mergeCell ref="AA953:AC953"/>
    <mergeCell ref="AD953:AF953"/>
    <mergeCell ref="AG953:AJ953"/>
    <mergeCell ref="AK953:AM953"/>
    <mergeCell ref="AN953:AO953"/>
    <mergeCell ref="AP953:AS953"/>
    <mergeCell ref="AT953:AU953"/>
    <mergeCell ref="AV953:AY953"/>
    <mergeCell ref="AZ953:BC953"/>
    <mergeCell ref="BD953:BF953"/>
    <mergeCell ref="BG953:BI953"/>
    <mergeCell ref="E950:F950"/>
    <mergeCell ref="G950:I950"/>
    <mergeCell ref="J950:L950"/>
    <mergeCell ref="M950:P950"/>
    <mergeCell ref="Q950:Z950"/>
    <mergeCell ref="AA950:AC950"/>
    <mergeCell ref="AD950:AF950"/>
    <mergeCell ref="AG950:AJ950"/>
    <mergeCell ref="AK950:AM950"/>
    <mergeCell ref="AN950:AO950"/>
    <mergeCell ref="AP950:AS950"/>
    <mergeCell ref="AT950:AU950"/>
    <mergeCell ref="AV950:AY950"/>
    <mergeCell ref="AZ950:BC950"/>
    <mergeCell ref="BD950:BF950"/>
    <mergeCell ref="BG950:BI950"/>
    <mergeCell ref="E951:F951"/>
    <mergeCell ref="G951:I951"/>
    <mergeCell ref="J951:L951"/>
    <mergeCell ref="M951:P951"/>
    <mergeCell ref="Q951:Z951"/>
    <mergeCell ref="AA951:AC951"/>
    <mergeCell ref="AD951:AF951"/>
    <mergeCell ref="AG951:AJ951"/>
    <mergeCell ref="AK951:AM951"/>
    <mergeCell ref="AN951:AO951"/>
    <mergeCell ref="AP951:AS951"/>
    <mergeCell ref="AT951:AU951"/>
    <mergeCell ref="AV951:AY951"/>
    <mergeCell ref="AZ951:BC951"/>
    <mergeCell ref="BD951:BF951"/>
    <mergeCell ref="BG951:BI951"/>
    <mergeCell ref="E948:F948"/>
    <mergeCell ref="G948:I948"/>
    <mergeCell ref="J948:L948"/>
    <mergeCell ref="M948:P948"/>
    <mergeCell ref="Q948:Z948"/>
    <mergeCell ref="AA948:AC948"/>
    <mergeCell ref="AD948:AF948"/>
    <mergeCell ref="AG948:AJ948"/>
    <mergeCell ref="AK948:AM948"/>
    <mergeCell ref="AN948:AO948"/>
    <mergeCell ref="AP948:AS948"/>
    <mergeCell ref="AT948:AU948"/>
    <mergeCell ref="AV948:AY948"/>
    <mergeCell ref="AZ948:BC948"/>
    <mergeCell ref="BD948:BF948"/>
    <mergeCell ref="BG948:BI948"/>
    <mergeCell ref="E949:F949"/>
    <mergeCell ref="G949:I949"/>
    <mergeCell ref="J949:L949"/>
    <mergeCell ref="M949:P949"/>
    <mergeCell ref="Q949:Z949"/>
    <mergeCell ref="AA949:AC949"/>
    <mergeCell ref="AD949:AF949"/>
    <mergeCell ref="AG949:AJ949"/>
    <mergeCell ref="AK949:AM949"/>
    <mergeCell ref="AN949:AO949"/>
    <mergeCell ref="AP949:AS949"/>
    <mergeCell ref="AT949:AU949"/>
    <mergeCell ref="AV949:AY949"/>
    <mergeCell ref="AZ949:BC949"/>
    <mergeCell ref="BD949:BF949"/>
    <mergeCell ref="BG949:BI949"/>
    <mergeCell ref="E946:F946"/>
    <mergeCell ref="G946:I946"/>
    <mergeCell ref="J946:L946"/>
    <mergeCell ref="M946:P946"/>
    <mergeCell ref="Q946:Z946"/>
    <mergeCell ref="AA946:AC946"/>
    <mergeCell ref="AD946:AF946"/>
    <mergeCell ref="AG946:AJ946"/>
    <mergeCell ref="AK946:AM946"/>
    <mergeCell ref="AN946:AO946"/>
    <mergeCell ref="AP946:AS946"/>
    <mergeCell ref="AT946:AU946"/>
    <mergeCell ref="AV946:AY946"/>
    <mergeCell ref="AZ946:BC946"/>
    <mergeCell ref="BD946:BF946"/>
    <mergeCell ref="BG946:BI946"/>
    <mergeCell ref="E947:F947"/>
    <mergeCell ref="G947:I947"/>
    <mergeCell ref="J947:L947"/>
    <mergeCell ref="M947:P947"/>
    <mergeCell ref="Q947:Z947"/>
    <mergeCell ref="AA947:AC947"/>
    <mergeCell ref="AD947:AF947"/>
    <mergeCell ref="AG947:AJ947"/>
    <mergeCell ref="AK947:AM947"/>
    <mergeCell ref="AN947:AO947"/>
    <mergeCell ref="AP947:AS947"/>
    <mergeCell ref="AT947:AU947"/>
    <mergeCell ref="AV947:AY947"/>
    <mergeCell ref="AZ947:BC947"/>
    <mergeCell ref="BD947:BF947"/>
    <mergeCell ref="BG947:BI947"/>
    <mergeCell ref="E944:F944"/>
    <mergeCell ref="G944:I944"/>
    <mergeCell ref="J944:L944"/>
    <mergeCell ref="M944:P944"/>
    <mergeCell ref="Q944:Z944"/>
    <mergeCell ref="AA944:AC944"/>
    <mergeCell ref="AD944:AF944"/>
    <mergeCell ref="AG944:AJ944"/>
    <mergeCell ref="AK944:AM944"/>
    <mergeCell ref="AN944:AO944"/>
    <mergeCell ref="AP944:AS944"/>
    <mergeCell ref="AT944:AU944"/>
    <mergeCell ref="AV944:AY944"/>
    <mergeCell ref="AZ944:BC944"/>
    <mergeCell ref="BD944:BF944"/>
    <mergeCell ref="BG944:BI944"/>
    <mergeCell ref="E945:F945"/>
    <mergeCell ref="G945:I945"/>
    <mergeCell ref="J945:L945"/>
    <mergeCell ref="M945:P945"/>
    <mergeCell ref="Q945:Z945"/>
    <mergeCell ref="AA945:AC945"/>
    <mergeCell ref="AD945:AF945"/>
    <mergeCell ref="AG945:AJ945"/>
    <mergeCell ref="AK945:AM945"/>
    <mergeCell ref="AN945:AO945"/>
    <mergeCell ref="AP945:AS945"/>
    <mergeCell ref="AT945:AU945"/>
    <mergeCell ref="AV945:AY945"/>
    <mergeCell ref="AZ945:BC945"/>
    <mergeCell ref="BD945:BF945"/>
    <mergeCell ref="BG945:BI945"/>
    <mergeCell ref="E942:F942"/>
    <mergeCell ref="G942:I942"/>
    <mergeCell ref="J942:L942"/>
    <mergeCell ref="M942:P942"/>
    <mergeCell ref="Q942:Z942"/>
    <mergeCell ref="AA942:AC942"/>
    <mergeCell ref="AD942:AF942"/>
    <mergeCell ref="AG942:AJ942"/>
    <mergeCell ref="AK942:AM942"/>
    <mergeCell ref="AN942:AO942"/>
    <mergeCell ref="AP942:AS942"/>
    <mergeCell ref="AT942:AU942"/>
    <mergeCell ref="AV942:AY942"/>
    <mergeCell ref="AZ942:BC942"/>
    <mergeCell ref="BD942:BF942"/>
    <mergeCell ref="BG942:BI942"/>
    <mergeCell ref="E943:F943"/>
    <mergeCell ref="G943:I943"/>
    <mergeCell ref="J943:L943"/>
    <mergeCell ref="M943:P943"/>
    <mergeCell ref="Q943:Z943"/>
    <mergeCell ref="AA943:AC943"/>
    <mergeCell ref="AD943:AF943"/>
    <mergeCell ref="AG943:AJ943"/>
    <mergeCell ref="AK943:AM943"/>
    <mergeCell ref="AN943:AO943"/>
    <mergeCell ref="AP943:AS943"/>
    <mergeCell ref="AT943:AU943"/>
    <mergeCell ref="AV943:AY943"/>
    <mergeCell ref="AZ943:BC943"/>
    <mergeCell ref="BD943:BF943"/>
    <mergeCell ref="BG943:BI943"/>
    <mergeCell ref="E940:F940"/>
    <mergeCell ref="G940:I940"/>
    <mergeCell ref="J940:L940"/>
    <mergeCell ref="M940:P940"/>
    <mergeCell ref="Q940:Z940"/>
    <mergeCell ref="AA940:AC940"/>
    <mergeCell ref="AD940:AF940"/>
    <mergeCell ref="AG940:AJ940"/>
    <mergeCell ref="AK940:AM940"/>
    <mergeCell ref="AN940:AO940"/>
    <mergeCell ref="AP940:AS940"/>
    <mergeCell ref="AT940:AU940"/>
    <mergeCell ref="AV940:AY940"/>
    <mergeCell ref="AZ940:BC940"/>
    <mergeCell ref="BD940:BF940"/>
    <mergeCell ref="BG940:BI940"/>
    <mergeCell ref="E941:F941"/>
    <mergeCell ref="G941:I941"/>
    <mergeCell ref="J941:L941"/>
    <mergeCell ref="M941:P941"/>
    <mergeCell ref="Q941:Z941"/>
    <mergeCell ref="AA941:AC941"/>
    <mergeCell ref="AD941:AF941"/>
    <mergeCell ref="AG941:AJ941"/>
    <mergeCell ref="AK941:AM941"/>
    <mergeCell ref="AN941:AO941"/>
    <mergeCell ref="AP941:AS941"/>
    <mergeCell ref="AT941:AU941"/>
    <mergeCell ref="AV941:AY941"/>
    <mergeCell ref="AZ941:BC941"/>
    <mergeCell ref="BD941:BF941"/>
    <mergeCell ref="BG941:BI941"/>
    <mergeCell ref="E938:F938"/>
    <mergeCell ref="G938:I938"/>
    <mergeCell ref="J938:L938"/>
    <mergeCell ref="M938:P938"/>
    <mergeCell ref="Q938:Z938"/>
    <mergeCell ref="AA938:AC938"/>
    <mergeCell ref="AD938:AF938"/>
    <mergeCell ref="AG938:AJ938"/>
    <mergeCell ref="AK938:AM938"/>
    <mergeCell ref="AN938:AO938"/>
    <mergeCell ref="AP938:AS938"/>
    <mergeCell ref="AT938:AU938"/>
    <mergeCell ref="AV938:AY938"/>
    <mergeCell ref="AZ938:BC938"/>
    <mergeCell ref="BD938:BF938"/>
    <mergeCell ref="BG938:BI938"/>
    <mergeCell ref="E939:F939"/>
    <mergeCell ref="G939:I939"/>
    <mergeCell ref="J939:L939"/>
    <mergeCell ref="M939:P939"/>
    <mergeCell ref="Q939:Z939"/>
    <mergeCell ref="AA939:AC939"/>
    <mergeCell ref="AD939:AF939"/>
    <mergeCell ref="AG939:AJ939"/>
    <mergeCell ref="AK939:AM939"/>
    <mergeCell ref="AN939:AO939"/>
    <mergeCell ref="AP939:AS939"/>
    <mergeCell ref="AT939:AU939"/>
    <mergeCell ref="AV939:AY939"/>
    <mergeCell ref="AZ939:BC939"/>
    <mergeCell ref="BD939:BF939"/>
    <mergeCell ref="BG939:BI939"/>
    <mergeCell ref="E936:F936"/>
    <mergeCell ref="G936:I936"/>
    <mergeCell ref="J936:L936"/>
    <mergeCell ref="M936:P936"/>
    <mergeCell ref="Q936:Z936"/>
    <mergeCell ref="AA936:AC936"/>
    <mergeCell ref="AD936:AF936"/>
    <mergeCell ref="AG936:AJ936"/>
    <mergeCell ref="AK936:AM936"/>
    <mergeCell ref="AN936:AO936"/>
    <mergeCell ref="AP936:AS936"/>
    <mergeCell ref="AT936:AU936"/>
    <mergeCell ref="AV936:AY936"/>
    <mergeCell ref="AZ936:BC936"/>
    <mergeCell ref="BD936:BF936"/>
    <mergeCell ref="BG936:BI936"/>
    <mergeCell ref="E937:F937"/>
    <mergeCell ref="G937:I937"/>
    <mergeCell ref="J937:L937"/>
    <mergeCell ref="M937:P937"/>
    <mergeCell ref="Q937:Z937"/>
    <mergeCell ref="AA937:AC937"/>
    <mergeCell ref="AD937:AF937"/>
    <mergeCell ref="AG937:AJ937"/>
    <mergeCell ref="AK937:AM937"/>
    <mergeCell ref="AN937:AO937"/>
    <mergeCell ref="AP937:AS937"/>
    <mergeCell ref="AT937:AU937"/>
    <mergeCell ref="AV937:AY937"/>
    <mergeCell ref="AZ937:BC937"/>
    <mergeCell ref="BD937:BF937"/>
    <mergeCell ref="BG937:BI937"/>
    <mergeCell ref="E934:F934"/>
    <mergeCell ref="G934:I934"/>
    <mergeCell ref="J934:L934"/>
    <mergeCell ref="M934:P934"/>
    <mergeCell ref="Q934:Z934"/>
    <mergeCell ref="AA934:AC934"/>
    <mergeCell ref="AD934:AF934"/>
    <mergeCell ref="AG934:AJ934"/>
    <mergeCell ref="AK934:AM934"/>
    <mergeCell ref="AN934:AO934"/>
    <mergeCell ref="AP934:AS934"/>
    <mergeCell ref="AT934:AU934"/>
    <mergeCell ref="AV934:AY934"/>
    <mergeCell ref="AZ934:BC934"/>
    <mergeCell ref="BD934:BF934"/>
    <mergeCell ref="BG934:BI934"/>
    <mergeCell ref="E935:F935"/>
    <mergeCell ref="G935:I935"/>
    <mergeCell ref="J935:L935"/>
    <mergeCell ref="M935:P935"/>
    <mergeCell ref="Q935:Z935"/>
    <mergeCell ref="AA935:AC935"/>
    <mergeCell ref="AD935:AF935"/>
    <mergeCell ref="AG935:AJ935"/>
    <mergeCell ref="AK935:AM935"/>
    <mergeCell ref="AN935:AO935"/>
    <mergeCell ref="AP935:AS935"/>
    <mergeCell ref="AT935:AU935"/>
    <mergeCell ref="AV935:AY935"/>
    <mergeCell ref="AZ935:BC935"/>
    <mergeCell ref="BD935:BF935"/>
    <mergeCell ref="BG935:BI935"/>
    <mergeCell ref="E932:F932"/>
    <mergeCell ref="G932:I932"/>
    <mergeCell ref="J932:L932"/>
    <mergeCell ref="M932:P932"/>
    <mergeCell ref="Q932:Z932"/>
    <mergeCell ref="AA932:AC932"/>
    <mergeCell ref="AD932:AF932"/>
    <mergeCell ref="AG932:AJ932"/>
    <mergeCell ref="AK932:AM932"/>
    <mergeCell ref="AN932:AO932"/>
    <mergeCell ref="AP932:AS932"/>
    <mergeCell ref="AT932:AU932"/>
    <mergeCell ref="AV932:AY932"/>
    <mergeCell ref="AZ932:BC932"/>
    <mergeCell ref="BD932:BF932"/>
    <mergeCell ref="BG932:BI932"/>
    <mergeCell ref="E933:F933"/>
    <mergeCell ref="G933:I933"/>
    <mergeCell ref="J933:L933"/>
    <mergeCell ref="M933:P933"/>
    <mergeCell ref="Q933:Z933"/>
    <mergeCell ref="AA933:AC933"/>
    <mergeCell ref="AD933:AF933"/>
    <mergeCell ref="AG933:AJ933"/>
    <mergeCell ref="AK933:AM933"/>
    <mergeCell ref="AN933:AO933"/>
    <mergeCell ref="AP933:AS933"/>
    <mergeCell ref="AT933:AU933"/>
    <mergeCell ref="AV933:AY933"/>
    <mergeCell ref="AZ933:BC933"/>
    <mergeCell ref="BD933:BF933"/>
    <mergeCell ref="BG933:BI933"/>
    <mergeCell ref="E930:F930"/>
    <mergeCell ref="G930:I930"/>
    <mergeCell ref="J930:L930"/>
    <mergeCell ref="M930:P930"/>
    <mergeCell ref="Q930:Z930"/>
    <mergeCell ref="AA930:AC930"/>
    <mergeCell ref="AD930:AF930"/>
    <mergeCell ref="AG930:AJ930"/>
    <mergeCell ref="AK930:AM930"/>
    <mergeCell ref="AN930:AO930"/>
    <mergeCell ref="AP930:AS930"/>
    <mergeCell ref="AT930:AU930"/>
    <mergeCell ref="AV930:AY930"/>
    <mergeCell ref="AZ930:BC930"/>
    <mergeCell ref="BD930:BF930"/>
    <mergeCell ref="BG930:BI930"/>
    <mergeCell ref="E931:F931"/>
    <mergeCell ref="G931:I931"/>
    <mergeCell ref="J931:L931"/>
    <mergeCell ref="M931:P931"/>
    <mergeCell ref="Q931:Z931"/>
    <mergeCell ref="AA931:AC931"/>
    <mergeCell ref="AD931:AF931"/>
    <mergeCell ref="AG931:AJ931"/>
    <mergeCell ref="AK931:AM931"/>
    <mergeCell ref="AN931:AO931"/>
    <mergeCell ref="AP931:AS931"/>
    <mergeCell ref="AT931:AU931"/>
    <mergeCell ref="AV931:AY931"/>
    <mergeCell ref="AZ931:BC931"/>
    <mergeCell ref="BD931:BF931"/>
    <mergeCell ref="BG931:BI931"/>
    <mergeCell ref="E928:F928"/>
    <mergeCell ref="G928:I928"/>
    <mergeCell ref="J928:L928"/>
    <mergeCell ref="M928:P928"/>
    <mergeCell ref="Q928:Z928"/>
    <mergeCell ref="AA928:AC928"/>
    <mergeCell ref="AD928:AF928"/>
    <mergeCell ref="AG928:AJ928"/>
    <mergeCell ref="AK928:AM928"/>
    <mergeCell ref="AN928:AO928"/>
    <mergeCell ref="AP928:AS928"/>
    <mergeCell ref="AT928:AU928"/>
    <mergeCell ref="AV928:AY928"/>
    <mergeCell ref="AZ928:BC928"/>
    <mergeCell ref="BD928:BF928"/>
    <mergeCell ref="BG928:BI928"/>
    <mergeCell ref="E929:F929"/>
    <mergeCell ref="G929:I929"/>
    <mergeCell ref="J929:L929"/>
    <mergeCell ref="M929:P929"/>
    <mergeCell ref="Q929:Z929"/>
    <mergeCell ref="AA929:AC929"/>
    <mergeCell ref="AD929:AF929"/>
    <mergeCell ref="AG929:AJ929"/>
    <mergeCell ref="AK929:AM929"/>
    <mergeCell ref="AN929:AO929"/>
    <mergeCell ref="AP929:AS929"/>
    <mergeCell ref="AT929:AU929"/>
    <mergeCell ref="AV929:AY929"/>
    <mergeCell ref="AZ929:BC929"/>
    <mergeCell ref="BD929:BF929"/>
    <mergeCell ref="BG929:BI929"/>
    <mergeCell ref="E926:F926"/>
    <mergeCell ref="G926:I926"/>
    <mergeCell ref="J926:L926"/>
    <mergeCell ref="M926:P926"/>
    <mergeCell ref="Q926:Z926"/>
    <mergeCell ref="AA926:AC926"/>
    <mergeCell ref="AD926:AF926"/>
    <mergeCell ref="AG926:AJ926"/>
    <mergeCell ref="AK926:AM926"/>
    <mergeCell ref="AN926:AO926"/>
    <mergeCell ref="AP926:AS926"/>
    <mergeCell ref="AT926:AU926"/>
    <mergeCell ref="AV926:AY926"/>
    <mergeCell ref="AZ926:BC926"/>
    <mergeCell ref="BD926:BF926"/>
    <mergeCell ref="BG926:BI926"/>
    <mergeCell ref="E927:F927"/>
    <mergeCell ref="G927:I927"/>
    <mergeCell ref="J927:L927"/>
    <mergeCell ref="M927:P927"/>
    <mergeCell ref="Q927:Z927"/>
    <mergeCell ref="AA927:AC927"/>
    <mergeCell ref="AD927:AF927"/>
    <mergeCell ref="AG927:AJ927"/>
    <mergeCell ref="AK927:AM927"/>
    <mergeCell ref="AN927:AO927"/>
    <mergeCell ref="AP927:AS927"/>
    <mergeCell ref="AT927:AU927"/>
    <mergeCell ref="AV927:AY927"/>
    <mergeCell ref="AZ927:BC927"/>
    <mergeCell ref="BD927:BF927"/>
    <mergeCell ref="BG927:BI927"/>
    <mergeCell ref="E924:F924"/>
    <mergeCell ref="G924:I924"/>
    <mergeCell ref="J924:L924"/>
    <mergeCell ref="M924:P924"/>
    <mergeCell ref="Q924:Z924"/>
    <mergeCell ref="AA924:AC924"/>
    <mergeCell ref="AD924:AF924"/>
    <mergeCell ref="AG924:AJ924"/>
    <mergeCell ref="AK924:AM924"/>
    <mergeCell ref="AN924:AO924"/>
    <mergeCell ref="AP924:AS924"/>
    <mergeCell ref="AT924:AU924"/>
    <mergeCell ref="AV924:AY924"/>
    <mergeCell ref="AZ924:BC924"/>
    <mergeCell ref="BD924:BF924"/>
    <mergeCell ref="BG924:BI924"/>
    <mergeCell ref="E925:F925"/>
    <mergeCell ref="G925:I925"/>
    <mergeCell ref="J925:L925"/>
    <mergeCell ref="M925:P925"/>
    <mergeCell ref="Q925:Z925"/>
    <mergeCell ref="AA925:AC925"/>
    <mergeCell ref="AD925:AF925"/>
    <mergeCell ref="AG925:AJ925"/>
    <mergeCell ref="AK925:AM925"/>
    <mergeCell ref="AN925:AO925"/>
    <mergeCell ref="AP925:AS925"/>
    <mergeCell ref="AT925:AU925"/>
    <mergeCell ref="AV925:AY925"/>
    <mergeCell ref="AZ925:BC925"/>
    <mergeCell ref="BD925:BF925"/>
    <mergeCell ref="BG925:BI925"/>
    <mergeCell ref="E922:F922"/>
    <mergeCell ref="G922:I922"/>
    <mergeCell ref="J922:L922"/>
    <mergeCell ref="M922:P922"/>
    <mergeCell ref="Q922:Z922"/>
    <mergeCell ref="AA922:AC922"/>
    <mergeCell ref="AD922:AF922"/>
    <mergeCell ref="AG922:AJ922"/>
    <mergeCell ref="AK922:AM922"/>
    <mergeCell ref="AN922:AO922"/>
    <mergeCell ref="AP922:AS922"/>
    <mergeCell ref="AT922:AU922"/>
    <mergeCell ref="AV922:AY922"/>
    <mergeCell ref="AZ922:BC922"/>
    <mergeCell ref="BD922:BF922"/>
    <mergeCell ref="BG922:BI922"/>
    <mergeCell ref="E923:F923"/>
    <mergeCell ref="G923:I923"/>
    <mergeCell ref="J923:L923"/>
    <mergeCell ref="M923:P923"/>
    <mergeCell ref="Q923:Z923"/>
    <mergeCell ref="AA923:AC923"/>
    <mergeCell ref="AD923:AF923"/>
    <mergeCell ref="AG923:AJ923"/>
    <mergeCell ref="AK923:AM923"/>
    <mergeCell ref="AN923:AO923"/>
    <mergeCell ref="AP923:AS923"/>
    <mergeCell ref="AT923:AU923"/>
    <mergeCell ref="AV923:AY923"/>
    <mergeCell ref="AZ923:BC923"/>
    <mergeCell ref="BD923:BF923"/>
    <mergeCell ref="BG923:BI923"/>
    <mergeCell ref="E920:F920"/>
    <mergeCell ref="G920:I920"/>
    <mergeCell ref="J920:L920"/>
    <mergeCell ref="M920:P920"/>
    <mergeCell ref="Q920:Z920"/>
    <mergeCell ref="AA920:AC920"/>
    <mergeCell ref="AD920:AF920"/>
    <mergeCell ref="AG920:AJ920"/>
    <mergeCell ref="AK920:AM920"/>
    <mergeCell ref="AN920:AO920"/>
    <mergeCell ref="AP920:AS920"/>
    <mergeCell ref="AT920:AU920"/>
    <mergeCell ref="AV920:AY920"/>
    <mergeCell ref="AZ920:BC920"/>
    <mergeCell ref="BD920:BF920"/>
    <mergeCell ref="BG920:BI920"/>
    <mergeCell ref="E921:F921"/>
    <mergeCell ref="G921:I921"/>
    <mergeCell ref="J921:L921"/>
    <mergeCell ref="M921:P921"/>
    <mergeCell ref="Q921:Z921"/>
    <mergeCell ref="AA921:AC921"/>
    <mergeCell ref="AD921:AF921"/>
    <mergeCell ref="AG921:AJ921"/>
    <mergeCell ref="AK921:AM921"/>
    <mergeCell ref="AN921:AO921"/>
    <mergeCell ref="AP921:AS921"/>
    <mergeCell ref="AT921:AU921"/>
    <mergeCell ref="AV921:AY921"/>
    <mergeCell ref="AZ921:BC921"/>
    <mergeCell ref="BD921:BF921"/>
    <mergeCell ref="BG921:BI921"/>
    <mergeCell ref="E918:F918"/>
    <mergeCell ref="G918:I918"/>
    <mergeCell ref="J918:L918"/>
    <mergeCell ref="M918:P918"/>
    <mergeCell ref="Q918:Z918"/>
    <mergeCell ref="AA918:AC918"/>
    <mergeCell ref="AD918:AF918"/>
    <mergeCell ref="AG918:AJ918"/>
    <mergeCell ref="AK918:AM918"/>
    <mergeCell ref="AN918:AO918"/>
    <mergeCell ref="AP918:AS918"/>
    <mergeCell ref="AT918:AU918"/>
    <mergeCell ref="AV918:AY918"/>
    <mergeCell ref="AZ918:BC918"/>
    <mergeCell ref="BD918:BF918"/>
    <mergeCell ref="BG918:BI918"/>
    <mergeCell ref="E919:F919"/>
    <mergeCell ref="G919:I919"/>
    <mergeCell ref="J919:L919"/>
    <mergeCell ref="M919:P919"/>
    <mergeCell ref="Q919:Z919"/>
    <mergeCell ref="AA919:AC919"/>
    <mergeCell ref="AD919:AF919"/>
    <mergeCell ref="AG919:AJ919"/>
    <mergeCell ref="AK919:AM919"/>
    <mergeCell ref="AN919:AO919"/>
    <mergeCell ref="AP919:AS919"/>
    <mergeCell ref="AT919:AU919"/>
    <mergeCell ref="AV919:AY919"/>
    <mergeCell ref="AZ919:BC919"/>
    <mergeCell ref="BD919:BF919"/>
    <mergeCell ref="BG919:BI919"/>
    <mergeCell ref="E916:F916"/>
    <mergeCell ref="G916:I916"/>
    <mergeCell ref="J916:L916"/>
    <mergeCell ref="M916:P916"/>
    <mergeCell ref="Q916:Z916"/>
    <mergeCell ref="AA916:AC916"/>
    <mergeCell ref="AD916:AF916"/>
    <mergeCell ref="AG916:AJ916"/>
    <mergeCell ref="AK916:AM916"/>
    <mergeCell ref="AN916:AO916"/>
    <mergeCell ref="AP916:AS916"/>
    <mergeCell ref="AT916:AU916"/>
    <mergeCell ref="AV916:AY916"/>
    <mergeCell ref="AZ916:BC916"/>
    <mergeCell ref="BD916:BF916"/>
    <mergeCell ref="BG916:BI916"/>
    <mergeCell ref="E917:F917"/>
    <mergeCell ref="G917:I917"/>
    <mergeCell ref="J917:L917"/>
    <mergeCell ref="M917:P917"/>
    <mergeCell ref="Q917:Z917"/>
    <mergeCell ref="AA917:AC917"/>
    <mergeCell ref="AD917:AF917"/>
    <mergeCell ref="AG917:AJ917"/>
    <mergeCell ref="AK917:AM917"/>
    <mergeCell ref="AN917:AO917"/>
    <mergeCell ref="AP917:AS917"/>
    <mergeCell ref="AT917:AU917"/>
    <mergeCell ref="AV917:AY917"/>
    <mergeCell ref="AZ917:BC917"/>
    <mergeCell ref="BD917:BF917"/>
    <mergeCell ref="BG917:BI917"/>
    <mergeCell ref="E914:F914"/>
    <mergeCell ref="G914:I914"/>
    <mergeCell ref="J914:L914"/>
    <mergeCell ref="M914:P914"/>
    <mergeCell ref="Q914:Z914"/>
    <mergeCell ref="AA914:AC914"/>
    <mergeCell ref="AD914:AF914"/>
    <mergeCell ref="AG914:AJ914"/>
    <mergeCell ref="AK914:AM914"/>
    <mergeCell ref="AN914:AO914"/>
    <mergeCell ref="AP914:AS914"/>
    <mergeCell ref="AT914:AU914"/>
    <mergeCell ref="AV914:AY914"/>
    <mergeCell ref="AZ914:BC914"/>
    <mergeCell ref="BD914:BF914"/>
    <mergeCell ref="BG914:BI914"/>
    <mergeCell ref="E915:F915"/>
    <mergeCell ref="G915:I915"/>
    <mergeCell ref="J915:L915"/>
    <mergeCell ref="M915:P915"/>
    <mergeCell ref="Q915:Z915"/>
    <mergeCell ref="AA915:AC915"/>
    <mergeCell ref="AD915:AF915"/>
    <mergeCell ref="AG915:AJ915"/>
    <mergeCell ref="AK915:AM915"/>
    <mergeCell ref="AN915:AO915"/>
    <mergeCell ref="AP915:AS915"/>
    <mergeCell ref="AT915:AU915"/>
    <mergeCell ref="AV915:AY915"/>
    <mergeCell ref="AZ915:BC915"/>
    <mergeCell ref="BD915:BF915"/>
    <mergeCell ref="BG915:BI915"/>
    <mergeCell ref="E912:F912"/>
    <mergeCell ref="G912:I912"/>
    <mergeCell ref="J912:L912"/>
    <mergeCell ref="M912:P912"/>
    <mergeCell ref="Q912:Z912"/>
    <mergeCell ref="AA912:AC912"/>
    <mergeCell ref="AD912:AF912"/>
    <mergeCell ref="AG912:AJ912"/>
    <mergeCell ref="AK912:AM912"/>
    <mergeCell ref="AN912:AO912"/>
    <mergeCell ref="AP912:AS912"/>
    <mergeCell ref="AT912:AU912"/>
    <mergeCell ref="AV912:AY912"/>
    <mergeCell ref="AZ912:BC912"/>
    <mergeCell ref="BD912:BF912"/>
    <mergeCell ref="BG912:BI912"/>
    <mergeCell ref="E913:F913"/>
    <mergeCell ref="G913:I913"/>
    <mergeCell ref="J913:L913"/>
    <mergeCell ref="M913:P913"/>
    <mergeCell ref="Q913:Z913"/>
    <mergeCell ref="AA913:AC913"/>
    <mergeCell ref="AD913:AF913"/>
    <mergeCell ref="AG913:AJ913"/>
    <mergeCell ref="AK913:AM913"/>
    <mergeCell ref="AN913:AO913"/>
    <mergeCell ref="AP913:AS913"/>
    <mergeCell ref="AT913:AU913"/>
    <mergeCell ref="AV913:AY913"/>
    <mergeCell ref="AZ913:BC913"/>
    <mergeCell ref="BD913:BF913"/>
    <mergeCell ref="BG913:BI913"/>
    <mergeCell ref="E910:F910"/>
    <mergeCell ref="G910:I910"/>
    <mergeCell ref="J910:L910"/>
    <mergeCell ref="M910:P910"/>
    <mergeCell ref="Q910:Z910"/>
    <mergeCell ref="AA910:AC910"/>
    <mergeCell ref="AD910:AF910"/>
    <mergeCell ref="AG910:AJ910"/>
    <mergeCell ref="AK910:AM910"/>
    <mergeCell ref="AN910:AO910"/>
    <mergeCell ref="AP910:AS910"/>
    <mergeCell ref="AT910:AU910"/>
    <mergeCell ref="AV910:AY910"/>
    <mergeCell ref="AZ910:BC910"/>
    <mergeCell ref="BD910:BF910"/>
    <mergeCell ref="BG910:BI910"/>
    <mergeCell ref="E911:F911"/>
    <mergeCell ref="G911:I911"/>
    <mergeCell ref="J911:L911"/>
    <mergeCell ref="M911:P911"/>
    <mergeCell ref="Q911:Z911"/>
    <mergeCell ref="AA911:AC911"/>
    <mergeCell ref="AD911:AF911"/>
    <mergeCell ref="AG911:AJ911"/>
    <mergeCell ref="AK911:AM911"/>
    <mergeCell ref="AN911:AO911"/>
    <mergeCell ref="AP911:AS911"/>
    <mergeCell ref="AT911:AU911"/>
    <mergeCell ref="AV911:AY911"/>
    <mergeCell ref="AZ911:BC911"/>
    <mergeCell ref="BD911:BF911"/>
    <mergeCell ref="BG911:BI911"/>
    <mergeCell ref="E908:F908"/>
    <mergeCell ref="G908:I908"/>
    <mergeCell ref="J908:L908"/>
    <mergeCell ref="M908:P908"/>
    <mergeCell ref="Q908:Z908"/>
    <mergeCell ref="AA908:AC908"/>
    <mergeCell ref="AD908:AF908"/>
    <mergeCell ref="AG908:AJ908"/>
    <mergeCell ref="AK908:AM908"/>
    <mergeCell ref="AN908:AO908"/>
    <mergeCell ref="AP908:AS908"/>
    <mergeCell ref="AT908:AU908"/>
    <mergeCell ref="AV908:AY908"/>
    <mergeCell ref="AZ908:BC908"/>
    <mergeCell ref="BD908:BF908"/>
    <mergeCell ref="BG908:BI908"/>
    <mergeCell ref="E909:F909"/>
    <mergeCell ref="G909:I909"/>
    <mergeCell ref="J909:L909"/>
    <mergeCell ref="M909:P909"/>
    <mergeCell ref="Q909:Z909"/>
    <mergeCell ref="AA909:AC909"/>
    <mergeCell ref="AD909:AF909"/>
    <mergeCell ref="AG909:AJ909"/>
    <mergeCell ref="AK909:AM909"/>
    <mergeCell ref="AN909:AO909"/>
    <mergeCell ref="AP909:AS909"/>
    <mergeCell ref="AT909:AU909"/>
    <mergeCell ref="AV909:AY909"/>
    <mergeCell ref="AZ909:BC909"/>
    <mergeCell ref="BD909:BF909"/>
    <mergeCell ref="BG909:BI909"/>
    <mergeCell ref="E906:F906"/>
    <mergeCell ref="G906:I906"/>
    <mergeCell ref="J906:L906"/>
    <mergeCell ref="M906:P906"/>
    <mergeCell ref="Q906:Z906"/>
    <mergeCell ref="AA906:AC906"/>
    <mergeCell ref="AD906:AF906"/>
    <mergeCell ref="AG906:AJ906"/>
    <mergeCell ref="AK906:AM906"/>
    <mergeCell ref="AN906:AO906"/>
    <mergeCell ref="AP906:AS906"/>
    <mergeCell ref="AT906:AU906"/>
    <mergeCell ref="AV906:AY906"/>
    <mergeCell ref="AZ906:BC906"/>
    <mergeCell ref="BD906:BF906"/>
    <mergeCell ref="BG906:BI906"/>
    <mergeCell ref="E907:F907"/>
    <mergeCell ref="G907:I907"/>
    <mergeCell ref="J907:L907"/>
    <mergeCell ref="M907:P907"/>
    <mergeCell ref="Q907:Z907"/>
    <mergeCell ref="AA907:AC907"/>
    <mergeCell ref="AD907:AF907"/>
    <mergeCell ref="AG907:AJ907"/>
    <mergeCell ref="AK907:AM907"/>
    <mergeCell ref="AN907:AO907"/>
    <mergeCell ref="AP907:AS907"/>
    <mergeCell ref="AT907:AU907"/>
    <mergeCell ref="AV907:AY907"/>
    <mergeCell ref="AZ907:BC907"/>
    <mergeCell ref="BD907:BF907"/>
    <mergeCell ref="BG907:BI907"/>
    <mergeCell ref="E904:F904"/>
    <mergeCell ref="G904:I904"/>
    <mergeCell ref="J904:L904"/>
    <mergeCell ref="M904:P904"/>
    <mergeCell ref="Q904:Z904"/>
    <mergeCell ref="AA904:AC904"/>
    <mergeCell ref="AD904:AF904"/>
    <mergeCell ref="AG904:AJ904"/>
    <mergeCell ref="AK904:AM904"/>
    <mergeCell ref="AN904:AO904"/>
    <mergeCell ref="AP904:AS904"/>
    <mergeCell ref="AT904:AU904"/>
    <mergeCell ref="AV904:AY904"/>
    <mergeCell ref="AZ904:BC904"/>
    <mergeCell ref="BD904:BF904"/>
    <mergeCell ref="BG904:BI904"/>
    <mergeCell ref="E905:F905"/>
    <mergeCell ref="G905:I905"/>
    <mergeCell ref="J905:L905"/>
    <mergeCell ref="M905:P905"/>
    <mergeCell ref="Q905:Z905"/>
    <mergeCell ref="AA905:AC905"/>
    <mergeCell ref="AD905:AF905"/>
    <mergeCell ref="AG905:AJ905"/>
    <mergeCell ref="AK905:AM905"/>
    <mergeCell ref="AN905:AO905"/>
    <mergeCell ref="AP905:AS905"/>
    <mergeCell ref="AT905:AU905"/>
    <mergeCell ref="AV905:AY905"/>
    <mergeCell ref="AZ905:BC905"/>
    <mergeCell ref="BD905:BF905"/>
    <mergeCell ref="BG905:BI905"/>
    <mergeCell ref="E902:F902"/>
    <mergeCell ref="G902:I902"/>
    <mergeCell ref="J902:L902"/>
    <mergeCell ref="M902:P902"/>
    <mergeCell ref="Q902:Z902"/>
    <mergeCell ref="AA902:AC902"/>
    <mergeCell ref="AD902:AF902"/>
    <mergeCell ref="AG902:AJ902"/>
    <mergeCell ref="AK902:AM902"/>
    <mergeCell ref="AN902:AO902"/>
    <mergeCell ref="AP902:AS902"/>
    <mergeCell ref="AT902:AU902"/>
    <mergeCell ref="AV902:AY902"/>
    <mergeCell ref="AZ902:BC902"/>
    <mergeCell ref="BD902:BF902"/>
    <mergeCell ref="BG902:BI902"/>
    <mergeCell ref="E903:F903"/>
    <mergeCell ref="G903:I903"/>
    <mergeCell ref="J903:L903"/>
    <mergeCell ref="M903:P903"/>
    <mergeCell ref="Q903:Z903"/>
    <mergeCell ref="AA903:AC903"/>
    <mergeCell ref="AD903:AF903"/>
    <mergeCell ref="AG903:AJ903"/>
    <mergeCell ref="AK903:AM903"/>
    <mergeCell ref="AN903:AO903"/>
    <mergeCell ref="AP903:AS903"/>
    <mergeCell ref="AT903:AU903"/>
    <mergeCell ref="AV903:AY903"/>
    <mergeCell ref="AZ903:BC903"/>
    <mergeCell ref="BD903:BF903"/>
    <mergeCell ref="BG903:BI903"/>
    <mergeCell ref="E900:F900"/>
    <mergeCell ref="G900:I900"/>
    <mergeCell ref="J900:L900"/>
    <mergeCell ref="M900:P900"/>
    <mergeCell ref="Q900:Z900"/>
    <mergeCell ref="AA900:AC900"/>
    <mergeCell ref="AD900:AF900"/>
    <mergeCell ref="AG900:AJ900"/>
    <mergeCell ref="AK900:AM900"/>
    <mergeCell ref="AN900:AO900"/>
    <mergeCell ref="AP900:AS900"/>
    <mergeCell ref="AT900:AU900"/>
    <mergeCell ref="AV900:AY900"/>
    <mergeCell ref="AZ900:BC900"/>
    <mergeCell ref="BD900:BF900"/>
    <mergeCell ref="BG900:BI900"/>
    <mergeCell ref="E901:F901"/>
    <mergeCell ref="G901:I901"/>
    <mergeCell ref="J901:L901"/>
    <mergeCell ref="M901:P901"/>
    <mergeCell ref="Q901:Z901"/>
    <mergeCell ref="AA901:AC901"/>
    <mergeCell ref="AD901:AF901"/>
    <mergeCell ref="AG901:AJ901"/>
    <mergeCell ref="AK901:AM901"/>
    <mergeCell ref="AN901:AO901"/>
    <mergeCell ref="AP901:AS901"/>
    <mergeCell ref="AT901:AU901"/>
    <mergeCell ref="AV901:AY901"/>
    <mergeCell ref="AZ901:BC901"/>
    <mergeCell ref="BD901:BF901"/>
    <mergeCell ref="BG901:BI901"/>
    <mergeCell ref="E898:F898"/>
    <mergeCell ref="G898:I898"/>
    <mergeCell ref="J898:L898"/>
    <mergeCell ref="M898:P898"/>
    <mergeCell ref="Q898:Z898"/>
    <mergeCell ref="AA898:AC898"/>
    <mergeCell ref="AD898:AF898"/>
    <mergeCell ref="AG898:AJ898"/>
    <mergeCell ref="AK898:AM898"/>
    <mergeCell ref="AN898:AO898"/>
    <mergeCell ref="AP898:AS898"/>
    <mergeCell ref="AT898:AU898"/>
    <mergeCell ref="AV898:AY898"/>
    <mergeCell ref="AZ898:BC898"/>
    <mergeCell ref="BD898:BF898"/>
    <mergeCell ref="BG898:BI898"/>
    <mergeCell ref="E899:F899"/>
    <mergeCell ref="G899:I899"/>
    <mergeCell ref="J899:L899"/>
    <mergeCell ref="M899:P899"/>
    <mergeCell ref="Q899:Z899"/>
    <mergeCell ref="AA899:AC899"/>
    <mergeCell ref="AD899:AF899"/>
    <mergeCell ref="AG899:AJ899"/>
    <mergeCell ref="AK899:AM899"/>
    <mergeCell ref="AN899:AO899"/>
    <mergeCell ref="AP899:AS899"/>
    <mergeCell ref="AT899:AU899"/>
    <mergeCell ref="AV899:AY899"/>
    <mergeCell ref="AZ899:BC899"/>
    <mergeCell ref="BD899:BF899"/>
    <mergeCell ref="BG899:BI899"/>
    <mergeCell ref="E896:F896"/>
    <mergeCell ref="G896:I896"/>
    <mergeCell ref="J896:L896"/>
    <mergeCell ref="M896:P896"/>
    <mergeCell ref="Q896:Z896"/>
    <mergeCell ref="AA896:AC896"/>
    <mergeCell ref="AD896:AF896"/>
    <mergeCell ref="AG896:AJ896"/>
    <mergeCell ref="AK896:AM896"/>
    <mergeCell ref="AN896:AO896"/>
    <mergeCell ref="AP896:AS896"/>
    <mergeCell ref="AT896:AU896"/>
    <mergeCell ref="AV896:AY896"/>
    <mergeCell ref="AZ896:BC896"/>
    <mergeCell ref="BD896:BF896"/>
    <mergeCell ref="BG896:BI896"/>
    <mergeCell ref="E897:F897"/>
    <mergeCell ref="G897:I897"/>
    <mergeCell ref="J897:L897"/>
    <mergeCell ref="M897:P897"/>
    <mergeCell ref="Q897:Z897"/>
    <mergeCell ref="AA897:AC897"/>
    <mergeCell ref="AD897:AF897"/>
    <mergeCell ref="AG897:AJ897"/>
    <mergeCell ref="AK897:AM897"/>
    <mergeCell ref="AN897:AO897"/>
    <mergeCell ref="AP897:AS897"/>
    <mergeCell ref="AT897:AU897"/>
    <mergeCell ref="AV897:AY897"/>
    <mergeCell ref="AZ897:BC897"/>
    <mergeCell ref="BD897:BF897"/>
    <mergeCell ref="BG897:BI897"/>
    <mergeCell ref="E894:F894"/>
    <mergeCell ref="G894:I894"/>
    <mergeCell ref="J894:L894"/>
    <mergeCell ref="M894:P894"/>
    <mergeCell ref="Q894:Z894"/>
    <mergeCell ref="AA894:AC894"/>
    <mergeCell ref="AD894:AF894"/>
    <mergeCell ref="AG894:AJ894"/>
    <mergeCell ref="AK894:AM894"/>
    <mergeCell ref="AN894:AO894"/>
    <mergeCell ref="AP894:AS894"/>
    <mergeCell ref="AT894:AU894"/>
    <mergeCell ref="AV894:AY894"/>
    <mergeCell ref="AZ894:BC894"/>
    <mergeCell ref="BD894:BF894"/>
    <mergeCell ref="BG894:BI894"/>
    <mergeCell ref="E895:F895"/>
    <mergeCell ref="G895:I895"/>
    <mergeCell ref="J895:L895"/>
    <mergeCell ref="M895:P895"/>
    <mergeCell ref="Q895:Z895"/>
    <mergeCell ref="AA895:AC895"/>
    <mergeCell ref="AD895:AF895"/>
    <mergeCell ref="AG895:AJ895"/>
    <mergeCell ref="AK895:AM895"/>
    <mergeCell ref="AN895:AO895"/>
    <mergeCell ref="AP895:AS895"/>
    <mergeCell ref="AT895:AU895"/>
    <mergeCell ref="AV895:AY895"/>
    <mergeCell ref="AZ895:BC895"/>
    <mergeCell ref="BD895:BF895"/>
    <mergeCell ref="BG895:BI895"/>
    <mergeCell ref="E892:F892"/>
    <mergeCell ref="G892:I892"/>
    <mergeCell ref="J892:L892"/>
    <mergeCell ref="M892:P892"/>
    <mergeCell ref="Q892:Z892"/>
    <mergeCell ref="AA892:AC892"/>
    <mergeCell ref="AD892:AF892"/>
    <mergeCell ref="AG892:AJ892"/>
    <mergeCell ref="AK892:AM892"/>
    <mergeCell ref="AN892:AO892"/>
    <mergeCell ref="AP892:AS892"/>
    <mergeCell ref="AT892:AU892"/>
    <mergeCell ref="AV892:AY892"/>
    <mergeCell ref="AZ892:BC892"/>
    <mergeCell ref="BD892:BF892"/>
    <mergeCell ref="BG892:BI892"/>
    <mergeCell ref="E893:F893"/>
    <mergeCell ref="G893:I893"/>
    <mergeCell ref="J893:L893"/>
    <mergeCell ref="M893:P893"/>
    <mergeCell ref="Q893:Z893"/>
    <mergeCell ref="AA893:AC893"/>
    <mergeCell ref="AD893:AF893"/>
    <mergeCell ref="AG893:AJ893"/>
    <mergeCell ref="AK893:AM893"/>
    <mergeCell ref="AN893:AO893"/>
    <mergeCell ref="AP893:AS893"/>
    <mergeCell ref="AT893:AU893"/>
    <mergeCell ref="AV893:AY893"/>
    <mergeCell ref="AZ893:BC893"/>
    <mergeCell ref="BD893:BF893"/>
    <mergeCell ref="BG893:BI893"/>
    <mergeCell ref="E890:F890"/>
    <mergeCell ref="G890:I890"/>
    <mergeCell ref="J890:L890"/>
    <mergeCell ref="M890:P890"/>
    <mergeCell ref="Q890:Z890"/>
    <mergeCell ref="AA890:AC890"/>
    <mergeCell ref="AD890:AF890"/>
    <mergeCell ref="AG890:AJ890"/>
    <mergeCell ref="AK890:AM890"/>
    <mergeCell ref="AN890:AO890"/>
    <mergeCell ref="AP890:AS890"/>
    <mergeCell ref="AT890:AU890"/>
    <mergeCell ref="AV890:AY890"/>
    <mergeCell ref="AZ890:BC890"/>
    <mergeCell ref="BD890:BF890"/>
    <mergeCell ref="BG890:BI890"/>
    <mergeCell ref="E891:F891"/>
    <mergeCell ref="G891:I891"/>
    <mergeCell ref="J891:L891"/>
    <mergeCell ref="M891:P891"/>
    <mergeCell ref="Q891:Z891"/>
    <mergeCell ref="AA891:AC891"/>
    <mergeCell ref="AD891:AF891"/>
    <mergeCell ref="AG891:AJ891"/>
    <mergeCell ref="AK891:AM891"/>
    <mergeCell ref="AN891:AO891"/>
    <mergeCell ref="AP891:AS891"/>
    <mergeCell ref="AT891:AU891"/>
    <mergeCell ref="AV891:AY891"/>
    <mergeCell ref="AZ891:BC891"/>
    <mergeCell ref="BD891:BF891"/>
    <mergeCell ref="BG891:BI891"/>
    <mergeCell ref="E888:F888"/>
    <mergeCell ref="G888:I888"/>
    <mergeCell ref="J888:L888"/>
    <mergeCell ref="M888:P888"/>
    <mergeCell ref="Q888:Z888"/>
    <mergeCell ref="AA888:AC888"/>
    <mergeCell ref="AD888:AF888"/>
    <mergeCell ref="AG888:AJ888"/>
    <mergeCell ref="AK888:AM888"/>
    <mergeCell ref="AN888:AO888"/>
    <mergeCell ref="AP888:AS888"/>
    <mergeCell ref="AT888:AU888"/>
    <mergeCell ref="AV888:AY888"/>
    <mergeCell ref="AZ888:BC888"/>
    <mergeCell ref="BD888:BF888"/>
    <mergeCell ref="BG888:BI888"/>
    <mergeCell ref="E889:F889"/>
    <mergeCell ref="G889:I889"/>
    <mergeCell ref="J889:L889"/>
    <mergeCell ref="M889:P889"/>
    <mergeCell ref="Q889:Z889"/>
    <mergeCell ref="AA889:AC889"/>
    <mergeCell ref="AD889:AF889"/>
    <mergeCell ref="AG889:AJ889"/>
    <mergeCell ref="AK889:AM889"/>
    <mergeCell ref="AN889:AO889"/>
    <mergeCell ref="AP889:AS889"/>
    <mergeCell ref="AT889:AU889"/>
    <mergeCell ref="AV889:AY889"/>
    <mergeCell ref="AZ889:BC889"/>
    <mergeCell ref="BD889:BF889"/>
    <mergeCell ref="BG889:BI889"/>
    <mergeCell ref="E886:F886"/>
    <mergeCell ref="G886:I886"/>
    <mergeCell ref="J886:L886"/>
    <mergeCell ref="M886:P886"/>
    <mergeCell ref="Q886:Z886"/>
    <mergeCell ref="AA886:AC886"/>
    <mergeCell ref="AD886:AF886"/>
    <mergeCell ref="AG886:AJ886"/>
    <mergeCell ref="AK886:AM886"/>
    <mergeCell ref="AN886:AO886"/>
    <mergeCell ref="AP886:AS886"/>
    <mergeCell ref="AT886:AU886"/>
    <mergeCell ref="AV886:AY886"/>
    <mergeCell ref="AZ886:BC886"/>
    <mergeCell ref="BD886:BF886"/>
    <mergeCell ref="BG886:BI886"/>
    <mergeCell ref="E887:F887"/>
    <mergeCell ref="G887:I887"/>
    <mergeCell ref="J887:L887"/>
    <mergeCell ref="M887:P887"/>
    <mergeCell ref="Q887:Z887"/>
    <mergeCell ref="AA887:AC887"/>
    <mergeCell ref="AD887:AF887"/>
    <mergeCell ref="AG887:AJ887"/>
    <mergeCell ref="AK887:AM887"/>
    <mergeCell ref="AN887:AO887"/>
    <mergeCell ref="AP887:AS887"/>
    <mergeCell ref="AT887:AU887"/>
    <mergeCell ref="AV887:AY887"/>
    <mergeCell ref="AZ887:BC887"/>
    <mergeCell ref="BD887:BF887"/>
    <mergeCell ref="BG887:BI887"/>
    <mergeCell ref="E884:F884"/>
    <mergeCell ref="G884:I884"/>
    <mergeCell ref="J884:L884"/>
    <mergeCell ref="M884:P884"/>
    <mergeCell ref="Q884:Z884"/>
    <mergeCell ref="AA884:AC884"/>
    <mergeCell ref="AD884:AF884"/>
    <mergeCell ref="AG884:AJ884"/>
    <mergeCell ref="AK884:AM884"/>
    <mergeCell ref="AN884:AO884"/>
    <mergeCell ref="AP884:AS884"/>
    <mergeCell ref="AT884:AU884"/>
    <mergeCell ref="AV884:AY884"/>
    <mergeCell ref="AZ884:BC884"/>
    <mergeCell ref="BD884:BF884"/>
    <mergeCell ref="BG884:BI884"/>
    <mergeCell ref="E885:F885"/>
    <mergeCell ref="G885:I885"/>
    <mergeCell ref="J885:L885"/>
    <mergeCell ref="M885:P885"/>
    <mergeCell ref="Q885:Z885"/>
    <mergeCell ref="AA885:AC885"/>
    <mergeCell ref="AD885:AF885"/>
    <mergeCell ref="AG885:AJ885"/>
    <mergeCell ref="AK885:AM885"/>
    <mergeCell ref="AN885:AO885"/>
    <mergeCell ref="AP885:AS885"/>
    <mergeCell ref="AT885:AU885"/>
    <mergeCell ref="AV885:AY885"/>
    <mergeCell ref="AZ885:BC885"/>
    <mergeCell ref="BD885:BF885"/>
    <mergeCell ref="BG885:BI885"/>
    <mergeCell ref="E882:F882"/>
    <mergeCell ref="G882:I882"/>
    <mergeCell ref="J882:L882"/>
    <mergeCell ref="M882:P882"/>
    <mergeCell ref="Q882:Z882"/>
    <mergeCell ref="AA882:AC882"/>
    <mergeCell ref="AD882:AF882"/>
    <mergeCell ref="AG882:AJ882"/>
    <mergeCell ref="AK882:AM882"/>
    <mergeCell ref="AN882:AO882"/>
    <mergeCell ref="AP882:AS882"/>
    <mergeCell ref="AT882:AU882"/>
    <mergeCell ref="AV882:AY882"/>
    <mergeCell ref="AZ882:BC882"/>
    <mergeCell ref="BD882:BF882"/>
    <mergeCell ref="BG882:BI882"/>
    <mergeCell ref="E883:F883"/>
    <mergeCell ref="G883:I883"/>
    <mergeCell ref="J883:L883"/>
    <mergeCell ref="M883:P883"/>
    <mergeCell ref="Q883:Z883"/>
    <mergeCell ref="AA883:AC883"/>
    <mergeCell ref="AD883:AF883"/>
    <mergeCell ref="AG883:AJ883"/>
    <mergeCell ref="AK883:AM883"/>
    <mergeCell ref="AN883:AO883"/>
    <mergeCell ref="AP883:AS883"/>
    <mergeCell ref="AT883:AU883"/>
    <mergeCell ref="AV883:AY883"/>
    <mergeCell ref="AZ883:BC883"/>
    <mergeCell ref="BD883:BF883"/>
    <mergeCell ref="BG883:BI883"/>
    <mergeCell ref="E880:F880"/>
    <mergeCell ref="G880:I880"/>
    <mergeCell ref="J880:L880"/>
    <mergeCell ref="M880:P880"/>
    <mergeCell ref="Q880:Z880"/>
    <mergeCell ref="AA880:AC880"/>
    <mergeCell ref="AD880:AF880"/>
    <mergeCell ref="AG880:AJ880"/>
    <mergeCell ref="AK880:AM880"/>
    <mergeCell ref="AN880:AO880"/>
    <mergeCell ref="AP880:AS880"/>
    <mergeCell ref="AT880:AU880"/>
    <mergeCell ref="AV880:AY880"/>
    <mergeCell ref="AZ880:BC880"/>
    <mergeCell ref="BD880:BF880"/>
    <mergeCell ref="BG880:BI880"/>
    <mergeCell ref="E881:F881"/>
    <mergeCell ref="G881:I881"/>
    <mergeCell ref="J881:L881"/>
    <mergeCell ref="M881:P881"/>
    <mergeCell ref="Q881:Z881"/>
    <mergeCell ref="AA881:AC881"/>
    <mergeCell ref="AD881:AF881"/>
    <mergeCell ref="AG881:AJ881"/>
    <mergeCell ref="AK881:AM881"/>
    <mergeCell ref="AN881:AO881"/>
    <mergeCell ref="AP881:AS881"/>
    <mergeCell ref="AT881:AU881"/>
    <mergeCell ref="AV881:AY881"/>
    <mergeCell ref="AZ881:BC881"/>
    <mergeCell ref="BD881:BF881"/>
    <mergeCell ref="BG881:BI881"/>
    <mergeCell ref="E878:F878"/>
    <mergeCell ref="G878:I878"/>
    <mergeCell ref="J878:L878"/>
    <mergeCell ref="M878:P878"/>
    <mergeCell ref="Q878:Z878"/>
    <mergeCell ref="AA878:AC878"/>
    <mergeCell ref="AD878:AF878"/>
    <mergeCell ref="AG878:AJ878"/>
    <mergeCell ref="AK878:AM878"/>
    <mergeCell ref="AN878:AO878"/>
    <mergeCell ref="AP878:AS878"/>
    <mergeCell ref="AT878:AU878"/>
    <mergeCell ref="AV878:AY878"/>
    <mergeCell ref="AZ878:BC878"/>
    <mergeCell ref="BD878:BF878"/>
    <mergeCell ref="BG878:BI878"/>
    <mergeCell ref="E879:F879"/>
    <mergeCell ref="G879:I879"/>
    <mergeCell ref="J879:L879"/>
    <mergeCell ref="M879:P879"/>
    <mergeCell ref="Q879:Z879"/>
    <mergeCell ref="AA879:AC879"/>
    <mergeCell ref="AD879:AF879"/>
    <mergeCell ref="AG879:AJ879"/>
    <mergeCell ref="AK879:AM879"/>
    <mergeCell ref="AN879:AO879"/>
    <mergeCell ref="AP879:AS879"/>
    <mergeCell ref="AT879:AU879"/>
    <mergeCell ref="AV879:AY879"/>
    <mergeCell ref="AZ879:BC879"/>
    <mergeCell ref="BD879:BF879"/>
    <mergeCell ref="BG879:BI879"/>
    <mergeCell ref="E876:F876"/>
    <mergeCell ref="G876:I876"/>
    <mergeCell ref="J876:L876"/>
    <mergeCell ref="M876:P876"/>
    <mergeCell ref="Q876:Z876"/>
    <mergeCell ref="AA876:AC876"/>
    <mergeCell ref="AD876:AF876"/>
    <mergeCell ref="AG876:AJ876"/>
    <mergeCell ref="AK876:AM876"/>
    <mergeCell ref="AN876:AO876"/>
    <mergeCell ref="AP876:AS876"/>
    <mergeCell ref="AT876:AU876"/>
    <mergeCell ref="AV876:AY876"/>
    <mergeCell ref="AZ876:BC876"/>
    <mergeCell ref="BD876:BF876"/>
    <mergeCell ref="BG876:BI876"/>
    <mergeCell ref="E877:F877"/>
    <mergeCell ref="G877:I877"/>
    <mergeCell ref="J877:L877"/>
    <mergeCell ref="M877:P877"/>
    <mergeCell ref="Q877:Z877"/>
    <mergeCell ref="AA877:AC877"/>
    <mergeCell ref="AD877:AF877"/>
    <mergeCell ref="AG877:AJ877"/>
    <mergeCell ref="AK877:AM877"/>
    <mergeCell ref="AN877:AO877"/>
    <mergeCell ref="AP877:AS877"/>
    <mergeCell ref="AT877:AU877"/>
    <mergeCell ref="AV877:AY877"/>
    <mergeCell ref="AZ877:BC877"/>
    <mergeCell ref="BD877:BF877"/>
    <mergeCell ref="BG877:BI877"/>
    <mergeCell ref="E874:F874"/>
    <mergeCell ref="G874:I874"/>
    <mergeCell ref="J874:L874"/>
    <mergeCell ref="M874:P874"/>
    <mergeCell ref="Q874:Z874"/>
    <mergeCell ref="AA874:AC874"/>
    <mergeCell ref="AD874:AF874"/>
    <mergeCell ref="AG874:AJ874"/>
    <mergeCell ref="AK874:AM874"/>
    <mergeCell ref="AN874:AO874"/>
    <mergeCell ref="AP874:AS874"/>
    <mergeCell ref="AT874:AU874"/>
    <mergeCell ref="AV874:AY874"/>
    <mergeCell ref="AZ874:BC874"/>
    <mergeCell ref="BD874:BF874"/>
    <mergeCell ref="BG874:BI874"/>
    <mergeCell ref="E875:F875"/>
    <mergeCell ref="G875:I875"/>
    <mergeCell ref="J875:L875"/>
    <mergeCell ref="M875:P875"/>
    <mergeCell ref="Q875:Z875"/>
    <mergeCell ref="AA875:AC875"/>
    <mergeCell ref="AD875:AF875"/>
    <mergeCell ref="AG875:AJ875"/>
    <mergeCell ref="AK875:AM875"/>
    <mergeCell ref="AN875:AO875"/>
    <mergeCell ref="AP875:AS875"/>
    <mergeCell ref="AT875:AU875"/>
    <mergeCell ref="AV875:AY875"/>
    <mergeCell ref="AZ875:BC875"/>
    <mergeCell ref="BD875:BF875"/>
    <mergeCell ref="BG875:BI875"/>
    <mergeCell ref="E872:F872"/>
    <mergeCell ref="G872:I872"/>
    <mergeCell ref="J872:L872"/>
    <mergeCell ref="M872:P872"/>
    <mergeCell ref="Q872:Z872"/>
    <mergeCell ref="AA872:AC872"/>
    <mergeCell ref="AD872:AF872"/>
    <mergeCell ref="AG872:AJ872"/>
    <mergeCell ref="AK872:AM872"/>
    <mergeCell ref="AN872:AO872"/>
    <mergeCell ref="AP872:AS872"/>
    <mergeCell ref="AT872:AU872"/>
    <mergeCell ref="AV872:AY872"/>
    <mergeCell ref="AZ872:BC872"/>
    <mergeCell ref="BD872:BF872"/>
    <mergeCell ref="BG872:BI872"/>
    <mergeCell ref="E873:F873"/>
    <mergeCell ref="G873:I873"/>
    <mergeCell ref="J873:L873"/>
    <mergeCell ref="M873:P873"/>
    <mergeCell ref="Q873:Z873"/>
    <mergeCell ref="AA873:AC873"/>
    <mergeCell ref="AD873:AF873"/>
    <mergeCell ref="AG873:AJ873"/>
    <mergeCell ref="AK873:AM873"/>
    <mergeCell ref="AN873:AO873"/>
    <mergeCell ref="AP873:AS873"/>
    <mergeCell ref="AT873:AU873"/>
    <mergeCell ref="AV873:AY873"/>
    <mergeCell ref="AZ873:BC873"/>
    <mergeCell ref="BD873:BF873"/>
    <mergeCell ref="BG873:BI873"/>
    <mergeCell ref="E870:F870"/>
    <mergeCell ref="G870:I870"/>
    <mergeCell ref="J870:L870"/>
    <mergeCell ref="M870:P870"/>
    <mergeCell ref="Q870:Z870"/>
    <mergeCell ref="AA870:AC870"/>
    <mergeCell ref="AD870:AF870"/>
    <mergeCell ref="AG870:AJ870"/>
    <mergeCell ref="AK870:AM870"/>
    <mergeCell ref="AN870:AO870"/>
    <mergeCell ref="AP870:AS870"/>
    <mergeCell ref="AT870:AU870"/>
    <mergeCell ref="AV870:AY870"/>
    <mergeCell ref="AZ870:BC870"/>
    <mergeCell ref="BD870:BF870"/>
    <mergeCell ref="BG870:BI870"/>
    <mergeCell ref="E871:F871"/>
    <mergeCell ref="G871:I871"/>
    <mergeCell ref="J871:L871"/>
    <mergeCell ref="M871:P871"/>
    <mergeCell ref="Q871:Z871"/>
    <mergeCell ref="AA871:AC871"/>
    <mergeCell ref="AD871:AF871"/>
    <mergeCell ref="AG871:AJ871"/>
    <mergeCell ref="AK871:AM871"/>
    <mergeCell ref="AN871:AO871"/>
    <mergeCell ref="AP871:AS871"/>
    <mergeCell ref="AT871:AU871"/>
    <mergeCell ref="AV871:AY871"/>
    <mergeCell ref="AZ871:BC871"/>
    <mergeCell ref="BD871:BF871"/>
    <mergeCell ref="BG871:BI871"/>
    <mergeCell ref="E868:F868"/>
    <mergeCell ref="G868:I868"/>
    <mergeCell ref="J868:L868"/>
    <mergeCell ref="M868:P868"/>
    <mergeCell ref="Q868:Z868"/>
    <mergeCell ref="AA868:AC868"/>
    <mergeCell ref="AD868:AF868"/>
    <mergeCell ref="AG868:AJ868"/>
    <mergeCell ref="AK868:AM868"/>
    <mergeCell ref="AN868:AO868"/>
    <mergeCell ref="AP868:AS868"/>
    <mergeCell ref="AT868:AU868"/>
    <mergeCell ref="AV868:AY868"/>
    <mergeCell ref="AZ868:BC868"/>
    <mergeCell ref="BD868:BF868"/>
    <mergeCell ref="BG868:BI868"/>
    <mergeCell ref="E869:F869"/>
    <mergeCell ref="G869:I869"/>
    <mergeCell ref="J869:L869"/>
    <mergeCell ref="M869:P869"/>
    <mergeCell ref="Q869:Z869"/>
    <mergeCell ref="AA869:AC869"/>
    <mergeCell ref="AD869:AF869"/>
    <mergeCell ref="AG869:AJ869"/>
    <mergeCell ref="AK869:AM869"/>
    <mergeCell ref="AN869:AO869"/>
    <mergeCell ref="AP869:AS869"/>
    <mergeCell ref="AT869:AU869"/>
    <mergeCell ref="AV869:AY869"/>
    <mergeCell ref="AZ869:BC869"/>
    <mergeCell ref="BD869:BF869"/>
    <mergeCell ref="BG869:BI869"/>
    <mergeCell ref="E866:F866"/>
    <mergeCell ref="G866:I866"/>
    <mergeCell ref="J866:L866"/>
    <mergeCell ref="M866:P866"/>
    <mergeCell ref="Q866:Z866"/>
    <mergeCell ref="AA866:AC866"/>
    <mergeCell ref="AD866:AF866"/>
    <mergeCell ref="AG866:AJ866"/>
    <mergeCell ref="AK866:AM866"/>
    <mergeCell ref="AN866:AO866"/>
    <mergeCell ref="AP866:AS866"/>
    <mergeCell ref="AT866:AU866"/>
    <mergeCell ref="AV866:AY866"/>
    <mergeCell ref="AZ866:BC866"/>
    <mergeCell ref="BD866:BF866"/>
    <mergeCell ref="BG866:BI866"/>
    <mergeCell ref="E867:F867"/>
    <mergeCell ref="G867:I867"/>
    <mergeCell ref="J867:L867"/>
    <mergeCell ref="M867:P867"/>
    <mergeCell ref="Q867:Z867"/>
    <mergeCell ref="AA867:AC867"/>
    <mergeCell ref="AD867:AF867"/>
    <mergeCell ref="AG867:AJ867"/>
    <mergeCell ref="AK867:AM867"/>
    <mergeCell ref="AN867:AO867"/>
    <mergeCell ref="AP867:AS867"/>
    <mergeCell ref="AT867:AU867"/>
    <mergeCell ref="AV867:AY867"/>
    <mergeCell ref="AZ867:BC867"/>
    <mergeCell ref="BD867:BF867"/>
    <mergeCell ref="BG867:BI867"/>
    <mergeCell ref="E864:F864"/>
    <mergeCell ref="G864:I864"/>
    <mergeCell ref="J864:L864"/>
    <mergeCell ref="M864:P864"/>
    <mergeCell ref="Q864:Z864"/>
    <mergeCell ref="AA864:AC864"/>
    <mergeCell ref="AD864:AF864"/>
    <mergeCell ref="AG864:AJ864"/>
    <mergeCell ref="AK864:AM864"/>
    <mergeCell ref="AN864:AO864"/>
    <mergeCell ref="AP864:AS864"/>
    <mergeCell ref="AT864:AU864"/>
    <mergeCell ref="AV864:AY864"/>
    <mergeCell ref="AZ864:BC864"/>
    <mergeCell ref="BD864:BF864"/>
    <mergeCell ref="BG864:BI864"/>
    <mergeCell ref="E865:F865"/>
    <mergeCell ref="G865:I865"/>
    <mergeCell ref="J865:L865"/>
    <mergeCell ref="M865:P865"/>
    <mergeCell ref="Q865:Z865"/>
    <mergeCell ref="AA865:AC865"/>
    <mergeCell ref="AD865:AF865"/>
    <mergeCell ref="AG865:AJ865"/>
    <mergeCell ref="AK865:AM865"/>
    <mergeCell ref="AN865:AO865"/>
    <mergeCell ref="AP865:AS865"/>
    <mergeCell ref="AT865:AU865"/>
    <mergeCell ref="AV865:AY865"/>
    <mergeCell ref="AZ865:BC865"/>
    <mergeCell ref="BD865:BF865"/>
    <mergeCell ref="BG865:BI865"/>
    <mergeCell ref="E862:F862"/>
    <mergeCell ref="G862:I862"/>
    <mergeCell ref="J862:L862"/>
    <mergeCell ref="M862:P862"/>
    <mergeCell ref="Q862:Z862"/>
    <mergeCell ref="AA862:AC862"/>
    <mergeCell ref="AD862:AF862"/>
    <mergeCell ref="AG862:AJ862"/>
    <mergeCell ref="AK862:AM862"/>
    <mergeCell ref="AN862:AO862"/>
    <mergeCell ref="AP862:AS862"/>
    <mergeCell ref="AT862:AU862"/>
    <mergeCell ref="AV862:AY862"/>
    <mergeCell ref="AZ862:BC862"/>
    <mergeCell ref="BD862:BF862"/>
    <mergeCell ref="BG862:BI862"/>
    <mergeCell ref="E863:F863"/>
    <mergeCell ref="G863:I863"/>
    <mergeCell ref="J863:L863"/>
    <mergeCell ref="M863:P863"/>
    <mergeCell ref="Q863:Z863"/>
    <mergeCell ref="AA863:AC863"/>
    <mergeCell ref="AD863:AF863"/>
    <mergeCell ref="AG863:AJ863"/>
    <mergeCell ref="AK863:AM863"/>
    <mergeCell ref="AN863:AO863"/>
    <mergeCell ref="AP863:AS863"/>
    <mergeCell ref="AT863:AU863"/>
    <mergeCell ref="AV863:AY863"/>
    <mergeCell ref="AZ863:BC863"/>
    <mergeCell ref="BD863:BF863"/>
    <mergeCell ref="BG863:BI863"/>
    <mergeCell ref="E860:F860"/>
    <mergeCell ref="G860:I860"/>
    <mergeCell ref="J860:L860"/>
    <mergeCell ref="M860:P860"/>
    <mergeCell ref="Q860:Z860"/>
    <mergeCell ref="AA860:AC860"/>
    <mergeCell ref="AD860:AF860"/>
    <mergeCell ref="AG860:AJ860"/>
    <mergeCell ref="AK860:AM860"/>
    <mergeCell ref="AN860:AO860"/>
    <mergeCell ref="AP860:AS860"/>
    <mergeCell ref="AT860:AU860"/>
    <mergeCell ref="AV860:AY860"/>
    <mergeCell ref="AZ860:BC860"/>
    <mergeCell ref="BD860:BF860"/>
    <mergeCell ref="BG860:BI860"/>
    <mergeCell ref="E861:F861"/>
    <mergeCell ref="G861:I861"/>
    <mergeCell ref="J861:L861"/>
    <mergeCell ref="M861:P861"/>
    <mergeCell ref="Q861:Z861"/>
    <mergeCell ref="AA861:AC861"/>
    <mergeCell ref="AD861:AF861"/>
    <mergeCell ref="AG861:AJ861"/>
    <mergeCell ref="AK861:AM861"/>
    <mergeCell ref="AN861:AO861"/>
    <mergeCell ref="AP861:AS861"/>
    <mergeCell ref="AT861:AU861"/>
    <mergeCell ref="AV861:AY861"/>
    <mergeCell ref="AZ861:BC861"/>
    <mergeCell ref="BD861:BF861"/>
    <mergeCell ref="BG861:BI861"/>
    <mergeCell ref="E858:F858"/>
    <mergeCell ref="G858:I858"/>
    <mergeCell ref="J858:L858"/>
    <mergeCell ref="M858:P858"/>
    <mergeCell ref="Q858:Z858"/>
    <mergeCell ref="AA858:AC858"/>
    <mergeCell ref="AD858:AF858"/>
    <mergeCell ref="AG858:AJ858"/>
    <mergeCell ref="AK858:AM858"/>
    <mergeCell ref="AN858:AO858"/>
    <mergeCell ref="AP858:AS858"/>
    <mergeCell ref="AT858:AU858"/>
    <mergeCell ref="AV858:AY858"/>
    <mergeCell ref="AZ858:BC858"/>
    <mergeCell ref="BD858:BF858"/>
    <mergeCell ref="BG858:BI858"/>
    <mergeCell ref="E859:F859"/>
    <mergeCell ref="G859:I859"/>
    <mergeCell ref="J859:L859"/>
    <mergeCell ref="M859:P859"/>
    <mergeCell ref="Q859:Z859"/>
    <mergeCell ref="AA859:AC859"/>
    <mergeCell ref="AD859:AF859"/>
    <mergeCell ref="AG859:AJ859"/>
    <mergeCell ref="AK859:AM859"/>
    <mergeCell ref="AN859:AO859"/>
    <mergeCell ref="AP859:AS859"/>
    <mergeCell ref="AT859:AU859"/>
    <mergeCell ref="AV859:AY859"/>
    <mergeCell ref="AZ859:BC859"/>
    <mergeCell ref="BD859:BF859"/>
    <mergeCell ref="BG859:BI859"/>
    <mergeCell ref="E856:F856"/>
    <mergeCell ref="G856:I856"/>
    <mergeCell ref="J856:L856"/>
    <mergeCell ref="M856:P856"/>
    <mergeCell ref="Q856:Z856"/>
    <mergeCell ref="AA856:AC856"/>
    <mergeCell ref="AD856:AF856"/>
    <mergeCell ref="AG856:AJ856"/>
    <mergeCell ref="AK856:AM856"/>
    <mergeCell ref="AN856:AO856"/>
    <mergeCell ref="AP856:AS856"/>
    <mergeCell ref="AT856:AU856"/>
    <mergeCell ref="AV856:AY856"/>
    <mergeCell ref="AZ856:BC856"/>
    <mergeCell ref="BD856:BF856"/>
    <mergeCell ref="BG856:BI856"/>
    <mergeCell ref="E857:F857"/>
    <mergeCell ref="G857:I857"/>
    <mergeCell ref="J857:L857"/>
    <mergeCell ref="M857:P857"/>
    <mergeCell ref="Q857:Z857"/>
    <mergeCell ref="AA857:AC857"/>
    <mergeCell ref="AD857:AF857"/>
    <mergeCell ref="AG857:AJ857"/>
    <mergeCell ref="AK857:AM857"/>
    <mergeCell ref="AN857:AO857"/>
    <mergeCell ref="AP857:AS857"/>
    <mergeCell ref="AT857:AU857"/>
    <mergeCell ref="AV857:AY857"/>
    <mergeCell ref="AZ857:BC857"/>
    <mergeCell ref="BD857:BF857"/>
    <mergeCell ref="BG857:BI857"/>
    <mergeCell ref="E854:F854"/>
    <mergeCell ref="G854:I854"/>
    <mergeCell ref="J854:L854"/>
    <mergeCell ref="M854:P854"/>
    <mergeCell ref="Q854:Z854"/>
    <mergeCell ref="AA854:AC854"/>
    <mergeCell ref="AD854:AF854"/>
    <mergeCell ref="AG854:AJ854"/>
    <mergeCell ref="AK854:AM854"/>
    <mergeCell ref="AN854:AO854"/>
    <mergeCell ref="AP854:AS854"/>
    <mergeCell ref="AT854:AU854"/>
    <mergeCell ref="AV854:AY854"/>
    <mergeCell ref="AZ854:BC854"/>
    <mergeCell ref="BD854:BF854"/>
    <mergeCell ref="BG854:BI854"/>
    <mergeCell ref="E855:F855"/>
    <mergeCell ref="G855:I855"/>
    <mergeCell ref="J855:L855"/>
    <mergeCell ref="M855:P855"/>
    <mergeCell ref="Q855:Z855"/>
    <mergeCell ref="AA855:AC855"/>
    <mergeCell ref="AD855:AF855"/>
    <mergeCell ref="AG855:AJ855"/>
    <mergeCell ref="AK855:AM855"/>
    <mergeCell ref="AN855:AO855"/>
    <mergeCell ref="AP855:AS855"/>
    <mergeCell ref="AT855:AU855"/>
    <mergeCell ref="AV855:AY855"/>
    <mergeCell ref="AZ855:BC855"/>
    <mergeCell ref="BD855:BF855"/>
    <mergeCell ref="BG855:BI855"/>
    <mergeCell ref="E852:F852"/>
    <mergeCell ref="G852:I852"/>
    <mergeCell ref="J852:L852"/>
    <mergeCell ref="M852:P852"/>
    <mergeCell ref="Q852:Z852"/>
    <mergeCell ref="AA852:AC852"/>
    <mergeCell ref="AD852:AF852"/>
    <mergeCell ref="AG852:AJ852"/>
    <mergeCell ref="AK852:AM852"/>
    <mergeCell ref="AN852:AO852"/>
    <mergeCell ref="AP852:AS852"/>
    <mergeCell ref="AT852:AU852"/>
    <mergeCell ref="AV852:AY852"/>
    <mergeCell ref="AZ852:BC852"/>
    <mergeCell ref="BD852:BF852"/>
    <mergeCell ref="BG852:BI852"/>
    <mergeCell ref="E853:F853"/>
    <mergeCell ref="G853:I853"/>
    <mergeCell ref="J853:L853"/>
    <mergeCell ref="M853:P853"/>
    <mergeCell ref="Q853:Z853"/>
    <mergeCell ref="AA853:AC853"/>
    <mergeCell ref="AD853:AF853"/>
    <mergeCell ref="AG853:AJ853"/>
    <mergeCell ref="AK853:AM853"/>
    <mergeCell ref="AN853:AO853"/>
    <mergeCell ref="AP853:AS853"/>
    <mergeCell ref="AT853:AU853"/>
    <mergeCell ref="AV853:AY853"/>
    <mergeCell ref="AZ853:BC853"/>
    <mergeCell ref="BD853:BF853"/>
    <mergeCell ref="BG853:BI853"/>
    <mergeCell ref="E850:F850"/>
    <mergeCell ref="G850:I850"/>
    <mergeCell ref="J850:L850"/>
    <mergeCell ref="M850:P850"/>
    <mergeCell ref="Q850:Z850"/>
    <mergeCell ref="AA850:AC850"/>
    <mergeCell ref="AD850:AF850"/>
    <mergeCell ref="AG850:AJ850"/>
    <mergeCell ref="AK850:AM850"/>
    <mergeCell ref="AN850:AO850"/>
    <mergeCell ref="AP850:AS850"/>
    <mergeCell ref="AT850:AU850"/>
    <mergeCell ref="AV850:AY850"/>
    <mergeCell ref="AZ850:BC850"/>
    <mergeCell ref="BD850:BF850"/>
    <mergeCell ref="BG850:BI850"/>
    <mergeCell ref="E851:F851"/>
    <mergeCell ref="G851:I851"/>
    <mergeCell ref="J851:L851"/>
    <mergeCell ref="M851:P851"/>
    <mergeCell ref="Q851:Z851"/>
    <mergeCell ref="AA851:AC851"/>
    <mergeCell ref="AD851:AF851"/>
    <mergeCell ref="AG851:AJ851"/>
    <mergeCell ref="AK851:AM851"/>
    <mergeCell ref="AN851:AO851"/>
    <mergeCell ref="AP851:AS851"/>
    <mergeCell ref="AT851:AU851"/>
    <mergeCell ref="AV851:AY851"/>
    <mergeCell ref="AZ851:BC851"/>
    <mergeCell ref="BD851:BF851"/>
    <mergeCell ref="BG851:BI851"/>
    <mergeCell ref="E848:F848"/>
    <mergeCell ref="G848:I848"/>
    <mergeCell ref="J848:L848"/>
    <mergeCell ref="M848:P848"/>
    <mergeCell ref="Q848:Z848"/>
    <mergeCell ref="AA848:AC848"/>
    <mergeCell ref="AD848:AF848"/>
    <mergeCell ref="AG848:AJ848"/>
    <mergeCell ref="AK848:AM848"/>
    <mergeCell ref="AN848:AO848"/>
    <mergeCell ref="AP848:AS848"/>
    <mergeCell ref="AT848:AU848"/>
    <mergeCell ref="AV848:AY848"/>
    <mergeCell ref="AZ848:BC848"/>
    <mergeCell ref="BD848:BF848"/>
    <mergeCell ref="BG848:BI848"/>
    <mergeCell ref="E849:F849"/>
    <mergeCell ref="G849:I849"/>
    <mergeCell ref="J849:L849"/>
    <mergeCell ref="M849:P849"/>
    <mergeCell ref="Q849:Z849"/>
    <mergeCell ref="AA849:AC849"/>
    <mergeCell ref="AD849:AF849"/>
    <mergeCell ref="AG849:AJ849"/>
    <mergeCell ref="AK849:AM849"/>
    <mergeCell ref="AN849:AO849"/>
    <mergeCell ref="AP849:AS849"/>
    <mergeCell ref="AT849:AU849"/>
    <mergeCell ref="AV849:AY849"/>
    <mergeCell ref="AZ849:BC849"/>
    <mergeCell ref="BD849:BF849"/>
    <mergeCell ref="BG849:BI849"/>
    <mergeCell ref="E846:F846"/>
    <mergeCell ref="G846:I846"/>
    <mergeCell ref="J846:L846"/>
    <mergeCell ref="M846:P846"/>
    <mergeCell ref="Q846:Z846"/>
    <mergeCell ref="AA846:AC846"/>
    <mergeCell ref="AD846:AF846"/>
    <mergeCell ref="AG846:AJ846"/>
    <mergeCell ref="AK846:AM846"/>
    <mergeCell ref="AN846:AO846"/>
    <mergeCell ref="AP846:AS846"/>
    <mergeCell ref="AT846:AU846"/>
    <mergeCell ref="AV846:AY846"/>
    <mergeCell ref="AZ846:BC846"/>
    <mergeCell ref="BD846:BF846"/>
    <mergeCell ref="BG846:BI846"/>
    <mergeCell ref="E847:F847"/>
    <mergeCell ref="G847:I847"/>
    <mergeCell ref="J847:L847"/>
    <mergeCell ref="M847:P847"/>
    <mergeCell ref="Q847:Z847"/>
    <mergeCell ref="AA847:AC847"/>
    <mergeCell ref="AD847:AF847"/>
    <mergeCell ref="AG847:AJ847"/>
    <mergeCell ref="AK847:AM847"/>
    <mergeCell ref="AN847:AO847"/>
    <mergeCell ref="AP847:AS847"/>
    <mergeCell ref="AT847:AU847"/>
    <mergeCell ref="AV847:AY847"/>
    <mergeCell ref="AZ847:BC847"/>
    <mergeCell ref="BD847:BF847"/>
    <mergeCell ref="BG847:BI847"/>
    <mergeCell ref="E844:F844"/>
    <mergeCell ref="G844:I844"/>
    <mergeCell ref="J844:L844"/>
    <mergeCell ref="M844:P844"/>
    <mergeCell ref="Q844:Z844"/>
    <mergeCell ref="AA844:AC844"/>
    <mergeCell ref="AD844:AF844"/>
    <mergeCell ref="AG844:AJ844"/>
    <mergeCell ref="AK844:AM844"/>
    <mergeCell ref="AN844:AO844"/>
    <mergeCell ref="AP844:AS844"/>
    <mergeCell ref="AT844:AU844"/>
    <mergeCell ref="AV844:AY844"/>
    <mergeCell ref="AZ844:BC844"/>
    <mergeCell ref="BD844:BF844"/>
    <mergeCell ref="BG844:BI844"/>
    <mergeCell ref="E845:F845"/>
    <mergeCell ref="G845:I845"/>
    <mergeCell ref="J845:L845"/>
    <mergeCell ref="M845:P845"/>
    <mergeCell ref="Q845:Z845"/>
    <mergeCell ref="AA845:AC845"/>
    <mergeCell ref="AD845:AF845"/>
    <mergeCell ref="AG845:AJ845"/>
    <mergeCell ref="AK845:AM845"/>
    <mergeCell ref="AN845:AO845"/>
    <mergeCell ref="AP845:AS845"/>
    <mergeCell ref="AT845:AU845"/>
    <mergeCell ref="AV845:AY845"/>
    <mergeCell ref="AZ845:BC845"/>
    <mergeCell ref="BD845:BF845"/>
    <mergeCell ref="BG845:BI845"/>
    <mergeCell ref="E842:F842"/>
    <mergeCell ref="G842:I842"/>
    <mergeCell ref="J842:L842"/>
    <mergeCell ref="M842:P842"/>
    <mergeCell ref="Q842:Z842"/>
    <mergeCell ref="AA842:AC842"/>
    <mergeCell ref="AD842:AF842"/>
    <mergeCell ref="AG842:AJ842"/>
    <mergeCell ref="AK842:AM842"/>
    <mergeCell ref="AN842:AO842"/>
    <mergeCell ref="AP842:AS842"/>
    <mergeCell ref="AT842:AU842"/>
    <mergeCell ref="AV842:AY842"/>
    <mergeCell ref="AZ842:BC842"/>
    <mergeCell ref="BD842:BF842"/>
    <mergeCell ref="BG842:BI842"/>
    <mergeCell ref="E843:F843"/>
    <mergeCell ref="G843:I843"/>
    <mergeCell ref="J843:L843"/>
    <mergeCell ref="M843:P843"/>
    <mergeCell ref="Q843:Z843"/>
    <mergeCell ref="AA843:AC843"/>
    <mergeCell ref="AD843:AF843"/>
    <mergeCell ref="AG843:AJ843"/>
    <mergeCell ref="AK843:AM843"/>
    <mergeCell ref="AN843:AO843"/>
    <mergeCell ref="AP843:AS843"/>
    <mergeCell ref="AT843:AU843"/>
    <mergeCell ref="AV843:AY843"/>
    <mergeCell ref="AZ843:BC843"/>
    <mergeCell ref="BD843:BF843"/>
    <mergeCell ref="BG843:BI843"/>
    <mergeCell ref="E840:F840"/>
    <mergeCell ref="G840:I840"/>
    <mergeCell ref="J840:L840"/>
    <mergeCell ref="M840:P840"/>
    <mergeCell ref="Q840:Z840"/>
    <mergeCell ref="AA840:AC840"/>
    <mergeCell ref="AD840:AF840"/>
    <mergeCell ref="AG840:AJ840"/>
    <mergeCell ref="AK840:AM840"/>
    <mergeCell ref="AN840:AO840"/>
    <mergeCell ref="AP840:AS840"/>
    <mergeCell ref="AT840:AU840"/>
    <mergeCell ref="AV840:AY840"/>
    <mergeCell ref="AZ840:BC840"/>
    <mergeCell ref="BD840:BF840"/>
    <mergeCell ref="BG840:BI840"/>
    <mergeCell ref="E841:F841"/>
    <mergeCell ref="G841:I841"/>
    <mergeCell ref="J841:L841"/>
    <mergeCell ref="M841:P841"/>
    <mergeCell ref="Q841:Z841"/>
    <mergeCell ref="AA841:AC841"/>
    <mergeCell ref="AD841:AF841"/>
    <mergeCell ref="AG841:AJ841"/>
    <mergeCell ref="AK841:AM841"/>
    <mergeCell ref="AN841:AO841"/>
    <mergeCell ref="AP841:AS841"/>
    <mergeCell ref="AT841:AU841"/>
    <mergeCell ref="AV841:AY841"/>
    <mergeCell ref="AZ841:BC841"/>
    <mergeCell ref="BD841:BF841"/>
    <mergeCell ref="BG841:BI841"/>
    <mergeCell ref="E838:F838"/>
    <mergeCell ref="G838:I838"/>
    <mergeCell ref="J838:L838"/>
    <mergeCell ref="M838:P838"/>
    <mergeCell ref="Q838:Z838"/>
    <mergeCell ref="AA838:AC838"/>
    <mergeCell ref="AD838:AF838"/>
    <mergeCell ref="AG838:AJ838"/>
    <mergeCell ref="AK838:AM838"/>
    <mergeCell ref="AN838:AO838"/>
    <mergeCell ref="AP838:AS838"/>
    <mergeCell ref="AT838:AU838"/>
    <mergeCell ref="AV838:AY838"/>
    <mergeCell ref="AZ838:BC838"/>
    <mergeCell ref="BD838:BF838"/>
    <mergeCell ref="BG838:BI838"/>
    <mergeCell ref="E839:F839"/>
    <mergeCell ref="G839:I839"/>
    <mergeCell ref="J839:L839"/>
    <mergeCell ref="M839:P839"/>
    <mergeCell ref="Q839:Z839"/>
    <mergeCell ref="AA839:AC839"/>
    <mergeCell ref="AD839:AF839"/>
    <mergeCell ref="AG839:AJ839"/>
    <mergeCell ref="AK839:AM839"/>
    <mergeCell ref="AN839:AO839"/>
    <mergeCell ref="AP839:AS839"/>
    <mergeCell ref="AT839:AU839"/>
    <mergeCell ref="AV839:AY839"/>
    <mergeCell ref="AZ839:BC839"/>
    <mergeCell ref="BD839:BF839"/>
    <mergeCell ref="BG839:BI839"/>
    <mergeCell ref="E836:F836"/>
    <mergeCell ref="G836:I836"/>
    <mergeCell ref="J836:L836"/>
    <mergeCell ref="M836:P836"/>
    <mergeCell ref="Q836:Z836"/>
    <mergeCell ref="AA836:AC836"/>
    <mergeCell ref="AD836:AF836"/>
    <mergeCell ref="AG836:AJ836"/>
    <mergeCell ref="AK836:AM836"/>
    <mergeCell ref="AN836:AO836"/>
    <mergeCell ref="AP836:AS836"/>
    <mergeCell ref="AT836:AU836"/>
    <mergeCell ref="AV836:AY836"/>
    <mergeCell ref="AZ836:BC836"/>
    <mergeCell ref="BD836:BF836"/>
    <mergeCell ref="BG836:BI836"/>
    <mergeCell ref="E837:F837"/>
    <mergeCell ref="G837:I837"/>
    <mergeCell ref="J837:L837"/>
    <mergeCell ref="M837:P837"/>
    <mergeCell ref="Q837:Z837"/>
    <mergeCell ref="AA837:AC837"/>
    <mergeCell ref="AD837:AF837"/>
    <mergeCell ref="AG837:AJ837"/>
    <mergeCell ref="AK837:AM837"/>
    <mergeCell ref="AN837:AO837"/>
    <mergeCell ref="AP837:AS837"/>
    <mergeCell ref="AT837:AU837"/>
    <mergeCell ref="AV837:AY837"/>
    <mergeCell ref="AZ837:BC837"/>
    <mergeCell ref="BD837:BF837"/>
    <mergeCell ref="BG837:BI837"/>
    <mergeCell ref="E834:F834"/>
    <mergeCell ref="G834:I834"/>
    <mergeCell ref="J834:L834"/>
    <mergeCell ref="M834:P834"/>
    <mergeCell ref="Q834:Z834"/>
    <mergeCell ref="AA834:AC834"/>
    <mergeCell ref="AD834:AF834"/>
    <mergeCell ref="AG834:AJ834"/>
    <mergeCell ref="AK834:AM834"/>
    <mergeCell ref="AN834:AO834"/>
    <mergeCell ref="AP834:AS834"/>
    <mergeCell ref="AT834:AU834"/>
    <mergeCell ref="AV834:AY834"/>
    <mergeCell ref="AZ834:BC834"/>
    <mergeCell ref="BD834:BF834"/>
    <mergeCell ref="BG834:BI834"/>
    <mergeCell ref="E835:F835"/>
    <mergeCell ref="G835:I835"/>
    <mergeCell ref="J835:L835"/>
    <mergeCell ref="M835:P835"/>
    <mergeCell ref="Q835:Z835"/>
    <mergeCell ref="AA835:AC835"/>
    <mergeCell ref="AD835:AF835"/>
    <mergeCell ref="AG835:AJ835"/>
    <mergeCell ref="AK835:AM835"/>
    <mergeCell ref="AN835:AO835"/>
    <mergeCell ref="AP835:AS835"/>
    <mergeCell ref="AT835:AU835"/>
    <mergeCell ref="AV835:AY835"/>
    <mergeCell ref="AZ835:BC835"/>
    <mergeCell ref="BD835:BF835"/>
    <mergeCell ref="BG835:BI835"/>
    <mergeCell ref="E832:F832"/>
    <mergeCell ref="G832:I832"/>
    <mergeCell ref="J832:L832"/>
    <mergeCell ref="M832:P832"/>
    <mergeCell ref="Q832:Z832"/>
    <mergeCell ref="AA832:AC832"/>
    <mergeCell ref="AD832:AF832"/>
    <mergeCell ref="AG832:AJ832"/>
    <mergeCell ref="AK832:AM832"/>
    <mergeCell ref="AN832:AO832"/>
    <mergeCell ref="AP832:AS832"/>
    <mergeCell ref="AT832:AU832"/>
    <mergeCell ref="AV832:AY832"/>
    <mergeCell ref="AZ832:BC832"/>
    <mergeCell ref="BD832:BF832"/>
    <mergeCell ref="BG832:BI832"/>
    <mergeCell ref="E833:F833"/>
    <mergeCell ref="G833:I833"/>
    <mergeCell ref="J833:L833"/>
    <mergeCell ref="M833:P833"/>
    <mergeCell ref="Q833:Z833"/>
    <mergeCell ref="AA833:AC833"/>
    <mergeCell ref="AD833:AF833"/>
    <mergeCell ref="AG833:AJ833"/>
    <mergeCell ref="AK833:AM833"/>
    <mergeCell ref="AN833:AO833"/>
    <mergeCell ref="AP833:AS833"/>
    <mergeCell ref="AT833:AU833"/>
    <mergeCell ref="AV833:AY833"/>
    <mergeCell ref="AZ833:BC833"/>
    <mergeCell ref="BD833:BF833"/>
    <mergeCell ref="BG833:BI833"/>
    <mergeCell ref="E830:F830"/>
    <mergeCell ref="G830:I830"/>
    <mergeCell ref="J830:L830"/>
    <mergeCell ref="M830:P830"/>
    <mergeCell ref="Q830:Z830"/>
    <mergeCell ref="AA830:AC830"/>
    <mergeCell ref="AD830:AF830"/>
    <mergeCell ref="AG830:AJ830"/>
    <mergeCell ref="AK830:AM830"/>
    <mergeCell ref="AN830:AO830"/>
    <mergeCell ref="AP830:AS830"/>
    <mergeCell ref="AT830:AU830"/>
    <mergeCell ref="AV830:AY830"/>
    <mergeCell ref="AZ830:BC830"/>
    <mergeCell ref="BD830:BF830"/>
    <mergeCell ref="BG830:BI830"/>
    <mergeCell ref="E831:F831"/>
    <mergeCell ref="G831:I831"/>
    <mergeCell ref="J831:L831"/>
    <mergeCell ref="M831:P831"/>
    <mergeCell ref="Q831:Z831"/>
    <mergeCell ref="AA831:AC831"/>
    <mergeCell ref="AD831:AF831"/>
    <mergeCell ref="AG831:AJ831"/>
    <mergeCell ref="AK831:AM831"/>
    <mergeCell ref="AN831:AO831"/>
    <mergeCell ref="AP831:AS831"/>
    <mergeCell ref="AT831:AU831"/>
    <mergeCell ref="AV831:AY831"/>
    <mergeCell ref="AZ831:BC831"/>
    <mergeCell ref="BD831:BF831"/>
    <mergeCell ref="BG831:BI831"/>
    <mergeCell ref="E828:F828"/>
    <mergeCell ref="G828:I828"/>
    <mergeCell ref="J828:L828"/>
    <mergeCell ref="M828:P828"/>
    <mergeCell ref="Q828:Z828"/>
    <mergeCell ref="AA828:AC828"/>
    <mergeCell ref="AD828:AF828"/>
    <mergeCell ref="AG828:AJ828"/>
    <mergeCell ref="AK828:AM828"/>
    <mergeCell ref="AN828:AO828"/>
    <mergeCell ref="AP828:AS828"/>
    <mergeCell ref="AT828:AU828"/>
    <mergeCell ref="AV828:AY828"/>
    <mergeCell ref="AZ828:BC828"/>
    <mergeCell ref="BD828:BF828"/>
    <mergeCell ref="BG828:BI828"/>
    <mergeCell ref="E829:F829"/>
    <mergeCell ref="G829:I829"/>
    <mergeCell ref="J829:L829"/>
    <mergeCell ref="M829:P829"/>
    <mergeCell ref="Q829:Z829"/>
    <mergeCell ref="AA829:AC829"/>
    <mergeCell ref="AD829:AF829"/>
    <mergeCell ref="AG829:AJ829"/>
    <mergeCell ref="AK829:AM829"/>
    <mergeCell ref="AN829:AO829"/>
    <mergeCell ref="AP829:AS829"/>
    <mergeCell ref="AT829:AU829"/>
    <mergeCell ref="AV829:AY829"/>
    <mergeCell ref="AZ829:BC829"/>
    <mergeCell ref="BD829:BF829"/>
    <mergeCell ref="BG829:BI829"/>
    <mergeCell ref="E826:F826"/>
    <mergeCell ref="G826:I826"/>
    <mergeCell ref="J826:L826"/>
    <mergeCell ref="M826:P826"/>
    <mergeCell ref="Q826:Z826"/>
    <mergeCell ref="AA826:AC826"/>
    <mergeCell ref="AD826:AF826"/>
    <mergeCell ref="AG826:AJ826"/>
    <mergeCell ref="AK826:AM826"/>
    <mergeCell ref="AN826:AO826"/>
    <mergeCell ref="AP826:AS826"/>
    <mergeCell ref="AT826:AU826"/>
    <mergeCell ref="AV826:AY826"/>
    <mergeCell ref="AZ826:BC826"/>
    <mergeCell ref="BD826:BF826"/>
    <mergeCell ref="BG826:BI826"/>
    <mergeCell ref="E827:F827"/>
    <mergeCell ref="G827:I827"/>
    <mergeCell ref="J827:L827"/>
    <mergeCell ref="M827:P827"/>
    <mergeCell ref="Q827:Z827"/>
    <mergeCell ref="AA827:AC827"/>
    <mergeCell ref="AD827:AF827"/>
    <mergeCell ref="AG827:AJ827"/>
    <mergeCell ref="AK827:AM827"/>
    <mergeCell ref="AN827:AO827"/>
    <mergeCell ref="AP827:AS827"/>
    <mergeCell ref="AT827:AU827"/>
    <mergeCell ref="AV827:AY827"/>
    <mergeCell ref="AZ827:BC827"/>
    <mergeCell ref="BD827:BF827"/>
    <mergeCell ref="BG827:BI827"/>
    <mergeCell ref="E824:F824"/>
    <mergeCell ref="G824:I824"/>
    <mergeCell ref="J824:L824"/>
    <mergeCell ref="M824:P824"/>
    <mergeCell ref="Q824:Z824"/>
    <mergeCell ref="AA824:AC824"/>
    <mergeCell ref="AD824:AF824"/>
    <mergeCell ref="AG824:AJ824"/>
    <mergeCell ref="AK824:AM824"/>
    <mergeCell ref="AN824:AO824"/>
    <mergeCell ref="AP824:AS824"/>
    <mergeCell ref="AT824:AU824"/>
    <mergeCell ref="AV824:AY824"/>
    <mergeCell ref="AZ824:BC824"/>
    <mergeCell ref="BD824:BF824"/>
    <mergeCell ref="BG824:BI824"/>
    <mergeCell ref="E825:F825"/>
    <mergeCell ref="G825:I825"/>
    <mergeCell ref="J825:L825"/>
    <mergeCell ref="M825:P825"/>
    <mergeCell ref="Q825:Z825"/>
    <mergeCell ref="AA825:AC825"/>
    <mergeCell ref="AD825:AF825"/>
    <mergeCell ref="AG825:AJ825"/>
    <mergeCell ref="AK825:AM825"/>
    <mergeCell ref="AN825:AO825"/>
    <mergeCell ref="AP825:AS825"/>
    <mergeCell ref="AT825:AU825"/>
    <mergeCell ref="AV825:AY825"/>
    <mergeCell ref="AZ825:BC825"/>
    <mergeCell ref="BD825:BF825"/>
    <mergeCell ref="BG825:BI825"/>
    <mergeCell ref="E822:F822"/>
    <mergeCell ref="G822:I822"/>
    <mergeCell ref="J822:L822"/>
    <mergeCell ref="M822:P822"/>
    <mergeCell ref="Q822:Z822"/>
    <mergeCell ref="AA822:AC822"/>
    <mergeCell ref="AD822:AF822"/>
    <mergeCell ref="AG822:AJ822"/>
    <mergeCell ref="AK822:AM822"/>
    <mergeCell ref="AN822:AO822"/>
    <mergeCell ref="AP822:AS822"/>
    <mergeCell ref="AT822:AU822"/>
    <mergeCell ref="AV822:AY822"/>
    <mergeCell ref="AZ822:BC822"/>
    <mergeCell ref="BD822:BF822"/>
    <mergeCell ref="BG822:BI822"/>
    <mergeCell ref="E823:F823"/>
    <mergeCell ref="G823:I823"/>
    <mergeCell ref="J823:L823"/>
    <mergeCell ref="M823:P823"/>
    <mergeCell ref="Q823:Z823"/>
    <mergeCell ref="AA823:AC823"/>
    <mergeCell ref="AD823:AF823"/>
    <mergeCell ref="AG823:AJ823"/>
    <mergeCell ref="AK823:AM823"/>
    <mergeCell ref="AN823:AO823"/>
    <mergeCell ref="AP823:AS823"/>
    <mergeCell ref="AT823:AU823"/>
    <mergeCell ref="AV823:AY823"/>
    <mergeCell ref="AZ823:BC823"/>
    <mergeCell ref="BD823:BF823"/>
    <mergeCell ref="BG823:BI823"/>
    <mergeCell ref="E820:F820"/>
    <mergeCell ref="G820:I820"/>
    <mergeCell ref="J820:L820"/>
    <mergeCell ref="M820:P820"/>
    <mergeCell ref="Q820:Z820"/>
    <mergeCell ref="AA820:AC820"/>
    <mergeCell ref="AD820:AF820"/>
    <mergeCell ref="AG820:AJ820"/>
    <mergeCell ref="AK820:AM820"/>
    <mergeCell ref="AN820:AO820"/>
    <mergeCell ref="AP820:AS820"/>
    <mergeCell ref="AT820:AU820"/>
    <mergeCell ref="AV820:AY820"/>
    <mergeCell ref="AZ820:BC820"/>
    <mergeCell ref="BD820:BF820"/>
    <mergeCell ref="BG820:BI820"/>
    <mergeCell ref="E821:F821"/>
    <mergeCell ref="G821:I821"/>
    <mergeCell ref="J821:L821"/>
    <mergeCell ref="M821:P821"/>
    <mergeCell ref="Q821:Z821"/>
    <mergeCell ref="AA821:AC821"/>
    <mergeCell ref="AD821:AF821"/>
    <mergeCell ref="AG821:AJ821"/>
    <mergeCell ref="AK821:AM821"/>
    <mergeCell ref="AN821:AO821"/>
    <mergeCell ref="AP821:AS821"/>
    <mergeCell ref="AT821:AU821"/>
    <mergeCell ref="AV821:AY821"/>
    <mergeCell ref="AZ821:BC821"/>
    <mergeCell ref="BD821:BF821"/>
    <mergeCell ref="BG821:BI821"/>
    <mergeCell ref="E818:F818"/>
    <mergeCell ref="G818:I818"/>
    <mergeCell ref="J818:L818"/>
    <mergeCell ref="M818:P818"/>
    <mergeCell ref="Q818:Z818"/>
    <mergeCell ref="AA818:AC818"/>
    <mergeCell ref="AD818:AF818"/>
    <mergeCell ref="AG818:AJ818"/>
    <mergeCell ref="AK818:AM818"/>
    <mergeCell ref="AN818:AO818"/>
    <mergeCell ref="AP818:AS818"/>
    <mergeCell ref="AT818:AU818"/>
    <mergeCell ref="AV818:AY818"/>
    <mergeCell ref="AZ818:BC818"/>
    <mergeCell ref="BD818:BF818"/>
    <mergeCell ref="BG818:BI818"/>
    <mergeCell ref="E819:F819"/>
    <mergeCell ref="G819:I819"/>
    <mergeCell ref="J819:L819"/>
    <mergeCell ref="M819:P819"/>
    <mergeCell ref="Q819:Z819"/>
    <mergeCell ref="AA819:AC819"/>
    <mergeCell ref="AD819:AF819"/>
    <mergeCell ref="AG819:AJ819"/>
    <mergeCell ref="AK819:AM819"/>
    <mergeCell ref="AN819:AO819"/>
    <mergeCell ref="AP819:AS819"/>
    <mergeCell ref="AT819:AU819"/>
    <mergeCell ref="AV819:AY819"/>
    <mergeCell ref="AZ819:BC819"/>
    <mergeCell ref="BD819:BF819"/>
    <mergeCell ref="BG819:BI819"/>
    <mergeCell ref="E816:F816"/>
    <mergeCell ref="G816:I816"/>
    <mergeCell ref="J816:L816"/>
    <mergeCell ref="M816:P816"/>
    <mergeCell ref="Q816:Z816"/>
    <mergeCell ref="AA816:AC816"/>
    <mergeCell ref="AD816:AF816"/>
    <mergeCell ref="AG816:AJ816"/>
    <mergeCell ref="AK816:AM816"/>
    <mergeCell ref="AN816:AO816"/>
    <mergeCell ref="AP816:AS816"/>
    <mergeCell ref="AT816:AU816"/>
    <mergeCell ref="AV816:AY816"/>
    <mergeCell ref="AZ816:BC816"/>
    <mergeCell ref="BD816:BF816"/>
    <mergeCell ref="BG816:BI816"/>
    <mergeCell ref="E817:F817"/>
    <mergeCell ref="G817:I817"/>
    <mergeCell ref="J817:L817"/>
    <mergeCell ref="M817:P817"/>
    <mergeCell ref="Q817:Z817"/>
    <mergeCell ref="AA817:AC817"/>
    <mergeCell ref="AD817:AF817"/>
    <mergeCell ref="AG817:AJ817"/>
    <mergeCell ref="AK817:AM817"/>
    <mergeCell ref="AN817:AO817"/>
    <mergeCell ref="AP817:AS817"/>
    <mergeCell ref="AT817:AU817"/>
    <mergeCell ref="AV817:AY817"/>
    <mergeCell ref="AZ817:BC817"/>
    <mergeCell ref="BD817:BF817"/>
    <mergeCell ref="BG817:BI817"/>
    <mergeCell ref="E814:F814"/>
    <mergeCell ref="G814:I814"/>
    <mergeCell ref="J814:L814"/>
    <mergeCell ref="M814:P814"/>
    <mergeCell ref="Q814:Z814"/>
    <mergeCell ref="AA814:AC814"/>
    <mergeCell ref="AD814:AF814"/>
    <mergeCell ref="AG814:AJ814"/>
    <mergeCell ref="AK814:AM814"/>
    <mergeCell ref="AN814:AO814"/>
    <mergeCell ref="AP814:AS814"/>
    <mergeCell ref="AT814:AU814"/>
    <mergeCell ref="AV814:AY814"/>
    <mergeCell ref="AZ814:BC814"/>
    <mergeCell ref="BD814:BF814"/>
    <mergeCell ref="BG814:BI814"/>
    <mergeCell ref="E815:F815"/>
    <mergeCell ref="G815:I815"/>
    <mergeCell ref="J815:L815"/>
    <mergeCell ref="M815:P815"/>
    <mergeCell ref="Q815:Z815"/>
    <mergeCell ref="AA815:AC815"/>
    <mergeCell ref="AD815:AF815"/>
    <mergeCell ref="AG815:AJ815"/>
    <mergeCell ref="AK815:AM815"/>
    <mergeCell ref="AN815:AO815"/>
    <mergeCell ref="AP815:AS815"/>
    <mergeCell ref="AT815:AU815"/>
    <mergeCell ref="AV815:AY815"/>
    <mergeCell ref="AZ815:BC815"/>
    <mergeCell ref="BD815:BF815"/>
    <mergeCell ref="BG815:BI815"/>
    <mergeCell ref="E812:F812"/>
    <mergeCell ref="G812:I812"/>
    <mergeCell ref="J812:L812"/>
    <mergeCell ref="M812:P812"/>
    <mergeCell ref="Q812:Z812"/>
    <mergeCell ref="AA812:AC812"/>
    <mergeCell ref="AD812:AF812"/>
    <mergeCell ref="AG812:AJ812"/>
    <mergeCell ref="AK812:AM812"/>
    <mergeCell ref="AN812:AO812"/>
    <mergeCell ref="AP812:AS812"/>
    <mergeCell ref="AT812:AU812"/>
    <mergeCell ref="AV812:AY812"/>
    <mergeCell ref="AZ812:BC812"/>
    <mergeCell ref="BD812:BF812"/>
    <mergeCell ref="BG812:BI812"/>
    <mergeCell ref="E813:F813"/>
    <mergeCell ref="G813:I813"/>
    <mergeCell ref="J813:L813"/>
    <mergeCell ref="M813:P813"/>
    <mergeCell ref="Q813:Z813"/>
    <mergeCell ref="AA813:AC813"/>
    <mergeCell ref="AD813:AF813"/>
    <mergeCell ref="AG813:AJ813"/>
    <mergeCell ref="AK813:AM813"/>
    <mergeCell ref="AN813:AO813"/>
    <mergeCell ref="AP813:AS813"/>
    <mergeCell ref="AT813:AU813"/>
    <mergeCell ref="AV813:AY813"/>
    <mergeCell ref="AZ813:BC813"/>
    <mergeCell ref="BD813:BF813"/>
    <mergeCell ref="BG813:BI813"/>
    <mergeCell ref="E810:F810"/>
    <mergeCell ref="G810:I810"/>
    <mergeCell ref="J810:L810"/>
    <mergeCell ref="M810:P810"/>
    <mergeCell ref="Q810:Z810"/>
    <mergeCell ref="AA810:AC810"/>
    <mergeCell ref="AD810:AF810"/>
    <mergeCell ref="AG810:AJ810"/>
    <mergeCell ref="AK810:AM810"/>
    <mergeCell ref="AN810:AO810"/>
    <mergeCell ref="AP810:AS810"/>
    <mergeCell ref="AT810:AU810"/>
    <mergeCell ref="AV810:AY810"/>
    <mergeCell ref="AZ810:BC810"/>
    <mergeCell ref="BD810:BF810"/>
    <mergeCell ref="BG810:BI810"/>
    <mergeCell ref="E811:F811"/>
    <mergeCell ref="G811:I811"/>
    <mergeCell ref="J811:L811"/>
    <mergeCell ref="M811:P811"/>
    <mergeCell ref="Q811:Z811"/>
    <mergeCell ref="AA811:AC811"/>
    <mergeCell ref="AD811:AF811"/>
    <mergeCell ref="AG811:AJ811"/>
    <mergeCell ref="AK811:AM811"/>
    <mergeCell ref="AN811:AO811"/>
    <mergeCell ref="AP811:AS811"/>
    <mergeCell ref="AT811:AU811"/>
    <mergeCell ref="AV811:AY811"/>
    <mergeCell ref="AZ811:BC811"/>
    <mergeCell ref="BD811:BF811"/>
    <mergeCell ref="BG811:BI811"/>
    <mergeCell ref="E808:F808"/>
    <mergeCell ref="G808:I808"/>
    <mergeCell ref="J808:L808"/>
    <mergeCell ref="M808:P808"/>
    <mergeCell ref="Q808:Z808"/>
    <mergeCell ref="AA808:AC808"/>
    <mergeCell ref="AD808:AF808"/>
    <mergeCell ref="AG808:AJ808"/>
    <mergeCell ref="AK808:AM808"/>
    <mergeCell ref="AN808:AO808"/>
    <mergeCell ref="AP808:AS808"/>
    <mergeCell ref="AT808:AU808"/>
    <mergeCell ref="AV808:AY808"/>
    <mergeCell ref="AZ808:BC808"/>
    <mergeCell ref="BD808:BF808"/>
    <mergeCell ref="BG808:BI808"/>
    <mergeCell ref="E809:F809"/>
    <mergeCell ref="G809:I809"/>
    <mergeCell ref="J809:L809"/>
    <mergeCell ref="M809:P809"/>
    <mergeCell ref="Q809:Z809"/>
    <mergeCell ref="AA809:AC809"/>
    <mergeCell ref="AD809:AF809"/>
    <mergeCell ref="AG809:AJ809"/>
    <mergeCell ref="AK809:AM809"/>
    <mergeCell ref="AN809:AO809"/>
    <mergeCell ref="AP809:AS809"/>
    <mergeCell ref="AT809:AU809"/>
    <mergeCell ref="AV809:AY809"/>
    <mergeCell ref="AZ809:BC809"/>
    <mergeCell ref="BD809:BF809"/>
    <mergeCell ref="BG809:BI809"/>
    <mergeCell ref="E806:F806"/>
    <mergeCell ref="G806:I806"/>
    <mergeCell ref="J806:L806"/>
    <mergeCell ref="M806:P806"/>
    <mergeCell ref="Q806:Z806"/>
    <mergeCell ref="AA806:AC806"/>
    <mergeCell ref="AD806:AF806"/>
    <mergeCell ref="AG806:AJ806"/>
    <mergeCell ref="AK806:AM806"/>
    <mergeCell ref="AN806:AO806"/>
    <mergeCell ref="AP806:AS806"/>
    <mergeCell ref="AT806:AU806"/>
    <mergeCell ref="AV806:AY806"/>
    <mergeCell ref="AZ806:BC806"/>
    <mergeCell ref="BD806:BF806"/>
    <mergeCell ref="BG806:BI806"/>
    <mergeCell ref="E807:F807"/>
    <mergeCell ref="G807:I807"/>
    <mergeCell ref="J807:L807"/>
    <mergeCell ref="M807:P807"/>
    <mergeCell ref="Q807:Z807"/>
    <mergeCell ref="AA807:AC807"/>
    <mergeCell ref="AD807:AF807"/>
    <mergeCell ref="AG807:AJ807"/>
    <mergeCell ref="AK807:AM807"/>
    <mergeCell ref="AN807:AO807"/>
    <mergeCell ref="AP807:AS807"/>
    <mergeCell ref="AT807:AU807"/>
    <mergeCell ref="AV807:AY807"/>
    <mergeCell ref="AZ807:BC807"/>
    <mergeCell ref="BD807:BF807"/>
    <mergeCell ref="BG807:BI807"/>
    <mergeCell ref="E804:F804"/>
    <mergeCell ref="G804:I804"/>
    <mergeCell ref="J804:L804"/>
    <mergeCell ref="M804:P804"/>
    <mergeCell ref="Q804:Z804"/>
    <mergeCell ref="AA804:AC804"/>
    <mergeCell ref="AD804:AF804"/>
    <mergeCell ref="AG804:AJ804"/>
    <mergeCell ref="AK804:AM804"/>
    <mergeCell ref="AN804:AO804"/>
    <mergeCell ref="AP804:AS804"/>
    <mergeCell ref="AT804:AU804"/>
    <mergeCell ref="AV804:AY804"/>
    <mergeCell ref="AZ804:BC804"/>
    <mergeCell ref="BD804:BF804"/>
    <mergeCell ref="BG804:BI804"/>
    <mergeCell ref="E805:F805"/>
    <mergeCell ref="G805:I805"/>
    <mergeCell ref="J805:L805"/>
    <mergeCell ref="M805:P805"/>
    <mergeCell ref="Q805:Z805"/>
    <mergeCell ref="AA805:AC805"/>
    <mergeCell ref="AD805:AF805"/>
    <mergeCell ref="AG805:AJ805"/>
    <mergeCell ref="AK805:AM805"/>
    <mergeCell ref="AN805:AO805"/>
    <mergeCell ref="AP805:AS805"/>
    <mergeCell ref="AT805:AU805"/>
    <mergeCell ref="AV805:AY805"/>
    <mergeCell ref="AZ805:BC805"/>
    <mergeCell ref="BD805:BF805"/>
    <mergeCell ref="BG805:BI805"/>
    <mergeCell ref="E802:F802"/>
    <mergeCell ref="G802:I802"/>
    <mergeCell ref="J802:L802"/>
    <mergeCell ref="M802:P802"/>
    <mergeCell ref="Q802:Z802"/>
    <mergeCell ref="AA802:AC802"/>
    <mergeCell ref="AD802:AF802"/>
    <mergeCell ref="AG802:AJ802"/>
    <mergeCell ref="AK802:AM802"/>
    <mergeCell ref="AN802:AO802"/>
    <mergeCell ref="AP802:AS802"/>
    <mergeCell ref="AT802:AU802"/>
    <mergeCell ref="AV802:AY802"/>
    <mergeCell ref="AZ802:BC802"/>
    <mergeCell ref="BD802:BF802"/>
    <mergeCell ref="BG802:BI802"/>
    <mergeCell ref="E803:F803"/>
    <mergeCell ref="G803:I803"/>
    <mergeCell ref="J803:L803"/>
    <mergeCell ref="M803:P803"/>
    <mergeCell ref="Q803:Z803"/>
    <mergeCell ref="AA803:AC803"/>
    <mergeCell ref="AD803:AF803"/>
    <mergeCell ref="AG803:AJ803"/>
    <mergeCell ref="AK803:AM803"/>
    <mergeCell ref="AN803:AO803"/>
    <mergeCell ref="AP803:AS803"/>
    <mergeCell ref="AT803:AU803"/>
    <mergeCell ref="AV803:AY803"/>
    <mergeCell ref="AZ803:BC803"/>
    <mergeCell ref="BD803:BF803"/>
    <mergeCell ref="BG803:BI803"/>
    <mergeCell ref="E800:F800"/>
    <mergeCell ref="G800:I800"/>
    <mergeCell ref="J800:L800"/>
    <mergeCell ref="M800:P800"/>
    <mergeCell ref="Q800:Z800"/>
    <mergeCell ref="AA800:AC800"/>
    <mergeCell ref="AD800:AF800"/>
    <mergeCell ref="AG800:AJ800"/>
    <mergeCell ref="AK800:AM800"/>
    <mergeCell ref="AN800:AO800"/>
    <mergeCell ref="AP800:AS800"/>
    <mergeCell ref="AT800:AU800"/>
    <mergeCell ref="AV800:AY800"/>
    <mergeCell ref="AZ800:BC800"/>
    <mergeCell ref="BD800:BF800"/>
    <mergeCell ref="BG800:BI800"/>
    <mergeCell ref="E801:F801"/>
    <mergeCell ref="G801:I801"/>
    <mergeCell ref="J801:L801"/>
    <mergeCell ref="M801:P801"/>
    <mergeCell ref="Q801:Z801"/>
    <mergeCell ref="AA801:AC801"/>
    <mergeCell ref="AD801:AF801"/>
    <mergeCell ref="AG801:AJ801"/>
    <mergeCell ref="AK801:AM801"/>
    <mergeCell ref="AN801:AO801"/>
    <mergeCell ref="AP801:AS801"/>
    <mergeCell ref="AT801:AU801"/>
    <mergeCell ref="AV801:AY801"/>
    <mergeCell ref="AZ801:BC801"/>
    <mergeCell ref="BD801:BF801"/>
    <mergeCell ref="BG801:BI801"/>
    <mergeCell ref="E798:F798"/>
    <mergeCell ref="G798:I798"/>
    <mergeCell ref="J798:L798"/>
    <mergeCell ref="M798:P798"/>
    <mergeCell ref="Q798:Z798"/>
    <mergeCell ref="AA798:AC798"/>
    <mergeCell ref="AD798:AF798"/>
    <mergeCell ref="AG798:AJ798"/>
    <mergeCell ref="AK798:AM798"/>
    <mergeCell ref="AN798:AO798"/>
    <mergeCell ref="AP798:AS798"/>
    <mergeCell ref="AT798:AU798"/>
    <mergeCell ref="AV798:AY798"/>
    <mergeCell ref="AZ798:BC798"/>
    <mergeCell ref="BD798:BF798"/>
    <mergeCell ref="BG798:BI798"/>
    <mergeCell ref="E799:F799"/>
    <mergeCell ref="G799:I799"/>
    <mergeCell ref="J799:L799"/>
    <mergeCell ref="M799:P799"/>
    <mergeCell ref="Q799:Z799"/>
    <mergeCell ref="AA799:AC799"/>
    <mergeCell ref="AD799:AF799"/>
    <mergeCell ref="AG799:AJ799"/>
    <mergeCell ref="AK799:AM799"/>
    <mergeCell ref="AN799:AO799"/>
    <mergeCell ref="AP799:AS799"/>
    <mergeCell ref="AT799:AU799"/>
    <mergeCell ref="AV799:AY799"/>
    <mergeCell ref="AZ799:BC799"/>
    <mergeCell ref="BD799:BF799"/>
    <mergeCell ref="BG799:BI799"/>
    <mergeCell ref="E796:F796"/>
    <mergeCell ref="G796:I796"/>
    <mergeCell ref="J796:L796"/>
    <mergeCell ref="M796:P796"/>
    <mergeCell ref="Q796:Z796"/>
    <mergeCell ref="AA796:AC796"/>
    <mergeCell ref="AD796:AF796"/>
    <mergeCell ref="AG796:AJ796"/>
    <mergeCell ref="AK796:AM796"/>
    <mergeCell ref="AN796:AO796"/>
    <mergeCell ref="AP796:AS796"/>
    <mergeCell ref="AT796:AU796"/>
    <mergeCell ref="AV796:AY796"/>
    <mergeCell ref="AZ796:BC796"/>
    <mergeCell ref="BD796:BF796"/>
    <mergeCell ref="BG796:BI796"/>
    <mergeCell ref="E797:F797"/>
    <mergeCell ref="G797:I797"/>
    <mergeCell ref="J797:L797"/>
    <mergeCell ref="M797:P797"/>
    <mergeCell ref="Q797:Z797"/>
    <mergeCell ref="AA797:AC797"/>
    <mergeCell ref="AD797:AF797"/>
    <mergeCell ref="AG797:AJ797"/>
    <mergeCell ref="AK797:AM797"/>
    <mergeCell ref="AN797:AO797"/>
    <mergeCell ref="AP797:AS797"/>
    <mergeCell ref="AT797:AU797"/>
    <mergeCell ref="AV797:AY797"/>
    <mergeCell ref="AZ797:BC797"/>
    <mergeCell ref="BD797:BF797"/>
    <mergeCell ref="BG797:BI797"/>
    <mergeCell ref="E794:F794"/>
    <mergeCell ref="G794:I794"/>
    <mergeCell ref="J794:L794"/>
    <mergeCell ref="M794:P794"/>
    <mergeCell ref="Q794:Z794"/>
    <mergeCell ref="AA794:AC794"/>
    <mergeCell ref="AD794:AF794"/>
    <mergeCell ref="AG794:AJ794"/>
    <mergeCell ref="AK794:AM794"/>
    <mergeCell ref="AN794:AO794"/>
    <mergeCell ref="AP794:AS794"/>
    <mergeCell ref="AT794:AU794"/>
    <mergeCell ref="AV794:AY794"/>
    <mergeCell ref="AZ794:BC794"/>
    <mergeCell ref="BD794:BF794"/>
    <mergeCell ref="BG794:BI794"/>
    <mergeCell ref="E795:F795"/>
    <mergeCell ref="G795:I795"/>
    <mergeCell ref="J795:L795"/>
    <mergeCell ref="M795:P795"/>
    <mergeCell ref="Q795:Z795"/>
    <mergeCell ref="AA795:AC795"/>
    <mergeCell ref="AD795:AF795"/>
    <mergeCell ref="AG795:AJ795"/>
    <mergeCell ref="AK795:AM795"/>
    <mergeCell ref="AN795:AO795"/>
    <mergeCell ref="AP795:AS795"/>
    <mergeCell ref="AT795:AU795"/>
    <mergeCell ref="AV795:AY795"/>
    <mergeCell ref="AZ795:BC795"/>
    <mergeCell ref="BD795:BF795"/>
    <mergeCell ref="BG795:BI795"/>
    <mergeCell ref="E792:F792"/>
    <mergeCell ref="G792:I792"/>
    <mergeCell ref="J792:L792"/>
    <mergeCell ref="M792:P792"/>
    <mergeCell ref="Q792:Z792"/>
    <mergeCell ref="AA792:AC792"/>
    <mergeCell ref="AD792:AF792"/>
    <mergeCell ref="AG792:AJ792"/>
    <mergeCell ref="AK792:AM792"/>
    <mergeCell ref="AN792:AO792"/>
    <mergeCell ref="AP792:AS792"/>
    <mergeCell ref="AT792:AU792"/>
    <mergeCell ref="AV792:AY792"/>
    <mergeCell ref="AZ792:BC792"/>
    <mergeCell ref="BD792:BF792"/>
    <mergeCell ref="BG792:BI792"/>
    <mergeCell ref="E793:F793"/>
    <mergeCell ref="G793:I793"/>
    <mergeCell ref="J793:L793"/>
    <mergeCell ref="M793:P793"/>
    <mergeCell ref="Q793:Z793"/>
    <mergeCell ref="AA793:AC793"/>
    <mergeCell ref="AD793:AF793"/>
    <mergeCell ref="AG793:AJ793"/>
    <mergeCell ref="AK793:AM793"/>
    <mergeCell ref="AN793:AO793"/>
    <mergeCell ref="AP793:AS793"/>
    <mergeCell ref="AT793:AU793"/>
    <mergeCell ref="AV793:AY793"/>
    <mergeCell ref="AZ793:BC793"/>
    <mergeCell ref="BD793:BF793"/>
    <mergeCell ref="BG793:BI793"/>
    <mergeCell ref="E790:F790"/>
    <mergeCell ref="G790:I790"/>
    <mergeCell ref="J790:L790"/>
    <mergeCell ref="M790:P790"/>
    <mergeCell ref="Q790:Z790"/>
    <mergeCell ref="AA790:AC790"/>
    <mergeCell ref="AD790:AF790"/>
    <mergeCell ref="AG790:AJ790"/>
    <mergeCell ref="AK790:AM790"/>
    <mergeCell ref="AN790:AO790"/>
    <mergeCell ref="AP790:AS790"/>
    <mergeCell ref="AT790:AU790"/>
    <mergeCell ref="AV790:AY790"/>
    <mergeCell ref="AZ790:BC790"/>
    <mergeCell ref="BD790:BF790"/>
    <mergeCell ref="BG790:BI790"/>
    <mergeCell ref="E791:F791"/>
    <mergeCell ref="G791:I791"/>
    <mergeCell ref="J791:L791"/>
    <mergeCell ref="M791:P791"/>
    <mergeCell ref="Q791:Z791"/>
    <mergeCell ref="AA791:AC791"/>
    <mergeCell ref="AD791:AF791"/>
    <mergeCell ref="AG791:AJ791"/>
    <mergeCell ref="AK791:AM791"/>
    <mergeCell ref="AN791:AO791"/>
    <mergeCell ref="AP791:AS791"/>
    <mergeCell ref="AT791:AU791"/>
    <mergeCell ref="AV791:AY791"/>
    <mergeCell ref="AZ791:BC791"/>
    <mergeCell ref="BD791:BF791"/>
    <mergeCell ref="BG791:BI791"/>
    <mergeCell ref="E788:F788"/>
    <mergeCell ref="G788:I788"/>
    <mergeCell ref="J788:L788"/>
    <mergeCell ref="M788:P788"/>
    <mergeCell ref="Q788:Z788"/>
    <mergeCell ref="AA788:AC788"/>
    <mergeCell ref="AD788:AF788"/>
    <mergeCell ref="AG788:AJ788"/>
    <mergeCell ref="AK788:AM788"/>
    <mergeCell ref="AN788:AO788"/>
    <mergeCell ref="AP788:AS788"/>
    <mergeCell ref="AT788:AU788"/>
    <mergeCell ref="AV788:AY788"/>
    <mergeCell ref="AZ788:BC788"/>
    <mergeCell ref="BD788:BF788"/>
    <mergeCell ref="BG788:BI788"/>
    <mergeCell ref="E789:F789"/>
    <mergeCell ref="G789:I789"/>
    <mergeCell ref="J789:L789"/>
    <mergeCell ref="M789:P789"/>
    <mergeCell ref="Q789:Z789"/>
    <mergeCell ref="AA789:AC789"/>
    <mergeCell ref="AD789:AF789"/>
    <mergeCell ref="AG789:AJ789"/>
    <mergeCell ref="AK789:AM789"/>
    <mergeCell ref="AN789:AO789"/>
    <mergeCell ref="AP789:AS789"/>
    <mergeCell ref="AT789:AU789"/>
    <mergeCell ref="AV789:AY789"/>
    <mergeCell ref="AZ789:BC789"/>
    <mergeCell ref="BD789:BF789"/>
    <mergeCell ref="BG789:BI789"/>
    <mergeCell ref="E786:F786"/>
    <mergeCell ref="G786:I786"/>
    <mergeCell ref="J786:L786"/>
    <mergeCell ref="M786:P786"/>
    <mergeCell ref="Q786:Z786"/>
    <mergeCell ref="AA786:AC786"/>
    <mergeCell ref="AD786:AF786"/>
    <mergeCell ref="AG786:AJ786"/>
    <mergeCell ref="AK786:AM786"/>
    <mergeCell ref="AN786:AO786"/>
    <mergeCell ref="AP786:AS786"/>
    <mergeCell ref="AT786:AU786"/>
    <mergeCell ref="AV786:AY786"/>
    <mergeCell ref="AZ786:BC786"/>
    <mergeCell ref="BD786:BF786"/>
    <mergeCell ref="BG786:BI786"/>
    <mergeCell ref="E787:F787"/>
    <mergeCell ref="G787:I787"/>
    <mergeCell ref="J787:L787"/>
    <mergeCell ref="M787:P787"/>
    <mergeCell ref="Q787:Z787"/>
    <mergeCell ref="AA787:AC787"/>
    <mergeCell ref="AD787:AF787"/>
    <mergeCell ref="AG787:AJ787"/>
    <mergeCell ref="AK787:AM787"/>
    <mergeCell ref="AN787:AO787"/>
    <mergeCell ref="AP787:AS787"/>
    <mergeCell ref="AT787:AU787"/>
    <mergeCell ref="AV787:AY787"/>
    <mergeCell ref="AZ787:BC787"/>
    <mergeCell ref="BD787:BF787"/>
    <mergeCell ref="BG787:BI787"/>
    <mergeCell ref="E784:F784"/>
    <mergeCell ref="G784:I784"/>
    <mergeCell ref="J784:L784"/>
    <mergeCell ref="M784:P784"/>
    <mergeCell ref="Q784:Z784"/>
    <mergeCell ref="AA784:AC784"/>
    <mergeCell ref="AD784:AF784"/>
    <mergeCell ref="AG784:AJ784"/>
    <mergeCell ref="AK784:AM784"/>
    <mergeCell ref="AN784:AO784"/>
    <mergeCell ref="AP784:AS784"/>
    <mergeCell ref="AT784:AU784"/>
    <mergeCell ref="AV784:AY784"/>
    <mergeCell ref="AZ784:BC784"/>
    <mergeCell ref="BD784:BF784"/>
    <mergeCell ref="BG784:BI784"/>
    <mergeCell ref="E785:F785"/>
    <mergeCell ref="G785:I785"/>
    <mergeCell ref="J785:L785"/>
    <mergeCell ref="M785:P785"/>
    <mergeCell ref="Q785:Z785"/>
    <mergeCell ref="AA785:AC785"/>
    <mergeCell ref="AD785:AF785"/>
    <mergeCell ref="AG785:AJ785"/>
    <mergeCell ref="AK785:AM785"/>
    <mergeCell ref="AN785:AO785"/>
    <mergeCell ref="AP785:AS785"/>
    <mergeCell ref="AT785:AU785"/>
    <mergeCell ref="AV785:AY785"/>
    <mergeCell ref="AZ785:BC785"/>
    <mergeCell ref="BD785:BF785"/>
    <mergeCell ref="BG785:BI785"/>
    <mergeCell ref="E782:F782"/>
    <mergeCell ref="G782:I782"/>
    <mergeCell ref="J782:L782"/>
    <mergeCell ref="M782:P782"/>
    <mergeCell ref="Q782:Z782"/>
    <mergeCell ref="AA782:AC782"/>
    <mergeCell ref="AD782:AF782"/>
    <mergeCell ref="AG782:AJ782"/>
    <mergeCell ref="AK782:AM782"/>
    <mergeCell ref="AN782:AO782"/>
    <mergeCell ref="AP782:AS782"/>
    <mergeCell ref="AT782:AU782"/>
    <mergeCell ref="AV782:AY782"/>
    <mergeCell ref="AZ782:BC782"/>
    <mergeCell ref="BD782:BF782"/>
    <mergeCell ref="BG782:BI782"/>
    <mergeCell ref="E783:F783"/>
    <mergeCell ref="G783:I783"/>
    <mergeCell ref="J783:L783"/>
    <mergeCell ref="M783:P783"/>
    <mergeCell ref="Q783:Z783"/>
    <mergeCell ref="AA783:AC783"/>
    <mergeCell ref="AD783:AF783"/>
    <mergeCell ref="AG783:AJ783"/>
    <mergeCell ref="AK783:AM783"/>
    <mergeCell ref="AN783:AO783"/>
    <mergeCell ref="AP783:AS783"/>
    <mergeCell ref="AT783:AU783"/>
    <mergeCell ref="AV783:AY783"/>
    <mergeCell ref="AZ783:BC783"/>
    <mergeCell ref="BD783:BF783"/>
    <mergeCell ref="BG783:BI783"/>
    <mergeCell ref="E780:F780"/>
    <mergeCell ref="G780:I780"/>
    <mergeCell ref="J780:L780"/>
    <mergeCell ref="M780:P780"/>
    <mergeCell ref="Q780:Z780"/>
    <mergeCell ref="AA780:AC780"/>
    <mergeCell ref="AD780:AF780"/>
    <mergeCell ref="AG780:AJ780"/>
    <mergeCell ref="AK780:AM780"/>
    <mergeCell ref="AN780:AO780"/>
    <mergeCell ref="AP780:AS780"/>
    <mergeCell ref="AT780:AU780"/>
    <mergeCell ref="AV780:AY780"/>
    <mergeCell ref="AZ780:BC780"/>
    <mergeCell ref="BD780:BF780"/>
    <mergeCell ref="BG780:BI780"/>
    <mergeCell ref="E781:F781"/>
    <mergeCell ref="G781:I781"/>
    <mergeCell ref="J781:L781"/>
    <mergeCell ref="M781:P781"/>
    <mergeCell ref="Q781:Z781"/>
    <mergeCell ref="AA781:AC781"/>
    <mergeCell ref="AD781:AF781"/>
    <mergeCell ref="AG781:AJ781"/>
    <mergeCell ref="AK781:AM781"/>
    <mergeCell ref="AN781:AO781"/>
    <mergeCell ref="AP781:AS781"/>
    <mergeCell ref="AT781:AU781"/>
    <mergeCell ref="AV781:AY781"/>
    <mergeCell ref="AZ781:BC781"/>
    <mergeCell ref="BD781:BF781"/>
    <mergeCell ref="BG781:BI781"/>
    <mergeCell ref="E778:F778"/>
    <mergeCell ref="G778:I778"/>
    <mergeCell ref="J778:L778"/>
    <mergeCell ref="M778:P778"/>
    <mergeCell ref="Q778:Z778"/>
    <mergeCell ref="AA778:AC778"/>
    <mergeCell ref="AD778:AF778"/>
    <mergeCell ref="AG778:AJ778"/>
    <mergeCell ref="AK778:AM778"/>
    <mergeCell ref="AN778:AO778"/>
    <mergeCell ref="AP778:AS778"/>
    <mergeCell ref="AT778:AU778"/>
    <mergeCell ref="AV778:AY778"/>
    <mergeCell ref="AZ778:BC778"/>
    <mergeCell ref="BD778:BF778"/>
    <mergeCell ref="BG778:BI778"/>
    <mergeCell ref="E779:F779"/>
    <mergeCell ref="G779:I779"/>
    <mergeCell ref="J779:L779"/>
    <mergeCell ref="M779:P779"/>
    <mergeCell ref="Q779:Z779"/>
    <mergeCell ref="AA779:AC779"/>
    <mergeCell ref="AD779:AF779"/>
    <mergeCell ref="AG779:AJ779"/>
    <mergeCell ref="AK779:AM779"/>
    <mergeCell ref="AN779:AO779"/>
    <mergeCell ref="AP779:AS779"/>
    <mergeCell ref="AT779:AU779"/>
    <mergeCell ref="AV779:AY779"/>
    <mergeCell ref="AZ779:BC779"/>
    <mergeCell ref="BD779:BF779"/>
    <mergeCell ref="BG779:BI779"/>
    <mergeCell ref="E776:F776"/>
    <mergeCell ref="G776:I776"/>
    <mergeCell ref="J776:L776"/>
    <mergeCell ref="M776:P776"/>
    <mergeCell ref="Q776:Z776"/>
    <mergeCell ref="AA776:AC776"/>
    <mergeCell ref="AD776:AF776"/>
    <mergeCell ref="AG776:AJ776"/>
    <mergeCell ref="AK776:AM776"/>
    <mergeCell ref="AN776:AO776"/>
    <mergeCell ref="AP776:AS776"/>
    <mergeCell ref="AT776:AU776"/>
    <mergeCell ref="AV776:AY776"/>
    <mergeCell ref="AZ776:BC776"/>
    <mergeCell ref="BD776:BF776"/>
    <mergeCell ref="BG776:BI776"/>
    <mergeCell ref="E777:F777"/>
    <mergeCell ref="G777:I777"/>
    <mergeCell ref="J777:L777"/>
    <mergeCell ref="M777:P777"/>
    <mergeCell ref="Q777:Z777"/>
    <mergeCell ref="AA777:AC777"/>
    <mergeCell ref="AD777:AF777"/>
    <mergeCell ref="AG777:AJ777"/>
    <mergeCell ref="AK777:AM777"/>
    <mergeCell ref="AN777:AO777"/>
    <mergeCell ref="AP777:AS777"/>
    <mergeCell ref="AT777:AU777"/>
    <mergeCell ref="AV777:AY777"/>
    <mergeCell ref="AZ777:BC777"/>
    <mergeCell ref="BD777:BF777"/>
    <mergeCell ref="BG777:BI777"/>
    <mergeCell ref="E774:F774"/>
    <mergeCell ref="G774:I774"/>
    <mergeCell ref="J774:L774"/>
    <mergeCell ref="M774:P774"/>
    <mergeCell ref="Q774:Z774"/>
    <mergeCell ref="AA774:AC774"/>
    <mergeCell ref="AD774:AF774"/>
    <mergeCell ref="AG774:AJ774"/>
    <mergeCell ref="AK774:AM774"/>
    <mergeCell ref="AN774:AO774"/>
    <mergeCell ref="AP774:AS774"/>
    <mergeCell ref="AT774:AU774"/>
    <mergeCell ref="AV774:AY774"/>
    <mergeCell ref="AZ774:BC774"/>
    <mergeCell ref="BD774:BF774"/>
    <mergeCell ref="BG774:BI774"/>
    <mergeCell ref="E775:F775"/>
    <mergeCell ref="G775:I775"/>
    <mergeCell ref="J775:L775"/>
    <mergeCell ref="M775:P775"/>
    <mergeCell ref="Q775:Z775"/>
    <mergeCell ref="AA775:AC775"/>
    <mergeCell ref="AD775:AF775"/>
    <mergeCell ref="AG775:AJ775"/>
    <mergeCell ref="AK775:AM775"/>
    <mergeCell ref="AN775:AO775"/>
    <mergeCell ref="AP775:AS775"/>
    <mergeCell ref="AT775:AU775"/>
    <mergeCell ref="AV775:AY775"/>
    <mergeCell ref="AZ775:BC775"/>
    <mergeCell ref="BD775:BF775"/>
    <mergeCell ref="BG775:BI775"/>
    <mergeCell ref="E772:F772"/>
    <mergeCell ref="G772:I772"/>
    <mergeCell ref="J772:L772"/>
    <mergeCell ref="M772:P772"/>
    <mergeCell ref="Q772:Z772"/>
    <mergeCell ref="AA772:AC772"/>
    <mergeCell ref="AD772:AF772"/>
    <mergeCell ref="AG772:AJ772"/>
    <mergeCell ref="AK772:AM772"/>
    <mergeCell ref="AN772:AO772"/>
    <mergeCell ref="AP772:AS772"/>
    <mergeCell ref="AT772:AU772"/>
    <mergeCell ref="AV772:AY772"/>
    <mergeCell ref="AZ772:BC772"/>
    <mergeCell ref="BD772:BF772"/>
    <mergeCell ref="BG772:BI772"/>
    <mergeCell ref="E773:F773"/>
    <mergeCell ref="G773:I773"/>
    <mergeCell ref="J773:L773"/>
    <mergeCell ref="M773:P773"/>
    <mergeCell ref="Q773:Z773"/>
    <mergeCell ref="AA773:AC773"/>
    <mergeCell ref="AD773:AF773"/>
    <mergeCell ref="AG773:AJ773"/>
    <mergeCell ref="AK773:AM773"/>
    <mergeCell ref="AN773:AO773"/>
    <mergeCell ref="AP773:AS773"/>
    <mergeCell ref="AT773:AU773"/>
    <mergeCell ref="AV773:AY773"/>
    <mergeCell ref="AZ773:BC773"/>
    <mergeCell ref="BD773:BF773"/>
    <mergeCell ref="BG773:BI773"/>
    <mergeCell ref="E770:F770"/>
    <mergeCell ref="G770:I770"/>
    <mergeCell ref="J770:L770"/>
    <mergeCell ref="M770:P770"/>
    <mergeCell ref="Q770:Z770"/>
    <mergeCell ref="AA770:AC770"/>
    <mergeCell ref="AD770:AF770"/>
    <mergeCell ref="AG770:AJ770"/>
    <mergeCell ref="AK770:AM770"/>
    <mergeCell ref="AN770:AO770"/>
    <mergeCell ref="AP770:AS770"/>
    <mergeCell ref="AT770:AU770"/>
    <mergeCell ref="AV770:AY770"/>
    <mergeCell ref="AZ770:BC770"/>
    <mergeCell ref="BD770:BF770"/>
    <mergeCell ref="BG770:BI770"/>
    <mergeCell ref="E771:F771"/>
    <mergeCell ref="G771:I771"/>
    <mergeCell ref="J771:L771"/>
    <mergeCell ref="M771:P771"/>
    <mergeCell ref="Q771:Z771"/>
    <mergeCell ref="AA771:AC771"/>
    <mergeCell ref="AD771:AF771"/>
    <mergeCell ref="AG771:AJ771"/>
    <mergeCell ref="AK771:AM771"/>
    <mergeCell ref="AN771:AO771"/>
    <mergeCell ref="AP771:AS771"/>
    <mergeCell ref="AT771:AU771"/>
    <mergeCell ref="AV771:AY771"/>
    <mergeCell ref="AZ771:BC771"/>
    <mergeCell ref="BD771:BF771"/>
    <mergeCell ref="BG771:BI771"/>
    <mergeCell ref="E768:F768"/>
    <mergeCell ref="G768:I768"/>
    <mergeCell ref="J768:L768"/>
    <mergeCell ref="M768:P768"/>
    <mergeCell ref="Q768:Z768"/>
    <mergeCell ref="AA768:AC768"/>
    <mergeCell ref="AD768:AF768"/>
    <mergeCell ref="AG768:AJ768"/>
    <mergeCell ref="AK768:AM768"/>
    <mergeCell ref="AN768:AO768"/>
    <mergeCell ref="AP768:AS768"/>
    <mergeCell ref="AT768:AU768"/>
    <mergeCell ref="AV768:AY768"/>
    <mergeCell ref="AZ768:BC768"/>
    <mergeCell ref="BD768:BF768"/>
    <mergeCell ref="BG768:BI768"/>
    <mergeCell ref="E769:F769"/>
    <mergeCell ref="G769:I769"/>
    <mergeCell ref="J769:L769"/>
    <mergeCell ref="M769:P769"/>
    <mergeCell ref="Q769:Z769"/>
    <mergeCell ref="AA769:AC769"/>
    <mergeCell ref="AD769:AF769"/>
    <mergeCell ref="AG769:AJ769"/>
    <mergeCell ref="AK769:AM769"/>
    <mergeCell ref="AN769:AO769"/>
    <mergeCell ref="AP769:AS769"/>
    <mergeCell ref="AT769:AU769"/>
    <mergeCell ref="AV769:AY769"/>
    <mergeCell ref="AZ769:BC769"/>
    <mergeCell ref="BD769:BF769"/>
    <mergeCell ref="BG769:BI769"/>
    <mergeCell ref="E766:F766"/>
    <mergeCell ref="G766:I766"/>
    <mergeCell ref="J766:L766"/>
    <mergeCell ref="M766:P766"/>
    <mergeCell ref="Q766:Z766"/>
    <mergeCell ref="AA766:AC766"/>
    <mergeCell ref="AD766:AF766"/>
    <mergeCell ref="AG766:AJ766"/>
    <mergeCell ref="AK766:AM766"/>
    <mergeCell ref="AN766:AO766"/>
    <mergeCell ref="AP766:AS766"/>
    <mergeCell ref="AT766:AU766"/>
    <mergeCell ref="AV766:AY766"/>
    <mergeCell ref="AZ766:BC766"/>
    <mergeCell ref="BD766:BF766"/>
    <mergeCell ref="BG766:BI766"/>
    <mergeCell ref="E767:F767"/>
    <mergeCell ref="G767:I767"/>
    <mergeCell ref="J767:L767"/>
    <mergeCell ref="M767:P767"/>
    <mergeCell ref="Q767:Z767"/>
    <mergeCell ref="AA767:AC767"/>
    <mergeCell ref="AD767:AF767"/>
    <mergeCell ref="AG767:AJ767"/>
    <mergeCell ref="AK767:AM767"/>
    <mergeCell ref="AN767:AO767"/>
    <mergeCell ref="AP767:AS767"/>
    <mergeCell ref="AT767:AU767"/>
    <mergeCell ref="AV767:AY767"/>
    <mergeCell ref="AZ767:BC767"/>
    <mergeCell ref="BD767:BF767"/>
    <mergeCell ref="BG767:BI767"/>
    <mergeCell ref="E764:F764"/>
    <mergeCell ref="G764:I764"/>
    <mergeCell ref="J764:L764"/>
    <mergeCell ref="M764:P764"/>
    <mergeCell ref="Q764:Z764"/>
    <mergeCell ref="AA764:AC764"/>
    <mergeCell ref="AD764:AF764"/>
    <mergeCell ref="AG764:AJ764"/>
    <mergeCell ref="AK764:AM764"/>
    <mergeCell ref="AN764:AO764"/>
    <mergeCell ref="AP764:AS764"/>
    <mergeCell ref="AT764:AU764"/>
    <mergeCell ref="AV764:AY764"/>
    <mergeCell ref="AZ764:BC764"/>
    <mergeCell ref="BD764:BF764"/>
    <mergeCell ref="BG764:BI764"/>
    <mergeCell ref="E765:F765"/>
    <mergeCell ref="G765:I765"/>
    <mergeCell ref="J765:L765"/>
    <mergeCell ref="M765:P765"/>
    <mergeCell ref="Q765:Z765"/>
    <mergeCell ref="AA765:AC765"/>
    <mergeCell ref="AD765:AF765"/>
    <mergeCell ref="AG765:AJ765"/>
    <mergeCell ref="AK765:AM765"/>
    <mergeCell ref="AN765:AO765"/>
    <mergeCell ref="AP765:AS765"/>
    <mergeCell ref="AT765:AU765"/>
    <mergeCell ref="AV765:AY765"/>
    <mergeCell ref="AZ765:BC765"/>
    <mergeCell ref="BD765:BF765"/>
    <mergeCell ref="BG765:BI765"/>
    <mergeCell ref="E762:F762"/>
    <mergeCell ref="G762:I762"/>
    <mergeCell ref="J762:L762"/>
    <mergeCell ref="M762:P762"/>
    <mergeCell ref="Q762:Z762"/>
    <mergeCell ref="AA762:AC762"/>
    <mergeCell ref="AD762:AF762"/>
    <mergeCell ref="AG762:AJ762"/>
    <mergeCell ref="AK762:AM762"/>
    <mergeCell ref="AN762:AO762"/>
    <mergeCell ref="AP762:AS762"/>
    <mergeCell ref="AT762:AU762"/>
    <mergeCell ref="AV762:AY762"/>
    <mergeCell ref="AZ762:BC762"/>
    <mergeCell ref="BD762:BF762"/>
    <mergeCell ref="BG762:BI762"/>
    <mergeCell ref="E763:F763"/>
    <mergeCell ref="G763:I763"/>
    <mergeCell ref="J763:L763"/>
    <mergeCell ref="M763:P763"/>
    <mergeCell ref="Q763:Z763"/>
    <mergeCell ref="AA763:AC763"/>
    <mergeCell ref="AD763:AF763"/>
    <mergeCell ref="AG763:AJ763"/>
    <mergeCell ref="AK763:AM763"/>
    <mergeCell ref="AN763:AO763"/>
    <mergeCell ref="AP763:AS763"/>
    <mergeCell ref="AT763:AU763"/>
    <mergeCell ref="AV763:AY763"/>
    <mergeCell ref="AZ763:BC763"/>
    <mergeCell ref="BD763:BF763"/>
    <mergeCell ref="BG763:BI763"/>
    <mergeCell ref="E760:F760"/>
    <mergeCell ref="G760:I760"/>
    <mergeCell ref="J760:L760"/>
    <mergeCell ref="M760:P760"/>
    <mergeCell ref="Q760:Z760"/>
    <mergeCell ref="AA760:AC760"/>
    <mergeCell ref="AD760:AF760"/>
    <mergeCell ref="AG760:AJ760"/>
    <mergeCell ref="AK760:AM760"/>
    <mergeCell ref="AN760:AO760"/>
    <mergeCell ref="AP760:AS760"/>
    <mergeCell ref="AT760:AU760"/>
    <mergeCell ref="AV760:AY760"/>
    <mergeCell ref="AZ760:BC760"/>
    <mergeCell ref="BD760:BF760"/>
    <mergeCell ref="BG760:BI760"/>
    <mergeCell ref="E761:F761"/>
    <mergeCell ref="G761:I761"/>
    <mergeCell ref="J761:L761"/>
    <mergeCell ref="M761:P761"/>
    <mergeCell ref="Q761:Z761"/>
    <mergeCell ref="AA761:AC761"/>
    <mergeCell ref="AD761:AF761"/>
    <mergeCell ref="AG761:AJ761"/>
    <mergeCell ref="AK761:AM761"/>
    <mergeCell ref="AN761:AO761"/>
    <mergeCell ref="AP761:AS761"/>
    <mergeCell ref="AT761:AU761"/>
    <mergeCell ref="AV761:AY761"/>
    <mergeCell ref="AZ761:BC761"/>
    <mergeCell ref="BD761:BF761"/>
    <mergeCell ref="BG761:BI761"/>
    <mergeCell ref="E758:F758"/>
    <mergeCell ref="G758:I758"/>
    <mergeCell ref="J758:L758"/>
    <mergeCell ref="M758:P758"/>
    <mergeCell ref="Q758:Z758"/>
    <mergeCell ref="AA758:AC758"/>
    <mergeCell ref="AD758:AF758"/>
    <mergeCell ref="AG758:AJ758"/>
    <mergeCell ref="AK758:AM758"/>
    <mergeCell ref="AN758:AO758"/>
    <mergeCell ref="AP758:AS758"/>
    <mergeCell ref="AT758:AU758"/>
    <mergeCell ref="AV758:AY758"/>
    <mergeCell ref="AZ758:BC758"/>
    <mergeCell ref="BD758:BF758"/>
    <mergeCell ref="BG758:BI758"/>
    <mergeCell ref="E759:F759"/>
    <mergeCell ref="G759:I759"/>
    <mergeCell ref="J759:L759"/>
    <mergeCell ref="M759:P759"/>
    <mergeCell ref="Q759:Z759"/>
    <mergeCell ref="AA759:AC759"/>
    <mergeCell ref="AD759:AF759"/>
    <mergeCell ref="AG759:AJ759"/>
    <mergeCell ref="AK759:AM759"/>
    <mergeCell ref="AN759:AO759"/>
    <mergeCell ref="AP759:AS759"/>
    <mergeCell ref="AT759:AU759"/>
    <mergeCell ref="AV759:AY759"/>
    <mergeCell ref="AZ759:BC759"/>
    <mergeCell ref="BD759:BF759"/>
    <mergeCell ref="BG759:BI759"/>
    <mergeCell ref="E756:F756"/>
    <mergeCell ref="G756:I756"/>
    <mergeCell ref="J756:L756"/>
    <mergeCell ref="M756:P756"/>
    <mergeCell ref="Q756:Z756"/>
    <mergeCell ref="AA756:AC756"/>
    <mergeCell ref="AD756:AF756"/>
    <mergeCell ref="AG756:AJ756"/>
    <mergeCell ref="AK756:AM756"/>
    <mergeCell ref="AN756:AO756"/>
    <mergeCell ref="AP756:AS756"/>
    <mergeCell ref="AT756:AU756"/>
    <mergeCell ref="AV756:AY756"/>
    <mergeCell ref="AZ756:BC756"/>
    <mergeCell ref="BD756:BF756"/>
    <mergeCell ref="BG756:BI756"/>
    <mergeCell ref="E757:F757"/>
    <mergeCell ref="G757:I757"/>
    <mergeCell ref="J757:L757"/>
    <mergeCell ref="M757:P757"/>
    <mergeCell ref="Q757:Z757"/>
    <mergeCell ref="AA757:AC757"/>
    <mergeCell ref="AD757:AF757"/>
    <mergeCell ref="AG757:AJ757"/>
    <mergeCell ref="AK757:AM757"/>
    <mergeCell ref="AN757:AO757"/>
    <mergeCell ref="AP757:AS757"/>
    <mergeCell ref="AT757:AU757"/>
    <mergeCell ref="AV757:AY757"/>
    <mergeCell ref="AZ757:BC757"/>
    <mergeCell ref="BD757:BF757"/>
    <mergeCell ref="BG757:BI757"/>
    <mergeCell ref="E754:F754"/>
    <mergeCell ref="G754:I754"/>
    <mergeCell ref="J754:L754"/>
    <mergeCell ref="M754:P754"/>
    <mergeCell ref="Q754:Z754"/>
    <mergeCell ref="AA754:AC754"/>
    <mergeCell ref="AD754:AF754"/>
    <mergeCell ref="AG754:AJ754"/>
    <mergeCell ref="AK754:AM754"/>
    <mergeCell ref="AN754:AO754"/>
    <mergeCell ref="AP754:AS754"/>
    <mergeCell ref="AT754:AU754"/>
    <mergeCell ref="AV754:AY754"/>
    <mergeCell ref="AZ754:BC754"/>
    <mergeCell ref="BD754:BF754"/>
    <mergeCell ref="BG754:BI754"/>
    <mergeCell ref="E755:F755"/>
    <mergeCell ref="G755:I755"/>
    <mergeCell ref="J755:L755"/>
    <mergeCell ref="M755:P755"/>
    <mergeCell ref="Q755:Z755"/>
    <mergeCell ref="AA755:AC755"/>
    <mergeCell ref="AD755:AF755"/>
    <mergeCell ref="AG755:AJ755"/>
    <mergeCell ref="AK755:AM755"/>
    <mergeCell ref="AN755:AO755"/>
    <mergeCell ref="AP755:AS755"/>
    <mergeCell ref="AT755:AU755"/>
    <mergeCell ref="AV755:AY755"/>
    <mergeCell ref="AZ755:BC755"/>
    <mergeCell ref="BD755:BF755"/>
    <mergeCell ref="BG755:BI755"/>
    <mergeCell ref="E752:F752"/>
    <mergeCell ref="G752:I752"/>
    <mergeCell ref="J752:L752"/>
    <mergeCell ref="M752:P752"/>
    <mergeCell ref="Q752:Z752"/>
    <mergeCell ref="AA752:AC752"/>
    <mergeCell ref="AD752:AF752"/>
    <mergeCell ref="AG752:AJ752"/>
    <mergeCell ref="AK752:AM752"/>
    <mergeCell ref="AN752:AO752"/>
    <mergeCell ref="AP752:AS752"/>
    <mergeCell ref="AT752:AU752"/>
    <mergeCell ref="AV752:AY752"/>
    <mergeCell ref="AZ752:BC752"/>
    <mergeCell ref="BD752:BF752"/>
    <mergeCell ref="BG752:BI752"/>
    <mergeCell ref="E753:F753"/>
    <mergeCell ref="G753:I753"/>
    <mergeCell ref="J753:L753"/>
    <mergeCell ref="M753:P753"/>
    <mergeCell ref="Q753:Z753"/>
    <mergeCell ref="AA753:AC753"/>
    <mergeCell ref="AD753:AF753"/>
    <mergeCell ref="AG753:AJ753"/>
    <mergeCell ref="AK753:AM753"/>
    <mergeCell ref="AN753:AO753"/>
    <mergeCell ref="AP753:AS753"/>
    <mergeCell ref="AT753:AU753"/>
    <mergeCell ref="AV753:AY753"/>
    <mergeCell ref="AZ753:BC753"/>
    <mergeCell ref="BD753:BF753"/>
    <mergeCell ref="BG753:BI753"/>
    <mergeCell ref="E750:F750"/>
    <mergeCell ref="G750:I750"/>
    <mergeCell ref="J750:L750"/>
    <mergeCell ref="M750:P750"/>
    <mergeCell ref="Q750:Z750"/>
    <mergeCell ref="AA750:AC750"/>
    <mergeCell ref="AD750:AF750"/>
    <mergeCell ref="AG750:AJ750"/>
    <mergeCell ref="AK750:AM750"/>
    <mergeCell ref="AN750:AO750"/>
    <mergeCell ref="AP750:AS750"/>
    <mergeCell ref="AT750:AU750"/>
    <mergeCell ref="AV750:AY750"/>
    <mergeCell ref="AZ750:BC750"/>
    <mergeCell ref="BD750:BF750"/>
    <mergeCell ref="BG750:BI750"/>
    <mergeCell ref="E751:F751"/>
    <mergeCell ref="G751:I751"/>
    <mergeCell ref="J751:L751"/>
    <mergeCell ref="M751:P751"/>
    <mergeCell ref="Q751:Z751"/>
    <mergeCell ref="AA751:AC751"/>
    <mergeCell ref="AD751:AF751"/>
    <mergeCell ref="AG751:AJ751"/>
    <mergeCell ref="AK751:AM751"/>
    <mergeCell ref="AN751:AO751"/>
    <mergeCell ref="AP751:AS751"/>
    <mergeCell ref="AT751:AU751"/>
    <mergeCell ref="AV751:AY751"/>
    <mergeCell ref="AZ751:BC751"/>
    <mergeCell ref="BD751:BF751"/>
    <mergeCell ref="BG751:BI751"/>
    <mergeCell ref="E748:F748"/>
    <mergeCell ref="G748:I748"/>
    <mergeCell ref="J748:L748"/>
    <mergeCell ref="M748:P748"/>
    <mergeCell ref="Q748:Z748"/>
    <mergeCell ref="AA748:AC748"/>
    <mergeCell ref="AD748:AF748"/>
    <mergeCell ref="AG748:AJ748"/>
    <mergeCell ref="AK748:AM748"/>
    <mergeCell ref="AN748:AO748"/>
    <mergeCell ref="AP748:AS748"/>
    <mergeCell ref="AT748:AU748"/>
    <mergeCell ref="AV748:AY748"/>
    <mergeCell ref="AZ748:BC748"/>
    <mergeCell ref="BD748:BF748"/>
    <mergeCell ref="BG748:BI748"/>
    <mergeCell ref="E749:F749"/>
    <mergeCell ref="G749:I749"/>
    <mergeCell ref="J749:L749"/>
    <mergeCell ref="M749:P749"/>
    <mergeCell ref="Q749:Z749"/>
    <mergeCell ref="AA749:AC749"/>
    <mergeCell ref="AD749:AF749"/>
    <mergeCell ref="AG749:AJ749"/>
    <mergeCell ref="AK749:AM749"/>
    <mergeCell ref="AN749:AO749"/>
    <mergeCell ref="AP749:AS749"/>
    <mergeCell ref="AT749:AU749"/>
    <mergeCell ref="AV749:AY749"/>
    <mergeCell ref="AZ749:BC749"/>
    <mergeCell ref="BD749:BF749"/>
    <mergeCell ref="BG749:BI749"/>
    <mergeCell ref="E746:F746"/>
    <mergeCell ref="G746:I746"/>
    <mergeCell ref="J746:L746"/>
    <mergeCell ref="M746:P746"/>
    <mergeCell ref="Q746:Z746"/>
    <mergeCell ref="AA746:AC746"/>
    <mergeCell ref="AD746:AF746"/>
    <mergeCell ref="AG746:AJ746"/>
    <mergeCell ref="AK746:AM746"/>
    <mergeCell ref="AN746:AO746"/>
    <mergeCell ref="AP746:AS746"/>
    <mergeCell ref="AT746:AU746"/>
    <mergeCell ref="AV746:AY746"/>
    <mergeCell ref="AZ746:BC746"/>
    <mergeCell ref="BD746:BF746"/>
    <mergeCell ref="BG746:BI746"/>
    <mergeCell ref="E747:F747"/>
    <mergeCell ref="G747:I747"/>
    <mergeCell ref="J747:L747"/>
    <mergeCell ref="M747:P747"/>
    <mergeCell ref="Q747:Z747"/>
    <mergeCell ref="AA747:AC747"/>
    <mergeCell ref="AD747:AF747"/>
    <mergeCell ref="AG747:AJ747"/>
    <mergeCell ref="AK747:AM747"/>
    <mergeCell ref="AN747:AO747"/>
    <mergeCell ref="AP747:AS747"/>
    <mergeCell ref="AT747:AU747"/>
    <mergeCell ref="AV747:AY747"/>
    <mergeCell ref="AZ747:BC747"/>
    <mergeCell ref="BD747:BF747"/>
    <mergeCell ref="BG747:BI747"/>
    <mergeCell ref="E744:F744"/>
    <mergeCell ref="G744:I744"/>
    <mergeCell ref="J744:L744"/>
    <mergeCell ref="M744:P744"/>
    <mergeCell ref="Q744:Z744"/>
    <mergeCell ref="AA744:AC744"/>
    <mergeCell ref="AD744:AF744"/>
    <mergeCell ref="AG744:AJ744"/>
    <mergeCell ref="AK744:AM744"/>
    <mergeCell ref="AN744:AO744"/>
    <mergeCell ref="AP744:AS744"/>
    <mergeCell ref="AT744:AU744"/>
    <mergeCell ref="AV744:AY744"/>
    <mergeCell ref="AZ744:BC744"/>
    <mergeCell ref="BD744:BF744"/>
    <mergeCell ref="BG744:BI744"/>
    <mergeCell ref="E745:F745"/>
    <mergeCell ref="G745:I745"/>
    <mergeCell ref="J745:L745"/>
    <mergeCell ref="M745:P745"/>
    <mergeCell ref="Q745:Z745"/>
    <mergeCell ref="AA745:AC745"/>
    <mergeCell ref="AD745:AF745"/>
    <mergeCell ref="AG745:AJ745"/>
    <mergeCell ref="AK745:AM745"/>
    <mergeCell ref="AN745:AO745"/>
    <mergeCell ref="AP745:AS745"/>
    <mergeCell ref="AT745:AU745"/>
    <mergeCell ref="AV745:AY745"/>
    <mergeCell ref="AZ745:BC745"/>
    <mergeCell ref="BD745:BF745"/>
    <mergeCell ref="BG745:BI745"/>
    <mergeCell ref="E742:F742"/>
    <mergeCell ref="G742:I742"/>
    <mergeCell ref="J742:L742"/>
    <mergeCell ref="M742:P742"/>
    <mergeCell ref="Q742:Z742"/>
    <mergeCell ref="AA742:AC742"/>
    <mergeCell ref="AD742:AF742"/>
    <mergeCell ref="AG742:AJ742"/>
    <mergeCell ref="AK742:AM742"/>
    <mergeCell ref="AN742:AO742"/>
    <mergeCell ref="AP742:AS742"/>
    <mergeCell ref="AT742:AU742"/>
    <mergeCell ref="AV742:AY742"/>
    <mergeCell ref="AZ742:BC742"/>
    <mergeCell ref="BD742:BF742"/>
    <mergeCell ref="BG742:BI742"/>
    <mergeCell ref="E743:F743"/>
    <mergeCell ref="G743:I743"/>
    <mergeCell ref="J743:L743"/>
    <mergeCell ref="M743:P743"/>
    <mergeCell ref="Q743:Z743"/>
    <mergeCell ref="AA743:AC743"/>
    <mergeCell ref="AD743:AF743"/>
    <mergeCell ref="AG743:AJ743"/>
    <mergeCell ref="AK743:AM743"/>
    <mergeCell ref="AN743:AO743"/>
    <mergeCell ref="AP743:AS743"/>
    <mergeCell ref="AT743:AU743"/>
    <mergeCell ref="AV743:AY743"/>
    <mergeCell ref="AZ743:BC743"/>
    <mergeCell ref="BD743:BF743"/>
    <mergeCell ref="BG743:BI743"/>
    <mergeCell ref="E740:F740"/>
    <mergeCell ref="G740:I740"/>
    <mergeCell ref="J740:L740"/>
    <mergeCell ref="M740:P740"/>
    <mergeCell ref="Q740:Z740"/>
    <mergeCell ref="AA740:AC740"/>
    <mergeCell ref="AD740:AF740"/>
    <mergeCell ref="AG740:AJ740"/>
    <mergeCell ref="AK740:AM740"/>
    <mergeCell ref="AN740:AO740"/>
    <mergeCell ref="AP740:AS740"/>
    <mergeCell ref="AT740:AU740"/>
    <mergeCell ref="AV740:AY740"/>
    <mergeCell ref="AZ740:BC740"/>
    <mergeCell ref="BD740:BF740"/>
    <mergeCell ref="BG740:BI740"/>
    <mergeCell ref="E741:F741"/>
    <mergeCell ref="G741:I741"/>
    <mergeCell ref="J741:L741"/>
    <mergeCell ref="M741:P741"/>
    <mergeCell ref="Q741:Z741"/>
    <mergeCell ref="AA741:AC741"/>
    <mergeCell ref="AD741:AF741"/>
    <mergeCell ref="AG741:AJ741"/>
    <mergeCell ref="AK741:AM741"/>
    <mergeCell ref="AN741:AO741"/>
    <mergeCell ref="AP741:AS741"/>
    <mergeCell ref="AT741:AU741"/>
    <mergeCell ref="AV741:AY741"/>
    <mergeCell ref="AZ741:BC741"/>
    <mergeCell ref="BD741:BF741"/>
    <mergeCell ref="BG741:BI741"/>
    <mergeCell ref="E738:F738"/>
    <mergeCell ref="G738:I738"/>
    <mergeCell ref="J738:L738"/>
    <mergeCell ref="M738:P738"/>
    <mergeCell ref="Q738:Z738"/>
    <mergeCell ref="AA738:AC738"/>
    <mergeCell ref="AD738:AF738"/>
    <mergeCell ref="AG738:AJ738"/>
    <mergeCell ref="AK738:AM738"/>
    <mergeCell ref="AN738:AO738"/>
    <mergeCell ref="AP738:AS738"/>
    <mergeCell ref="AT738:AU738"/>
    <mergeCell ref="AV738:AY738"/>
    <mergeCell ref="AZ738:BC738"/>
    <mergeCell ref="BD738:BF738"/>
    <mergeCell ref="BG738:BI738"/>
    <mergeCell ref="E739:F739"/>
    <mergeCell ref="G739:I739"/>
    <mergeCell ref="J739:L739"/>
    <mergeCell ref="M739:P739"/>
    <mergeCell ref="Q739:Z739"/>
    <mergeCell ref="AA739:AC739"/>
    <mergeCell ref="AD739:AF739"/>
    <mergeCell ref="AG739:AJ739"/>
    <mergeCell ref="AK739:AM739"/>
    <mergeCell ref="AN739:AO739"/>
    <mergeCell ref="AP739:AS739"/>
    <mergeCell ref="AT739:AU739"/>
    <mergeCell ref="AV739:AY739"/>
    <mergeCell ref="AZ739:BC739"/>
    <mergeCell ref="BD739:BF739"/>
    <mergeCell ref="BG739:BI739"/>
    <mergeCell ref="E736:F736"/>
    <mergeCell ref="G736:I736"/>
    <mergeCell ref="J736:L736"/>
    <mergeCell ref="M736:P736"/>
    <mergeCell ref="Q736:Z736"/>
    <mergeCell ref="AA736:AC736"/>
    <mergeCell ref="AD736:AF736"/>
    <mergeCell ref="AG736:AJ736"/>
    <mergeCell ref="AK736:AM736"/>
    <mergeCell ref="AN736:AO736"/>
    <mergeCell ref="AP736:AS736"/>
    <mergeCell ref="AT736:AU736"/>
    <mergeCell ref="AV736:AY736"/>
    <mergeCell ref="AZ736:BC736"/>
    <mergeCell ref="BD736:BF736"/>
    <mergeCell ref="BG736:BI736"/>
    <mergeCell ref="E737:F737"/>
    <mergeCell ref="G737:I737"/>
    <mergeCell ref="J737:L737"/>
    <mergeCell ref="M737:P737"/>
    <mergeCell ref="Q737:Z737"/>
    <mergeCell ref="AA737:AC737"/>
    <mergeCell ref="AD737:AF737"/>
    <mergeCell ref="AG737:AJ737"/>
    <mergeCell ref="AK737:AM737"/>
    <mergeCell ref="AN737:AO737"/>
    <mergeCell ref="AP737:AS737"/>
    <mergeCell ref="AT737:AU737"/>
    <mergeCell ref="AV737:AY737"/>
    <mergeCell ref="AZ737:BC737"/>
    <mergeCell ref="BD737:BF737"/>
    <mergeCell ref="BG737:BI737"/>
    <mergeCell ref="E734:F734"/>
    <mergeCell ref="G734:I734"/>
    <mergeCell ref="J734:L734"/>
    <mergeCell ref="M734:P734"/>
    <mergeCell ref="Q734:Z734"/>
    <mergeCell ref="AA734:AC734"/>
    <mergeCell ref="AD734:AF734"/>
    <mergeCell ref="AG734:AJ734"/>
    <mergeCell ref="AK734:AM734"/>
    <mergeCell ref="AN734:AO734"/>
    <mergeCell ref="AP734:AS734"/>
    <mergeCell ref="AT734:AU734"/>
    <mergeCell ref="AV734:AY734"/>
    <mergeCell ref="AZ734:BC734"/>
    <mergeCell ref="BD734:BF734"/>
    <mergeCell ref="BG734:BI734"/>
    <mergeCell ref="E735:F735"/>
    <mergeCell ref="G735:I735"/>
    <mergeCell ref="J735:L735"/>
    <mergeCell ref="M735:P735"/>
    <mergeCell ref="Q735:Z735"/>
    <mergeCell ref="AA735:AC735"/>
    <mergeCell ref="AD735:AF735"/>
    <mergeCell ref="AG735:AJ735"/>
    <mergeCell ref="AK735:AM735"/>
    <mergeCell ref="AN735:AO735"/>
    <mergeCell ref="AP735:AS735"/>
    <mergeCell ref="AT735:AU735"/>
    <mergeCell ref="AV735:AY735"/>
    <mergeCell ref="AZ735:BC735"/>
    <mergeCell ref="BD735:BF735"/>
    <mergeCell ref="BG735:BI735"/>
    <mergeCell ref="E732:F732"/>
    <mergeCell ref="G732:I732"/>
    <mergeCell ref="J732:L732"/>
    <mergeCell ref="M732:P732"/>
    <mergeCell ref="Q732:Z732"/>
    <mergeCell ref="AA732:AC732"/>
    <mergeCell ref="AD732:AF732"/>
    <mergeCell ref="AG732:AJ732"/>
    <mergeCell ref="AK732:AM732"/>
    <mergeCell ref="AN732:AO732"/>
    <mergeCell ref="AP732:AS732"/>
    <mergeCell ref="AT732:AU732"/>
    <mergeCell ref="AV732:AY732"/>
    <mergeCell ref="AZ732:BC732"/>
    <mergeCell ref="BD732:BF732"/>
    <mergeCell ref="BG732:BI732"/>
    <mergeCell ref="E733:F733"/>
    <mergeCell ref="G733:I733"/>
    <mergeCell ref="J733:L733"/>
    <mergeCell ref="M733:P733"/>
    <mergeCell ref="Q733:Z733"/>
    <mergeCell ref="AA733:AC733"/>
    <mergeCell ref="AD733:AF733"/>
    <mergeCell ref="AG733:AJ733"/>
    <mergeCell ref="AK733:AM733"/>
    <mergeCell ref="AN733:AO733"/>
    <mergeCell ref="AP733:AS733"/>
    <mergeCell ref="AT733:AU733"/>
    <mergeCell ref="AV733:AY733"/>
    <mergeCell ref="AZ733:BC733"/>
    <mergeCell ref="BD733:BF733"/>
    <mergeCell ref="BG733:BI733"/>
    <mergeCell ref="E730:F730"/>
    <mergeCell ref="G730:I730"/>
    <mergeCell ref="J730:L730"/>
    <mergeCell ref="M730:P730"/>
    <mergeCell ref="Q730:Z730"/>
    <mergeCell ref="AA730:AC730"/>
    <mergeCell ref="AD730:AF730"/>
    <mergeCell ref="AG730:AJ730"/>
    <mergeCell ref="AK730:AM730"/>
    <mergeCell ref="AN730:AO730"/>
    <mergeCell ref="AP730:AS730"/>
    <mergeCell ref="AT730:AU730"/>
    <mergeCell ref="AV730:AY730"/>
    <mergeCell ref="AZ730:BC730"/>
    <mergeCell ref="BD730:BF730"/>
    <mergeCell ref="BG730:BI730"/>
    <mergeCell ref="E731:F731"/>
    <mergeCell ref="G731:I731"/>
    <mergeCell ref="J731:L731"/>
    <mergeCell ref="M731:P731"/>
    <mergeCell ref="Q731:Z731"/>
    <mergeCell ref="AA731:AC731"/>
    <mergeCell ref="AD731:AF731"/>
    <mergeCell ref="AG731:AJ731"/>
    <mergeCell ref="AK731:AM731"/>
    <mergeCell ref="AN731:AO731"/>
    <mergeCell ref="AP731:AS731"/>
    <mergeCell ref="AT731:AU731"/>
    <mergeCell ref="AV731:AY731"/>
    <mergeCell ref="AZ731:BC731"/>
    <mergeCell ref="BD731:BF731"/>
    <mergeCell ref="BG731:BI731"/>
    <mergeCell ref="E728:F728"/>
    <mergeCell ref="G728:I728"/>
    <mergeCell ref="J728:L728"/>
    <mergeCell ref="M728:P728"/>
    <mergeCell ref="Q728:Z728"/>
    <mergeCell ref="AA728:AC728"/>
    <mergeCell ref="AD728:AF728"/>
    <mergeCell ref="AG728:AJ728"/>
    <mergeCell ref="AK728:AM728"/>
    <mergeCell ref="AN728:AO728"/>
    <mergeCell ref="AP728:AS728"/>
    <mergeCell ref="AT728:AU728"/>
    <mergeCell ref="AV728:AY728"/>
    <mergeCell ref="AZ728:BC728"/>
    <mergeCell ref="BD728:BF728"/>
    <mergeCell ref="BG728:BI728"/>
    <mergeCell ref="E729:F729"/>
    <mergeCell ref="G729:I729"/>
    <mergeCell ref="J729:L729"/>
    <mergeCell ref="M729:P729"/>
    <mergeCell ref="Q729:Z729"/>
    <mergeCell ref="AA729:AC729"/>
    <mergeCell ref="AD729:AF729"/>
    <mergeCell ref="AG729:AJ729"/>
    <mergeCell ref="AK729:AM729"/>
    <mergeCell ref="AN729:AO729"/>
    <mergeCell ref="AP729:AS729"/>
    <mergeCell ref="AT729:AU729"/>
    <mergeCell ref="AV729:AY729"/>
    <mergeCell ref="AZ729:BC729"/>
    <mergeCell ref="BD729:BF729"/>
    <mergeCell ref="BG729:BI729"/>
    <mergeCell ref="E726:F726"/>
    <mergeCell ref="G726:I726"/>
    <mergeCell ref="J726:L726"/>
    <mergeCell ref="M726:P726"/>
    <mergeCell ref="Q726:Z726"/>
    <mergeCell ref="AA726:AC726"/>
    <mergeCell ref="AD726:AF726"/>
    <mergeCell ref="AG726:AJ726"/>
    <mergeCell ref="AK726:AM726"/>
    <mergeCell ref="AN726:AO726"/>
    <mergeCell ref="AP726:AS726"/>
    <mergeCell ref="AT726:AU726"/>
    <mergeCell ref="AV726:AY726"/>
    <mergeCell ref="AZ726:BC726"/>
    <mergeCell ref="BD726:BF726"/>
    <mergeCell ref="BG726:BI726"/>
    <mergeCell ref="E727:F727"/>
    <mergeCell ref="G727:I727"/>
    <mergeCell ref="J727:L727"/>
    <mergeCell ref="M727:P727"/>
    <mergeCell ref="Q727:Z727"/>
    <mergeCell ref="AA727:AC727"/>
    <mergeCell ref="AD727:AF727"/>
    <mergeCell ref="AG727:AJ727"/>
    <mergeCell ref="AK727:AM727"/>
    <mergeCell ref="AN727:AO727"/>
    <mergeCell ref="AP727:AS727"/>
    <mergeCell ref="AT727:AU727"/>
    <mergeCell ref="AV727:AY727"/>
    <mergeCell ref="AZ727:BC727"/>
    <mergeCell ref="BD727:BF727"/>
    <mergeCell ref="BG727:BI727"/>
    <mergeCell ref="E724:F724"/>
    <mergeCell ref="G724:I724"/>
    <mergeCell ref="J724:L724"/>
    <mergeCell ref="M724:P724"/>
    <mergeCell ref="Q724:Z724"/>
    <mergeCell ref="AA724:AC724"/>
    <mergeCell ref="AD724:AF724"/>
    <mergeCell ref="AG724:AJ724"/>
    <mergeCell ref="AK724:AM724"/>
    <mergeCell ref="AN724:AO724"/>
    <mergeCell ref="AP724:AS724"/>
    <mergeCell ref="AT724:AU724"/>
    <mergeCell ref="AV724:AY724"/>
    <mergeCell ref="AZ724:BC724"/>
    <mergeCell ref="BD724:BF724"/>
    <mergeCell ref="BG724:BI724"/>
    <mergeCell ref="E725:F725"/>
    <mergeCell ref="G725:I725"/>
    <mergeCell ref="J725:L725"/>
    <mergeCell ref="M725:P725"/>
    <mergeCell ref="Q725:Z725"/>
    <mergeCell ref="AA725:AC725"/>
    <mergeCell ref="AD725:AF725"/>
    <mergeCell ref="AG725:AJ725"/>
    <mergeCell ref="AK725:AM725"/>
    <mergeCell ref="AN725:AO725"/>
    <mergeCell ref="AP725:AS725"/>
    <mergeCell ref="AT725:AU725"/>
    <mergeCell ref="AV725:AY725"/>
    <mergeCell ref="AZ725:BC725"/>
    <mergeCell ref="BD725:BF725"/>
    <mergeCell ref="BG725:BI725"/>
    <mergeCell ref="E722:F722"/>
    <mergeCell ref="G722:I722"/>
    <mergeCell ref="J722:L722"/>
    <mergeCell ref="M722:P722"/>
    <mergeCell ref="Q722:Z722"/>
    <mergeCell ref="AA722:AC722"/>
    <mergeCell ref="AD722:AF722"/>
    <mergeCell ref="AG722:AJ722"/>
    <mergeCell ref="AK722:AM722"/>
    <mergeCell ref="AN722:AO722"/>
    <mergeCell ref="AP722:AS722"/>
    <mergeCell ref="AT722:AU722"/>
    <mergeCell ref="AV722:AY722"/>
    <mergeCell ref="AZ722:BC722"/>
    <mergeCell ref="BD722:BF722"/>
    <mergeCell ref="BG722:BI722"/>
    <mergeCell ref="E723:F723"/>
    <mergeCell ref="G723:I723"/>
    <mergeCell ref="J723:L723"/>
    <mergeCell ref="M723:P723"/>
    <mergeCell ref="Q723:Z723"/>
    <mergeCell ref="AA723:AC723"/>
    <mergeCell ref="AD723:AF723"/>
    <mergeCell ref="AG723:AJ723"/>
    <mergeCell ref="AK723:AM723"/>
    <mergeCell ref="AN723:AO723"/>
    <mergeCell ref="AP723:AS723"/>
    <mergeCell ref="AT723:AU723"/>
    <mergeCell ref="AV723:AY723"/>
    <mergeCell ref="AZ723:BC723"/>
    <mergeCell ref="BD723:BF723"/>
    <mergeCell ref="BG723:BI723"/>
    <mergeCell ref="E720:F720"/>
    <mergeCell ref="G720:I720"/>
    <mergeCell ref="J720:L720"/>
    <mergeCell ref="M720:P720"/>
    <mergeCell ref="Q720:Z720"/>
    <mergeCell ref="AA720:AC720"/>
    <mergeCell ref="AD720:AF720"/>
    <mergeCell ref="AG720:AJ720"/>
    <mergeCell ref="AK720:AM720"/>
    <mergeCell ref="AN720:AO720"/>
    <mergeCell ref="AP720:AS720"/>
    <mergeCell ref="AT720:AU720"/>
    <mergeCell ref="AV720:AY720"/>
    <mergeCell ref="AZ720:BC720"/>
    <mergeCell ref="BD720:BF720"/>
    <mergeCell ref="BG720:BI720"/>
    <mergeCell ref="E721:F721"/>
    <mergeCell ref="G721:I721"/>
    <mergeCell ref="J721:L721"/>
    <mergeCell ref="M721:P721"/>
    <mergeCell ref="Q721:Z721"/>
    <mergeCell ref="AA721:AC721"/>
    <mergeCell ref="AD721:AF721"/>
    <mergeCell ref="AG721:AJ721"/>
    <mergeCell ref="AK721:AM721"/>
    <mergeCell ref="AN721:AO721"/>
    <mergeCell ref="AP721:AS721"/>
    <mergeCell ref="AT721:AU721"/>
    <mergeCell ref="AV721:AY721"/>
    <mergeCell ref="AZ721:BC721"/>
    <mergeCell ref="BD721:BF721"/>
    <mergeCell ref="BG721:BI721"/>
    <mergeCell ref="E718:F718"/>
    <mergeCell ref="G718:I718"/>
    <mergeCell ref="J718:L718"/>
    <mergeCell ref="M718:P718"/>
    <mergeCell ref="Q718:Z718"/>
    <mergeCell ref="AA718:AC718"/>
    <mergeCell ref="AD718:AF718"/>
    <mergeCell ref="AG718:AJ718"/>
    <mergeCell ref="AK718:AM718"/>
    <mergeCell ref="AN718:AO718"/>
    <mergeCell ref="AP718:AS718"/>
    <mergeCell ref="AT718:AU718"/>
    <mergeCell ref="AV718:AY718"/>
    <mergeCell ref="AZ718:BC718"/>
    <mergeCell ref="BD718:BF718"/>
    <mergeCell ref="BG718:BI718"/>
    <mergeCell ref="E719:F719"/>
    <mergeCell ref="G719:I719"/>
    <mergeCell ref="J719:L719"/>
    <mergeCell ref="M719:P719"/>
    <mergeCell ref="Q719:Z719"/>
    <mergeCell ref="AA719:AC719"/>
    <mergeCell ref="AD719:AF719"/>
    <mergeCell ref="AG719:AJ719"/>
    <mergeCell ref="AK719:AM719"/>
    <mergeCell ref="AN719:AO719"/>
    <mergeCell ref="AP719:AS719"/>
    <mergeCell ref="AT719:AU719"/>
    <mergeCell ref="AV719:AY719"/>
    <mergeCell ref="AZ719:BC719"/>
    <mergeCell ref="BD719:BF719"/>
    <mergeCell ref="BG719:BI719"/>
    <mergeCell ref="E716:F716"/>
    <mergeCell ref="G716:I716"/>
    <mergeCell ref="J716:L716"/>
    <mergeCell ref="M716:P716"/>
    <mergeCell ref="Q716:Z716"/>
    <mergeCell ref="AA716:AC716"/>
    <mergeCell ref="AD716:AF716"/>
    <mergeCell ref="AG716:AJ716"/>
    <mergeCell ref="AK716:AM716"/>
    <mergeCell ref="AN716:AO716"/>
    <mergeCell ref="AP716:AS716"/>
    <mergeCell ref="AT716:AU716"/>
    <mergeCell ref="AV716:AY716"/>
    <mergeCell ref="AZ716:BC716"/>
    <mergeCell ref="BD716:BF716"/>
    <mergeCell ref="BG716:BI716"/>
    <mergeCell ref="E717:F717"/>
    <mergeCell ref="G717:I717"/>
    <mergeCell ref="J717:L717"/>
    <mergeCell ref="M717:P717"/>
    <mergeCell ref="Q717:Z717"/>
    <mergeCell ref="AA717:AC717"/>
    <mergeCell ref="AD717:AF717"/>
    <mergeCell ref="AG717:AJ717"/>
    <mergeCell ref="AK717:AM717"/>
    <mergeCell ref="AN717:AO717"/>
    <mergeCell ref="AP717:AS717"/>
    <mergeCell ref="AT717:AU717"/>
    <mergeCell ref="AV717:AY717"/>
    <mergeCell ref="AZ717:BC717"/>
    <mergeCell ref="BD717:BF717"/>
    <mergeCell ref="BG717:BI717"/>
    <mergeCell ref="E714:F714"/>
    <mergeCell ref="G714:I714"/>
    <mergeCell ref="J714:L714"/>
    <mergeCell ref="M714:P714"/>
    <mergeCell ref="Q714:Z714"/>
    <mergeCell ref="AA714:AC714"/>
    <mergeCell ref="AD714:AF714"/>
    <mergeCell ref="AG714:AJ714"/>
    <mergeCell ref="AK714:AM714"/>
    <mergeCell ref="AN714:AO714"/>
    <mergeCell ref="AP714:AS714"/>
    <mergeCell ref="AT714:AU714"/>
    <mergeCell ref="AV714:AY714"/>
    <mergeCell ref="AZ714:BC714"/>
    <mergeCell ref="BD714:BF714"/>
    <mergeCell ref="BG714:BI714"/>
    <mergeCell ref="E715:F715"/>
    <mergeCell ref="G715:I715"/>
    <mergeCell ref="J715:L715"/>
    <mergeCell ref="M715:P715"/>
    <mergeCell ref="Q715:Z715"/>
    <mergeCell ref="AA715:AC715"/>
    <mergeCell ref="AD715:AF715"/>
    <mergeCell ref="AG715:AJ715"/>
    <mergeCell ref="AK715:AM715"/>
    <mergeCell ref="AN715:AO715"/>
    <mergeCell ref="AP715:AS715"/>
    <mergeCell ref="AT715:AU715"/>
    <mergeCell ref="AV715:AY715"/>
    <mergeCell ref="AZ715:BC715"/>
    <mergeCell ref="BD715:BF715"/>
    <mergeCell ref="BG715:BI715"/>
    <mergeCell ref="E712:F712"/>
    <mergeCell ref="G712:I712"/>
    <mergeCell ref="J712:L712"/>
    <mergeCell ref="M712:P712"/>
    <mergeCell ref="Q712:Z712"/>
    <mergeCell ref="AA712:AC712"/>
    <mergeCell ref="AD712:AF712"/>
    <mergeCell ref="AG712:AJ712"/>
    <mergeCell ref="AK712:AM712"/>
    <mergeCell ref="AN712:AO712"/>
    <mergeCell ref="AP712:AS712"/>
    <mergeCell ref="AT712:AU712"/>
    <mergeCell ref="AV712:AY712"/>
    <mergeCell ref="AZ712:BC712"/>
    <mergeCell ref="BD712:BF712"/>
    <mergeCell ref="BG712:BI712"/>
    <mergeCell ref="E713:F713"/>
    <mergeCell ref="G713:I713"/>
    <mergeCell ref="J713:L713"/>
    <mergeCell ref="M713:P713"/>
    <mergeCell ref="Q713:Z713"/>
    <mergeCell ref="AA713:AC713"/>
    <mergeCell ref="AD713:AF713"/>
    <mergeCell ref="AG713:AJ713"/>
    <mergeCell ref="AK713:AM713"/>
    <mergeCell ref="AN713:AO713"/>
    <mergeCell ref="AP713:AS713"/>
    <mergeCell ref="AT713:AU713"/>
    <mergeCell ref="AV713:AY713"/>
    <mergeCell ref="AZ713:BC713"/>
    <mergeCell ref="BD713:BF713"/>
    <mergeCell ref="BG713:BI713"/>
    <mergeCell ref="E710:F710"/>
    <mergeCell ref="G710:I710"/>
    <mergeCell ref="J710:L710"/>
    <mergeCell ref="M710:P710"/>
    <mergeCell ref="Q710:Z710"/>
    <mergeCell ref="AA710:AC710"/>
    <mergeCell ref="AD710:AF710"/>
    <mergeCell ref="AG710:AJ710"/>
    <mergeCell ref="AK710:AM710"/>
    <mergeCell ref="AN710:AO710"/>
    <mergeCell ref="AP710:AS710"/>
    <mergeCell ref="AT710:AU710"/>
    <mergeCell ref="AV710:AY710"/>
    <mergeCell ref="AZ710:BC710"/>
    <mergeCell ref="BD710:BF710"/>
    <mergeCell ref="BG710:BI710"/>
    <mergeCell ref="E711:F711"/>
    <mergeCell ref="G711:I711"/>
    <mergeCell ref="J711:L711"/>
    <mergeCell ref="M711:P711"/>
    <mergeCell ref="Q711:Z711"/>
    <mergeCell ref="AA711:AC711"/>
    <mergeCell ref="AD711:AF711"/>
    <mergeCell ref="AG711:AJ711"/>
    <mergeCell ref="AK711:AM711"/>
    <mergeCell ref="AN711:AO711"/>
    <mergeCell ref="AP711:AS711"/>
    <mergeCell ref="AT711:AU711"/>
    <mergeCell ref="AV711:AY711"/>
    <mergeCell ref="AZ711:BC711"/>
    <mergeCell ref="BD711:BF711"/>
    <mergeCell ref="BG711:BI711"/>
    <mergeCell ref="E708:F708"/>
    <mergeCell ref="G708:I708"/>
    <mergeCell ref="J708:L708"/>
    <mergeCell ref="M708:P708"/>
    <mergeCell ref="Q708:Z708"/>
    <mergeCell ref="AA708:AC708"/>
    <mergeCell ref="AD708:AF708"/>
    <mergeCell ref="AG708:AJ708"/>
    <mergeCell ref="AK708:AM708"/>
    <mergeCell ref="AN708:AO708"/>
    <mergeCell ref="AP708:AS708"/>
    <mergeCell ref="AT708:AU708"/>
    <mergeCell ref="AV708:AY708"/>
    <mergeCell ref="AZ708:BC708"/>
    <mergeCell ref="BD708:BF708"/>
    <mergeCell ref="BG708:BI708"/>
    <mergeCell ref="E709:F709"/>
    <mergeCell ref="G709:I709"/>
    <mergeCell ref="J709:L709"/>
    <mergeCell ref="M709:P709"/>
    <mergeCell ref="Q709:Z709"/>
    <mergeCell ref="AA709:AC709"/>
    <mergeCell ref="AD709:AF709"/>
    <mergeCell ref="AG709:AJ709"/>
    <mergeCell ref="AK709:AM709"/>
    <mergeCell ref="AN709:AO709"/>
    <mergeCell ref="AP709:AS709"/>
    <mergeCell ref="AT709:AU709"/>
    <mergeCell ref="AV709:AY709"/>
    <mergeCell ref="AZ709:BC709"/>
    <mergeCell ref="BD709:BF709"/>
    <mergeCell ref="BG709:BI709"/>
    <mergeCell ref="E706:F706"/>
    <mergeCell ref="G706:I706"/>
    <mergeCell ref="J706:L706"/>
    <mergeCell ref="M706:P706"/>
    <mergeCell ref="Q706:Z706"/>
    <mergeCell ref="AA706:AC706"/>
    <mergeCell ref="AD706:AF706"/>
    <mergeCell ref="AG706:AJ706"/>
    <mergeCell ref="AK706:AM706"/>
    <mergeCell ref="AN706:AO706"/>
    <mergeCell ref="AP706:AS706"/>
    <mergeCell ref="AT706:AU706"/>
    <mergeCell ref="AV706:AY706"/>
    <mergeCell ref="AZ706:BC706"/>
    <mergeCell ref="BD706:BF706"/>
    <mergeCell ref="BG706:BI706"/>
    <mergeCell ref="E707:F707"/>
    <mergeCell ref="G707:I707"/>
    <mergeCell ref="J707:L707"/>
    <mergeCell ref="M707:P707"/>
    <mergeCell ref="Q707:Z707"/>
    <mergeCell ref="AA707:AC707"/>
    <mergeCell ref="AD707:AF707"/>
    <mergeCell ref="AG707:AJ707"/>
    <mergeCell ref="AK707:AM707"/>
    <mergeCell ref="AN707:AO707"/>
    <mergeCell ref="AP707:AS707"/>
    <mergeCell ref="AT707:AU707"/>
    <mergeCell ref="AV707:AY707"/>
    <mergeCell ref="AZ707:BC707"/>
    <mergeCell ref="BD707:BF707"/>
    <mergeCell ref="BG707:BI707"/>
    <mergeCell ref="E704:F704"/>
    <mergeCell ref="G704:I704"/>
    <mergeCell ref="J704:L704"/>
    <mergeCell ref="M704:P704"/>
    <mergeCell ref="Q704:Z704"/>
    <mergeCell ref="AA704:AC704"/>
    <mergeCell ref="AD704:AF704"/>
    <mergeCell ref="AG704:AJ704"/>
    <mergeCell ref="AK704:AM704"/>
    <mergeCell ref="AN704:AO704"/>
    <mergeCell ref="AP704:AS704"/>
    <mergeCell ref="AT704:AU704"/>
    <mergeCell ref="AV704:AY704"/>
    <mergeCell ref="AZ704:BC704"/>
    <mergeCell ref="BD704:BF704"/>
    <mergeCell ref="BG704:BI704"/>
    <mergeCell ref="E705:F705"/>
    <mergeCell ref="G705:I705"/>
    <mergeCell ref="J705:L705"/>
    <mergeCell ref="M705:P705"/>
    <mergeCell ref="Q705:Z705"/>
    <mergeCell ref="AA705:AC705"/>
    <mergeCell ref="AD705:AF705"/>
    <mergeCell ref="AG705:AJ705"/>
    <mergeCell ref="AK705:AM705"/>
    <mergeCell ref="AN705:AO705"/>
    <mergeCell ref="AP705:AS705"/>
    <mergeCell ref="AT705:AU705"/>
    <mergeCell ref="AV705:AY705"/>
    <mergeCell ref="AZ705:BC705"/>
    <mergeCell ref="BD705:BF705"/>
    <mergeCell ref="BG705:BI705"/>
    <mergeCell ref="E702:F702"/>
    <mergeCell ref="G702:I702"/>
    <mergeCell ref="J702:L702"/>
    <mergeCell ref="M702:P702"/>
    <mergeCell ref="Q702:Z702"/>
    <mergeCell ref="AA702:AC702"/>
    <mergeCell ref="AD702:AF702"/>
    <mergeCell ref="AG702:AJ702"/>
    <mergeCell ref="AK702:AM702"/>
    <mergeCell ref="AN702:AO702"/>
    <mergeCell ref="AP702:AS702"/>
    <mergeCell ref="AT702:AU702"/>
    <mergeCell ref="AV702:AY702"/>
    <mergeCell ref="AZ702:BC702"/>
    <mergeCell ref="BD702:BF702"/>
    <mergeCell ref="BG702:BI702"/>
    <mergeCell ref="E703:F703"/>
    <mergeCell ref="G703:I703"/>
    <mergeCell ref="J703:L703"/>
    <mergeCell ref="M703:P703"/>
    <mergeCell ref="Q703:Z703"/>
    <mergeCell ref="AA703:AC703"/>
    <mergeCell ref="AD703:AF703"/>
    <mergeCell ref="AG703:AJ703"/>
    <mergeCell ref="AK703:AM703"/>
    <mergeCell ref="AN703:AO703"/>
    <mergeCell ref="AP703:AS703"/>
    <mergeCell ref="AT703:AU703"/>
    <mergeCell ref="AV703:AY703"/>
    <mergeCell ref="AZ703:BC703"/>
    <mergeCell ref="BD703:BF703"/>
    <mergeCell ref="BG703:BI703"/>
    <mergeCell ref="E700:F700"/>
    <mergeCell ref="G700:I700"/>
    <mergeCell ref="J700:L700"/>
    <mergeCell ref="M700:P700"/>
    <mergeCell ref="Q700:Z700"/>
    <mergeCell ref="AA700:AC700"/>
    <mergeCell ref="AD700:AF700"/>
    <mergeCell ref="AG700:AJ700"/>
    <mergeCell ref="AK700:AM700"/>
    <mergeCell ref="AN700:AO700"/>
    <mergeCell ref="AP700:AS700"/>
    <mergeCell ref="AT700:AU700"/>
    <mergeCell ref="AV700:AY700"/>
    <mergeCell ref="AZ700:BC700"/>
    <mergeCell ref="BD700:BF700"/>
    <mergeCell ref="BG700:BI700"/>
    <mergeCell ref="E701:F701"/>
    <mergeCell ref="G701:I701"/>
    <mergeCell ref="J701:L701"/>
    <mergeCell ref="M701:P701"/>
    <mergeCell ref="Q701:Z701"/>
    <mergeCell ref="AA701:AC701"/>
    <mergeCell ref="AD701:AF701"/>
    <mergeCell ref="AG701:AJ701"/>
    <mergeCell ref="AK701:AM701"/>
    <mergeCell ref="AN701:AO701"/>
    <mergeCell ref="AP701:AS701"/>
    <mergeCell ref="AT701:AU701"/>
    <mergeCell ref="AV701:AY701"/>
    <mergeCell ref="AZ701:BC701"/>
    <mergeCell ref="BD701:BF701"/>
    <mergeCell ref="BG701:BI701"/>
    <mergeCell ref="E698:F698"/>
    <mergeCell ref="G698:I698"/>
    <mergeCell ref="J698:L698"/>
    <mergeCell ref="M698:P698"/>
    <mergeCell ref="Q698:Z698"/>
    <mergeCell ref="AA698:AC698"/>
    <mergeCell ref="AD698:AF698"/>
    <mergeCell ref="AG698:AJ698"/>
    <mergeCell ref="AK698:AM698"/>
    <mergeCell ref="AN698:AO698"/>
    <mergeCell ref="AP698:AS698"/>
    <mergeCell ref="AT698:AU698"/>
    <mergeCell ref="AV698:AY698"/>
    <mergeCell ref="AZ698:BC698"/>
    <mergeCell ref="BD698:BF698"/>
    <mergeCell ref="BG698:BI698"/>
    <mergeCell ref="E699:F699"/>
    <mergeCell ref="G699:I699"/>
    <mergeCell ref="J699:L699"/>
    <mergeCell ref="M699:P699"/>
    <mergeCell ref="Q699:Z699"/>
    <mergeCell ref="AA699:AC699"/>
    <mergeCell ref="AD699:AF699"/>
    <mergeCell ref="AG699:AJ699"/>
    <mergeCell ref="AK699:AM699"/>
    <mergeCell ref="AN699:AO699"/>
    <mergeCell ref="AP699:AS699"/>
    <mergeCell ref="AT699:AU699"/>
    <mergeCell ref="AV699:AY699"/>
    <mergeCell ref="AZ699:BC699"/>
    <mergeCell ref="BD699:BF699"/>
    <mergeCell ref="BG699:BI699"/>
    <mergeCell ref="E696:F696"/>
    <mergeCell ref="G696:I696"/>
    <mergeCell ref="J696:L696"/>
    <mergeCell ref="M696:P696"/>
    <mergeCell ref="Q696:Z696"/>
    <mergeCell ref="AA696:AC696"/>
    <mergeCell ref="AD696:AF696"/>
    <mergeCell ref="AG696:AJ696"/>
    <mergeCell ref="AK696:AM696"/>
    <mergeCell ref="AN696:AO696"/>
    <mergeCell ref="AP696:AS696"/>
    <mergeCell ref="AT696:AU696"/>
    <mergeCell ref="AV696:AY696"/>
    <mergeCell ref="AZ696:BC696"/>
    <mergeCell ref="BD696:BF696"/>
    <mergeCell ref="BG696:BI696"/>
    <mergeCell ref="E697:F697"/>
    <mergeCell ref="G697:I697"/>
    <mergeCell ref="J697:L697"/>
    <mergeCell ref="M697:P697"/>
    <mergeCell ref="Q697:Z697"/>
    <mergeCell ref="AA697:AC697"/>
    <mergeCell ref="AD697:AF697"/>
    <mergeCell ref="AG697:AJ697"/>
    <mergeCell ref="AK697:AM697"/>
    <mergeCell ref="AN697:AO697"/>
    <mergeCell ref="AP697:AS697"/>
    <mergeCell ref="AT697:AU697"/>
    <mergeCell ref="AV697:AY697"/>
    <mergeCell ref="AZ697:BC697"/>
    <mergeCell ref="BD697:BF697"/>
    <mergeCell ref="BG697:BI697"/>
    <mergeCell ref="E694:F694"/>
    <mergeCell ref="G694:I694"/>
    <mergeCell ref="J694:L694"/>
    <mergeCell ref="M694:P694"/>
    <mergeCell ref="Q694:Z694"/>
    <mergeCell ref="AA694:AC694"/>
    <mergeCell ref="AD694:AF694"/>
    <mergeCell ref="AG694:AJ694"/>
    <mergeCell ref="AK694:AM694"/>
    <mergeCell ref="AN694:AO694"/>
    <mergeCell ref="AP694:AS694"/>
    <mergeCell ref="AT694:AU694"/>
    <mergeCell ref="AV694:AY694"/>
    <mergeCell ref="AZ694:BC694"/>
    <mergeCell ref="BD694:BF694"/>
    <mergeCell ref="BG694:BI694"/>
    <mergeCell ref="E695:F695"/>
    <mergeCell ref="G695:I695"/>
    <mergeCell ref="J695:L695"/>
    <mergeCell ref="M695:P695"/>
    <mergeCell ref="Q695:Z695"/>
    <mergeCell ref="AA695:AC695"/>
    <mergeCell ref="AD695:AF695"/>
    <mergeCell ref="AG695:AJ695"/>
    <mergeCell ref="AK695:AM695"/>
    <mergeCell ref="AN695:AO695"/>
    <mergeCell ref="AP695:AS695"/>
    <mergeCell ref="AT695:AU695"/>
    <mergeCell ref="AV695:AY695"/>
    <mergeCell ref="AZ695:BC695"/>
    <mergeCell ref="BD695:BF695"/>
    <mergeCell ref="BG695:BI695"/>
    <mergeCell ref="E692:F692"/>
    <mergeCell ref="G692:I692"/>
    <mergeCell ref="J692:L692"/>
    <mergeCell ref="M692:P692"/>
    <mergeCell ref="Q692:Z692"/>
    <mergeCell ref="AA692:AC692"/>
    <mergeCell ref="AD692:AF692"/>
    <mergeCell ref="AG692:AJ692"/>
    <mergeCell ref="AK692:AM692"/>
    <mergeCell ref="AN692:AO692"/>
    <mergeCell ref="AP692:AS692"/>
    <mergeCell ref="AT692:AU692"/>
    <mergeCell ref="AV692:AY692"/>
    <mergeCell ref="AZ692:BC692"/>
    <mergeCell ref="BD692:BF692"/>
    <mergeCell ref="BG692:BI692"/>
    <mergeCell ref="E693:F693"/>
    <mergeCell ref="G693:I693"/>
    <mergeCell ref="J693:L693"/>
    <mergeCell ref="M693:P693"/>
    <mergeCell ref="Q693:Z693"/>
    <mergeCell ref="AA693:AC693"/>
    <mergeCell ref="AD693:AF693"/>
    <mergeCell ref="AG693:AJ693"/>
    <mergeCell ref="AK693:AM693"/>
    <mergeCell ref="AN693:AO693"/>
    <mergeCell ref="AP693:AS693"/>
    <mergeCell ref="AT693:AU693"/>
    <mergeCell ref="AV693:AY693"/>
    <mergeCell ref="AZ693:BC693"/>
    <mergeCell ref="BD693:BF693"/>
    <mergeCell ref="BG693:BI693"/>
    <mergeCell ref="E690:F690"/>
    <mergeCell ref="G690:I690"/>
    <mergeCell ref="J690:L690"/>
    <mergeCell ref="M690:P690"/>
    <mergeCell ref="Q690:Z690"/>
    <mergeCell ref="AA690:AC690"/>
    <mergeCell ref="AD690:AF690"/>
    <mergeCell ref="AG690:AJ690"/>
    <mergeCell ref="AK690:AM690"/>
    <mergeCell ref="AN690:AO690"/>
    <mergeCell ref="AP690:AS690"/>
    <mergeCell ref="AT690:AU690"/>
    <mergeCell ref="AV690:AY690"/>
    <mergeCell ref="AZ690:BC690"/>
    <mergeCell ref="BD690:BF690"/>
    <mergeCell ref="BG690:BI690"/>
    <mergeCell ref="E691:F691"/>
    <mergeCell ref="G691:I691"/>
    <mergeCell ref="J691:L691"/>
    <mergeCell ref="M691:P691"/>
    <mergeCell ref="Q691:Z691"/>
    <mergeCell ref="AA691:AC691"/>
    <mergeCell ref="AD691:AF691"/>
    <mergeCell ref="AG691:AJ691"/>
    <mergeCell ref="AK691:AM691"/>
    <mergeCell ref="AN691:AO691"/>
    <mergeCell ref="AP691:AS691"/>
    <mergeCell ref="AT691:AU691"/>
    <mergeCell ref="AV691:AY691"/>
    <mergeCell ref="AZ691:BC691"/>
    <mergeCell ref="BD691:BF691"/>
    <mergeCell ref="BG691:BI691"/>
    <mergeCell ref="E688:F688"/>
    <mergeCell ref="G688:I688"/>
    <mergeCell ref="J688:L688"/>
    <mergeCell ref="M688:P688"/>
    <mergeCell ref="Q688:Z688"/>
    <mergeCell ref="AA688:AC688"/>
    <mergeCell ref="AD688:AF688"/>
    <mergeCell ref="AG688:AJ688"/>
    <mergeCell ref="AK688:AM688"/>
    <mergeCell ref="AN688:AO688"/>
    <mergeCell ref="AP688:AS688"/>
    <mergeCell ref="AT688:AU688"/>
    <mergeCell ref="AV688:AY688"/>
    <mergeCell ref="AZ688:BC688"/>
    <mergeCell ref="BD688:BF688"/>
    <mergeCell ref="BG688:BI688"/>
    <mergeCell ref="E689:F689"/>
    <mergeCell ref="G689:I689"/>
    <mergeCell ref="J689:L689"/>
    <mergeCell ref="M689:P689"/>
    <mergeCell ref="Q689:Z689"/>
    <mergeCell ref="AA689:AC689"/>
    <mergeCell ref="AD689:AF689"/>
    <mergeCell ref="AG689:AJ689"/>
    <mergeCell ref="AK689:AM689"/>
    <mergeCell ref="AN689:AO689"/>
    <mergeCell ref="AP689:AS689"/>
    <mergeCell ref="AT689:AU689"/>
    <mergeCell ref="AV689:AY689"/>
    <mergeCell ref="AZ689:BC689"/>
    <mergeCell ref="BD689:BF689"/>
    <mergeCell ref="BG689:BI689"/>
    <mergeCell ref="E686:F686"/>
    <mergeCell ref="G686:I686"/>
    <mergeCell ref="J686:L686"/>
    <mergeCell ref="M686:P686"/>
    <mergeCell ref="Q686:Z686"/>
    <mergeCell ref="AA686:AC686"/>
    <mergeCell ref="AD686:AF686"/>
    <mergeCell ref="AG686:AJ686"/>
    <mergeCell ref="AK686:AM686"/>
    <mergeCell ref="AN686:AO686"/>
    <mergeCell ref="AP686:AS686"/>
    <mergeCell ref="AT686:AU686"/>
    <mergeCell ref="AV686:AY686"/>
    <mergeCell ref="AZ686:BC686"/>
    <mergeCell ref="BD686:BF686"/>
    <mergeCell ref="BG686:BI686"/>
    <mergeCell ref="E687:F687"/>
    <mergeCell ref="G687:I687"/>
    <mergeCell ref="J687:L687"/>
    <mergeCell ref="M687:P687"/>
    <mergeCell ref="Q687:Z687"/>
    <mergeCell ref="AA687:AC687"/>
    <mergeCell ref="AD687:AF687"/>
    <mergeCell ref="AG687:AJ687"/>
    <mergeCell ref="AK687:AM687"/>
    <mergeCell ref="AN687:AO687"/>
    <mergeCell ref="AP687:AS687"/>
    <mergeCell ref="AT687:AU687"/>
    <mergeCell ref="AV687:AY687"/>
    <mergeCell ref="AZ687:BC687"/>
    <mergeCell ref="BD687:BF687"/>
    <mergeCell ref="BG687:BI687"/>
    <mergeCell ref="E684:F684"/>
    <mergeCell ref="G684:I684"/>
    <mergeCell ref="J684:L684"/>
    <mergeCell ref="M684:P684"/>
    <mergeCell ref="Q684:Z684"/>
    <mergeCell ref="AA684:AC684"/>
    <mergeCell ref="AD684:AF684"/>
    <mergeCell ref="AG684:AJ684"/>
    <mergeCell ref="AK684:AM684"/>
    <mergeCell ref="AN684:AO684"/>
    <mergeCell ref="AP684:AS684"/>
    <mergeCell ref="AT684:AU684"/>
    <mergeCell ref="AV684:AY684"/>
    <mergeCell ref="AZ684:BC684"/>
    <mergeCell ref="BD684:BF684"/>
    <mergeCell ref="BG684:BI684"/>
    <mergeCell ref="E685:F685"/>
    <mergeCell ref="G685:I685"/>
    <mergeCell ref="J685:L685"/>
    <mergeCell ref="M685:P685"/>
    <mergeCell ref="Q685:Z685"/>
    <mergeCell ref="AA685:AC685"/>
    <mergeCell ref="AD685:AF685"/>
    <mergeCell ref="AG685:AJ685"/>
    <mergeCell ref="AK685:AM685"/>
    <mergeCell ref="AN685:AO685"/>
    <mergeCell ref="AP685:AS685"/>
    <mergeCell ref="AT685:AU685"/>
    <mergeCell ref="AV685:AY685"/>
    <mergeCell ref="AZ685:BC685"/>
    <mergeCell ref="BD685:BF685"/>
    <mergeCell ref="BG685:BI685"/>
    <mergeCell ref="E682:F682"/>
    <mergeCell ref="G682:I682"/>
    <mergeCell ref="J682:L682"/>
    <mergeCell ref="M682:P682"/>
    <mergeCell ref="Q682:Z682"/>
    <mergeCell ref="AA682:AC682"/>
    <mergeCell ref="AD682:AF682"/>
    <mergeCell ref="AG682:AJ682"/>
    <mergeCell ref="AK682:AM682"/>
    <mergeCell ref="AN682:AO682"/>
    <mergeCell ref="AP682:AS682"/>
    <mergeCell ref="AT682:AU682"/>
    <mergeCell ref="AV682:AY682"/>
    <mergeCell ref="AZ682:BC682"/>
    <mergeCell ref="BD682:BF682"/>
    <mergeCell ref="BG682:BI682"/>
    <mergeCell ref="E683:F683"/>
    <mergeCell ref="G683:I683"/>
    <mergeCell ref="J683:L683"/>
    <mergeCell ref="M683:P683"/>
    <mergeCell ref="Q683:Z683"/>
    <mergeCell ref="AA683:AC683"/>
    <mergeCell ref="AD683:AF683"/>
    <mergeCell ref="AG683:AJ683"/>
    <mergeCell ref="AK683:AM683"/>
    <mergeCell ref="AN683:AO683"/>
    <mergeCell ref="AP683:AS683"/>
    <mergeCell ref="AT683:AU683"/>
    <mergeCell ref="AV683:AY683"/>
    <mergeCell ref="AZ683:BC683"/>
    <mergeCell ref="BD683:BF683"/>
    <mergeCell ref="BG683:BI683"/>
    <mergeCell ref="E680:F680"/>
    <mergeCell ref="G680:I680"/>
    <mergeCell ref="J680:L680"/>
    <mergeCell ref="M680:P680"/>
    <mergeCell ref="Q680:Z680"/>
    <mergeCell ref="AA680:AC680"/>
    <mergeCell ref="AD680:AF680"/>
    <mergeCell ref="AG680:AJ680"/>
    <mergeCell ref="AK680:AM680"/>
    <mergeCell ref="AN680:AO680"/>
    <mergeCell ref="AP680:AS680"/>
    <mergeCell ref="AT680:AU680"/>
    <mergeCell ref="AV680:AY680"/>
    <mergeCell ref="AZ680:BC680"/>
    <mergeCell ref="BD680:BF680"/>
    <mergeCell ref="BG680:BI680"/>
    <mergeCell ref="E681:F681"/>
    <mergeCell ref="G681:I681"/>
    <mergeCell ref="J681:L681"/>
    <mergeCell ref="M681:P681"/>
    <mergeCell ref="Q681:Z681"/>
    <mergeCell ref="AA681:AC681"/>
    <mergeCell ref="AD681:AF681"/>
    <mergeCell ref="AG681:AJ681"/>
    <mergeCell ref="AK681:AM681"/>
    <mergeCell ref="AN681:AO681"/>
    <mergeCell ref="AP681:AS681"/>
    <mergeCell ref="AT681:AU681"/>
    <mergeCell ref="AV681:AY681"/>
    <mergeCell ref="AZ681:BC681"/>
    <mergeCell ref="BD681:BF681"/>
    <mergeCell ref="BG681:BI681"/>
    <mergeCell ref="E678:F678"/>
    <mergeCell ref="G678:I678"/>
    <mergeCell ref="J678:L678"/>
    <mergeCell ref="M678:P678"/>
    <mergeCell ref="Q678:Z678"/>
    <mergeCell ref="AA678:AC678"/>
    <mergeCell ref="AD678:AF678"/>
    <mergeCell ref="AG678:AJ678"/>
    <mergeCell ref="AK678:AM678"/>
    <mergeCell ref="AN678:AO678"/>
    <mergeCell ref="AP678:AS678"/>
    <mergeCell ref="AT678:AU678"/>
    <mergeCell ref="AV678:AY678"/>
    <mergeCell ref="AZ678:BC678"/>
    <mergeCell ref="BD678:BF678"/>
    <mergeCell ref="BG678:BI678"/>
    <mergeCell ref="E679:F679"/>
    <mergeCell ref="G679:I679"/>
    <mergeCell ref="J679:L679"/>
    <mergeCell ref="M679:P679"/>
    <mergeCell ref="Q679:Z679"/>
    <mergeCell ref="AA679:AC679"/>
    <mergeCell ref="AD679:AF679"/>
    <mergeCell ref="AG679:AJ679"/>
    <mergeCell ref="AK679:AM679"/>
    <mergeCell ref="AN679:AO679"/>
    <mergeCell ref="AP679:AS679"/>
    <mergeCell ref="AT679:AU679"/>
    <mergeCell ref="AV679:AY679"/>
    <mergeCell ref="AZ679:BC679"/>
    <mergeCell ref="BD679:BF679"/>
    <mergeCell ref="BG679:BI679"/>
    <mergeCell ref="E676:F676"/>
    <mergeCell ref="G676:I676"/>
    <mergeCell ref="J676:L676"/>
    <mergeCell ref="M676:P676"/>
    <mergeCell ref="Q676:Z676"/>
    <mergeCell ref="AA676:AC676"/>
    <mergeCell ref="AD676:AF676"/>
    <mergeCell ref="AG676:AJ676"/>
    <mergeCell ref="AK676:AM676"/>
    <mergeCell ref="AN676:AO676"/>
    <mergeCell ref="AP676:AS676"/>
    <mergeCell ref="AT676:AU676"/>
    <mergeCell ref="AV676:AY676"/>
    <mergeCell ref="AZ676:BC676"/>
    <mergeCell ref="BD676:BF676"/>
    <mergeCell ref="BG676:BI676"/>
    <mergeCell ref="E677:F677"/>
    <mergeCell ref="G677:I677"/>
    <mergeCell ref="J677:L677"/>
    <mergeCell ref="M677:P677"/>
    <mergeCell ref="Q677:Z677"/>
    <mergeCell ref="AA677:AC677"/>
    <mergeCell ref="AD677:AF677"/>
    <mergeCell ref="AG677:AJ677"/>
    <mergeCell ref="AK677:AM677"/>
    <mergeCell ref="AN677:AO677"/>
    <mergeCell ref="AP677:AS677"/>
    <mergeCell ref="AT677:AU677"/>
    <mergeCell ref="AV677:AY677"/>
    <mergeCell ref="AZ677:BC677"/>
    <mergeCell ref="BD677:BF677"/>
    <mergeCell ref="BG677:BI677"/>
    <mergeCell ref="E674:F674"/>
    <mergeCell ref="G674:I674"/>
    <mergeCell ref="J674:L674"/>
    <mergeCell ref="M674:P674"/>
    <mergeCell ref="Q674:Z674"/>
    <mergeCell ref="AA674:AC674"/>
    <mergeCell ref="AD674:AF674"/>
    <mergeCell ref="AG674:AJ674"/>
    <mergeCell ref="AK674:AM674"/>
    <mergeCell ref="AN674:AO674"/>
    <mergeCell ref="AP674:AS674"/>
    <mergeCell ref="AT674:AU674"/>
    <mergeCell ref="AV674:AY674"/>
    <mergeCell ref="AZ674:BC674"/>
    <mergeCell ref="BD674:BF674"/>
    <mergeCell ref="BG674:BI674"/>
    <mergeCell ref="E675:F675"/>
    <mergeCell ref="G675:I675"/>
    <mergeCell ref="J675:L675"/>
    <mergeCell ref="M675:P675"/>
    <mergeCell ref="Q675:Z675"/>
    <mergeCell ref="AA675:AC675"/>
    <mergeCell ref="AD675:AF675"/>
    <mergeCell ref="AG675:AJ675"/>
    <mergeCell ref="AK675:AM675"/>
    <mergeCell ref="AN675:AO675"/>
    <mergeCell ref="AP675:AS675"/>
    <mergeCell ref="AT675:AU675"/>
    <mergeCell ref="AV675:AY675"/>
    <mergeCell ref="AZ675:BC675"/>
    <mergeCell ref="BD675:BF675"/>
    <mergeCell ref="BG675:BI675"/>
    <mergeCell ref="E672:F672"/>
    <mergeCell ref="G672:I672"/>
    <mergeCell ref="J672:L672"/>
    <mergeCell ref="M672:P672"/>
    <mergeCell ref="Q672:Z672"/>
    <mergeCell ref="AA672:AC672"/>
    <mergeCell ref="AD672:AF672"/>
    <mergeCell ref="AG672:AJ672"/>
    <mergeCell ref="AK672:AM672"/>
    <mergeCell ref="AN672:AO672"/>
    <mergeCell ref="AP672:AS672"/>
    <mergeCell ref="AT672:AU672"/>
    <mergeCell ref="AV672:AY672"/>
    <mergeCell ref="AZ672:BC672"/>
    <mergeCell ref="BD672:BF672"/>
    <mergeCell ref="BG672:BI672"/>
    <mergeCell ref="E673:F673"/>
    <mergeCell ref="G673:I673"/>
    <mergeCell ref="J673:L673"/>
    <mergeCell ref="M673:P673"/>
    <mergeCell ref="Q673:Z673"/>
    <mergeCell ref="AA673:AC673"/>
    <mergeCell ref="AD673:AF673"/>
    <mergeCell ref="AG673:AJ673"/>
    <mergeCell ref="AK673:AM673"/>
    <mergeCell ref="AN673:AO673"/>
    <mergeCell ref="AP673:AS673"/>
    <mergeCell ref="AT673:AU673"/>
    <mergeCell ref="AV673:AY673"/>
    <mergeCell ref="AZ673:BC673"/>
    <mergeCell ref="BD673:BF673"/>
    <mergeCell ref="BG673:BI673"/>
    <mergeCell ref="E670:F670"/>
    <mergeCell ref="G670:I670"/>
    <mergeCell ref="J670:L670"/>
    <mergeCell ref="M670:P670"/>
    <mergeCell ref="Q670:Z670"/>
    <mergeCell ref="AA670:AC670"/>
    <mergeCell ref="AD670:AF670"/>
    <mergeCell ref="AG670:AJ670"/>
    <mergeCell ref="AK670:AM670"/>
    <mergeCell ref="AN670:AO670"/>
    <mergeCell ref="AP670:AS670"/>
    <mergeCell ref="AT670:AU670"/>
    <mergeCell ref="AV670:AY670"/>
    <mergeCell ref="AZ670:BC670"/>
    <mergeCell ref="BD670:BF670"/>
    <mergeCell ref="BG670:BI670"/>
    <mergeCell ref="E671:F671"/>
    <mergeCell ref="G671:I671"/>
    <mergeCell ref="J671:L671"/>
    <mergeCell ref="M671:P671"/>
    <mergeCell ref="Q671:Z671"/>
    <mergeCell ref="AA671:AC671"/>
    <mergeCell ref="AD671:AF671"/>
    <mergeCell ref="AG671:AJ671"/>
    <mergeCell ref="AK671:AM671"/>
    <mergeCell ref="AN671:AO671"/>
    <mergeCell ref="AP671:AS671"/>
    <mergeCell ref="AT671:AU671"/>
    <mergeCell ref="AV671:AY671"/>
    <mergeCell ref="AZ671:BC671"/>
    <mergeCell ref="BD671:BF671"/>
    <mergeCell ref="BG671:BI671"/>
    <mergeCell ref="E668:F668"/>
    <mergeCell ref="G668:I668"/>
    <mergeCell ref="J668:L668"/>
    <mergeCell ref="M668:P668"/>
    <mergeCell ref="Q668:Z668"/>
    <mergeCell ref="AA668:AC668"/>
    <mergeCell ref="AD668:AF668"/>
    <mergeCell ref="AG668:AJ668"/>
    <mergeCell ref="AK668:AM668"/>
    <mergeCell ref="AN668:AO668"/>
    <mergeCell ref="AP668:AS668"/>
    <mergeCell ref="AT668:AU668"/>
    <mergeCell ref="AV668:AY668"/>
    <mergeCell ref="AZ668:BC668"/>
    <mergeCell ref="BD668:BF668"/>
    <mergeCell ref="BG668:BI668"/>
    <mergeCell ref="E669:F669"/>
    <mergeCell ref="G669:I669"/>
    <mergeCell ref="J669:L669"/>
    <mergeCell ref="M669:P669"/>
    <mergeCell ref="Q669:Z669"/>
    <mergeCell ref="AA669:AC669"/>
    <mergeCell ref="AD669:AF669"/>
    <mergeCell ref="AG669:AJ669"/>
    <mergeCell ref="AK669:AM669"/>
    <mergeCell ref="AN669:AO669"/>
    <mergeCell ref="AP669:AS669"/>
    <mergeCell ref="AT669:AU669"/>
    <mergeCell ref="AV669:AY669"/>
    <mergeCell ref="AZ669:BC669"/>
    <mergeCell ref="BD669:BF669"/>
    <mergeCell ref="BG669:BI669"/>
    <mergeCell ref="E666:F666"/>
    <mergeCell ref="G666:I666"/>
    <mergeCell ref="J666:L666"/>
    <mergeCell ref="M666:P666"/>
    <mergeCell ref="Q666:Z666"/>
    <mergeCell ref="AA666:AC666"/>
    <mergeCell ref="AD666:AF666"/>
    <mergeCell ref="AG666:AJ666"/>
    <mergeCell ref="AK666:AM666"/>
    <mergeCell ref="AN666:AO666"/>
    <mergeCell ref="AP666:AS666"/>
    <mergeCell ref="AT666:AU666"/>
    <mergeCell ref="AV666:AY666"/>
    <mergeCell ref="AZ666:BC666"/>
    <mergeCell ref="BD666:BF666"/>
    <mergeCell ref="BG666:BI666"/>
    <mergeCell ref="E667:F667"/>
    <mergeCell ref="G667:I667"/>
    <mergeCell ref="J667:L667"/>
    <mergeCell ref="M667:P667"/>
    <mergeCell ref="Q667:Z667"/>
    <mergeCell ref="AA667:AC667"/>
    <mergeCell ref="AD667:AF667"/>
    <mergeCell ref="AG667:AJ667"/>
    <mergeCell ref="AK667:AM667"/>
    <mergeCell ref="AN667:AO667"/>
    <mergeCell ref="AP667:AS667"/>
    <mergeCell ref="AT667:AU667"/>
    <mergeCell ref="AV667:AY667"/>
    <mergeCell ref="AZ667:BC667"/>
    <mergeCell ref="BD667:BF667"/>
    <mergeCell ref="BG667:BI667"/>
    <mergeCell ref="E664:F664"/>
    <mergeCell ref="G664:I664"/>
    <mergeCell ref="J664:L664"/>
    <mergeCell ref="M664:P664"/>
    <mergeCell ref="Q664:Z664"/>
    <mergeCell ref="AA664:AC664"/>
    <mergeCell ref="AD664:AF664"/>
    <mergeCell ref="AG664:AJ664"/>
    <mergeCell ref="AK664:AM664"/>
    <mergeCell ref="AN664:AO664"/>
    <mergeCell ref="AP664:AS664"/>
    <mergeCell ref="AT664:AU664"/>
    <mergeCell ref="AV664:AY664"/>
    <mergeCell ref="AZ664:BC664"/>
    <mergeCell ref="BD664:BF664"/>
    <mergeCell ref="BG664:BI664"/>
    <mergeCell ref="E665:F665"/>
    <mergeCell ref="G665:I665"/>
    <mergeCell ref="J665:L665"/>
    <mergeCell ref="M665:P665"/>
    <mergeCell ref="Q665:Z665"/>
    <mergeCell ref="AA665:AC665"/>
    <mergeCell ref="AD665:AF665"/>
    <mergeCell ref="AG665:AJ665"/>
    <mergeCell ref="AK665:AM665"/>
    <mergeCell ref="AN665:AO665"/>
    <mergeCell ref="AP665:AS665"/>
    <mergeCell ref="AT665:AU665"/>
    <mergeCell ref="AV665:AY665"/>
    <mergeCell ref="AZ665:BC665"/>
    <mergeCell ref="BD665:BF665"/>
    <mergeCell ref="BG665:BI665"/>
    <mergeCell ref="E662:F662"/>
    <mergeCell ref="G662:I662"/>
    <mergeCell ref="J662:L662"/>
    <mergeCell ref="M662:P662"/>
    <mergeCell ref="Q662:Z662"/>
    <mergeCell ref="AA662:AC662"/>
    <mergeCell ref="AD662:AF662"/>
    <mergeCell ref="AG662:AJ662"/>
    <mergeCell ref="AK662:AM662"/>
    <mergeCell ref="AN662:AO662"/>
    <mergeCell ref="AP662:AS662"/>
    <mergeCell ref="AT662:AU662"/>
    <mergeCell ref="AV662:AY662"/>
    <mergeCell ref="AZ662:BC662"/>
    <mergeCell ref="BD662:BF662"/>
    <mergeCell ref="BG662:BI662"/>
    <mergeCell ref="E663:F663"/>
    <mergeCell ref="G663:I663"/>
    <mergeCell ref="J663:L663"/>
    <mergeCell ref="M663:P663"/>
    <mergeCell ref="Q663:Z663"/>
    <mergeCell ref="AA663:AC663"/>
    <mergeCell ref="AD663:AF663"/>
    <mergeCell ref="AG663:AJ663"/>
    <mergeCell ref="AK663:AM663"/>
    <mergeCell ref="AN663:AO663"/>
    <mergeCell ref="AP663:AS663"/>
    <mergeCell ref="AT663:AU663"/>
    <mergeCell ref="AV663:AY663"/>
    <mergeCell ref="AZ663:BC663"/>
    <mergeCell ref="BD663:BF663"/>
    <mergeCell ref="BG663:BI663"/>
    <mergeCell ref="E660:F660"/>
    <mergeCell ref="G660:I660"/>
    <mergeCell ref="J660:L660"/>
    <mergeCell ref="M660:P660"/>
    <mergeCell ref="Q660:Z660"/>
    <mergeCell ref="AA660:AC660"/>
    <mergeCell ref="AD660:AF660"/>
    <mergeCell ref="AG660:AJ660"/>
    <mergeCell ref="AK660:AM660"/>
    <mergeCell ref="AN660:AO660"/>
    <mergeCell ref="AP660:AS660"/>
    <mergeCell ref="AT660:AU660"/>
    <mergeCell ref="AV660:AY660"/>
    <mergeCell ref="AZ660:BC660"/>
    <mergeCell ref="BD660:BF660"/>
    <mergeCell ref="BG660:BI660"/>
    <mergeCell ref="E661:F661"/>
    <mergeCell ref="G661:I661"/>
    <mergeCell ref="J661:L661"/>
    <mergeCell ref="M661:P661"/>
    <mergeCell ref="Q661:Z661"/>
    <mergeCell ref="AA661:AC661"/>
    <mergeCell ref="AD661:AF661"/>
    <mergeCell ref="AG661:AJ661"/>
    <mergeCell ref="AK661:AM661"/>
    <mergeCell ref="AN661:AO661"/>
    <mergeCell ref="AP661:AS661"/>
    <mergeCell ref="AT661:AU661"/>
    <mergeCell ref="AV661:AY661"/>
    <mergeCell ref="AZ661:BC661"/>
    <mergeCell ref="BD661:BF661"/>
    <mergeCell ref="BG661:BI661"/>
    <mergeCell ref="E658:F658"/>
    <mergeCell ref="G658:I658"/>
    <mergeCell ref="J658:L658"/>
    <mergeCell ref="M658:P658"/>
    <mergeCell ref="Q658:Z658"/>
    <mergeCell ref="AA658:AC658"/>
    <mergeCell ref="AD658:AF658"/>
    <mergeCell ref="AG658:AJ658"/>
    <mergeCell ref="AK658:AM658"/>
    <mergeCell ref="AN658:AO658"/>
    <mergeCell ref="AP658:AS658"/>
    <mergeCell ref="AT658:AU658"/>
    <mergeCell ref="AV658:AY658"/>
    <mergeCell ref="AZ658:BC658"/>
    <mergeCell ref="BD658:BF658"/>
    <mergeCell ref="BG658:BI658"/>
    <mergeCell ref="E659:F659"/>
    <mergeCell ref="G659:I659"/>
    <mergeCell ref="J659:L659"/>
    <mergeCell ref="M659:P659"/>
    <mergeCell ref="Q659:Z659"/>
    <mergeCell ref="AA659:AC659"/>
    <mergeCell ref="AD659:AF659"/>
    <mergeCell ref="AG659:AJ659"/>
    <mergeCell ref="AK659:AM659"/>
    <mergeCell ref="AN659:AO659"/>
    <mergeCell ref="AP659:AS659"/>
    <mergeCell ref="AT659:AU659"/>
    <mergeCell ref="AV659:AY659"/>
    <mergeCell ref="AZ659:BC659"/>
    <mergeCell ref="BD659:BF659"/>
    <mergeCell ref="BG659:BI659"/>
    <mergeCell ref="E656:F656"/>
    <mergeCell ref="G656:I656"/>
    <mergeCell ref="J656:L656"/>
    <mergeCell ref="M656:P656"/>
    <mergeCell ref="Q656:Z656"/>
    <mergeCell ref="AA656:AC656"/>
    <mergeCell ref="AD656:AF656"/>
    <mergeCell ref="AG656:AJ656"/>
    <mergeCell ref="AK656:AM656"/>
    <mergeCell ref="AN656:AO656"/>
    <mergeCell ref="AP656:AS656"/>
    <mergeCell ref="AT656:AU656"/>
    <mergeCell ref="AV656:AY656"/>
    <mergeCell ref="AZ656:BC656"/>
    <mergeCell ref="BD656:BF656"/>
    <mergeCell ref="BG656:BI656"/>
    <mergeCell ref="E657:F657"/>
    <mergeCell ref="G657:I657"/>
    <mergeCell ref="J657:L657"/>
    <mergeCell ref="M657:P657"/>
    <mergeCell ref="Q657:Z657"/>
    <mergeCell ref="AA657:AC657"/>
    <mergeCell ref="AD657:AF657"/>
    <mergeCell ref="AG657:AJ657"/>
    <mergeCell ref="AK657:AM657"/>
    <mergeCell ref="AN657:AO657"/>
    <mergeCell ref="AP657:AS657"/>
    <mergeCell ref="AT657:AU657"/>
    <mergeCell ref="AV657:AY657"/>
    <mergeCell ref="AZ657:BC657"/>
    <mergeCell ref="BD657:BF657"/>
    <mergeCell ref="BG657:BI657"/>
    <mergeCell ref="E654:F654"/>
    <mergeCell ref="G654:I654"/>
    <mergeCell ref="J654:L654"/>
    <mergeCell ref="M654:P654"/>
    <mergeCell ref="Q654:Z654"/>
    <mergeCell ref="AA654:AC654"/>
    <mergeCell ref="AD654:AF654"/>
    <mergeCell ref="AG654:AJ654"/>
    <mergeCell ref="AK654:AM654"/>
    <mergeCell ref="AN654:AO654"/>
    <mergeCell ref="AP654:AS654"/>
    <mergeCell ref="AT654:AU654"/>
    <mergeCell ref="AV654:AY654"/>
    <mergeCell ref="AZ654:BC654"/>
    <mergeCell ref="BD654:BF654"/>
    <mergeCell ref="BG654:BI654"/>
    <mergeCell ref="E655:F655"/>
    <mergeCell ref="G655:I655"/>
    <mergeCell ref="J655:L655"/>
    <mergeCell ref="M655:P655"/>
    <mergeCell ref="Q655:Z655"/>
    <mergeCell ref="AA655:AC655"/>
    <mergeCell ref="AD655:AF655"/>
    <mergeCell ref="AG655:AJ655"/>
    <mergeCell ref="AK655:AM655"/>
    <mergeCell ref="AN655:AO655"/>
    <mergeCell ref="AP655:AS655"/>
    <mergeCell ref="AT655:AU655"/>
    <mergeCell ref="AV655:AY655"/>
    <mergeCell ref="AZ655:BC655"/>
    <mergeCell ref="BD655:BF655"/>
    <mergeCell ref="BG655:BI655"/>
    <mergeCell ref="E652:F652"/>
    <mergeCell ref="G652:I652"/>
    <mergeCell ref="J652:L652"/>
    <mergeCell ref="M652:P652"/>
    <mergeCell ref="Q652:Z652"/>
    <mergeCell ref="AA652:AC652"/>
    <mergeCell ref="AD652:AF652"/>
    <mergeCell ref="AG652:AJ652"/>
    <mergeCell ref="AK652:AM652"/>
    <mergeCell ref="AN652:AO652"/>
    <mergeCell ref="AP652:AS652"/>
    <mergeCell ref="AT652:AU652"/>
    <mergeCell ref="AV652:AY652"/>
    <mergeCell ref="AZ652:BC652"/>
    <mergeCell ref="BD652:BF652"/>
    <mergeCell ref="BG652:BI652"/>
    <mergeCell ref="E653:F653"/>
    <mergeCell ref="G653:I653"/>
    <mergeCell ref="J653:L653"/>
    <mergeCell ref="M653:P653"/>
    <mergeCell ref="Q653:Z653"/>
    <mergeCell ref="AA653:AC653"/>
    <mergeCell ref="AD653:AF653"/>
    <mergeCell ref="AG653:AJ653"/>
    <mergeCell ref="AK653:AM653"/>
    <mergeCell ref="AN653:AO653"/>
    <mergeCell ref="AP653:AS653"/>
    <mergeCell ref="AT653:AU653"/>
    <mergeCell ref="AV653:AY653"/>
    <mergeCell ref="AZ653:BC653"/>
    <mergeCell ref="BD653:BF653"/>
    <mergeCell ref="BG653:BI653"/>
    <mergeCell ref="E650:F650"/>
    <mergeCell ref="G650:I650"/>
    <mergeCell ref="J650:L650"/>
    <mergeCell ref="M650:P650"/>
    <mergeCell ref="Q650:Z650"/>
    <mergeCell ref="AA650:AC650"/>
    <mergeCell ref="AD650:AF650"/>
    <mergeCell ref="AG650:AJ650"/>
    <mergeCell ref="AK650:AM650"/>
    <mergeCell ref="AN650:AO650"/>
    <mergeCell ref="AP650:AS650"/>
    <mergeCell ref="AT650:AU650"/>
    <mergeCell ref="AV650:AY650"/>
    <mergeCell ref="AZ650:BC650"/>
    <mergeCell ref="BD650:BF650"/>
    <mergeCell ref="BG650:BI650"/>
    <mergeCell ref="E651:F651"/>
    <mergeCell ref="G651:I651"/>
    <mergeCell ref="J651:L651"/>
    <mergeCell ref="M651:P651"/>
    <mergeCell ref="Q651:Z651"/>
    <mergeCell ref="AA651:AC651"/>
    <mergeCell ref="AD651:AF651"/>
    <mergeCell ref="AG651:AJ651"/>
    <mergeCell ref="AK651:AM651"/>
    <mergeCell ref="AN651:AO651"/>
    <mergeCell ref="AP651:AS651"/>
    <mergeCell ref="AT651:AU651"/>
    <mergeCell ref="AV651:AY651"/>
    <mergeCell ref="AZ651:BC651"/>
    <mergeCell ref="BD651:BF651"/>
    <mergeCell ref="BG651:BI651"/>
    <mergeCell ref="E648:F648"/>
    <mergeCell ref="G648:I648"/>
    <mergeCell ref="J648:L648"/>
    <mergeCell ref="M648:P648"/>
    <mergeCell ref="Q648:Z648"/>
    <mergeCell ref="AA648:AC648"/>
    <mergeCell ref="AD648:AF648"/>
    <mergeCell ref="AG648:AJ648"/>
    <mergeCell ref="AK648:AM648"/>
    <mergeCell ref="AN648:AO648"/>
    <mergeCell ref="AP648:AS648"/>
    <mergeCell ref="AT648:AU648"/>
    <mergeCell ref="AV648:AY648"/>
    <mergeCell ref="AZ648:BC648"/>
    <mergeCell ref="BD648:BF648"/>
    <mergeCell ref="BG648:BI648"/>
    <mergeCell ref="E649:F649"/>
    <mergeCell ref="G649:I649"/>
    <mergeCell ref="J649:L649"/>
    <mergeCell ref="M649:P649"/>
    <mergeCell ref="Q649:Z649"/>
    <mergeCell ref="AA649:AC649"/>
    <mergeCell ref="AD649:AF649"/>
    <mergeCell ref="AG649:AJ649"/>
    <mergeCell ref="AK649:AM649"/>
    <mergeCell ref="AN649:AO649"/>
    <mergeCell ref="AP649:AS649"/>
    <mergeCell ref="AT649:AU649"/>
    <mergeCell ref="AV649:AY649"/>
    <mergeCell ref="AZ649:BC649"/>
    <mergeCell ref="BD649:BF649"/>
    <mergeCell ref="BG649:BI649"/>
    <mergeCell ref="E646:F646"/>
    <mergeCell ref="G646:I646"/>
    <mergeCell ref="J646:L646"/>
    <mergeCell ref="M646:P646"/>
    <mergeCell ref="Q646:Z646"/>
    <mergeCell ref="AA646:AC646"/>
    <mergeCell ref="AD646:AF646"/>
    <mergeCell ref="AG646:AJ646"/>
    <mergeCell ref="AK646:AM646"/>
    <mergeCell ref="AN646:AO646"/>
    <mergeCell ref="AP646:AS646"/>
    <mergeCell ref="AT646:AU646"/>
    <mergeCell ref="AV646:AY646"/>
    <mergeCell ref="AZ646:BC646"/>
    <mergeCell ref="BD646:BF646"/>
    <mergeCell ref="BG646:BI646"/>
    <mergeCell ref="E647:F647"/>
    <mergeCell ref="G647:I647"/>
    <mergeCell ref="J647:L647"/>
    <mergeCell ref="M647:P647"/>
    <mergeCell ref="Q647:Z647"/>
    <mergeCell ref="AA647:AC647"/>
    <mergeCell ref="AD647:AF647"/>
    <mergeCell ref="AG647:AJ647"/>
    <mergeCell ref="AK647:AM647"/>
    <mergeCell ref="AN647:AO647"/>
    <mergeCell ref="AP647:AS647"/>
    <mergeCell ref="AT647:AU647"/>
    <mergeCell ref="AV647:AY647"/>
    <mergeCell ref="AZ647:BC647"/>
    <mergeCell ref="BD647:BF647"/>
    <mergeCell ref="BG647:BI647"/>
    <mergeCell ref="E644:F644"/>
    <mergeCell ref="G644:I644"/>
    <mergeCell ref="J644:L644"/>
    <mergeCell ref="M644:P644"/>
    <mergeCell ref="Q644:Z644"/>
    <mergeCell ref="AA644:AC644"/>
    <mergeCell ref="AD644:AF644"/>
    <mergeCell ref="AG644:AJ644"/>
    <mergeCell ref="AK644:AM644"/>
    <mergeCell ref="AN644:AO644"/>
    <mergeCell ref="AP644:AS644"/>
    <mergeCell ref="AT644:AU644"/>
    <mergeCell ref="AV644:AY644"/>
    <mergeCell ref="AZ644:BC644"/>
    <mergeCell ref="BD644:BF644"/>
    <mergeCell ref="BG644:BI644"/>
    <mergeCell ref="E645:F645"/>
    <mergeCell ref="G645:I645"/>
    <mergeCell ref="J645:L645"/>
    <mergeCell ref="M645:P645"/>
    <mergeCell ref="Q645:Z645"/>
    <mergeCell ref="AA645:AC645"/>
    <mergeCell ref="AD645:AF645"/>
    <mergeCell ref="AG645:AJ645"/>
    <mergeCell ref="AK645:AM645"/>
    <mergeCell ref="AN645:AO645"/>
    <mergeCell ref="AP645:AS645"/>
    <mergeCell ref="AT645:AU645"/>
    <mergeCell ref="AV645:AY645"/>
    <mergeCell ref="AZ645:BC645"/>
    <mergeCell ref="BD645:BF645"/>
    <mergeCell ref="BG645:BI645"/>
    <mergeCell ref="E642:F642"/>
    <mergeCell ref="G642:I642"/>
    <mergeCell ref="J642:L642"/>
    <mergeCell ref="M642:P642"/>
    <mergeCell ref="Q642:Z642"/>
    <mergeCell ref="AA642:AC642"/>
    <mergeCell ref="AD642:AF642"/>
    <mergeCell ref="AG642:AJ642"/>
    <mergeCell ref="AK642:AM642"/>
    <mergeCell ref="AN642:AO642"/>
    <mergeCell ref="AP642:AS642"/>
    <mergeCell ref="AT642:AU642"/>
    <mergeCell ref="AV642:AY642"/>
    <mergeCell ref="AZ642:BC642"/>
    <mergeCell ref="BD642:BF642"/>
    <mergeCell ref="BG642:BI642"/>
    <mergeCell ref="E643:F643"/>
    <mergeCell ref="G643:I643"/>
    <mergeCell ref="J643:L643"/>
    <mergeCell ref="M643:P643"/>
    <mergeCell ref="Q643:Z643"/>
    <mergeCell ref="AA643:AC643"/>
    <mergeCell ref="AD643:AF643"/>
    <mergeCell ref="AG643:AJ643"/>
    <mergeCell ref="AK643:AM643"/>
    <mergeCell ref="AN643:AO643"/>
    <mergeCell ref="AP643:AS643"/>
    <mergeCell ref="AT643:AU643"/>
    <mergeCell ref="AV643:AY643"/>
    <mergeCell ref="AZ643:BC643"/>
    <mergeCell ref="BD643:BF643"/>
    <mergeCell ref="BG643:BI643"/>
    <mergeCell ref="E640:F640"/>
    <mergeCell ref="G640:I640"/>
    <mergeCell ref="J640:L640"/>
    <mergeCell ref="M640:P640"/>
    <mergeCell ref="Q640:Z640"/>
    <mergeCell ref="AA640:AC640"/>
    <mergeCell ref="AD640:AF640"/>
    <mergeCell ref="AG640:AJ640"/>
    <mergeCell ref="AK640:AM640"/>
    <mergeCell ref="AN640:AO640"/>
    <mergeCell ref="AP640:AS640"/>
    <mergeCell ref="AT640:AU640"/>
    <mergeCell ref="AV640:AY640"/>
    <mergeCell ref="AZ640:BC640"/>
    <mergeCell ref="BD640:BF640"/>
    <mergeCell ref="BG640:BI640"/>
    <mergeCell ref="E641:F641"/>
    <mergeCell ref="G641:I641"/>
    <mergeCell ref="J641:L641"/>
    <mergeCell ref="M641:P641"/>
    <mergeCell ref="Q641:Z641"/>
    <mergeCell ref="AA641:AC641"/>
    <mergeCell ref="AD641:AF641"/>
    <mergeCell ref="AG641:AJ641"/>
    <mergeCell ref="AK641:AM641"/>
    <mergeCell ref="AN641:AO641"/>
    <mergeCell ref="AP641:AS641"/>
    <mergeCell ref="AT641:AU641"/>
    <mergeCell ref="AV641:AY641"/>
    <mergeCell ref="AZ641:BC641"/>
    <mergeCell ref="BD641:BF641"/>
    <mergeCell ref="BG641:BI641"/>
    <mergeCell ref="E638:F638"/>
    <mergeCell ref="G638:I638"/>
    <mergeCell ref="J638:L638"/>
    <mergeCell ref="M638:P638"/>
    <mergeCell ref="Q638:Z638"/>
    <mergeCell ref="AA638:AC638"/>
    <mergeCell ref="AD638:AF638"/>
    <mergeCell ref="AG638:AJ638"/>
    <mergeCell ref="AK638:AM638"/>
    <mergeCell ref="AN638:AO638"/>
    <mergeCell ref="AP638:AS638"/>
    <mergeCell ref="AT638:AU638"/>
    <mergeCell ref="AV638:AY638"/>
    <mergeCell ref="AZ638:BC638"/>
    <mergeCell ref="BD638:BF638"/>
    <mergeCell ref="BG638:BI638"/>
    <mergeCell ref="E639:F639"/>
    <mergeCell ref="G639:I639"/>
    <mergeCell ref="J639:L639"/>
    <mergeCell ref="M639:P639"/>
    <mergeCell ref="Q639:Z639"/>
    <mergeCell ref="AA639:AC639"/>
    <mergeCell ref="AD639:AF639"/>
    <mergeCell ref="AG639:AJ639"/>
    <mergeCell ref="AK639:AM639"/>
    <mergeCell ref="AN639:AO639"/>
    <mergeCell ref="AP639:AS639"/>
    <mergeCell ref="AT639:AU639"/>
    <mergeCell ref="AV639:AY639"/>
    <mergeCell ref="AZ639:BC639"/>
    <mergeCell ref="BD639:BF639"/>
    <mergeCell ref="BG639:BI639"/>
    <mergeCell ref="E636:F636"/>
    <mergeCell ref="G636:I636"/>
    <mergeCell ref="J636:L636"/>
    <mergeCell ref="M636:P636"/>
    <mergeCell ref="Q636:Z636"/>
    <mergeCell ref="AA636:AC636"/>
    <mergeCell ref="AD636:AF636"/>
    <mergeCell ref="AG636:AJ636"/>
    <mergeCell ref="AK636:AM636"/>
    <mergeCell ref="AN636:AO636"/>
    <mergeCell ref="AP636:AS636"/>
    <mergeCell ref="AT636:AU636"/>
    <mergeCell ref="AV636:AY636"/>
    <mergeCell ref="AZ636:BC636"/>
    <mergeCell ref="BD636:BF636"/>
    <mergeCell ref="BG636:BI636"/>
    <mergeCell ref="E637:F637"/>
    <mergeCell ref="G637:I637"/>
    <mergeCell ref="J637:L637"/>
    <mergeCell ref="M637:P637"/>
    <mergeCell ref="Q637:Z637"/>
    <mergeCell ref="AA637:AC637"/>
    <mergeCell ref="AD637:AF637"/>
    <mergeCell ref="AG637:AJ637"/>
    <mergeCell ref="AK637:AM637"/>
    <mergeCell ref="AN637:AO637"/>
    <mergeCell ref="AP637:AS637"/>
    <mergeCell ref="AT637:AU637"/>
    <mergeCell ref="AV637:AY637"/>
    <mergeCell ref="AZ637:BC637"/>
    <mergeCell ref="BD637:BF637"/>
    <mergeCell ref="BG637:BI637"/>
    <mergeCell ref="E634:F634"/>
    <mergeCell ref="G634:I634"/>
    <mergeCell ref="J634:L634"/>
    <mergeCell ref="M634:P634"/>
    <mergeCell ref="Q634:Z634"/>
    <mergeCell ref="AA634:AC634"/>
    <mergeCell ref="AD634:AF634"/>
    <mergeCell ref="AG634:AJ634"/>
    <mergeCell ref="AK634:AM634"/>
    <mergeCell ref="AN634:AO634"/>
    <mergeCell ref="AP634:AS634"/>
    <mergeCell ref="AT634:AU634"/>
    <mergeCell ref="AV634:AY634"/>
    <mergeCell ref="AZ634:BC634"/>
    <mergeCell ref="BD634:BF634"/>
    <mergeCell ref="BG634:BI634"/>
    <mergeCell ref="E635:F635"/>
    <mergeCell ref="G635:I635"/>
    <mergeCell ref="J635:L635"/>
    <mergeCell ref="M635:P635"/>
    <mergeCell ref="Q635:Z635"/>
    <mergeCell ref="AA635:AC635"/>
    <mergeCell ref="AD635:AF635"/>
    <mergeCell ref="AG635:AJ635"/>
    <mergeCell ref="AK635:AM635"/>
    <mergeCell ref="AN635:AO635"/>
    <mergeCell ref="AP635:AS635"/>
    <mergeCell ref="AT635:AU635"/>
    <mergeCell ref="AV635:AY635"/>
    <mergeCell ref="AZ635:BC635"/>
    <mergeCell ref="BD635:BF635"/>
    <mergeCell ref="BG635:BI635"/>
    <mergeCell ref="E632:F632"/>
    <mergeCell ref="G632:I632"/>
    <mergeCell ref="J632:L632"/>
    <mergeCell ref="M632:P632"/>
    <mergeCell ref="Q632:Z632"/>
    <mergeCell ref="AA632:AC632"/>
    <mergeCell ref="AD632:AF632"/>
    <mergeCell ref="AG632:AJ632"/>
    <mergeCell ref="AK632:AM632"/>
    <mergeCell ref="AN632:AO632"/>
    <mergeCell ref="AP632:AS632"/>
    <mergeCell ref="AT632:AU632"/>
    <mergeCell ref="AV632:AY632"/>
    <mergeCell ref="AZ632:BC632"/>
    <mergeCell ref="BD632:BF632"/>
    <mergeCell ref="BG632:BI632"/>
    <mergeCell ref="E633:F633"/>
    <mergeCell ref="G633:I633"/>
    <mergeCell ref="J633:L633"/>
    <mergeCell ref="M633:P633"/>
    <mergeCell ref="Q633:Z633"/>
    <mergeCell ref="AA633:AC633"/>
    <mergeCell ref="AD633:AF633"/>
    <mergeCell ref="AG633:AJ633"/>
    <mergeCell ref="AK633:AM633"/>
    <mergeCell ref="AN633:AO633"/>
    <mergeCell ref="AP633:AS633"/>
    <mergeCell ref="AT633:AU633"/>
    <mergeCell ref="AV633:AY633"/>
    <mergeCell ref="AZ633:BC633"/>
    <mergeCell ref="BD633:BF633"/>
    <mergeCell ref="BG633:BI633"/>
    <mergeCell ref="E630:F630"/>
    <mergeCell ref="G630:I630"/>
    <mergeCell ref="J630:L630"/>
    <mergeCell ref="M630:P630"/>
    <mergeCell ref="Q630:Z630"/>
    <mergeCell ref="AA630:AC630"/>
    <mergeCell ref="AD630:AF630"/>
    <mergeCell ref="AG630:AJ630"/>
    <mergeCell ref="AK630:AM630"/>
    <mergeCell ref="AN630:AO630"/>
    <mergeCell ref="AP630:AS630"/>
    <mergeCell ref="AT630:AU630"/>
    <mergeCell ref="AV630:AY630"/>
    <mergeCell ref="AZ630:BC630"/>
    <mergeCell ref="BD630:BF630"/>
    <mergeCell ref="BG630:BI630"/>
    <mergeCell ref="E631:F631"/>
    <mergeCell ref="G631:I631"/>
    <mergeCell ref="J631:L631"/>
    <mergeCell ref="M631:P631"/>
    <mergeCell ref="Q631:Z631"/>
    <mergeCell ref="AA631:AC631"/>
    <mergeCell ref="AD631:AF631"/>
    <mergeCell ref="AG631:AJ631"/>
    <mergeCell ref="AK631:AM631"/>
    <mergeCell ref="AN631:AO631"/>
    <mergeCell ref="AP631:AS631"/>
    <mergeCell ref="AT631:AU631"/>
    <mergeCell ref="AV631:AY631"/>
    <mergeCell ref="AZ631:BC631"/>
    <mergeCell ref="BD631:BF631"/>
    <mergeCell ref="BG631:BI631"/>
    <mergeCell ref="E628:F628"/>
    <mergeCell ref="G628:I628"/>
    <mergeCell ref="J628:L628"/>
    <mergeCell ref="M628:P628"/>
    <mergeCell ref="Q628:Z628"/>
    <mergeCell ref="AA628:AC628"/>
    <mergeCell ref="AD628:AF628"/>
    <mergeCell ref="AG628:AJ628"/>
    <mergeCell ref="AK628:AM628"/>
    <mergeCell ref="AN628:AO628"/>
    <mergeCell ref="AP628:AS628"/>
    <mergeCell ref="AT628:AU628"/>
    <mergeCell ref="AV628:AY628"/>
    <mergeCell ref="AZ628:BC628"/>
    <mergeCell ref="BD628:BF628"/>
    <mergeCell ref="BG628:BI628"/>
    <mergeCell ref="E629:F629"/>
    <mergeCell ref="G629:I629"/>
    <mergeCell ref="J629:L629"/>
    <mergeCell ref="M629:P629"/>
    <mergeCell ref="Q629:Z629"/>
    <mergeCell ref="AA629:AC629"/>
    <mergeCell ref="AD629:AF629"/>
    <mergeCell ref="AG629:AJ629"/>
    <mergeCell ref="AK629:AM629"/>
    <mergeCell ref="AN629:AO629"/>
    <mergeCell ref="AP629:AS629"/>
    <mergeCell ref="AT629:AU629"/>
    <mergeCell ref="AV629:AY629"/>
    <mergeCell ref="AZ629:BC629"/>
    <mergeCell ref="BD629:BF629"/>
    <mergeCell ref="BG629:BI629"/>
    <mergeCell ref="E626:F626"/>
    <mergeCell ref="G626:I626"/>
    <mergeCell ref="J626:L626"/>
    <mergeCell ref="M626:P626"/>
    <mergeCell ref="Q626:Z626"/>
    <mergeCell ref="AA626:AC626"/>
    <mergeCell ref="AD626:AF626"/>
    <mergeCell ref="AG626:AJ626"/>
    <mergeCell ref="AK626:AM626"/>
    <mergeCell ref="AN626:AO626"/>
    <mergeCell ref="AP626:AS626"/>
    <mergeCell ref="AT626:AU626"/>
    <mergeCell ref="AV626:AY626"/>
    <mergeCell ref="AZ626:BC626"/>
    <mergeCell ref="BD626:BF626"/>
    <mergeCell ref="BG626:BI626"/>
    <mergeCell ref="E627:F627"/>
    <mergeCell ref="G627:I627"/>
    <mergeCell ref="J627:L627"/>
    <mergeCell ref="M627:P627"/>
    <mergeCell ref="Q627:Z627"/>
    <mergeCell ref="AA627:AC627"/>
    <mergeCell ref="AD627:AF627"/>
    <mergeCell ref="AG627:AJ627"/>
    <mergeCell ref="AK627:AM627"/>
    <mergeCell ref="AN627:AO627"/>
    <mergeCell ref="AP627:AS627"/>
    <mergeCell ref="AT627:AU627"/>
    <mergeCell ref="AV627:AY627"/>
    <mergeCell ref="AZ627:BC627"/>
    <mergeCell ref="BD627:BF627"/>
    <mergeCell ref="BG627:BI627"/>
    <mergeCell ref="E624:F624"/>
    <mergeCell ref="G624:I624"/>
    <mergeCell ref="J624:L624"/>
    <mergeCell ref="M624:P624"/>
    <mergeCell ref="Q624:Z624"/>
    <mergeCell ref="AA624:AC624"/>
    <mergeCell ref="AD624:AF624"/>
    <mergeCell ref="AG624:AJ624"/>
    <mergeCell ref="AK624:AM624"/>
    <mergeCell ref="AN624:AO624"/>
    <mergeCell ref="AP624:AS624"/>
    <mergeCell ref="AT624:AU624"/>
    <mergeCell ref="AV624:AY624"/>
    <mergeCell ref="AZ624:BC624"/>
    <mergeCell ref="BD624:BF624"/>
    <mergeCell ref="BG624:BI624"/>
    <mergeCell ref="E625:F625"/>
    <mergeCell ref="G625:I625"/>
    <mergeCell ref="J625:L625"/>
    <mergeCell ref="M625:P625"/>
    <mergeCell ref="Q625:Z625"/>
    <mergeCell ref="AA625:AC625"/>
    <mergeCell ref="AD625:AF625"/>
    <mergeCell ref="AG625:AJ625"/>
    <mergeCell ref="AK625:AM625"/>
    <mergeCell ref="AN625:AO625"/>
    <mergeCell ref="AP625:AS625"/>
    <mergeCell ref="AT625:AU625"/>
    <mergeCell ref="AV625:AY625"/>
    <mergeCell ref="AZ625:BC625"/>
    <mergeCell ref="BD625:BF625"/>
    <mergeCell ref="BG625:BI625"/>
    <mergeCell ref="E622:F622"/>
    <mergeCell ref="G622:I622"/>
    <mergeCell ref="J622:L622"/>
    <mergeCell ref="M622:P622"/>
    <mergeCell ref="Q622:Z622"/>
    <mergeCell ref="AA622:AC622"/>
    <mergeCell ref="AD622:AF622"/>
    <mergeCell ref="AG622:AJ622"/>
    <mergeCell ref="AK622:AM622"/>
    <mergeCell ref="AN622:AO622"/>
    <mergeCell ref="AP622:AS622"/>
    <mergeCell ref="AT622:AU622"/>
    <mergeCell ref="AV622:AY622"/>
    <mergeCell ref="AZ622:BC622"/>
    <mergeCell ref="BD622:BF622"/>
    <mergeCell ref="BG622:BI622"/>
    <mergeCell ref="E623:F623"/>
    <mergeCell ref="G623:I623"/>
    <mergeCell ref="J623:L623"/>
    <mergeCell ref="M623:P623"/>
    <mergeCell ref="Q623:Z623"/>
    <mergeCell ref="AA623:AC623"/>
    <mergeCell ref="AD623:AF623"/>
    <mergeCell ref="AG623:AJ623"/>
    <mergeCell ref="AK623:AM623"/>
    <mergeCell ref="AN623:AO623"/>
    <mergeCell ref="AP623:AS623"/>
    <mergeCell ref="AT623:AU623"/>
    <mergeCell ref="AV623:AY623"/>
    <mergeCell ref="AZ623:BC623"/>
    <mergeCell ref="BD623:BF623"/>
    <mergeCell ref="BG623:BI623"/>
    <mergeCell ref="E620:F620"/>
    <mergeCell ref="G620:I620"/>
    <mergeCell ref="J620:L620"/>
    <mergeCell ref="M620:P620"/>
    <mergeCell ref="Q620:Z620"/>
    <mergeCell ref="AA620:AC620"/>
    <mergeCell ref="AD620:AF620"/>
    <mergeCell ref="AG620:AJ620"/>
    <mergeCell ref="AK620:AM620"/>
    <mergeCell ref="AN620:AO620"/>
    <mergeCell ref="AP620:AS620"/>
    <mergeCell ref="AT620:AU620"/>
    <mergeCell ref="AV620:AY620"/>
    <mergeCell ref="AZ620:BC620"/>
    <mergeCell ref="BD620:BF620"/>
    <mergeCell ref="BG620:BI620"/>
    <mergeCell ref="E621:F621"/>
    <mergeCell ref="G621:I621"/>
    <mergeCell ref="J621:L621"/>
    <mergeCell ref="M621:P621"/>
    <mergeCell ref="Q621:Z621"/>
    <mergeCell ref="AA621:AC621"/>
    <mergeCell ref="AD621:AF621"/>
    <mergeCell ref="AG621:AJ621"/>
    <mergeCell ref="AK621:AM621"/>
    <mergeCell ref="AN621:AO621"/>
    <mergeCell ref="AP621:AS621"/>
    <mergeCell ref="AT621:AU621"/>
    <mergeCell ref="AV621:AY621"/>
    <mergeCell ref="AZ621:BC621"/>
    <mergeCell ref="BD621:BF621"/>
    <mergeCell ref="BG621:BI621"/>
    <mergeCell ref="E618:F618"/>
    <mergeCell ref="G618:I618"/>
    <mergeCell ref="J618:L618"/>
    <mergeCell ref="M618:P618"/>
    <mergeCell ref="Q618:Z618"/>
    <mergeCell ref="AA618:AC618"/>
    <mergeCell ref="AD618:AF618"/>
    <mergeCell ref="AG618:AJ618"/>
    <mergeCell ref="AK618:AM618"/>
    <mergeCell ref="AN618:AO618"/>
    <mergeCell ref="AP618:AS618"/>
    <mergeCell ref="AT618:AU618"/>
    <mergeCell ref="AV618:AY618"/>
    <mergeCell ref="AZ618:BC618"/>
    <mergeCell ref="BD618:BF618"/>
    <mergeCell ref="BG618:BI618"/>
    <mergeCell ref="E619:F619"/>
    <mergeCell ref="G619:I619"/>
    <mergeCell ref="J619:L619"/>
    <mergeCell ref="M619:P619"/>
    <mergeCell ref="Q619:Z619"/>
    <mergeCell ref="AA619:AC619"/>
    <mergeCell ref="AD619:AF619"/>
    <mergeCell ref="AG619:AJ619"/>
    <mergeCell ref="AK619:AM619"/>
    <mergeCell ref="AN619:AO619"/>
    <mergeCell ref="AP619:AS619"/>
    <mergeCell ref="AT619:AU619"/>
    <mergeCell ref="AV619:AY619"/>
    <mergeCell ref="AZ619:BC619"/>
    <mergeCell ref="BD619:BF619"/>
    <mergeCell ref="BG619:BI619"/>
    <mergeCell ref="E616:F616"/>
    <mergeCell ref="G616:I616"/>
    <mergeCell ref="J616:L616"/>
    <mergeCell ref="M616:P616"/>
    <mergeCell ref="Q616:Z616"/>
    <mergeCell ref="AA616:AC616"/>
    <mergeCell ref="AD616:AF616"/>
    <mergeCell ref="AG616:AJ616"/>
    <mergeCell ref="AK616:AM616"/>
    <mergeCell ref="AN616:AO616"/>
    <mergeCell ref="AP616:AS616"/>
    <mergeCell ref="AT616:AU616"/>
    <mergeCell ref="AV616:AY616"/>
    <mergeCell ref="AZ616:BC616"/>
    <mergeCell ref="BD616:BF616"/>
    <mergeCell ref="BG616:BI616"/>
    <mergeCell ref="E617:F617"/>
    <mergeCell ref="G617:I617"/>
    <mergeCell ref="J617:L617"/>
    <mergeCell ref="M617:P617"/>
    <mergeCell ref="Q617:Z617"/>
    <mergeCell ref="AA617:AC617"/>
    <mergeCell ref="AD617:AF617"/>
    <mergeCell ref="AG617:AJ617"/>
    <mergeCell ref="AK617:AM617"/>
    <mergeCell ref="AN617:AO617"/>
    <mergeCell ref="AP617:AS617"/>
    <mergeCell ref="AT617:AU617"/>
    <mergeCell ref="AV617:AY617"/>
    <mergeCell ref="AZ617:BC617"/>
    <mergeCell ref="BD617:BF617"/>
    <mergeCell ref="BG617:BI617"/>
    <mergeCell ref="E614:F614"/>
    <mergeCell ref="G614:I614"/>
    <mergeCell ref="J614:L614"/>
    <mergeCell ref="M614:P614"/>
    <mergeCell ref="Q614:Z614"/>
    <mergeCell ref="AA614:AC614"/>
    <mergeCell ref="AD614:AF614"/>
    <mergeCell ref="AG614:AJ614"/>
    <mergeCell ref="AK614:AM614"/>
    <mergeCell ref="AN614:AO614"/>
    <mergeCell ref="AP614:AS614"/>
    <mergeCell ref="AT614:AU614"/>
    <mergeCell ref="AV614:AY614"/>
    <mergeCell ref="AZ614:BC614"/>
    <mergeCell ref="BD614:BF614"/>
    <mergeCell ref="BG614:BI614"/>
    <mergeCell ref="E615:F615"/>
    <mergeCell ref="G615:I615"/>
    <mergeCell ref="J615:L615"/>
    <mergeCell ref="M615:P615"/>
    <mergeCell ref="Q615:Z615"/>
    <mergeCell ref="AA615:AC615"/>
    <mergeCell ref="AD615:AF615"/>
    <mergeCell ref="AG615:AJ615"/>
    <mergeCell ref="AK615:AM615"/>
    <mergeCell ref="AN615:AO615"/>
    <mergeCell ref="AP615:AS615"/>
    <mergeCell ref="AT615:AU615"/>
    <mergeCell ref="AV615:AY615"/>
    <mergeCell ref="AZ615:BC615"/>
    <mergeCell ref="BD615:BF615"/>
    <mergeCell ref="BG615:BI615"/>
    <mergeCell ref="E612:F612"/>
    <mergeCell ref="G612:I612"/>
    <mergeCell ref="J612:L612"/>
    <mergeCell ref="M612:P612"/>
    <mergeCell ref="Q612:Z612"/>
    <mergeCell ref="AA612:AC612"/>
    <mergeCell ref="AD612:AF612"/>
    <mergeCell ref="AG612:AJ612"/>
    <mergeCell ref="AK612:AM612"/>
    <mergeCell ref="AN612:AO612"/>
    <mergeCell ref="AP612:AS612"/>
    <mergeCell ref="AT612:AU612"/>
    <mergeCell ref="AV612:AY612"/>
    <mergeCell ref="AZ612:BC612"/>
    <mergeCell ref="BD612:BF612"/>
    <mergeCell ref="BG612:BI612"/>
    <mergeCell ref="E613:F613"/>
    <mergeCell ref="G613:I613"/>
    <mergeCell ref="J613:L613"/>
    <mergeCell ref="M613:P613"/>
    <mergeCell ref="Q613:Z613"/>
    <mergeCell ref="AA613:AC613"/>
    <mergeCell ref="AD613:AF613"/>
    <mergeCell ref="AG613:AJ613"/>
    <mergeCell ref="AK613:AM613"/>
    <mergeCell ref="AN613:AO613"/>
    <mergeCell ref="AP613:AS613"/>
    <mergeCell ref="AT613:AU613"/>
    <mergeCell ref="AV613:AY613"/>
    <mergeCell ref="AZ613:BC613"/>
    <mergeCell ref="BD613:BF613"/>
    <mergeCell ref="BG613:BI613"/>
    <mergeCell ref="E610:F610"/>
    <mergeCell ref="G610:I610"/>
    <mergeCell ref="J610:L610"/>
    <mergeCell ref="M610:P610"/>
    <mergeCell ref="Q610:Z610"/>
    <mergeCell ref="AA610:AC610"/>
    <mergeCell ref="AD610:AF610"/>
    <mergeCell ref="AG610:AJ610"/>
    <mergeCell ref="AK610:AM610"/>
    <mergeCell ref="AN610:AO610"/>
    <mergeCell ref="AP610:AS610"/>
    <mergeCell ref="AT610:AU610"/>
    <mergeCell ref="AV610:AY610"/>
    <mergeCell ref="AZ610:BC610"/>
    <mergeCell ref="BD610:BF610"/>
    <mergeCell ref="BG610:BI610"/>
    <mergeCell ref="E611:F611"/>
    <mergeCell ref="G611:I611"/>
    <mergeCell ref="J611:L611"/>
    <mergeCell ref="M611:P611"/>
    <mergeCell ref="Q611:Z611"/>
    <mergeCell ref="AA611:AC611"/>
    <mergeCell ref="AD611:AF611"/>
    <mergeCell ref="AG611:AJ611"/>
    <mergeCell ref="AK611:AM611"/>
    <mergeCell ref="AN611:AO611"/>
    <mergeCell ref="AP611:AS611"/>
    <mergeCell ref="AT611:AU611"/>
    <mergeCell ref="AV611:AY611"/>
    <mergeCell ref="AZ611:BC611"/>
    <mergeCell ref="BD611:BF611"/>
    <mergeCell ref="BG611:BI611"/>
    <mergeCell ref="E608:F608"/>
    <mergeCell ref="G608:I608"/>
    <mergeCell ref="J608:L608"/>
    <mergeCell ref="M608:P608"/>
    <mergeCell ref="Q608:Z608"/>
    <mergeCell ref="AA608:AC608"/>
    <mergeCell ref="AD608:AF608"/>
    <mergeCell ref="AG608:AJ608"/>
    <mergeCell ref="AK608:AM608"/>
    <mergeCell ref="AN608:AO608"/>
    <mergeCell ref="AP608:AS608"/>
    <mergeCell ref="AT608:AU608"/>
    <mergeCell ref="AV608:AY608"/>
    <mergeCell ref="AZ608:BC608"/>
    <mergeCell ref="BD608:BF608"/>
    <mergeCell ref="BG608:BI608"/>
    <mergeCell ref="E609:F609"/>
    <mergeCell ref="G609:I609"/>
    <mergeCell ref="J609:L609"/>
    <mergeCell ref="M609:P609"/>
    <mergeCell ref="Q609:Z609"/>
    <mergeCell ref="AA609:AC609"/>
    <mergeCell ref="AD609:AF609"/>
    <mergeCell ref="AG609:AJ609"/>
    <mergeCell ref="AK609:AM609"/>
    <mergeCell ref="AN609:AO609"/>
    <mergeCell ref="AP609:AS609"/>
    <mergeCell ref="AT609:AU609"/>
    <mergeCell ref="AV609:AY609"/>
    <mergeCell ref="AZ609:BC609"/>
    <mergeCell ref="BD609:BF609"/>
    <mergeCell ref="BG609:BI609"/>
    <mergeCell ref="E606:F606"/>
    <mergeCell ref="G606:I606"/>
    <mergeCell ref="J606:L606"/>
    <mergeCell ref="M606:P606"/>
    <mergeCell ref="Q606:Z606"/>
    <mergeCell ref="AA606:AC606"/>
    <mergeCell ref="AD606:AF606"/>
    <mergeCell ref="AG606:AJ606"/>
    <mergeCell ref="AK606:AM606"/>
    <mergeCell ref="AN606:AO606"/>
    <mergeCell ref="AP606:AS606"/>
    <mergeCell ref="AT606:AU606"/>
    <mergeCell ref="AV606:AY606"/>
    <mergeCell ref="AZ606:BC606"/>
    <mergeCell ref="BD606:BF606"/>
    <mergeCell ref="BG606:BI606"/>
    <mergeCell ref="E607:F607"/>
    <mergeCell ref="G607:I607"/>
    <mergeCell ref="J607:L607"/>
    <mergeCell ref="M607:P607"/>
    <mergeCell ref="Q607:Z607"/>
    <mergeCell ref="AA607:AC607"/>
    <mergeCell ref="AD607:AF607"/>
    <mergeCell ref="AG607:AJ607"/>
    <mergeCell ref="AK607:AM607"/>
    <mergeCell ref="AN607:AO607"/>
    <mergeCell ref="AP607:AS607"/>
    <mergeCell ref="AT607:AU607"/>
    <mergeCell ref="AV607:AY607"/>
    <mergeCell ref="AZ607:BC607"/>
    <mergeCell ref="BD607:BF607"/>
    <mergeCell ref="BG607:BI607"/>
    <mergeCell ref="E604:F604"/>
    <mergeCell ref="G604:I604"/>
    <mergeCell ref="J604:L604"/>
    <mergeCell ref="M604:P604"/>
    <mergeCell ref="Q604:Z604"/>
    <mergeCell ref="AA604:AC604"/>
    <mergeCell ref="AD604:AF604"/>
    <mergeCell ref="AG604:AJ604"/>
    <mergeCell ref="AK604:AM604"/>
    <mergeCell ref="AN604:AO604"/>
    <mergeCell ref="AP604:AS604"/>
    <mergeCell ref="AT604:AU604"/>
    <mergeCell ref="AV604:AY604"/>
    <mergeCell ref="AZ604:BC604"/>
    <mergeCell ref="BD604:BF604"/>
    <mergeCell ref="BG604:BI604"/>
    <mergeCell ref="E605:F605"/>
    <mergeCell ref="G605:I605"/>
    <mergeCell ref="J605:L605"/>
    <mergeCell ref="M605:P605"/>
    <mergeCell ref="Q605:Z605"/>
    <mergeCell ref="AA605:AC605"/>
    <mergeCell ref="AD605:AF605"/>
    <mergeCell ref="AG605:AJ605"/>
    <mergeCell ref="AK605:AM605"/>
    <mergeCell ref="AN605:AO605"/>
    <mergeCell ref="AP605:AS605"/>
    <mergeCell ref="AT605:AU605"/>
    <mergeCell ref="AV605:AY605"/>
    <mergeCell ref="AZ605:BC605"/>
    <mergeCell ref="BD605:BF605"/>
    <mergeCell ref="BG605:BI605"/>
    <mergeCell ref="E602:F602"/>
    <mergeCell ref="G602:I602"/>
    <mergeCell ref="J602:L602"/>
    <mergeCell ref="M602:P602"/>
    <mergeCell ref="Q602:Z602"/>
    <mergeCell ref="AA602:AC602"/>
    <mergeCell ref="AD602:AF602"/>
    <mergeCell ref="AG602:AJ602"/>
    <mergeCell ref="AK602:AM602"/>
    <mergeCell ref="AN602:AO602"/>
    <mergeCell ref="AP602:AS602"/>
    <mergeCell ref="AT602:AU602"/>
    <mergeCell ref="AV602:AY602"/>
    <mergeCell ref="AZ602:BC602"/>
    <mergeCell ref="BD602:BF602"/>
    <mergeCell ref="BG602:BI602"/>
    <mergeCell ref="E603:F603"/>
    <mergeCell ref="G603:I603"/>
    <mergeCell ref="J603:L603"/>
    <mergeCell ref="M603:P603"/>
    <mergeCell ref="Q603:Z603"/>
    <mergeCell ref="AA603:AC603"/>
    <mergeCell ref="AD603:AF603"/>
    <mergeCell ref="AG603:AJ603"/>
    <mergeCell ref="AK603:AM603"/>
    <mergeCell ref="AN603:AO603"/>
    <mergeCell ref="AP603:AS603"/>
    <mergeCell ref="AT603:AU603"/>
    <mergeCell ref="AV603:AY603"/>
    <mergeCell ref="AZ603:BC603"/>
    <mergeCell ref="BD603:BF603"/>
    <mergeCell ref="BG603:BI603"/>
    <mergeCell ref="E600:F600"/>
    <mergeCell ref="G600:I600"/>
    <mergeCell ref="J600:L600"/>
    <mergeCell ref="M600:P600"/>
    <mergeCell ref="Q600:Z600"/>
    <mergeCell ref="AA600:AC600"/>
    <mergeCell ref="AD600:AF600"/>
    <mergeCell ref="AG600:AJ600"/>
    <mergeCell ref="AK600:AM600"/>
    <mergeCell ref="AN600:AO600"/>
    <mergeCell ref="AP600:AS600"/>
    <mergeCell ref="AT600:AU600"/>
    <mergeCell ref="AV600:AY600"/>
    <mergeCell ref="AZ600:BC600"/>
    <mergeCell ref="BD600:BF600"/>
    <mergeCell ref="BG600:BI600"/>
    <mergeCell ref="E601:F601"/>
    <mergeCell ref="G601:I601"/>
    <mergeCell ref="J601:L601"/>
    <mergeCell ref="M601:P601"/>
    <mergeCell ref="Q601:Z601"/>
    <mergeCell ref="AA601:AC601"/>
    <mergeCell ref="AD601:AF601"/>
    <mergeCell ref="AG601:AJ601"/>
    <mergeCell ref="AK601:AM601"/>
    <mergeCell ref="AN601:AO601"/>
    <mergeCell ref="AP601:AS601"/>
    <mergeCell ref="AT601:AU601"/>
    <mergeCell ref="AV601:AY601"/>
    <mergeCell ref="AZ601:BC601"/>
    <mergeCell ref="BD601:BF601"/>
    <mergeCell ref="BG601:BI601"/>
    <mergeCell ref="E598:F598"/>
    <mergeCell ref="G598:I598"/>
    <mergeCell ref="J598:L598"/>
    <mergeCell ref="M598:P598"/>
    <mergeCell ref="Q598:Z598"/>
    <mergeCell ref="AA598:AC598"/>
    <mergeCell ref="AD598:AF598"/>
    <mergeCell ref="AG598:AJ598"/>
    <mergeCell ref="AK598:AM598"/>
    <mergeCell ref="AN598:AO598"/>
    <mergeCell ref="AP598:AS598"/>
    <mergeCell ref="AT598:AU598"/>
    <mergeCell ref="AV598:AY598"/>
    <mergeCell ref="AZ598:BC598"/>
    <mergeCell ref="BD598:BF598"/>
    <mergeCell ref="BG598:BI598"/>
    <mergeCell ref="E599:F599"/>
    <mergeCell ref="G599:I599"/>
    <mergeCell ref="J599:L599"/>
    <mergeCell ref="M599:P599"/>
    <mergeCell ref="Q599:Z599"/>
    <mergeCell ref="AA599:AC599"/>
    <mergeCell ref="AD599:AF599"/>
    <mergeCell ref="AG599:AJ599"/>
    <mergeCell ref="AK599:AM599"/>
    <mergeCell ref="AN599:AO599"/>
    <mergeCell ref="AP599:AS599"/>
    <mergeCell ref="AT599:AU599"/>
    <mergeCell ref="AV599:AY599"/>
    <mergeCell ref="AZ599:BC599"/>
    <mergeCell ref="BD599:BF599"/>
    <mergeCell ref="BG599:BI599"/>
    <mergeCell ref="E596:F596"/>
    <mergeCell ref="G596:I596"/>
    <mergeCell ref="J596:L596"/>
    <mergeCell ref="M596:P596"/>
    <mergeCell ref="Q596:Z596"/>
    <mergeCell ref="AA596:AC596"/>
    <mergeCell ref="AD596:AF596"/>
    <mergeCell ref="AG596:AJ596"/>
    <mergeCell ref="AK596:AM596"/>
    <mergeCell ref="AN596:AO596"/>
    <mergeCell ref="AP596:AS596"/>
    <mergeCell ref="AT596:AU596"/>
    <mergeCell ref="AV596:AY596"/>
    <mergeCell ref="AZ596:BC596"/>
    <mergeCell ref="BD596:BF596"/>
    <mergeCell ref="BG596:BI596"/>
    <mergeCell ref="E597:F597"/>
    <mergeCell ref="G597:I597"/>
    <mergeCell ref="J597:L597"/>
    <mergeCell ref="M597:P597"/>
    <mergeCell ref="Q597:Z597"/>
    <mergeCell ref="AA597:AC597"/>
    <mergeCell ref="AD597:AF597"/>
    <mergeCell ref="AG597:AJ597"/>
    <mergeCell ref="AK597:AM597"/>
    <mergeCell ref="AN597:AO597"/>
    <mergeCell ref="AP597:AS597"/>
    <mergeCell ref="AT597:AU597"/>
    <mergeCell ref="AV597:AY597"/>
    <mergeCell ref="AZ597:BC597"/>
    <mergeCell ref="BD597:BF597"/>
    <mergeCell ref="BG597:BI597"/>
    <mergeCell ref="E594:F594"/>
    <mergeCell ref="G594:I594"/>
    <mergeCell ref="J594:L594"/>
    <mergeCell ref="M594:P594"/>
    <mergeCell ref="Q594:Z594"/>
    <mergeCell ref="AA594:AC594"/>
    <mergeCell ref="AD594:AF594"/>
    <mergeCell ref="AG594:AJ594"/>
    <mergeCell ref="AK594:AM594"/>
    <mergeCell ref="AN594:AO594"/>
    <mergeCell ref="AP594:AS594"/>
    <mergeCell ref="AT594:AU594"/>
    <mergeCell ref="AV594:AY594"/>
    <mergeCell ref="AZ594:BC594"/>
    <mergeCell ref="BD594:BF594"/>
    <mergeCell ref="BG594:BI594"/>
    <mergeCell ref="E595:F595"/>
    <mergeCell ref="G595:I595"/>
    <mergeCell ref="J595:L595"/>
    <mergeCell ref="M595:P595"/>
    <mergeCell ref="Q595:Z595"/>
    <mergeCell ref="AA595:AC595"/>
    <mergeCell ref="AD595:AF595"/>
    <mergeCell ref="AG595:AJ595"/>
    <mergeCell ref="AK595:AM595"/>
    <mergeCell ref="AN595:AO595"/>
    <mergeCell ref="AP595:AS595"/>
    <mergeCell ref="AT595:AU595"/>
    <mergeCell ref="AV595:AY595"/>
    <mergeCell ref="AZ595:BC595"/>
    <mergeCell ref="BD595:BF595"/>
    <mergeCell ref="BG595:BI595"/>
    <mergeCell ref="E592:F592"/>
    <mergeCell ref="G592:I592"/>
    <mergeCell ref="J592:L592"/>
    <mergeCell ref="M592:P592"/>
    <mergeCell ref="Q592:Z592"/>
    <mergeCell ref="AA592:AC592"/>
    <mergeCell ref="AD592:AF592"/>
    <mergeCell ref="AG592:AJ592"/>
    <mergeCell ref="AK592:AM592"/>
    <mergeCell ref="AN592:AO592"/>
    <mergeCell ref="AP592:AS592"/>
    <mergeCell ref="AT592:AU592"/>
    <mergeCell ref="AV592:AY592"/>
    <mergeCell ref="AZ592:BC592"/>
    <mergeCell ref="BD592:BF592"/>
    <mergeCell ref="BG592:BI592"/>
    <mergeCell ref="E593:F593"/>
    <mergeCell ref="G593:I593"/>
    <mergeCell ref="J593:L593"/>
    <mergeCell ref="M593:P593"/>
    <mergeCell ref="Q593:Z593"/>
    <mergeCell ref="AA593:AC593"/>
    <mergeCell ref="AD593:AF593"/>
    <mergeCell ref="AG593:AJ593"/>
    <mergeCell ref="AK593:AM593"/>
    <mergeCell ref="AN593:AO593"/>
    <mergeCell ref="AP593:AS593"/>
    <mergeCell ref="AT593:AU593"/>
    <mergeCell ref="AV593:AY593"/>
    <mergeCell ref="AZ593:BC593"/>
    <mergeCell ref="BD593:BF593"/>
    <mergeCell ref="BG593:BI593"/>
    <mergeCell ref="E590:F590"/>
    <mergeCell ref="G590:I590"/>
    <mergeCell ref="J590:L590"/>
    <mergeCell ref="M590:P590"/>
    <mergeCell ref="Q590:Z590"/>
    <mergeCell ref="AA590:AC590"/>
    <mergeCell ref="AD590:AF590"/>
    <mergeCell ref="AG590:AJ590"/>
    <mergeCell ref="AK590:AM590"/>
    <mergeCell ref="AN590:AO590"/>
    <mergeCell ref="AP590:AS590"/>
    <mergeCell ref="AT590:AU590"/>
    <mergeCell ref="AV590:AY590"/>
    <mergeCell ref="AZ590:BC590"/>
    <mergeCell ref="BD590:BF590"/>
    <mergeCell ref="BG590:BI590"/>
    <mergeCell ref="E591:F591"/>
    <mergeCell ref="G591:I591"/>
    <mergeCell ref="J591:L591"/>
    <mergeCell ref="M591:P591"/>
    <mergeCell ref="Q591:Z591"/>
    <mergeCell ref="AA591:AC591"/>
    <mergeCell ref="AD591:AF591"/>
    <mergeCell ref="AG591:AJ591"/>
    <mergeCell ref="AK591:AM591"/>
    <mergeCell ref="AN591:AO591"/>
    <mergeCell ref="AP591:AS591"/>
    <mergeCell ref="AT591:AU591"/>
    <mergeCell ref="AV591:AY591"/>
    <mergeCell ref="AZ591:BC591"/>
    <mergeCell ref="BD591:BF591"/>
    <mergeCell ref="BG591:BI591"/>
    <mergeCell ref="E588:F588"/>
    <mergeCell ref="G588:I588"/>
    <mergeCell ref="J588:L588"/>
    <mergeCell ref="M588:P588"/>
    <mergeCell ref="Q588:Z588"/>
    <mergeCell ref="AA588:AC588"/>
    <mergeCell ref="AD588:AF588"/>
    <mergeCell ref="AG588:AJ588"/>
    <mergeCell ref="AK588:AM588"/>
    <mergeCell ref="AN588:AO588"/>
    <mergeCell ref="AP588:AS588"/>
    <mergeCell ref="AT588:AU588"/>
    <mergeCell ref="AV588:AY588"/>
    <mergeCell ref="AZ588:BC588"/>
    <mergeCell ref="BD588:BF588"/>
    <mergeCell ref="BG588:BI588"/>
    <mergeCell ref="E589:F589"/>
    <mergeCell ref="G589:I589"/>
    <mergeCell ref="J589:L589"/>
    <mergeCell ref="M589:P589"/>
    <mergeCell ref="Q589:Z589"/>
    <mergeCell ref="AA589:AC589"/>
    <mergeCell ref="AD589:AF589"/>
    <mergeCell ref="AG589:AJ589"/>
    <mergeCell ref="AK589:AM589"/>
    <mergeCell ref="AN589:AO589"/>
    <mergeCell ref="AP589:AS589"/>
    <mergeCell ref="AT589:AU589"/>
    <mergeCell ref="AV589:AY589"/>
    <mergeCell ref="AZ589:BC589"/>
    <mergeCell ref="BD589:BF589"/>
    <mergeCell ref="BG589:BI589"/>
    <mergeCell ref="E586:F586"/>
    <mergeCell ref="G586:I586"/>
    <mergeCell ref="J586:L586"/>
    <mergeCell ref="M586:P586"/>
    <mergeCell ref="Q586:Z586"/>
    <mergeCell ref="AA586:AC586"/>
    <mergeCell ref="AD586:AF586"/>
    <mergeCell ref="AG586:AJ586"/>
    <mergeCell ref="AK586:AM586"/>
    <mergeCell ref="AN586:AO586"/>
    <mergeCell ref="AP586:AS586"/>
    <mergeCell ref="AT586:AU586"/>
    <mergeCell ref="AV586:AY586"/>
    <mergeCell ref="AZ586:BC586"/>
    <mergeCell ref="BD586:BF586"/>
    <mergeCell ref="BG586:BI586"/>
    <mergeCell ref="E587:F587"/>
    <mergeCell ref="G587:I587"/>
    <mergeCell ref="J587:L587"/>
    <mergeCell ref="M587:P587"/>
    <mergeCell ref="Q587:Z587"/>
    <mergeCell ref="AA587:AC587"/>
    <mergeCell ref="AD587:AF587"/>
    <mergeCell ref="AG587:AJ587"/>
    <mergeCell ref="AK587:AM587"/>
    <mergeCell ref="AN587:AO587"/>
    <mergeCell ref="AP587:AS587"/>
    <mergeCell ref="AT587:AU587"/>
    <mergeCell ref="AV587:AY587"/>
    <mergeCell ref="AZ587:BC587"/>
    <mergeCell ref="BD587:BF587"/>
    <mergeCell ref="BG587:BI587"/>
    <mergeCell ref="E584:F584"/>
    <mergeCell ref="G584:I584"/>
    <mergeCell ref="J584:L584"/>
    <mergeCell ref="M584:P584"/>
    <mergeCell ref="Q584:Z584"/>
    <mergeCell ref="AA584:AC584"/>
    <mergeCell ref="AD584:AF584"/>
    <mergeCell ref="AG584:AJ584"/>
    <mergeCell ref="AK584:AM584"/>
    <mergeCell ref="AN584:AO584"/>
    <mergeCell ref="AP584:AS584"/>
    <mergeCell ref="AT584:AU584"/>
    <mergeCell ref="AV584:AY584"/>
    <mergeCell ref="AZ584:BC584"/>
    <mergeCell ref="BD584:BF584"/>
    <mergeCell ref="BG584:BI584"/>
    <mergeCell ref="E585:F585"/>
    <mergeCell ref="G585:I585"/>
    <mergeCell ref="J585:L585"/>
    <mergeCell ref="M585:P585"/>
    <mergeCell ref="Q585:Z585"/>
    <mergeCell ref="AA585:AC585"/>
    <mergeCell ref="AD585:AF585"/>
    <mergeCell ref="AG585:AJ585"/>
    <mergeCell ref="AK585:AM585"/>
    <mergeCell ref="AN585:AO585"/>
    <mergeCell ref="AP585:AS585"/>
    <mergeCell ref="AT585:AU585"/>
    <mergeCell ref="AV585:AY585"/>
    <mergeCell ref="AZ585:BC585"/>
    <mergeCell ref="BD585:BF585"/>
    <mergeCell ref="BG585:BI585"/>
    <mergeCell ref="E582:F582"/>
    <mergeCell ref="G582:I582"/>
    <mergeCell ref="J582:L582"/>
    <mergeCell ref="M582:P582"/>
    <mergeCell ref="Q582:Z582"/>
    <mergeCell ref="AA582:AC582"/>
    <mergeCell ref="AD582:AF582"/>
    <mergeCell ref="AG582:AJ582"/>
    <mergeCell ref="AK582:AM582"/>
    <mergeCell ref="AN582:AO582"/>
    <mergeCell ref="AP582:AS582"/>
    <mergeCell ref="AT582:AU582"/>
    <mergeCell ref="AV582:AY582"/>
    <mergeCell ref="AZ582:BC582"/>
    <mergeCell ref="BD582:BF582"/>
    <mergeCell ref="BG582:BI582"/>
    <mergeCell ref="E583:F583"/>
    <mergeCell ref="G583:I583"/>
    <mergeCell ref="J583:L583"/>
    <mergeCell ref="M583:P583"/>
    <mergeCell ref="Q583:Z583"/>
    <mergeCell ref="AA583:AC583"/>
    <mergeCell ref="AD583:AF583"/>
    <mergeCell ref="AG583:AJ583"/>
    <mergeCell ref="AK583:AM583"/>
    <mergeCell ref="AN583:AO583"/>
    <mergeCell ref="AP583:AS583"/>
    <mergeCell ref="AT583:AU583"/>
    <mergeCell ref="AV583:AY583"/>
    <mergeCell ref="AZ583:BC583"/>
    <mergeCell ref="BD583:BF583"/>
    <mergeCell ref="BG583:BI583"/>
    <mergeCell ref="E580:F580"/>
    <mergeCell ref="G580:I580"/>
    <mergeCell ref="J580:L580"/>
    <mergeCell ref="M580:P580"/>
    <mergeCell ref="Q580:Z580"/>
    <mergeCell ref="AA580:AC580"/>
    <mergeCell ref="AD580:AF580"/>
    <mergeCell ref="AG580:AJ580"/>
    <mergeCell ref="AK580:AM580"/>
    <mergeCell ref="AN580:AO580"/>
    <mergeCell ref="AP580:AS580"/>
    <mergeCell ref="AT580:AU580"/>
    <mergeCell ref="AV580:AY580"/>
    <mergeCell ref="AZ580:BC580"/>
    <mergeCell ref="BD580:BF580"/>
    <mergeCell ref="BG580:BI580"/>
    <mergeCell ref="E581:F581"/>
    <mergeCell ref="G581:I581"/>
    <mergeCell ref="J581:L581"/>
    <mergeCell ref="M581:P581"/>
    <mergeCell ref="Q581:Z581"/>
    <mergeCell ref="AA581:AC581"/>
    <mergeCell ref="AD581:AF581"/>
    <mergeCell ref="AG581:AJ581"/>
    <mergeCell ref="AK581:AM581"/>
    <mergeCell ref="AN581:AO581"/>
    <mergeCell ref="AP581:AS581"/>
    <mergeCell ref="AT581:AU581"/>
    <mergeCell ref="AV581:AY581"/>
    <mergeCell ref="AZ581:BC581"/>
    <mergeCell ref="BD581:BF581"/>
    <mergeCell ref="BG581:BI581"/>
    <mergeCell ref="E578:F578"/>
    <mergeCell ref="G578:I578"/>
    <mergeCell ref="J578:L578"/>
    <mergeCell ref="M578:P578"/>
    <mergeCell ref="Q578:Z578"/>
    <mergeCell ref="AA578:AC578"/>
    <mergeCell ref="AD578:AF578"/>
    <mergeCell ref="AG578:AJ578"/>
    <mergeCell ref="AK578:AM578"/>
    <mergeCell ref="AN578:AO578"/>
    <mergeCell ref="AP578:AS578"/>
    <mergeCell ref="AT578:AU578"/>
    <mergeCell ref="AV578:AY578"/>
    <mergeCell ref="AZ578:BC578"/>
    <mergeCell ref="BD578:BF578"/>
    <mergeCell ref="BG578:BI578"/>
    <mergeCell ref="E579:F579"/>
    <mergeCell ref="G579:I579"/>
    <mergeCell ref="J579:L579"/>
    <mergeCell ref="M579:P579"/>
    <mergeCell ref="Q579:Z579"/>
    <mergeCell ref="AA579:AC579"/>
    <mergeCell ref="AD579:AF579"/>
    <mergeCell ref="AG579:AJ579"/>
    <mergeCell ref="AK579:AM579"/>
    <mergeCell ref="AN579:AO579"/>
    <mergeCell ref="AP579:AS579"/>
    <mergeCell ref="AT579:AU579"/>
    <mergeCell ref="AV579:AY579"/>
    <mergeCell ref="AZ579:BC579"/>
    <mergeCell ref="BD579:BF579"/>
    <mergeCell ref="BG579:BI579"/>
    <mergeCell ref="E576:F576"/>
    <mergeCell ref="G576:I576"/>
    <mergeCell ref="J576:L576"/>
    <mergeCell ref="M576:P576"/>
    <mergeCell ref="Q576:Z576"/>
    <mergeCell ref="AA576:AC576"/>
    <mergeCell ref="AD576:AF576"/>
    <mergeCell ref="AG576:AJ576"/>
    <mergeCell ref="AK576:AM576"/>
    <mergeCell ref="AN576:AO576"/>
    <mergeCell ref="AP576:AS576"/>
    <mergeCell ref="AT576:AU576"/>
    <mergeCell ref="AV576:AY576"/>
    <mergeCell ref="AZ576:BC576"/>
    <mergeCell ref="BD576:BF576"/>
    <mergeCell ref="BG576:BI576"/>
    <mergeCell ref="E577:F577"/>
    <mergeCell ref="G577:I577"/>
    <mergeCell ref="J577:L577"/>
    <mergeCell ref="M577:P577"/>
    <mergeCell ref="Q577:Z577"/>
    <mergeCell ref="AA577:AC577"/>
    <mergeCell ref="AD577:AF577"/>
    <mergeCell ref="AG577:AJ577"/>
    <mergeCell ref="AK577:AM577"/>
    <mergeCell ref="AN577:AO577"/>
    <mergeCell ref="AP577:AS577"/>
    <mergeCell ref="AT577:AU577"/>
    <mergeCell ref="AV577:AY577"/>
    <mergeCell ref="AZ577:BC577"/>
    <mergeCell ref="BD577:BF577"/>
    <mergeCell ref="BG577:BI577"/>
    <mergeCell ref="E574:F574"/>
    <mergeCell ref="G574:I574"/>
    <mergeCell ref="J574:L574"/>
    <mergeCell ref="M574:P574"/>
    <mergeCell ref="Q574:Z574"/>
    <mergeCell ref="AA574:AC574"/>
    <mergeCell ref="AD574:AF574"/>
    <mergeCell ref="AG574:AJ574"/>
    <mergeCell ref="AK574:AM574"/>
    <mergeCell ref="AN574:AO574"/>
    <mergeCell ref="AP574:AS574"/>
    <mergeCell ref="AT574:AU574"/>
    <mergeCell ref="AV574:AY574"/>
    <mergeCell ref="AZ574:BC574"/>
    <mergeCell ref="BD574:BF574"/>
    <mergeCell ref="BG574:BI574"/>
    <mergeCell ref="E575:F575"/>
    <mergeCell ref="G575:I575"/>
    <mergeCell ref="J575:L575"/>
    <mergeCell ref="M575:P575"/>
    <mergeCell ref="Q575:Z575"/>
    <mergeCell ref="AA575:AC575"/>
    <mergeCell ref="AD575:AF575"/>
    <mergeCell ref="AG575:AJ575"/>
    <mergeCell ref="AK575:AM575"/>
    <mergeCell ref="AN575:AO575"/>
    <mergeCell ref="AP575:AS575"/>
    <mergeCell ref="AT575:AU575"/>
    <mergeCell ref="AV575:AY575"/>
    <mergeCell ref="AZ575:BC575"/>
    <mergeCell ref="BD575:BF575"/>
    <mergeCell ref="BG575:BI575"/>
    <mergeCell ref="E572:F572"/>
    <mergeCell ref="G572:I572"/>
    <mergeCell ref="J572:L572"/>
    <mergeCell ref="M572:P572"/>
    <mergeCell ref="Q572:Z572"/>
    <mergeCell ref="AA572:AC572"/>
    <mergeCell ref="AD572:AF572"/>
    <mergeCell ref="AG572:AJ572"/>
    <mergeCell ref="AK572:AM572"/>
    <mergeCell ref="AN572:AO572"/>
    <mergeCell ref="AP572:AS572"/>
    <mergeCell ref="AT572:AU572"/>
    <mergeCell ref="AV572:AY572"/>
    <mergeCell ref="AZ572:BC572"/>
    <mergeCell ref="BD572:BF572"/>
    <mergeCell ref="BG572:BI572"/>
    <mergeCell ref="E573:F573"/>
    <mergeCell ref="G573:I573"/>
    <mergeCell ref="J573:L573"/>
    <mergeCell ref="M573:P573"/>
    <mergeCell ref="Q573:Z573"/>
    <mergeCell ref="AA573:AC573"/>
    <mergeCell ref="AD573:AF573"/>
    <mergeCell ref="AG573:AJ573"/>
    <mergeCell ref="AK573:AM573"/>
    <mergeCell ref="AN573:AO573"/>
    <mergeCell ref="AP573:AS573"/>
    <mergeCell ref="AT573:AU573"/>
    <mergeCell ref="AV573:AY573"/>
    <mergeCell ref="AZ573:BC573"/>
    <mergeCell ref="BD573:BF573"/>
    <mergeCell ref="BG573:BI573"/>
    <mergeCell ref="E570:F570"/>
    <mergeCell ref="G570:I570"/>
    <mergeCell ref="J570:L570"/>
    <mergeCell ref="M570:P570"/>
    <mergeCell ref="Q570:Z570"/>
    <mergeCell ref="AA570:AC570"/>
    <mergeCell ref="AD570:AF570"/>
    <mergeCell ref="AG570:AJ570"/>
    <mergeCell ref="AK570:AM570"/>
    <mergeCell ref="AN570:AO570"/>
    <mergeCell ref="AP570:AS570"/>
    <mergeCell ref="AT570:AU570"/>
    <mergeCell ref="AV570:AY570"/>
    <mergeCell ref="AZ570:BC570"/>
    <mergeCell ref="BD570:BF570"/>
    <mergeCell ref="BG570:BI570"/>
    <mergeCell ref="E571:F571"/>
    <mergeCell ref="G571:I571"/>
    <mergeCell ref="J571:L571"/>
    <mergeCell ref="M571:P571"/>
    <mergeCell ref="Q571:Z571"/>
    <mergeCell ref="AA571:AC571"/>
    <mergeCell ref="AD571:AF571"/>
    <mergeCell ref="AG571:AJ571"/>
    <mergeCell ref="AK571:AM571"/>
    <mergeCell ref="AN571:AO571"/>
    <mergeCell ref="AP571:AS571"/>
    <mergeCell ref="AT571:AU571"/>
    <mergeCell ref="AV571:AY571"/>
    <mergeCell ref="AZ571:BC571"/>
    <mergeCell ref="BD571:BF571"/>
    <mergeCell ref="BG571:BI571"/>
    <mergeCell ref="E568:F568"/>
    <mergeCell ref="G568:I568"/>
    <mergeCell ref="J568:L568"/>
    <mergeCell ref="M568:P568"/>
    <mergeCell ref="Q568:Z568"/>
    <mergeCell ref="AA568:AC568"/>
    <mergeCell ref="AD568:AF568"/>
    <mergeCell ref="AG568:AJ568"/>
    <mergeCell ref="AK568:AM568"/>
    <mergeCell ref="AN568:AO568"/>
    <mergeCell ref="AP568:AS568"/>
    <mergeCell ref="AT568:AU568"/>
    <mergeCell ref="AV568:AY568"/>
    <mergeCell ref="AZ568:BC568"/>
    <mergeCell ref="BD568:BF568"/>
    <mergeCell ref="BG568:BI568"/>
    <mergeCell ref="E569:F569"/>
    <mergeCell ref="G569:I569"/>
    <mergeCell ref="J569:L569"/>
    <mergeCell ref="M569:P569"/>
    <mergeCell ref="Q569:Z569"/>
    <mergeCell ref="AA569:AC569"/>
    <mergeCell ref="AD569:AF569"/>
    <mergeCell ref="AG569:AJ569"/>
    <mergeCell ref="AK569:AM569"/>
    <mergeCell ref="AN569:AO569"/>
    <mergeCell ref="AP569:AS569"/>
    <mergeCell ref="AT569:AU569"/>
    <mergeCell ref="AV569:AY569"/>
    <mergeCell ref="AZ569:BC569"/>
    <mergeCell ref="BD569:BF569"/>
    <mergeCell ref="BG569:BI569"/>
    <mergeCell ref="E566:F566"/>
    <mergeCell ref="G566:I566"/>
    <mergeCell ref="J566:L566"/>
    <mergeCell ref="M566:P566"/>
    <mergeCell ref="Q566:Z566"/>
    <mergeCell ref="AA566:AC566"/>
    <mergeCell ref="AD566:AF566"/>
    <mergeCell ref="AG566:AJ566"/>
    <mergeCell ref="AK566:AM566"/>
    <mergeCell ref="AN566:AO566"/>
    <mergeCell ref="AP566:AS566"/>
    <mergeCell ref="AT566:AU566"/>
    <mergeCell ref="AV566:AY566"/>
    <mergeCell ref="AZ566:BC566"/>
    <mergeCell ref="BD566:BF566"/>
    <mergeCell ref="BG566:BI566"/>
    <mergeCell ref="E567:F567"/>
    <mergeCell ref="G567:I567"/>
    <mergeCell ref="J567:L567"/>
    <mergeCell ref="M567:P567"/>
    <mergeCell ref="Q567:Z567"/>
    <mergeCell ref="AA567:AC567"/>
    <mergeCell ref="AD567:AF567"/>
    <mergeCell ref="AG567:AJ567"/>
    <mergeCell ref="AK567:AM567"/>
    <mergeCell ref="AN567:AO567"/>
    <mergeCell ref="AP567:AS567"/>
    <mergeCell ref="AT567:AU567"/>
    <mergeCell ref="AV567:AY567"/>
    <mergeCell ref="AZ567:BC567"/>
    <mergeCell ref="BD567:BF567"/>
    <mergeCell ref="BG567:BI567"/>
    <mergeCell ref="E564:F564"/>
    <mergeCell ref="G564:I564"/>
    <mergeCell ref="J564:L564"/>
    <mergeCell ref="M564:P564"/>
    <mergeCell ref="Q564:Z564"/>
    <mergeCell ref="AA564:AC564"/>
    <mergeCell ref="AD564:AF564"/>
    <mergeCell ref="AG564:AJ564"/>
    <mergeCell ref="AK564:AM564"/>
    <mergeCell ref="AN564:AO564"/>
    <mergeCell ref="AP564:AS564"/>
    <mergeCell ref="AT564:AU564"/>
    <mergeCell ref="AV564:AY564"/>
    <mergeCell ref="AZ564:BC564"/>
    <mergeCell ref="BD564:BF564"/>
    <mergeCell ref="BG564:BI564"/>
    <mergeCell ref="E565:F565"/>
    <mergeCell ref="G565:I565"/>
    <mergeCell ref="J565:L565"/>
    <mergeCell ref="M565:P565"/>
    <mergeCell ref="Q565:Z565"/>
    <mergeCell ref="AA565:AC565"/>
    <mergeCell ref="AD565:AF565"/>
    <mergeCell ref="AG565:AJ565"/>
    <mergeCell ref="AK565:AM565"/>
    <mergeCell ref="AN565:AO565"/>
    <mergeCell ref="AP565:AS565"/>
    <mergeCell ref="AT565:AU565"/>
    <mergeCell ref="AV565:AY565"/>
    <mergeCell ref="AZ565:BC565"/>
    <mergeCell ref="BD565:BF565"/>
    <mergeCell ref="BG565:BI565"/>
    <mergeCell ref="E562:F562"/>
    <mergeCell ref="G562:I562"/>
    <mergeCell ref="J562:L562"/>
    <mergeCell ref="M562:P562"/>
    <mergeCell ref="Q562:Z562"/>
    <mergeCell ref="AA562:AC562"/>
    <mergeCell ref="AD562:AF562"/>
    <mergeCell ref="AG562:AJ562"/>
    <mergeCell ref="AK562:AM562"/>
    <mergeCell ref="AN562:AO562"/>
    <mergeCell ref="AP562:AS562"/>
    <mergeCell ref="AT562:AU562"/>
    <mergeCell ref="AV562:AY562"/>
    <mergeCell ref="AZ562:BC562"/>
    <mergeCell ref="BD562:BF562"/>
    <mergeCell ref="BG562:BI562"/>
    <mergeCell ref="E563:F563"/>
    <mergeCell ref="G563:I563"/>
    <mergeCell ref="J563:L563"/>
    <mergeCell ref="M563:P563"/>
    <mergeCell ref="Q563:Z563"/>
    <mergeCell ref="AA563:AC563"/>
    <mergeCell ref="AD563:AF563"/>
    <mergeCell ref="AG563:AJ563"/>
    <mergeCell ref="AK563:AM563"/>
    <mergeCell ref="AN563:AO563"/>
    <mergeCell ref="AP563:AS563"/>
    <mergeCell ref="AT563:AU563"/>
    <mergeCell ref="AV563:AY563"/>
    <mergeCell ref="AZ563:BC563"/>
    <mergeCell ref="BD563:BF563"/>
    <mergeCell ref="BG563:BI563"/>
    <mergeCell ref="E560:F560"/>
    <mergeCell ref="G560:I560"/>
    <mergeCell ref="J560:L560"/>
    <mergeCell ref="M560:P560"/>
    <mergeCell ref="Q560:Z560"/>
    <mergeCell ref="AA560:AC560"/>
    <mergeCell ref="AD560:AF560"/>
    <mergeCell ref="AG560:AJ560"/>
    <mergeCell ref="AK560:AM560"/>
    <mergeCell ref="AN560:AO560"/>
    <mergeCell ref="AP560:AS560"/>
    <mergeCell ref="AT560:AU560"/>
    <mergeCell ref="AV560:AY560"/>
    <mergeCell ref="AZ560:BC560"/>
    <mergeCell ref="BD560:BF560"/>
    <mergeCell ref="BG560:BI560"/>
    <mergeCell ref="E561:F561"/>
    <mergeCell ref="G561:I561"/>
    <mergeCell ref="J561:L561"/>
    <mergeCell ref="M561:P561"/>
    <mergeCell ref="Q561:Z561"/>
    <mergeCell ref="AA561:AC561"/>
    <mergeCell ref="AD561:AF561"/>
    <mergeCell ref="AG561:AJ561"/>
    <mergeCell ref="AK561:AM561"/>
    <mergeCell ref="AN561:AO561"/>
    <mergeCell ref="AP561:AS561"/>
    <mergeCell ref="AT561:AU561"/>
    <mergeCell ref="AV561:AY561"/>
    <mergeCell ref="AZ561:BC561"/>
    <mergeCell ref="BD561:BF561"/>
    <mergeCell ref="BG561:BI561"/>
    <mergeCell ref="E558:F558"/>
    <mergeCell ref="G558:I558"/>
    <mergeCell ref="J558:L558"/>
    <mergeCell ref="M558:P558"/>
    <mergeCell ref="Q558:Z558"/>
    <mergeCell ref="AA558:AC558"/>
    <mergeCell ref="AD558:AF558"/>
    <mergeCell ref="AG558:AJ558"/>
    <mergeCell ref="AK558:AM558"/>
    <mergeCell ref="AN558:AO558"/>
    <mergeCell ref="AP558:AS558"/>
    <mergeCell ref="AT558:AU558"/>
    <mergeCell ref="AV558:AY558"/>
    <mergeCell ref="AZ558:BC558"/>
    <mergeCell ref="BD558:BF558"/>
    <mergeCell ref="BG558:BI558"/>
    <mergeCell ref="E559:F559"/>
    <mergeCell ref="G559:I559"/>
    <mergeCell ref="J559:L559"/>
    <mergeCell ref="M559:P559"/>
    <mergeCell ref="Q559:Z559"/>
    <mergeCell ref="AA559:AC559"/>
    <mergeCell ref="AD559:AF559"/>
    <mergeCell ref="AG559:AJ559"/>
    <mergeCell ref="AK559:AM559"/>
    <mergeCell ref="AN559:AO559"/>
    <mergeCell ref="AP559:AS559"/>
    <mergeCell ref="AT559:AU559"/>
    <mergeCell ref="AV559:AY559"/>
    <mergeCell ref="AZ559:BC559"/>
    <mergeCell ref="BD559:BF559"/>
    <mergeCell ref="BG559:BI559"/>
    <mergeCell ref="E556:F556"/>
    <mergeCell ref="G556:I556"/>
    <mergeCell ref="J556:L556"/>
    <mergeCell ref="M556:P556"/>
    <mergeCell ref="Q556:Z556"/>
    <mergeCell ref="AA556:AC556"/>
    <mergeCell ref="AD556:AF556"/>
    <mergeCell ref="AG556:AJ556"/>
    <mergeCell ref="AK556:AM556"/>
    <mergeCell ref="AN556:AO556"/>
    <mergeCell ref="AP556:AS556"/>
    <mergeCell ref="AT556:AU556"/>
    <mergeCell ref="AV556:AY556"/>
    <mergeCell ref="AZ556:BC556"/>
    <mergeCell ref="BD556:BF556"/>
    <mergeCell ref="BG556:BI556"/>
    <mergeCell ref="E557:F557"/>
    <mergeCell ref="G557:I557"/>
    <mergeCell ref="J557:L557"/>
    <mergeCell ref="M557:P557"/>
    <mergeCell ref="Q557:Z557"/>
    <mergeCell ref="AA557:AC557"/>
    <mergeCell ref="AD557:AF557"/>
    <mergeCell ref="AG557:AJ557"/>
    <mergeCell ref="AK557:AM557"/>
    <mergeCell ref="AN557:AO557"/>
    <mergeCell ref="AP557:AS557"/>
    <mergeCell ref="AT557:AU557"/>
    <mergeCell ref="AV557:AY557"/>
    <mergeCell ref="AZ557:BC557"/>
    <mergeCell ref="BD557:BF557"/>
    <mergeCell ref="BG557:BI557"/>
    <mergeCell ref="E554:F554"/>
    <mergeCell ref="G554:I554"/>
    <mergeCell ref="J554:L554"/>
    <mergeCell ref="M554:P554"/>
    <mergeCell ref="Q554:Z554"/>
    <mergeCell ref="AA554:AC554"/>
    <mergeCell ref="AD554:AF554"/>
    <mergeCell ref="AG554:AJ554"/>
    <mergeCell ref="AK554:AM554"/>
    <mergeCell ref="AN554:AO554"/>
    <mergeCell ref="AP554:AS554"/>
    <mergeCell ref="AT554:AU554"/>
    <mergeCell ref="AV554:AY554"/>
    <mergeCell ref="AZ554:BC554"/>
    <mergeCell ref="BD554:BF554"/>
    <mergeCell ref="BG554:BI554"/>
    <mergeCell ref="E555:F555"/>
    <mergeCell ref="G555:I555"/>
    <mergeCell ref="J555:L555"/>
    <mergeCell ref="M555:P555"/>
    <mergeCell ref="Q555:Z555"/>
    <mergeCell ref="AA555:AC555"/>
    <mergeCell ref="AD555:AF555"/>
    <mergeCell ref="AG555:AJ555"/>
    <mergeCell ref="AK555:AM555"/>
    <mergeCell ref="AN555:AO555"/>
    <mergeCell ref="AP555:AS555"/>
    <mergeCell ref="AT555:AU555"/>
    <mergeCell ref="AV555:AY555"/>
    <mergeCell ref="AZ555:BC555"/>
    <mergeCell ref="BD555:BF555"/>
    <mergeCell ref="BG555:BI555"/>
    <mergeCell ref="E552:F552"/>
    <mergeCell ref="G552:I552"/>
    <mergeCell ref="J552:L552"/>
    <mergeCell ref="M552:P552"/>
    <mergeCell ref="Q552:Z552"/>
    <mergeCell ref="AA552:AC552"/>
    <mergeCell ref="AD552:AF552"/>
    <mergeCell ref="AG552:AJ552"/>
    <mergeCell ref="AK552:AM552"/>
    <mergeCell ref="AN552:AO552"/>
    <mergeCell ref="AP552:AS552"/>
    <mergeCell ref="AT552:AU552"/>
    <mergeCell ref="AV552:AY552"/>
    <mergeCell ref="AZ552:BC552"/>
    <mergeCell ref="BD552:BF552"/>
    <mergeCell ref="BG552:BI552"/>
    <mergeCell ref="E553:F553"/>
    <mergeCell ref="G553:I553"/>
    <mergeCell ref="J553:L553"/>
    <mergeCell ref="M553:P553"/>
    <mergeCell ref="Q553:Z553"/>
    <mergeCell ref="AA553:AC553"/>
    <mergeCell ref="AD553:AF553"/>
    <mergeCell ref="AG553:AJ553"/>
    <mergeCell ref="AK553:AM553"/>
    <mergeCell ref="AN553:AO553"/>
    <mergeCell ref="AP553:AS553"/>
    <mergeCell ref="AT553:AU553"/>
    <mergeCell ref="AV553:AY553"/>
    <mergeCell ref="AZ553:BC553"/>
    <mergeCell ref="BD553:BF553"/>
    <mergeCell ref="BG553:BI553"/>
    <mergeCell ref="E550:F550"/>
    <mergeCell ref="G550:I550"/>
    <mergeCell ref="J550:L550"/>
    <mergeCell ref="M550:P550"/>
    <mergeCell ref="Q550:Z550"/>
    <mergeCell ref="AA550:AC550"/>
    <mergeCell ref="AD550:AF550"/>
    <mergeCell ref="AG550:AJ550"/>
    <mergeCell ref="AK550:AM550"/>
    <mergeCell ref="AN550:AO550"/>
    <mergeCell ref="AP550:AS550"/>
    <mergeCell ref="AT550:AU550"/>
    <mergeCell ref="AV550:AY550"/>
    <mergeCell ref="AZ550:BC550"/>
    <mergeCell ref="BD550:BF550"/>
    <mergeCell ref="BG550:BI550"/>
    <mergeCell ref="E551:F551"/>
    <mergeCell ref="G551:I551"/>
    <mergeCell ref="J551:L551"/>
    <mergeCell ref="M551:P551"/>
    <mergeCell ref="Q551:Z551"/>
    <mergeCell ref="AA551:AC551"/>
    <mergeCell ref="AD551:AF551"/>
    <mergeCell ref="AG551:AJ551"/>
    <mergeCell ref="AK551:AM551"/>
    <mergeCell ref="AN551:AO551"/>
    <mergeCell ref="AP551:AS551"/>
    <mergeCell ref="AT551:AU551"/>
    <mergeCell ref="AV551:AY551"/>
    <mergeCell ref="AZ551:BC551"/>
    <mergeCell ref="BD551:BF551"/>
    <mergeCell ref="BG551:BI551"/>
    <mergeCell ref="E548:F548"/>
    <mergeCell ref="G548:I548"/>
    <mergeCell ref="J548:L548"/>
    <mergeCell ref="M548:P548"/>
    <mergeCell ref="Q548:Z548"/>
    <mergeCell ref="AA548:AC548"/>
    <mergeCell ref="AD548:AF548"/>
    <mergeCell ref="AG548:AJ548"/>
    <mergeCell ref="AK548:AM548"/>
    <mergeCell ref="AN548:AO548"/>
    <mergeCell ref="AP548:AS548"/>
    <mergeCell ref="AT548:AU548"/>
    <mergeCell ref="AV548:AY548"/>
    <mergeCell ref="AZ548:BC548"/>
    <mergeCell ref="BD548:BF548"/>
    <mergeCell ref="BG548:BI548"/>
    <mergeCell ref="E549:F549"/>
    <mergeCell ref="G549:I549"/>
    <mergeCell ref="J549:L549"/>
    <mergeCell ref="M549:P549"/>
    <mergeCell ref="Q549:Z549"/>
    <mergeCell ref="AA549:AC549"/>
    <mergeCell ref="AD549:AF549"/>
    <mergeCell ref="AG549:AJ549"/>
    <mergeCell ref="AK549:AM549"/>
    <mergeCell ref="AN549:AO549"/>
    <mergeCell ref="AP549:AS549"/>
    <mergeCell ref="AT549:AU549"/>
    <mergeCell ref="AV549:AY549"/>
    <mergeCell ref="AZ549:BC549"/>
    <mergeCell ref="BD549:BF549"/>
    <mergeCell ref="BG549:BI549"/>
    <mergeCell ref="E546:F546"/>
    <mergeCell ref="G546:I546"/>
    <mergeCell ref="J546:L546"/>
    <mergeCell ref="M546:P546"/>
    <mergeCell ref="Q546:Z546"/>
    <mergeCell ref="AA546:AC546"/>
    <mergeCell ref="AD546:AF546"/>
    <mergeCell ref="AG546:AJ546"/>
    <mergeCell ref="AK546:AM546"/>
    <mergeCell ref="AN546:AO546"/>
    <mergeCell ref="AP546:AS546"/>
    <mergeCell ref="AT546:AU546"/>
    <mergeCell ref="AV546:AY546"/>
    <mergeCell ref="AZ546:BC546"/>
    <mergeCell ref="BD546:BF546"/>
    <mergeCell ref="BG546:BI546"/>
    <mergeCell ref="E547:F547"/>
    <mergeCell ref="G547:I547"/>
    <mergeCell ref="J547:L547"/>
    <mergeCell ref="M547:P547"/>
    <mergeCell ref="Q547:Z547"/>
    <mergeCell ref="AA547:AC547"/>
    <mergeCell ref="AD547:AF547"/>
    <mergeCell ref="AG547:AJ547"/>
    <mergeCell ref="AK547:AM547"/>
    <mergeCell ref="AN547:AO547"/>
    <mergeCell ref="AP547:AS547"/>
    <mergeCell ref="AT547:AU547"/>
    <mergeCell ref="AV547:AY547"/>
    <mergeCell ref="AZ547:BC547"/>
    <mergeCell ref="BD547:BF547"/>
    <mergeCell ref="BG547:BI547"/>
    <mergeCell ref="E544:F544"/>
    <mergeCell ref="G544:I544"/>
    <mergeCell ref="J544:L544"/>
    <mergeCell ref="M544:P544"/>
    <mergeCell ref="Q544:Z544"/>
    <mergeCell ref="AA544:AC544"/>
    <mergeCell ref="AD544:AF544"/>
    <mergeCell ref="AG544:AJ544"/>
    <mergeCell ref="AK544:AM544"/>
    <mergeCell ref="AN544:AO544"/>
    <mergeCell ref="AP544:AS544"/>
    <mergeCell ref="AT544:AU544"/>
    <mergeCell ref="AV544:AY544"/>
    <mergeCell ref="AZ544:BC544"/>
    <mergeCell ref="BD544:BF544"/>
    <mergeCell ref="BG544:BI544"/>
    <mergeCell ref="E545:F545"/>
    <mergeCell ref="G545:I545"/>
    <mergeCell ref="J545:L545"/>
    <mergeCell ref="M545:P545"/>
    <mergeCell ref="Q545:Z545"/>
    <mergeCell ref="AA545:AC545"/>
    <mergeCell ref="AD545:AF545"/>
    <mergeCell ref="AG545:AJ545"/>
    <mergeCell ref="AK545:AM545"/>
    <mergeCell ref="AN545:AO545"/>
    <mergeCell ref="AP545:AS545"/>
    <mergeCell ref="AT545:AU545"/>
    <mergeCell ref="AV545:AY545"/>
    <mergeCell ref="AZ545:BC545"/>
    <mergeCell ref="BD545:BF545"/>
    <mergeCell ref="BG545:BI545"/>
    <mergeCell ref="E542:F542"/>
    <mergeCell ref="G542:I542"/>
    <mergeCell ref="J542:L542"/>
    <mergeCell ref="M542:P542"/>
    <mergeCell ref="Q542:Z542"/>
    <mergeCell ref="AA542:AC542"/>
    <mergeCell ref="AD542:AF542"/>
    <mergeCell ref="AG542:AJ542"/>
    <mergeCell ref="AK542:AM542"/>
    <mergeCell ref="AN542:AO542"/>
    <mergeCell ref="AP542:AS542"/>
    <mergeCell ref="AT542:AU542"/>
    <mergeCell ref="AV542:AY542"/>
    <mergeCell ref="AZ542:BC542"/>
    <mergeCell ref="BD542:BF542"/>
    <mergeCell ref="BG542:BI542"/>
    <mergeCell ref="E543:F543"/>
    <mergeCell ref="G543:I543"/>
    <mergeCell ref="J543:L543"/>
    <mergeCell ref="M543:P543"/>
    <mergeCell ref="Q543:Z543"/>
    <mergeCell ref="AA543:AC543"/>
    <mergeCell ref="AD543:AF543"/>
    <mergeCell ref="AG543:AJ543"/>
    <mergeCell ref="AK543:AM543"/>
    <mergeCell ref="AN543:AO543"/>
    <mergeCell ref="AP543:AS543"/>
    <mergeCell ref="AT543:AU543"/>
    <mergeCell ref="AV543:AY543"/>
    <mergeCell ref="AZ543:BC543"/>
    <mergeCell ref="BD543:BF543"/>
    <mergeCell ref="BG543:BI543"/>
    <mergeCell ref="E540:F540"/>
    <mergeCell ref="G540:I540"/>
    <mergeCell ref="J540:L540"/>
    <mergeCell ref="M540:P540"/>
    <mergeCell ref="Q540:Z540"/>
    <mergeCell ref="AA540:AC540"/>
    <mergeCell ref="AD540:AF540"/>
    <mergeCell ref="AG540:AJ540"/>
    <mergeCell ref="AK540:AM540"/>
    <mergeCell ref="AN540:AO540"/>
    <mergeCell ref="AP540:AS540"/>
    <mergeCell ref="AT540:AU540"/>
    <mergeCell ref="AV540:AY540"/>
    <mergeCell ref="AZ540:BC540"/>
    <mergeCell ref="BD540:BF540"/>
    <mergeCell ref="BG540:BI540"/>
    <mergeCell ref="E541:F541"/>
    <mergeCell ref="G541:I541"/>
    <mergeCell ref="J541:L541"/>
    <mergeCell ref="M541:P541"/>
    <mergeCell ref="Q541:Z541"/>
    <mergeCell ref="AA541:AC541"/>
    <mergeCell ref="AD541:AF541"/>
    <mergeCell ref="AG541:AJ541"/>
    <mergeCell ref="AK541:AM541"/>
    <mergeCell ref="AN541:AO541"/>
    <mergeCell ref="AP541:AS541"/>
    <mergeCell ref="AT541:AU541"/>
    <mergeCell ref="AV541:AY541"/>
    <mergeCell ref="AZ541:BC541"/>
    <mergeCell ref="BD541:BF541"/>
    <mergeCell ref="BG541:BI541"/>
    <mergeCell ref="E538:F538"/>
    <mergeCell ref="G538:I538"/>
    <mergeCell ref="J538:L538"/>
    <mergeCell ref="M538:P538"/>
    <mergeCell ref="Q538:Z538"/>
    <mergeCell ref="AA538:AC538"/>
    <mergeCell ref="AD538:AF538"/>
    <mergeCell ref="AG538:AJ538"/>
    <mergeCell ref="AK538:AM538"/>
    <mergeCell ref="AN538:AO538"/>
    <mergeCell ref="AP538:AS538"/>
    <mergeCell ref="AT538:AU538"/>
    <mergeCell ref="AV538:AY538"/>
    <mergeCell ref="AZ538:BC538"/>
    <mergeCell ref="BD538:BF538"/>
    <mergeCell ref="BG538:BI538"/>
    <mergeCell ref="E539:F539"/>
    <mergeCell ref="G539:I539"/>
    <mergeCell ref="J539:L539"/>
    <mergeCell ref="M539:P539"/>
    <mergeCell ref="Q539:Z539"/>
    <mergeCell ref="AA539:AC539"/>
    <mergeCell ref="AD539:AF539"/>
    <mergeCell ref="AG539:AJ539"/>
    <mergeCell ref="AK539:AM539"/>
    <mergeCell ref="AN539:AO539"/>
    <mergeCell ref="AP539:AS539"/>
    <mergeCell ref="AT539:AU539"/>
    <mergeCell ref="AV539:AY539"/>
    <mergeCell ref="AZ539:BC539"/>
    <mergeCell ref="BD539:BF539"/>
    <mergeCell ref="BG539:BI539"/>
    <mergeCell ref="E536:F536"/>
    <mergeCell ref="G536:I536"/>
    <mergeCell ref="J536:L536"/>
    <mergeCell ref="M536:P536"/>
    <mergeCell ref="Q536:Z536"/>
    <mergeCell ref="AA536:AC536"/>
    <mergeCell ref="AD536:AF536"/>
    <mergeCell ref="AG536:AJ536"/>
    <mergeCell ref="AK536:AM536"/>
    <mergeCell ref="AN536:AO536"/>
    <mergeCell ref="AP536:AS536"/>
    <mergeCell ref="AT536:AU536"/>
    <mergeCell ref="AV536:AY536"/>
    <mergeCell ref="AZ536:BC536"/>
    <mergeCell ref="BD536:BF536"/>
    <mergeCell ref="BG536:BI536"/>
    <mergeCell ref="E537:F537"/>
    <mergeCell ref="G537:I537"/>
    <mergeCell ref="J537:L537"/>
    <mergeCell ref="M537:P537"/>
    <mergeCell ref="Q537:Z537"/>
    <mergeCell ref="AA537:AC537"/>
    <mergeCell ref="AD537:AF537"/>
    <mergeCell ref="AG537:AJ537"/>
    <mergeCell ref="AK537:AM537"/>
    <mergeCell ref="AN537:AO537"/>
    <mergeCell ref="AP537:AS537"/>
    <mergeCell ref="AT537:AU537"/>
    <mergeCell ref="AV537:AY537"/>
    <mergeCell ref="AZ537:BC537"/>
    <mergeCell ref="BD537:BF537"/>
    <mergeCell ref="BG537:BI537"/>
    <mergeCell ref="E534:F534"/>
    <mergeCell ref="G534:I534"/>
    <mergeCell ref="J534:L534"/>
    <mergeCell ref="M534:P534"/>
    <mergeCell ref="Q534:Z534"/>
    <mergeCell ref="AA534:AC534"/>
    <mergeCell ref="AD534:AF534"/>
    <mergeCell ref="AG534:AJ534"/>
    <mergeCell ref="AK534:AM534"/>
    <mergeCell ref="AN534:AO534"/>
    <mergeCell ref="AP534:AS534"/>
    <mergeCell ref="AT534:AU534"/>
    <mergeCell ref="AV534:AY534"/>
    <mergeCell ref="AZ534:BC534"/>
    <mergeCell ref="BD534:BF534"/>
    <mergeCell ref="BG534:BI534"/>
    <mergeCell ref="E535:F535"/>
    <mergeCell ref="G535:I535"/>
    <mergeCell ref="J535:L535"/>
    <mergeCell ref="M535:P535"/>
    <mergeCell ref="Q535:Z535"/>
    <mergeCell ref="AA535:AC535"/>
    <mergeCell ref="AD535:AF535"/>
    <mergeCell ref="AG535:AJ535"/>
    <mergeCell ref="AK535:AM535"/>
    <mergeCell ref="AN535:AO535"/>
    <mergeCell ref="AP535:AS535"/>
    <mergeCell ref="AT535:AU535"/>
    <mergeCell ref="AV535:AY535"/>
    <mergeCell ref="AZ535:BC535"/>
    <mergeCell ref="BD535:BF535"/>
    <mergeCell ref="BG535:BI535"/>
    <mergeCell ref="E532:F532"/>
    <mergeCell ref="G532:I532"/>
    <mergeCell ref="J532:L532"/>
    <mergeCell ref="M532:P532"/>
    <mergeCell ref="Q532:Z532"/>
    <mergeCell ref="AA532:AC532"/>
    <mergeCell ref="AD532:AF532"/>
    <mergeCell ref="AG532:AJ532"/>
    <mergeCell ref="AK532:AM532"/>
    <mergeCell ref="AN532:AO532"/>
    <mergeCell ref="AP532:AS532"/>
    <mergeCell ref="AT532:AU532"/>
    <mergeCell ref="AV532:AY532"/>
    <mergeCell ref="AZ532:BC532"/>
    <mergeCell ref="BD532:BF532"/>
    <mergeCell ref="BG532:BI532"/>
    <mergeCell ref="E533:F533"/>
    <mergeCell ref="G533:I533"/>
    <mergeCell ref="J533:L533"/>
    <mergeCell ref="M533:P533"/>
    <mergeCell ref="Q533:Z533"/>
    <mergeCell ref="AA533:AC533"/>
    <mergeCell ref="AD533:AF533"/>
    <mergeCell ref="AG533:AJ533"/>
    <mergeCell ref="AK533:AM533"/>
    <mergeCell ref="AN533:AO533"/>
    <mergeCell ref="AP533:AS533"/>
    <mergeCell ref="AT533:AU533"/>
    <mergeCell ref="AV533:AY533"/>
    <mergeCell ref="AZ533:BC533"/>
    <mergeCell ref="BD533:BF533"/>
    <mergeCell ref="BG533:BI533"/>
    <mergeCell ref="E530:F530"/>
    <mergeCell ref="G530:I530"/>
    <mergeCell ref="J530:L530"/>
    <mergeCell ref="M530:P530"/>
    <mergeCell ref="Q530:Z530"/>
    <mergeCell ref="AA530:AC530"/>
    <mergeCell ref="AD530:AF530"/>
    <mergeCell ref="AG530:AJ530"/>
    <mergeCell ref="AK530:AM530"/>
    <mergeCell ref="AN530:AO530"/>
    <mergeCell ref="AP530:AS530"/>
    <mergeCell ref="AT530:AU530"/>
    <mergeCell ref="AV530:AY530"/>
    <mergeCell ref="AZ530:BC530"/>
    <mergeCell ref="BD530:BF530"/>
    <mergeCell ref="BG530:BI530"/>
    <mergeCell ref="E531:F531"/>
    <mergeCell ref="G531:I531"/>
    <mergeCell ref="J531:L531"/>
    <mergeCell ref="M531:P531"/>
    <mergeCell ref="Q531:Z531"/>
    <mergeCell ref="AA531:AC531"/>
    <mergeCell ref="AD531:AF531"/>
    <mergeCell ref="AG531:AJ531"/>
    <mergeCell ref="AK531:AM531"/>
    <mergeCell ref="AN531:AO531"/>
    <mergeCell ref="AP531:AS531"/>
    <mergeCell ref="AT531:AU531"/>
    <mergeCell ref="AV531:AY531"/>
    <mergeCell ref="AZ531:BC531"/>
    <mergeCell ref="BD531:BF531"/>
    <mergeCell ref="BG531:BI531"/>
    <mergeCell ref="E528:F528"/>
    <mergeCell ref="G528:I528"/>
    <mergeCell ref="J528:L528"/>
    <mergeCell ref="M528:P528"/>
    <mergeCell ref="Q528:Z528"/>
    <mergeCell ref="AA528:AC528"/>
    <mergeCell ref="AD528:AF528"/>
    <mergeCell ref="AG528:AJ528"/>
    <mergeCell ref="AK528:AM528"/>
    <mergeCell ref="AN528:AO528"/>
    <mergeCell ref="AP528:AS528"/>
    <mergeCell ref="AT528:AU528"/>
    <mergeCell ref="AV528:AY528"/>
    <mergeCell ref="AZ528:BC528"/>
    <mergeCell ref="BD528:BF528"/>
    <mergeCell ref="BG528:BI528"/>
    <mergeCell ref="E529:F529"/>
    <mergeCell ref="G529:I529"/>
    <mergeCell ref="J529:L529"/>
    <mergeCell ref="M529:P529"/>
    <mergeCell ref="Q529:Z529"/>
    <mergeCell ref="AA529:AC529"/>
    <mergeCell ref="AD529:AF529"/>
    <mergeCell ref="AG529:AJ529"/>
    <mergeCell ref="AK529:AM529"/>
    <mergeCell ref="AN529:AO529"/>
    <mergeCell ref="AP529:AS529"/>
    <mergeCell ref="AT529:AU529"/>
    <mergeCell ref="AV529:AY529"/>
    <mergeCell ref="AZ529:BC529"/>
    <mergeCell ref="BD529:BF529"/>
    <mergeCell ref="BG529:BI529"/>
    <mergeCell ref="E526:F526"/>
    <mergeCell ref="G526:I526"/>
    <mergeCell ref="J526:L526"/>
    <mergeCell ref="M526:P526"/>
    <mergeCell ref="Q526:Z526"/>
    <mergeCell ref="AA526:AC526"/>
    <mergeCell ref="AD526:AF526"/>
    <mergeCell ref="AG526:AJ526"/>
    <mergeCell ref="AK526:AM526"/>
    <mergeCell ref="AN526:AO526"/>
    <mergeCell ref="AP526:AS526"/>
    <mergeCell ref="AT526:AU526"/>
    <mergeCell ref="AV526:AY526"/>
    <mergeCell ref="AZ526:BC526"/>
    <mergeCell ref="BD526:BF526"/>
    <mergeCell ref="BG526:BI526"/>
    <mergeCell ref="E527:F527"/>
    <mergeCell ref="G527:I527"/>
    <mergeCell ref="J527:L527"/>
    <mergeCell ref="M527:P527"/>
    <mergeCell ref="Q527:Z527"/>
    <mergeCell ref="AA527:AC527"/>
    <mergeCell ref="AD527:AF527"/>
    <mergeCell ref="AG527:AJ527"/>
    <mergeCell ref="AK527:AM527"/>
    <mergeCell ref="AN527:AO527"/>
    <mergeCell ref="AP527:AS527"/>
    <mergeCell ref="AT527:AU527"/>
    <mergeCell ref="AV527:AY527"/>
    <mergeCell ref="AZ527:BC527"/>
    <mergeCell ref="BD527:BF527"/>
    <mergeCell ref="BG527:BI527"/>
    <mergeCell ref="E524:F524"/>
    <mergeCell ref="G524:I524"/>
    <mergeCell ref="J524:L524"/>
    <mergeCell ref="M524:P524"/>
    <mergeCell ref="Q524:Z524"/>
    <mergeCell ref="AA524:AC524"/>
    <mergeCell ref="AD524:AF524"/>
    <mergeCell ref="AG524:AJ524"/>
    <mergeCell ref="AK524:AM524"/>
    <mergeCell ref="AN524:AO524"/>
    <mergeCell ref="AP524:AS524"/>
    <mergeCell ref="AT524:AU524"/>
    <mergeCell ref="AV524:AY524"/>
    <mergeCell ref="AZ524:BC524"/>
    <mergeCell ref="BD524:BF524"/>
    <mergeCell ref="BG524:BI524"/>
    <mergeCell ref="E525:F525"/>
    <mergeCell ref="G525:I525"/>
    <mergeCell ref="J525:L525"/>
    <mergeCell ref="M525:P525"/>
    <mergeCell ref="Q525:Z525"/>
    <mergeCell ref="AA525:AC525"/>
    <mergeCell ref="AD525:AF525"/>
    <mergeCell ref="AG525:AJ525"/>
    <mergeCell ref="AK525:AM525"/>
    <mergeCell ref="AN525:AO525"/>
    <mergeCell ref="AP525:AS525"/>
    <mergeCell ref="AT525:AU525"/>
    <mergeCell ref="AV525:AY525"/>
    <mergeCell ref="AZ525:BC525"/>
    <mergeCell ref="BD525:BF525"/>
    <mergeCell ref="BG525:BI525"/>
    <mergeCell ref="E522:F522"/>
    <mergeCell ref="G522:I522"/>
    <mergeCell ref="J522:L522"/>
    <mergeCell ref="M522:P522"/>
    <mergeCell ref="Q522:Z522"/>
    <mergeCell ref="AA522:AC522"/>
    <mergeCell ref="AD522:AF522"/>
    <mergeCell ref="AG522:AJ522"/>
    <mergeCell ref="AK522:AM522"/>
    <mergeCell ref="AN522:AO522"/>
    <mergeCell ref="AP522:AS522"/>
    <mergeCell ref="AT522:AU522"/>
    <mergeCell ref="AV522:AY522"/>
    <mergeCell ref="AZ522:BC522"/>
    <mergeCell ref="BD522:BF522"/>
    <mergeCell ref="BG522:BI522"/>
    <mergeCell ref="E523:F523"/>
    <mergeCell ref="G523:I523"/>
    <mergeCell ref="J523:L523"/>
    <mergeCell ref="M523:P523"/>
    <mergeCell ref="Q523:Z523"/>
    <mergeCell ref="AA523:AC523"/>
    <mergeCell ref="AD523:AF523"/>
    <mergeCell ref="AG523:AJ523"/>
    <mergeCell ref="AK523:AM523"/>
    <mergeCell ref="AN523:AO523"/>
    <mergeCell ref="AP523:AS523"/>
    <mergeCell ref="AT523:AU523"/>
    <mergeCell ref="AV523:AY523"/>
    <mergeCell ref="AZ523:BC523"/>
    <mergeCell ref="BD523:BF523"/>
    <mergeCell ref="BG523:BI523"/>
    <mergeCell ref="E520:F520"/>
    <mergeCell ref="G520:I520"/>
    <mergeCell ref="J520:L520"/>
    <mergeCell ref="M520:P520"/>
    <mergeCell ref="Q520:Z520"/>
    <mergeCell ref="AA520:AC520"/>
    <mergeCell ref="AD520:AF520"/>
    <mergeCell ref="AG520:AJ520"/>
    <mergeCell ref="AK520:AM520"/>
    <mergeCell ref="AN520:AO520"/>
    <mergeCell ref="AP520:AS520"/>
    <mergeCell ref="AT520:AU520"/>
    <mergeCell ref="AV520:AY520"/>
    <mergeCell ref="AZ520:BC520"/>
    <mergeCell ref="BD520:BF520"/>
    <mergeCell ref="BG520:BI520"/>
    <mergeCell ref="E521:F521"/>
    <mergeCell ref="G521:I521"/>
    <mergeCell ref="J521:L521"/>
    <mergeCell ref="M521:P521"/>
    <mergeCell ref="Q521:Z521"/>
    <mergeCell ref="AA521:AC521"/>
    <mergeCell ref="AD521:AF521"/>
    <mergeCell ref="AG521:AJ521"/>
    <mergeCell ref="AK521:AM521"/>
    <mergeCell ref="AN521:AO521"/>
    <mergeCell ref="AP521:AS521"/>
    <mergeCell ref="AT521:AU521"/>
    <mergeCell ref="AV521:AY521"/>
    <mergeCell ref="AZ521:BC521"/>
    <mergeCell ref="BD521:BF521"/>
    <mergeCell ref="BG521:BI521"/>
    <mergeCell ref="E518:F518"/>
    <mergeCell ref="G518:I518"/>
    <mergeCell ref="J518:L518"/>
    <mergeCell ref="M518:P518"/>
    <mergeCell ref="Q518:Z518"/>
    <mergeCell ref="AA518:AC518"/>
    <mergeCell ref="AD518:AF518"/>
    <mergeCell ref="AG518:AJ518"/>
    <mergeCell ref="AK518:AM518"/>
    <mergeCell ref="AN518:AO518"/>
    <mergeCell ref="AP518:AS518"/>
    <mergeCell ref="AT518:AU518"/>
    <mergeCell ref="AV518:AY518"/>
    <mergeCell ref="AZ518:BC518"/>
    <mergeCell ref="BD518:BF518"/>
    <mergeCell ref="BG518:BI518"/>
    <mergeCell ref="E519:F519"/>
    <mergeCell ref="G519:I519"/>
    <mergeCell ref="J519:L519"/>
    <mergeCell ref="M519:P519"/>
    <mergeCell ref="Q519:Z519"/>
    <mergeCell ref="AA519:AC519"/>
    <mergeCell ref="AD519:AF519"/>
    <mergeCell ref="AG519:AJ519"/>
    <mergeCell ref="AK519:AM519"/>
    <mergeCell ref="AN519:AO519"/>
    <mergeCell ref="AP519:AS519"/>
    <mergeCell ref="AT519:AU519"/>
    <mergeCell ref="AV519:AY519"/>
    <mergeCell ref="AZ519:BC519"/>
    <mergeCell ref="BD519:BF519"/>
    <mergeCell ref="BG519:BI519"/>
    <mergeCell ref="E516:F516"/>
    <mergeCell ref="G516:I516"/>
    <mergeCell ref="J516:L516"/>
    <mergeCell ref="M516:P516"/>
    <mergeCell ref="Q516:Z516"/>
    <mergeCell ref="AA516:AC516"/>
    <mergeCell ref="AD516:AF516"/>
    <mergeCell ref="AG516:AJ516"/>
    <mergeCell ref="AK516:AM516"/>
    <mergeCell ref="AN516:AO516"/>
    <mergeCell ref="AP516:AS516"/>
    <mergeCell ref="AT516:AU516"/>
    <mergeCell ref="AV516:AY516"/>
    <mergeCell ref="AZ516:BC516"/>
    <mergeCell ref="BD516:BF516"/>
    <mergeCell ref="BG516:BI516"/>
    <mergeCell ref="E517:F517"/>
    <mergeCell ref="G517:I517"/>
    <mergeCell ref="J517:L517"/>
    <mergeCell ref="M517:P517"/>
    <mergeCell ref="Q517:Z517"/>
    <mergeCell ref="AA517:AC517"/>
    <mergeCell ref="AD517:AF517"/>
    <mergeCell ref="AG517:AJ517"/>
    <mergeCell ref="AK517:AM517"/>
    <mergeCell ref="AN517:AO517"/>
    <mergeCell ref="AP517:AS517"/>
    <mergeCell ref="AT517:AU517"/>
    <mergeCell ref="AV517:AY517"/>
    <mergeCell ref="AZ517:BC517"/>
    <mergeCell ref="BD517:BF517"/>
    <mergeCell ref="BG517:BI517"/>
    <mergeCell ref="E514:F514"/>
    <mergeCell ref="G514:I514"/>
    <mergeCell ref="J514:L514"/>
    <mergeCell ref="M514:P514"/>
    <mergeCell ref="Q514:Z514"/>
    <mergeCell ref="AA514:AC514"/>
    <mergeCell ref="AD514:AF514"/>
    <mergeCell ref="AG514:AJ514"/>
    <mergeCell ref="AK514:AM514"/>
    <mergeCell ref="AN514:AO514"/>
    <mergeCell ref="AP514:AS514"/>
    <mergeCell ref="AT514:AU514"/>
    <mergeCell ref="AV514:AY514"/>
    <mergeCell ref="AZ514:BC514"/>
    <mergeCell ref="BD514:BF514"/>
    <mergeCell ref="BG514:BI514"/>
    <mergeCell ref="E515:F515"/>
    <mergeCell ref="G515:I515"/>
    <mergeCell ref="J515:L515"/>
    <mergeCell ref="M515:P515"/>
    <mergeCell ref="Q515:Z515"/>
    <mergeCell ref="AA515:AC515"/>
    <mergeCell ref="AD515:AF515"/>
    <mergeCell ref="AG515:AJ515"/>
    <mergeCell ref="AK515:AM515"/>
    <mergeCell ref="AN515:AO515"/>
    <mergeCell ref="AP515:AS515"/>
    <mergeCell ref="AT515:AU515"/>
    <mergeCell ref="AV515:AY515"/>
    <mergeCell ref="AZ515:BC515"/>
    <mergeCell ref="BD515:BF515"/>
    <mergeCell ref="BG515:BI515"/>
    <mergeCell ref="E512:F512"/>
    <mergeCell ref="G512:I512"/>
    <mergeCell ref="J512:L512"/>
    <mergeCell ref="M512:P512"/>
    <mergeCell ref="Q512:Z512"/>
    <mergeCell ref="AA512:AC512"/>
    <mergeCell ref="AD512:AF512"/>
    <mergeCell ref="AG512:AJ512"/>
    <mergeCell ref="AK512:AM512"/>
    <mergeCell ref="AN512:AO512"/>
    <mergeCell ref="AP512:AS512"/>
    <mergeCell ref="AT512:AU512"/>
    <mergeCell ref="AV512:AY512"/>
    <mergeCell ref="AZ512:BC512"/>
    <mergeCell ref="BD512:BF512"/>
    <mergeCell ref="BG512:BI512"/>
    <mergeCell ref="E513:F513"/>
    <mergeCell ref="G513:I513"/>
    <mergeCell ref="J513:L513"/>
    <mergeCell ref="M513:P513"/>
    <mergeCell ref="Q513:Z513"/>
    <mergeCell ref="AA513:AC513"/>
    <mergeCell ref="AD513:AF513"/>
    <mergeCell ref="AG513:AJ513"/>
    <mergeCell ref="AK513:AM513"/>
    <mergeCell ref="AN513:AO513"/>
    <mergeCell ref="AP513:AS513"/>
    <mergeCell ref="AT513:AU513"/>
    <mergeCell ref="AV513:AY513"/>
    <mergeCell ref="AZ513:BC513"/>
    <mergeCell ref="BD513:BF513"/>
    <mergeCell ref="BG513:BI513"/>
    <mergeCell ref="E510:F510"/>
    <mergeCell ref="G510:I510"/>
    <mergeCell ref="J510:L510"/>
    <mergeCell ref="M510:P510"/>
    <mergeCell ref="Q510:Z510"/>
    <mergeCell ref="AA510:AC510"/>
    <mergeCell ref="AD510:AF510"/>
    <mergeCell ref="AG510:AJ510"/>
    <mergeCell ref="AK510:AM510"/>
    <mergeCell ref="AN510:AO510"/>
    <mergeCell ref="AP510:AS510"/>
    <mergeCell ref="AT510:AU510"/>
    <mergeCell ref="AV510:AY510"/>
    <mergeCell ref="AZ510:BC510"/>
    <mergeCell ref="BD510:BF510"/>
    <mergeCell ref="BG510:BI510"/>
    <mergeCell ref="E511:F511"/>
    <mergeCell ref="G511:I511"/>
    <mergeCell ref="J511:L511"/>
    <mergeCell ref="M511:P511"/>
    <mergeCell ref="Q511:Z511"/>
    <mergeCell ref="AA511:AC511"/>
    <mergeCell ref="AD511:AF511"/>
    <mergeCell ref="AG511:AJ511"/>
    <mergeCell ref="AK511:AM511"/>
    <mergeCell ref="AN511:AO511"/>
    <mergeCell ref="AP511:AS511"/>
    <mergeCell ref="AT511:AU511"/>
    <mergeCell ref="AV511:AY511"/>
    <mergeCell ref="AZ511:BC511"/>
    <mergeCell ref="BD511:BF511"/>
    <mergeCell ref="BG511:BI511"/>
    <mergeCell ref="E508:F508"/>
    <mergeCell ref="G508:I508"/>
    <mergeCell ref="J508:L508"/>
    <mergeCell ref="M508:P508"/>
    <mergeCell ref="Q508:Z508"/>
    <mergeCell ref="AA508:AC508"/>
    <mergeCell ref="AD508:AF508"/>
    <mergeCell ref="AG508:AJ508"/>
    <mergeCell ref="AK508:AM508"/>
    <mergeCell ref="AN508:AO508"/>
    <mergeCell ref="AP508:AS508"/>
    <mergeCell ref="AT508:AU508"/>
    <mergeCell ref="AV508:AY508"/>
    <mergeCell ref="AZ508:BC508"/>
    <mergeCell ref="BD508:BF508"/>
    <mergeCell ref="BG508:BI508"/>
    <mergeCell ref="E509:F509"/>
    <mergeCell ref="G509:I509"/>
    <mergeCell ref="J509:L509"/>
    <mergeCell ref="M509:P509"/>
    <mergeCell ref="Q509:Z509"/>
    <mergeCell ref="AA509:AC509"/>
    <mergeCell ref="AD509:AF509"/>
    <mergeCell ref="AG509:AJ509"/>
    <mergeCell ref="AK509:AM509"/>
    <mergeCell ref="AN509:AO509"/>
    <mergeCell ref="AP509:AS509"/>
    <mergeCell ref="AT509:AU509"/>
    <mergeCell ref="AV509:AY509"/>
    <mergeCell ref="AZ509:BC509"/>
    <mergeCell ref="BD509:BF509"/>
    <mergeCell ref="BG509:BI509"/>
    <mergeCell ref="E506:F506"/>
    <mergeCell ref="G506:I506"/>
    <mergeCell ref="J506:L506"/>
    <mergeCell ref="M506:P506"/>
    <mergeCell ref="Q506:Z506"/>
    <mergeCell ref="AA506:AC506"/>
    <mergeCell ref="AD506:AF506"/>
    <mergeCell ref="AG506:AJ506"/>
    <mergeCell ref="AK506:AM506"/>
    <mergeCell ref="AN506:AO506"/>
    <mergeCell ref="AP506:AS506"/>
    <mergeCell ref="AT506:AU506"/>
    <mergeCell ref="AV506:AY506"/>
    <mergeCell ref="AZ506:BC506"/>
    <mergeCell ref="BD506:BF506"/>
    <mergeCell ref="BG506:BI506"/>
    <mergeCell ref="E507:F507"/>
    <mergeCell ref="G507:I507"/>
    <mergeCell ref="J507:L507"/>
    <mergeCell ref="M507:P507"/>
    <mergeCell ref="Q507:Z507"/>
    <mergeCell ref="AA507:AC507"/>
    <mergeCell ref="AD507:AF507"/>
    <mergeCell ref="AG507:AJ507"/>
    <mergeCell ref="AK507:AM507"/>
    <mergeCell ref="AN507:AO507"/>
    <mergeCell ref="AP507:AS507"/>
    <mergeCell ref="AT507:AU507"/>
    <mergeCell ref="AV507:AY507"/>
    <mergeCell ref="AZ507:BC507"/>
    <mergeCell ref="BD507:BF507"/>
    <mergeCell ref="BG507:BI507"/>
    <mergeCell ref="E504:F504"/>
    <mergeCell ref="G504:I504"/>
    <mergeCell ref="J504:L504"/>
    <mergeCell ref="M504:P504"/>
    <mergeCell ref="Q504:Z504"/>
    <mergeCell ref="AA504:AC504"/>
    <mergeCell ref="AD504:AF504"/>
    <mergeCell ref="AG504:AJ504"/>
    <mergeCell ref="AK504:AM504"/>
    <mergeCell ref="AN504:AO504"/>
    <mergeCell ref="AP504:AS504"/>
    <mergeCell ref="AT504:AU504"/>
    <mergeCell ref="AV504:AY504"/>
    <mergeCell ref="AZ504:BC504"/>
    <mergeCell ref="BD504:BF504"/>
    <mergeCell ref="BG504:BI504"/>
    <mergeCell ref="E505:F505"/>
    <mergeCell ref="G505:I505"/>
    <mergeCell ref="J505:L505"/>
    <mergeCell ref="M505:P505"/>
    <mergeCell ref="Q505:Z505"/>
    <mergeCell ref="AA505:AC505"/>
    <mergeCell ref="AD505:AF505"/>
    <mergeCell ref="AG505:AJ505"/>
    <mergeCell ref="AK505:AM505"/>
    <mergeCell ref="AN505:AO505"/>
    <mergeCell ref="AP505:AS505"/>
    <mergeCell ref="AT505:AU505"/>
    <mergeCell ref="AV505:AY505"/>
    <mergeCell ref="AZ505:BC505"/>
    <mergeCell ref="BD505:BF505"/>
    <mergeCell ref="BG505:BI505"/>
    <mergeCell ref="E502:F502"/>
    <mergeCell ref="G502:I502"/>
    <mergeCell ref="J502:L502"/>
    <mergeCell ref="M502:P502"/>
    <mergeCell ref="Q502:Z502"/>
    <mergeCell ref="AA502:AC502"/>
    <mergeCell ref="AD502:AF502"/>
    <mergeCell ref="AG502:AJ502"/>
    <mergeCell ref="AK502:AM502"/>
    <mergeCell ref="AN502:AO502"/>
    <mergeCell ref="AP502:AS502"/>
    <mergeCell ref="AT502:AU502"/>
    <mergeCell ref="AV502:AY502"/>
    <mergeCell ref="AZ502:BC502"/>
    <mergeCell ref="BD502:BF502"/>
    <mergeCell ref="BG502:BI502"/>
    <mergeCell ref="E503:F503"/>
    <mergeCell ref="G503:I503"/>
    <mergeCell ref="J503:L503"/>
    <mergeCell ref="M503:P503"/>
    <mergeCell ref="Q503:Z503"/>
    <mergeCell ref="AA503:AC503"/>
    <mergeCell ref="AD503:AF503"/>
    <mergeCell ref="AG503:AJ503"/>
    <mergeCell ref="AK503:AM503"/>
    <mergeCell ref="AN503:AO503"/>
    <mergeCell ref="AP503:AS503"/>
    <mergeCell ref="AT503:AU503"/>
    <mergeCell ref="AV503:AY503"/>
    <mergeCell ref="AZ503:BC503"/>
    <mergeCell ref="BD503:BF503"/>
    <mergeCell ref="BG503:BI503"/>
    <mergeCell ref="E500:F500"/>
    <mergeCell ref="G500:I500"/>
    <mergeCell ref="J500:L500"/>
    <mergeCell ref="M500:P500"/>
    <mergeCell ref="Q500:Z500"/>
    <mergeCell ref="AA500:AC500"/>
    <mergeCell ref="AD500:AF500"/>
    <mergeCell ref="AG500:AJ500"/>
    <mergeCell ref="AK500:AM500"/>
    <mergeCell ref="AN500:AO500"/>
    <mergeCell ref="AP500:AS500"/>
    <mergeCell ref="AT500:AU500"/>
    <mergeCell ref="AV500:AY500"/>
    <mergeCell ref="AZ500:BC500"/>
    <mergeCell ref="BD500:BF500"/>
    <mergeCell ref="BG500:BI500"/>
    <mergeCell ref="E501:F501"/>
    <mergeCell ref="G501:I501"/>
    <mergeCell ref="J501:L501"/>
    <mergeCell ref="M501:P501"/>
    <mergeCell ref="Q501:Z501"/>
    <mergeCell ref="AA501:AC501"/>
    <mergeCell ref="AD501:AF501"/>
    <mergeCell ref="AG501:AJ501"/>
    <mergeCell ref="AK501:AM501"/>
    <mergeCell ref="AN501:AO501"/>
    <mergeCell ref="AP501:AS501"/>
    <mergeCell ref="AT501:AU501"/>
    <mergeCell ref="AV501:AY501"/>
    <mergeCell ref="AZ501:BC501"/>
    <mergeCell ref="BD501:BF501"/>
    <mergeCell ref="BG501:BI501"/>
    <mergeCell ref="E498:F498"/>
    <mergeCell ref="G498:I498"/>
    <mergeCell ref="J498:L498"/>
    <mergeCell ref="M498:P498"/>
    <mergeCell ref="Q498:Z498"/>
    <mergeCell ref="AA498:AC498"/>
    <mergeCell ref="AD498:AF498"/>
    <mergeCell ref="AG498:AJ498"/>
    <mergeCell ref="AK498:AM498"/>
    <mergeCell ref="AN498:AO498"/>
    <mergeCell ref="AP498:AS498"/>
    <mergeCell ref="AT498:AU498"/>
    <mergeCell ref="AV498:AY498"/>
    <mergeCell ref="AZ498:BC498"/>
    <mergeCell ref="BD498:BF498"/>
    <mergeCell ref="BG498:BI498"/>
    <mergeCell ref="E499:F499"/>
    <mergeCell ref="G499:I499"/>
    <mergeCell ref="J499:L499"/>
    <mergeCell ref="M499:P499"/>
    <mergeCell ref="Q499:Z499"/>
    <mergeCell ref="AA499:AC499"/>
    <mergeCell ref="AD499:AF499"/>
    <mergeCell ref="AG499:AJ499"/>
    <mergeCell ref="AK499:AM499"/>
    <mergeCell ref="AN499:AO499"/>
    <mergeCell ref="AP499:AS499"/>
    <mergeCell ref="AT499:AU499"/>
    <mergeCell ref="AV499:AY499"/>
    <mergeCell ref="AZ499:BC499"/>
    <mergeCell ref="BD499:BF499"/>
    <mergeCell ref="BG499:BI499"/>
    <mergeCell ref="E496:F496"/>
    <mergeCell ref="G496:I496"/>
    <mergeCell ref="J496:L496"/>
    <mergeCell ref="M496:P496"/>
    <mergeCell ref="Q496:Z496"/>
    <mergeCell ref="AA496:AC496"/>
    <mergeCell ref="AD496:AF496"/>
    <mergeCell ref="AG496:AJ496"/>
    <mergeCell ref="AK496:AM496"/>
    <mergeCell ref="AN496:AO496"/>
    <mergeCell ref="AP496:AS496"/>
    <mergeCell ref="AT496:AU496"/>
    <mergeCell ref="AV496:AY496"/>
    <mergeCell ref="AZ496:BC496"/>
    <mergeCell ref="BD496:BF496"/>
    <mergeCell ref="BG496:BI496"/>
    <mergeCell ref="E497:F497"/>
    <mergeCell ref="G497:I497"/>
    <mergeCell ref="J497:L497"/>
    <mergeCell ref="M497:P497"/>
    <mergeCell ref="Q497:Z497"/>
    <mergeCell ref="AA497:AC497"/>
    <mergeCell ref="AD497:AF497"/>
    <mergeCell ref="AG497:AJ497"/>
    <mergeCell ref="AK497:AM497"/>
    <mergeCell ref="AN497:AO497"/>
    <mergeCell ref="AP497:AS497"/>
    <mergeCell ref="AT497:AU497"/>
    <mergeCell ref="AV497:AY497"/>
    <mergeCell ref="AZ497:BC497"/>
    <mergeCell ref="BD497:BF497"/>
    <mergeCell ref="BG497:BI497"/>
    <mergeCell ref="E494:F494"/>
    <mergeCell ref="G494:I494"/>
    <mergeCell ref="J494:L494"/>
    <mergeCell ref="M494:P494"/>
    <mergeCell ref="Q494:Z494"/>
    <mergeCell ref="AA494:AC494"/>
    <mergeCell ref="AD494:AF494"/>
    <mergeCell ref="AG494:AJ494"/>
    <mergeCell ref="AK494:AM494"/>
    <mergeCell ref="AN494:AO494"/>
    <mergeCell ref="AP494:AS494"/>
    <mergeCell ref="AT494:AU494"/>
    <mergeCell ref="AV494:AY494"/>
    <mergeCell ref="AZ494:BC494"/>
    <mergeCell ref="BD494:BF494"/>
    <mergeCell ref="BG494:BI494"/>
    <mergeCell ref="E495:F495"/>
    <mergeCell ref="G495:I495"/>
    <mergeCell ref="J495:L495"/>
    <mergeCell ref="M495:P495"/>
    <mergeCell ref="Q495:Z495"/>
    <mergeCell ref="AA495:AC495"/>
    <mergeCell ref="AD495:AF495"/>
    <mergeCell ref="AG495:AJ495"/>
    <mergeCell ref="AK495:AM495"/>
    <mergeCell ref="AN495:AO495"/>
    <mergeCell ref="AP495:AS495"/>
    <mergeCell ref="AT495:AU495"/>
    <mergeCell ref="AV495:AY495"/>
    <mergeCell ref="AZ495:BC495"/>
    <mergeCell ref="BD495:BF495"/>
    <mergeCell ref="BG495:BI495"/>
    <mergeCell ref="E492:F492"/>
    <mergeCell ref="G492:I492"/>
    <mergeCell ref="J492:L492"/>
    <mergeCell ref="M492:P492"/>
    <mergeCell ref="Q492:Z492"/>
    <mergeCell ref="AA492:AC492"/>
    <mergeCell ref="AD492:AF492"/>
    <mergeCell ref="AG492:AJ492"/>
    <mergeCell ref="AK492:AM492"/>
    <mergeCell ref="AN492:AO492"/>
    <mergeCell ref="AP492:AS492"/>
    <mergeCell ref="AT492:AU492"/>
    <mergeCell ref="AV492:AY492"/>
    <mergeCell ref="AZ492:BC492"/>
    <mergeCell ref="BD492:BF492"/>
    <mergeCell ref="BG492:BI492"/>
    <mergeCell ref="E493:F493"/>
    <mergeCell ref="G493:I493"/>
    <mergeCell ref="J493:L493"/>
    <mergeCell ref="M493:P493"/>
    <mergeCell ref="Q493:Z493"/>
    <mergeCell ref="AA493:AC493"/>
    <mergeCell ref="AD493:AF493"/>
    <mergeCell ref="AG493:AJ493"/>
    <mergeCell ref="AK493:AM493"/>
    <mergeCell ref="AN493:AO493"/>
    <mergeCell ref="AP493:AS493"/>
    <mergeCell ref="AT493:AU493"/>
    <mergeCell ref="AV493:AY493"/>
    <mergeCell ref="AZ493:BC493"/>
    <mergeCell ref="BD493:BF493"/>
    <mergeCell ref="BG493:BI493"/>
    <mergeCell ref="E490:F490"/>
    <mergeCell ref="G490:I490"/>
    <mergeCell ref="J490:L490"/>
    <mergeCell ref="M490:P490"/>
    <mergeCell ref="Q490:Z490"/>
    <mergeCell ref="AA490:AC490"/>
    <mergeCell ref="AD490:AF490"/>
    <mergeCell ref="AG490:AJ490"/>
    <mergeCell ref="AK490:AM490"/>
    <mergeCell ref="AN490:AO490"/>
    <mergeCell ref="AP490:AS490"/>
    <mergeCell ref="AT490:AU490"/>
    <mergeCell ref="AV490:AY490"/>
    <mergeCell ref="AZ490:BC490"/>
    <mergeCell ref="BD490:BF490"/>
    <mergeCell ref="BG490:BI490"/>
    <mergeCell ref="E491:F491"/>
    <mergeCell ref="G491:I491"/>
    <mergeCell ref="J491:L491"/>
    <mergeCell ref="M491:P491"/>
    <mergeCell ref="Q491:Z491"/>
    <mergeCell ref="AA491:AC491"/>
    <mergeCell ref="AD491:AF491"/>
    <mergeCell ref="AG491:AJ491"/>
    <mergeCell ref="AK491:AM491"/>
    <mergeCell ref="AN491:AO491"/>
    <mergeCell ref="AP491:AS491"/>
    <mergeCell ref="AT491:AU491"/>
    <mergeCell ref="AV491:AY491"/>
    <mergeCell ref="AZ491:BC491"/>
    <mergeCell ref="BD491:BF491"/>
    <mergeCell ref="BG491:BI491"/>
    <mergeCell ref="E488:F488"/>
    <mergeCell ref="G488:I488"/>
    <mergeCell ref="J488:L488"/>
    <mergeCell ref="M488:P488"/>
    <mergeCell ref="Q488:Z488"/>
    <mergeCell ref="AA488:AC488"/>
    <mergeCell ref="AD488:AF488"/>
    <mergeCell ref="AG488:AJ488"/>
    <mergeCell ref="AK488:AM488"/>
    <mergeCell ref="AN488:AO488"/>
    <mergeCell ref="AP488:AS488"/>
    <mergeCell ref="AT488:AU488"/>
    <mergeCell ref="AV488:AY488"/>
    <mergeCell ref="AZ488:BC488"/>
    <mergeCell ref="BD488:BF488"/>
    <mergeCell ref="BG488:BI488"/>
    <mergeCell ref="E489:F489"/>
    <mergeCell ref="G489:I489"/>
    <mergeCell ref="J489:L489"/>
    <mergeCell ref="M489:P489"/>
    <mergeCell ref="Q489:Z489"/>
    <mergeCell ref="AA489:AC489"/>
    <mergeCell ref="AD489:AF489"/>
    <mergeCell ref="AG489:AJ489"/>
    <mergeCell ref="AK489:AM489"/>
    <mergeCell ref="AN489:AO489"/>
    <mergeCell ref="AP489:AS489"/>
    <mergeCell ref="AT489:AU489"/>
    <mergeCell ref="AV489:AY489"/>
    <mergeCell ref="AZ489:BC489"/>
    <mergeCell ref="BD489:BF489"/>
    <mergeCell ref="BG489:BI489"/>
    <mergeCell ref="E486:F486"/>
    <mergeCell ref="G486:I486"/>
    <mergeCell ref="J486:L486"/>
    <mergeCell ref="M486:P486"/>
    <mergeCell ref="Q486:Z486"/>
    <mergeCell ref="AA486:AC486"/>
    <mergeCell ref="AD486:AF486"/>
    <mergeCell ref="AG486:AJ486"/>
    <mergeCell ref="AK486:AM486"/>
    <mergeCell ref="AN486:AO486"/>
    <mergeCell ref="AP486:AS486"/>
    <mergeCell ref="AT486:AU486"/>
    <mergeCell ref="AV486:AY486"/>
    <mergeCell ref="AZ486:BC486"/>
    <mergeCell ref="BD486:BF486"/>
    <mergeCell ref="BG486:BI486"/>
    <mergeCell ref="E487:F487"/>
    <mergeCell ref="G487:I487"/>
    <mergeCell ref="J487:L487"/>
    <mergeCell ref="M487:P487"/>
    <mergeCell ref="Q487:Z487"/>
    <mergeCell ref="AA487:AC487"/>
    <mergeCell ref="AD487:AF487"/>
    <mergeCell ref="AG487:AJ487"/>
    <mergeCell ref="AK487:AM487"/>
    <mergeCell ref="AN487:AO487"/>
    <mergeCell ref="AP487:AS487"/>
    <mergeCell ref="AT487:AU487"/>
    <mergeCell ref="AV487:AY487"/>
    <mergeCell ref="AZ487:BC487"/>
    <mergeCell ref="BD487:BF487"/>
    <mergeCell ref="BG487:BI487"/>
    <mergeCell ref="E484:F484"/>
    <mergeCell ref="G484:I484"/>
    <mergeCell ref="J484:L484"/>
    <mergeCell ref="M484:P484"/>
    <mergeCell ref="Q484:Z484"/>
    <mergeCell ref="AA484:AC484"/>
    <mergeCell ref="AD484:AF484"/>
    <mergeCell ref="AG484:AJ484"/>
    <mergeCell ref="AK484:AM484"/>
    <mergeCell ref="AN484:AO484"/>
    <mergeCell ref="AP484:AS484"/>
    <mergeCell ref="AT484:AU484"/>
    <mergeCell ref="AV484:AY484"/>
    <mergeCell ref="AZ484:BC484"/>
    <mergeCell ref="BD484:BF484"/>
    <mergeCell ref="BG484:BI484"/>
    <mergeCell ref="E485:F485"/>
    <mergeCell ref="G485:I485"/>
    <mergeCell ref="J485:L485"/>
    <mergeCell ref="M485:P485"/>
    <mergeCell ref="Q485:Z485"/>
    <mergeCell ref="AA485:AC485"/>
    <mergeCell ref="AD485:AF485"/>
    <mergeCell ref="AG485:AJ485"/>
    <mergeCell ref="AK485:AM485"/>
    <mergeCell ref="AN485:AO485"/>
    <mergeCell ref="AP485:AS485"/>
    <mergeCell ref="AT485:AU485"/>
    <mergeCell ref="AV485:AY485"/>
    <mergeCell ref="AZ485:BC485"/>
    <mergeCell ref="BD485:BF485"/>
    <mergeCell ref="BG485:BI485"/>
    <mergeCell ref="E482:F482"/>
    <mergeCell ref="G482:I482"/>
    <mergeCell ref="J482:L482"/>
    <mergeCell ref="M482:P482"/>
    <mergeCell ref="Q482:Z482"/>
    <mergeCell ref="AA482:AC482"/>
    <mergeCell ref="AD482:AF482"/>
    <mergeCell ref="AG482:AJ482"/>
    <mergeCell ref="AK482:AM482"/>
    <mergeCell ref="AN482:AO482"/>
    <mergeCell ref="AP482:AS482"/>
    <mergeCell ref="AT482:AU482"/>
    <mergeCell ref="AV482:AY482"/>
    <mergeCell ref="AZ482:BC482"/>
    <mergeCell ref="BD482:BF482"/>
    <mergeCell ref="BG482:BI482"/>
    <mergeCell ref="E483:F483"/>
    <mergeCell ref="G483:I483"/>
    <mergeCell ref="J483:L483"/>
    <mergeCell ref="M483:P483"/>
    <mergeCell ref="Q483:Z483"/>
    <mergeCell ref="AA483:AC483"/>
    <mergeCell ref="AD483:AF483"/>
    <mergeCell ref="AG483:AJ483"/>
    <mergeCell ref="AK483:AM483"/>
    <mergeCell ref="AN483:AO483"/>
    <mergeCell ref="AP483:AS483"/>
    <mergeCell ref="AT483:AU483"/>
    <mergeCell ref="AV483:AY483"/>
    <mergeCell ref="AZ483:BC483"/>
    <mergeCell ref="BD483:BF483"/>
    <mergeCell ref="BG483:BI483"/>
    <mergeCell ref="E480:F480"/>
    <mergeCell ref="G480:I480"/>
    <mergeCell ref="J480:L480"/>
    <mergeCell ref="M480:P480"/>
    <mergeCell ref="Q480:Z480"/>
    <mergeCell ref="AA480:AC480"/>
    <mergeCell ref="AD480:AF480"/>
    <mergeCell ref="AG480:AJ480"/>
    <mergeCell ref="AK480:AM480"/>
    <mergeCell ref="AN480:AO480"/>
    <mergeCell ref="AP480:AS480"/>
    <mergeCell ref="AT480:AU480"/>
    <mergeCell ref="AV480:AY480"/>
    <mergeCell ref="AZ480:BC480"/>
    <mergeCell ref="BD480:BF480"/>
    <mergeCell ref="BG480:BI480"/>
    <mergeCell ref="E481:F481"/>
    <mergeCell ref="G481:I481"/>
    <mergeCell ref="J481:L481"/>
    <mergeCell ref="M481:P481"/>
    <mergeCell ref="Q481:Z481"/>
    <mergeCell ref="AA481:AC481"/>
    <mergeCell ref="AD481:AF481"/>
    <mergeCell ref="AG481:AJ481"/>
    <mergeCell ref="AK481:AM481"/>
    <mergeCell ref="AN481:AO481"/>
    <mergeCell ref="AP481:AS481"/>
    <mergeCell ref="AT481:AU481"/>
    <mergeCell ref="AV481:AY481"/>
    <mergeCell ref="AZ481:BC481"/>
    <mergeCell ref="BD481:BF481"/>
    <mergeCell ref="BG481:BI481"/>
    <mergeCell ref="E478:F478"/>
    <mergeCell ref="G478:I478"/>
    <mergeCell ref="J478:L478"/>
    <mergeCell ref="M478:P478"/>
    <mergeCell ref="Q478:Z478"/>
    <mergeCell ref="AA478:AC478"/>
    <mergeCell ref="AD478:AF478"/>
    <mergeCell ref="AG478:AJ478"/>
    <mergeCell ref="AK478:AM478"/>
    <mergeCell ref="AN478:AO478"/>
    <mergeCell ref="AP478:AS478"/>
    <mergeCell ref="AT478:AU478"/>
    <mergeCell ref="AV478:AY478"/>
    <mergeCell ref="AZ478:BC478"/>
    <mergeCell ref="BD478:BF478"/>
    <mergeCell ref="BG478:BI478"/>
    <mergeCell ref="E479:F479"/>
    <mergeCell ref="G479:I479"/>
    <mergeCell ref="J479:L479"/>
    <mergeCell ref="M479:P479"/>
    <mergeCell ref="Q479:Z479"/>
    <mergeCell ref="AA479:AC479"/>
    <mergeCell ref="AD479:AF479"/>
    <mergeCell ref="AG479:AJ479"/>
    <mergeCell ref="AK479:AM479"/>
    <mergeCell ref="AN479:AO479"/>
    <mergeCell ref="AP479:AS479"/>
    <mergeCell ref="AT479:AU479"/>
    <mergeCell ref="AV479:AY479"/>
    <mergeCell ref="AZ479:BC479"/>
    <mergeCell ref="BD479:BF479"/>
    <mergeCell ref="BG479:BI479"/>
    <mergeCell ref="E476:F476"/>
    <mergeCell ref="G476:I476"/>
    <mergeCell ref="J476:L476"/>
    <mergeCell ref="M476:P476"/>
    <mergeCell ref="Q476:Z476"/>
    <mergeCell ref="AA476:AC476"/>
    <mergeCell ref="AD476:AF476"/>
    <mergeCell ref="AG476:AJ476"/>
    <mergeCell ref="AK476:AM476"/>
    <mergeCell ref="AN476:AO476"/>
    <mergeCell ref="AP476:AS476"/>
    <mergeCell ref="AT476:AU476"/>
    <mergeCell ref="AV476:AY476"/>
    <mergeCell ref="AZ476:BC476"/>
    <mergeCell ref="BD476:BF476"/>
    <mergeCell ref="BG476:BI476"/>
    <mergeCell ref="E477:F477"/>
    <mergeCell ref="G477:I477"/>
    <mergeCell ref="J477:L477"/>
    <mergeCell ref="M477:P477"/>
    <mergeCell ref="Q477:Z477"/>
    <mergeCell ref="AA477:AC477"/>
    <mergeCell ref="AD477:AF477"/>
    <mergeCell ref="AG477:AJ477"/>
    <mergeCell ref="AK477:AM477"/>
    <mergeCell ref="AN477:AO477"/>
    <mergeCell ref="AP477:AS477"/>
    <mergeCell ref="AT477:AU477"/>
    <mergeCell ref="AV477:AY477"/>
    <mergeCell ref="AZ477:BC477"/>
    <mergeCell ref="BD477:BF477"/>
    <mergeCell ref="BG477:BI477"/>
    <mergeCell ref="E474:F474"/>
    <mergeCell ref="G474:I474"/>
    <mergeCell ref="J474:L474"/>
    <mergeCell ref="M474:P474"/>
    <mergeCell ref="Q474:Z474"/>
    <mergeCell ref="AA474:AC474"/>
    <mergeCell ref="AD474:AF474"/>
    <mergeCell ref="AG474:AJ474"/>
    <mergeCell ref="AK474:AM474"/>
    <mergeCell ref="AN474:AO474"/>
    <mergeCell ref="AP474:AS474"/>
    <mergeCell ref="AT474:AU474"/>
    <mergeCell ref="AV474:AY474"/>
    <mergeCell ref="AZ474:BC474"/>
    <mergeCell ref="BD474:BF474"/>
    <mergeCell ref="BG474:BI474"/>
    <mergeCell ref="E475:F475"/>
    <mergeCell ref="G475:I475"/>
    <mergeCell ref="J475:L475"/>
    <mergeCell ref="M475:P475"/>
    <mergeCell ref="Q475:Z475"/>
    <mergeCell ref="AA475:AC475"/>
    <mergeCell ref="AD475:AF475"/>
    <mergeCell ref="AG475:AJ475"/>
    <mergeCell ref="AK475:AM475"/>
    <mergeCell ref="AN475:AO475"/>
    <mergeCell ref="AP475:AS475"/>
    <mergeCell ref="AT475:AU475"/>
    <mergeCell ref="AV475:AY475"/>
    <mergeCell ref="AZ475:BC475"/>
    <mergeCell ref="BD475:BF475"/>
    <mergeCell ref="BG475:BI475"/>
    <mergeCell ref="E472:F472"/>
    <mergeCell ref="G472:I472"/>
    <mergeCell ref="J472:L472"/>
    <mergeCell ref="M472:P472"/>
    <mergeCell ref="Q472:Z472"/>
    <mergeCell ref="AA472:AC472"/>
    <mergeCell ref="AD472:AF472"/>
    <mergeCell ref="AG472:AJ472"/>
    <mergeCell ref="AK472:AM472"/>
    <mergeCell ref="AN472:AO472"/>
    <mergeCell ref="AP472:AS472"/>
    <mergeCell ref="AT472:AU472"/>
    <mergeCell ref="AV472:AY472"/>
    <mergeCell ref="AZ472:BC472"/>
    <mergeCell ref="BD472:BF472"/>
    <mergeCell ref="BG472:BI472"/>
    <mergeCell ref="E473:F473"/>
    <mergeCell ref="G473:I473"/>
    <mergeCell ref="J473:L473"/>
    <mergeCell ref="M473:P473"/>
    <mergeCell ref="Q473:Z473"/>
    <mergeCell ref="AA473:AC473"/>
    <mergeCell ref="AD473:AF473"/>
    <mergeCell ref="AG473:AJ473"/>
    <mergeCell ref="AK473:AM473"/>
    <mergeCell ref="AN473:AO473"/>
    <mergeCell ref="AP473:AS473"/>
    <mergeCell ref="AT473:AU473"/>
    <mergeCell ref="AV473:AY473"/>
    <mergeCell ref="AZ473:BC473"/>
    <mergeCell ref="BD473:BF473"/>
    <mergeCell ref="BG473:BI473"/>
    <mergeCell ref="E470:F470"/>
    <mergeCell ref="G470:I470"/>
    <mergeCell ref="J470:L470"/>
    <mergeCell ref="M470:P470"/>
    <mergeCell ref="Q470:Z470"/>
    <mergeCell ref="AA470:AC470"/>
    <mergeCell ref="AD470:AF470"/>
    <mergeCell ref="AG470:AJ470"/>
    <mergeCell ref="AK470:AM470"/>
    <mergeCell ref="AN470:AO470"/>
    <mergeCell ref="AP470:AS470"/>
    <mergeCell ref="AT470:AU470"/>
    <mergeCell ref="AV470:AY470"/>
    <mergeCell ref="AZ470:BC470"/>
    <mergeCell ref="BD470:BF470"/>
    <mergeCell ref="BG470:BI470"/>
    <mergeCell ref="E471:F471"/>
    <mergeCell ref="G471:I471"/>
    <mergeCell ref="J471:L471"/>
    <mergeCell ref="M471:P471"/>
    <mergeCell ref="Q471:Z471"/>
    <mergeCell ref="AA471:AC471"/>
    <mergeCell ref="AD471:AF471"/>
    <mergeCell ref="AG471:AJ471"/>
    <mergeCell ref="AK471:AM471"/>
    <mergeCell ref="AN471:AO471"/>
    <mergeCell ref="AP471:AS471"/>
    <mergeCell ref="AT471:AU471"/>
    <mergeCell ref="AV471:AY471"/>
    <mergeCell ref="AZ471:BC471"/>
    <mergeCell ref="BD471:BF471"/>
    <mergeCell ref="BG471:BI471"/>
    <mergeCell ref="E468:F468"/>
    <mergeCell ref="G468:I468"/>
    <mergeCell ref="J468:L468"/>
    <mergeCell ref="M468:P468"/>
    <mergeCell ref="Q468:Z468"/>
    <mergeCell ref="AA468:AC468"/>
    <mergeCell ref="AD468:AF468"/>
    <mergeCell ref="AG468:AJ468"/>
    <mergeCell ref="AK468:AM468"/>
    <mergeCell ref="AN468:AO468"/>
    <mergeCell ref="AP468:AS468"/>
    <mergeCell ref="AT468:AU468"/>
    <mergeCell ref="AV468:AY468"/>
    <mergeCell ref="AZ468:BC468"/>
    <mergeCell ref="BD468:BF468"/>
    <mergeCell ref="BG468:BI468"/>
    <mergeCell ref="E469:F469"/>
    <mergeCell ref="G469:I469"/>
    <mergeCell ref="J469:L469"/>
    <mergeCell ref="M469:P469"/>
    <mergeCell ref="Q469:Z469"/>
    <mergeCell ref="AA469:AC469"/>
    <mergeCell ref="AD469:AF469"/>
    <mergeCell ref="AG469:AJ469"/>
    <mergeCell ref="AK469:AM469"/>
    <mergeCell ref="AN469:AO469"/>
    <mergeCell ref="AP469:AS469"/>
    <mergeCell ref="AT469:AU469"/>
    <mergeCell ref="AV469:AY469"/>
    <mergeCell ref="AZ469:BC469"/>
    <mergeCell ref="BD469:BF469"/>
    <mergeCell ref="BG469:BI469"/>
    <mergeCell ref="E466:F466"/>
    <mergeCell ref="G466:I466"/>
    <mergeCell ref="J466:L466"/>
    <mergeCell ref="M466:P466"/>
    <mergeCell ref="Q466:Z466"/>
    <mergeCell ref="AA466:AC466"/>
    <mergeCell ref="AD466:AF466"/>
    <mergeCell ref="AG466:AJ466"/>
    <mergeCell ref="AK466:AM466"/>
    <mergeCell ref="AN466:AO466"/>
    <mergeCell ref="AP466:AS466"/>
    <mergeCell ref="AT466:AU466"/>
    <mergeCell ref="AV466:AY466"/>
    <mergeCell ref="AZ466:BC466"/>
    <mergeCell ref="BD466:BF466"/>
    <mergeCell ref="BG466:BI466"/>
    <mergeCell ref="E467:F467"/>
    <mergeCell ref="G467:I467"/>
    <mergeCell ref="J467:L467"/>
    <mergeCell ref="M467:P467"/>
    <mergeCell ref="Q467:Z467"/>
    <mergeCell ref="AA467:AC467"/>
    <mergeCell ref="AD467:AF467"/>
    <mergeCell ref="AG467:AJ467"/>
    <mergeCell ref="AK467:AM467"/>
    <mergeCell ref="AN467:AO467"/>
    <mergeCell ref="AP467:AS467"/>
    <mergeCell ref="AT467:AU467"/>
    <mergeCell ref="AV467:AY467"/>
    <mergeCell ref="AZ467:BC467"/>
    <mergeCell ref="BD467:BF467"/>
    <mergeCell ref="BG467:BI467"/>
    <mergeCell ref="E464:F464"/>
    <mergeCell ref="G464:I464"/>
    <mergeCell ref="J464:L464"/>
    <mergeCell ref="M464:P464"/>
    <mergeCell ref="Q464:Z464"/>
    <mergeCell ref="AA464:AC464"/>
    <mergeCell ref="AD464:AF464"/>
    <mergeCell ref="AG464:AJ464"/>
    <mergeCell ref="AK464:AM464"/>
    <mergeCell ref="AN464:AO464"/>
    <mergeCell ref="AP464:AS464"/>
    <mergeCell ref="AT464:AU464"/>
    <mergeCell ref="AV464:AY464"/>
    <mergeCell ref="AZ464:BC464"/>
    <mergeCell ref="BD464:BF464"/>
    <mergeCell ref="BG464:BI464"/>
    <mergeCell ref="E465:F465"/>
    <mergeCell ref="G465:I465"/>
    <mergeCell ref="J465:L465"/>
    <mergeCell ref="M465:P465"/>
    <mergeCell ref="Q465:Z465"/>
    <mergeCell ref="AA465:AC465"/>
    <mergeCell ref="AD465:AF465"/>
    <mergeCell ref="AG465:AJ465"/>
    <mergeCell ref="AK465:AM465"/>
    <mergeCell ref="AN465:AO465"/>
    <mergeCell ref="AP465:AS465"/>
    <mergeCell ref="AT465:AU465"/>
    <mergeCell ref="AV465:AY465"/>
    <mergeCell ref="AZ465:BC465"/>
    <mergeCell ref="BD465:BF465"/>
    <mergeCell ref="BG465:BI465"/>
    <mergeCell ref="E462:F462"/>
    <mergeCell ref="G462:I462"/>
    <mergeCell ref="J462:L462"/>
    <mergeCell ref="M462:P462"/>
    <mergeCell ref="Q462:Z462"/>
    <mergeCell ref="AA462:AC462"/>
    <mergeCell ref="AD462:AF462"/>
    <mergeCell ref="AG462:AJ462"/>
    <mergeCell ref="AK462:AM462"/>
    <mergeCell ref="AN462:AO462"/>
    <mergeCell ref="AP462:AS462"/>
    <mergeCell ref="AT462:AU462"/>
    <mergeCell ref="AV462:AY462"/>
    <mergeCell ref="AZ462:BC462"/>
    <mergeCell ref="BD462:BF462"/>
    <mergeCell ref="BG462:BI462"/>
    <mergeCell ref="E463:F463"/>
    <mergeCell ref="G463:I463"/>
    <mergeCell ref="J463:L463"/>
    <mergeCell ref="M463:P463"/>
    <mergeCell ref="Q463:Z463"/>
    <mergeCell ref="AA463:AC463"/>
    <mergeCell ref="AD463:AF463"/>
    <mergeCell ref="AG463:AJ463"/>
    <mergeCell ref="AK463:AM463"/>
    <mergeCell ref="AN463:AO463"/>
    <mergeCell ref="AP463:AS463"/>
    <mergeCell ref="AT463:AU463"/>
    <mergeCell ref="AV463:AY463"/>
    <mergeCell ref="AZ463:BC463"/>
    <mergeCell ref="BD463:BF463"/>
    <mergeCell ref="BG463:BI463"/>
    <mergeCell ref="E460:F460"/>
    <mergeCell ref="G460:I460"/>
    <mergeCell ref="J460:L460"/>
    <mergeCell ref="M460:P460"/>
    <mergeCell ref="Q460:Z460"/>
    <mergeCell ref="AA460:AC460"/>
    <mergeCell ref="AD460:AF460"/>
    <mergeCell ref="AG460:AJ460"/>
    <mergeCell ref="AK460:AM460"/>
    <mergeCell ref="AN460:AO460"/>
    <mergeCell ref="AP460:AS460"/>
    <mergeCell ref="AT460:AU460"/>
    <mergeCell ref="AV460:AY460"/>
    <mergeCell ref="AZ460:BC460"/>
    <mergeCell ref="BD460:BF460"/>
    <mergeCell ref="BG460:BI460"/>
    <mergeCell ref="E461:F461"/>
    <mergeCell ref="G461:I461"/>
    <mergeCell ref="J461:L461"/>
    <mergeCell ref="M461:P461"/>
    <mergeCell ref="Q461:Z461"/>
    <mergeCell ref="AA461:AC461"/>
    <mergeCell ref="AD461:AF461"/>
    <mergeCell ref="AG461:AJ461"/>
    <mergeCell ref="AK461:AM461"/>
    <mergeCell ref="AN461:AO461"/>
    <mergeCell ref="AP461:AS461"/>
    <mergeCell ref="AT461:AU461"/>
    <mergeCell ref="AV461:AY461"/>
    <mergeCell ref="AZ461:BC461"/>
    <mergeCell ref="BD461:BF461"/>
    <mergeCell ref="BG461:BI461"/>
    <mergeCell ref="E458:F458"/>
    <mergeCell ref="G458:I458"/>
    <mergeCell ref="J458:L458"/>
    <mergeCell ref="M458:P458"/>
    <mergeCell ref="Q458:Z458"/>
    <mergeCell ref="AA458:AC458"/>
    <mergeCell ref="AD458:AF458"/>
    <mergeCell ref="AG458:AJ458"/>
    <mergeCell ref="AK458:AM458"/>
    <mergeCell ref="AN458:AO458"/>
    <mergeCell ref="AP458:AS458"/>
    <mergeCell ref="AT458:AU458"/>
    <mergeCell ref="AV458:AY458"/>
    <mergeCell ref="AZ458:BC458"/>
    <mergeCell ref="BD458:BF458"/>
    <mergeCell ref="BG458:BI458"/>
    <mergeCell ref="E459:F459"/>
    <mergeCell ref="G459:I459"/>
    <mergeCell ref="J459:L459"/>
    <mergeCell ref="M459:P459"/>
    <mergeCell ref="Q459:Z459"/>
    <mergeCell ref="AA459:AC459"/>
    <mergeCell ref="AD459:AF459"/>
    <mergeCell ref="AG459:AJ459"/>
    <mergeCell ref="AK459:AM459"/>
    <mergeCell ref="AN459:AO459"/>
    <mergeCell ref="AP459:AS459"/>
    <mergeCell ref="AT459:AU459"/>
    <mergeCell ref="AV459:AY459"/>
    <mergeCell ref="AZ459:BC459"/>
    <mergeCell ref="BD459:BF459"/>
    <mergeCell ref="BG459:BI459"/>
    <mergeCell ref="E456:F456"/>
    <mergeCell ref="G456:I456"/>
    <mergeCell ref="J456:L456"/>
    <mergeCell ref="M456:P456"/>
    <mergeCell ref="Q456:Z456"/>
    <mergeCell ref="AA456:AC456"/>
    <mergeCell ref="AD456:AF456"/>
    <mergeCell ref="AG456:AJ456"/>
    <mergeCell ref="AK456:AM456"/>
    <mergeCell ref="AN456:AO456"/>
    <mergeCell ref="AP456:AS456"/>
    <mergeCell ref="AT456:AU456"/>
    <mergeCell ref="AV456:AY456"/>
    <mergeCell ref="AZ456:BC456"/>
    <mergeCell ref="BD456:BF456"/>
    <mergeCell ref="BG456:BI456"/>
    <mergeCell ref="E457:F457"/>
    <mergeCell ref="G457:I457"/>
    <mergeCell ref="J457:L457"/>
    <mergeCell ref="M457:P457"/>
    <mergeCell ref="Q457:Z457"/>
    <mergeCell ref="AA457:AC457"/>
    <mergeCell ref="AD457:AF457"/>
    <mergeCell ref="AG457:AJ457"/>
    <mergeCell ref="AK457:AM457"/>
    <mergeCell ref="AN457:AO457"/>
    <mergeCell ref="AP457:AS457"/>
    <mergeCell ref="AT457:AU457"/>
    <mergeCell ref="AV457:AY457"/>
    <mergeCell ref="AZ457:BC457"/>
    <mergeCell ref="BD457:BF457"/>
    <mergeCell ref="BG457:BI457"/>
    <mergeCell ref="E454:F454"/>
    <mergeCell ref="G454:I454"/>
    <mergeCell ref="J454:L454"/>
    <mergeCell ref="M454:P454"/>
    <mergeCell ref="Q454:Z454"/>
    <mergeCell ref="AA454:AC454"/>
    <mergeCell ref="AD454:AF454"/>
    <mergeCell ref="AG454:AJ454"/>
    <mergeCell ref="AK454:AM454"/>
    <mergeCell ref="AN454:AO454"/>
    <mergeCell ref="AP454:AS454"/>
    <mergeCell ref="AT454:AU454"/>
    <mergeCell ref="AV454:AY454"/>
    <mergeCell ref="AZ454:BC454"/>
    <mergeCell ref="BD454:BF454"/>
    <mergeCell ref="BG454:BI454"/>
    <mergeCell ref="E455:F455"/>
    <mergeCell ref="G455:I455"/>
    <mergeCell ref="J455:L455"/>
    <mergeCell ref="M455:P455"/>
    <mergeCell ref="Q455:Z455"/>
    <mergeCell ref="AA455:AC455"/>
    <mergeCell ref="AD455:AF455"/>
    <mergeCell ref="AG455:AJ455"/>
    <mergeCell ref="AK455:AM455"/>
    <mergeCell ref="AN455:AO455"/>
    <mergeCell ref="AP455:AS455"/>
    <mergeCell ref="AT455:AU455"/>
    <mergeCell ref="AV455:AY455"/>
    <mergeCell ref="AZ455:BC455"/>
    <mergeCell ref="BD455:BF455"/>
    <mergeCell ref="BG455:BI455"/>
    <mergeCell ref="E452:F452"/>
    <mergeCell ref="G452:I452"/>
    <mergeCell ref="J452:L452"/>
    <mergeCell ref="M452:P452"/>
    <mergeCell ref="Q452:Z452"/>
    <mergeCell ref="AA452:AC452"/>
    <mergeCell ref="AD452:AF452"/>
    <mergeCell ref="AG452:AJ452"/>
    <mergeCell ref="AK452:AM452"/>
    <mergeCell ref="AN452:AO452"/>
    <mergeCell ref="AP452:AS452"/>
    <mergeCell ref="AT452:AU452"/>
    <mergeCell ref="AV452:AY452"/>
    <mergeCell ref="AZ452:BC452"/>
    <mergeCell ref="BD452:BF452"/>
    <mergeCell ref="BG452:BI452"/>
    <mergeCell ref="E453:F453"/>
    <mergeCell ref="G453:I453"/>
    <mergeCell ref="J453:L453"/>
    <mergeCell ref="M453:P453"/>
    <mergeCell ref="Q453:Z453"/>
    <mergeCell ref="AA453:AC453"/>
    <mergeCell ref="AD453:AF453"/>
    <mergeCell ref="AG453:AJ453"/>
    <mergeCell ref="AK453:AM453"/>
    <mergeCell ref="AN453:AO453"/>
    <mergeCell ref="AP453:AS453"/>
    <mergeCell ref="AT453:AU453"/>
    <mergeCell ref="AV453:AY453"/>
    <mergeCell ref="AZ453:BC453"/>
    <mergeCell ref="BD453:BF453"/>
    <mergeCell ref="BG453:BI453"/>
    <mergeCell ref="E450:F450"/>
    <mergeCell ref="G450:I450"/>
    <mergeCell ref="J450:L450"/>
    <mergeCell ref="M450:P450"/>
    <mergeCell ref="Q450:Z450"/>
    <mergeCell ref="AA450:AC450"/>
    <mergeCell ref="AD450:AF450"/>
    <mergeCell ref="AG450:AJ450"/>
    <mergeCell ref="AK450:AM450"/>
    <mergeCell ref="AN450:AO450"/>
    <mergeCell ref="AP450:AS450"/>
    <mergeCell ref="AT450:AU450"/>
    <mergeCell ref="AV450:AY450"/>
    <mergeCell ref="AZ450:BC450"/>
    <mergeCell ref="BD450:BF450"/>
    <mergeCell ref="BG450:BI450"/>
    <mergeCell ref="E451:F451"/>
    <mergeCell ref="G451:I451"/>
    <mergeCell ref="J451:L451"/>
    <mergeCell ref="M451:P451"/>
    <mergeCell ref="Q451:Z451"/>
    <mergeCell ref="AA451:AC451"/>
    <mergeCell ref="AD451:AF451"/>
    <mergeCell ref="AG451:AJ451"/>
    <mergeCell ref="AK451:AM451"/>
    <mergeCell ref="AN451:AO451"/>
    <mergeCell ref="AP451:AS451"/>
    <mergeCell ref="AT451:AU451"/>
    <mergeCell ref="AV451:AY451"/>
    <mergeCell ref="AZ451:BC451"/>
    <mergeCell ref="BD451:BF451"/>
    <mergeCell ref="BG451:BI451"/>
    <mergeCell ref="E448:F448"/>
    <mergeCell ref="G448:I448"/>
    <mergeCell ref="J448:L448"/>
    <mergeCell ref="M448:P448"/>
    <mergeCell ref="Q448:Z448"/>
    <mergeCell ref="AA448:AC448"/>
    <mergeCell ref="AD448:AF448"/>
    <mergeCell ref="AG448:AJ448"/>
    <mergeCell ref="AK448:AM448"/>
    <mergeCell ref="AN448:AO448"/>
    <mergeCell ref="AP448:AS448"/>
    <mergeCell ref="AT448:AU448"/>
    <mergeCell ref="AV448:AY448"/>
    <mergeCell ref="AZ448:BC448"/>
    <mergeCell ref="BD448:BF448"/>
    <mergeCell ref="BG448:BI448"/>
    <mergeCell ref="E449:F449"/>
    <mergeCell ref="G449:I449"/>
    <mergeCell ref="J449:L449"/>
    <mergeCell ref="M449:P449"/>
    <mergeCell ref="Q449:Z449"/>
    <mergeCell ref="AA449:AC449"/>
    <mergeCell ref="AD449:AF449"/>
    <mergeCell ref="AG449:AJ449"/>
    <mergeCell ref="AK449:AM449"/>
    <mergeCell ref="AN449:AO449"/>
    <mergeCell ref="AP449:AS449"/>
    <mergeCell ref="AT449:AU449"/>
    <mergeCell ref="AV449:AY449"/>
    <mergeCell ref="AZ449:BC449"/>
    <mergeCell ref="BD449:BF449"/>
    <mergeCell ref="BG449:BI449"/>
    <mergeCell ref="E446:F446"/>
    <mergeCell ref="G446:I446"/>
    <mergeCell ref="J446:L446"/>
    <mergeCell ref="M446:P446"/>
    <mergeCell ref="Q446:Z446"/>
    <mergeCell ref="AA446:AC446"/>
    <mergeCell ref="AD446:AF446"/>
    <mergeCell ref="AG446:AJ446"/>
    <mergeCell ref="AK446:AM446"/>
    <mergeCell ref="AN446:AO446"/>
    <mergeCell ref="AP446:AS446"/>
    <mergeCell ref="AT446:AU446"/>
    <mergeCell ref="AV446:AY446"/>
    <mergeCell ref="AZ446:BC446"/>
    <mergeCell ref="BD446:BF446"/>
    <mergeCell ref="BG446:BI446"/>
    <mergeCell ref="E447:F447"/>
    <mergeCell ref="G447:I447"/>
    <mergeCell ref="J447:L447"/>
    <mergeCell ref="M447:P447"/>
    <mergeCell ref="Q447:Z447"/>
    <mergeCell ref="AA447:AC447"/>
    <mergeCell ref="AD447:AF447"/>
    <mergeCell ref="AG447:AJ447"/>
    <mergeCell ref="AK447:AM447"/>
    <mergeCell ref="AN447:AO447"/>
    <mergeCell ref="AP447:AS447"/>
    <mergeCell ref="AT447:AU447"/>
    <mergeCell ref="AV447:AY447"/>
    <mergeCell ref="AZ447:BC447"/>
    <mergeCell ref="BD447:BF447"/>
    <mergeCell ref="BG447:BI447"/>
    <mergeCell ref="E444:F444"/>
    <mergeCell ref="G444:I444"/>
    <mergeCell ref="J444:L444"/>
    <mergeCell ref="M444:P444"/>
    <mergeCell ref="Q444:Z444"/>
    <mergeCell ref="AA444:AC444"/>
    <mergeCell ref="AD444:AF444"/>
    <mergeCell ref="AG444:AJ444"/>
    <mergeCell ref="AK444:AM444"/>
    <mergeCell ref="AN444:AO444"/>
    <mergeCell ref="AP444:AS444"/>
    <mergeCell ref="AT444:AU444"/>
    <mergeCell ref="AV444:AY444"/>
    <mergeCell ref="AZ444:BC444"/>
    <mergeCell ref="BD444:BF444"/>
    <mergeCell ref="BG444:BI444"/>
    <mergeCell ref="E445:F445"/>
    <mergeCell ref="G445:I445"/>
    <mergeCell ref="J445:L445"/>
    <mergeCell ref="M445:P445"/>
    <mergeCell ref="Q445:Z445"/>
    <mergeCell ref="AA445:AC445"/>
    <mergeCell ref="AD445:AF445"/>
    <mergeCell ref="AG445:AJ445"/>
    <mergeCell ref="AK445:AM445"/>
    <mergeCell ref="AN445:AO445"/>
    <mergeCell ref="AP445:AS445"/>
    <mergeCell ref="AT445:AU445"/>
    <mergeCell ref="AV445:AY445"/>
    <mergeCell ref="AZ445:BC445"/>
    <mergeCell ref="BD445:BF445"/>
    <mergeCell ref="BG445:BI445"/>
    <mergeCell ref="E442:F442"/>
    <mergeCell ref="G442:I442"/>
    <mergeCell ref="J442:L442"/>
    <mergeCell ref="M442:P442"/>
    <mergeCell ref="Q442:Z442"/>
    <mergeCell ref="AA442:AC442"/>
    <mergeCell ref="AD442:AF442"/>
    <mergeCell ref="AG442:AJ442"/>
    <mergeCell ref="AK442:AM442"/>
    <mergeCell ref="AN442:AO442"/>
    <mergeCell ref="AP442:AS442"/>
    <mergeCell ref="AT442:AU442"/>
    <mergeCell ref="AV442:AY442"/>
    <mergeCell ref="AZ442:BC442"/>
    <mergeCell ref="BD442:BF442"/>
    <mergeCell ref="BG442:BI442"/>
    <mergeCell ref="E443:F443"/>
    <mergeCell ref="G443:I443"/>
    <mergeCell ref="J443:L443"/>
    <mergeCell ref="M443:P443"/>
    <mergeCell ref="Q443:Z443"/>
    <mergeCell ref="AA443:AC443"/>
    <mergeCell ref="AD443:AF443"/>
    <mergeCell ref="AG443:AJ443"/>
    <mergeCell ref="AK443:AM443"/>
    <mergeCell ref="AN443:AO443"/>
    <mergeCell ref="AP443:AS443"/>
    <mergeCell ref="AT443:AU443"/>
    <mergeCell ref="AV443:AY443"/>
    <mergeCell ref="AZ443:BC443"/>
    <mergeCell ref="BD443:BF443"/>
    <mergeCell ref="BG443:BI443"/>
    <mergeCell ref="E440:F440"/>
    <mergeCell ref="G440:I440"/>
    <mergeCell ref="J440:L440"/>
    <mergeCell ref="M440:P440"/>
    <mergeCell ref="Q440:Z440"/>
    <mergeCell ref="AA440:AC440"/>
    <mergeCell ref="AD440:AF440"/>
    <mergeCell ref="AG440:AJ440"/>
    <mergeCell ref="AK440:AM440"/>
    <mergeCell ref="AN440:AO440"/>
    <mergeCell ref="AP440:AS440"/>
    <mergeCell ref="AT440:AU440"/>
    <mergeCell ref="AV440:AY440"/>
    <mergeCell ref="AZ440:BC440"/>
    <mergeCell ref="BD440:BF440"/>
    <mergeCell ref="BG440:BI440"/>
    <mergeCell ref="E441:F441"/>
    <mergeCell ref="G441:I441"/>
    <mergeCell ref="J441:L441"/>
    <mergeCell ref="M441:P441"/>
    <mergeCell ref="Q441:Z441"/>
    <mergeCell ref="AA441:AC441"/>
    <mergeCell ref="AD441:AF441"/>
    <mergeCell ref="AG441:AJ441"/>
    <mergeCell ref="AK441:AM441"/>
    <mergeCell ref="AN441:AO441"/>
    <mergeCell ref="AP441:AS441"/>
    <mergeCell ref="AT441:AU441"/>
    <mergeCell ref="AV441:AY441"/>
    <mergeCell ref="AZ441:BC441"/>
    <mergeCell ref="BD441:BF441"/>
    <mergeCell ref="BG441:BI441"/>
    <mergeCell ref="E438:F438"/>
    <mergeCell ref="G438:I438"/>
    <mergeCell ref="J438:L438"/>
    <mergeCell ref="M438:P438"/>
    <mergeCell ref="Q438:Z438"/>
    <mergeCell ref="AA438:AC438"/>
    <mergeCell ref="AD438:AF438"/>
    <mergeCell ref="AG438:AJ438"/>
    <mergeCell ref="AK438:AM438"/>
    <mergeCell ref="AN438:AO438"/>
    <mergeCell ref="AP438:AS438"/>
    <mergeCell ref="AT438:AU438"/>
    <mergeCell ref="AV438:AY438"/>
    <mergeCell ref="AZ438:BC438"/>
    <mergeCell ref="BD438:BF438"/>
    <mergeCell ref="BG438:BI438"/>
    <mergeCell ref="E439:F439"/>
    <mergeCell ref="G439:I439"/>
    <mergeCell ref="J439:L439"/>
    <mergeCell ref="M439:P439"/>
    <mergeCell ref="Q439:Z439"/>
    <mergeCell ref="AA439:AC439"/>
    <mergeCell ref="AD439:AF439"/>
    <mergeCell ref="AG439:AJ439"/>
    <mergeCell ref="AK439:AM439"/>
    <mergeCell ref="AN439:AO439"/>
    <mergeCell ref="AP439:AS439"/>
    <mergeCell ref="AT439:AU439"/>
    <mergeCell ref="AV439:AY439"/>
    <mergeCell ref="AZ439:BC439"/>
    <mergeCell ref="BD439:BF439"/>
    <mergeCell ref="BG439:BI439"/>
    <mergeCell ref="E436:F436"/>
    <mergeCell ref="G436:I436"/>
    <mergeCell ref="J436:L436"/>
    <mergeCell ref="M436:P436"/>
    <mergeCell ref="Q436:Z436"/>
    <mergeCell ref="AA436:AC436"/>
    <mergeCell ref="AD436:AF436"/>
    <mergeCell ref="AG436:AJ436"/>
    <mergeCell ref="AK436:AM436"/>
    <mergeCell ref="AN436:AO436"/>
    <mergeCell ref="AP436:AS436"/>
    <mergeCell ref="AT436:AU436"/>
    <mergeCell ref="AV436:AY436"/>
    <mergeCell ref="AZ436:BC436"/>
    <mergeCell ref="BD436:BF436"/>
    <mergeCell ref="BG436:BI436"/>
    <mergeCell ref="E437:F437"/>
    <mergeCell ref="G437:I437"/>
    <mergeCell ref="J437:L437"/>
    <mergeCell ref="M437:P437"/>
    <mergeCell ref="Q437:Z437"/>
    <mergeCell ref="AA437:AC437"/>
    <mergeCell ref="AD437:AF437"/>
    <mergeCell ref="AG437:AJ437"/>
    <mergeCell ref="AK437:AM437"/>
    <mergeCell ref="AN437:AO437"/>
    <mergeCell ref="AP437:AS437"/>
    <mergeCell ref="AT437:AU437"/>
    <mergeCell ref="AV437:AY437"/>
    <mergeCell ref="AZ437:BC437"/>
    <mergeCell ref="BD437:BF437"/>
    <mergeCell ref="BG437:BI437"/>
    <mergeCell ref="E434:F434"/>
    <mergeCell ref="G434:I434"/>
    <mergeCell ref="J434:L434"/>
    <mergeCell ref="M434:P434"/>
    <mergeCell ref="Q434:Z434"/>
    <mergeCell ref="AA434:AC434"/>
    <mergeCell ref="AD434:AF434"/>
    <mergeCell ref="AG434:AJ434"/>
    <mergeCell ref="AK434:AM434"/>
    <mergeCell ref="AN434:AO434"/>
    <mergeCell ref="AP434:AS434"/>
    <mergeCell ref="AT434:AU434"/>
    <mergeCell ref="AV434:AY434"/>
    <mergeCell ref="AZ434:BC434"/>
    <mergeCell ref="BD434:BF434"/>
    <mergeCell ref="BG434:BI434"/>
    <mergeCell ref="E435:F435"/>
    <mergeCell ref="G435:I435"/>
    <mergeCell ref="J435:L435"/>
    <mergeCell ref="M435:P435"/>
    <mergeCell ref="Q435:Z435"/>
    <mergeCell ref="AA435:AC435"/>
    <mergeCell ref="AD435:AF435"/>
    <mergeCell ref="AG435:AJ435"/>
    <mergeCell ref="AK435:AM435"/>
    <mergeCell ref="AN435:AO435"/>
    <mergeCell ref="AP435:AS435"/>
    <mergeCell ref="AT435:AU435"/>
    <mergeCell ref="AV435:AY435"/>
    <mergeCell ref="AZ435:BC435"/>
    <mergeCell ref="BD435:BF435"/>
    <mergeCell ref="BG435:BI435"/>
    <mergeCell ref="E432:F432"/>
    <mergeCell ref="G432:I432"/>
    <mergeCell ref="J432:L432"/>
    <mergeCell ref="M432:P432"/>
    <mergeCell ref="Q432:Z432"/>
    <mergeCell ref="AA432:AC432"/>
    <mergeCell ref="AD432:AF432"/>
    <mergeCell ref="AG432:AJ432"/>
    <mergeCell ref="AK432:AM432"/>
    <mergeCell ref="AN432:AO432"/>
    <mergeCell ref="AP432:AS432"/>
    <mergeCell ref="AT432:AU432"/>
    <mergeCell ref="AV432:AY432"/>
    <mergeCell ref="AZ432:BC432"/>
    <mergeCell ref="BD432:BF432"/>
    <mergeCell ref="BG432:BI432"/>
    <mergeCell ref="E433:F433"/>
    <mergeCell ref="G433:I433"/>
    <mergeCell ref="J433:L433"/>
    <mergeCell ref="M433:P433"/>
    <mergeCell ref="Q433:Z433"/>
    <mergeCell ref="AA433:AC433"/>
    <mergeCell ref="AD433:AF433"/>
    <mergeCell ref="AG433:AJ433"/>
    <mergeCell ref="AK433:AM433"/>
    <mergeCell ref="AN433:AO433"/>
    <mergeCell ref="AP433:AS433"/>
    <mergeCell ref="AT433:AU433"/>
    <mergeCell ref="AV433:AY433"/>
    <mergeCell ref="AZ433:BC433"/>
    <mergeCell ref="BD433:BF433"/>
    <mergeCell ref="BG433:BI433"/>
    <mergeCell ref="E430:F430"/>
    <mergeCell ref="G430:I430"/>
    <mergeCell ref="J430:L430"/>
    <mergeCell ref="M430:P430"/>
    <mergeCell ref="Q430:Z430"/>
    <mergeCell ref="AA430:AC430"/>
    <mergeCell ref="AD430:AF430"/>
    <mergeCell ref="AG430:AJ430"/>
    <mergeCell ref="AK430:AM430"/>
    <mergeCell ref="AN430:AO430"/>
    <mergeCell ref="AP430:AS430"/>
    <mergeCell ref="AT430:AU430"/>
    <mergeCell ref="AV430:AY430"/>
    <mergeCell ref="AZ430:BC430"/>
    <mergeCell ref="BD430:BF430"/>
    <mergeCell ref="BG430:BI430"/>
    <mergeCell ref="E431:F431"/>
    <mergeCell ref="G431:I431"/>
    <mergeCell ref="J431:L431"/>
    <mergeCell ref="M431:P431"/>
    <mergeCell ref="Q431:Z431"/>
    <mergeCell ref="AA431:AC431"/>
    <mergeCell ref="AD431:AF431"/>
    <mergeCell ref="AG431:AJ431"/>
    <mergeCell ref="AK431:AM431"/>
    <mergeCell ref="AN431:AO431"/>
    <mergeCell ref="AP431:AS431"/>
    <mergeCell ref="AT431:AU431"/>
    <mergeCell ref="AV431:AY431"/>
    <mergeCell ref="AZ431:BC431"/>
    <mergeCell ref="BD431:BF431"/>
    <mergeCell ref="BG431:BI431"/>
    <mergeCell ref="E428:F428"/>
    <mergeCell ref="G428:I428"/>
    <mergeCell ref="J428:L428"/>
    <mergeCell ref="M428:P428"/>
    <mergeCell ref="Q428:Z428"/>
    <mergeCell ref="AA428:AC428"/>
    <mergeCell ref="AD428:AF428"/>
    <mergeCell ref="AG428:AJ428"/>
    <mergeCell ref="AK428:AM428"/>
    <mergeCell ref="AN428:AO428"/>
    <mergeCell ref="AP428:AS428"/>
    <mergeCell ref="AT428:AU428"/>
    <mergeCell ref="AV428:AY428"/>
    <mergeCell ref="AZ428:BC428"/>
    <mergeCell ref="BD428:BF428"/>
    <mergeCell ref="BG428:BI428"/>
    <mergeCell ref="E429:F429"/>
    <mergeCell ref="G429:I429"/>
    <mergeCell ref="J429:L429"/>
    <mergeCell ref="M429:P429"/>
    <mergeCell ref="Q429:Z429"/>
    <mergeCell ref="AA429:AC429"/>
    <mergeCell ref="AD429:AF429"/>
    <mergeCell ref="AG429:AJ429"/>
    <mergeCell ref="AK429:AM429"/>
    <mergeCell ref="AN429:AO429"/>
    <mergeCell ref="AP429:AS429"/>
    <mergeCell ref="AT429:AU429"/>
    <mergeCell ref="AV429:AY429"/>
    <mergeCell ref="AZ429:BC429"/>
    <mergeCell ref="BD429:BF429"/>
    <mergeCell ref="BG429:BI429"/>
    <mergeCell ref="E426:F426"/>
    <mergeCell ref="G426:I426"/>
    <mergeCell ref="J426:L426"/>
    <mergeCell ref="M426:P426"/>
    <mergeCell ref="Q426:Z426"/>
    <mergeCell ref="AA426:AC426"/>
    <mergeCell ref="AD426:AF426"/>
    <mergeCell ref="AG426:AJ426"/>
    <mergeCell ref="AK426:AM426"/>
    <mergeCell ref="AN426:AO426"/>
    <mergeCell ref="AP426:AS426"/>
    <mergeCell ref="AT426:AU426"/>
    <mergeCell ref="AV426:AY426"/>
    <mergeCell ref="AZ426:BC426"/>
    <mergeCell ref="BD426:BF426"/>
    <mergeCell ref="BG426:BI426"/>
    <mergeCell ref="E427:F427"/>
    <mergeCell ref="G427:I427"/>
    <mergeCell ref="J427:L427"/>
    <mergeCell ref="M427:P427"/>
    <mergeCell ref="Q427:Z427"/>
    <mergeCell ref="AA427:AC427"/>
    <mergeCell ref="AD427:AF427"/>
    <mergeCell ref="AG427:AJ427"/>
    <mergeCell ref="AK427:AM427"/>
    <mergeCell ref="AN427:AO427"/>
    <mergeCell ref="AP427:AS427"/>
    <mergeCell ref="AT427:AU427"/>
    <mergeCell ref="AV427:AY427"/>
    <mergeCell ref="AZ427:BC427"/>
    <mergeCell ref="BD427:BF427"/>
    <mergeCell ref="BG427:BI427"/>
    <mergeCell ref="E424:F424"/>
    <mergeCell ref="G424:I424"/>
    <mergeCell ref="J424:L424"/>
    <mergeCell ref="M424:P424"/>
    <mergeCell ref="Q424:Z424"/>
    <mergeCell ref="AA424:AC424"/>
    <mergeCell ref="AD424:AF424"/>
    <mergeCell ref="AG424:AJ424"/>
    <mergeCell ref="AK424:AM424"/>
    <mergeCell ref="AN424:AO424"/>
    <mergeCell ref="AP424:AS424"/>
    <mergeCell ref="AT424:AU424"/>
    <mergeCell ref="AV424:AY424"/>
    <mergeCell ref="AZ424:BC424"/>
    <mergeCell ref="BD424:BF424"/>
    <mergeCell ref="BG424:BI424"/>
    <mergeCell ref="E425:F425"/>
    <mergeCell ref="G425:I425"/>
    <mergeCell ref="J425:L425"/>
    <mergeCell ref="M425:P425"/>
    <mergeCell ref="Q425:Z425"/>
    <mergeCell ref="AA425:AC425"/>
    <mergeCell ref="AD425:AF425"/>
    <mergeCell ref="AG425:AJ425"/>
    <mergeCell ref="AK425:AM425"/>
    <mergeCell ref="AN425:AO425"/>
    <mergeCell ref="AP425:AS425"/>
    <mergeCell ref="AT425:AU425"/>
    <mergeCell ref="AV425:AY425"/>
    <mergeCell ref="AZ425:BC425"/>
    <mergeCell ref="BD425:BF425"/>
    <mergeCell ref="BG425:BI425"/>
    <mergeCell ref="E422:F422"/>
    <mergeCell ref="G422:I422"/>
    <mergeCell ref="J422:L422"/>
    <mergeCell ref="M422:P422"/>
    <mergeCell ref="Q422:Z422"/>
    <mergeCell ref="AA422:AC422"/>
    <mergeCell ref="AD422:AF422"/>
    <mergeCell ref="AG422:AJ422"/>
    <mergeCell ref="AK422:AM422"/>
    <mergeCell ref="AN422:AO422"/>
    <mergeCell ref="AP422:AS422"/>
    <mergeCell ref="AT422:AU422"/>
    <mergeCell ref="AV422:AY422"/>
    <mergeCell ref="AZ422:BC422"/>
    <mergeCell ref="BD422:BF422"/>
    <mergeCell ref="BG422:BI422"/>
    <mergeCell ref="E423:F423"/>
    <mergeCell ref="G423:I423"/>
    <mergeCell ref="J423:L423"/>
    <mergeCell ref="M423:P423"/>
    <mergeCell ref="Q423:Z423"/>
    <mergeCell ref="AA423:AC423"/>
    <mergeCell ref="AD423:AF423"/>
    <mergeCell ref="AG423:AJ423"/>
    <mergeCell ref="AK423:AM423"/>
    <mergeCell ref="AN423:AO423"/>
    <mergeCell ref="AP423:AS423"/>
    <mergeCell ref="AT423:AU423"/>
    <mergeCell ref="AV423:AY423"/>
    <mergeCell ref="AZ423:BC423"/>
    <mergeCell ref="BD423:BF423"/>
    <mergeCell ref="BG423:BI423"/>
    <mergeCell ref="E420:F420"/>
    <mergeCell ref="G420:I420"/>
    <mergeCell ref="J420:L420"/>
    <mergeCell ref="M420:P420"/>
    <mergeCell ref="Q420:Z420"/>
    <mergeCell ref="AA420:AC420"/>
    <mergeCell ref="AD420:AF420"/>
    <mergeCell ref="AG420:AJ420"/>
    <mergeCell ref="AK420:AM420"/>
    <mergeCell ref="AN420:AO420"/>
    <mergeCell ref="AP420:AS420"/>
    <mergeCell ref="AT420:AU420"/>
    <mergeCell ref="AV420:AY420"/>
    <mergeCell ref="AZ420:BC420"/>
    <mergeCell ref="BD420:BF420"/>
    <mergeCell ref="BG420:BI420"/>
    <mergeCell ref="E421:F421"/>
    <mergeCell ref="G421:I421"/>
    <mergeCell ref="J421:L421"/>
    <mergeCell ref="M421:P421"/>
    <mergeCell ref="Q421:Z421"/>
    <mergeCell ref="AA421:AC421"/>
    <mergeCell ref="AD421:AF421"/>
    <mergeCell ref="AG421:AJ421"/>
    <mergeCell ref="AK421:AM421"/>
    <mergeCell ref="AN421:AO421"/>
    <mergeCell ref="AP421:AS421"/>
    <mergeCell ref="AT421:AU421"/>
    <mergeCell ref="AV421:AY421"/>
    <mergeCell ref="AZ421:BC421"/>
    <mergeCell ref="BD421:BF421"/>
    <mergeCell ref="BG421:BI421"/>
    <mergeCell ref="E418:F418"/>
    <mergeCell ref="G418:I418"/>
    <mergeCell ref="J418:L418"/>
    <mergeCell ref="M418:P418"/>
    <mergeCell ref="Q418:Z418"/>
    <mergeCell ref="AA418:AC418"/>
    <mergeCell ref="AD418:AF418"/>
    <mergeCell ref="AG418:AJ418"/>
    <mergeCell ref="AK418:AM418"/>
    <mergeCell ref="AN418:AO418"/>
    <mergeCell ref="AP418:AS418"/>
    <mergeCell ref="AT418:AU418"/>
    <mergeCell ref="AV418:AY418"/>
    <mergeCell ref="AZ418:BC418"/>
    <mergeCell ref="BD418:BF418"/>
    <mergeCell ref="BG418:BI418"/>
    <mergeCell ref="E419:F419"/>
    <mergeCell ref="G419:I419"/>
    <mergeCell ref="J419:L419"/>
    <mergeCell ref="M419:P419"/>
    <mergeCell ref="Q419:Z419"/>
    <mergeCell ref="AA419:AC419"/>
    <mergeCell ref="AD419:AF419"/>
    <mergeCell ref="AG419:AJ419"/>
    <mergeCell ref="AK419:AM419"/>
    <mergeCell ref="AN419:AO419"/>
    <mergeCell ref="AP419:AS419"/>
    <mergeCell ref="AT419:AU419"/>
    <mergeCell ref="AV419:AY419"/>
    <mergeCell ref="AZ419:BC419"/>
    <mergeCell ref="BD419:BF419"/>
    <mergeCell ref="BG419:BI419"/>
    <mergeCell ref="E416:F416"/>
    <mergeCell ref="G416:I416"/>
    <mergeCell ref="J416:L416"/>
    <mergeCell ref="M416:P416"/>
    <mergeCell ref="Q416:Z416"/>
    <mergeCell ref="AA416:AC416"/>
    <mergeCell ref="AD416:AF416"/>
    <mergeCell ref="AG416:AJ416"/>
    <mergeCell ref="AK416:AM416"/>
    <mergeCell ref="AN416:AO416"/>
    <mergeCell ref="AP416:AS416"/>
    <mergeCell ref="AT416:AU416"/>
    <mergeCell ref="AV416:AY416"/>
    <mergeCell ref="AZ416:BC416"/>
    <mergeCell ref="BD416:BF416"/>
    <mergeCell ref="BG416:BI416"/>
    <mergeCell ref="E417:F417"/>
    <mergeCell ref="G417:I417"/>
    <mergeCell ref="J417:L417"/>
    <mergeCell ref="M417:P417"/>
    <mergeCell ref="Q417:Z417"/>
    <mergeCell ref="AA417:AC417"/>
    <mergeCell ref="AD417:AF417"/>
    <mergeCell ref="AG417:AJ417"/>
    <mergeCell ref="AK417:AM417"/>
    <mergeCell ref="AN417:AO417"/>
    <mergeCell ref="AP417:AS417"/>
    <mergeCell ref="AT417:AU417"/>
    <mergeCell ref="AV417:AY417"/>
    <mergeCell ref="AZ417:BC417"/>
    <mergeCell ref="BD417:BF417"/>
    <mergeCell ref="BG417:BI417"/>
    <mergeCell ref="E414:F414"/>
    <mergeCell ref="G414:I414"/>
    <mergeCell ref="J414:L414"/>
    <mergeCell ref="M414:P414"/>
    <mergeCell ref="Q414:Z414"/>
    <mergeCell ref="AA414:AC414"/>
    <mergeCell ref="AD414:AF414"/>
    <mergeCell ref="AG414:AJ414"/>
    <mergeCell ref="AK414:AM414"/>
    <mergeCell ref="AN414:AO414"/>
    <mergeCell ref="AP414:AS414"/>
    <mergeCell ref="AT414:AU414"/>
    <mergeCell ref="AV414:AY414"/>
    <mergeCell ref="AZ414:BC414"/>
    <mergeCell ref="BD414:BF414"/>
    <mergeCell ref="BG414:BI414"/>
    <mergeCell ref="E415:F415"/>
    <mergeCell ref="G415:I415"/>
    <mergeCell ref="J415:L415"/>
    <mergeCell ref="M415:P415"/>
    <mergeCell ref="Q415:Z415"/>
    <mergeCell ref="AA415:AC415"/>
    <mergeCell ref="AD415:AF415"/>
    <mergeCell ref="AG415:AJ415"/>
    <mergeCell ref="AK415:AM415"/>
    <mergeCell ref="AN415:AO415"/>
    <mergeCell ref="AP415:AS415"/>
    <mergeCell ref="AT415:AU415"/>
    <mergeCell ref="AV415:AY415"/>
    <mergeCell ref="AZ415:BC415"/>
    <mergeCell ref="BD415:BF415"/>
    <mergeCell ref="BG415:BI415"/>
    <mergeCell ref="E412:F412"/>
    <mergeCell ref="G412:I412"/>
    <mergeCell ref="J412:L412"/>
    <mergeCell ref="M412:P412"/>
    <mergeCell ref="Q412:Z412"/>
    <mergeCell ref="AA412:AC412"/>
    <mergeCell ref="AD412:AF412"/>
    <mergeCell ref="AG412:AJ412"/>
    <mergeCell ref="AK412:AM412"/>
    <mergeCell ref="AN412:AO412"/>
    <mergeCell ref="AP412:AS412"/>
    <mergeCell ref="AT412:AU412"/>
    <mergeCell ref="AV412:AY412"/>
    <mergeCell ref="AZ412:BC412"/>
    <mergeCell ref="BD412:BF412"/>
    <mergeCell ref="BG412:BI412"/>
    <mergeCell ref="E413:F413"/>
    <mergeCell ref="G413:I413"/>
    <mergeCell ref="J413:L413"/>
    <mergeCell ref="M413:P413"/>
    <mergeCell ref="Q413:Z413"/>
    <mergeCell ref="AA413:AC413"/>
    <mergeCell ref="AD413:AF413"/>
    <mergeCell ref="AG413:AJ413"/>
    <mergeCell ref="AK413:AM413"/>
    <mergeCell ref="AN413:AO413"/>
    <mergeCell ref="AP413:AS413"/>
    <mergeCell ref="AT413:AU413"/>
    <mergeCell ref="AV413:AY413"/>
    <mergeCell ref="AZ413:BC413"/>
    <mergeCell ref="BD413:BF413"/>
    <mergeCell ref="BG413:BI413"/>
    <mergeCell ref="E410:F410"/>
    <mergeCell ref="G410:I410"/>
    <mergeCell ref="J410:L410"/>
    <mergeCell ref="M410:P410"/>
    <mergeCell ref="Q410:Z410"/>
    <mergeCell ref="AA410:AC410"/>
    <mergeCell ref="AD410:AF410"/>
    <mergeCell ref="AG410:AJ410"/>
    <mergeCell ref="AK410:AM410"/>
    <mergeCell ref="AN410:AO410"/>
    <mergeCell ref="AP410:AS410"/>
    <mergeCell ref="AT410:AU410"/>
    <mergeCell ref="AV410:AY410"/>
    <mergeCell ref="AZ410:BC410"/>
    <mergeCell ref="BD410:BF410"/>
    <mergeCell ref="BG410:BI410"/>
    <mergeCell ref="E411:F411"/>
    <mergeCell ref="G411:I411"/>
    <mergeCell ref="J411:L411"/>
    <mergeCell ref="M411:P411"/>
    <mergeCell ref="Q411:Z411"/>
    <mergeCell ref="AA411:AC411"/>
    <mergeCell ref="AD411:AF411"/>
    <mergeCell ref="AG411:AJ411"/>
    <mergeCell ref="AK411:AM411"/>
    <mergeCell ref="AN411:AO411"/>
    <mergeCell ref="AP411:AS411"/>
    <mergeCell ref="AT411:AU411"/>
    <mergeCell ref="AV411:AY411"/>
    <mergeCell ref="AZ411:BC411"/>
    <mergeCell ref="BD411:BF411"/>
    <mergeCell ref="BG411:BI411"/>
    <mergeCell ref="E408:F408"/>
    <mergeCell ref="G408:I408"/>
    <mergeCell ref="J408:L408"/>
    <mergeCell ref="M408:P408"/>
    <mergeCell ref="Q408:Z408"/>
    <mergeCell ref="AA408:AC408"/>
    <mergeCell ref="AD408:AF408"/>
    <mergeCell ref="AG408:AJ408"/>
    <mergeCell ref="AK408:AM408"/>
    <mergeCell ref="AN408:AO408"/>
    <mergeCell ref="AP408:AS408"/>
    <mergeCell ref="AT408:AU408"/>
    <mergeCell ref="AV408:AY408"/>
    <mergeCell ref="AZ408:BC408"/>
    <mergeCell ref="BD408:BF408"/>
    <mergeCell ref="BG408:BI408"/>
    <mergeCell ref="E409:F409"/>
    <mergeCell ref="G409:I409"/>
    <mergeCell ref="J409:L409"/>
    <mergeCell ref="M409:P409"/>
    <mergeCell ref="Q409:Z409"/>
    <mergeCell ref="AA409:AC409"/>
    <mergeCell ref="AD409:AF409"/>
    <mergeCell ref="AG409:AJ409"/>
    <mergeCell ref="AK409:AM409"/>
    <mergeCell ref="AN409:AO409"/>
    <mergeCell ref="AP409:AS409"/>
    <mergeCell ref="AT409:AU409"/>
    <mergeCell ref="AV409:AY409"/>
    <mergeCell ref="AZ409:BC409"/>
    <mergeCell ref="BD409:BF409"/>
    <mergeCell ref="BG409:BI409"/>
    <mergeCell ref="E406:F406"/>
    <mergeCell ref="G406:I406"/>
    <mergeCell ref="J406:L406"/>
    <mergeCell ref="M406:P406"/>
    <mergeCell ref="Q406:Z406"/>
    <mergeCell ref="AA406:AC406"/>
    <mergeCell ref="AD406:AF406"/>
    <mergeCell ref="AG406:AJ406"/>
    <mergeCell ref="AK406:AM406"/>
    <mergeCell ref="AN406:AO406"/>
    <mergeCell ref="AP406:AS406"/>
    <mergeCell ref="AT406:AU406"/>
    <mergeCell ref="AV406:AY406"/>
    <mergeCell ref="AZ406:BC406"/>
    <mergeCell ref="BD406:BF406"/>
    <mergeCell ref="BG406:BI406"/>
    <mergeCell ref="E407:F407"/>
    <mergeCell ref="G407:I407"/>
    <mergeCell ref="J407:L407"/>
    <mergeCell ref="M407:P407"/>
    <mergeCell ref="Q407:Z407"/>
    <mergeCell ref="AA407:AC407"/>
    <mergeCell ref="AD407:AF407"/>
    <mergeCell ref="AG407:AJ407"/>
    <mergeCell ref="AK407:AM407"/>
    <mergeCell ref="AN407:AO407"/>
    <mergeCell ref="AP407:AS407"/>
    <mergeCell ref="AT407:AU407"/>
    <mergeCell ref="AV407:AY407"/>
    <mergeCell ref="AZ407:BC407"/>
    <mergeCell ref="BD407:BF407"/>
    <mergeCell ref="BG407:BI407"/>
    <mergeCell ref="E404:F404"/>
    <mergeCell ref="G404:I404"/>
    <mergeCell ref="J404:L404"/>
    <mergeCell ref="M404:P404"/>
    <mergeCell ref="Q404:Z404"/>
    <mergeCell ref="AA404:AC404"/>
    <mergeCell ref="AD404:AF404"/>
    <mergeCell ref="AG404:AJ404"/>
    <mergeCell ref="AK404:AM404"/>
    <mergeCell ref="AN404:AO404"/>
    <mergeCell ref="AP404:AS404"/>
    <mergeCell ref="AT404:AU404"/>
    <mergeCell ref="AV404:AY404"/>
    <mergeCell ref="AZ404:BC404"/>
    <mergeCell ref="BD404:BF404"/>
    <mergeCell ref="BG404:BI404"/>
    <mergeCell ref="E405:F405"/>
    <mergeCell ref="G405:I405"/>
    <mergeCell ref="J405:L405"/>
    <mergeCell ref="M405:P405"/>
    <mergeCell ref="Q405:Z405"/>
    <mergeCell ref="AA405:AC405"/>
    <mergeCell ref="AD405:AF405"/>
    <mergeCell ref="AG405:AJ405"/>
    <mergeCell ref="AK405:AM405"/>
    <mergeCell ref="AN405:AO405"/>
    <mergeCell ref="AP405:AS405"/>
    <mergeCell ref="AT405:AU405"/>
    <mergeCell ref="AV405:AY405"/>
    <mergeCell ref="AZ405:BC405"/>
    <mergeCell ref="BD405:BF405"/>
    <mergeCell ref="BG405:BI405"/>
    <mergeCell ref="E402:F402"/>
    <mergeCell ref="G402:I402"/>
    <mergeCell ref="J402:L402"/>
    <mergeCell ref="M402:P402"/>
    <mergeCell ref="Q402:Z402"/>
    <mergeCell ref="AA402:AC402"/>
    <mergeCell ref="AD402:AF402"/>
    <mergeCell ref="AG402:AJ402"/>
    <mergeCell ref="AK402:AM402"/>
    <mergeCell ref="AN402:AO402"/>
    <mergeCell ref="AP402:AS402"/>
    <mergeCell ref="AT402:AU402"/>
    <mergeCell ref="AV402:AY402"/>
    <mergeCell ref="AZ402:BC402"/>
    <mergeCell ref="BD402:BF402"/>
    <mergeCell ref="BG402:BI402"/>
    <mergeCell ref="E403:F403"/>
    <mergeCell ref="G403:I403"/>
    <mergeCell ref="J403:L403"/>
    <mergeCell ref="M403:P403"/>
    <mergeCell ref="Q403:Z403"/>
    <mergeCell ref="AA403:AC403"/>
    <mergeCell ref="AD403:AF403"/>
    <mergeCell ref="AG403:AJ403"/>
    <mergeCell ref="AK403:AM403"/>
    <mergeCell ref="AN403:AO403"/>
    <mergeCell ref="AP403:AS403"/>
    <mergeCell ref="AT403:AU403"/>
    <mergeCell ref="AV403:AY403"/>
    <mergeCell ref="AZ403:BC403"/>
    <mergeCell ref="BD403:BF403"/>
    <mergeCell ref="BG403:BI403"/>
    <mergeCell ref="E400:F400"/>
    <mergeCell ref="G400:I400"/>
    <mergeCell ref="J400:L400"/>
    <mergeCell ref="M400:P400"/>
    <mergeCell ref="Q400:Z400"/>
    <mergeCell ref="AA400:AC400"/>
    <mergeCell ref="AD400:AF400"/>
    <mergeCell ref="AG400:AJ400"/>
    <mergeCell ref="AK400:AM400"/>
    <mergeCell ref="AN400:AO400"/>
    <mergeCell ref="AP400:AS400"/>
    <mergeCell ref="AT400:AU400"/>
    <mergeCell ref="AV400:AY400"/>
    <mergeCell ref="AZ400:BC400"/>
    <mergeCell ref="BD400:BF400"/>
    <mergeCell ref="BG400:BI400"/>
    <mergeCell ref="E401:F401"/>
    <mergeCell ref="G401:I401"/>
    <mergeCell ref="J401:L401"/>
    <mergeCell ref="M401:P401"/>
    <mergeCell ref="Q401:Z401"/>
    <mergeCell ref="AA401:AC401"/>
    <mergeCell ref="AD401:AF401"/>
    <mergeCell ref="AG401:AJ401"/>
    <mergeCell ref="AK401:AM401"/>
    <mergeCell ref="AN401:AO401"/>
    <mergeCell ref="AP401:AS401"/>
    <mergeCell ref="AT401:AU401"/>
    <mergeCell ref="AV401:AY401"/>
    <mergeCell ref="AZ401:BC401"/>
    <mergeCell ref="BD401:BF401"/>
    <mergeCell ref="BG401:BI401"/>
    <mergeCell ref="E398:F398"/>
    <mergeCell ref="G398:I398"/>
    <mergeCell ref="J398:L398"/>
    <mergeCell ref="M398:P398"/>
    <mergeCell ref="Q398:Z398"/>
    <mergeCell ref="AA398:AC398"/>
    <mergeCell ref="AD398:AF398"/>
    <mergeCell ref="AG398:AJ398"/>
    <mergeCell ref="AK398:AM398"/>
    <mergeCell ref="AN398:AO398"/>
    <mergeCell ref="AP398:AS398"/>
    <mergeCell ref="AT398:AU398"/>
    <mergeCell ref="AV398:AY398"/>
    <mergeCell ref="AZ398:BC398"/>
    <mergeCell ref="BD398:BF398"/>
    <mergeCell ref="BG398:BI398"/>
    <mergeCell ref="E399:F399"/>
    <mergeCell ref="G399:I399"/>
    <mergeCell ref="J399:L399"/>
    <mergeCell ref="M399:P399"/>
    <mergeCell ref="Q399:Z399"/>
    <mergeCell ref="AA399:AC399"/>
    <mergeCell ref="AD399:AF399"/>
    <mergeCell ref="AG399:AJ399"/>
    <mergeCell ref="AK399:AM399"/>
    <mergeCell ref="AN399:AO399"/>
    <mergeCell ref="AP399:AS399"/>
    <mergeCell ref="AT399:AU399"/>
    <mergeCell ref="AV399:AY399"/>
    <mergeCell ref="AZ399:BC399"/>
    <mergeCell ref="BD399:BF399"/>
    <mergeCell ref="BG399:BI399"/>
    <mergeCell ref="E396:F396"/>
    <mergeCell ref="G396:I396"/>
    <mergeCell ref="J396:L396"/>
    <mergeCell ref="M396:P396"/>
    <mergeCell ref="Q396:Z396"/>
    <mergeCell ref="AA396:AC396"/>
    <mergeCell ref="AD396:AF396"/>
    <mergeCell ref="AG396:AJ396"/>
    <mergeCell ref="AK396:AM396"/>
    <mergeCell ref="AN396:AO396"/>
    <mergeCell ref="AP396:AS396"/>
    <mergeCell ref="AT396:AU396"/>
    <mergeCell ref="AV396:AY396"/>
    <mergeCell ref="AZ396:BC396"/>
    <mergeCell ref="BD396:BF396"/>
    <mergeCell ref="BG396:BI396"/>
    <mergeCell ref="E397:F397"/>
    <mergeCell ref="G397:I397"/>
    <mergeCell ref="J397:L397"/>
    <mergeCell ref="M397:P397"/>
    <mergeCell ref="Q397:Z397"/>
    <mergeCell ref="AA397:AC397"/>
    <mergeCell ref="AD397:AF397"/>
    <mergeCell ref="AG397:AJ397"/>
    <mergeCell ref="AK397:AM397"/>
    <mergeCell ref="AN397:AO397"/>
    <mergeCell ref="AP397:AS397"/>
    <mergeCell ref="AT397:AU397"/>
    <mergeCell ref="AV397:AY397"/>
    <mergeCell ref="AZ397:BC397"/>
    <mergeCell ref="BD397:BF397"/>
    <mergeCell ref="BG397:BI397"/>
    <mergeCell ref="E394:F394"/>
    <mergeCell ref="G394:I394"/>
    <mergeCell ref="J394:L394"/>
    <mergeCell ref="M394:P394"/>
    <mergeCell ref="Q394:Z394"/>
    <mergeCell ref="AA394:AC394"/>
    <mergeCell ref="AD394:AF394"/>
    <mergeCell ref="AG394:AJ394"/>
    <mergeCell ref="AK394:AM394"/>
    <mergeCell ref="AN394:AO394"/>
    <mergeCell ref="AP394:AS394"/>
    <mergeCell ref="AT394:AU394"/>
    <mergeCell ref="AV394:AY394"/>
    <mergeCell ref="AZ394:BC394"/>
    <mergeCell ref="BD394:BF394"/>
    <mergeCell ref="BG394:BI394"/>
    <mergeCell ref="E395:F395"/>
    <mergeCell ref="G395:I395"/>
    <mergeCell ref="J395:L395"/>
    <mergeCell ref="M395:P395"/>
    <mergeCell ref="Q395:Z395"/>
    <mergeCell ref="AA395:AC395"/>
    <mergeCell ref="AD395:AF395"/>
    <mergeCell ref="AG395:AJ395"/>
    <mergeCell ref="AK395:AM395"/>
    <mergeCell ref="AN395:AO395"/>
    <mergeCell ref="AP395:AS395"/>
    <mergeCell ref="AT395:AU395"/>
    <mergeCell ref="AV395:AY395"/>
    <mergeCell ref="AZ395:BC395"/>
    <mergeCell ref="BD395:BF395"/>
    <mergeCell ref="BG395:BI395"/>
    <mergeCell ref="E392:F392"/>
    <mergeCell ref="G392:I392"/>
    <mergeCell ref="J392:L392"/>
    <mergeCell ref="M392:P392"/>
    <mergeCell ref="Q392:Z392"/>
    <mergeCell ref="AA392:AC392"/>
    <mergeCell ref="AD392:AF392"/>
    <mergeCell ref="AG392:AJ392"/>
    <mergeCell ref="AK392:AM392"/>
    <mergeCell ref="AN392:AO392"/>
    <mergeCell ref="AP392:AS392"/>
    <mergeCell ref="AT392:AU392"/>
    <mergeCell ref="AV392:AY392"/>
    <mergeCell ref="AZ392:BC392"/>
    <mergeCell ref="BD392:BF392"/>
    <mergeCell ref="BG392:BI392"/>
    <mergeCell ref="E393:F393"/>
    <mergeCell ref="G393:I393"/>
    <mergeCell ref="J393:L393"/>
    <mergeCell ref="M393:P393"/>
    <mergeCell ref="Q393:Z393"/>
    <mergeCell ref="AA393:AC393"/>
    <mergeCell ref="AD393:AF393"/>
    <mergeCell ref="AG393:AJ393"/>
    <mergeCell ref="AK393:AM393"/>
    <mergeCell ref="AN393:AO393"/>
    <mergeCell ref="AP393:AS393"/>
    <mergeCell ref="AT393:AU393"/>
    <mergeCell ref="AV393:AY393"/>
    <mergeCell ref="AZ393:BC393"/>
    <mergeCell ref="BD393:BF393"/>
    <mergeCell ref="BG393:BI393"/>
    <mergeCell ref="E390:F390"/>
    <mergeCell ref="G390:I390"/>
    <mergeCell ref="J390:L390"/>
    <mergeCell ref="M390:P390"/>
    <mergeCell ref="Q390:Z390"/>
    <mergeCell ref="AA390:AC390"/>
    <mergeCell ref="AD390:AF390"/>
    <mergeCell ref="AG390:AJ390"/>
    <mergeCell ref="AK390:AM390"/>
    <mergeCell ref="AN390:AO390"/>
    <mergeCell ref="AP390:AS390"/>
    <mergeCell ref="AT390:AU390"/>
    <mergeCell ref="AV390:AY390"/>
    <mergeCell ref="AZ390:BC390"/>
    <mergeCell ref="BD390:BF390"/>
    <mergeCell ref="BG390:BI390"/>
    <mergeCell ref="E391:F391"/>
    <mergeCell ref="G391:I391"/>
    <mergeCell ref="J391:L391"/>
    <mergeCell ref="M391:P391"/>
    <mergeCell ref="Q391:Z391"/>
    <mergeCell ref="AA391:AC391"/>
    <mergeCell ref="AD391:AF391"/>
    <mergeCell ref="AG391:AJ391"/>
    <mergeCell ref="AK391:AM391"/>
    <mergeCell ref="AN391:AO391"/>
    <mergeCell ref="AP391:AS391"/>
    <mergeCell ref="AT391:AU391"/>
    <mergeCell ref="AV391:AY391"/>
    <mergeCell ref="AZ391:BC391"/>
    <mergeCell ref="BD391:BF391"/>
    <mergeCell ref="BG391:BI391"/>
    <mergeCell ref="E388:F388"/>
    <mergeCell ref="G388:I388"/>
    <mergeCell ref="J388:L388"/>
    <mergeCell ref="M388:P388"/>
    <mergeCell ref="Q388:Z388"/>
    <mergeCell ref="AA388:AC388"/>
    <mergeCell ref="AD388:AF388"/>
    <mergeCell ref="AG388:AJ388"/>
    <mergeCell ref="AK388:AM388"/>
    <mergeCell ref="AN388:AO388"/>
    <mergeCell ref="AP388:AS388"/>
    <mergeCell ref="AT388:AU388"/>
    <mergeCell ref="AV388:AY388"/>
    <mergeCell ref="AZ388:BC388"/>
    <mergeCell ref="BD388:BF388"/>
    <mergeCell ref="BG388:BI388"/>
    <mergeCell ref="E389:F389"/>
    <mergeCell ref="G389:I389"/>
    <mergeCell ref="J389:L389"/>
    <mergeCell ref="M389:P389"/>
    <mergeCell ref="Q389:Z389"/>
    <mergeCell ref="AA389:AC389"/>
    <mergeCell ref="AD389:AF389"/>
    <mergeCell ref="AG389:AJ389"/>
    <mergeCell ref="AK389:AM389"/>
    <mergeCell ref="AN389:AO389"/>
    <mergeCell ref="AP389:AS389"/>
    <mergeCell ref="AT389:AU389"/>
    <mergeCell ref="AV389:AY389"/>
    <mergeCell ref="AZ389:BC389"/>
    <mergeCell ref="BD389:BF389"/>
    <mergeCell ref="BG389:BI389"/>
    <mergeCell ref="E386:F386"/>
    <mergeCell ref="G386:I386"/>
    <mergeCell ref="J386:L386"/>
    <mergeCell ref="M386:P386"/>
    <mergeCell ref="Q386:Z386"/>
    <mergeCell ref="AA386:AC386"/>
    <mergeCell ref="AD386:AF386"/>
    <mergeCell ref="AG386:AJ386"/>
    <mergeCell ref="AK386:AM386"/>
    <mergeCell ref="AN386:AO386"/>
    <mergeCell ref="AP386:AS386"/>
    <mergeCell ref="AT386:AU386"/>
    <mergeCell ref="AV386:AY386"/>
    <mergeCell ref="AZ386:BC386"/>
    <mergeCell ref="BD386:BF386"/>
    <mergeCell ref="BG386:BI386"/>
    <mergeCell ref="E387:F387"/>
    <mergeCell ref="G387:I387"/>
    <mergeCell ref="J387:L387"/>
    <mergeCell ref="M387:P387"/>
    <mergeCell ref="Q387:Z387"/>
    <mergeCell ref="AA387:AC387"/>
    <mergeCell ref="AD387:AF387"/>
    <mergeCell ref="AG387:AJ387"/>
    <mergeCell ref="AK387:AM387"/>
    <mergeCell ref="AN387:AO387"/>
    <mergeCell ref="AP387:AS387"/>
    <mergeCell ref="AT387:AU387"/>
    <mergeCell ref="AV387:AY387"/>
    <mergeCell ref="AZ387:BC387"/>
    <mergeCell ref="BD387:BF387"/>
    <mergeCell ref="BG387:BI387"/>
    <mergeCell ref="E384:F384"/>
    <mergeCell ref="G384:I384"/>
    <mergeCell ref="J384:L384"/>
    <mergeCell ref="M384:P384"/>
    <mergeCell ref="Q384:Z384"/>
    <mergeCell ref="AA384:AC384"/>
    <mergeCell ref="AD384:AF384"/>
    <mergeCell ref="AG384:AJ384"/>
    <mergeCell ref="AK384:AM384"/>
    <mergeCell ref="AN384:AO384"/>
    <mergeCell ref="AP384:AS384"/>
    <mergeCell ref="AT384:AU384"/>
    <mergeCell ref="AV384:AY384"/>
    <mergeCell ref="AZ384:BC384"/>
    <mergeCell ref="BD384:BF384"/>
    <mergeCell ref="BG384:BI384"/>
    <mergeCell ref="E385:F385"/>
    <mergeCell ref="G385:I385"/>
    <mergeCell ref="J385:L385"/>
    <mergeCell ref="M385:P385"/>
    <mergeCell ref="Q385:Z385"/>
    <mergeCell ref="AA385:AC385"/>
    <mergeCell ref="AD385:AF385"/>
    <mergeCell ref="AG385:AJ385"/>
    <mergeCell ref="AK385:AM385"/>
    <mergeCell ref="AN385:AO385"/>
    <mergeCell ref="AP385:AS385"/>
    <mergeCell ref="AT385:AU385"/>
    <mergeCell ref="AV385:AY385"/>
    <mergeCell ref="AZ385:BC385"/>
    <mergeCell ref="BD385:BF385"/>
    <mergeCell ref="BG385:BI385"/>
    <mergeCell ref="E382:F382"/>
    <mergeCell ref="G382:I382"/>
    <mergeCell ref="J382:L382"/>
    <mergeCell ref="M382:P382"/>
    <mergeCell ref="Q382:Z382"/>
    <mergeCell ref="AA382:AC382"/>
    <mergeCell ref="AD382:AF382"/>
    <mergeCell ref="AG382:AJ382"/>
    <mergeCell ref="AK382:AM382"/>
    <mergeCell ref="AN382:AO382"/>
    <mergeCell ref="AP382:AS382"/>
    <mergeCell ref="AT382:AU382"/>
    <mergeCell ref="AV382:AY382"/>
    <mergeCell ref="AZ382:BC382"/>
    <mergeCell ref="BD382:BF382"/>
    <mergeCell ref="BG382:BI382"/>
    <mergeCell ref="E383:F383"/>
    <mergeCell ref="G383:I383"/>
    <mergeCell ref="J383:L383"/>
    <mergeCell ref="M383:P383"/>
    <mergeCell ref="Q383:Z383"/>
    <mergeCell ref="AA383:AC383"/>
    <mergeCell ref="AD383:AF383"/>
    <mergeCell ref="AG383:AJ383"/>
    <mergeCell ref="AK383:AM383"/>
    <mergeCell ref="AN383:AO383"/>
    <mergeCell ref="AP383:AS383"/>
    <mergeCell ref="AT383:AU383"/>
    <mergeCell ref="AV383:AY383"/>
    <mergeCell ref="AZ383:BC383"/>
    <mergeCell ref="BD383:BF383"/>
    <mergeCell ref="BG383:BI383"/>
    <mergeCell ref="E380:F380"/>
    <mergeCell ref="G380:I380"/>
    <mergeCell ref="J380:L380"/>
    <mergeCell ref="M380:P380"/>
    <mergeCell ref="Q380:Z380"/>
    <mergeCell ref="AA380:AC380"/>
    <mergeCell ref="AD380:AF380"/>
    <mergeCell ref="AG380:AJ380"/>
    <mergeCell ref="AK380:AM380"/>
    <mergeCell ref="AN380:AO380"/>
    <mergeCell ref="AP380:AS380"/>
    <mergeCell ref="AT380:AU380"/>
    <mergeCell ref="AV380:AY380"/>
    <mergeCell ref="AZ380:BC380"/>
    <mergeCell ref="BD380:BF380"/>
    <mergeCell ref="BG380:BI380"/>
    <mergeCell ref="E381:F381"/>
    <mergeCell ref="G381:I381"/>
    <mergeCell ref="J381:L381"/>
    <mergeCell ref="M381:P381"/>
    <mergeCell ref="Q381:Z381"/>
    <mergeCell ref="AA381:AC381"/>
    <mergeCell ref="AD381:AF381"/>
    <mergeCell ref="AG381:AJ381"/>
    <mergeCell ref="AK381:AM381"/>
    <mergeCell ref="AN381:AO381"/>
    <mergeCell ref="AP381:AS381"/>
    <mergeCell ref="AT381:AU381"/>
    <mergeCell ref="AV381:AY381"/>
    <mergeCell ref="AZ381:BC381"/>
    <mergeCell ref="BD381:BF381"/>
    <mergeCell ref="BG381:BI381"/>
    <mergeCell ref="E378:F378"/>
    <mergeCell ref="G378:I378"/>
    <mergeCell ref="J378:L378"/>
    <mergeCell ref="M378:P378"/>
    <mergeCell ref="Q378:Z378"/>
    <mergeCell ref="AA378:AC378"/>
    <mergeCell ref="AD378:AF378"/>
    <mergeCell ref="AG378:AJ378"/>
    <mergeCell ref="AK378:AM378"/>
    <mergeCell ref="AN378:AO378"/>
    <mergeCell ref="AP378:AS378"/>
    <mergeCell ref="AT378:AU378"/>
    <mergeCell ref="AV378:AY378"/>
    <mergeCell ref="AZ378:BC378"/>
    <mergeCell ref="BD378:BF378"/>
    <mergeCell ref="BG378:BI378"/>
    <mergeCell ref="E379:F379"/>
    <mergeCell ref="G379:I379"/>
    <mergeCell ref="J379:L379"/>
    <mergeCell ref="M379:P379"/>
    <mergeCell ref="Q379:Z379"/>
    <mergeCell ref="AA379:AC379"/>
    <mergeCell ref="AD379:AF379"/>
    <mergeCell ref="AG379:AJ379"/>
    <mergeCell ref="AK379:AM379"/>
    <mergeCell ref="AN379:AO379"/>
    <mergeCell ref="AP379:AS379"/>
    <mergeCell ref="AT379:AU379"/>
    <mergeCell ref="AV379:AY379"/>
    <mergeCell ref="AZ379:BC379"/>
    <mergeCell ref="BD379:BF379"/>
    <mergeCell ref="BG379:BI379"/>
    <mergeCell ref="E376:F376"/>
    <mergeCell ref="G376:I376"/>
    <mergeCell ref="J376:L376"/>
    <mergeCell ref="M376:P376"/>
    <mergeCell ref="Q376:Z376"/>
    <mergeCell ref="AA376:AC376"/>
    <mergeCell ref="AD376:AF376"/>
    <mergeCell ref="AG376:AJ376"/>
    <mergeCell ref="AK376:AM376"/>
    <mergeCell ref="AN376:AO376"/>
    <mergeCell ref="AP376:AS376"/>
    <mergeCell ref="AT376:AU376"/>
    <mergeCell ref="AV376:AY376"/>
    <mergeCell ref="AZ376:BC376"/>
    <mergeCell ref="BD376:BF376"/>
    <mergeCell ref="BG376:BI376"/>
    <mergeCell ref="E377:F377"/>
    <mergeCell ref="G377:I377"/>
    <mergeCell ref="J377:L377"/>
    <mergeCell ref="M377:P377"/>
    <mergeCell ref="Q377:Z377"/>
    <mergeCell ref="AA377:AC377"/>
    <mergeCell ref="AD377:AF377"/>
    <mergeCell ref="AG377:AJ377"/>
    <mergeCell ref="AK377:AM377"/>
    <mergeCell ref="AN377:AO377"/>
    <mergeCell ref="AP377:AS377"/>
    <mergeCell ref="AT377:AU377"/>
    <mergeCell ref="AV377:AY377"/>
    <mergeCell ref="AZ377:BC377"/>
    <mergeCell ref="BD377:BF377"/>
    <mergeCell ref="BG377:BI377"/>
    <mergeCell ref="E374:F374"/>
    <mergeCell ref="G374:I374"/>
    <mergeCell ref="J374:L374"/>
    <mergeCell ref="M374:P374"/>
    <mergeCell ref="Q374:Z374"/>
    <mergeCell ref="AA374:AC374"/>
    <mergeCell ref="AD374:AF374"/>
    <mergeCell ref="AG374:AJ374"/>
    <mergeCell ref="AK374:AM374"/>
    <mergeCell ref="AN374:AO374"/>
    <mergeCell ref="AP374:AS374"/>
    <mergeCell ref="AT374:AU374"/>
    <mergeCell ref="AV374:AY374"/>
    <mergeCell ref="AZ374:BC374"/>
    <mergeCell ref="BD374:BF374"/>
    <mergeCell ref="BG374:BI374"/>
    <mergeCell ref="E375:F375"/>
    <mergeCell ref="G375:I375"/>
    <mergeCell ref="J375:L375"/>
    <mergeCell ref="M375:P375"/>
    <mergeCell ref="Q375:Z375"/>
    <mergeCell ref="AA375:AC375"/>
    <mergeCell ref="AD375:AF375"/>
    <mergeCell ref="AG375:AJ375"/>
    <mergeCell ref="AK375:AM375"/>
    <mergeCell ref="AN375:AO375"/>
    <mergeCell ref="AP375:AS375"/>
    <mergeCell ref="AT375:AU375"/>
    <mergeCell ref="AV375:AY375"/>
    <mergeCell ref="AZ375:BC375"/>
    <mergeCell ref="BD375:BF375"/>
    <mergeCell ref="BG375:BI375"/>
    <mergeCell ref="E372:F372"/>
    <mergeCell ref="G372:I372"/>
    <mergeCell ref="J372:L372"/>
    <mergeCell ref="M372:P372"/>
    <mergeCell ref="Q372:Z372"/>
    <mergeCell ref="AA372:AC372"/>
    <mergeCell ref="AD372:AF372"/>
    <mergeCell ref="AG372:AJ372"/>
    <mergeCell ref="AK372:AM372"/>
    <mergeCell ref="AN372:AO372"/>
    <mergeCell ref="AP372:AS372"/>
    <mergeCell ref="AT372:AU372"/>
    <mergeCell ref="AV372:AY372"/>
    <mergeCell ref="AZ372:BC372"/>
    <mergeCell ref="BD372:BF372"/>
    <mergeCell ref="BG372:BI372"/>
    <mergeCell ref="E373:F373"/>
    <mergeCell ref="G373:I373"/>
    <mergeCell ref="J373:L373"/>
    <mergeCell ref="M373:P373"/>
    <mergeCell ref="Q373:Z373"/>
    <mergeCell ref="AA373:AC373"/>
    <mergeCell ref="AD373:AF373"/>
    <mergeCell ref="AG373:AJ373"/>
    <mergeCell ref="AK373:AM373"/>
    <mergeCell ref="AN373:AO373"/>
    <mergeCell ref="AP373:AS373"/>
    <mergeCell ref="AT373:AU373"/>
    <mergeCell ref="AV373:AY373"/>
    <mergeCell ref="AZ373:BC373"/>
    <mergeCell ref="BD373:BF373"/>
    <mergeCell ref="BG373:BI373"/>
    <mergeCell ref="E370:F370"/>
    <mergeCell ref="G370:I370"/>
    <mergeCell ref="J370:L370"/>
    <mergeCell ref="M370:P370"/>
    <mergeCell ref="Q370:Z370"/>
    <mergeCell ref="AA370:AC370"/>
    <mergeCell ref="AD370:AF370"/>
    <mergeCell ref="AG370:AJ370"/>
    <mergeCell ref="AK370:AM370"/>
    <mergeCell ref="AN370:AO370"/>
    <mergeCell ref="AP370:AS370"/>
    <mergeCell ref="AT370:AU370"/>
    <mergeCell ref="AV370:AY370"/>
    <mergeCell ref="AZ370:BC370"/>
    <mergeCell ref="BD370:BF370"/>
    <mergeCell ref="BG370:BI370"/>
    <mergeCell ref="E371:F371"/>
    <mergeCell ref="G371:I371"/>
    <mergeCell ref="J371:L371"/>
    <mergeCell ref="M371:P371"/>
    <mergeCell ref="Q371:Z371"/>
    <mergeCell ref="AA371:AC371"/>
    <mergeCell ref="AD371:AF371"/>
    <mergeCell ref="AG371:AJ371"/>
    <mergeCell ref="AK371:AM371"/>
    <mergeCell ref="AN371:AO371"/>
    <mergeCell ref="AP371:AS371"/>
    <mergeCell ref="AT371:AU371"/>
    <mergeCell ref="AV371:AY371"/>
    <mergeCell ref="AZ371:BC371"/>
    <mergeCell ref="BD371:BF371"/>
    <mergeCell ref="BG371:BI371"/>
    <mergeCell ref="E368:F368"/>
    <mergeCell ref="G368:I368"/>
    <mergeCell ref="J368:L368"/>
    <mergeCell ref="M368:P368"/>
    <mergeCell ref="Q368:Z368"/>
    <mergeCell ref="AA368:AC368"/>
    <mergeCell ref="AD368:AF368"/>
    <mergeCell ref="AG368:AJ368"/>
    <mergeCell ref="AK368:AM368"/>
    <mergeCell ref="AN368:AO368"/>
    <mergeCell ref="AP368:AS368"/>
    <mergeCell ref="AT368:AU368"/>
    <mergeCell ref="AV368:AY368"/>
    <mergeCell ref="AZ368:BC368"/>
    <mergeCell ref="BD368:BF368"/>
    <mergeCell ref="BG368:BI368"/>
    <mergeCell ref="E369:F369"/>
    <mergeCell ref="G369:I369"/>
    <mergeCell ref="J369:L369"/>
    <mergeCell ref="M369:P369"/>
    <mergeCell ref="Q369:Z369"/>
    <mergeCell ref="AA369:AC369"/>
    <mergeCell ref="AD369:AF369"/>
    <mergeCell ref="AG369:AJ369"/>
    <mergeCell ref="AK369:AM369"/>
    <mergeCell ref="AN369:AO369"/>
    <mergeCell ref="AP369:AS369"/>
    <mergeCell ref="AT369:AU369"/>
    <mergeCell ref="AV369:AY369"/>
    <mergeCell ref="AZ369:BC369"/>
    <mergeCell ref="BD369:BF369"/>
    <mergeCell ref="BG369:BI369"/>
    <mergeCell ref="E366:F366"/>
    <mergeCell ref="G366:I366"/>
    <mergeCell ref="J366:L366"/>
    <mergeCell ref="M366:P366"/>
    <mergeCell ref="Q366:Z366"/>
    <mergeCell ref="AA366:AC366"/>
    <mergeCell ref="AD366:AF366"/>
    <mergeCell ref="AG366:AJ366"/>
    <mergeCell ref="AK366:AM366"/>
    <mergeCell ref="AN366:AO366"/>
    <mergeCell ref="AP366:AS366"/>
    <mergeCell ref="AT366:AU366"/>
    <mergeCell ref="AV366:AY366"/>
    <mergeCell ref="AZ366:BC366"/>
    <mergeCell ref="BD366:BF366"/>
    <mergeCell ref="BG366:BI366"/>
    <mergeCell ref="E367:F367"/>
    <mergeCell ref="G367:I367"/>
    <mergeCell ref="J367:L367"/>
    <mergeCell ref="M367:P367"/>
    <mergeCell ref="Q367:Z367"/>
    <mergeCell ref="AA367:AC367"/>
    <mergeCell ref="AD367:AF367"/>
    <mergeCell ref="AG367:AJ367"/>
    <mergeCell ref="AK367:AM367"/>
    <mergeCell ref="AN367:AO367"/>
    <mergeCell ref="AP367:AS367"/>
    <mergeCell ref="AT367:AU367"/>
    <mergeCell ref="AV367:AY367"/>
    <mergeCell ref="AZ367:BC367"/>
    <mergeCell ref="BD367:BF367"/>
    <mergeCell ref="BG367:BI367"/>
    <mergeCell ref="E364:F364"/>
    <mergeCell ref="G364:I364"/>
    <mergeCell ref="J364:L364"/>
    <mergeCell ref="M364:P364"/>
    <mergeCell ref="Q364:Z364"/>
    <mergeCell ref="AA364:AC364"/>
    <mergeCell ref="AD364:AF364"/>
    <mergeCell ref="AG364:AJ364"/>
    <mergeCell ref="AK364:AM364"/>
    <mergeCell ref="AN364:AO364"/>
    <mergeCell ref="AP364:AS364"/>
    <mergeCell ref="AT364:AU364"/>
    <mergeCell ref="AV364:AY364"/>
    <mergeCell ref="AZ364:BC364"/>
    <mergeCell ref="BD364:BF364"/>
    <mergeCell ref="BG364:BI364"/>
    <mergeCell ref="E365:F365"/>
    <mergeCell ref="G365:I365"/>
    <mergeCell ref="J365:L365"/>
    <mergeCell ref="M365:P365"/>
    <mergeCell ref="Q365:Z365"/>
    <mergeCell ref="AA365:AC365"/>
    <mergeCell ref="AD365:AF365"/>
    <mergeCell ref="AG365:AJ365"/>
    <mergeCell ref="AK365:AM365"/>
    <mergeCell ref="AN365:AO365"/>
    <mergeCell ref="AP365:AS365"/>
    <mergeCell ref="AT365:AU365"/>
    <mergeCell ref="AV365:AY365"/>
    <mergeCell ref="AZ365:BC365"/>
    <mergeCell ref="BD365:BF365"/>
    <mergeCell ref="BG365:BI365"/>
    <mergeCell ref="E362:F362"/>
    <mergeCell ref="G362:I362"/>
    <mergeCell ref="J362:L362"/>
    <mergeCell ref="M362:P362"/>
    <mergeCell ref="Q362:Z362"/>
    <mergeCell ref="AA362:AC362"/>
    <mergeCell ref="AD362:AF362"/>
    <mergeCell ref="AG362:AJ362"/>
    <mergeCell ref="AK362:AM362"/>
    <mergeCell ref="AN362:AO362"/>
    <mergeCell ref="AP362:AS362"/>
    <mergeCell ref="AT362:AU362"/>
    <mergeCell ref="AV362:AY362"/>
    <mergeCell ref="AZ362:BC362"/>
    <mergeCell ref="BD362:BF362"/>
    <mergeCell ref="BG362:BI362"/>
    <mergeCell ref="E363:F363"/>
    <mergeCell ref="G363:I363"/>
    <mergeCell ref="J363:L363"/>
    <mergeCell ref="M363:P363"/>
    <mergeCell ref="Q363:Z363"/>
    <mergeCell ref="AA363:AC363"/>
    <mergeCell ref="AD363:AF363"/>
    <mergeCell ref="AG363:AJ363"/>
    <mergeCell ref="AK363:AM363"/>
    <mergeCell ref="AN363:AO363"/>
    <mergeCell ref="AP363:AS363"/>
    <mergeCell ref="AT363:AU363"/>
    <mergeCell ref="AV363:AY363"/>
    <mergeCell ref="AZ363:BC363"/>
    <mergeCell ref="BD363:BF363"/>
    <mergeCell ref="BG363:BI363"/>
    <mergeCell ref="E360:F360"/>
    <mergeCell ref="G360:I360"/>
    <mergeCell ref="J360:L360"/>
    <mergeCell ref="M360:P360"/>
    <mergeCell ref="Q360:Z360"/>
    <mergeCell ref="AA360:AC360"/>
    <mergeCell ref="AD360:AF360"/>
    <mergeCell ref="AG360:AJ360"/>
    <mergeCell ref="AK360:AM360"/>
    <mergeCell ref="AN360:AO360"/>
    <mergeCell ref="AP360:AS360"/>
    <mergeCell ref="AT360:AU360"/>
    <mergeCell ref="AV360:AY360"/>
    <mergeCell ref="AZ360:BC360"/>
    <mergeCell ref="BD360:BF360"/>
    <mergeCell ref="BG360:BI360"/>
    <mergeCell ref="E361:F361"/>
    <mergeCell ref="G361:I361"/>
    <mergeCell ref="J361:L361"/>
    <mergeCell ref="M361:P361"/>
    <mergeCell ref="Q361:Z361"/>
    <mergeCell ref="AA361:AC361"/>
    <mergeCell ref="AD361:AF361"/>
    <mergeCell ref="AG361:AJ361"/>
    <mergeCell ref="AK361:AM361"/>
    <mergeCell ref="AN361:AO361"/>
    <mergeCell ref="AP361:AS361"/>
    <mergeCell ref="AT361:AU361"/>
    <mergeCell ref="AV361:AY361"/>
    <mergeCell ref="AZ361:BC361"/>
    <mergeCell ref="BD361:BF361"/>
    <mergeCell ref="BG361:BI361"/>
    <mergeCell ref="E358:F358"/>
    <mergeCell ref="G358:I358"/>
    <mergeCell ref="J358:L358"/>
    <mergeCell ref="M358:P358"/>
    <mergeCell ref="Q358:Z358"/>
    <mergeCell ref="AA358:AC358"/>
    <mergeCell ref="AD358:AF358"/>
    <mergeCell ref="AG358:AJ358"/>
    <mergeCell ref="AK358:AM358"/>
    <mergeCell ref="AN358:AO358"/>
    <mergeCell ref="AP358:AS358"/>
    <mergeCell ref="AT358:AU358"/>
    <mergeCell ref="AV358:AY358"/>
    <mergeCell ref="AZ358:BC358"/>
    <mergeCell ref="BD358:BF358"/>
    <mergeCell ref="BG358:BI358"/>
    <mergeCell ref="E359:F359"/>
    <mergeCell ref="G359:I359"/>
    <mergeCell ref="J359:L359"/>
    <mergeCell ref="M359:P359"/>
    <mergeCell ref="Q359:Z359"/>
    <mergeCell ref="AA359:AC359"/>
    <mergeCell ref="AD359:AF359"/>
    <mergeCell ref="AG359:AJ359"/>
    <mergeCell ref="AK359:AM359"/>
    <mergeCell ref="AN359:AO359"/>
    <mergeCell ref="AP359:AS359"/>
    <mergeCell ref="AT359:AU359"/>
    <mergeCell ref="AV359:AY359"/>
    <mergeCell ref="AZ359:BC359"/>
    <mergeCell ref="BD359:BF359"/>
    <mergeCell ref="BG359:BI359"/>
    <mergeCell ref="E356:F356"/>
    <mergeCell ref="G356:I356"/>
    <mergeCell ref="J356:L356"/>
    <mergeCell ref="M356:P356"/>
    <mergeCell ref="Q356:Z356"/>
    <mergeCell ref="AA356:AC356"/>
    <mergeCell ref="AD356:AF356"/>
    <mergeCell ref="AG356:AJ356"/>
    <mergeCell ref="AK356:AM356"/>
    <mergeCell ref="AN356:AO356"/>
    <mergeCell ref="AP356:AS356"/>
    <mergeCell ref="AT356:AU356"/>
    <mergeCell ref="AV356:AY356"/>
    <mergeCell ref="AZ356:BC356"/>
    <mergeCell ref="BD356:BF356"/>
    <mergeCell ref="BG356:BI356"/>
    <mergeCell ref="E357:F357"/>
    <mergeCell ref="G357:I357"/>
    <mergeCell ref="J357:L357"/>
    <mergeCell ref="M357:P357"/>
    <mergeCell ref="Q357:Z357"/>
    <mergeCell ref="AA357:AC357"/>
    <mergeCell ref="AD357:AF357"/>
    <mergeCell ref="AG357:AJ357"/>
    <mergeCell ref="AK357:AM357"/>
    <mergeCell ref="AN357:AO357"/>
    <mergeCell ref="AP357:AS357"/>
    <mergeCell ref="AT357:AU357"/>
    <mergeCell ref="AV357:AY357"/>
    <mergeCell ref="AZ357:BC357"/>
    <mergeCell ref="BD357:BF357"/>
    <mergeCell ref="BG357:BI357"/>
    <mergeCell ref="E354:F354"/>
    <mergeCell ref="G354:I354"/>
    <mergeCell ref="J354:L354"/>
    <mergeCell ref="M354:P354"/>
    <mergeCell ref="Q354:Z354"/>
    <mergeCell ref="AA354:AC354"/>
    <mergeCell ref="AD354:AF354"/>
    <mergeCell ref="AG354:AJ354"/>
    <mergeCell ref="AK354:AM354"/>
    <mergeCell ref="AN354:AO354"/>
    <mergeCell ref="AP354:AS354"/>
    <mergeCell ref="AT354:AU354"/>
    <mergeCell ref="AV354:AY354"/>
    <mergeCell ref="AZ354:BC354"/>
    <mergeCell ref="BD354:BF354"/>
    <mergeCell ref="BG354:BI354"/>
    <mergeCell ref="E355:F355"/>
    <mergeCell ref="G355:I355"/>
    <mergeCell ref="J355:L355"/>
    <mergeCell ref="M355:P355"/>
    <mergeCell ref="Q355:Z355"/>
    <mergeCell ref="AA355:AC355"/>
    <mergeCell ref="AD355:AF355"/>
    <mergeCell ref="AG355:AJ355"/>
    <mergeCell ref="AK355:AM355"/>
    <mergeCell ref="AN355:AO355"/>
    <mergeCell ref="AP355:AS355"/>
    <mergeCell ref="AT355:AU355"/>
    <mergeCell ref="AV355:AY355"/>
    <mergeCell ref="AZ355:BC355"/>
    <mergeCell ref="BD355:BF355"/>
    <mergeCell ref="BG355:BI355"/>
    <mergeCell ref="E352:F352"/>
    <mergeCell ref="G352:I352"/>
    <mergeCell ref="J352:L352"/>
    <mergeCell ref="M352:P352"/>
    <mergeCell ref="Q352:Z352"/>
    <mergeCell ref="AA352:AC352"/>
    <mergeCell ref="AD352:AF352"/>
    <mergeCell ref="AG352:AJ352"/>
    <mergeCell ref="AK352:AM352"/>
    <mergeCell ref="AN352:AO352"/>
    <mergeCell ref="AP352:AS352"/>
    <mergeCell ref="AT352:AU352"/>
    <mergeCell ref="AV352:AY352"/>
    <mergeCell ref="AZ352:BC352"/>
    <mergeCell ref="BD352:BF352"/>
    <mergeCell ref="BG352:BI352"/>
    <mergeCell ref="E353:F353"/>
    <mergeCell ref="G353:I353"/>
    <mergeCell ref="J353:L353"/>
    <mergeCell ref="M353:P353"/>
    <mergeCell ref="Q353:Z353"/>
    <mergeCell ref="AA353:AC353"/>
    <mergeCell ref="AD353:AF353"/>
    <mergeCell ref="AG353:AJ353"/>
    <mergeCell ref="AK353:AM353"/>
    <mergeCell ref="AN353:AO353"/>
    <mergeCell ref="AP353:AS353"/>
    <mergeCell ref="AT353:AU353"/>
    <mergeCell ref="AV353:AY353"/>
    <mergeCell ref="AZ353:BC353"/>
    <mergeCell ref="BD353:BF353"/>
    <mergeCell ref="BG353:BI353"/>
    <mergeCell ref="E350:F350"/>
    <mergeCell ref="G350:I350"/>
    <mergeCell ref="J350:L350"/>
    <mergeCell ref="M350:P350"/>
    <mergeCell ref="Q350:Z350"/>
    <mergeCell ref="AA350:AC350"/>
    <mergeCell ref="AD350:AF350"/>
    <mergeCell ref="AG350:AJ350"/>
    <mergeCell ref="AK350:AM350"/>
    <mergeCell ref="AN350:AO350"/>
    <mergeCell ref="AP350:AS350"/>
    <mergeCell ref="AT350:AU350"/>
    <mergeCell ref="AV350:AY350"/>
    <mergeCell ref="AZ350:BC350"/>
    <mergeCell ref="BD350:BF350"/>
    <mergeCell ref="BG350:BI350"/>
    <mergeCell ref="E351:F351"/>
    <mergeCell ref="G351:I351"/>
    <mergeCell ref="J351:L351"/>
    <mergeCell ref="M351:P351"/>
    <mergeCell ref="Q351:Z351"/>
    <mergeCell ref="AA351:AC351"/>
    <mergeCell ref="AD351:AF351"/>
    <mergeCell ref="AG351:AJ351"/>
    <mergeCell ref="AK351:AM351"/>
    <mergeCell ref="AN351:AO351"/>
    <mergeCell ref="AP351:AS351"/>
    <mergeCell ref="AT351:AU351"/>
    <mergeCell ref="AV351:AY351"/>
    <mergeCell ref="AZ351:BC351"/>
    <mergeCell ref="BD351:BF351"/>
    <mergeCell ref="BG351:BI351"/>
    <mergeCell ref="E348:F348"/>
    <mergeCell ref="G348:I348"/>
    <mergeCell ref="J348:L348"/>
    <mergeCell ref="M348:P348"/>
    <mergeCell ref="Q348:Z348"/>
    <mergeCell ref="AA348:AC348"/>
    <mergeCell ref="AD348:AF348"/>
    <mergeCell ref="AG348:AJ348"/>
    <mergeCell ref="AK348:AM348"/>
    <mergeCell ref="AN348:AO348"/>
    <mergeCell ref="AP348:AS348"/>
    <mergeCell ref="AT348:AU348"/>
    <mergeCell ref="AV348:AY348"/>
    <mergeCell ref="AZ348:BC348"/>
    <mergeCell ref="BD348:BF348"/>
    <mergeCell ref="BG348:BI348"/>
    <mergeCell ref="E349:F349"/>
    <mergeCell ref="G349:I349"/>
    <mergeCell ref="J349:L349"/>
    <mergeCell ref="M349:P349"/>
    <mergeCell ref="Q349:Z349"/>
    <mergeCell ref="AA349:AC349"/>
    <mergeCell ref="AD349:AF349"/>
    <mergeCell ref="AG349:AJ349"/>
    <mergeCell ref="AK349:AM349"/>
    <mergeCell ref="AN349:AO349"/>
    <mergeCell ref="AP349:AS349"/>
    <mergeCell ref="AT349:AU349"/>
    <mergeCell ref="AV349:AY349"/>
    <mergeCell ref="AZ349:BC349"/>
    <mergeCell ref="BD349:BF349"/>
    <mergeCell ref="BG349:BI349"/>
    <mergeCell ref="E346:F346"/>
    <mergeCell ref="G346:I346"/>
    <mergeCell ref="J346:L346"/>
    <mergeCell ref="M346:P346"/>
    <mergeCell ref="Q346:Z346"/>
    <mergeCell ref="AA346:AC346"/>
    <mergeCell ref="AD346:AF346"/>
    <mergeCell ref="AG346:AJ346"/>
    <mergeCell ref="AK346:AM346"/>
    <mergeCell ref="AN346:AO346"/>
    <mergeCell ref="AP346:AS346"/>
    <mergeCell ref="AT346:AU346"/>
    <mergeCell ref="AV346:AY346"/>
    <mergeCell ref="AZ346:BC346"/>
    <mergeCell ref="BD346:BF346"/>
    <mergeCell ref="BG346:BI346"/>
    <mergeCell ref="E347:F347"/>
    <mergeCell ref="G347:I347"/>
    <mergeCell ref="J347:L347"/>
    <mergeCell ref="M347:P347"/>
    <mergeCell ref="Q347:Z347"/>
    <mergeCell ref="AA347:AC347"/>
    <mergeCell ref="AD347:AF347"/>
    <mergeCell ref="AG347:AJ347"/>
    <mergeCell ref="AK347:AM347"/>
    <mergeCell ref="AN347:AO347"/>
    <mergeCell ref="AP347:AS347"/>
    <mergeCell ref="AT347:AU347"/>
    <mergeCell ref="AV347:AY347"/>
    <mergeCell ref="AZ347:BC347"/>
    <mergeCell ref="BD347:BF347"/>
    <mergeCell ref="BG347:BI347"/>
    <mergeCell ref="E344:F344"/>
    <mergeCell ref="G344:I344"/>
    <mergeCell ref="J344:L344"/>
    <mergeCell ref="M344:P344"/>
    <mergeCell ref="Q344:Z344"/>
    <mergeCell ref="AA344:AC344"/>
    <mergeCell ref="AD344:AF344"/>
    <mergeCell ref="AG344:AJ344"/>
    <mergeCell ref="AK344:AM344"/>
    <mergeCell ref="AN344:AO344"/>
    <mergeCell ref="AP344:AS344"/>
    <mergeCell ref="AT344:AU344"/>
    <mergeCell ref="AV344:AY344"/>
    <mergeCell ref="AZ344:BC344"/>
    <mergeCell ref="BD344:BF344"/>
    <mergeCell ref="BG344:BI344"/>
    <mergeCell ref="E345:F345"/>
    <mergeCell ref="G345:I345"/>
    <mergeCell ref="J345:L345"/>
    <mergeCell ref="M345:P345"/>
    <mergeCell ref="Q345:Z345"/>
    <mergeCell ref="AA345:AC345"/>
    <mergeCell ref="AD345:AF345"/>
    <mergeCell ref="AG345:AJ345"/>
    <mergeCell ref="AK345:AM345"/>
    <mergeCell ref="AN345:AO345"/>
    <mergeCell ref="AP345:AS345"/>
    <mergeCell ref="AT345:AU345"/>
    <mergeCell ref="AV345:AY345"/>
    <mergeCell ref="AZ345:BC345"/>
    <mergeCell ref="BD345:BF345"/>
    <mergeCell ref="BG345:BI345"/>
    <mergeCell ref="E342:F342"/>
    <mergeCell ref="G342:I342"/>
    <mergeCell ref="J342:L342"/>
    <mergeCell ref="M342:P342"/>
    <mergeCell ref="Q342:Z342"/>
    <mergeCell ref="AA342:AC342"/>
    <mergeCell ref="AD342:AF342"/>
    <mergeCell ref="AG342:AJ342"/>
    <mergeCell ref="AK342:AM342"/>
    <mergeCell ref="AN342:AO342"/>
    <mergeCell ref="AP342:AS342"/>
    <mergeCell ref="AT342:AU342"/>
    <mergeCell ref="AV342:AY342"/>
    <mergeCell ref="AZ342:BC342"/>
    <mergeCell ref="BD342:BF342"/>
    <mergeCell ref="BG342:BI342"/>
    <mergeCell ref="E343:F343"/>
    <mergeCell ref="G343:I343"/>
    <mergeCell ref="J343:L343"/>
    <mergeCell ref="M343:P343"/>
    <mergeCell ref="Q343:Z343"/>
    <mergeCell ref="AA343:AC343"/>
    <mergeCell ref="AD343:AF343"/>
    <mergeCell ref="AG343:AJ343"/>
    <mergeCell ref="AK343:AM343"/>
    <mergeCell ref="AN343:AO343"/>
    <mergeCell ref="AP343:AS343"/>
    <mergeCell ref="AT343:AU343"/>
    <mergeCell ref="AV343:AY343"/>
    <mergeCell ref="AZ343:BC343"/>
    <mergeCell ref="BD343:BF343"/>
    <mergeCell ref="BG343:BI343"/>
    <mergeCell ref="E340:F340"/>
    <mergeCell ref="G340:I340"/>
    <mergeCell ref="J340:L340"/>
    <mergeCell ref="M340:P340"/>
    <mergeCell ref="Q340:Z340"/>
    <mergeCell ref="AA340:AC340"/>
    <mergeCell ref="AD340:AF340"/>
    <mergeCell ref="AG340:AJ340"/>
    <mergeCell ref="AK340:AM340"/>
    <mergeCell ref="AN340:AO340"/>
    <mergeCell ref="AP340:AS340"/>
    <mergeCell ref="AT340:AU340"/>
    <mergeCell ref="AV340:AY340"/>
    <mergeCell ref="AZ340:BC340"/>
    <mergeCell ref="BD340:BF340"/>
    <mergeCell ref="BG340:BI340"/>
    <mergeCell ref="E341:F341"/>
    <mergeCell ref="G341:I341"/>
    <mergeCell ref="J341:L341"/>
    <mergeCell ref="M341:P341"/>
    <mergeCell ref="Q341:Z341"/>
    <mergeCell ref="AA341:AC341"/>
    <mergeCell ref="AD341:AF341"/>
    <mergeCell ref="AG341:AJ341"/>
    <mergeCell ref="AK341:AM341"/>
    <mergeCell ref="AN341:AO341"/>
    <mergeCell ref="AP341:AS341"/>
    <mergeCell ref="AT341:AU341"/>
    <mergeCell ref="AV341:AY341"/>
    <mergeCell ref="AZ341:BC341"/>
    <mergeCell ref="BD341:BF341"/>
    <mergeCell ref="BG341:BI341"/>
    <mergeCell ref="E338:F338"/>
    <mergeCell ref="G338:I338"/>
    <mergeCell ref="J338:L338"/>
    <mergeCell ref="M338:P338"/>
    <mergeCell ref="Q338:Z338"/>
    <mergeCell ref="AA338:AC338"/>
    <mergeCell ref="AD338:AF338"/>
    <mergeCell ref="AG338:AJ338"/>
    <mergeCell ref="AK338:AM338"/>
    <mergeCell ref="AN338:AO338"/>
    <mergeCell ref="AP338:AS338"/>
    <mergeCell ref="AT338:AU338"/>
    <mergeCell ref="AV338:AY338"/>
    <mergeCell ref="AZ338:BC338"/>
    <mergeCell ref="BD338:BF338"/>
    <mergeCell ref="BG338:BI338"/>
    <mergeCell ref="E339:F339"/>
    <mergeCell ref="G339:I339"/>
    <mergeCell ref="J339:L339"/>
    <mergeCell ref="M339:P339"/>
    <mergeCell ref="Q339:Z339"/>
    <mergeCell ref="AA339:AC339"/>
    <mergeCell ref="AD339:AF339"/>
    <mergeCell ref="AG339:AJ339"/>
    <mergeCell ref="AK339:AM339"/>
    <mergeCell ref="AN339:AO339"/>
    <mergeCell ref="AP339:AS339"/>
    <mergeCell ref="AT339:AU339"/>
    <mergeCell ref="AV339:AY339"/>
    <mergeCell ref="AZ339:BC339"/>
    <mergeCell ref="BD339:BF339"/>
    <mergeCell ref="BG339:BI339"/>
    <mergeCell ref="E336:F336"/>
    <mergeCell ref="G336:I336"/>
    <mergeCell ref="J336:L336"/>
    <mergeCell ref="M336:P336"/>
    <mergeCell ref="Q336:Z336"/>
    <mergeCell ref="AA336:AC336"/>
    <mergeCell ref="AD336:AF336"/>
    <mergeCell ref="AG336:AJ336"/>
    <mergeCell ref="AK336:AM336"/>
    <mergeCell ref="AN336:AO336"/>
    <mergeCell ref="AP336:AS336"/>
    <mergeCell ref="AT336:AU336"/>
    <mergeCell ref="AV336:AY336"/>
    <mergeCell ref="AZ336:BC336"/>
    <mergeCell ref="BD336:BF336"/>
    <mergeCell ref="BG336:BI336"/>
    <mergeCell ref="E337:F337"/>
    <mergeCell ref="G337:I337"/>
    <mergeCell ref="J337:L337"/>
    <mergeCell ref="M337:P337"/>
    <mergeCell ref="Q337:Z337"/>
    <mergeCell ref="AA337:AC337"/>
    <mergeCell ref="AD337:AF337"/>
    <mergeCell ref="AG337:AJ337"/>
    <mergeCell ref="AK337:AM337"/>
    <mergeCell ref="AN337:AO337"/>
    <mergeCell ref="AP337:AS337"/>
    <mergeCell ref="AT337:AU337"/>
    <mergeCell ref="AV337:AY337"/>
    <mergeCell ref="AZ337:BC337"/>
    <mergeCell ref="BD337:BF337"/>
    <mergeCell ref="BG337:BI337"/>
    <mergeCell ref="E334:F334"/>
    <mergeCell ref="G334:I334"/>
    <mergeCell ref="J334:L334"/>
    <mergeCell ref="M334:P334"/>
    <mergeCell ref="Q334:Z334"/>
    <mergeCell ref="AA334:AC334"/>
    <mergeCell ref="AD334:AF334"/>
    <mergeCell ref="AG334:AJ334"/>
    <mergeCell ref="AK334:AM334"/>
    <mergeCell ref="AN334:AO334"/>
    <mergeCell ref="AP334:AS334"/>
    <mergeCell ref="AT334:AU334"/>
    <mergeCell ref="AV334:AY334"/>
    <mergeCell ref="AZ334:BC334"/>
    <mergeCell ref="BD334:BF334"/>
    <mergeCell ref="BG334:BI334"/>
    <mergeCell ref="E335:F335"/>
    <mergeCell ref="G335:I335"/>
    <mergeCell ref="J335:L335"/>
    <mergeCell ref="M335:P335"/>
    <mergeCell ref="Q335:Z335"/>
    <mergeCell ref="AA335:AC335"/>
    <mergeCell ref="AD335:AF335"/>
    <mergeCell ref="AG335:AJ335"/>
    <mergeCell ref="AK335:AM335"/>
    <mergeCell ref="AN335:AO335"/>
    <mergeCell ref="AP335:AS335"/>
    <mergeCell ref="AT335:AU335"/>
    <mergeCell ref="AV335:AY335"/>
    <mergeCell ref="AZ335:BC335"/>
    <mergeCell ref="BD335:BF335"/>
    <mergeCell ref="BG335:BI335"/>
    <mergeCell ref="E332:F332"/>
    <mergeCell ref="G332:I332"/>
    <mergeCell ref="J332:L332"/>
    <mergeCell ref="M332:P332"/>
    <mergeCell ref="Q332:Z332"/>
    <mergeCell ref="AA332:AC332"/>
    <mergeCell ref="AD332:AF332"/>
    <mergeCell ref="AG332:AJ332"/>
    <mergeCell ref="AK332:AM332"/>
    <mergeCell ref="AN332:AO332"/>
    <mergeCell ref="AP332:AS332"/>
    <mergeCell ref="AT332:AU332"/>
    <mergeCell ref="AV332:AY332"/>
    <mergeCell ref="AZ332:BC332"/>
    <mergeCell ref="BD332:BF332"/>
    <mergeCell ref="BG332:BI332"/>
    <mergeCell ref="E333:F333"/>
    <mergeCell ref="G333:I333"/>
    <mergeCell ref="J333:L333"/>
    <mergeCell ref="M333:P333"/>
    <mergeCell ref="Q333:Z333"/>
    <mergeCell ref="AA333:AC333"/>
    <mergeCell ref="AD333:AF333"/>
    <mergeCell ref="AG333:AJ333"/>
    <mergeCell ref="AK333:AM333"/>
    <mergeCell ref="AN333:AO333"/>
    <mergeCell ref="AP333:AS333"/>
    <mergeCell ref="AT333:AU333"/>
    <mergeCell ref="AV333:AY333"/>
    <mergeCell ref="AZ333:BC333"/>
    <mergeCell ref="BD333:BF333"/>
    <mergeCell ref="BG333:BI333"/>
    <mergeCell ref="E330:F330"/>
    <mergeCell ref="G330:I330"/>
    <mergeCell ref="J330:L330"/>
    <mergeCell ref="M330:P330"/>
    <mergeCell ref="Q330:Z330"/>
    <mergeCell ref="AA330:AC330"/>
    <mergeCell ref="AD330:AF330"/>
    <mergeCell ref="AG330:AJ330"/>
    <mergeCell ref="AK330:AM330"/>
    <mergeCell ref="AN330:AO330"/>
    <mergeCell ref="AP330:AS330"/>
    <mergeCell ref="AT330:AU330"/>
    <mergeCell ref="AV330:AY330"/>
    <mergeCell ref="AZ330:BC330"/>
    <mergeCell ref="BD330:BF330"/>
    <mergeCell ref="BG330:BI330"/>
    <mergeCell ref="E331:F331"/>
    <mergeCell ref="G331:I331"/>
    <mergeCell ref="J331:L331"/>
    <mergeCell ref="M331:P331"/>
    <mergeCell ref="Q331:Z331"/>
    <mergeCell ref="AA331:AC331"/>
    <mergeCell ref="AD331:AF331"/>
    <mergeCell ref="AG331:AJ331"/>
    <mergeCell ref="AK331:AM331"/>
    <mergeCell ref="AN331:AO331"/>
    <mergeCell ref="AP331:AS331"/>
    <mergeCell ref="AT331:AU331"/>
    <mergeCell ref="AV331:AY331"/>
    <mergeCell ref="AZ331:BC331"/>
    <mergeCell ref="BD331:BF331"/>
    <mergeCell ref="BG331:BI331"/>
    <mergeCell ref="E328:F328"/>
    <mergeCell ref="G328:I328"/>
    <mergeCell ref="J328:L328"/>
    <mergeCell ref="M328:P328"/>
    <mergeCell ref="Q328:Z328"/>
    <mergeCell ref="AA328:AC328"/>
    <mergeCell ref="AD328:AF328"/>
    <mergeCell ref="AG328:AJ328"/>
    <mergeCell ref="AK328:AM328"/>
    <mergeCell ref="AN328:AO328"/>
    <mergeCell ref="AP328:AS328"/>
    <mergeCell ref="AT328:AU328"/>
    <mergeCell ref="AV328:AY328"/>
    <mergeCell ref="AZ328:BC328"/>
    <mergeCell ref="BD328:BF328"/>
    <mergeCell ref="BG328:BI328"/>
    <mergeCell ref="E329:F329"/>
    <mergeCell ref="G329:I329"/>
    <mergeCell ref="J329:L329"/>
    <mergeCell ref="M329:P329"/>
    <mergeCell ref="Q329:Z329"/>
    <mergeCell ref="AA329:AC329"/>
    <mergeCell ref="AD329:AF329"/>
    <mergeCell ref="AG329:AJ329"/>
    <mergeCell ref="AK329:AM329"/>
    <mergeCell ref="AN329:AO329"/>
    <mergeCell ref="AP329:AS329"/>
    <mergeCell ref="AT329:AU329"/>
    <mergeCell ref="AV329:AY329"/>
    <mergeCell ref="AZ329:BC329"/>
    <mergeCell ref="BD329:BF329"/>
    <mergeCell ref="BG329:BI329"/>
    <mergeCell ref="E326:F326"/>
    <mergeCell ref="G326:I326"/>
    <mergeCell ref="J326:L326"/>
    <mergeCell ref="M326:P326"/>
    <mergeCell ref="Q326:Z326"/>
    <mergeCell ref="AA326:AC326"/>
    <mergeCell ref="AD326:AF326"/>
    <mergeCell ref="AG326:AJ326"/>
    <mergeCell ref="AK326:AM326"/>
    <mergeCell ref="AN326:AO326"/>
    <mergeCell ref="AP326:AS326"/>
    <mergeCell ref="AT326:AU326"/>
    <mergeCell ref="AV326:AY326"/>
    <mergeCell ref="AZ326:BC326"/>
    <mergeCell ref="BD326:BF326"/>
    <mergeCell ref="BG326:BI326"/>
    <mergeCell ref="E327:F327"/>
    <mergeCell ref="G327:I327"/>
    <mergeCell ref="J327:L327"/>
    <mergeCell ref="M327:P327"/>
    <mergeCell ref="Q327:Z327"/>
    <mergeCell ref="AA327:AC327"/>
    <mergeCell ref="AD327:AF327"/>
    <mergeCell ref="AG327:AJ327"/>
    <mergeCell ref="AK327:AM327"/>
    <mergeCell ref="AN327:AO327"/>
    <mergeCell ref="AP327:AS327"/>
    <mergeCell ref="AT327:AU327"/>
    <mergeCell ref="AV327:AY327"/>
    <mergeCell ref="AZ327:BC327"/>
    <mergeCell ref="BD327:BF327"/>
    <mergeCell ref="BG327:BI327"/>
    <mergeCell ref="E324:F324"/>
    <mergeCell ref="G324:I324"/>
    <mergeCell ref="J324:L324"/>
    <mergeCell ref="M324:P324"/>
    <mergeCell ref="Q324:Z324"/>
    <mergeCell ref="AA324:AC324"/>
    <mergeCell ref="AD324:AF324"/>
    <mergeCell ref="AG324:AJ324"/>
    <mergeCell ref="AK324:AM324"/>
    <mergeCell ref="AN324:AO324"/>
    <mergeCell ref="AP324:AS324"/>
    <mergeCell ref="AT324:AU324"/>
    <mergeCell ref="AV324:AY324"/>
    <mergeCell ref="AZ324:BC324"/>
    <mergeCell ref="BD324:BF324"/>
    <mergeCell ref="BG324:BI324"/>
    <mergeCell ref="E325:F325"/>
    <mergeCell ref="G325:I325"/>
    <mergeCell ref="J325:L325"/>
    <mergeCell ref="M325:P325"/>
    <mergeCell ref="Q325:Z325"/>
    <mergeCell ref="AA325:AC325"/>
    <mergeCell ref="AD325:AF325"/>
    <mergeCell ref="AG325:AJ325"/>
    <mergeCell ref="AK325:AM325"/>
    <mergeCell ref="AN325:AO325"/>
    <mergeCell ref="AP325:AS325"/>
    <mergeCell ref="AT325:AU325"/>
    <mergeCell ref="AV325:AY325"/>
    <mergeCell ref="AZ325:BC325"/>
    <mergeCell ref="BD325:BF325"/>
    <mergeCell ref="BG325:BI325"/>
    <mergeCell ref="E322:F322"/>
    <mergeCell ref="G322:I322"/>
    <mergeCell ref="J322:L322"/>
    <mergeCell ref="M322:P322"/>
    <mergeCell ref="Q322:Z322"/>
    <mergeCell ref="AA322:AC322"/>
    <mergeCell ref="AD322:AF322"/>
    <mergeCell ref="AG322:AJ322"/>
    <mergeCell ref="AK322:AM322"/>
    <mergeCell ref="AN322:AO322"/>
    <mergeCell ref="AP322:AS322"/>
    <mergeCell ref="AT322:AU322"/>
    <mergeCell ref="AV322:AY322"/>
    <mergeCell ref="AZ322:BC322"/>
    <mergeCell ref="BD322:BF322"/>
    <mergeCell ref="BG322:BI322"/>
    <mergeCell ref="E323:F323"/>
    <mergeCell ref="G323:I323"/>
    <mergeCell ref="J323:L323"/>
    <mergeCell ref="M323:P323"/>
    <mergeCell ref="Q323:Z323"/>
    <mergeCell ref="AA323:AC323"/>
    <mergeCell ref="AD323:AF323"/>
    <mergeCell ref="AG323:AJ323"/>
    <mergeCell ref="AK323:AM323"/>
    <mergeCell ref="AN323:AO323"/>
    <mergeCell ref="AP323:AS323"/>
    <mergeCell ref="AT323:AU323"/>
    <mergeCell ref="AV323:AY323"/>
    <mergeCell ref="AZ323:BC323"/>
    <mergeCell ref="BD323:BF323"/>
    <mergeCell ref="BG323:BI323"/>
    <mergeCell ref="E320:F320"/>
    <mergeCell ref="G320:I320"/>
    <mergeCell ref="J320:L320"/>
    <mergeCell ref="M320:P320"/>
    <mergeCell ref="Q320:Z320"/>
    <mergeCell ref="AA320:AC320"/>
    <mergeCell ref="AD320:AF320"/>
    <mergeCell ref="AG320:AJ320"/>
    <mergeCell ref="AK320:AM320"/>
    <mergeCell ref="AN320:AO320"/>
    <mergeCell ref="AP320:AS320"/>
    <mergeCell ref="AT320:AU320"/>
    <mergeCell ref="AV320:AY320"/>
    <mergeCell ref="AZ320:BC320"/>
    <mergeCell ref="BD320:BF320"/>
    <mergeCell ref="BG320:BI320"/>
    <mergeCell ref="E321:F321"/>
    <mergeCell ref="G321:I321"/>
    <mergeCell ref="J321:L321"/>
    <mergeCell ref="M321:P321"/>
    <mergeCell ref="Q321:Z321"/>
    <mergeCell ref="AA321:AC321"/>
    <mergeCell ref="AD321:AF321"/>
    <mergeCell ref="AG321:AJ321"/>
    <mergeCell ref="AK321:AM321"/>
    <mergeCell ref="AN321:AO321"/>
    <mergeCell ref="AP321:AS321"/>
    <mergeCell ref="AT321:AU321"/>
    <mergeCell ref="AV321:AY321"/>
    <mergeCell ref="AZ321:BC321"/>
    <mergeCell ref="BD321:BF321"/>
    <mergeCell ref="BG321:BI321"/>
    <mergeCell ref="E318:F318"/>
    <mergeCell ref="G318:I318"/>
    <mergeCell ref="J318:L318"/>
    <mergeCell ref="M318:P318"/>
    <mergeCell ref="Q318:Z318"/>
    <mergeCell ref="AA318:AC318"/>
    <mergeCell ref="AD318:AF318"/>
    <mergeCell ref="AG318:AJ318"/>
    <mergeCell ref="AK318:AM318"/>
    <mergeCell ref="AN318:AO318"/>
    <mergeCell ref="AP318:AS318"/>
    <mergeCell ref="AT318:AU318"/>
    <mergeCell ref="AV318:AY318"/>
    <mergeCell ref="AZ318:BC318"/>
    <mergeCell ref="BD318:BF318"/>
    <mergeCell ref="BG318:BI318"/>
    <mergeCell ref="E319:F319"/>
    <mergeCell ref="G319:I319"/>
    <mergeCell ref="J319:L319"/>
    <mergeCell ref="M319:P319"/>
    <mergeCell ref="Q319:Z319"/>
    <mergeCell ref="AA319:AC319"/>
    <mergeCell ref="AD319:AF319"/>
    <mergeCell ref="AG319:AJ319"/>
    <mergeCell ref="AK319:AM319"/>
    <mergeCell ref="AN319:AO319"/>
    <mergeCell ref="AP319:AS319"/>
    <mergeCell ref="AT319:AU319"/>
    <mergeCell ref="AV319:AY319"/>
    <mergeCell ref="AZ319:BC319"/>
    <mergeCell ref="BD319:BF319"/>
    <mergeCell ref="BG319:BI319"/>
    <mergeCell ref="E316:F316"/>
    <mergeCell ref="G316:I316"/>
    <mergeCell ref="J316:L316"/>
    <mergeCell ref="M316:P316"/>
    <mergeCell ref="Q316:Z316"/>
    <mergeCell ref="AA316:AC316"/>
    <mergeCell ref="AD316:AF316"/>
    <mergeCell ref="AG316:AJ316"/>
    <mergeCell ref="AK316:AM316"/>
    <mergeCell ref="AN316:AO316"/>
    <mergeCell ref="AP316:AS316"/>
    <mergeCell ref="AT316:AU316"/>
    <mergeCell ref="AV316:AY316"/>
    <mergeCell ref="AZ316:BC316"/>
    <mergeCell ref="BD316:BF316"/>
    <mergeCell ref="BG316:BI316"/>
    <mergeCell ref="E317:F317"/>
    <mergeCell ref="G317:I317"/>
    <mergeCell ref="J317:L317"/>
    <mergeCell ref="M317:P317"/>
    <mergeCell ref="Q317:Z317"/>
    <mergeCell ref="AA317:AC317"/>
    <mergeCell ref="AD317:AF317"/>
    <mergeCell ref="AG317:AJ317"/>
    <mergeCell ref="AK317:AM317"/>
    <mergeCell ref="AN317:AO317"/>
    <mergeCell ref="AP317:AS317"/>
    <mergeCell ref="AT317:AU317"/>
    <mergeCell ref="AV317:AY317"/>
    <mergeCell ref="AZ317:BC317"/>
    <mergeCell ref="BD317:BF317"/>
    <mergeCell ref="BG317:BI317"/>
    <mergeCell ref="E314:F314"/>
    <mergeCell ref="G314:I314"/>
    <mergeCell ref="J314:L314"/>
    <mergeCell ref="M314:P314"/>
    <mergeCell ref="Q314:Z314"/>
    <mergeCell ref="AA314:AC314"/>
    <mergeCell ref="AD314:AF314"/>
    <mergeCell ref="AG314:AJ314"/>
    <mergeCell ref="AK314:AM314"/>
    <mergeCell ref="AN314:AO314"/>
    <mergeCell ref="AP314:AS314"/>
    <mergeCell ref="AT314:AU314"/>
    <mergeCell ref="AV314:AY314"/>
    <mergeCell ref="AZ314:BC314"/>
    <mergeCell ref="BD314:BF314"/>
    <mergeCell ref="BG314:BI314"/>
    <mergeCell ref="E315:F315"/>
    <mergeCell ref="G315:I315"/>
    <mergeCell ref="J315:L315"/>
    <mergeCell ref="M315:P315"/>
    <mergeCell ref="Q315:Z315"/>
    <mergeCell ref="AA315:AC315"/>
    <mergeCell ref="AD315:AF315"/>
    <mergeCell ref="AG315:AJ315"/>
    <mergeCell ref="AK315:AM315"/>
    <mergeCell ref="AN315:AO315"/>
    <mergeCell ref="AP315:AS315"/>
    <mergeCell ref="AT315:AU315"/>
    <mergeCell ref="AV315:AY315"/>
    <mergeCell ref="AZ315:BC315"/>
    <mergeCell ref="BD315:BF315"/>
    <mergeCell ref="BG315:BI315"/>
    <mergeCell ref="E312:F312"/>
    <mergeCell ref="G312:I312"/>
    <mergeCell ref="J312:L312"/>
    <mergeCell ref="M312:P312"/>
    <mergeCell ref="Q312:Z312"/>
    <mergeCell ref="AA312:AC312"/>
    <mergeCell ref="AD312:AF312"/>
    <mergeCell ref="AG312:AJ312"/>
    <mergeCell ref="AK312:AM312"/>
    <mergeCell ref="AN312:AO312"/>
    <mergeCell ref="AP312:AS312"/>
    <mergeCell ref="AT312:AU312"/>
    <mergeCell ref="AV312:AY312"/>
    <mergeCell ref="AZ312:BC312"/>
    <mergeCell ref="BD312:BF312"/>
    <mergeCell ref="BG312:BI312"/>
    <mergeCell ref="E313:F313"/>
    <mergeCell ref="G313:I313"/>
    <mergeCell ref="J313:L313"/>
    <mergeCell ref="M313:P313"/>
    <mergeCell ref="Q313:Z313"/>
    <mergeCell ref="AA313:AC313"/>
    <mergeCell ref="AD313:AF313"/>
    <mergeCell ref="AG313:AJ313"/>
    <mergeCell ref="AK313:AM313"/>
    <mergeCell ref="AN313:AO313"/>
    <mergeCell ref="AP313:AS313"/>
    <mergeCell ref="AT313:AU313"/>
    <mergeCell ref="AV313:AY313"/>
    <mergeCell ref="AZ313:BC313"/>
    <mergeCell ref="BD313:BF313"/>
    <mergeCell ref="BG313:BI313"/>
    <mergeCell ref="E310:F310"/>
    <mergeCell ref="G310:I310"/>
    <mergeCell ref="J310:L310"/>
    <mergeCell ref="M310:P310"/>
    <mergeCell ref="Q310:Z310"/>
    <mergeCell ref="AA310:AC310"/>
    <mergeCell ref="AD310:AF310"/>
    <mergeCell ref="AG310:AJ310"/>
    <mergeCell ref="AK310:AM310"/>
    <mergeCell ref="AN310:AO310"/>
    <mergeCell ref="AP310:AS310"/>
    <mergeCell ref="AT310:AU310"/>
    <mergeCell ref="AV310:AY310"/>
    <mergeCell ref="AZ310:BC310"/>
    <mergeCell ref="BD310:BF310"/>
    <mergeCell ref="BG310:BI310"/>
    <mergeCell ref="E311:F311"/>
    <mergeCell ref="G311:I311"/>
    <mergeCell ref="J311:L311"/>
    <mergeCell ref="M311:P311"/>
    <mergeCell ref="Q311:Z311"/>
    <mergeCell ref="AA311:AC311"/>
    <mergeCell ref="AD311:AF311"/>
    <mergeCell ref="AG311:AJ311"/>
    <mergeCell ref="AK311:AM311"/>
    <mergeCell ref="AN311:AO311"/>
    <mergeCell ref="AP311:AS311"/>
    <mergeCell ref="AT311:AU311"/>
    <mergeCell ref="AV311:AY311"/>
    <mergeCell ref="AZ311:BC311"/>
    <mergeCell ref="BD311:BF311"/>
    <mergeCell ref="BG311:BI311"/>
    <mergeCell ref="E308:F308"/>
    <mergeCell ref="G308:I308"/>
    <mergeCell ref="J308:L308"/>
    <mergeCell ref="M308:P308"/>
    <mergeCell ref="Q308:Z308"/>
    <mergeCell ref="AA308:AC308"/>
    <mergeCell ref="AD308:AF308"/>
    <mergeCell ref="AG308:AJ308"/>
    <mergeCell ref="AK308:AM308"/>
    <mergeCell ref="AN308:AO308"/>
    <mergeCell ref="AP308:AS308"/>
    <mergeCell ref="AT308:AU308"/>
    <mergeCell ref="AV308:AY308"/>
    <mergeCell ref="AZ308:BC308"/>
    <mergeCell ref="BD308:BF308"/>
    <mergeCell ref="BG308:BI308"/>
    <mergeCell ref="E309:F309"/>
    <mergeCell ref="G309:I309"/>
    <mergeCell ref="J309:L309"/>
    <mergeCell ref="M309:P309"/>
    <mergeCell ref="Q309:Z309"/>
    <mergeCell ref="AA309:AC309"/>
    <mergeCell ref="AD309:AF309"/>
    <mergeCell ref="AG309:AJ309"/>
    <mergeCell ref="AK309:AM309"/>
    <mergeCell ref="AN309:AO309"/>
    <mergeCell ref="AP309:AS309"/>
    <mergeCell ref="AT309:AU309"/>
    <mergeCell ref="AV309:AY309"/>
    <mergeCell ref="AZ309:BC309"/>
    <mergeCell ref="BD309:BF309"/>
    <mergeCell ref="BG309:BI309"/>
    <mergeCell ref="E306:F306"/>
    <mergeCell ref="G306:I306"/>
    <mergeCell ref="J306:L306"/>
    <mergeCell ref="M306:P306"/>
    <mergeCell ref="Q306:Z306"/>
    <mergeCell ref="AA306:AC306"/>
    <mergeCell ref="AD306:AF306"/>
    <mergeCell ref="AG306:AJ306"/>
    <mergeCell ref="AK306:AM306"/>
    <mergeCell ref="AN306:AO306"/>
    <mergeCell ref="AP306:AS306"/>
    <mergeCell ref="AT306:AU306"/>
    <mergeCell ref="AV306:AY306"/>
    <mergeCell ref="AZ306:BC306"/>
    <mergeCell ref="BD306:BF306"/>
    <mergeCell ref="BG306:BI306"/>
    <mergeCell ref="E307:F307"/>
    <mergeCell ref="G307:I307"/>
    <mergeCell ref="J307:L307"/>
    <mergeCell ref="M307:P307"/>
    <mergeCell ref="Q307:Z307"/>
    <mergeCell ref="AA307:AC307"/>
    <mergeCell ref="AD307:AF307"/>
    <mergeCell ref="AG307:AJ307"/>
    <mergeCell ref="AK307:AM307"/>
    <mergeCell ref="AN307:AO307"/>
    <mergeCell ref="AP307:AS307"/>
    <mergeCell ref="AT307:AU307"/>
    <mergeCell ref="AV307:AY307"/>
    <mergeCell ref="AZ307:BC307"/>
    <mergeCell ref="BD307:BF307"/>
    <mergeCell ref="BG307:BI307"/>
    <mergeCell ref="E304:F304"/>
    <mergeCell ref="G304:I304"/>
    <mergeCell ref="J304:L304"/>
    <mergeCell ref="M304:P304"/>
    <mergeCell ref="Q304:Z304"/>
    <mergeCell ref="AA304:AC304"/>
    <mergeCell ref="AD304:AF304"/>
    <mergeCell ref="AG304:AJ304"/>
    <mergeCell ref="AK304:AM304"/>
    <mergeCell ref="AN304:AO304"/>
    <mergeCell ref="AP304:AS304"/>
    <mergeCell ref="AT304:AU304"/>
    <mergeCell ref="AV304:AY304"/>
    <mergeCell ref="AZ304:BC304"/>
    <mergeCell ref="BD304:BF304"/>
    <mergeCell ref="BG304:BI304"/>
    <mergeCell ref="E305:F305"/>
    <mergeCell ref="G305:I305"/>
    <mergeCell ref="J305:L305"/>
    <mergeCell ref="M305:P305"/>
    <mergeCell ref="Q305:Z305"/>
    <mergeCell ref="AA305:AC305"/>
    <mergeCell ref="AD305:AF305"/>
    <mergeCell ref="AG305:AJ305"/>
    <mergeCell ref="AK305:AM305"/>
    <mergeCell ref="AN305:AO305"/>
    <mergeCell ref="AP305:AS305"/>
    <mergeCell ref="AT305:AU305"/>
    <mergeCell ref="AV305:AY305"/>
    <mergeCell ref="AZ305:BC305"/>
    <mergeCell ref="BD305:BF305"/>
    <mergeCell ref="BG305:BI305"/>
    <mergeCell ref="E302:F302"/>
    <mergeCell ref="G302:I302"/>
    <mergeCell ref="J302:L302"/>
    <mergeCell ref="M302:P302"/>
    <mergeCell ref="Q302:Z302"/>
    <mergeCell ref="AA302:AC302"/>
    <mergeCell ref="AD302:AF302"/>
    <mergeCell ref="AG302:AJ302"/>
    <mergeCell ref="AK302:AM302"/>
    <mergeCell ref="AN302:AO302"/>
    <mergeCell ref="AP302:AS302"/>
    <mergeCell ref="AT302:AU302"/>
    <mergeCell ref="AV302:AY302"/>
    <mergeCell ref="AZ302:BC302"/>
    <mergeCell ref="BD302:BF302"/>
    <mergeCell ref="BG302:BI302"/>
    <mergeCell ref="E303:F303"/>
    <mergeCell ref="G303:I303"/>
    <mergeCell ref="J303:L303"/>
    <mergeCell ref="M303:P303"/>
    <mergeCell ref="Q303:Z303"/>
    <mergeCell ref="AA303:AC303"/>
    <mergeCell ref="AD303:AF303"/>
    <mergeCell ref="AG303:AJ303"/>
    <mergeCell ref="AK303:AM303"/>
    <mergeCell ref="AN303:AO303"/>
    <mergeCell ref="AP303:AS303"/>
    <mergeCell ref="AT303:AU303"/>
    <mergeCell ref="AV303:AY303"/>
    <mergeCell ref="AZ303:BC303"/>
    <mergeCell ref="BD303:BF303"/>
    <mergeCell ref="BG303:BI303"/>
    <mergeCell ref="E300:F300"/>
    <mergeCell ref="G300:I300"/>
    <mergeCell ref="J300:L300"/>
    <mergeCell ref="M300:P300"/>
    <mergeCell ref="Q300:Z300"/>
    <mergeCell ref="AA300:AC300"/>
    <mergeCell ref="AD300:AF300"/>
    <mergeCell ref="AG300:AJ300"/>
    <mergeCell ref="AK300:AM300"/>
    <mergeCell ref="AN300:AO300"/>
    <mergeCell ref="AP300:AS300"/>
    <mergeCell ref="AT300:AU300"/>
    <mergeCell ref="AV300:AY300"/>
    <mergeCell ref="AZ300:BC300"/>
    <mergeCell ref="BD300:BF300"/>
    <mergeCell ref="BG300:BI300"/>
    <mergeCell ref="E301:F301"/>
    <mergeCell ref="G301:I301"/>
    <mergeCell ref="J301:L301"/>
    <mergeCell ref="M301:P301"/>
    <mergeCell ref="Q301:Z301"/>
    <mergeCell ref="AA301:AC301"/>
    <mergeCell ref="AD301:AF301"/>
    <mergeCell ref="AG301:AJ301"/>
    <mergeCell ref="AK301:AM301"/>
    <mergeCell ref="AN301:AO301"/>
    <mergeCell ref="AP301:AS301"/>
    <mergeCell ref="AT301:AU301"/>
    <mergeCell ref="AV301:AY301"/>
    <mergeCell ref="AZ301:BC301"/>
    <mergeCell ref="BD301:BF301"/>
    <mergeCell ref="BG301:BI301"/>
    <mergeCell ref="E298:F298"/>
    <mergeCell ref="G298:I298"/>
    <mergeCell ref="J298:L298"/>
    <mergeCell ref="M298:P298"/>
    <mergeCell ref="Q298:Z298"/>
    <mergeCell ref="AA298:AC298"/>
    <mergeCell ref="AD298:AF298"/>
    <mergeCell ref="AG298:AJ298"/>
    <mergeCell ref="AK298:AM298"/>
    <mergeCell ref="AN298:AO298"/>
    <mergeCell ref="AP298:AS298"/>
    <mergeCell ref="AT298:AU298"/>
    <mergeCell ref="AV298:AY298"/>
    <mergeCell ref="AZ298:BC298"/>
    <mergeCell ref="BD298:BF298"/>
    <mergeCell ref="BG298:BI298"/>
    <mergeCell ref="E299:F299"/>
    <mergeCell ref="G299:I299"/>
    <mergeCell ref="J299:L299"/>
    <mergeCell ref="M299:P299"/>
    <mergeCell ref="Q299:Z299"/>
    <mergeCell ref="AA299:AC299"/>
    <mergeCell ref="AD299:AF299"/>
    <mergeCell ref="AG299:AJ299"/>
    <mergeCell ref="AK299:AM299"/>
    <mergeCell ref="AN299:AO299"/>
    <mergeCell ref="AP299:AS299"/>
    <mergeCell ref="AT299:AU299"/>
    <mergeCell ref="AV299:AY299"/>
    <mergeCell ref="AZ299:BC299"/>
    <mergeCell ref="BD299:BF299"/>
    <mergeCell ref="BG299:BI299"/>
    <mergeCell ref="E296:F296"/>
    <mergeCell ref="G296:I296"/>
    <mergeCell ref="J296:L296"/>
    <mergeCell ref="M296:P296"/>
    <mergeCell ref="Q296:Z296"/>
    <mergeCell ref="AA296:AC296"/>
    <mergeCell ref="AD296:AF296"/>
    <mergeCell ref="AG296:AJ296"/>
    <mergeCell ref="AK296:AM296"/>
    <mergeCell ref="AN296:AO296"/>
    <mergeCell ref="AP296:AS296"/>
    <mergeCell ref="AT296:AU296"/>
    <mergeCell ref="AV296:AY296"/>
    <mergeCell ref="AZ296:BC296"/>
    <mergeCell ref="BD296:BF296"/>
    <mergeCell ref="BG296:BI296"/>
    <mergeCell ref="E297:F297"/>
    <mergeCell ref="G297:I297"/>
    <mergeCell ref="J297:L297"/>
    <mergeCell ref="M297:P297"/>
    <mergeCell ref="Q297:Z297"/>
    <mergeCell ref="AA297:AC297"/>
    <mergeCell ref="AD297:AF297"/>
    <mergeCell ref="AG297:AJ297"/>
    <mergeCell ref="AK297:AM297"/>
    <mergeCell ref="AN297:AO297"/>
    <mergeCell ref="AP297:AS297"/>
    <mergeCell ref="AT297:AU297"/>
    <mergeCell ref="AV297:AY297"/>
    <mergeCell ref="AZ297:BC297"/>
    <mergeCell ref="BD297:BF297"/>
    <mergeCell ref="BG297:BI297"/>
    <mergeCell ref="E294:F294"/>
    <mergeCell ref="G294:I294"/>
    <mergeCell ref="J294:L294"/>
    <mergeCell ref="M294:P294"/>
    <mergeCell ref="Q294:Z294"/>
    <mergeCell ref="AA294:AC294"/>
    <mergeCell ref="AD294:AF294"/>
    <mergeCell ref="AG294:AJ294"/>
    <mergeCell ref="AK294:AM294"/>
    <mergeCell ref="AN294:AO294"/>
    <mergeCell ref="AP294:AS294"/>
    <mergeCell ref="AT294:AU294"/>
    <mergeCell ref="AV294:AY294"/>
    <mergeCell ref="AZ294:BC294"/>
    <mergeCell ref="BD294:BF294"/>
    <mergeCell ref="BG294:BI294"/>
    <mergeCell ref="E295:F295"/>
    <mergeCell ref="G295:I295"/>
    <mergeCell ref="J295:L295"/>
    <mergeCell ref="M295:P295"/>
    <mergeCell ref="Q295:Z295"/>
    <mergeCell ref="AA295:AC295"/>
    <mergeCell ref="AD295:AF295"/>
    <mergeCell ref="AG295:AJ295"/>
    <mergeCell ref="AK295:AM295"/>
    <mergeCell ref="AN295:AO295"/>
    <mergeCell ref="AP295:AS295"/>
    <mergeCell ref="AT295:AU295"/>
    <mergeCell ref="AV295:AY295"/>
    <mergeCell ref="AZ295:BC295"/>
    <mergeCell ref="BD295:BF295"/>
    <mergeCell ref="BG295:BI295"/>
    <mergeCell ref="E292:F292"/>
    <mergeCell ref="G292:I292"/>
    <mergeCell ref="J292:L292"/>
    <mergeCell ref="M292:P292"/>
    <mergeCell ref="Q292:Z292"/>
    <mergeCell ref="AA292:AC292"/>
    <mergeCell ref="AD292:AF292"/>
    <mergeCell ref="AG292:AJ292"/>
    <mergeCell ref="AK292:AM292"/>
    <mergeCell ref="AN292:AO292"/>
    <mergeCell ref="AP292:AS292"/>
    <mergeCell ref="AT292:AU292"/>
    <mergeCell ref="AV292:AY292"/>
    <mergeCell ref="AZ292:BC292"/>
    <mergeCell ref="BD292:BF292"/>
    <mergeCell ref="BG292:BI292"/>
    <mergeCell ref="E293:F293"/>
    <mergeCell ref="G293:I293"/>
    <mergeCell ref="J293:L293"/>
    <mergeCell ref="M293:P293"/>
    <mergeCell ref="Q293:Z293"/>
    <mergeCell ref="AA293:AC293"/>
    <mergeCell ref="AD293:AF293"/>
    <mergeCell ref="AG293:AJ293"/>
    <mergeCell ref="AK293:AM293"/>
    <mergeCell ref="AN293:AO293"/>
    <mergeCell ref="AP293:AS293"/>
    <mergeCell ref="AT293:AU293"/>
    <mergeCell ref="AV293:AY293"/>
    <mergeCell ref="AZ293:BC293"/>
    <mergeCell ref="BD293:BF293"/>
    <mergeCell ref="BG293:BI293"/>
    <mergeCell ref="E290:F290"/>
    <mergeCell ref="G290:I290"/>
    <mergeCell ref="J290:L290"/>
    <mergeCell ref="M290:P290"/>
    <mergeCell ref="Q290:Z290"/>
    <mergeCell ref="AA290:AC290"/>
    <mergeCell ref="AD290:AF290"/>
    <mergeCell ref="AG290:AJ290"/>
    <mergeCell ref="AK290:AM290"/>
    <mergeCell ref="AN290:AO290"/>
    <mergeCell ref="AP290:AS290"/>
    <mergeCell ref="AT290:AU290"/>
    <mergeCell ref="AV290:AY290"/>
    <mergeCell ref="AZ290:BC290"/>
    <mergeCell ref="BD290:BF290"/>
    <mergeCell ref="BG290:BI290"/>
    <mergeCell ref="E291:F291"/>
    <mergeCell ref="G291:I291"/>
    <mergeCell ref="J291:L291"/>
    <mergeCell ref="M291:P291"/>
    <mergeCell ref="Q291:Z291"/>
    <mergeCell ref="AA291:AC291"/>
    <mergeCell ref="AD291:AF291"/>
    <mergeCell ref="AG291:AJ291"/>
    <mergeCell ref="AK291:AM291"/>
    <mergeCell ref="AN291:AO291"/>
    <mergeCell ref="AP291:AS291"/>
    <mergeCell ref="AT291:AU291"/>
    <mergeCell ref="AV291:AY291"/>
    <mergeCell ref="AZ291:BC291"/>
    <mergeCell ref="BD291:BF291"/>
    <mergeCell ref="BG291:BI291"/>
    <mergeCell ref="E288:F288"/>
    <mergeCell ref="G288:I288"/>
    <mergeCell ref="J288:L288"/>
    <mergeCell ref="M288:P288"/>
    <mergeCell ref="Q288:Z288"/>
    <mergeCell ref="AA288:AC288"/>
    <mergeCell ref="AD288:AF288"/>
    <mergeCell ref="AG288:AJ288"/>
    <mergeCell ref="AK288:AM288"/>
    <mergeCell ref="AN288:AO288"/>
    <mergeCell ref="AP288:AS288"/>
    <mergeCell ref="AT288:AU288"/>
    <mergeCell ref="AV288:AY288"/>
    <mergeCell ref="AZ288:BC288"/>
    <mergeCell ref="BD288:BF288"/>
    <mergeCell ref="BG288:BI288"/>
    <mergeCell ref="E289:F289"/>
    <mergeCell ref="G289:I289"/>
    <mergeCell ref="J289:L289"/>
    <mergeCell ref="M289:P289"/>
    <mergeCell ref="Q289:Z289"/>
    <mergeCell ref="AA289:AC289"/>
    <mergeCell ref="AD289:AF289"/>
    <mergeCell ref="AG289:AJ289"/>
    <mergeCell ref="AK289:AM289"/>
    <mergeCell ref="AN289:AO289"/>
    <mergeCell ref="AP289:AS289"/>
    <mergeCell ref="AT289:AU289"/>
    <mergeCell ref="AV289:AY289"/>
    <mergeCell ref="AZ289:BC289"/>
    <mergeCell ref="BD289:BF289"/>
    <mergeCell ref="BG289:BI289"/>
    <mergeCell ref="E286:F286"/>
    <mergeCell ref="G286:I286"/>
    <mergeCell ref="J286:L286"/>
    <mergeCell ref="M286:P286"/>
    <mergeCell ref="Q286:Z286"/>
    <mergeCell ref="AA286:AC286"/>
    <mergeCell ref="AD286:AF286"/>
    <mergeCell ref="AG286:AJ286"/>
    <mergeCell ref="AK286:AM286"/>
    <mergeCell ref="AN286:AO286"/>
    <mergeCell ref="AP286:AS286"/>
    <mergeCell ref="AT286:AU286"/>
    <mergeCell ref="AV286:AY286"/>
    <mergeCell ref="AZ286:BC286"/>
    <mergeCell ref="BD286:BF286"/>
    <mergeCell ref="BG286:BI286"/>
    <mergeCell ref="E287:F287"/>
    <mergeCell ref="G287:I287"/>
    <mergeCell ref="J287:L287"/>
    <mergeCell ref="M287:P287"/>
    <mergeCell ref="Q287:Z287"/>
    <mergeCell ref="AA287:AC287"/>
    <mergeCell ref="AD287:AF287"/>
    <mergeCell ref="AG287:AJ287"/>
    <mergeCell ref="AK287:AM287"/>
    <mergeCell ref="AN287:AO287"/>
    <mergeCell ref="AP287:AS287"/>
    <mergeCell ref="AT287:AU287"/>
    <mergeCell ref="AV287:AY287"/>
    <mergeCell ref="AZ287:BC287"/>
    <mergeCell ref="BD287:BF287"/>
    <mergeCell ref="BG287:BI287"/>
    <mergeCell ref="E284:F284"/>
    <mergeCell ref="G284:I284"/>
    <mergeCell ref="J284:L284"/>
    <mergeCell ref="M284:P284"/>
    <mergeCell ref="Q284:Z284"/>
    <mergeCell ref="AA284:AC284"/>
    <mergeCell ref="AD284:AF284"/>
    <mergeCell ref="AG284:AJ284"/>
    <mergeCell ref="AK284:AM284"/>
    <mergeCell ref="AN284:AO284"/>
    <mergeCell ref="AP284:AS284"/>
    <mergeCell ref="AT284:AU284"/>
    <mergeCell ref="AV284:AY284"/>
    <mergeCell ref="AZ284:BC284"/>
    <mergeCell ref="BD284:BF284"/>
    <mergeCell ref="BG284:BI284"/>
    <mergeCell ref="E285:F285"/>
    <mergeCell ref="G285:I285"/>
    <mergeCell ref="J285:L285"/>
    <mergeCell ref="M285:P285"/>
    <mergeCell ref="Q285:Z285"/>
    <mergeCell ref="AA285:AC285"/>
    <mergeCell ref="AD285:AF285"/>
    <mergeCell ref="AG285:AJ285"/>
    <mergeCell ref="AK285:AM285"/>
    <mergeCell ref="AN285:AO285"/>
    <mergeCell ref="AP285:AS285"/>
    <mergeCell ref="AT285:AU285"/>
    <mergeCell ref="AV285:AY285"/>
    <mergeCell ref="AZ285:BC285"/>
    <mergeCell ref="BD285:BF285"/>
    <mergeCell ref="BG285:BI285"/>
    <mergeCell ref="E282:F282"/>
    <mergeCell ref="G282:I282"/>
    <mergeCell ref="J282:L282"/>
    <mergeCell ref="M282:P282"/>
    <mergeCell ref="Q282:Z282"/>
    <mergeCell ref="AA282:AC282"/>
    <mergeCell ref="AD282:AF282"/>
    <mergeCell ref="AG282:AJ282"/>
    <mergeCell ref="AK282:AM282"/>
    <mergeCell ref="AN282:AO282"/>
    <mergeCell ref="AP282:AS282"/>
    <mergeCell ref="AT282:AU282"/>
    <mergeCell ref="AV282:AY282"/>
    <mergeCell ref="AZ282:BC282"/>
    <mergeCell ref="BD282:BF282"/>
    <mergeCell ref="BG282:BI282"/>
    <mergeCell ref="E283:F283"/>
    <mergeCell ref="G283:I283"/>
    <mergeCell ref="J283:L283"/>
    <mergeCell ref="M283:P283"/>
    <mergeCell ref="Q283:Z283"/>
    <mergeCell ref="AA283:AC283"/>
    <mergeCell ref="AD283:AF283"/>
    <mergeCell ref="AG283:AJ283"/>
    <mergeCell ref="AK283:AM283"/>
    <mergeCell ref="AN283:AO283"/>
    <mergeCell ref="AP283:AS283"/>
    <mergeCell ref="AT283:AU283"/>
    <mergeCell ref="AV283:AY283"/>
    <mergeCell ref="AZ283:BC283"/>
    <mergeCell ref="BD283:BF283"/>
    <mergeCell ref="BG283:BI283"/>
    <mergeCell ref="E280:F280"/>
    <mergeCell ref="G280:I280"/>
    <mergeCell ref="J280:L280"/>
    <mergeCell ref="M280:P280"/>
    <mergeCell ref="Q280:Z280"/>
    <mergeCell ref="AA280:AC280"/>
    <mergeCell ref="AD280:AF280"/>
    <mergeCell ref="AG280:AJ280"/>
    <mergeCell ref="AK280:AM280"/>
    <mergeCell ref="AN280:AO280"/>
    <mergeCell ref="AP280:AS280"/>
    <mergeCell ref="AT280:AU280"/>
    <mergeCell ref="AV280:AY280"/>
    <mergeCell ref="AZ280:BC280"/>
    <mergeCell ref="BD280:BF280"/>
    <mergeCell ref="BG280:BI280"/>
    <mergeCell ref="E281:F281"/>
    <mergeCell ref="G281:I281"/>
    <mergeCell ref="J281:L281"/>
    <mergeCell ref="M281:P281"/>
    <mergeCell ref="Q281:Z281"/>
    <mergeCell ref="AA281:AC281"/>
    <mergeCell ref="AD281:AF281"/>
    <mergeCell ref="AG281:AJ281"/>
    <mergeCell ref="AK281:AM281"/>
    <mergeCell ref="AN281:AO281"/>
    <mergeCell ref="AP281:AS281"/>
    <mergeCell ref="AT281:AU281"/>
    <mergeCell ref="AV281:AY281"/>
    <mergeCell ref="AZ281:BC281"/>
    <mergeCell ref="BD281:BF281"/>
    <mergeCell ref="BG281:BI281"/>
    <mergeCell ref="E278:F278"/>
    <mergeCell ref="G278:I278"/>
    <mergeCell ref="J278:L278"/>
    <mergeCell ref="M278:P278"/>
    <mergeCell ref="Q278:Z278"/>
    <mergeCell ref="AA278:AC278"/>
    <mergeCell ref="AD278:AF278"/>
    <mergeCell ref="AG278:AJ278"/>
    <mergeCell ref="AK278:AM278"/>
    <mergeCell ref="AN278:AO278"/>
    <mergeCell ref="AP278:AS278"/>
    <mergeCell ref="AT278:AU278"/>
    <mergeCell ref="AV278:AY278"/>
    <mergeCell ref="AZ278:BC278"/>
    <mergeCell ref="BD278:BF278"/>
    <mergeCell ref="BG278:BI278"/>
    <mergeCell ref="E279:F279"/>
    <mergeCell ref="G279:I279"/>
    <mergeCell ref="J279:L279"/>
    <mergeCell ref="M279:P279"/>
    <mergeCell ref="Q279:Z279"/>
    <mergeCell ref="AA279:AC279"/>
    <mergeCell ref="AD279:AF279"/>
    <mergeCell ref="AG279:AJ279"/>
    <mergeCell ref="AK279:AM279"/>
    <mergeCell ref="AN279:AO279"/>
    <mergeCell ref="AP279:AS279"/>
    <mergeCell ref="AT279:AU279"/>
    <mergeCell ref="AV279:AY279"/>
    <mergeCell ref="AZ279:BC279"/>
    <mergeCell ref="BD279:BF279"/>
    <mergeCell ref="BG279:BI279"/>
    <mergeCell ref="E276:F276"/>
    <mergeCell ref="G276:I276"/>
    <mergeCell ref="J276:L276"/>
    <mergeCell ref="M276:P276"/>
    <mergeCell ref="Q276:Z276"/>
    <mergeCell ref="AA276:AC276"/>
    <mergeCell ref="AD276:AF276"/>
    <mergeCell ref="AG276:AJ276"/>
    <mergeCell ref="AK276:AM276"/>
    <mergeCell ref="AN276:AO276"/>
    <mergeCell ref="AP276:AS276"/>
    <mergeCell ref="AT276:AU276"/>
    <mergeCell ref="AV276:AY276"/>
    <mergeCell ref="AZ276:BC276"/>
    <mergeCell ref="BD276:BF276"/>
    <mergeCell ref="BG276:BI276"/>
    <mergeCell ref="E277:F277"/>
    <mergeCell ref="G277:I277"/>
    <mergeCell ref="J277:L277"/>
    <mergeCell ref="M277:P277"/>
    <mergeCell ref="Q277:Z277"/>
    <mergeCell ref="AA277:AC277"/>
    <mergeCell ref="AD277:AF277"/>
    <mergeCell ref="AG277:AJ277"/>
    <mergeCell ref="AK277:AM277"/>
    <mergeCell ref="AN277:AO277"/>
    <mergeCell ref="AP277:AS277"/>
    <mergeCell ref="AT277:AU277"/>
    <mergeCell ref="AV277:AY277"/>
    <mergeCell ref="AZ277:BC277"/>
    <mergeCell ref="BD277:BF277"/>
    <mergeCell ref="BG277:BI277"/>
    <mergeCell ref="E274:F274"/>
    <mergeCell ref="G274:I274"/>
    <mergeCell ref="J274:L274"/>
    <mergeCell ref="M274:P274"/>
    <mergeCell ref="Q274:Z274"/>
    <mergeCell ref="AA274:AC274"/>
    <mergeCell ref="AD274:AF274"/>
    <mergeCell ref="AG274:AJ274"/>
    <mergeCell ref="AK274:AM274"/>
    <mergeCell ref="AN274:AO274"/>
    <mergeCell ref="AP274:AS274"/>
    <mergeCell ref="AT274:AU274"/>
    <mergeCell ref="AV274:AY274"/>
    <mergeCell ref="AZ274:BC274"/>
    <mergeCell ref="BD274:BF274"/>
    <mergeCell ref="BG274:BI274"/>
    <mergeCell ref="E275:F275"/>
    <mergeCell ref="G275:I275"/>
    <mergeCell ref="J275:L275"/>
    <mergeCell ref="M275:P275"/>
    <mergeCell ref="Q275:Z275"/>
    <mergeCell ref="AA275:AC275"/>
    <mergeCell ref="AD275:AF275"/>
    <mergeCell ref="AG275:AJ275"/>
    <mergeCell ref="AK275:AM275"/>
    <mergeCell ref="AN275:AO275"/>
    <mergeCell ref="AP275:AS275"/>
    <mergeCell ref="AT275:AU275"/>
    <mergeCell ref="AV275:AY275"/>
    <mergeCell ref="AZ275:BC275"/>
    <mergeCell ref="BD275:BF275"/>
    <mergeCell ref="BG275:BI275"/>
    <mergeCell ref="E272:F272"/>
    <mergeCell ref="G272:I272"/>
    <mergeCell ref="J272:L272"/>
    <mergeCell ref="M272:P272"/>
    <mergeCell ref="Q272:Z272"/>
    <mergeCell ref="AA272:AC272"/>
    <mergeCell ref="AD272:AF272"/>
    <mergeCell ref="AG272:AJ272"/>
    <mergeCell ref="AK272:AM272"/>
    <mergeCell ref="AN272:AO272"/>
    <mergeCell ref="AP272:AS272"/>
    <mergeCell ref="AT272:AU272"/>
    <mergeCell ref="AV272:AY272"/>
    <mergeCell ref="AZ272:BC272"/>
    <mergeCell ref="BD272:BF272"/>
    <mergeCell ref="BG272:BI272"/>
    <mergeCell ref="E273:F273"/>
    <mergeCell ref="G273:I273"/>
    <mergeCell ref="J273:L273"/>
    <mergeCell ref="M273:P273"/>
    <mergeCell ref="Q273:Z273"/>
    <mergeCell ref="AA273:AC273"/>
    <mergeCell ref="AD273:AF273"/>
    <mergeCell ref="AG273:AJ273"/>
    <mergeCell ref="AK273:AM273"/>
    <mergeCell ref="AN273:AO273"/>
    <mergeCell ref="AP273:AS273"/>
    <mergeCell ref="AT273:AU273"/>
    <mergeCell ref="AV273:AY273"/>
    <mergeCell ref="AZ273:BC273"/>
    <mergeCell ref="BD273:BF273"/>
    <mergeCell ref="BG273:BI273"/>
    <mergeCell ref="E270:F270"/>
    <mergeCell ref="G270:I270"/>
    <mergeCell ref="J270:L270"/>
    <mergeCell ref="M270:P270"/>
    <mergeCell ref="Q270:Z270"/>
    <mergeCell ref="AA270:AC270"/>
    <mergeCell ref="AD270:AF270"/>
    <mergeCell ref="AG270:AJ270"/>
    <mergeCell ref="AK270:AM270"/>
    <mergeCell ref="AN270:AO270"/>
    <mergeCell ref="AP270:AS270"/>
    <mergeCell ref="AT270:AU270"/>
    <mergeCell ref="AV270:AY270"/>
    <mergeCell ref="AZ270:BC270"/>
    <mergeCell ref="BD270:BF270"/>
    <mergeCell ref="BG270:BI270"/>
    <mergeCell ref="E271:F271"/>
    <mergeCell ref="G271:I271"/>
    <mergeCell ref="J271:L271"/>
    <mergeCell ref="M271:P271"/>
    <mergeCell ref="Q271:Z271"/>
    <mergeCell ref="AA271:AC271"/>
    <mergeCell ref="AD271:AF271"/>
    <mergeCell ref="AG271:AJ271"/>
    <mergeCell ref="AK271:AM271"/>
    <mergeCell ref="AN271:AO271"/>
    <mergeCell ref="AP271:AS271"/>
    <mergeCell ref="AT271:AU271"/>
    <mergeCell ref="AV271:AY271"/>
    <mergeCell ref="AZ271:BC271"/>
    <mergeCell ref="BD271:BF271"/>
    <mergeCell ref="BG271:BI271"/>
    <mergeCell ref="E268:F268"/>
    <mergeCell ref="G268:I268"/>
    <mergeCell ref="J268:L268"/>
    <mergeCell ref="M268:P268"/>
    <mergeCell ref="Q268:Z268"/>
    <mergeCell ref="AA268:AC268"/>
    <mergeCell ref="AD268:AF268"/>
    <mergeCell ref="AG268:AJ268"/>
    <mergeCell ref="AK268:AM268"/>
    <mergeCell ref="AN268:AO268"/>
    <mergeCell ref="AP268:AS268"/>
    <mergeCell ref="AT268:AU268"/>
    <mergeCell ref="AV268:AY268"/>
    <mergeCell ref="AZ268:BC268"/>
    <mergeCell ref="BD268:BF268"/>
    <mergeCell ref="BG268:BI268"/>
    <mergeCell ref="E269:F269"/>
    <mergeCell ref="G269:I269"/>
    <mergeCell ref="J269:L269"/>
    <mergeCell ref="M269:P269"/>
    <mergeCell ref="Q269:Z269"/>
    <mergeCell ref="AA269:AC269"/>
    <mergeCell ref="AD269:AF269"/>
    <mergeCell ref="AG269:AJ269"/>
    <mergeCell ref="AK269:AM269"/>
    <mergeCell ref="AN269:AO269"/>
    <mergeCell ref="AP269:AS269"/>
    <mergeCell ref="AT269:AU269"/>
    <mergeCell ref="AV269:AY269"/>
    <mergeCell ref="AZ269:BC269"/>
    <mergeCell ref="BD269:BF269"/>
    <mergeCell ref="BG269:BI269"/>
    <mergeCell ref="DR164:EA164"/>
    <mergeCell ref="EB164:EC164"/>
    <mergeCell ref="ED164:EF164"/>
    <mergeCell ref="DR158:DU158"/>
    <mergeCell ref="DV158:DX158"/>
    <mergeCell ref="DY158:EA158"/>
    <mergeCell ref="EB158:EC158"/>
    <mergeCell ref="ED158:EF158"/>
    <mergeCell ref="DR159:DU163"/>
    <mergeCell ref="DV159:DX159"/>
    <mergeCell ref="DY159:EA163"/>
    <mergeCell ref="EB159:EC159"/>
    <mergeCell ref="ED159:EF159"/>
    <mergeCell ref="DV160:DX160"/>
    <mergeCell ref="EB160:EC160"/>
    <mergeCell ref="ED160:EF160"/>
    <mergeCell ref="DV161:DX161"/>
    <mergeCell ref="EB161:EC161"/>
    <mergeCell ref="ED161:EF161"/>
    <mergeCell ref="DV162:DX162"/>
    <mergeCell ref="EB162:EC162"/>
    <mergeCell ref="ED162:EF162"/>
    <mergeCell ref="DV163:DX163"/>
    <mergeCell ref="EB163:EC163"/>
    <mergeCell ref="ED163:EF163"/>
    <mergeCell ref="E5:AC5"/>
    <mergeCell ref="AE5:BC13"/>
    <mergeCell ref="D169:AF174"/>
    <mergeCell ref="AT248:AU248"/>
    <mergeCell ref="AT167:AU167"/>
    <mergeCell ref="AP157:AS157"/>
    <mergeCell ref="AN167:AO167"/>
    <mergeCell ref="AK157:AM157"/>
    <mergeCell ref="AK159:AM159"/>
    <mergeCell ref="AK160:AM160"/>
    <mergeCell ref="AK161:AM161"/>
    <mergeCell ref="AK162:AM162"/>
    <mergeCell ref="AK163:AM163"/>
    <mergeCell ref="AK164:AM164"/>
    <mergeCell ref="AZ167:BC167"/>
    <mergeCell ref="AK184:AM184"/>
    <mergeCell ref="AK185:AM185"/>
    <mergeCell ref="AK186:AM186"/>
    <mergeCell ref="AK187:AM187"/>
    <mergeCell ref="AN184:AO184"/>
    <mergeCell ref="AK181:AM181"/>
    <mergeCell ref="AN179:AO179"/>
    <mergeCell ref="AN180:AO180"/>
    <mergeCell ref="AN181:AO181"/>
    <mergeCell ref="AP181:AS181"/>
    <mergeCell ref="O57:V57"/>
    <mergeCell ref="W57:AA57"/>
    <mergeCell ref="AK183:AM183"/>
    <mergeCell ref="AK190:AM190"/>
    <mergeCell ref="AK191:AM191"/>
    <mergeCell ref="AK192:AM192"/>
    <mergeCell ref="AK193:AM193"/>
    <mergeCell ref="AK188:AM188"/>
    <mergeCell ref="AK189:AM189"/>
    <mergeCell ref="Q193:Z193"/>
    <mergeCell ref="BG167:BI167"/>
    <mergeCell ref="AT157:AU157"/>
    <mergeCell ref="AT158:AU158"/>
    <mergeCell ref="AT159:AU159"/>
    <mergeCell ref="AN253:AO253"/>
    <mergeCell ref="AN254:AO254"/>
    <mergeCell ref="AK255:AM255"/>
    <mergeCell ref="AN256:AO256"/>
    <mergeCell ref="Q257:Z257"/>
    <mergeCell ref="Q177:Z177"/>
    <mergeCell ref="Q178:Z178"/>
    <mergeCell ref="Q179:Z179"/>
    <mergeCell ref="Q180:Z180"/>
    <mergeCell ref="Q181:Z181"/>
    <mergeCell ref="Q182:Z182"/>
    <mergeCell ref="Q183:Z183"/>
    <mergeCell ref="Q184:Z184"/>
    <mergeCell ref="Q188:Z188"/>
    <mergeCell ref="Q189:Z189"/>
    <mergeCell ref="Q190:Z190"/>
    <mergeCell ref="AP187:AS187"/>
    <mergeCell ref="AP188:AS188"/>
    <mergeCell ref="AP189:AS189"/>
    <mergeCell ref="AP190:AS190"/>
    <mergeCell ref="AP191:AS191"/>
    <mergeCell ref="AP192:AS192"/>
    <mergeCell ref="AP193:AS193"/>
    <mergeCell ref="Q266:Z266"/>
    <mergeCell ref="Q267:Z267"/>
    <mergeCell ref="AK194:AM194"/>
    <mergeCell ref="AK195:AM195"/>
    <mergeCell ref="AK196:AM196"/>
    <mergeCell ref="AN261:AO261"/>
    <mergeCell ref="AN262:AO262"/>
    <mergeCell ref="AN263:AO263"/>
    <mergeCell ref="AG193:AJ193"/>
    <mergeCell ref="AD262:AF262"/>
    <mergeCell ref="AN183:AO183"/>
    <mergeCell ref="AP177:AS177"/>
    <mergeCell ref="AP178:AS178"/>
    <mergeCell ref="AD261:AF261"/>
    <mergeCell ref="AG263:AJ263"/>
    <mergeCell ref="AA260:AC260"/>
    <mergeCell ref="AD260:AF260"/>
    <mergeCell ref="AA263:AC263"/>
    <mergeCell ref="AA264:AC264"/>
    <mergeCell ref="AK260:AM260"/>
    <mergeCell ref="AN259:AO259"/>
    <mergeCell ref="AN260:AO260"/>
    <mergeCell ref="AP259:AS259"/>
    <mergeCell ref="AP260:AS260"/>
    <mergeCell ref="Q259:Z259"/>
    <mergeCell ref="Q260:Z260"/>
    <mergeCell ref="AK259:AM259"/>
    <mergeCell ref="AP267:AS267"/>
    <mergeCell ref="AP184:AS184"/>
    <mergeCell ref="AA183:AC183"/>
    <mergeCell ref="AA184:AC184"/>
    <mergeCell ref="AG251:AJ251"/>
    <mergeCell ref="AA251:AC251"/>
    <mergeCell ref="AA252:AC252"/>
    <mergeCell ref="AD251:AF251"/>
    <mergeCell ref="AD252:AF252"/>
    <mergeCell ref="AP251:AS251"/>
    <mergeCell ref="AP252:AS252"/>
    <mergeCell ref="BD166:BF166"/>
    <mergeCell ref="BG165:BI165"/>
    <mergeCell ref="AP165:AS165"/>
    <mergeCell ref="AP166:AS166"/>
    <mergeCell ref="AP167:AS167"/>
    <mergeCell ref="AV177:AY177"/>
    <mergeCell ref="AZ157:BC157"/>
    <mergeCell ref="AZ158:BC158"/>
    <mergeCell ref="AZ159:BC159"/>
    <mergeCell ref="AZ160:BC160"/>
    <mergeCell ref="AZ161:BC161"/>
    <mergeCell ref="AZ162:BC162"/>
    <mergeCell ref="AZ163:BC163"/>
    <mergeCell ref="AZ164:BC164"/>
    <mergeCell ref="AZ165:BC165"/>
    <mergeCell ref="AZ166:BC166"/>
    <mergeCell ref="BG157:BI157"/>
    <mergeCell ref="BG159:BI159"/>
    <mergeCell ref="AA157:AF157"/>
    <mergeCell ref="AK167:AM167"/>
    <mergeCell ref="AP158:AS158"/>
    <mergeCell ref="AP159:AS159"/>
    <mergeCell ref="AP160:AS160"/>
    <mergeCell ref="AP161:AS161"/>
    <mergeCell ref="AP162:AS162"/>
    <mergeCell ref="AP163:AS163"/>
    <mergeCell ref="AP164:AS164"/>
    <mergeCell ref="AV167:AY167"/>
    <mergeCell ref="BD158:BF158"/>
    <mergeCell ref="BG158:BI158"/>
    <mergeCell ref="BD167:BF167"/>
    <mergeCell ref="BD162:BF162"/>
    <mergeCell ref="BD161:BF161"/>
    <mergeCell ref="BD160:BF160"/>
    <mergeCell ref="BD159:BF159"/>
    <mergeCell ref="AN158:AO158"/>
    <mergeCell ref="AN159:AO159"/>
    <mergeCell ref="AN160:AO160"/>
    <mergeCell ref="AA159:AC159"/>
    <mergeCell ref="AA160:AC160"/>
    <mergeCell ref="AA161:AC161"/>
    <mergeCell ref="BD157:BF157"/>
    <mergeCell ref="BG160:BI160"/>
    <mergeCell ref="BG161:BI161"/>
    <mergeCell ref="BG162:BI162"/>
    <mergeCell ref="AK165:AM165"/>
    <mergeCell ref="AK166:AM166"/>
    <mergeCell ref="BG166:BI166"/>
    <mergeCell ref="AG163:AJ163"/>
    <mergeCell ref="AG164:AJ164"/>
    <mergeCell ref="AG165:AJ165"/>
    <mergeCell ref="AG166:AJ166"/>
    <mergeCell ref="AG167:AJ167"/>
    <mergeCell ref="AA165:AC165"/>
    <mergeCell ref="AA166:AC166"/>
    <mergeCell ref="AA167:AC167"/>
    <mergeCell ref="AD159:AF159"/>
    <mergeCell ref="AV166:AY166"/>
    <mergeCell ref="BD165:BF165"/>
    <mergeCell ref="BD164:BF164"/>
    <mergeCell ref="BD163:BF163"/>
    <mergeCell ref="BD177:BF177"/>
    <mergeCell ref="BG177:BI177"/>
    <mergeCell ref="E33:N33"/>
    <mergeCell ref="O33:AA33"/>
    <mergeCell ref="E60:N60"/>
    <mergeCell ref="E62:N62"/>
    <mergeCell ref="AV157:AY157"/>
    <mergeCell ref="AG159:AJ159"/>
    <mergeCell ref="AV159:AY159"/>
    <mergeCell ref="AD189:AF189"/>
    <mergeCell ref="AI101:AJ101"/>
    <mergeCell ref="S102:V102"/>
    <mergeCell ref="W102:X102"/>
    <mergeCell ref="S103:V103"/>
    <mergeCell ref="E142:F142"/>
    <mergeCell ref="E144:F144"/>
    <mergeCell ref="E145:F145"/>
    <mergeCell ref="E146:F146"/>
    <mergeCell ref="E147:F147"/>
    <mergeCell ref="AQ134:AS134"/>
    <mergeCell ref="AT134:AY134"/>
    <mergeCell ref="M177:P177"/>
    <mergeCell ref="AT133:AY133"/>
    <mergeCell ref="AQ128:AS128"/>
    <mergeCell ref="AQ129:AS129"/>
    <mergeCell ref="E164:F164"/>
    <mergeCell ref="E165:F165"/>
    <mergeCell ref="M157:P157"/>
    <mergeCell ref="M158:P158"/>
    <mergeCell ref="O52:AA52"/>
    <mergeCell ref="O54:AA54"/>
    <mergeCell ref="O55:AA55"/>
    <mergeCell ref="O56:AA56"/>
    <mergeCell ref="AI100:AJ100"/>
    <mergeCell ref="E50:N50"/>
    <mergeCell ref="O44:AA44"/>
    <mergeCell ref="E41:N41"/>
    <mergeCell ref="E42:N42"/>
    <mergeCell ref="E43:N43"/>
    <mergeCell ref="E44:N44"/>
    <mergeCell ref="AI99:AJ99"/>
    <mergeCell ref="AE100:AH100"/>
    <mergeCell ref="AE98:AH98"/>
    <mergeCell ref="AE99:AH99"/>
    <mergeCell ref="O63:AA63"/>
    <mergeCell ref="E61:N61"/>
    <mergeCell ref="O61:AA61"/>
    <mergeCell ref="E51:N51"/>
    <mergeCell ref="E52:N52"/>
    <mergeCell ref="E54:N54"/>
    <mergeCell ref="O83:Q83"/>
    <mergeCell ref="O84:Q84"/>
    <mergeCell ref="O85:Q85"/>
    <mergeCell ref="W100:X100"/>
    <mergeCell ref="E64:N64"/>
    <mergeCell ref="O64:AA64"/>
    <mergeCell ref="O71:AA71"/>
    <mergeCell ref="AT160:AU160"/>
    <mergeCell ref="AT161:AU161"/>
    <mergeCell ref="AT162:AU162"/>
    <mergeCell ref="AT163:AU163"/>
    <mergeCell ref="AT164:AU164"/>
    <mergeCell ref="AT165:AU165"/>
    <mergeCell ref="AT166:AU166"/>
    <mergeCell ref="O72:AA72"/>
    <mergeCell ref="O73:AA73"/>
    <mergeCell ref="E6:AC6"/>
    <mergeCell ref="AS73:BE73"/>
    <mergeCell ref="AS74:BE74"/>
    <mergeCell ref="AV160:AY160"/>
    <mergeCell ref="AV161:AY161"/>
    <mergeCell ref="AV162:AY162"/>
    <mergeCell ref="AV163:AY163"/>
    <mergeCell ref="AV164:AY164"/>
    <mergeCell ref="AV165:AY165"/>
    <mergeCell ref="AQ130:AS130"/>
    <mergeCell ref="AQ131:AS131"/>
    <mergeCell ref="AQ132:AS132"/>
    <mergeCell ref="F134:AA134"/>
    <mergeCell ref="AB128:AP128"/>
    <mergeCell ref="AB129:AP129"/>
    <mergeCell ref="AB130:AP130"/>
    <mergeCell ref="AB131:AP131"/>
    <mergeCell ref="AB132:AP132"/>
    <mergeCell ref="AB133:AP133"/>
    <mergeCell ref="AB134:AP134"/>
    <mergeCell ref="E158:F158"/>
    <mergeCell ref="G158:I158"/>
    <mergeCell ref="J158:L158"/>
    <mergeCell ref="AK158:AM158"/>
    <mergeCell ref="AG158:AJ158"/>
    <mergeCell ref="AV158:AY158"/>
    <mergeCell ref="AA163:AC163"/>
    <mergeCell ref="O48:AA48"/>
    <mergeCell ref="O49:AA49"/>
    <mergeCell ref="O50:AA50"/>
    <mergeCell ref="O51:AA51"/>
    <mergeCell ref="O62:AA62"/>
    <mergeCell ref="AS69:BE69"/>
    <mergeCell ref="AS70:BE70"/>
    <mergeCell ref="AS72:BE72"/>
    <mergeCell ref="O70:AA70"/>
    <mergeCell ref="O105:AK108"/>
    <mergeCell ref="AE101:AH101"/>
    <mergeCell ref="E37:N37"/>
    <mergeCell ref="E38:N38"/>
    <mergeCell ref="E39:N39"/>
    <mergeCell ref="O37:Q37"/>
    <mergeCell ref="O38:Q38"/>
    <mergeCell ref="O39:Q39"/>
    <mergeCell ref="E57:N57"/>
    <mergeCell ref="E58:N58"/>
    <mergeCell ref="O58:AA58"/>
    <mergeCell ref="E59:N59"/>
    <mergeCell ref="O59:AA59"/>
    <mergeCell ref="O45:AA45"/>
    <mergeCell ref="E45:N45"/>
    <mergeCell ref="E46:N46"/>
    <mergeCell ref="E47:N47"/>
    <mergeCell ref="E48:N48"/>
    <mergeCell ref="E49:N49"/>
    <mergeCell ref="O41:AA41"/>
    <mergeCell ref="O42:AA42"/>
    <mergeCell ref="O43:AA43"/>
    <mergeCell ref="E53:N53"/>
    <mergeCell ref="O53:AA53"/>
    <mergeCell ref="E55:N55"/>
    <mergeCell ref="E56:N56"/>
    <mergeCell ref="O46:AA46"/>
    <mergeCell ref="O47:AA47"/>
    <mergeCell ref="AD68:BE68"/>
    <mergeCell ref="S97:V97"/>
    <mergeCell ref="W97:X97"/>
    <mergeCell ref="O65:AA65"/>
    <mergeCell ref="AB65:AU65"/>
    <mergeCell ref="AQ133:AS133"/>
    <mergeCell ref="AT128:AY128"/>
    <mergeCell ref="AT129:AY129"/>
    <mergeCell ref="AT130:AY130"/>
    <mergeCell ref="AT131:AY131"/>
    <mergeCell ref="AT132:AY132"/>
    <mergeCell ref="AE97:AH97"/>
    <mergeCell ref="AI97:AJ97"/>
    <mergeCell ref="E63:N63"/>
    <mergeCell ref="O60:AA60"/>
    <mergeCell ref="E122:N122"/>
    <mergeCell ref="F130:AA130"/>
    <mergeCell ref="F131:AA131"/>
    <mergeCell ref="F132:AA132"/>
    <mergeCell ref="F133:AA133"/>
    <mergeCell ref="AB127:AP127"/>
    <mergeCell ref="AE102:AH102"/>
    <mergeCell ref="E74:N74"/>
    <mergeCell ref="E69:N69"/>
    <mergeCell ref="E70:N70"/>
    <mergeCell ref="E71:N71"/>
    <mergeCell ref="E72:N72"/>
    <mergeCell ref="E73:N73"/>
    <mergeCell ref="O69:AA69"/>
    <mergeCell ref="E93:N93"/>
    <mergeCell ref="E94:N94"/>
    <mergeCell ref="O74:AA74"/>
    <mergeCell ref="E84:N84"/>
    <mergeCell ref="E85:N85"/>
    <mergeCell ref="E121:N121"/>
    <mergeCell ref="AS71:BE71"/>
    <mergeCell ref="K75:AP75"/>
    <mergeCell ref="F128:AA128"/>
    <mergeCell ref="S101:V101"/>
    <mergeCell ref="W101:X101"/>
    <mergeCell ref="O95:AK95"/>
    <mergeCell ref="S99:V99"/>
    <mergeCell ref="W99:X99"/>
    <mergeCell ref="S100:V100"/>
    <mergeCell ref="O93:AA93"/>
    <mergeCell ref="AD74:AP74"/>
    <mergeCell ref="E83:N83"/>
    <mergeCell ref="AC93:AT93"/>
    <mergeCell ref="F129:AA129"/>
    <mergeCell ref="O94:AA94"/>
    <mergeCell ref="E95:N108"/>
    <mergeCell ref="O117:AA117"/>
    <mergeCell ref="O118:AA118"/>
    <mergeCell ref="O119:AA119"/>
    <mergeCell ref="O120:AA120"/>
    <mergeCell ref="O121:AA121"/>
    <mergeCell ref="E117:N117"/>
    <mergeCell ref="E118:N118"/>
    <mergeCell ref="E119:N119"/>
    <mergeCell ref="E120:N120"/>
    <mergeCell ref="G142:V142"/>
    <mergeCell ref="W142:AF142"/>
    <mergeCell ref="AG142:AP142"/>
    <mergeCell ref="E166:F166"/>
    <mergeCell ref="E167:F167"/>
    <mergeCell ref="E157:F157"/>
    <mergeCell ref="E159:F159"/>
    <mergeCell ref="E160:F160"/>
    <mergeCell ref="E161:F161"/>
    <mergeCell ref="E162:F162"/>
    <mergeCell ref="G146:V146"/>
    <mergeCell ref="G147:V147"/>
    <mergeCell ref="G148:V148"/>
    <mergeCell ref="G149:V149"/>
    <mergeCell ref="W144:AF144"/>
    <mergeCell ref="W145:AF145"/>
    <mergeCell ref="W146:AF146"/>
    <mergeCell ref="W147:AF147"/>
    <mergeCell ref="W148:AF148"/>
    <mergeCell ref="W149:AF149"/>
    <mergeCell ref="E149:F149"/>
    <mergeCell ref="E163:F163"/>
    <mergeCell ref="M159:P159"/>
    <mergeCell ref="M160:P160"/>
    <mergeCell ref="Q166:Z166"/>
    <mergeCell ref="Q167:Z167"/>
    <mergeCell ref="M161:P161"/>
    <mergeCell ref="M164:P164"/>
    <mergeCell ref="M165:P165"/>
    <mergeCell ref="M166:P166"/>
    <mergeCell ref="Q161:Z161"/>
    <mergeCell ref="Q162:Z162"/>
    <mergeCell ref="Q163:Z163"/>
    <mergeCell ref="Q164:Z164"/>
    <mergeCell ref="Q165:Z165"/>
    <mergeCell ref="G165:I165"/>
    <mergeCell ref="G166:I166"/>
    <mergeCell ref="G167:I167"/>
    <mergeCell ref="J165:L165"/>
    <mergeCell ref="J166:L166"/>
    <mergeCell ref="J167:L167"/>
    <mergeCell ref="AN165:AO165"/>
    <mergeCell ref="AN166:AO166"/>
    <mergeCell ref="AD160:AF160"/>
    <mergeCell ref="AD161:AF161"/>
    <mergeCell ref="AD162:AF162"/>
    <mergeCell ref="AD163:AF163"/>
    <mergeCell ref="AD164:AF164"/>
    <mergeCell ref="AD165:AF165"/>
    <mergeCell ref="AD166:AF166"/>
    <mergeCell ref="AD167:AF167"/>
    <mergeCell ref="AA162:AC162"/>
    <mergeCell ref="M167:P167"/>
    <mergeCell ref="Q157:Z157"/>
    <mergeCell ref="C1:G1"/>
    <mergeCell ref="S98:V98"/>
    <mergeCell ref="W98:X98"/>
    <mergeCell ref="AI98:AJ98"/>
    <mergeCell ref="BG163:BI163"/>
    <mergeCell ref="BG164:BI164"/>
    <mergeCell ref="J163:L163"/>
    <mergeCell ref="J164:L164"/>
    <mergeCell ref="AI102:AJ102"/>
    <mergeCell ref="AE103:AH103"/>
    <mergeCell ref="AI103:AJ103"/>
    <mergeCell ref="G163:I163"/>
    <mergeCell ref="G164:I164"/>
    <mergeCell ref="E148:F148"/>
    <mergeCell ref="AD69:AP69"/>
    <mergeCell ref="AD70:AP70"/>
    <mergeCell ref="AD71:AP71"/>
    <mergeCell ref="AD72:AP72"/>
    <mergeCell ref="AD73:AP73"/>
    <mergeCell ref="W103:X103"/>
    <mergeCell ref="J157:L157"/>
    <mergeCell ref="J159:L159"/>
    <mergeCell ref="J160:L160"/>
    <mergeCell ref="J161:L161"/>
    <mergeCell ref="AG144:AP144"/>
    <mergeCell ref="AG145:AP145"/>
    <mergeCell ref="AG146:AP146"/>
    <mergeCell ref="AG147:AP147"/>
    <mergeCell ref="E143:F143"/>
    <mergeCell ref="E65:N65"/>
    <mergeCell ref="G144:V144"/>
    <mergeCell ref="G145:V145"/>
    <mergeCell ref="AG148:AP148"/>
    <mergeCell ref="AG149:AP149"/>
    <mergeCell ref="G157:I157"/>
    <mergeCell ref="G159:I159"/>
    <mergeCell ref="G160:I160"/>
    <mergeCell ref="G161:I161"/>
    <mergeCell ref="G162:I162"/>
    <mergeCell ref="M162:P162"/>
    <mergeCell ref="M163:P163"/>
    <mergeCell ref="AA164:AC164"/>
    <mergeCell ref="Q158:Z158"/>
    <mergeCell ref="Q159:Z159"/>
    <mergeCell ref="Q160:Z160"/>
    <mergeCell ref="AN161:AO161"/>
    <mergeCell ref="AN162:AO162"/>
    <mergeCell ref="AN163:AO163"/>
    <mergeCell ref="AN164:AO164"/>
    <mergeCell ref="AG157:AJ157"/>
    <mergeCell ref="AA158:AC158"/>
    <mergeCell ref="AG160:AJ160"/>
    <mergeCell ref="AG161:AJ161"/>
    <mergeCell ref="AG162:AJ162"/>
    <mergeCell ref="G143:V143"/>
    <mergeCell ref="W143:AF143"/>
    <mergeCell ref="AG143:AP143"/>
    <mergeCell ref="J162:L162"/>
    <mergeCell ref="AD158:AF158"/>
    <mergeCell ref="AN157:AO157"/>
    <mergeCell ref="E125:N125"/>
    <mergeCell ref="O125:AA125"/>
    <mergeCell ref="E126:AA126"/>
    <mergeCell ref="O122:AA122"/>
    <mergeCell ref="E178:F178"/>
    <mergeCell ref="G178:I178"/>
    <mergeCell ref="J178:L178"/>
    <mergeCell ref="AG178:AJ178"/>
    <mergeCell ref="AV178:AY178"/>
    <mergeCell ref="BD178:BF178"/>
    <mergeCell ref="BG178:BI178"/>
    <mergeCell ref="AV181:AY181"/>
    <mergeCell ref="BD181:BF181"/>
    <mergeCell ref="BG181:BI181"/>
    <mergeCell ref="E182:F182"/>
    <mergeCell ref="G182:I182"/>
    <mergeCell ref="J182:L182"/>
    <mergeCell ref="AG182:AJ182"/>
    <mergeCell ref="AV182:AY182"/>
    <mergeCell ref="BD182:BF182"/>
    <mergeCell ref="BG182:BI182"/>
    <mergeCell ref="E181:F181"/>
    <mergeCell ref="G181:I181"/>
    <mergeCell ref="J181:L181"/>
    <mergeCell ref="AG181:AJ181"/>
    <mergeCell ref="AT181:AU181"/>
    <mergeCell ref="AT182:AU182"/>
    <mergeCell ref="M181:P181"/>
    <mergeCell ref="M182:P182"/>
    <mergeCell ref="BG180:BI180"/>
    <mergeCell ref="E179:F179"/>
    <mergeCell ref="G179:I179"/>
    <mergeCell ref="J179:L179"/>
    <mergeCell ref="AG179:AJ179"/>
    <mergeCell ref="AT180:AU180"/>
    <mergeCell ref="AP179:AS179"/>
    <mergeCell ref="AP180:AS180"/>
    <mergeCell ref="AA178:AC178"/>
    <mergeCell ref="AA179:AC179"/>
    <mergeCell ref="AA180:AC180"/>
    <mergeCell ref="AZ180:BC180"/>
    <mergeCell ref="AV179:AY179"/>
    <mergeCell ref="BD179:BF179"/>
    <mergeCell ref="BG179:BI179"/>
    <mergeCell ref="AK178:AM178"/>
    <mergeCell ref="AN182:AO182"/>
    <mergeCell ref="AP182:AS182"/>
    <mergeCell ref="AK182:AM182"/>
    <mergeCell ref="E177:F177"/>
    <mergeCell ref="G177:I177"/>
    <mergeCell ref="J177:L177"/>
    <mergeCell ref="AG177:AJ177"/>
    <mergeCell ref="AT177:AU177"/>
    <mergeCell ref="M178:P178"/>
    <mergeCell ref="M179:P179"/>
    <mergeCell ref="M180:P180"/>
    <mergeCell ref="AG180:AJ180"/>
    <mergeCell ref="AV180:AY180"/>
    <mergeCell ref="BD180:BF180"/>
    <mergeCell ref="AD178:AF178"/>
    <mergeCell ref="AD179:AF179"/>
    <mergeCell ref="AD180:AF180"/>
    <mergeCell ref="AK179:AM179"/>
    <mergeCell ref="AK180:AM180"/>
    <mergeCell ref="AN177:AO177"/>
    <mergeCell ref="AN178:AO178"/>
    <mergeCell ref="AK177:AM177"/>
    <mergeCell ref="BG191:BI191"/>
    <mergeCell ref="E192:F192"/>
    <mergeCell ref="G192:I192"/>
    <mergeCell ref="J192:L192"/>
    <mergeCell ref="AG192:AJ192"/>
    <mergeCell ref="AV192:AY192"/>
    <mergeCell ref="BD192:BF192"/>
    <mergeCell ref="BG192:BI192"/>
    <mergeCell ref="E191:F191"/>
    <mergeCell ref="G191:I191"/>
    <mergeCell ref="J191:L191"/>
    <mergeCell ref="AG191:AJ191"/>
    <mergeCell ref="AA192:AC192"/>
    <mergeCell ref="M191:P191"/>
    <mergeCell ref="M192:P192"/>
    <mergeCell ref="AT191:AU191"/>
    <mergeCell ref="AT192:AU192"/>
    <mergeCell ref="AD191:AF191"/>
    <mergeCell ref="AD192:AF192"/>
    <mergeCell ref="AN191:AO191"/>
    <mergeCell ref="AN192:AO192"/>
    <mergeCell ref="Q191:Z191"/>
    <mergeCell ref="Q192:Z192"/>
    <mergeCell ref="AP186:AS186"/>
    <mergeCell ref="AA185:AC185"/>
    <mergeCell ref="AA186:AC186"/>
    <mergeCell ref="AA177:AF177"/>
    <mergeCell ref="AT178:AU178"/>
    <mergeCell ref="AT179:AU179"/>
    <mergeCell ref="AA181:AC181"/>
    <mergeCell ref="AA182:AC182"/>
    <mergeCell ref="AZ177:BC177"/>
    <mergeCell ref="AZ178:BC178"/>
    <mergeCell ref="AZ179:BC179"/>
    <mergeCell ref="E180:F180"/>
    <mergeCell ref="G180:I180"/>
    <mergeCell ref="J180:L180"/>
    <mergeCell ref="AT184:AU184"/>
    <mergeCell ref="M183:P183"/>
    <mergeCell ref="AP183:AS183"/>
    <mergeCell ref="E184:F184"/>
    <mergeCell ref="G184:I184"/>
    <mergeCell ref="J184:L184"/>
    <mergeCell ref="E183:F183"/>
    <mergeCell ref="G183:I183"/>
    <mergeCell ref="J183:L183"/>
    <mergeCell ref="M184:P184"/>
    <mergeCell ref="AZ181:BC181"/>
    <mergeCell ref="AZ182:BC182"/>
    <mergeCell ref="E196:F196"/>
    <mergeCell ref="G196:I196"/>
    <mergeCell ref="J196:L196"/>
    <mergeCell ref="AG196:AJ196"/>
    <mergeCell ref="AV196:AY196"/>
    <mergeCell ref="BD196:BF196"/>
    <mergeCell ref="AV191:AY191"/>
    <mergeCell ref="BD191:BF191"/>
    <mergeCell ref="Q194:Z194"/>
    <mergeCell ref="Q195:Z195"/>
    <mergeCell ref="Q196:Z196"/>
    <mergeCell ref="AN194:AO194"/>
    <mergeCell ref="AN195:AO195"/>
    <mergeCell ref="AN196:AO196"/>
    <mergeCell ref="G195:I195"/>
    <mergeCell ref="AD190:AF190"/>
    <mergeCell ref="AD193:AF193"/>
    <mergeCell ref="AP195:AS195"/>
    <mergeCell ref="AP196:AS196"/>
    <mergeCell ref="AN185:AO185"/>
    <mergeCell ref="AN186:AO186"/>
    <mergeCell ref="AN187:AO187"/>
    <mergeCell ref="AN188:AO188"/>
    <mergeCell ref="AN189:AO189"/>
    <mergeCell ref="AN190:AO190"/>
    <mergeCell ref="AN193:AO193"/>
    <mergeCell ref="Q185:Z185"/>
    <mergeCell ref="Q186:Z186"/>
    <mergeCell ref="Q187:Z187"/>
    <mergeCell ref="AZ183:BC183"/>
    <mergeCell ref="AZ184:BC184"/>
    <mergeCell ref="BG196:BI196"/>
    <mergeCell ref="E195:F195"/>
    <mergeCell ref="AV195:AY195"/>
    <mergeCell ref="J195:L195"/>
    <mergeCell ref="AG195:AJ195"/>
    <mergeCell ref="AG189:AJ189"/>
    <mergeCell ref="M189:P189"/>
    <mergeCell ref="BD188:BF188"/>
    <mergeCell ref="BG188:BI188"/>
    <mergeCell ref="E187:F187"/>
    <mergeCell ref="G187:I187"/>
    <mergeCell ref="J187:L187"/>
    <mergeCell ref="AG187:AJ187"/>
    <mergeCell ref="M187:P187"/>
    <mergeCell ref="M188:P188"/>
    <mergeCell ref="AT187:AU187"/>
    <mergeCell ref="AT188:AU188"/>
    <mergeCell ref="AD188:AF188"/>
    <mergeCell ref="AV185:AY185"/>
    <mergeCell ref="BD185:BF185"/>
    <mergeCell ref="AT185:AU185"/>
    <mergeCell ref="AT186:AU186"/>
    <mergeCell ref="AP185:AS185"/>
    <mergeCell ref="AA195:AC195"/>
    <mergeCell ref="M195:P195"/>
    <mergeCell ref="AT195:AU195"/>
    <mergeCell ref="AV193:AY193"/>
    <mergeCell ref="BD193:BF193"/>
    <mergeCell ref="BG193:BI193"/>
    <mergeCell ref="E194:F194"/>
    <mergeCell ref="AA196:AC196"/>
    <mergeCell ref="M196:P196"/>
    <mergeCell ref="AT196:AU196"/>
    <mergeCell ref="AD195:AF195"/>
    <mergeCell ref="AD196:AF196"/>
    <mergeCell ref="AZ185:BC185"/>
    <mergeCell ref="AZ186:BC186"/>
    <mergeCell ref="AZ187:BC187"/>
    <mergeCell ref="AZ188:BC188"/>
    <mergeCell ref="AZ189:BC189"/>
    <mergeCell ref="AZ190:BC190"/>
    <mergeCell ref="AV199:AY199"/>
    <mergeCell ref="BD199:BF199"/>
    <mergeCell ref="BG199:BI199"/>
    <mergeCell ref="E200:F200"/>
    <mergeCell ref="G200:I200"/>
    <mergeCell ref="J200:L200"/>
    <mergeCell ref="AG200:AJ200"/>
    <mergeCell ref="AV200:AY200"/>
    <mergeCell ref="BD200:BF200"/>
    <mergeCell ref="BG200:BI200"/>
    <mergeCell ref="E199:F199"/>
    <mergeCell ref="G199:I199"/>
    <mergeCell ref="J199:L199"/>
    <mergeCell ref="AG199:AJ199"/>
    <mergeCell ref="AA199:AC199"/>
    <mergeCell ref="AA200:AC200"/>
    <mergeCell ref="M199:P199"/>
    <mergeCell ref="M200:P200"/>
    <mergeCell ref="Q199:Z199"/>
    <mergeCell ref="Q200:Z200"/>
    <mergeCell ref="AP199:AS199"/>
    <mergeCell ref="AD199:AF199"/>
    <mergeCell ref="AD200:AF200"/>
    <mergeCell ref="AN199:AO199"/>
    <mergeCell ref="AN200:AO200"/>
    <mergeCell ref="AT199:AU199"/>
    <mergeCell ref="AT200:AU200"/>
    <mergeCell ref="AK199:AM199"/>
    <mergeCell ref="AK200:AM200"/>
    <mergeCell ref="AP200:AS200"/>
    <mergeCell ref="AZ199:BC199"/>
    <mergeCell ref="AZ200:BC200"/>
    <mergeCell ref="AV197:AY197"/>
    <mergeCell ref="BD197:BF197"/>
    <mergeCell ref="BG197:BI197"/>
    <mergeCell ref="E198:F198"/>
    <mergeCell ref="G198:I198"/>
    <mergeCell ref="J198:L198"/>
    <mergeCell ref="AG198:AJ198"/>
    <mergeCell ref="AV198:AY198"/>
    <mergeCell ref="BD198:BF198"/>
    <mergeCell ref="BG198:BI198"/>
    <mergeCell ref="E197:F197"/>
    <mergeCell ref="G197:I197"/>
    <mergeCell ref="J197:L197"/>
    <mergeCell ref="AG197:AJ197"/>
    <mergeCell ref="AA197:AC197"/>
    <mergeCell ref="AA198:AC198"/>
    <mergeCell ref="M197:P197"/>
    <mergeCell ref="M198:P198"/>
    <mergeCell ref="Q197:Z197"/>
    <mergeCell ref="Q198:Z198"/>
    <mergeCell ref="AK197:AM197"/>
    <mergeCell ref="AD197:AF197"/>
    <mergeCell ref="AD198:AF198"/>
    <mergeCell ref="AN197:AO197"/>
    <mergeCell ref="AN198:AO198"/>
    <mergeCell ref="AT197:AU197"/>
    <mergeCell ref="AT198:AU198"/>
    <mergeCell ref="AK198:AM198"/>
    <mergeCell ref="AP198:AS198"/>
    <mergeCell ref="AZ198:BC198"/>
    <mergeCell ref="AP197:AS197"/>
    <mergeCell ref="AV203:AY203"/>
    <mergeCell ref="BD203:BF203"/>
    <mergeCell ref="BG203:BI203"/>
    <mergeCell ref="E204:F204"/>
    <mergeCell ref="G204:I204"/>
    <mergeCell ref="J204:L204"/>
    <mergeCell ref="AG204:AJ204"/>
    <mergeCell ref="AV204:AY204"/>
    <mergeCell ref="BD204:BF204"/>
    <mergeCell ref="BG204:BI204"/>
    <mergeCell ref="E203:F203"/>
    <mergeCell ref="G203:I203"/>
    <mergeCell ref="J203:L203"/>
    <mergeCell ref="AG203:AJ203"/>
    <mergeCell ref="AA203:AC203"/>
    <mergeCell ref="AA204:AC204"/>
    <mergeCell ref="M203:P203"/>
    <mergeCell ref="M204:P204"/>
    <mergeCell ref="Q203:Z203"/>
    <mergeCell ref="Q204:Z204"/>
    <mergeCell ref="AD203:AF203"/>
    <mergeCell ref="AD204:AF204"/>
    <mergeCell ref="AN203:AO203"/>
    <mergeCell ref="AN204:AO204"/>
    <mergeCell ref="AT203:AU203"/>
    <mergeCell ref="AT204:AU204"/>
    <mergeCell ref="AK203:AM203"/>
    <mergeCell ref="AK204:AM204"/>
    <mergeCell ref="AP203:AS203"/>
    <mergeCell ref="AP204:AS204"/>
    <mergeCell ref="AZ203:BC203"/>
    <mergeCell ref="AZ204:BC204"/>
    <mergeCell ref="AV201:AY201"/>
    <mergeCell ref="BD201:BF201"/>
    <mergeCell ref="BG201:BI201"/>
    <mergeCell ref="E202:F202"/>
    <mergeCell ref="G202:I202"/>
    <mergeCell ref="J202:L202"/>
    <mergeCell ref="AG202:AJ202"/>
    <mergeCell ref="AV202:AY202"/>
    <mergeCell ref="BD202:BF202"/>
    <mergeCell ref="BG202:BI202"/>
    <mergeCell ref="E201:F201"/>
    <mergeCell ref="G201:I201"/>
    <mergeCell ref="J201:L201"/>
    <mergeCell ref="AG201:AJ201"/>
    <mergeCell ref="AA201:AC201"/>
    <mergeCell ref="AA202:AC202"/>
    <mergeCell ref="M201:P201"/>
    <mergeCell ref="M202:P202"/>
    <mergeCell ref="Q201:Z201"/>
    <mergeCell ref="Q202:Z202"/>
    <mergeCell ref="AD201:AF201"/>
    <mergeCell ref="AD202:AF202"/>
    <mergeCell ref="AN201:AO201"/>
    <mergeCell ref="AN202:AO202"/>
    <mergeCell ref="AT201:AU201"/>
    <mergeCell ref="AT202:AU202"/>
    <mergeCell ref="AK201:AM201"/>
    <mergeCell ref="AK202:AM202"/>
    <mergeCell ref="AP201:AS201"/>
    <mergeCell ref="AP202:AS202"/>
    <mergeCell ref="AZ201:BC201"/>
    <mergeCell ref="AZ202:BC202"/>
    <mergeCell ref="AV207:AY207"/>
    <mergeCell ref="BD207:BF207"/>
    <mergeCell ref="BG207:BI207"/>
    <mergeCell ref="E208:F208"/>
    <mergeCell ref="G208:I208"/>
    <mergeCell ref="J208:L208"/>
    <mergeCell ref="AG208:AJ208"/>
    <mergeCell ref="AV208:AY208"/>
    <mergeCell ref="BD208:BF208"/>
    <mergeCell ref="BG208:BI208"/>
    <mergeCell ref="E207:F207"/>
    <mergeCell ref="G207:I207"/>
    <mergeCell ref="J207:L207"/>
    <mergeCell ref="AG207:AJ207"/>
    <mergeCell ref="AA207:AC207"/>
    <mergeCell ref="AA208:AC208"/>
    <mergeCell ref="AD207:AF207"/>
    <mergeCell ref="AD208:AF208"/>
    <mergeCell ref="AP207:AS207"/>
    <mergeCell ref="AP208:AS208"/>
    <mergeCell ref="Q207:Z207"/>
    <mergeCell ref="Q208:Z208"/>
    <mergeCell ref="AT207:AU207"/>
    <mergeCell ref="AT208:AU208"/>
    <mergeCell ref="M207:P207"/>
    <mergeCell ref="M208:P208"/>
    <mergeCell ref="AK207:AM207"/>
    <mergeCell ref="AK208:AM208"/>
    <mergeCell ref="AN207:AO207"/>
    <mergeCell ref="AN208:AO208"/>
    <mergeCell ref="AZ207:BC207"/>
    <mergeCell ref="AZ208:BC208"/>
    <mergeCell ref="AV205:AY205"/>
    <mergeCell ref="BD205:BF205"/>
    <mergeCell ref="BG205:BI205"/>
    <mergeCell ref="E206:F206"/>
    <mergeCell ref="G206:I206"/>
    <mergeCell ref="J206:L206"/>
    <mergeCell ref="AG206:AJ206"/>
    <mergeCell ref="AV206:AY206"/>
    <mergeCell ref="BD206:BF206"/>
    <mergeCell ref="BG206:BI206"/>
    <mergeCell ref="E205:F205"/>
    <mergeCell ref="G205:I205"/>
    <mergeCell ref="J205:L205"/>
    <mergeCell ref="AG205:AJ205"/>
    <mergeCell ref="AA205:AC205"/>
    <mergeCell ref="AA206:AC206"/>
    <mergeCell ref="AD205:AF205"/>
    <mergeCell ref="AD206:AF206"/>
    <mergeCell ref="AP205:AS205"/>
    <mergeCell ref="AP206:AS206"/>
    <mergeCell ref="Q205:Z205"/>
    <mergeCell ref="Q206:Z206"/>
    <mergeCell ref="AT205:AU205"/>
    <mergeCell ref="AT206:AU206"/>
    <mergeCell ref="AK205:AM205"/>
    <mergeCell ref="M205:P205"/>
    <mergeCell ref="M206:P206"/>
    <mergeCell ref="AK206:AM206"/>
    <mergeCell ref="AN205:AO205"/>
    <mergeCell ref="AN206:AO206"/>
    <mergeCell ref="AZ205:BC205"/>
    <mergeCell ref="AZ206:BC206"/>
    <mergeCell ref="AV211:AY211"/>
    <mergeCell ref="BD211:BF211"/>
    <mergeCell ref="BG211:BI211"/>
    <mergeCell ref="E212:F212"/>
    <mergeCell ref="G212:I212"/>
    <mergeCell ref="J212:L212"/>
    <mergeCell ref="AG212:AJ212"/>
    <mergeCell ref="AV212:AY212"/>
    <mergeCell ref="BD212:BF212"/>
    <mergeCell ref="BG212:BI212"/>
    <mergeCell ref="E211:F211"/>
    <mergeCell ref="G211:I211"/>
    <mergeCell ref="J211:L211"/>
    <mergeCell ref="AG211:AJ211"/>
    <mergeCell ref="AA211:AC211"/>
    <mergeCell ref="AA212:AC212"/>
    <mergeCell ref="AD211:AF211"/>
    <mergeCell ref="AD212:AF212"/>
    <mergeCell ref="M211:P211"/>
    <mergeCell ref="M212:P212"/>
    <mergeCell ref="AK211:AM211"/>
    <mergeCell ref="AK212:AM212"/>
    <mergeCell ref="AN211:AO211"/>
    <mergeCell ref="AN212:AO212"/>
    <mergeCell ref="AP211:AS211"/>
    <mergeCell ref="AP212:AS212"/>
    <mergeCell ref="Q211:Z211"/>
    <mergeCell ref="Q212:Z212"/>
    <mergeCell ref="AT211:AU211"/>
    <mergeCell ref="AT212:AU212"/>
    <mergeCell ref="AZ211:BC211"/>
    <mergeCell ref="AZ212:BC212"/>
    <mergeCell ref="AV209:AY209"/>
    <mergeCell ref="BD209:BF209"/>
    <mergeCell ref="BG209:BI209"/>
    <mergeCell ref="E210:F210"/>
    <mergeCell ref="G210:I210"/>
    <mergeCell ref="J210:L210"/>
    <mergeCell ref="AG210:AJ210"/>
    <mergeCell ref="AV210:AY210"/>
    <mergeCell ref="BD210:BF210"/>
    <mergeCell ref="BG210:BI210"/>
    <mergeCell ref="E209:F209"/>
    <mergeCell ref="G209:I209"/>
    <mergeCell ref="J209:L209"/>
    <mergeCell ref="AG209:AJ209"/>
    <mergeCell ref="AA209:AC209"/>
    <mergeCell ref="AA210:AC210"/>
    <mergeCell ref="AD209:AF209"/>
    <mergeCell ref="AD210:AF210"/>
    <mergeCell ref="M210:P210"/>
    <mergeCell ref="AK210:AM210"/>
    <mergeCell ref="AN210:AO210"/>
    <mergeCell ref="AP209:AS209"/>
    <mergeCell ref="AP210:AS210"/>
    <mergeCell ref="Q209:Z209"/>
    <mergeCell ref="Q210:Z210"/>
    <mergeCell ref="AT209:AU209"/>
    <mergeCell ref="AT210:AU210"/>
    <mergeCell ref="M209:P209"/>
    <mergeCell ref="AK209:AM209"/>
    <mergeCell ref="AN209:AO209"/>
    <mergeCell ref="AZ209:BC209"/>
    <mergeCell ref="AZ210:BC210"/>
    <mergeCell ref="AV215:AY215"/>
    <mergeCell ref="BD215:BF215"/>
    <mergeCell ref="BG215:BI215"/>
    <mergeCell ref="E216:F216"/>
    <mergeCell ref="G216:I216"/>
    <mergeCell ref="J216:L216"/>
    <mergeCell ref="AG216:AJ216"/>
    <mergeCell ref="AV216:AY216"/>
    <mergeCell ref="BD216:BF216"/>
    <mergeCell ref="BG216:BI216"/>
    <mergeCell ref="E215:F215"/>
    <mergeCell ref="G215:I215"/>
    <mergeCell ref="J215:L215"/>
    <mergeCell ref="AG215:AJ215"/>
    <mergeCell ref="AA215:AC215"/>
    <mergeCell ref="AA216:AC216"/>
    <mergeCell ref="AD215:AF215"/>
    <mergeCell ref="AD216:AF216"/>
    <mergeCell ref="M215:P215"/>
    <mergeCell ref="M216:P216"/>
    <mergeCell ref="Q215:Z215"/>
    <mergeCell ref="Q216:Z216"/>
    <mergeCell ref="AK215:AM215"/>
    <mergeCell ref="AK216:AM216"/>
    <mergeCell ref="AN215:AO215"/>
    <mergeCell ref="AN216:AO216"/>
    <mergeCell ref="AP215:AS215"/>
    <mergeCell ref="AP216:AS216"/>
    <mergeCell ref="AT215:AU215"/>
    <mergeCell ref="AT216:AU216"/>
    <mergeCell ref="AZ215:BC215"/>
    <mergeCell ref="AZ216:BC216"/>
    <mergeCell ref="AV213:AY213"/>
    <mergeCell ref="BD213:BF213"/>
    <mergeCell ref="BG213:BI213"/>
    <mergeCell ref="E214:F214"/>
    <mergeCell ref="G214:I214"/>
    <mergeCell ref="J214:L214"/>
    <mergeCell ref="AG214:AJ214"/>
    <mergeCell ref="AV214:AY214"/>
    <mergeCell ref="BD214:BF214"/>
    <mergeCell ref="BG214:BI214"/>
    <mergeCell ref="E213:F213"/>
    <mergeCell ref="G213:I213"/>
    <mergeCell ref="J213:L213"/>
    <mergeCell ref="AG213:AJ213"/>
    <mergeCell ref="AA213:AC213"/>
    <mergeCell ref="AA214:AC214"/>
    <mergeCell ref="AD213:AF213"/>
    <mergeCell ref="AD214:AF214"/>
    <mergeCell ref="M213:P213"/>
    <mergeCell ref="M214:P214"/>
    <mergeCell ref="Q213:Z213"/>
    <mergeCell ref="Q214:Z214"/>
    <mergeCell ref="AK213:AM213"/>
    <mergeCell ref="AK214:AM214"/>
    <mergeCell ref="AN213:AO213"/>
    <mergeCell ref="AN214:AO214"/>
    <mergeCell ref="AP213:AS213"/>
    <mergeCell ref="AP214:AS214"/>
    <mergeCell ref="AT214:AU214"/>
    <mergeCell ref="AT213:AU213"/>
    <mergeCell ref="AZ213:BC213"/>
    <mergeCell ref="AZ214:BC214"/>
    <mergeCell ref="AV219:AY219"/>
    <mergeCell ref="BD219:BF219"/>
    <mergeCell ref="BG219:BI219"/>
    <mergeCell ref="E220:F220"/>
    <mergeCell ref="G220:I220"/>
    <mergeCell ref="J220:L220"/>
    <mergeCell ref="AG220:AJ220"/>
    <mergeCell ref="AV220:AY220"/>
    <mergeCell ref="BD220:BF220"/>
    <mergeCell ref="BG220:BI220"/>
    <mergeCell ref="E219:F219"/>
    <mergeCell ref="G219:I219"/>
    <mergeCell ref="J219:L219"/>
    <mergeCell ref="AG219:AJ219"/>
    <mergeCell ref="AA219:AC219"/>
    <mergeCell ref="AA220:AC220"/>
    <mergeCell ref="AD219:AF219"/>
    <mergeCell ref="AD220:AF220"/>
    <mergeCell ref="M219:P219"/>
    <mergeCell ref="M220:P220"/>
    <mergeCell ref="Q219:Z219"/>
    <mergeCell ref="Q220:Z220"/>
    <mergeCell ref="AK219:AM219"/>
    <mergeCell ref="AK220:AM220"/>
    <mergeCell ref="AN219:AO219"/>
    <mergeCell ref="AN220:AO220"/>
    <mergeCell ref="AP219:AS219"/>
    <mergeCell ref="AP220:AS220"/>
    <mergeCell ref="AT219:AU219"/>
    <mergeCell ref="AT220:AU220"/>
    <mergeCell ref="AZ219:BC219"/>
    <mergeCell ref="AZ220:BC220"/>
    <mergeCell ref="AV217:AY217"/>
    <mergeCell ref="BD217:BF217"/>
    <mergeCell ref="BG217:BI217"/>
    <mergeCell ref="E218:F218"/>
    <mergeCell ref="G218:I218"/>
    <mergeCell ref="J218:L218"/>
    <mergeCell ref="AG218:AJ218"/>
    <mergeCell ref="AV218:AY218"/>
    <mergeCell ref="BD218:BF218"/>
    <mergeCell ref="BG218:BI218"/>
    <mergeCell ref="E217:F217"/>
    <mergeCell ref="G217:I217"/>
    <mergeCell ref="J217:L217"/>
    <mergeCell ref="AG217:AJ217"/>
    <mergeCell ref="AA217:AC217"/>
    <mergeCell ref="AA218:AC218"/>
    <mergeCell ref="AD217:AF217"/>
    <mergeCell ref="AD218:AF218"/>
    <mergeCell ref="M217:P217"/>
    <mergeCell ref="M218:P218"/>
    <mergeCell ref="Q217:Z217"/>
    <mergeCell ref="Q218:Z218"/>
    <mergeCell ref="AK217:AM217"/>
    <mergeCell ref="AK218:AM218"/>
    <mergeCell ref="AN217:AO217"/>
    <mergeCell ref="AN218:AO218"/>
    <mergeCell ref="AP217:AS217"/>
    <mergeCell ref="AP218:AS218"/>
    <mergeCell ref="AT217:AU217"/>
    <mergeCell ref="AT218:AU218"/>
    <mergeCell ref="AZ217:BC217"/>
    <mergeCell ref="AZ218:BC218"/>
    <mergeCell ref="AV223:AY223"/>
    <mergeCell ref="BD223:BF223"/>
    <mergeCell ref="BG223:BI223"/>
    <mergeCell ref="E224:F224"/>
    <mergeCell ref="G224:I224"/>
    <mergeCell ref="J224:L224"/>
    <mergeCell ref="AG224:AJ224"/>
    <mergeCell ref="AV224:AY224"/>
    <mergeCell ref="BD224:BF224"/>
    <mergeCell ref="BG224:BI224"/>
    <mergeCell ref="E223:F223"/>
    <mergeCell ref="G223:I223"/>
    <mergeCell ref="J223:L223"/>
    <mergeCell ref="AG223:AJ223"/>
    <mergeCell ref="AA223:AC223"/>
    <mergeCell ref="AA224:AC224"/>
    <mergeCell ref="AD223:AF223"/>
    <mergeCell ref="AD224:AF224"/>
    <mergeCell ref="M223:P223"/>
    <mergeCell ref="M224:P224"/>
    <mergeCell ref="Q223:Z223"/>
    <mergeCell ref="Q224:Z224"/>
    <mergeCell ref="AK223:AM223"/>
    <mergeCell ref="AK224:AM224"/>
    <mergeCell ref="AN223:AO223"/>
    <mergeCell ref="AN224:AO224"/>
    <mergeCell ref="AP223:AS223"/>
    <mergeCell ref="AP224:AS224"/>
    <mergeCell ref="AT223:AU223"/>
    <mergeCell ref="AT224:AU224"/>
    <mergeCell ref="AZ223:BC223"/>
    <mergeCell ref="AZ224:BC224"/>
    <mergeCell ref="AV221:AY221"/>
    <mergeCell ref="BD221:BF221"/>
    <mergeCell ref="BG221:BI221"/>
    <mergeCell ref="E222:F222"/>
    <mergeCell ref="G222:I222"/>
    <mergeCell ref="J222:L222"/>
    <mergeCell ref="AG222:AJ222"/>
    <mergeCell ref="AV222:AY222"/>
    <mergeCell ref="BD222:BF222"/>
    <mergeCell ref="BG222:BI222"/>
    <mergeCell ref="E221:F221"/>
    <mergeCell ref="G221:I221"/>
    <mergeCell ref="J221:L221"/>
    <mergeCell ref="AG221:AJ221"/>
    <mergeCell ref="AA221:AC221"/>
    <mergeCell ref="AA222:AC222"/>
    <mergeCell ref="AD221:AF221"/>
    <mergeCell ref="AD222:AF222"/>
    <mergeCell ref="M221:P221"/>
    <mergeCell ref="M222:P222"/>
    <mergeCell ref="Q221:Z221"/>
    <mergeCell ref="Q222:Z222"/>
    <mergeCell ref="AK221:AM221"/>
    <mergeCell ref="AK222:AM222"/>
    <mergeCell ref="AN221:AO221"/>
    <mergeCell ref="AN222:AO222"/>
    <mergeCell ref="AP221:AS221"/>
    <mergeCell ref="AP222:AS222"/>
    <mergeCell ref="AT221:AU221"/>
    <mergeCell ref="AT222:AU222"/>
    <mergeCell ref="AZ221:BC221"/>
    <mergeCell ref="AZ222:BC222"/>
    <mergeCell ref="AV227:AY227"/>
    <mergeCell ref="BD227:BF227"/>
    <mergeCell ref="BG227:BI227"/>
    <mergeCell ref="E228:F228"/>
    <mergeCell ref="G228:I228"/>
    <mergeCell ref="J228:L228"/>
    <mergeCell ref="AG228:AJ228"/>
    <mergeCell ref="AV228:AY228"/>
    <mergeCell ref="BD228:BF228"/>
    <mergeCell ref="BG228:BI228"/>
    <mergeCell ref="E227:F227"/>
    <mergeCell ref="G227:I227"/>
    <mergeCell ref="J227:L227"/>
    <mergeCell ref="AG227:AJ227"/>
    <mergeCell ref="AA227:AC227"/>
    <mergeCell ref="AA228:AC228"/>
    <mergeCell ref="AD227:AF227"/>
    <mergeCell ref="AD228:AF228"/>
    <mergeCell ref="M227:P227"/>
    <mergeCell ref="M228:P228"/>
    <mergeCell ref="Q227:Z227"/>
    <mergeCell ref="Q228:Z228"/>
    <mergeCell ref="AK227:AM227"/>
    <mergeCell ref="AK228:AM228"/>
    <mergeCell ref="AN227:AO227"/>
    <mergeCell ref="AN228:AO228"/>
    <mergeCell ref="AP227:AS227"/>
    <mergeCell ref="AP228:AS228"/>
    <mergeCell ref="AT227:AU227"/>
    <mergeCell ref="AT228:AU228"/>
    <mergeCell ref="AZ227:BC227"/>
    <mergeCell ref="AZ228:BC228"/>
    <mergeCell ref="AV225:AY225"/>
    <mergeCell ref="BD225:BF225"/>
    <mergeCell ref="BG225:BI225"/>
    <mergeCell ref="E226:F226"/>
    <mergeCell ref="G226:I226"/>
    <mergeCell ref="J226:L226"/>
    <mergeCell ref="AG226:AJ226"/>
    <mergeCell ref="AV226:AY226"/>
    <mergeCell ref="BD226:BF226"/>
    <mergeCell ref="BG226:BI226"/>
    <mergeCell ref="E225:F225"/>
    <mergeCell ref="G225:I225"/>
    <mergeCell ref="J225:L225"/>
    <mergeCell ref="AG225:AJ225"/>
    <mergeCell ref="AA225:AC225"/>
    <mergeCell ref="AA226:AC226"/>
    <mergeCell ref="AD225:AF225"/>
    <mergeCell ref="AD226:AF226"/>
    <mergeCell ref="M225:P225"/>
    <mergeCell ref="M226:P226"/>
    <mergeCell ref="Q225:Z225"/>
    <mergeCell ref="Q226:Z226"/>
    <mergeCell ref="AK225:AM225"/>
    <mergeCell ref="AK226:AM226"/>
    <mergeCell ref="AN225:AO225"/>
    <mergeCell ref="AN226:AO226"/>
    <mergeCell ref="AP225:AS225"/>
    <mergeCell ref="AP226:AS226"/>
    <mergeCell ref="AT225:AU225"/>
    <mergeCell ref="AT226:AU226"/>
    <mergeCell ref="AZ225:BC225"/>
    <mergeCell ref="AZ226:BC226"/>
    <mergeCell ref="AV231:AY231"/>
    <mergeCell ref="BD231:BF231"/>
    <mergeCell ref="BG231:BI231"/>
    <mergeCell ref="E232:F232"/>
    <mergeCell ref="G232:I232"/>
    <mergeCell ref="J232:L232"/>
    <mergeCell ref="AG232:AJ232"/>
    <mergeCell ref="AV232:AY232"/>
    <mergeCell ref="BD232:BF232"/>
    <mergeCell ref="BG232:BI232"/>
    <mergeCell ref="E231:F231"/>
    <mergeCell ref="G231:I231"/>
    <mergeCell ref="J231:L231"/>
    <mergeCell ref="AG231:AJ231"/>
    <mergeCell ref="AA231:AC231"/>
    <mergeCell ref="AA232:AC232"/>
    <mergeCell ref="AD231:AF231"/>
    <mergeCell ref="AD232:AF232"/>
    <mergeCell ref="M231:P231"/>
    <mergeCell ref="M232:P232"/>
    <mergeCell ref="Q231:Z231"/>
    <mergeCell ref="Q232:Z232"/>
    <mergeCell ref="AK231:AM231"/>
    <mergeCell ref="AK232:AM232"/>
    <mergeCell ref="AN231:AO231"/>
    <mergeCell ref="AN232:AO232"/>
    <mergeCell ref="AP231:AS231"/>
    <mergeCell ref="AP232:AS232"/>
    <mergeCell ref="AZ231:BC231"/>
    <mergeCell ref="AZ232:BC232"/>
    <mergeCell ref="AT231:AU231"/>
    <mergeCell ref="AT232:AU232"/>
    <mergeCell ref="AV229:AY229"/>
    <mergeCell ref="BD229:BF229"/>
    <mergeCell ref="BG229:BI229"/>
    <mergeCell ref="E230:F230"/>
    <mergeCell ref="G230:I230"/>
    <mergeCell ref="J230:L230"/>
    <mergeCell ref="AG230:AJ230"/>
    <mergeCell ref="AV230:AY230"/>
    <mergeCell ref="BD230:BF230"/>
    <mergeCell ref="BG230:BI230"/>
    <mergeCell ref="E229:F229"/>
    <mergeCell ref="G229:I229"/>
    <mergeCell ref="J229:L229"/>
    <mergeCell ref="AG229:AJ229"/>
    <mergeCell ref="AA229:AC229"/>
    <mergeCell ref="AA230:AC230"/>
    <mergeCell ref="AD229:AF229"/>
    <mergeCell ref="AD230:AF230"/>
    <mergeCell ref="M229:P229"/>
    <mergeCell ref="M230:P230"/>
    <mergeCell ref="Q229:Z229"/>
    <mergeCell ref="Q230:Z230"/>
    <mergeCell ref="AK229:AM229"/>
    <mergeCell ref="AK230:AM230"/>
    <mergeCell ref="AN229:AO229"/>
    <mergeCell ref="AN230:AO230"/>
    <mergeCell ref="AP229:AS229"/>
    <mergeCell ref="AP230:AS230"/>
    <mergeCell ref="AT229:AU229"/>
    <mergeCell ref="AT230:AU230"/>
    <mergeCell ref="AZ229:BC229"/>
    <mergeCell ref="AZ230:BC230"/>
    <mergeCell ref="BD235:BF235"/>
    <mergeCell ref="BG235:BI235"/>
    <mergeCell ref="E236:F236"/>
    <mergeCell ref="G236:I236"/>
    <mergeCell ref="J236:L236"/>
    <mergeCell ref="AG236:AJ236"/>
    <mergeCell ref="AV236:AY236"/>
    <mergeCell ref="BD236:BF236"/>
    <mergeCell ref="BG236:BI236"/>
    <mergeCell ref="E235:F235"/>
    <mergeCell ref="G235:I235"/>
    <mergeCell ref="J235:L235"/>
    <mergeCell ref="AG235:AJ235"/>
    <mergeCell ref="AA235:AC235"/>
    <mergeCell ref="AA236:AC236"/>
    <mergeCell ref="AD235:AF235"/>
    <mergeCell ref="AD236:AF236"/>
    <mergeCell ref="M235:P235"/>
    <mergeCell ref="M236:P236"/>
    <mergeCell ref="Q235:Z235"/>
    <mergeCell ref="Q236:Z236"/>
    <mergeCell ref="AK235:AM235"/>
    <mergeCell ref="AK236:AM236"/>
    <mergeCell ref="AN235:AO235"/>
    <mergeCell ref="AN236:AO236"/>
    <mergeCell ref="AP235:AS235"/>
    <mergeCell ref="AP236:AS236"/>
    <mergeCell ref="AZ235:BC235"/>
    <mergeCell ref="AZ236:BC236"/>
    <mergeCell ref="AT235:AU235"/>
    <mergeCell ref="AT236:AU236"/>
    <mergeCell ref="AV233:AY233"/>
    <mergeCell ref="BD233:BF233"/>
    <mergeCell ref="BG233:BI233"/>
    <mergeCell ref="E234:F234"/>
    <mergeCell ref="G234:I234"/>
    <mergeCell ref="J234:L234"/>
    <mergeCell ref="AG234:AJ234"/>
    <mergeCell ref="AV234:AY234"/>
    <mergeCell ref="BD234:BF234"/>
    <mergeCell ref="BG234:BI234"/>
    <mergeCell ref="E233:F233"/>
    <mergeCell ref="G233:I233"/>
    <mergeCell ref="J233:L233"/>
    <mergeCell ref="AG233:AJ233"/>
    <mergeCell ref="AA233:AC233"/>
    <mergeCell ref="AA234:AC234"/>
    <mergeCell ref="AD233:AF233"/>
    <mergeCell ref="AD234:AF234"/>
    <mergeCell ref="M233:P233"/>
    <mergeCell ref="M234:P234"/>
    <mergeCell ref="Q233:Z233"/>
    <mergeCell ref="Q234:Z234"/>
    <mergeCell ref="AK233:AM233"/>
    <mergeCell ref="AK234:AM234"/>
    <mergeCell ref="AN233:AO233"/>
    <mergeCell ref="AN234:AO234"/>
    <mergeCell ref="AP233:AS233"/>
    <mergeCell ref="AP234:AS234"/>
    <mergeCell ref="AZ233:BC233"/>
    <mergeCell ref="AZ234:BC234"/>
    <mergeCell ref="AT233:AU233"/>
    <mergeCell ref="AT234:AU234"/>
    <mergeCell ref="AV235:AY235"/>
    <mergeCell ref="BD239:BF239"/>
    <mergeCell ref="BG239:BI239"/>
    <mergeCell ref="E240:F240"/>
    <mergeCell ref="G240:I240"/>
    <mergeCell ref="J240:L240"/>
    <mergeCell ref="AG240:AJ240"/>
    <mergeCell ref="AV240:AY240"/>
    <mergeCell ref="BD240:BF240"/>
    <mergeCell ref="BG240:BI240"/>
    <mergeCell ref="E239:F239"/>
    <mergeCell ref="G239:I239"/>
    <mergeCell ref="J239:L239"/>
    <mergeCell ref="AG239:AJ239"/>
    <mergeCell ref="AA239:AC239"/>
    <mergeCell ref="AA240:AC240"/>
    <mergeCell ref="AD239:AF239"/>
    <mergeCell ref="AD240:AF240"/>
    <mergeCell ref="M239:P239"/>
    <mergeCell ref="M240:P240"/>
    <mergeCell ref="Q239:Z239"/>
    <mergeCell ref="Q240:Z240"/>
    <mergeCell ref="AK239:AM239"/>
    <mergeCell ref="AK240:AM240"/>
    <mergeCell ref="AN239:AO239"/>
    <mergeCell ref="AN240:AO240"/>
    <mergeCell ref="AP239:AS239"/>
    <mergeCell ref="AP240:AS240"/>
    <mergeCell ref="AT240:AU240"/>
    <mergeCell ref="AV239:AY239"/>
    <mergeCell ref="AZ239:BC239"/>
    <mergeCell ref="AZ240:BC240"/>
    <mergeCell ref="AT239:AU239"/>
    <mergeCell ref="BD237:BF237"/>
    <mergeCell ref="BG237:BI237"/>
    <mergeCell ref="E238:F238"/>
    <mergeCell ref="G238:I238"/>
    <mergeCell ref="J238:L238"/>
    <mergeCell ref="AG238:AJ238"/>
    <mergeCell ref="AV238:AY238"/>
    <mergeCell ref="BD238:BF238"/>
    <mergeCell ref="BG238:BI238"/>
    <mergeCell ref="E237:F237"/>
    <mergeCell ref="G237:I237"/>
    <mergeCell ref="J237:L237"/>
    <mergeCell ref="AG237:AJ237"/>
    <mergeCell ref="AA237:AC237"/>
    <mergeCell ref="AA238:AC238"/>
    <mergeCell ref="AD237:AF237"/>
    <mergeCell ref="AD238:AF238"/>
    <mergeCell ref="M237:P237"/>
    <mergeCell ref="M238:P238"/>
    <mergeCell ref="Q237:Z237"/>
    <mergeCell ref="Q238:Z238"/>
    <mergeCell ref="AK237:AM237"/>
    <mergeCell ref="AK238:AM238"/>
    <mergeCell ref="AN237:AO237"/>
    <mergeCell ref="AN238:AO238"/>
    <mergeCell ref="AP237:AS237"/>
    <mergeCell ref="AP238:AS238"/>
    <mergeCell ref="AZ237:BC237"/>
    <mergeCell ref="AZ238:BC238"/>
    <mergeCell ref="AT237:AU237"/>
    <mergeCell ref="AT238:AU238"/>
    <mergeCell ref="AV237:AY237"/>
    <mergeCell ref="BD243:BF243"/>
    <mergeCell ref="BG243:BI243"/>
    <mergeCell ref="E244:F244"/>
    <mergeCell ref="G244:I244"/>
    <mergeCell ref="J244:L244"/>
    <mergeCell ref="AG244:AJ244"/>
    <mergeCell ref="AV244:AY244"/>
    <mergeCell ref="BD244:BF244"/>
    <mergeCell ref="BG244:BI244"/>
    <mergeCell ref="E243:F243"/>
    <mergeCell ref="G243:I243"/>
    <mergeCell ref="J243:L243"/>
    <mergeCell ref="AG243:AJ243"/>
    <mergeCell ref="AA243:AC243"/>
    <mergeCell ref="AA244:AC244"/>
    <mergeCell ref="AD243:AF243"/>
    <mergeCell ref="AD244:AF244"/>
    <mergeCell ref="M243:P243"/>
    <mergeCell ref="M244:P244"/>
    <mergeCell ref="Q243:Z243"/>
    <mergeCell ref="Q244:Z244"/>
    <mergeCell ref="AK243:AM243"/>
    <mergeCell ref="AK244:AM244"/>
    <mergeCell ref="AN243:AO243"/>
    <mergeCell ref="AN244:AO244"/>
    <mergeCell ref="AP243:AS243"/>
    <mergeCell ref="AP244:AS244"/>
    <mergeCell ref="AT244:AU244"/>
    <mergeCell ref="AT243:AU243"/>
    <mergeCell ref="AV243:AY243"/>
    <mergeCell ref="AZ243:BC243"/>
    <mergeCell ref="AZ244:BC244"/>
    <mergeCell ref="BD241:BF241"/>
    <mergeCell ref="BG241:BI241"/>
    <mergeCell ref="E242:F242"/>
    <mergeCell ref="G242:I242"/>
    <mergeCell ref="J242:L242"/>
    <mergeCell ref="AG242:AJ242"/>
    <mergeCell ref="AV242:AY242"/>
    <mergeCell ref="BD242:BF242"/>
    <mergeCell ref="BG242:BI242"/>
    <mergeCell ref="E241:F241"/>
    <mergeCell ref="G241:I241"/>
    <mergeCell ref="J241:L241"/>
    <mergeCell ref="AG241:AJ241"/>
    <mergeCell ref="AA241:AC241"/>
    <mergeCell ref="AA242:AC242"/>
    <mergeCell ref="AD241:AF241"/>
    <mergeCell ref="AD242:AF242"/>
    <mergeCell ref="M241:P241"/>
    <mergeCell ref="M242:P242"/>
    <mergeCell ref="Q241:Z241"/>
    <mergeCell ref="Q242:Z242"/>
    <mergeCell ref="AK241:AM241"/>
    <mergeCell ref="AK242:AM242"/>
    <mergeCell ref="AN241:AO241"/>
    <mergeCell ref="AN242:AO242"/>
    <mergeCell ref="AP241:AS241"/>
    <mergeCell ref="AP242:AS242"/>
    <mergeCell ref="AT241:AU241"/>
    <mergeCell ref="AT242:AU242"/>
    <mergeCell ref="AV241:AY241"/>
    <mergeCell ref="AZ241:BC241"/>
    <mergeCell ref="AZ242:BC242"/>
    <mergeCell ref="BD247:BF247"/>
    <mergeCell ref="BG247:BI247"/>
    <mergeCell ref="E248:F248"/>
    <mergeCell ref="G248:I248"/>
    <mergeCell ref="J248:L248"/>
    <mergeCell ref="AG248:AJ248"/>
    <mergeCell ref="AV248:AY248"/>
    <mergeCell ref="BD248:BF248"/>
    <mergeCell ref="BG248:BI248"/>
    <mergeCell ref="E247:F247"/>
    <mergeCell ref="G247:I247"/>
    <mergeCell ref="J247:L247"/>
    <mergeCell ref="AG247:AJ247"/>
    <mergeCell ref="AA247:AC247"/>
    <mergeCell ref="AA248:AC248"/>
    <mergeCell ref="AD247:AF247"/>
    <mergeCell ref="AD248:AF248"/>
    <mergeCell ref="M247:P247"/>
    <mergeCell ref="M248:P248"/>
    <mergeCell ref="Q247:Z247"/>
    <mergeCell ref="Q248:Z248"/>
    <mergeCell ref="AK247:AM247"/>
    <mergeCell ref="AK248:AM248"/>
    <mergeCell ref="AN247:AO247"/>
    <mergeCell ref="AN248:AO248"/>
    <mergeCell ref="AP247:AS247"/>
    <mergeCell ref="AP248:AS248"/>
    <mergeCell ref="AT247:AU247"/>
    <mergeCell ref="AV247:AY247"/>
    <mergeCell ref="AZ247:BC247"/>
    <mergeCell ref="AZ248:BC248"/>
    <mergeCell ref="BD245:BF245"/>
    <mergeCell ref="BG245:BI245"/>
    <mergeCell ref="E246:F246"/>
    <mergeCell ref="G246:I246"/>
    <mergeCell ref="J246:L246"/>
    <mergeCell ref="AG246:AJ246"/>
    <mergeCell ref="AV246:AY246"/>
    <mergeCell ref="BD246:BF246"/>
    <mergeCell ref="BG246:BI246"/>
    <mergeCell ref="E245:F245"/>
    <mergeCell ref="G245:I245"/>
    <mergeCell ref="J245:L245"/>
    <mergeCell ref="AG245:AJ245"/>
    <mergeCell ref="AA245:AC245"/>
    <mergeCell ref="AA246:AC246"/>
    <mergeCell ref="AD245:AF245"/>
    <mergeCell ref="AD246:AF246"/>
    <mergeCell ref="M245:P245"/>
    <mergeCell ref="M246:P246"/>
    <mergeCell ref="Q245:Z245"/>
    <mergeCell ref="Q246:Z246"/>
    <mergeCell ref="AK245:AM245"/>
    <mergeCell ref="AK246:AM246"/>
    <mergeCell ref="AN245:AO245"/>
    <mergeCell ref="AN246:AO246"/>
    <mergeCell ref="AP245:AS245"/>
    <mergeCell ref="AP246:AS246"/>
    <mergeCell ref="AT245:AU245"/>
    <mergeCell ref="AT246:AU246"/>
    <mergeCell ref="AV245:AY245"/>
    <mergeCell ref="AZ245:BC245"/>
    <mergeCell ref="AZ246:BC246"/>
    <mergeCell ref="AV251:AY251"/>
    <mergeCell ref="AT252:AU252"/>
    <mergeCell ref="AZ251:BC251"/>
    <mergeCell ref="AZ252:BC252"/>
    <mergeCell ref="BD249:BF249"/>
    <mergeCell ref="BG249:BI249"/>
    <mergeCell ref="E250:F250"/>
    <mergeCell ref="G250:I250"/>
    <mergeCell ref="J250:L250"/>
    <mergeCell ref="AG250:AJ250"/>
    <mergeCell ref="AV250:AY250"/>
    <mergeCell ref="BD250:BF250"/>
    <mergeCell ref="BG250:BI250"/>
    <mergeCell ref="E249:F249"/>
    <mergeCell ref="G249:I249"/>
    <mergeCell ref="J249:L249"/>
    <mergeCell ref="AG249:AJ249"/>
    <mergeCell ref="AA249:AC249"/>
    <mergeCell ref="AA250:AC250"/>
    <mergeCell ref="AD249:AF249"/>
    <mergeCell ref="AD250:AF250"/>
    <mergeCell ref="M249:P249"/>
    <mergeCell ref="M250:P250"/>
    <mergeCell ref="Q249:Z249"/>
    <mergeCell ref="Q250:Z250"/>
    <mergeCell ref="AK249:AM249"/>
    <mergeCell ref="AK250:AM250"/>
    <mergeCell ref="AN249:AO249"/>
    <mergeCell ref="AN250:AO250"/>
    <mergeCell ref="AP249:AS249"/>
    <mergeCell ref="AP250:AS250"/>
    <mergeCell ref="AV249:AY249"/>
    <mergeCell ref="AZ249:BC249"/>
    <mergeCell ref="AZ250:BC250"/>
    <mergeCell ref="AT249:AU249"/>
    <mergeCell ref="AT250:AU250"/>
    <mergeCell ref="M255:P255"/>
    <mergeCell ref="M256:P256"/>
    <mergeCell ref="Q255:Z255"/>
    <mergeCell ref="Q256:Z256"/>
    <mergeCell ref="AP255:AS255"/>
    <mergeCell ref="AP256:AS256"/>
    <mergeCell ref="AT255:AU255"/>
    <mergeCell ref="AT256:AU256"/>
    <mergeCell ref="AV255:AY255"/>
    <mergeCell ref="AK256:AM256"/>
    <mergeCell ref="AN255:AO255"/>
    <mergeCell ref="AT251:AU251"/>
    <mergeCell ref="AV257:AY257"/>
    <mergeCell ref="BD253:BF253"/>
    <mergeCell ref="BG253:BI253"/>
    <mergeCell ref="E254:F254"/>
    <mergeCell ref="G254:I254"/>
    <mergeCell ref="J254:L254"/>
    <mergeCell ref="AG254:AJ254"/>
    <mergeCell ref="AV254:AY254"/>
    <mergeCell ref="BD254:BF254"/>
    <mergeCell ref="BG254:BI254"/>
    <mergeCell ref="E253:F253"/>
    <mergeCell ref="G253:I253"/>
    <mergeCell ref="J253:L253"/>
    <mergeCell ref="AG253:AJ253"/>
    <mergeCell ref="AA253:AC253"/>
    <mergeCell ref="AA254:AC254"/>
    <mergeCell ref="AD253:AF253"/>
    <mergeCell ref="AD254:AF254"/>
    <mergeCell ref="M253:P253"/>
    <mergeCell ref="M254:P254"/>
    <mergeCell ref="Q253:Z253"/>
    <mergeCell ref="Q254:Z254"/>
    <mergeCell ref="AK253:AM253"/>
    <mergeCell ref="AK254:AM254"/>
    <mergeCell ref="AP253:AS253"/>
    <mergeCell ref="AP254:AS254"/>
    <mergeCell ref="AV253:AY253"/>
    <mergeCell ref="AT253:AU253"/>
    <mergeCell ref="AT254:AU254"/>
    <mergeCell ref="BD255:BF255"/>
    <mergeCell ref="BG255:BI255"/>
    <mergeCell ref="AT257:AU257"/>
    <mergeCell ref="BD251:BF251"/>
    <mergeCell ref="BG251:BI251"/>
    <mergeCell ref="E252:F252"/>
    <mergeCell ref="G252:I252"/>
    <mergeCell ref="J252:L252"/>
    <mergeCell ref="AG252:AJ252"/>
    <mergeCell ref="AV252:AY252"/>
    <mergeCell ref="BD252:BF252"/>
    <mergeCell ref="BG252:BI252"/>
    <mergeCell ref="E251:F251"/>
    <mergeCell ref="G251:I251"/>
    <mergeCell ref="J251:L251"/>
    <mergeCell ref="M251:P251"/>
    <mergeCell ref="M252:P252"/>
    <mergeCell ref="Q251:Z251"/>
    <mergeCell ref="Q252:Z252"/>
    <mergeCell ref="AK251:AM251"/>
    <mergeCell ref="AK252:AM252"/>
    <mergeCell ref="AN251:AO251"/>
    <mergeCell ref="AN252:AO252"/>
    <mergeCell ref="AT259:AU259"/>
    <mergeCell ref="AT260:AU260"/>
    <mergeCell ref="AV259:AY259"/>
    <mergeCell ref="BD257:BF257"/>
    <mergeCell ref="BG257:BI257"/>
    <mergeCell ref="E258:F258"/>
    <mergeCell ref="G258:I258"/>
    <mergeCell ref="J258:L258"/>
    <mergeCell ref="AG258:AJ258"/>
    <mergeCell ref="AV258:AY258"/>
    <mergeCell ref="BD258:BF258"/>
    <mergeCell ref="BG258:BI258"/>
    <mergeCell ref="E257:F257"/>
    <mergeCell ref="G257:I257"/>
    <mergeCell ref="J257:L257"/>
    <mergeCell ref="AG257:AJ257"/>
    <mergeCell ref="AA257:AC257"/>
    <mergeCell ref="AA258:AC258"/>
    <mergeCell ref="AD257:AF257"/>
    <mergeCell ref="AD258:AF258"/>
    <mergeCell ref="M257:P257"/>
    <mergeCell ref="G264:I264"/>
    <mergeCell ref="J264:L264"/>
    <mergeCell ref="AG264:AJ264"/>
    <mergeCell ref="AD264:AF264"/>
    <mergeCell ref="AD265:AF265"/>
    <mergeCell ref="Q262:Z262"/>
    <mergeCell ref="Q263:Z263"/>
    <mergeCell ref="AK261:AM261"/>
    <mergeCell ref="AK262:AM262"/>
    <mergeCell ref="BG264:BI264"/>
    <mergeCell ref="E263:F263"/>
    <mergeCell ref="G263:I263"/>
    <mergeCell ref="J263:L263"/>
    <mergeCell ref="M264:P264"/>
    <mergeCell ref="AV263:AY263"/>
    <mergeCell ref="E260:F260"/>
    <mergeCell ref="G260:I260"/>
    <mergeCell ref="J260:L260"/>
    <mergeCell ref="AG260:AJ260"/>
    <mergeCell ref="E261:F261"/>
    <mergeCell ref="G261:I261"/>
    <mergeCell ref="J261:L261"/>
    <mergeCell ref="AG261:AJ261"/>
    <mergeCell ref="AA261:AC261"/>
    <mergeCell ref="AA262:AC262"/>
    <mergeCell ref="M261:P261"/>
    <mergeCell ref="M262:P262"/>
    <mergeCell ref="M263:P263"/>
    <mergeCell ref="Q261:Z261"/>
    <mergeCell ref="AV260:AY260"/>
    <mergeCell ref="BD260:BF260"/>
    <mergeCell ref="AK263:AM263"/>
    <mergeCell ref="AV261:AY261"/>
    <mergeCell ref="BD261:BF261"/>
    <mergeCell ref="BG261:BI261"/>
    <mergeCell ref="E262:F262"/>
    <mergeCell ref="G262:I262"/>
    <mergeCell ref="J262:L262"/>
    <mergeCell ref="AG262:AJ262"/>
    <mergeCell ref="AV262:AY262"/>
    <mergeCell ref="BD262:BF262"/>
    <mergeCell ref="M259:P259"/>
    <mergeCell ref="M260:P260"/>
    <mergeCell ref="M265:P265"/>
    <mergeCell ref="AN264:AO264"/>
    <mergeCell ref="AN265:AO265"/>
    <mergeCell ref="AT265:AU265"/>
    <mergeCell ref="AT263:AU263"/>
    <mergeCell ref="AT264:AU264"/>
    <mergeCell ref="Q264:Z264"/>
    <mergeCell ref="Q265:Z265"/>
    <mergeCell ref="AP264:AS264"/>
    <mergeCell ref="AP265:AS265"/>
    <mergeCell ref="E265:F265"/>
    <mergeCell ref="AK264:AM264"/>
    <mergeCell ref="AK265:AM265"/>
    <mergeCell ref="AP263:AS263"/>
    <mergeCell ref="G265:I265"/>
    <mergeCell ref="J265:L265"/>
    <mergeCell ref="AG265:AJ265"/>
    <mergeCell ref="E264:F264"/>
    <mergeCell ref="AP262:AS262"/>
    <mergeCell ref="AT261:AU261"/>
    <mergeCell ref="BG262:BI262"/>
    <mergeCell ref="AZ256:BC256"/>
    <mergeCell ref="AZ257:BC257"/>
    <mergeCell ref="AZ258:BC258"/>
    <mergeCell ref="AZ259:BC259"/>
    <mergeCell ref="AZ260:BC260"/>
    <mergeCell ref="AZ261:BC261"/>
    <mergeCell ref="AZ262:BC262"/>
    <mergeCell ref="AZ263:BC263"/>
    <mergeCell ref="BG260:BI260"/>
    <mergeCell ref="E267:F267"/>
    <mergeCell ref="G267:I267"/>
    <mergeCell ref="J267:L267"/>
    <mergeCell ref="AG267:AJ267"/>
    <mergeCell ref="AV265:AY265"/>
    <mergeCell ref="BD265:BF265"/>
    <mergeCell ref="BG265:BI265"/>
    <mergeCell ref="E266:F266"/>
    <mergeCell ref="G266:I266"/>
    <mergeCell ref="J266:L266"/>
    <mergeCell ref="AG266:AJ266"/>
    <mergeCell ref="AV266:AY266"/>
    <mergeCell ref="BD266:BF266"/>
    <mergeCell ref="M266:P266"/>
    <mergeCell ref="M267:P267"/>
    <mergeCell ref="AN266:AO266"/>
    <mergeCell ref="AN267:AO267"/>
    <mergeCell ref="AT266:AU266"/>
    <mergeCell ref="AT267:AU267"/>
    <mergeCell ref="AD263:AF263"/>
    <mergeCell ref="E259:F259"/>
    <mergeCell ref="G259:I259"/>
    <mergeCell ref="J259:L259"/>
    <mergeCell ref="AG259:AJ259"/>
    <mergeCell ref="AA259:AC259"/>
    <mergeCell ref="AD259:AF259"/>
    <mergeCell ref="AN257:AO257"/>
    <mergeCell ref="AN258:AO258"/>
    <mergeCell ref="Q258:Z258"/>
    <mergeCell ref="AK257:AM257"/>
    <mergeCell ref="AK258:AM258"/>
    <mergeCell ref="BD259:BF259"/>
    <mergeCell ref="BG259:BI259"/>
    <mergeCell ref="M258:P258"/>
    <mergeCell ref="AT258:AU258"/>
    <mergeCell ref="AP257:AS257"/>
    <mergeCell ref="AP258:AS258"/>
    <mergeCell ref="E190:F190"/>
    <mergeCell ref="G190:I190"/>
    <mergeCell ref="J190:L190"/>
    <mergeCell ref="AG190:AJ190"/>
    <mergeCell ref="AV190:AY190"/>
    <mergeCell ref="BD190:BF190"/>
    <mergeCell ref="BG190:BI190"/>
    <mergeCell ref="M190:P190"/>
    <mergeCell ref="AT193:AU193"/>
    <mergeCell ref="BD194:BF194"/>
    <mergeCell ref="BG194:BI194"/>
    <mergeCell ref="E193:F193"/>
    <mergeCell ref="G193:I193"/>
    <mergeCell ref="J193:L193"/>
    <mergeCell ref="AP194:AS194"/>
    <mergeCell ref="BG185:BI185"/>
    <mergeCell ref="E186:F186"/>
    <mergeCell ref="G186:I186"/>
    <mergeCell ref="J186:L186"/>
    <mergeCell ref="AG186:AJ186"/>
    <mergeCell ref="AV186:AY186"/>
    <mergeCell ref="BD186:BF186"/>
    <mergeCell ref="BG186:BI186"/>
    <mergeCell ref="E185:F185"/>
    <mergeCell ref="G185:I185"/>
    <mergeCell ref="J185:L185"/>
    <mergeCell ref="AG185:AJ185"/>
    <mergeCell ref="M185:P185"/>
    <mergeCell ref="M186:P186"/>
    <mergeCell ref="E189:F189"/>
    <mergeCell ref="G189:I189"/>
    <mergeCell ref="J189:L189"/>
    <mergeCell ref="M194:P194"/>
    <mergeCell ref="E188:F188"/>
    <mergeCell ref="G188:I188"/>
    <mergeCell ref="J188:L188"/>
    <mergeCell ref="M193:P193"/>
    <mergeCell ref="G194:I194"/>
    <mergeCell ref="J194:L194"/>
    <mergeCell ref="AZ191:BC191"/>
    <mergeCell ref="AZ192:BC192"/>
    <mergeCell ref="AZ193:BC193"/>
    <mergeCell ref="AZ194:BC194"/>
    <mergeCell ref="AZ195:BC195"/>
    <mergeCell ref="AZ196:BC196"/>
    <mergeCell ref="AZ197:BC197"/>
    <mergeCell ref="E256:F256"/>
    <mergeCell ref="G256:I256"/>
    <mergeCell ref="J256:L256"/>
    <mergeCell ref="AG256:AJ256"/>
    <mergeCell ref="AV256:AY256"/>
    <mergeCell ref="BD256:BF256"/>
    <mergeCell ref="BG256:BI256"/>
    <mergeCell ref="E255:F255"/>
    <mergeCell ref="G255:I255"/>
    <mergeCell ref="J255:L255"/>
    <mergeCell ref="AG255:AJ255"/>
    <mergeCell ref="AA255:AC255"/>
    <mergeCell ref="AA256:AC256"/>
    <mergeCell ref="AD255:AF255"/>
    <mergeCell ref="AD256:AF256"/>
    <mergeCell ref="AZ264:BC264"/>
    <mergeCell ref="AZ265:BC265"/>
    <mergeCell ref="AA265:AC265"/>
    <mergeCell ref="AA266:AC266"/>
    <mergeCell ref="AA267:AC267"/>
    <mergeCell ref="AK267:AM267"/>
    <mergeCell ref="AD181:AF181"/>
    <mergeCell ref="AD182:AF182"/>
    <mergeCell ref="AV267:AY267"/>
    <mergeCell ref="BD267:BF267"/>
    <mergeCell ref="BG267:BI267"/>
    <mergeCell ref="AV264:AY264"/>
    <mergeCell ref="BD264:BF264"/>
    <mergeCell ref="AA187:AC187"/>
    <mergeCell ref="AA188:AC188"/>
    <mergeCell ref="AA189:AC189"/>
    <mergeCell ref="AA190:AC190"/>
    <mergeCell ref="AA191:AC191"/>
    <mergeCell ref="AA193:AC193"/>
    <mergeCell ref="AT194:AU194"/>
    <mergeCell ref="AV194:AY194"/>
    <mergeCell ref="AV189:AY189"/>
    <mergeCell ref="BD189:BF189"/>
    <mergeCell ref="BG189:BI189"/>
    <mergeCell ref="AT189:AU189"/>
    <mergeCell ref="AT190:AU190"/>
    <mergeCell ref="AV187:AY187"/>
    <mergeCell ref="BD187:BF187"/>
    <mergeCell ref="BG187:BI187"/>
    <mergeCell ref="AV188:AY188"/>
    <mergeCell ref="AZ253:BC253"/>
    <mergeCell ref="AZ254:BC254"/>
    <mergeCell ref="AZ255:BC255"/>
    <mergeCell ref="BD195:BF195"/>
    <mergeCell ref="BG195:BI195"/>
    <mergeCell ref="BD263:BF263"/>
    <mergeCell ref="BG263:BI263"/>
    <mergeCell ref="AT262:AU262"/>
    <mergeCell ref="AP261:AS261"/>
    <mergeCell ref="AD183:AF183"/>
    <mergeCell ref="AD184:AF184"/>
    <mergeCell ref="AD185:AF185"/>
    <mergeCell ref="AD186:AF186"/>
    <mergeCell ref="AD187:AF187"/>
    <mergeCell ref="AD194:AF194"/>
    <mergeCell ref="AA194:AC194"/>
    <mergeCell ref="BG266:BI266"/>
    <mergeCell ref="AK266:AM266"/>
    <mergeCell ref="AP266:AS266"/>
    <mergeCell ref="AV183:AY183"/>
    <mergeCell ref="BD183:BF183"/>
    <mergeCell ref="BG183:BI183"/>
    <mergeCell ref="AG184:AJ184"/>
    <mergeCell ref="AV184:AY184"/>
    <mergeCell ref="BD184:BF184"/>
    <mergeCell ref="BG184:BI184"/>
    <mergeCell ref="AG188:AJ188"/>
    <mergeCell ref="AD266:AF266"/>
    <mergeCell ref="AG183:AJ183"/>
    <mergeCell ref="AT183:AU183"/>
    <mergeCell ref="AD267:AF267"/>
    <mergeCell ref="AG194:AJ194"/>
    <mergeCell ref="AZ266:BC266"/>
    <mergeCell ref="AZ267:BC267"/>
  </mergeCells>
  <phoneticPr fontId="1"/>
  <conditionalFormatting sqref="CV313">
    <cfRule type="cellIs" dxfId="42" priority="15" operator="lessThan">
      <formula>0</formula>
    </cfRule>
  </conditionalFormatting>
  <conditionalFormatting sqref="CV297:CV300">
    <cfRule type="cellIs" dxfId="41" priority="23" operator="lessThan">
      <formula>0</formula>
    </cfRule>
  </conditionalFormatting>
  <conditionalFormatting sqref="CV301">
    <cfRule type="cellIs" dxfId="40" priority="22" operator="lessThan">
      <formula>0</formula>
    </cfRule>
  </conditionalFormatting>
  <conditionalFormatting sqref="CV302">
    <cfRule type="cellIs" dxfId="39" priority="21" operator="lessThan">
      <formula>0</formula>
    </cfRule>
  </conditionalFormatting>
  <conditionalFormatting sqref="CV312">
    <cfRule type="cellIs" dxfId="38" priority="16" operator="lessThan">
      <formula>0</formula>
    </cfRule>
  </conditionalFormatting>
  <conditionalFormatting sqref="CV308:CV311">
    <cfRule type="cellIs" dxfId="37" priority="17" operator="lessThan">
      <formula>0</formula>
    </cfRule>
  </conditionalFormatting>
  <conditionalFormatting sqref="EJ372 EE372 DY372 DO372 DT372">
    <cfRule type="cellIs" dxfId="36" priority="12" operator="equal">
      <formula>"↓入力済"</formula>
    </cfRule>
    <cfRule type="containsText" dxfId="35" priority="13" operator="containsText" text="↓要入力">
      <formula>NOT(ISERROR(SEARCH("↓要入力",DO372)))</formula>
    </cfRule>
  </conditionalFormatting>
  <conditionalFormatting sqref="CT365 DW365:ER366 CT352:ER364 CT367:ER407 DR160:DX163 EB159:EF163 DR158:EF158 DR164:EF164">
    <cfRule type="expression" dxfId="34" priority="14">
      <formula>$O$33="新規申請"</formula>
    </cfRule>
  </conditionalFormatting>
  <conditionalFormatting sqref="DR159:DY159">
    <cfRule type="expression" dxfId="33" priority="1">
      <formula>$O$33="新規申請"</formula>
    </cfRule>
  </conditionalFormatting>
  <dataValidations count="5">
    <dataValidation type="list" allowBlank="1" showInputMessage="1" showErrorMessage="1" sqref="O69">
      <formula1>大分類</formula1>
    </dataValidation>
    <dataValidation type="list" allowBlank="1" showInputMessage="1" showErrorMessage="1" sqref="O70:O72 AD70:AD72 AS70:AS72">
      <formula1>INDIRECT(O69)</formula1>
    </dataValidation>
    <dataValidation type="list" allowBlank="1" showInputMessage="1" showErrorMessage="1" sqref="O117">
      <formula1>INDIRECT(O74)</formula1>
    </dataValidation>
    <dataValidation type="list" allowBlank="1" showInputMessage="1" showErrorMessage="1" sqref="F129:AA134">
      <formula1>INDIRECT($O$125)</formula1>
    </dataValidation>
    <dataValidation type="list" allowBlank="1" showInputMessage="1" showErrorMessage="1" sqref="DC334">
      <formula1>$AQ$7:$AQ$9</formula1>
    </dataValidation>
  </dataValidations>
  <hyperlinks>
    <hyperlink ref="O51" r:id="rId1"/>
    <hyperlink ref="K75" r:id="rId2"/>
  </hyperlinks>
  <pageMargins left="0.70866141732283472" right="0.70866141732283472" top="0.74803149606299213" bottom="0.74803149606299213" header="0.31496062992125984" footer="0.31496062992125984"/>
  <pageSetup paperSize="9" scale="10" fitToHeight="0" orientation="portrait" r:id="rId3"/>
  <headerFooter>
    <oddFooter xml:space="preserve">&amp;Rver.W011
</oddFooter>
  </headerFooter>
  <legacyDrawing r:id="rId4"/>
  <extLst>
    <ext xmlns:x14="http://schemas.microsoft.com/office/spreadsheetml/2009/9/main" uri="{CCE6A557-97BC-4b89-ADB6-D9C93CAAB3DF}">
      <x14:dataValidations xmlns:xm="http://schemas.microsoft.com/office/excel/2006/main" count="17">
        <x14:dataValidation type="list" allowBlank="1" showInputMessage="1" showErrorMessage="1">
          <x14:formula1>
            <xm:f>PL①!$B$3:$B$4</xm:f>
          </x14:formula1>
          <xm:sqref>O41</xm:sqref>
        </x14:dataValidation>
        <x14:dataValidation type="list" allowBlank="1" showInputMessage="1" showErrorMessage="1">
          <x14:formula1>
            <xm:f>PL①!$C$3:$C$6</xm:f>
          </x14:formula1>
          <xm:sqref>O83</xm:sqref>
        </x14:dataValidation>
        <x14:dataValidation type="list" allowBlank="1" showInputMessage="1" showErrorMessage="1">
          <x14:formula1>
            <xm:f>PL①!$D$3:$D$6</xm:f>
          </x14:formula1>
          <xm:sqref>O84 G159:G167 G178:G1168</xm:sqref>
        </x14:dataValidation>
        <x14:dataValidation type="list" allowBlank="1" showInputMessage="1" showErrorMessage="1">
          <x14:formula1>
            <xm:f>PL①!$E$3:$E$15</xm:f>
          </x14:formula1>
          <xm:sqref>J159:J167 O38 O85 O53:AA53 J178:J1168</xm:sqref>
        </x14:dataValidation>
        <x14:dataValidation type="list" allowBlank="1" showInputMessage="1" showErrorMessage="1">
          <x14:formula1>
            <xm:f>PL①!$G$3:$G$4</xm:f>
          </x14:formula1>
          <xm:sqref>AQ129:AQ134</xm:sqref>
        </x14:dataValidation>
        <x14:dataValidation type="list" allowBlank="1" showInputMessage="1" showErrorMessage="1">
          <x14:formula1>
            <xm:f>PL①!$H$3:$H$9</xm:f>
          </x14:formula1>
          <xm:sqref>AT129:AT134</xm:sqref>
        </x14:dataValidation>
        <x14:dataValidation type="list" allowBlank="1" showInputMessage="1" showErrorMessage="1">
          <x14:formula1>
            <xm:f>PL①!$I$3:$I$10</xm:f>
          </x14:formula1>
          <xm:sqref>E143:E149 E159:E167 E178:E1168</xm:sqref>
        </x14:dataValidation>
        <x14:dataValidation type="list" allowBlank="1" showInputMessage="1" showErrorMessage="1">
          <x14:formula1>
            <xm:f>PL①!$K$4:$K$6</xm:f>
          </x14:formula1>
          <xm:sqref>BG159:BG167 BG178:BG1168</xm:sqref>
        </x14:dataValidation>
        <x14:dataValidation type="list" allowBlank="1" showInputMessage="1" showErrorMessage="1">
          <x14:formula1>
            <xm:f>PL①!$L$4:$L$7</xm:f>
          </x14:formula1>
          <xm:sqref>O63:AA64</xm:sqref>
        </x14:dataValidation>
        <x14:dataValidation type="list" allowBlank="1" showInputMessage="1" showErrorMessage="1">
          <x14:formula1>
            <xm:f>PL①!$A$3:$A$4</xm:f>
          </x14:formula1>
          <xm:sqref>O33</xm:sqref>
        </x14:dataValidation>
        <x14:dataValidation type="list" allowBlank="1" showInputMessage="1" showErrorMessage="1">
          <x14:formula1>
            <xm:f>PL①!$H$25:$H$29</xm:f>
          </x14:formula1>
          <xm:sqref>AG159:AJ167 AG178:AJ1168</xm:sqref>
        </x14:dataValidation>
        <x14:dataValidation type="list" allowBlank="1" showInputMessage="1" showErrorMessage="1">
          <x14:formula1>
            <xm:f>PL①!$J$25:$J$72</xm:f>
          </x14:formula1>
          <xm:sqref>AA159:AA167 AA178:AC1168</xm:sqref>
        </x14:dataValidation>
        <x14:dataValidation type="list" allowBlank="1" showInputMessage="1" showErrorMessage="1">
          <x14:formula1>
            <xm:f>PL①!$A$25:$A$30</xm:f>
          </x14:formula1>
          <xm:sqref>M159:M167 M178:M1168</xm:sqref>
        </x14:dataValidation>
        <x14:dataValidation type="list" allowBlank="1" showInputMessage="1" showErrorMessage="1">
          <x14:formula1>
            <xm:f>PL①!$D$25:$D$28</xm:f>
          </x14:formula1>
          <xm:sqref>AT159:AU167 AT178:AU1168</xm:sqref>
        </x14:dataValidation>
        <x14:dataValidation type="list" allowBlank="1" showInputMessage="1" showErrorMessage="1">
          <x14:formula1>
            <xm:f>PL①!$D$3:$D$9</xm:f>
          </x14:formula1>
          <xm:sqref>O37:Q37</xm:sqref>
        </x14:dataValidation>
        <x14:dataValidation type="list" allowBlank="1" showInputMessage="1" showErrorMessage="1">
          <x14:formula1>
            <xm:f>PL①!$L$25:$L$27</xm:f>
          </x14:formula1>
          <xm:sqref>O65:AA65</xm:sqref>
        </x14:dataValidation>
        <x14:dataValidation type="list" allowBlank="1" showInputMessage="1" showErrorMessage="1">
          <x14:formula1>
            <xm:f>PL①!$K$25:$K$36</xm:f>
          </x14:formula1>
          <xm:sqref>W57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53"/>
  <sheetViews>
    <sheetView workbookViewId="0"/>
  </sheetViews>
  <sheetFormatPr defaultRowHeight="13.5"/>
  <cols>
    <col min="1" max="1" width="21.375" style="63" customWidth="1"/>
    <col min="2" max="2" width="20.875" style="63" customWidth="1"/>
    <col min="3" max="3" width="18.5" style="63" customWidth="1"/>
    <col min="4" max="7" width="8.875" style="63" customWidth="1"/>
    <col min="8" max="8" width="9" style="63"/>
    <col min="9" max="10" width="8.875" style="212" hidden="1" customWidth="1"/>
    <col min="11" max="13" width="8.875" style="63" hidden="1" customWidth="1"/>
    <col min="14" max="14" width="17.25" style="63" hidden="1" customWidth="1"/>
    <col min="15" max="25" width="0" style="63" hidden="1" customWidth="1"/>
    <col min="26" max="16384" width="9" style="63"/>
  </cols>
  <sheetData>
    <row r="1" spans="1:25" ht="17.25">
      <c r="A1" s="207" t="str">
        <f>IF(入力①申請書項目!O33=PL①!A3,"以下項目の網掛け部分について入力してください。","変更申請の場合、記載する必要はございません。")</f>
        <v>以下項目の網掛け部分について入力してください。</v>
      </c>
      <c r="D1" s="208" t="s">
        <v>5041</v>
      </c>
      <c r="I1" s="209"/>
      <c r="J1" s="209"/>
      <c r="K1" s="210"/>
      <c r="L1" s="210"/>
      <c r="M1" s="210"/>
      <c r="N1" s="210"/>
      <c r="O1" s="210"/>
      <c r="P1" s="210"/>
      <c r="Q1" s="210"/>
      <c r="R1" s="210"/>
      <c r="S1" s="210"/>
      <c r="T1" s="210"/>
      <c r="U1" s="210"/>
      <c r="V1" s="210"/>
      <c r="W1" s="210"/>
      <c r="X1" s="210"/>
      <c r="Y1" s="210"/>
    </row>
    <row r="2" spans="1:25">
      <c r="D2" s="211" t="s">
        <v>5040</v>
      </c>
    </row>
    <row r="3" spans="1:25" ht="14.25">
      <c r="A3" s="213" t="s">
        <v>55</v>
      </c>
    </row>
    <row r="4" spans="1:25" ht="14.25">
      <c r="A4" s="214" t="s">
        <v>56</v>
      </c>
      <c r="B4" s="1118" t="s">
        <v>57</v>
      </c>
      <c r="C4" s="1119"/>
    </row>
    <row r="5" spans="1:25" ht="14.25">
      <c r="A5" s="215" t="s">
        <v>4994</v>
      </c>
      <c r="B5" s="1120" t="str">
        <f>入力①申請書項目!O42</f>
        <v>株式会社●●●●</v>
      </c>
      <c r="C5" s="1121"/>
    </row>
    <row r="6" spans="1:25" ht="14.25">
      <c r="A6" s="215" t="s">
        <v>4641</v>
      </c>
      <c r="B6" s="1120" t="str">
        <f>入力①申請書項目!O46</f>
        <v>○○県○○市○○町○○○○○○</v>
      </c>
      <c r="C6" s="1121"/>
    </row>
    <row r="7" spans="1:25" ht="14.25">
      <c r="A7" s="215" t="s">
        <v>4996</v>
      </c>
      <c r="B7" s="216">
        <f>入力③指標!E19</f>
        <v>10</v>
      </c>
      <c r="C7" s="216">
        <f ca="1">INDIRECT(入力①申請書項目!CW124)</f>
        <v>11</v>
      </c>
      <c r="N7" s="63" t="str">
        <f>VLOOKUP(B8,L②!A20:B32,2,FALSE)</f>
        <v>製造業</v>
      </c>
      <c r="O7" s="63" t="str">
        <f>L①!B2</f>
        <v>小規模事業者</v>
      </c>
    </row>
    <row r="8" spans="1:25" ht="14.25">
      <c r="A8" s="215" t="s">
        <v>4998</v>
      </c>
      <c r="B8" s="1114" t="s">
        <v>4901</v>
      </c>
      <c r="C8" s="1115"/>
      <c r="D8" s="63" t="s">
        <v>5043</v>
      </c>
    </row>
    <row r="9" spans="1:25" ht="12.75" customHeight="1">
      <c r="A9" s="215" t="s">
        <v>5000</v>
      </c>
      <c r="B9" s="1114" t="s">
        <v>4953</v>
      </c>
      <c r="C9" s="1115"/>
      <c r="D9" s="63" t="s">
        <v>5042</v>
      </c>
    </row>
    <row r="10" spans="1:25" ht="12.75" hidden="1" customHeight="1">
      <c r="A10" s="64"/>
      <c r="B10" s="64"/>
      <c r="C10" s="64"/>
    </row>
    <row r="11" spans="1:25" ht="12.75" hidden="1" customHeight="1">
      <c r="A11" s="64"/>
      <c r="B11" s="64"/>
      <c r="C11" s="64"/>
    </row>
    <row r="12" spans="1:25" ht="26.25" customHeight="1">
      <c r="A12" s="217" t="s">
        <v>58</v>
      </c>
    </row>
    <row r="13" spans="1:25" ht="28.5">
      <c r="A13" s="218" t="s">
        <v>56</v>
      </c>
      <c r="B13" s="219" t="s">
        <v>4202</v>
      </c>
      <c r="C13" s="219" t="s">
        <v>4203</v>
      </c>
    </row>
    <row r="14" spans="1:25" ht="15.75" customHeight="1">
      <c r="A14" s="215" t="s">
        <v>5004</v>
      </c>
      <c r="B14" s="220" t="str">
        <f>入力③指標!E6</f>
        <v>平成28年 12 月期</v>
      </c>
      <c r="C14" s="220" t="str">
        <f>VLOOKUP("年度",入力③指標!D5:J6,入力①申請書項目!O83+2,FALSE)</f>
        <v>平成31年 12 月期</v>
      </c>
      <c r="I14" s="221">
        <f>I15*J15*I16*J16*I17*J17*I18*J18*I19*J19*I20*J20*I21*J21*I22*J22*I23*J23*I24*J24*I25*J25*I26*J26*I27*J27*I28*J28</f>
        <v>1</v>
      </c>
    </row>
    <row r="15" spans="1:25" ht="14.25">
      <c r="A15" s="215" t="s">
        <v>5005</v>
      </c>
      <c r="B15" s="222">
        <f>入力③指標!E7</f>
        <v>1000000</v>
      </c>
      <c r="C15" s="222">
        <f>VLOOKUP("売上高",入力③指標!C5:J7,入力①申請書項目!O83+3,FALSE)</f>
        <v>1060000</v>
      </c>
      <c r="I15" s="212">
        <f t="shared" ref="I15:I28" si="0">IF(B15="",0,1)</f>
        <v>1</v>
      </c>
      <c r="J15" s="212">
        <f t="shared" ref="J15:J28" si="1">IF(C15="",0,1)</f>
        <v>1</v>
      </c>
    </row>
    <row r="16" spans="1:25" ht="14.25">
      <c r="A16" s="215" t="s">
        <v>5006</v>
      </c>
      <c r="B16" s="43">
        <v>4756859</v>
      </c>
      <c r="C16" s="222">
        <f>VLOOKUP("売上高",入力③指標!C5:J7,入力①申請書項目!O83+2,FALSE)</f>
        <v>1040000</v>
      </c>
      <c r="I16" s="212">
        <f t="shared" si="0"/>
        <v>1</v>
      </c>
      <c r="J16" s="212">
        <f t="shared" si="1"/>
        <v>1</v>
      </c>
    </row>
    <row r="17" spans="1:29" ht="14.25">
      <c r="A17" s="215" t="s">
        <v>5007</v>
      </c>
      <c r="B17" s="223">
        <f>入力①申請書項目!O52</f>
        <v>10000</v>
      </c>
      <c r="C17" s="223">
        <f>B17</f>
        <v>10000</v>
      </c>
      <c r="I17" s="212">
        <f t="shared" si="0"/>
        <v>1</v>
      </c>
      <c r="J17" s="212">
        <f t="shared" si="1"/>
        <v>1</v>
      </c>
    </row>
    <row r="18" spans="1:29" ht="14.25">
      <c r="A18" s="215" t="s">
        <v>5008</v>
      </c>
      <c r="B18" s="222">
        <f>入力③指標!E15</f>
        <v>100000</v>
      </c>
      <c r="C18" s="222">
        <f>VLOOKUP(A18,入力③指標!C15:J15,入力①申請書項目!O83+3,FALSE)</f>
        <v>150000</v>
      </c>
      <c r="I18" s="212">
        <f t="shared" si="0"/>
        <v>1</v>
      </c>
      <c r="J18" s="212">
        <f t="shared" si="1"/>
        <v>1</v>
      </c>
    </row>
    <row r="19" spans="1:29" ht="14.25">
      <c r="A19" s="215" t="s">
        <v>5009</v>
      </c>
      <c r="B19" s="43">
        <v>660274</v>
      </c>
      <c r="C19" s="43">
        <v>600000</v>
      </c>
      <c r="I19" s="212">
        <f t="shared" si="0"/>
        <v>1</v>
      </c>
      <c r="J19" s="212">
        <f t="shared" si="1"/>
        <v>1</v>
      </c>
    </row>
    <row r="20" spans="1:29" ht="14.25">
      <c r="A20" s="215" t="s">
        <v>5010</v>
      </c>
      <c r="B20" s="43">
        <v>474797</v>
      </c>
      <c r="C20" s="43">
        <v>1000000</v>
      </c>
      <c r="I20" s="212">
        <f t="shared" si="0"/>
        <v>1</v>
      </c>
      <c r="J20" s="212">
        <f t="shared" si="1"/>
        <v>1</v>
      </c>
    </row>
    <row r="21" spans="1:29" ht="14.25">
      <c r="A21" s="215" t="s">
        <v>5011</v>
      </c>
      <c r="B21" s="43">
        <v>33243</v>
      </c>
      <c r="C21" s="43">
        <v>500000</v>
      </c>
      <c r="I21" s="212">
        <f t="shared" si="0"/>
        <v>1</v>
      </c>
      <c r="J21" s="212">
        <f t="shared" si="1"/>
        <v>1</v>
      </c>
    </row>
    <row r="22" spans="1:29" ht="14.25">
      <c r="A22" s="215" t="s">
        <v>5012</v>
      </c>
      <c r="B22" s="43">
        <v>912793</v>
      </c>
      <c r="C22" s="43">
        <v>1000000</v>
      </c>
      <c r="I22" s="212">
        <f t="shared" si="0"/>
        <v>1</v>
      </c>
      <c r="J22" s="212">
        <f t="shared" si="1"/>
        <v>1</v>
      </c>
      <c r="U22" s="63" t="s">
        <v>5013</v>
      </c>
      <c r="V22" s="63" t="s">
        <v>5014</v>
      </c>
      <c r="W22" s="63" t="s">
        <v>5015</v>
      </c>
      <c r="X22" s="63" t="s">
        <v>5016</v>
      </c>
    </row>
    <row r="23" spans="1:29" ht="14.25">
      <c r="A23" s="215" t="s">
        <v>5017</v>
      </c>
      <c r="B23" s="43">
        <v>1668387</v>
      </c>
      <c r="C23" s="43">
        <v>1000000</v>
      </c>
      <c r="I23" s="212">
        <f t="shared" si="0"/>
        <v>1</v>
      </c>
      <c r="J23" s="212">
        <f t="shared" si="1"/>
        <v>1</v>
      </c>
      <c r="R23" s="63" t="s">
        <v>4995</v>
      </c>
      <c r="U23" s="224">
        <f>VLOOKUP($B$9&amp;$F$7,L③!$E2:$K59,4)</f>
        <v>-0.1007679755185627</v>
      </c>
      <c r="V23" s="224">
        <f>VLOOKUP($B$9&amp;$F$7,L③!$E2:$K59,5)</f>
        <v>-5.0672946586924339E-4</v>
      </c>
      <c r="W23" s="224">
        <f>VLOOKUP($B$9&amp;$F$7,L③!$E2:$K59,6)</f>
        <v>0.10408203160050183</v>
      </c>
      <c r="X23" s="224">
        <f>VLOOKUP($B$9&amp;$F$7,L③!$E2:$K59,7)</f>
        <v>0.24501394057960957</v>
      </c>
    </row>
    <row r="24" spans="1:29" ht="14.25">
      <c r="A24" s="215" t="s">
        <v>5018</v>
      </c>
      <c r="B24" s="43">
        <v>671040</v>
      </c>
      <c r="C24" s="43">
        <v>500000</v>
      </c>
      <c r="I24" s="212">
        <f t="shared" si="0"/>
        <v>1</v>
      </c>
      <c r="J24" s="212">
        <f t="shared" si="1"/>
        <v>1</v>
      </c>
      <c r="R24" s="63" t="s">
        <v>4997</v>
      </c>
      <c r="U24" s="224">
        <f>VLOOKUP($B$9&amp;$F$7,L④!$E2:$K59,4)</f>
        <v>-6.4012626024650257E-2</v>
      </c>
      <c r="V24" s="224">
        <f>VLOOKUP($B$9&amp;$F$7,L④!$E2:$K59,5)</f>
        <v>3.5527672668631519E-3</v>
      </c>
      <c r="W24" s="224">
        <f>VLOOKUP($B$9&amp;$F$7,L④!$E2:$K59,6)</f>
        <v>4.0555608556448755E-2</v>
      </c>
      <c r="X24" s="224">
        <f>VLOOKUP($B$9&amp;$F$7,L④!$E2:$K59,7)</f>
        <v>8.446110215653109E-2</v>
      </c>
    </row>
    <row r="25" spans="1:29" ht="14.25">
      <c r="A25" s="215" t="s">
        <v>5019</v>
      </c>
      <c r="B25" s="43">
        <v>270760</v>
      </c>
      <c r="C25" s="43">
        <v>200000</v>
      </c>
      <c r="I25" s="212">
        <f t="shared" si="0"/>
        <v>1</v>
      </c>
      <c r="J25" s="212">
        <f t="shared" si="1"/>
        <v>1</v>
      </c>
      <c r="R25" s="63" t="s">
        <v>4999</v>
      </c>
      <c r="U25" s="225">
        <f>VLOOKUP($B$9&amp;$F$7,L⑤!$E2:$K59,4)</f>
        <v>-1278.1944444444446</v>
      </c>
      <c r="V25" s="225">
        <f>VLOOKUP($B$9&amp;$F$7,L⑤!$E2:$K59,5)</f>
        <v>125.23015873015872</v>
      </c>
      <c r="W25" s="225">
        <f>VLOOKUP($B$9&amp;$F$7,L⑤!$E2:$K59,6)</f>
        <v>1225.4333333333332</v>
      </c>
      <c r="X25" s="225">
        <f>VLOOKUP($B$9&amp;$F$7,L⑤!$E2:$K59,7)</f>
        <v>3126.3819444444439</v>
      </c>
    </row>
    <row r="26" spans="1:29" ht="14.25">
      <c r="A26" s="215" t="s">
        <v>5020</v>
      </c>
      <c r="B26" s="43">
        <v>439285</v>
      </c>
      <c r="C26" s="43">
        <v>600000</v>
      </c>
      <c r="I26" s="212">
        <f t="shared" si="0"/>
        <v>1</v>
      </c>
      <c r="J26" s="212">
        <f t="shared" si="1"/>
        <v>1</v>
      </c>
      <c r="R26" s="63" t="s">
        <v>5001</v>
      </c>
      <c r="U26" s="226">
        <f>VLOOKUP($B$9&amp;$F$7,L⑥!$E2:$K59,4)</f>
        <v>23.542990342448928</v>
      </c>
      <c r="V26" s="226">
        <f>VLOOKUP($B$9&amp;$F$7,L⑥!$E2:$K59,5)</f>
        <v>8.9856576136816049</v>
      </c>
      <c r="W26" s="226">
        <f>VLOOKUP($B$9&amp;$F$7,L⑥!$E2:$K59,6)</f>
        <v>0.34024616422188503</v>
      </c>
      <c r="X26" s="226">
        <f>VLOOKUP($B$9&amp;$F$7,L⑥!$E2:$K59,7)</f>
        <v>0</v>
      </c>
    </row>
    <row r="27" spans="1:29" ht="14.25">
      <c r="A27" s="215" t="s">
        <v>5021</v>
      </c>
      <c r="B27" s="43">
        <v>373206</v>
      </c>
      <c r="C27" s="43">
        <v>300000</v>
      </c>
      <c r="I27" s="212">
        <f t="shared" si="0"/>
        <v>1</v>
      </c>
      <c r="J27" s="212">
        <f t="shared" si="1"/>
        <v>1</v>
      </c>
      <c r="R27" s="63" t="s">
        <v>5002</v>
      </c>
      <c r="U27" s="226">
        <f>VLOOKUP($B$9&amp;$F$7,L⑦!$E2:$K59,4)</f>
        <v>4.5999999999999996</v>
      </c>
      <c r="V27" s="226">
        <f>VLOOKUP($B$9&amp;$F$7,L⑦!$E2:$K59,5)</f>
        <v>2.7</v>
      </c>
      <c r="W27" s="226">
        <f>VLOOKUP($B$9&amp;$F$7,L⑦!$E2:$K59,6)</f>
        <v>1.2</v>
      </c>
      <c r="X27" s="226">
        <f>VLOOKUP($B$9&amp;$F$7,L⑦!$E2:$K59,7)</f>
        <v>0.2</v>
      </c>
    </row>
    <row r="28" spans="1:29" ht="14.25">
      <c r="A28" s="215" t="s">
        <v>5022</v>
      </c>
      <c r="B28" s="43">
        <v>463324</v>
      </c>
      <c r="C28" s="43">
        <v>400000</v>
      </c>
      <c r="I28" s="212">
        <f t="shared" si="0"/>
        <v>1</v>
      </c>
      <c r="J28" s="212">
        <f t="shared" si="1"/>
        <v>1</v>
      </c>
      <c r="R28" s="63" t="s">
        <v>5003</v>
      </c>
      <c r="U28" s="224">
        <f>VLOOKUP($B$9&amp;$F$7,L⑧!$E2:$K59,4)</f>
        <v>-0.39715292573434563</v>
      </c>
      <c r="V28" s="224">
        <f>VLOOKUP($B$9&amp;$F$7,L⑧!$E2:$K59,5)</f>
        <v>8.2679471418639239E-2</v>
      </c>
      <c r="W28" s="224">
        <f>VLOOKUP($B$9&amp;$F$7,L⑧!$E2:$K59,6)</f>
        <v>0.36341340612630163</v>
      </c>
      <c r="X28" s="224">
        <f>VLOOKUP($B$9&amp;$F$7,L⑧!$E2:$K59,7)</f>
        <v>0.71439137822600662</v>
      </c>
      <c r="Z28" s="224"/>
      <c r="AA28" s="224"/>
      <c r="AB28" s="224"/>
      <c r="AC28" s="224"/>
    </row>
    <row r="29" spans="1:29" ht="14.25">
      <c r="A29" s="227" t="s">
        <v>65</v>
      </c>
      <c r="B29" s="213" t="s">
        <v>3626</v>
      </c>
    </row>
    <row r="30" spans="1:29" ht="14.25" hidden="1">
      <c r="A30" s="227"/>
      <c r="B30" s="213"/>
    </row>
    <row r="31" spans="1:29" ht="14.25" hidden="1">
      <c r="A31" s="227"/>
      <c r="B31" s="213"/>
    </row>
    <row r="33" spans="1:16" ht="14.25">
      <c r="A33" s="213" t="s">
        <v>3576</v>
      </c>
      <c r="B33" s="213"/>
      <c r="C33" s="213"/>
      <c r="D33" s="213"/>
      <c r="E33" s="213"/>
      <c r="F33" s="213"/>
      <c r="G33" s="213"/>
      <c r="K33" s="213"/>
      <c r="L33" s="213"/>
      <c r="M33" s="213"/>
    </row>
    <row r="34" spans="1:16" ht="14.25">
      <c r="A34" s="228" t="s">
        <v>59</v>
      </c>
      <c r="B34" s="229" t="s">
        <v>66</v>
      </c>
      <c r="C34" s="229" t="s">
        <v>5023</v>
      </c>
    </row>
    <row r="35" spans="1:16" ht="14.25">
      <c r="A35" s="230" t="s">
        <v>5024</v>
      </c>
      <c r="B35" s="231">
        <f>B15/B16-1</f>
        <v>-0.78977724586749365</v>
      </c>
      <c r="C35" s="215">
        <f>IF(AND(B35&gt;=X23),5,IF(AND(B35&gt;=W23,B35&lt;X23),4,IF(AND(B35&gt;=V23,B35&lt;W23),3,IF(AND(B35&gt;=U23,B35&lt;V23),2,IF(AND(B35&lt;U23),1)))))</f>
        <v>1</v>
      </c>
    </row>
    <row r="36" spans="1:16" ht="14.25">
      <c r="A36" s="230" t="s">
        <v>60</v>
      </c>
      <c r="B36" s="231">
        <f>B18/B15</f>
        <v>0.1</v>
      </c>
      <c r="C36" s="215">
        <f>IF(AND(B36&gt;=X24),5,IF(AND(B36&gt;=W24,B36&lt;X24),4,IF(AND(B36&gt;=V24,B36&lt;W24),3,IF(AND(B36&gt;=U24,B36&lt;V24),2,IF(AND(B36&lt;U24),1)))))</f>
        <v>5</v>
      </c>
    </row>
    <row r="37" spans="1:16" ht="14.25">
      <c r="A37" s="230" t="s">
        <v>61</v>
      </c>
      <c r="B37" s="232">
        <f>B18/B7</f>
        <v>10000</v>
      </c>
      <c r="C37" s="215">
        <f>IF(AND(B37&gt;=X25),5,IF(AND(B37&gt;=W25,B37&lt;X25),4,IF(AND(B37&gt;=V25,B37&lt;W25),3,IF(AND(B37&gt;=U25,B37&lt;V25),2,IF(AND(B37&lt;U25),1)))))</f>
        <v>5</v>
      </c>
    </row>
    <row r="38" spans="1:16" ht="14.25">
      <c r="A38" s="230" t="s">
        <v>62</v>
      </c>
      <c r="B38" s="233">
        <f>(B19-B20)/(B18+B21)</f>
        <v>1.3920205939524029</v>
      </c>
      <c r="C38" s="215">
        <f>IF(((B18+B21)&lt;0),1,IF(AND(B38&lt;X26),5,IF(AND(B38&gt;=X26,B38&lt;W26),4,IF(AND(B38&gt;=W26,B38&lt;V26),3,IF(AND(B38&gt;=V26,B38&lt;U26),2,IF(AND(B38&gt;=U26),1))))))</f>
        <v>3</v>
      </c>
    </row>
    <row r="39" spans="1:16" ht="14.25">
      <c r="A39" s="230" t="s">
        <v>63</v>
      </c>
      <c r="B39" s="233">
        <f>(B24+B25+B26-B27-B28)/B15*12</f>
        <v>6.5346600000000006</v>
      </c>
      <c r="C39" s="215">
        <f>IF(AND(B39&lt;X27),5,IF(AND(B39&gt;=X27,B39&lt;W27),4,IF(AND(B39&gt;=W27,B39&lt;V27),3,IF(AND(B39&gt;=V27,B39&lt;U27),2,IF(AND(B39&gt;=U27),1)))))</f>
        <v>1</v>
      </c>
    </row>
    <row r="40" spans="1:16" ht="14.25">
      <c r="A40" s="230" t="s">
        <v>64</v>
      </c>
      <c r="B40" s="231">
        <f>B22/(B22+B23)</f>
        <v>0.35363399685415198</v>
      </c>
      <c r="C40" s="215">
        <f>IF(AND(B40&gt;=X28),5,IF(AND(B40&gt;=W28,B40&lt;X28),4,IF(AND(B40&gt;=V28,B40&lt;W28),3,IF(AND(B40&gt;=U28,B40&lt;V28),2,IF(AND(B40&lt;U28),1)))))</f>
        <v>3</v>
      </c>
    </row>
    <row r="41" spans="1:16">
      <c r="A41" s="1116" t="s">
        <v>5025</v>
      </c>
      <c r="B41" s="1117"/>
      <c r="C41" s="1117"/>
    </row>
    <row r="42" spans="1:16" ht="14.25" hidden="1">
      <c r="A42" s="234"/>
      <c r="B42" s="235"/>
      <c r="C42" s="235"/>
    </row>
    <row r="43" spans="1:16" hidden="1"/>
    <row r="44" spans="1:16" ht="11.25" customHeight="1"/>
    <row r="45" spans="1:16">
      <c r="A45" s="236" t="s">
        <v>3577</v>
      </c>
      <c r="B45" s="236"/>
      <c r="C45" s="236"/>
      <c r="D45" s="236"/>
      <c r="E45" s="236"/>
      <c r="F45" s="236"/>
      <c r="G45" s="236"/>
      <c r="K45" s="236"/>
      <c r="L45" s="236"/>
      <c r="M45" s="236"/>
    </row>
    <row r="46" spans="1:16" ht="14.25">
      <c r="A46" s="237" t="s">
        <v>3557</v>
      </c>
      <c r="B46" s="229" t="s">
        <v>66</v>
      </c>
      <c r="C46" s="229" t="s">
        <v>5023</v>
      </c>
    </row>
    <row r="47" spans="1:16">
      <c r="A47" s="238" t="s">
        <v>68</v>
      </c>
      <c r="B47" s="231">
        <f>C15/C16-1</f>
        <v>1.9230769230769162E-2</v>
      </c>
      <c r="C47" s="215">
        <f>IF(AND(B47&gt;=X23),5,IF(AND(B47&gt;=W23,B47&lt;X23),4,IF(AND(B47&gt;=V23,B47&lt;W23),3,IF(AND(B47&gt;=U23,B47&lt;V23),2,IF(AND(B47&lt;U23),1)))))</f>
        <v>3</v>
      </c>
      <c r="O47" s="231" t="e">
        <f>O15/O16-1</f>
        <v>#DIV/0!</v>
      </c>
      <c r="P47" s="215" t="e">
        <f>IF(AND(O47&gt;=AB23),5,IF(AND(O47&gt;=AA23,O47&lt;AB23),4,IF(AND(O47&gt;=Z23,O47&lt;AA23),3,IF(AND(O47&gt;=Y23,O47&lt;Z23),2,IF(AND(O47&lt;Y23),1)))))</f>
        <v>#DIV/0!</v>
      </c>
    </row>
    <row r="48" spans="1:16">
      <c r="A48" s="238" t="s">
        <v>3573</v>
      </c>
      <c r="B48" s="231">
        <f>C18/C15</f>
        <v>0.14150943396226415</v>
      </c>
      <c r="C48" s="215">
        <f>IF(AND(B48&gt;=X24),5,IF(AND(B48&gt;=W24,B48&lt;X24),4,IF(AND(B48&gt;=V24,B48&lt;W24),3,IF(AND(B48&gt;=U24,B48&lt;V24),2,IF(AND(B48&lt;U24),1)))))</f>
        <v>5</v>
      </c>
      <c r="O48" s="231" t="e">
        <f>O18/O15</f>
        <v>#DIV/0!</v>
      </c>
      <c r="P48" s="215" t="e">
        <f>IF(AND(O48&gt;=AB24),5,IF(AND(O48&gt;=AA24,O48&lt;AB24),4,IF(AND(O48&gt;=Z24,O48&lt;AA24),3,IF(AND(O48&gt;=Y24,O48&lt;Z24),2,IF(AND(O48&lt;Y24),1)))))</f>
        <v>#DIV/0!</v>
      </c>
    </row>
    <row r="49" spans="1:16">
      <c r="A49" s="239" t="s">
        <v>71</v>
      </c>
      <c r="B49" s="232">
        <f ca="1">C18/C7</f>
        <v>13636.363636363636</v>
      </c>
      <c r="C49" s="215">
        <f ca="1">IF(AND(B49&gt;=X25),5,IF(AND(B49&gt;=W25,B49&lt;X25),4,IF(AND(B49&gt;=V25,B49&lt;W25),3,IF(AND(B49&gt;=U25,B49&lt;V25),2,IF(AND(B49&lt;U25),1)))))</f>
        <v>5</v>
      </c>
      <c r="O49" s="232" t="e">
        <f>O18/O6</f>
        <v>#DIV/0!</v>
      </c>
      <c r="P49" s="215" t="e">
        <f>IF(AND(O49&gt;=AB25),5,IF(AND(O49&gt;=AA25,O49&lt;AB25),4,IF(AND(O49&gt;=Z25,O49&lt;AA25),3,IF(AND(O49&gt;=Y25,O49&lt;Z25),2,IF(AND(O49&lt;Y25),1)))))</f>
        <v>#DIV/0!</v>
      </c>
    </row>
    <row r="50" spans="1:16">
      <c r="A50" s="239" t="s">
        <v>72</v>
      </c>
      <c r="B50" s="233">
        <f>(C19-C20)/(C18+C21)</f>
        <v>-0.61538461538461542</v>
      </c>
      <c r="C50" s="215">
        <f>IF(((B18+B21)&lt;0),1,IF(AND(B50&lt;X26),5,IF(AND(B50&gt;=X26,B50&lt;W26),4,IF(AND(B50&gt;=W26,B50&lt;V26),3,IF(AND(B50&gt;=V26,B50&lt;U26),2,IF(AND(B50&gt;=U26),1))))))</f>
        <v>5</v>
      </c>
      <c r="O50" s="233" t="e">
        <f>(O19-O20)/(O18+O21)</f>
        <v>#DIV/0!</v>
      </c>
      <c r="P50" s="215" t="e">
        <f>IF(((O18+O21)&lt;0),1,IF(AND(O50&lt;AB26),5,IF(AND(O50&gt;=AB26,O50&lt;AA26),4,IF(AND(O50&gt;=AA26,O50&lt;Z26),3,IF(AND(O50&gt;=Z26,O50&lt;Y26),2,IF(AND(O50&gt;=Y26),1))))))</f>
        <v>#DIV/0!</v>
      </c>
    </row>
    <row r="51" spans="1:16">
      <c r="A51" s="239" t="s">
        <v>3574</v>
      </c>
      <c r="B51" s="233">
        <f>(C24+C25+C26-C27-C28)/C15*12</f>
        <v>6.7924528301886795</v>
      </c>
      <c r="C51" s="215">
        <f>IF(AND(B51&lt;X27),5,IF(AND(B51&gt;=X27,B51&lt;W27),4,IF(AND(B51&gt;=W27,B51&lt;V27),3,IF(AND(B51&gt;=V27,B51&lt;U27),2,IF(AND(B51&gt;=U27),1)))))</f>
        <v>1</v>
      </c>
      <c r="O51" s="233" t="e">
        <f>(O24+O25+O26-O27-O28)/O15*12</f>
        <v>#DIV/0!</v>
      </c>
      <c r="P51" s="215" t="e">
        <f>IF(AND(O51&lt;AB27),5,IF(AND(O51&gt;=AB27,O51&lt;AA27),4,IF(AND(O51&gt;=AA27,O51&lt;Z27),3,IF(AND(O51&gt;=Z27,O51&lt;Y27),2,IF(AND(O51&gt;=Y27),1)))))</f>
        <v>#DIV/0!</v>
      </c>
    </row>
    <row r="52" spans="1:16">
      <c r="A52" s="239" t="s">
        <v>3575</v>
      </c>
      <c r="B52" s="231">
        <f>C22/(C22+C23)</f>
        <v>0.5</v>
      </c>
      <c r="C52" s="215">
        <f>IF(AND(B52&gt;=X28),5,IF(AND(B52&gt;=W28,B52&lt;X28),4,IF(AND(B52&gt;=V28,B52&lt;W28),3,IF(AND(B52&gt;=U28,B52&lt;V28),2,IF(AND(B52&lt;U28),1)))))</f>
        <v>4</v>
      </c>
      <c r="O52" s="231" t="e">
        <f>O22/(O22+O23)</f>
        <v>#DIV/0!</v>
      </c>
      <c r="P52" s="215" t="e">
        <f>IF(AND(O52&gt;=AB28),5,IF(AND(O52&gt;=AA28,O52&lt;AB28),4,IF(AND(O52&gt;=Z28,O52&lt;AA28),3,IF(AND(O52&gt;=Y28,O52&lt;Z28),2,IF(AND(O52&lt;Y28),1)))))</f>
        <v>#DIV/0!</v>
      </c>
    </row>
    <row r="53" spans="1:16">
      <c r="A53" s="1116" t="s">
        <v>5025</v>
      </c>
      <c r="B53" s="1117"/>
      <c r="C53" s="1117"/>
    </row>
  </sheetData>
  <sheetProtection password="EC38" sheet="1" objects="1" scenarios="1"/>
  <mergeCells count="7">
    <mergeCell ref="B9:C9"/>
    <mergeCell ref="A41:C41"/>
    <mergeCell ref="A53:C53"/>
    <mergeCell ref="B4:C4"/>
    <mergeCell ref="B5:C5"/>
    <mergeCell ref="B6:C6"/>
    <mergeCell ref="B8:C8"/>
  </mergeCells>
  <phoneticPr fontId="1"/>
  <dataValidations count="1">
    <dataValidation type="list" allowBlank="1" showInputMessage="1" showErrorMessage="1" sqref="B9">
      <formula1>INDIRECT($N$7)</formula1>
    </dataValidation>
  </dataValidations>
  <pageMargins left="0.70866141732283472" right="0.70866141732283472" top="0.74803149606299213" bottom="0.74803149606299213" header="0.31496062992125984" footer="0.31496062992125984"/>
  <pageSetup paperSize="9" orientation="portrait" r:id="rId1"/>
  <headerFooter>
    <oddHeader>&amp;R機密性○</oddHeader>
  </headerFooter>
  <extLst>
    <ext xmlns:x14="http://schemas.microsoft.com/office/spreadsheetml/2009/9/main" uri="{78C0D931-6437-407d-A8EE-F0AAD7539E65}">
      <x14:conditionalFormattings>
        <x14:conditionalFormatting xmlns:xm="http://schemas.microsoft.com/office/excel/2006/main">
          <x14:cfRule type="expression" priority="1" id="{4B91F447-7865-4D00-9609-ED04555AEDDB}">
            <xm:f>入力①申請書項目!$O$33=PL①!$A$4</xm:f>
            <x14:dxf>
              <fill>
                <patternFill>
                  <bgColor theme="1" tint="0.34998626667073579"/>
                </patternFill>
              </fill>
            </x14:dxf>
          </x14:cfRule>
          <xm:sqref>A2:XFD1048576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L②!$A$20:$A$33</xm:f>
          </x14:formula1>
          <xm:sqref>B8:C8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VQ35"/>
  <sheetViews>
    <sheetView workbookViewId="0"/>
  </sheetViews>
  <sheetFormatPr defaultColWidth="0" defaultRowHeight="13.5"/>
  <cols>
    <col min="1" max="1" width="2.875" style="63" customWidth="1"/>
    <col min="2" max="2" width="4.875" style="63" customWidth="1"/>
    <col min="3" max="3" width="13.125" style="63" customWidth="1"/>
    <col min="4" max="4" width="19.875" style="63" customWidth="1"/>
    <col min="5" max="10" width="12.875" style="63" customWidth="1"/>
    <col min="11" max="11" width="10" style="63" customWidth="1"/>
    <col min="12" max="14" width="9" style="63" customWidth="1"/>
    <col min="15" max="18" width="0" style="63" hidden="1" customWidth="1"/>
    <col min="19" max="26" width="9" style="63" customWidth="1"/>
    <col min="27" max="256" width="9" style="63" hidden="1"/>
    <col min="257" max="257" width="2.875" style="63" hidden="1"/>
    <col min="258" max="258" width="4.875" style="63" hidden="1"/>
    <col min="259" max="259" width="11.25" style="63" hidden="1"/>
    <col min="260" max="260" width="19.75" style="63" hidden="1"/>
    <col min="261" max="264" width="9.375" style="63" hidden="1"/>
    <col min="265" max="265" width="3.375" style="63" hidden="1"/>
    <col min="266" max="512" width="9" style="63" hidden="1"/>
    <col min="513" max="513" width="2.875" style="63" hidden="1"/>
    <col min="514" max="514" width="4.875" style="63" hidden="1"/>
    <col min="515" max="515" width="11.25" style="63" hidden="1"/>
    <col min="516" max="516" width="19.75" style="63" hidden="1"/>
    <col min="517" max="520" width="9.375" style="63" hidden="1"/>
    <col min="521" max="521" width="3.375" style="63" hidden="1"/>
    <col min="522" max="768" width="9" style="63" hidden="1"/>
    <col min="769" max="769" width="2.875" style="63" hidden="1"/>
    <col min="770" max="770" width="4.875" style="63" hidden="1"/>
    <col min="771" max="771" width="11.25" style="63" hidden="1"/>
    <col min="772" max="772" width="19.75" style="63" hidden="1"/>
    <col min="773" max="776" width="9.375" style="63" hidden="1"/>
    <col min="777" max="777" width="3.375" style="63" hidden="1"/>
    <col min="778" max="1024" width="9" style="63" hidden="1"/>
    <col min="1025" max="1025" width="2.875" style="63" hidden="1"/>
    <col min="1026" max="1026" width="4.875" style="63" hidden="1"/>
    <col min="1027" max="1027" width="11.25" style="63" hidden="1"/>
    <col min="1028" max="1028" width="19.75" style="63" hidden="1"/>
    <col min="1029" max="1032" width="9.375" style="63" hidden="1"/>
    <col min="1033" max="1033" width="3.375" style="63" hidden="1"/>
    <col min="1034" max="1280" width="9" style="63" hidden="1"/>
    <col min="1281" max="1281" width="2.875" style="63" hidden="1"/>
    <col min="1282" max="1282" width="4.875" style="63" hidden="1"/>
    <col min="1283" max="1283" width="11.25" style="63" hidden="1"/>
    <col min="1284" max="1284" width="19.75" style="63" hidden="1"/>
    <col min="1285" max="1288" width="9.375" style="63" hidden="1"/>
    <col min="1289" max="1289" width="3.375" style="63" hidden="1"/>
    <col min="1290" max="1536" width="9" style="63" hidden="1"/>
    <col min="1537" max="1537" width="2.875" style="63" hidden="1"/>
    <col min="1538" max="1538" width="4.875" style="63" hidden="1"/>
    <col min="1539" max="1539" width="11.25" style="63" hidden="1"/>
    <col min="1540" max="1540" width="19.75" style="63" hidden="1"/>
    <col min="1541" max="1544" width="9.375" style="63" hidden="1"/>
    <col min="1545" max="1545" width="3.375" style="63" hidden="1"/>
    <col min="1546" max="1792" width="9" style="63" hidden="1"/>
    <col min="1793" max="1793" width="2.875" style="63" hidden="1"/>
    <col min="1794" max="1794" width="4.875" style="63" hidden="1"/>
    <col min="1795" max="1795" width="11.25" style="63" hidden="1"/>
    <col min="1796" max="1796" width="19.75" style="63" hidden="1"/>
    <col min="1797" max="1800" width="9.375" style="63" hidden="1"/>
    <col min="1801" max="1801" width="3.375" style="63" hidden="1"/>
    <col min="1802" max="2048" width="9" style="63" hidden="1"/>
    <col min="2049" max="2049" width="2.875" style="63" hidden="1"/>
    <col min="2050" max="2050" width="4.875" style="63" hidden="1"/>
    <col min="2051" max="2051" width="11.25" style="63" hidden="1"/>
    <col min="2052" max="2052" width="19.75" style="63" hidden="1"/>
    <col min="2053" max="2056" width="9.375" style="63" hidden="1"/>
    <col min="2057" max="2057" width="3.375" style="63" hidden="1"/>
    <col min="2058" max="2304" width="9" style="63" hidden="1"/>
    <col min="2305" max="2305" width="2.875" style="63" hidden="1"/>
    <col min="2306" max="2306" width="4.875" style="63" hidden="1"/>
    <col min="2307" max="2307" width="11.25" style="63" hidden="1"/>
    <col min="2308" max="2308" width="19.75" style="63" hidden="1"/>
    <col min="2309" max="2312" width="9.375" style="63" hidden="1"/>
    <col min="2313" max="2313" width="3.375" style="63" hidden="1"/>
    <col min="2314" max="2560" width="9" style="63" hidden="1"/>
    <col min="2561" max="2561" width="2.875" style="63" hidden="1"/>
    <col min="2562" max="2562" width="4.875" style="63" hidden="1"/>
    <col min="2563" max="2563" width="11.25" style="63" hidden="1"/>
    <col min="2564" max="2564" width="19.75" style="63" hidden="1"/>
    <col min="2565" max="2568" width="9.375" style="63" hidden="1"/>
    <col min="2569" max="2569" width="3.375" style="63" hidden="1"/>
    <col min="2570" max="2816" width="9" style="63" hidden="1"/>
    <col min="2817" max="2817" width="2.875" style="63" hidden="1"/>
    <col min="2818" max="2818" width="4.875" style="63" hidden="1"/>
    <col min="2819" max="2819" width="11.25" style="63" hidden="1"/>
    <col min="2820" max="2820" width="19.75" style="63" hidden="1"/>
    <col min="2821" max="2824" width="9.375" style="63" hidden="1"/>
    <col min="2825" max="2825" width="3.375" style="63" hidden="1"/>
    <col min="2826" max="3072" width="9" style="63" hidden="1"/>
    <col min="3073" max="3073" width="2.875" style="63" hidden="1"/>
    <col min="3074" max="3074" width="4.875" style="63" hidden="1"/>
    <col min="3075" max="3075" width="11.25" style="63" hidden="1"/>
    <col min="3076" max="3076" width="19.75" style="63" hidden="1"/>
    <col min="3077" max="3080" width="9.375" style="63" hidden="1"/>
    <col min="3081" max="3081" width="3.375" style="63" hidden="1"/>
    <col min="3082" max="3328" width="9" style="63" hidden="1"/>
    <col min="3329" max="3329" width="2.875" style="63" hidden="1"/>
    <col min="3330" max="3330" width="4.875" style="63" hidden="1"/>
    <col min="3331" max="3331" width="11.25" style="63" hidden="1"/>
    <col min="3332" max="3332" width="19.75" style="63" hidden="1"/>
    <col min="3333" max="3336" width="9.375" style="63" hidden="1"/>
    <col min="3337" max="3337" width="3.375" style="63" hidden="1"/>
    <col min="3338" max="3584" width="9" style="63" hidden="1"/>
    <col min="3585" max="3585" width="2.875" style="63" hidden="1"/>
    <col min="3586" max="3586" width="4.875" style="63" hidden="1"/>
    <col min="3587" max="3587" width="11.25" style="63" hidden="1"/>
    <col min="3588" max="3588" width="19.75" style="63" hidden="1"/>
    <col min="3589" max="3592" width="9.375" style="63" hidden="1"/>
    <col min="3593" max="3593" width="3.375" style="63" hidden="1"/>
    <col min="3594" max="3840" width="9" style="63" hidden="1"/>
    <col min="3841" max="3841" width="2.875" style="63" hidden="1"/>
    <col min="3842" max="3842" width="4.875" style="63" hidden="1"/>
    <col min="3843" max="3843" width="11.25" style="63" hidden="1"/>
    <col min="3844" max="3844" width="19.75" style="63" hidden="1"/>
    <col min="3845" max="3848" width="9.375" style="63" hidden="1"/>
    <col min="3849" max="3849" width="3.375" style="63" hidden="1"/>
    <col min="3850" max="4096" width="9" style="63" hidden="1"/>
    <col min="4097" max="4097" width="2.875" style="63" hidden="1"/>
    <col min="4098" max="4098" width="4.875" style="63" hidden="1"/>
    <col min="4099" max="4099" width="11.25" style="63" hidden="1"/>
    <col min="4100" max="4100" width="19.75" style="63" hidden="1"/>
    <col min="4101" max="4104" width="9.375" style="63" hidden="1"/>
    <col min="4105" max="4105" width="3.375" style="63" hidden="1"/>
    <col min="4106" max="4352" width="9" style="63" hidden="1"/>
    <col min="4353" max="4353" width="2.875" style="63" hidden="1"/>
    <col min="4354" max="4354" width="4.875" style="63" hidden="1"/>
    <col min="4355" max="4355" width="11.25" style="63" hidden="1"/>
    <col min="4356" max="4356" width="19.75" style="63" hidden="1"/>
    <col min="4357" max="4360" width="9.375" style="63" hidden="1"/>
    <col min="4361" max="4361" width="3.375" style="63" hidden="1"/>
    <col min="4362" max="4608" width="9" style="63" hidden="1"/>
    <col min="4609" max="4609" width="2.875" style="63" hidden="1"/>
    <col min="4610" max="4610" width="4.875" style="63" hidden="1"/>
    <col min="4611" max="4611" width="11.25" style="63" hidden="1"/>
    <col min="4612" max="4612" width="19.75" style="63" hidden="1"/>
    <col min="4613" max="4616" width="9.375" style="63" hidden="1"/>
    <col min="4617" max="4617" width="3.375" style="63" hidden="1"/>
    <col min="4618" max="4864" width="9" style="63" hidden="1"/>
    <col min="4865" max="4865" width="2.875" style="63" hidden="1"/>
    <col min="4866" max="4866" width="4.875" style="63" hidden="1"/>
    <col min="4867" max="4867" width="11.25" style="63" hidden="1"/>
    <col min="4868" max="4868" width="19.75" style="63" hidden="1"/>
    <col min="4869" max="4872" width="9.375" style="63" hidden="1"/>
    <col min="4873" max="4873" width="3.375" style="63" hidden="1"/>
    <col min="4874" max="5120" width="9" style="63" hidden="1"/>
    <col min="5121" max="5121" width="2.875" style="63" hidden="1"/>
    <col min="5122" max="5122" width="4.875" style="63" hidden="1"/>
    <col min="5123" max="5123" width="11.25" style="63" hidden="1"/>
    <col min="5124" max="5124" width="19.75" style="63" hidden="1"/>
    <col min="5125" max="5128" width="9.375" style="63" hidden="1"/>
    <col min="5129" max="5129" width="3.375" style="63" hidden="1"/>
    <col min="5130" max="5376" width="9" style="63" hidden="1"/>
    <col min="5377" max="5377" width="2.875" style="63" hidden="1"/>
    <col min="5378" max="5378" width="4.875" style="63" hidden="1"/>
    <col min="5379" max="5379" width="11.25" style="63" hidden="1"/>
    <col min="5380" max="5380" width="19.75" style="63" hidden="1"/>
    <col min="5381" max="5384" width="9.375" style="63" hidden="1"/>
    <col min="5385" max="5385" width="3.375" style="63" hidden="1"/>
    <col min="5386" max="5632" width="9" style="63" hidden="1"/>
    <col min="5633" max="5633" width="2.875" style="63" hidden="1"/>
    <col min="5634" max="5634" width="4.875" style="63" hidden="1"/>
    <col min="5635" max="5635" width="11.25" style="63" hidden="1"/>
    <col min="5636" max="5636" width="19.75" style="63" hidden="1"/>
    <col min="5637" max="5640" width="9.375" style="63" hidden="1"/>
    <col min="5641" max="5641" width="3.375" style="63" hidden="1"/>
    <col min="5642" max="5888" width="9" style="63" hidden="1"/>
    <col min="5889" max="5889" width="2.875" style="63" hidden="1"/>
    <col min="5890" max="5890" width="4.875" style="63" hidden="1"/>
    <col min="5891" max="5891" width="11.25" style="63" hidden="1"/>
    <col min="5892" max="5892" width="19.75" style="63" hidden="1"/>
    <col min="5893" max="5896" width="9.375" style="63" hidden="1"/>
    <col min="5897" max="5897" width="3.375" style="63" hidden="1"/>
    <col min="5898" max="6144" width="9" style="63" hidden="1"/>
    <col min="6145" max="6145" width="2.875" style="63" hidden="1"/>
    <col min="6146" max="6146" width="4.875" style="63" hidden="1"/>
    <col min="6147" max="6147" width="11.25" style="63" hidden="1"/>
    <col min="6148" max="6148" width="19.75" style="63" hidden="1"/>
    <col min="6149" max="6152" width="9.375" style="63" hidden="1"/>
    <col min="6153" max="6153" width="3.375" style="63" hidden="1"/>
    <col min="6154" max="6400" width="9" style="63" hidden="1"/>
    <col min="6401" max="6401" width="2.875" style="63" hidden="1"/>
    <col min="6402" max="6402" width="4.875" style="63" hidden="1"/>
    <col min="6403" max="6403" width="11.25" style="63" hidden="1"/>
    <col min="6404" max="6404" width="19.75" style="63" hidden="1"/>
    <col min="6405" max="6408" width="9.375" style="63" hidden="1"/>
    <col min="6409" max="6409" width="3.375" style="63" hidden="1"/>
    <col min="6410" max="6656" width="9" style="63" hidden="1"/>
    <col min="6657" max="6657" width="2.875" style="63" hidden="1"/>
    <col min="6658" max="6658" width="4.875" style="63" hidden="1"/>
    <col min="6659" max="6659" width="11.25" style="63" hidden="1"/>
    <col min="6660" max="6660" width="19.75" style="63" hidden="1"/>
    <col min="6661" max="6664" width="9.375" style="63" hidden="1"/>
    <col min="6665" max="6665" width="3.375" style="63" hidden="1"/>
    <col min="6666" max="6912" width="9" style="63" hidden="1"/>
    <col min="6913" max="6913" width="2.875" style="63" hidden="1"/>
    <col min="6914" max="6914" width="4.875" style="63" hidden="1"/>
    <col min="6915" max="6915" width="11.25" style="63" hidden="1"/>
    <col min="6916" max="6916" width="19.75" style="63" hidden="1"/>
    <col min="6917" max="6920" width="9.375" style="63" hidden="1"/>
    <col min="6921" max="6921" width="3.375" style="63" hidden="1"/>
    <col min="6922" max="7168" width="9" style="63" hidden="1"/>
    <col min="7169" max="7169" width="2.875" style="63" hidden="1"/>
    <col min="7170" max="7170" width="4.875" style="63" hidden="1"/>
    <col min="7171" max="7171" width="11.25" style="63" hidden="1"/>
    <col min="7172" max="7172" width="19.75" style="63" hidden="1"/>
    <col min="7173" max="7176" width="9.375" style="63" hidden="1"/>
    <col min="7177" max="7177" width="3.375" style="63" hidden="1"/>
    <col min="7178" max="7424" width="9" style="63" hidden="1"/>
    <col min="7425" max="7425" width="2.875" style="63" hidden="1"/>
    <col min="7426" max="7426" width="4.875" style="63" hidden="1"/>
    <col min="7427" max="7427" width="11.25" style="63" hidden="1"/>
    <col min="7428" max="7428" width="19.75" style="63" hidden="1"/>
    <col min="7429" max="7432" width="9.375" style="63" hidden="1"/>
    <col min="7433" max="7433" width="3.375" style="63" hidden="1"/>
    <col min="7434" max="7680" width="9" style="63" hidden="1"/>
    <col min="7681" max="7681" width="2.875" style="63" hidden="1"/>
    <col min="7682" max="7682" width="4.875" style="63" hidden="1"/>
    <col min="7683" max="7683" width="11.25" style="63" hidden="1"/>
    <col min="7684" max="7684" width="19.75" style="63" hidden="1"/>
    <col min="7685" max="7688" width="9.375" style="63" hidden="1"/>
    <col min="7689" max="7689" width="3.375" style="63" hidden="1"/>
    <col min="7690" max="7936" width="9" style="63" hidden="1"/>
    <col min="7937" max="7937" width="2.875" style="63" hidden="1"/>
    <col min="7938" max="7938" width="4.875" style="63" hidden="1"/>
    <col min="7939" max="7939" width="11.25" style="63" hidden="1"/>
    <col min="7940" max="7940" width="19.75" style="63" hidden="1"/>
    <col min="7941" max="7944" width="9.375" style="63" hidden="1"/>
    <col min="7945" max="7945" width="3.375" style="63" hidden="1"/>
    <col min="7946" max="8192" width="9" style="63" hidden="1"/>
    <col min="8193" max="8193" width="2.875" style="63" hidden="1"/>
    <col min="8194" max="8194" width="4.875" style="63" hidden="1"/>
    <col min="8195" max="8195" width="11.25" style="63" hidden="1"/>
    <col min="8196" max="8196" width="19.75" style="63" hidden="1"/>
    <col min="8197" max="8200" width="9.375" style="63" hidden="1"/>
    <col min="8201" max="8201" width="3.375" style="63" hidden="1"/>
    <col min="8202" max="8448" width="9" style="63" hidden="1"/>
    <col min="8449" max="8449" width="2.875" style="63" hidden="1"/>
    <col min="8450" max="8450" width="4.875" style="63" hidden="1"/>
    <col min="8451" max="8451" width="11.25" style="63" hidden="1"/>
    <col min="8452" max="8452" width="19.75" style="63" hidden="1"/>
    <col min="8453" max="8456" width="9.375" style="63" hidden="1"/>
    <col min="8457" max="8457" width="3.375" style="63" hidden="1"/>
    <col min="8458" max="8704" width="9" style="63" hidden="1"/>
    <col min="8705" max="8705" width="2.875" style="63" hidden="1"/>
    <col min="8706" max="8706" width="4.875" style="63" hidden="1"/>
    <col min="8707" max="8707" width="11.25" style="63" hidden="1"/>
    <col min="8708" max="8708" width="19.75" style="63" hidden="1"/>
    <col min="8709" max="8712" width="9.375" style="63" hidden="1"/>
    <col min="8713" max="8713" width="3.375" style="63" hidden="1"/>
    <col min="8714" max="8960" width="9" style="63" hidden="1"/>
    <col min="8961" max="8961" width="2.875" style="63" hidden="1"/>
    <col min="8962" max="8962" width="4.875" style="63" hidden="1"/>
    <col min="8963" max="8963" width="11.25" style="63" hidden="1"/>
    <col min="8964" max="8964" width="19.75" style="63" hidden="1"/>
    <col min="8965" max="8968" width="9.375" style="63" hidden="1"/>
    <col min="8969" max="8969" width="3.375" style="63" hidden="1"/>
    <col min="8970" max="9216" width="9" style="63" hidden="1"/>
    <col min="9217" max="9217" width="2.875" style="63" hidden="1"/>
    <col min="9218" max="9218" width="4.875" style="63" hidden="1"/>
    <col min="9219" max="9219" width="11.25" style="63" hidden="1"/>
    <col min="9220" max="9220" width="19.75" style="63" hidden="1"/>
    <col min="9221" max="9224" width="9.375" style="63" hidden="1"/>
    <col min="9225" max="9225" width="3.375" style="63" hidden="1"/>
    <col min="9226" max="9472" width="9" style="63" hidden="1"/>
    <col min="9473" max="9473" width="2.875" style="63" hidden="1"/>
    <col min="9474" max="9474" width="4.875" style="63" hidden="1"/>
    <col min="9475" max="9475" width="11.25" style="63" hidden="1"/>
    <col min="9476" max="9476" width="19.75" style="63" hidden="1"/>
    <col min="9477" max="9480" width="9.375" style="63" hidden="1"/>
    <col min="9481" max="9481" width="3.375" style="63" hidden="1"/>
    <col min="9482" max="9728" width="9" style="63" hidden="1"/>
    <col min="9729" max="9729" width="2.875" style="63" hidden="1"/>
    <col min="9730" max="9730" width="4.875" style="63" hidden="1"/>
    <col min="9731" max="9731" width="11.25" style="63" hidden="1"/>
    <col min="9732" max="9732" width="19.75" style="63" hidden="1"/>
    <col min="9733" max="9736" width="9.375" style="63" hidden="1"/>
    <col min="9737" max="9737" width="3.375" style="63" hidden="1"/>
    <col min="9738" max="9984" width="9" style="63" hidden="1"/>
    <col min="9985" max="9985" width="2.875" style="63" hidden="1"/>
    <col min="9986" max="9986" width="4.875" style="63" hidden="1"/>
    <col min="9987" max="9987" width="11.25" style="63" hidden="1"/>
    <col min="9988" max="9988" width="19.75" style="63" hidden="1"/>
    <col min="9989" max="9992" width="9.375" style="63" hidden="1"/>
    <col min="9993" max="9993" width="3.375" style="63" hidden="1"/>
    <col min="9994" max="10240" width="9" style="63" hidden="1"/>
    <col min="10241" max="10241" width="2.875" style="63" hidden="1"/>
    <col min="10242" max="10242" width="4.875" style="63" hidden="1"/>
    <col min="10243" max="10243" width="11.25" style="63" hidden="1"/>
    <col min="10244" max="10244" width="19.75" style="63" hidden="1"/>
    <col min="10245" max="10248" width="9.375" style="63" hidden="1"/>
    <col min="10249" max="10249" width="3.375" style="63" hidden="1"/>
    <col min="10250" max="10496" width="9" style="63" hidden="1"/>
    <col min="10497" max="10497" width="2.875" style="63" hidden="1"/>
    <col min="10498" max="10498" width="4.875" style="63" hidden="1"/>
    <col min="10499" max="10499" width="11.25" style="63" hidden="1"/>
    <col min="10500" max="10500" width="19.75" style="63" hidden="1"/>
    <col min="10501" max="10504" width="9.375" style="63" hidden="1"/>
    <col min="10505" max="10505" width="3.375" style="63" hidden="1"/>
    <col min="10506" max="10752" width="9" style="63" hidden="1"/>
    <col min="10753" max="10753" width="2.875" style="63" hidden="1"/>
    <col min="10754" max="10754" width="4.875" style="63" hidden="1"/>
    <col min="10755" max="10755" width="11.25" style="63" hidden="1"/>
    <col min="10756" max="10756" width="19.75" style="63" hidden="1"/>
    <col min="10757" max="10760" width="9.375" style="63" hidden="1"/>
    <col min="10761" max="10761" width="3.375" style="63" hidden="1"/>
    <col min="10762" max="11008" width="9" style="63" hidden="1"/>
    <col min="11009" max="11009" width="2.875" style="63" hidden="1"/>
    <col min="11010" max="11010" width="4.875" style="63" hidden="1"/>
    <col min="11011" max="11011" width="11.25" style="63" hidden="1"/>
    <col min="11012" max="11012" width="19.75" style="63" hidden="1"/>
    <col min="11013" max="11016" width="9.375" style="63" hidden="1"/>
    <col min="11017" max="11017" width="3.375" style="63" hidden="1"/>
    <col min="11018" max="11264" width="9" style="63" hidden="1"/>
    <col min="11265" max="11265" width="2.875" style="63" hidden="1"/>
    <col min="11266" max="11266" width="4.875" style="63" hidden="1"/>
    <col min="11267" max="11267" width="11.25" style="63" hidden="1"/>
    <col min="11268" max="11268" width="19.75" style="63" hidden="1"/>
    <col min="11269" max="11272" width="9.375" style="63" hidden="1"/>
    <col min="11273" max="11273" width="3.375" style="63" hidden="1"/>
    <col min="11274" max="11520" width="9" style="63" hidden="1"/>
    <col min="11521" max="11521" width="2.875" style="63" hidden="1"/>
    <col min="11522" max="11522" width="4.875" style="63" hidden="1"/>
    <col min="11523" max="11523" width="11.25" style="63" hidden="1"/>
    <col min="11524" max="11524" width="19.75" style="63" hidden="1"/>
    <col min="11525" max="11528" width="9.375" style="63" hidden="1"/>
    <col min="11529" max="11529" width="3.375" style="63" hidden="1"/>
    <col min="11530" max="11776" width="9" style="63" hidden="1"/>
    <col min="11777" max="11777" width="2.875" style="63" hidden="1"/>
    <col min="11778" max="11778" width="4.875" style="63" hidden="1"/>
    <col min="11779" max="11779" width="11.25" style="63" hidden="1"/>
    <col min="11780" max="11780" width="19.75" style="63" hidden="1"/>
    <col min="11781" max="11784" width="9.375" style="63" hidden="1"/>
    <col min="11785" max="11785" width="3.375" style="63" hidden="1"/>
    <col min="11786" max="12032" width="9" style="63" hidden="1"/>
    <col min="12033" max="12033" width="2.875" style="63" hidden="1"/>
    <col min="12034" max="12034" width="4.875" style="63" hidden="1"/>
    <col min="12035" max="12035" width="11.25" style="63" hidden="1"/>
    <col min="12036" max="12036" width="19.75" style="63" hidden="1"/>
    <col min="12037" max="12040" width="9.375" style="63" hidden="1"/>
    <col min="12041" max="12041" width="3.375" style="63" hidden="1"/>
    <col min="12042" max="12288" width="9" style="63" hidden="1"/>
    <col min="12289" max="12289" width="2.875" style="63" hidden="1"/>
    <col min="12290" max="12290" width="4.875" style="63" hidden="1"/>
    <col min="12291" max="12291" width="11.25" style="63" hidden="1"/>
    <col min="12292" max="12292" width="19.75" style="63" hidden="1"/>
    <col min="12293" max="12296" width="9.375" style="63" hidden="1"/>
    <col min="12297" max="12297" width="3.375" style="63" hidden="1"/>
    <col min="12298" max="12544" width="9" style="63" hidden="1"/>
    <col min="12545" max="12545" width="2.875" style="63" hidden="1"/>
    <col min="12546" max="12546" width="4.875" style="63" hidden="1"/>
    <col min="12547" max="12547" width="11.25" style="63" hidden="1"/>
    <col min="12548" max="12548" width="19.75" style="63" hidden="1"/>
    <col min="12549" max="12552" width="9.375" style="63" hidden="1"/>
    <col min="12553" max="12553" width="3.375" style="63" hidden="1"/>
    <col min="12554" max="12800" width="9" style="63" hidden="1"/>
    <col min="12801" max="12801" width="2.875" style="63" hidden="1"/>
    <col min="12802" max="12802" width="4.875" style="63" hidden="1"/>
    <col min="12803" max="12803" width="11.25" style="63" hidden="1"/>
    <col min="12804" max="12804" width="19.75" style="63" hidden="1"/>
    <col min="12805" max="12808" width="9.375" style="63" hidden="1"/>
    <col min="12809" max="12809" width="3.375" style="63" hidden="1"/>
    <col min="12810" max="13056" width="9" style="63" hidden="1"/>
    <col min="13057" max="13057" width="2.875" style="63" hidden="1"/>
    <col min="13058" max="13058" width="4.875" style="63" hidden="1"/>
    <col min="13059" max="13059" width="11.25" style="63" hidden="1"/>
    <col min="13060" max="13060" width="19.75" style="63" hidden="1"/>
    <col min="13061" max="13064" width="9.375" style="63" hidden="1"/>
    <col min="13065" max="13065" width="3.375" style="63" hidden="1"/>
    <col min="13066" max="13312" width="9" style="63" hidden="1"/>
    <col min="13313" max="13313" width="2.875" style="63" hidden="1"/>
    <col min="13314" max="13314" width="4.875" style="63" hidden="1"/>
    <col min="13315" max="13315" width="11.25" style="63" hidden="1"/>
    <col min="13316" max="13316" width="19.75" style="63" hidden="1"/>
    <col min="13317" max="13320" width="9.375" style="63" hidden="1"/>
    <col min="13321" max="13321" width="3.375" style="63" hidden="1"/>
    <col min="13322" max="13568" width="9" style="63" hidden="1"/>
    <col min="13569" max="13569" width="2.875" style="63" hidden="1"/>
    <col min="13570" max="13570" width="4.875" style="63" hidden="1"/>
    <col min="13571" max="13571" width="11.25" style="63" hidden="1"/>
    <col min="13572" max="13572" width="19.75" style="63" hidden="1"/>
    <col min="13573" max="13576" width="9.375" style="63" hidden="1"/>
    <col min="13577" max="13577" width="3.375" style="63" hidden="1"/>
    <col min="13578" max="13824" width="9" style="63" hidden="1"/>
    <col min="13825" max="13825" width="2.875" style="63" hidden="1"/>
    <col min="13826" max="13826" width="4.875" style="63" hidden="1"/>
    <col min="13827" max="13827" width="11.25" style="63" hidden="1"/>
    <col min="13828" max="13828" width="19.75" style="63" hidden="1"/>
    <col min="13829" max="13832" width="9.375" style="63" hidden="1"/>
    <col min="13833" max="13833" width="3.375" style="63" hidden="1"/>
    <col min="13834" max="14080" width="9" style="63" hidden="1"/>
    <col min="14081" max="14081" width="2.875" style="63" hidden="1"/>
    <col min="14082" max="14082" width="4.875" style="63" hidden="1"/>
    <col min="14083" max="14083" width="11.25" style="63" hidden="1"/>
    <col min="14084" max="14084" width="19.75" style="63" hidden="1"/>
    <col min="14085" max="14088" width="9.375" style="63" hidden="1"/>
    <col min="14089" max="14089" width="3.375" style="63" hidden="1"/>
    <col min="14090" max="14336" width="9" style="63" hidden="1"/>
    <col min="14337" max="14337" width="2.875" style="63" hidden="1"/>
    <col min="14338" max="14338" width="4.875" style="63" hidden="1"/>
    <col min="14339" max="14339" width="11.25" style="63" hidden="1"/>
    <col min="14340" max="14340" width="19.75" style="63" hidden="1"/>
    <col min="14341" max="14344" width="9.375" style="63" hidden="1"/>
    <col min="14345" max="14345" width="3.375" style="63" hidden="1"/>
    <col min="14346" max="14592" width="9" style="63" hidden="1"/>
    <col min="14593" max="14593" width="2.875" style="63" hidden="1"/>
    <col min="14594" max="14594" width="4.875" style="63" hidden="1"/>
    <col min="14595" max="14595" width="11.25" style="63" hidden="1"/>
    <col min="14596" max="14596" width="19.75" style="63" hidden="1"/>
    <col min="14597" max="14600" width="9.375" style="63" hidden="1"/>
    <col min="14601" max="14601" width="3.375" style="63" hidden="1"/>
    <col min="14602" max="14848" width="9" style="63" hidden="1"/>
    <col min="14849" max="14849" width="2.875" style="63" hidden="1"/>
    <col min="14850" max="14850" width="4.875" style="63" hidden="1"/>
    <col min="14851" max="14851" width="11.25" style="63" hidden="1"/>
    <col min="14852" max="14852" width="19.75" style="63" hidden="1"/>
    <col min="14853" max="14856" width="9.375" style="63" hidden="1"/>
    <col min="14857" max="14857" width="3.375" style="63" hidden="1"/>
    <col min="14858" max="15104" width="9" style="63" hidden="1"/>
    <col min="15105" max="15105" width="2.875" style="63" hidden="1"/>
    <col min="15106" max="15106" width="4.875" style="63" hidden="1"/>
    <col min="15107" max="15107" width="11.25" style="63" hidden="1"/>
    <col min="15108" max="15108" width="19.75" style="63" hidden="1"/>
    <col min="15109" max="15112" width="9.375" style="63" hidden="1"/>
    <col min="15113" max="15113" width="3.375" style="63" hidden="1"/>
    <col min="15114" max="15360" width="9" style="63" hidden="1"/>
    <col min="15361" max="15361" width="2.875" style="63" hidden="1"/>
    <col min="15362" max="15362" width="4.875" style="63" hidden="1"/>
    <col min="15363" max="15363" width="11.25" style="63" hidden="1"/>
    <col min="15364" max="15364" width="19.75" style="63" hidden="1"/>
    <col min="15365" max="15368" width="9.375" style="63" hidden="1"/>
    <col min="15369" max="15369" width="3.375" style="63" hidden="1"/>
    <col min="15370" max="15616" width="9" style="63" hidden="1"/>
    <col min="15617" max="15617" width="2.875" style="63" hidden="1"/>
    <col min="15618" max="15618" width="4.875" style="63" hidden="1"/>
    <col min="15619" max="15619" width="11.25" style="63" hidden="1"/>
    <col min="15620" max="15620" width="19.75" style="63" hidden="1"/>
    <col min="15621" max="15624" width="9.375" style="63" hidden="1"/>
    <col min="15625" max="15625" width="3.375" style="63" hidden="1"/>
    <col min="15626" max="15872" width="9" style="63" hidden="1"/>
    <col min="15873" max="15873" width="2.875" style="63" hidden="1"/>
    <col min="15874" max="15874" width="4.875" style="63" hidden="1"/>
    <col min="15875" max="15875" width="11.25" style="63" hidden="1"/>
    <col min="15876" max="15876" width="19.75" style="63" hidden="1"/>
    <col min="15877" max="15880" width="9.375" style="63" hidden="1"/>
    <col min="15881" max="15881" width="3.375" style="63" hidden="1"/>
    <col min="15882" max="16128" width="9" style="63" hidden="1"/>
    <col min="16129" max="16129" width="2.875" style="63" hidden="1"/>
    <col min="16130" max="16130" width="4.875" style="63" hidden="1"/>
    <col min="16131" max="16131" width="11.25" style="63" hidden="1"/>
    <col min="16132" max="16132" width="19.75" style="63" hidden="1"/>
    <col min="16133" max="16136" width="9.375" style="63" hidden="1"/>
    <col min="16137" max="16137" width="3.375" style="63" hidden="1"/>
    <col min="16138" max="16384" width="9" style="63" hidden="1"/>
  </cols>
  <sheetData>
    <row r="1" spans="1:16" ht="17.25">
      <c r="A1" s="198" t="str">
        <f>IF(入力①申請書項目!O33=PL①!A4,"変更申請の場合、記載する必要はございません。","")</f>
        <v/>
      </c>
      <c r="C1" s="199"/>
    </row>
    <row r="2" spans="1:16" ht="18" thickBot="1">
      <c r="B2" s="1129" t="s">
        <v>41</v>
      </c>
      <c r="C2" s="1130"/>
      <c r="D2" s="1130"/>
      <c r="E2" s="1130"/>
      <c r="F2" s="1130"/>
      <c r="G2" s="1130"/>
      <c r="H2" s="1130"/>
    </row>
    <row r="3" spans="1:16" ht="22.5" customHeight="1" thickBot="1">
      <c r="C3" s="1127" t="s">
        <v>4609</v>
      </c>
      <c r="D3" s="1128"/>
      <c r="E3" s="100">
        <v>28</v>
      </c>
      <c r="F3" s="97" t="str">
        <f>"年"&amp;" "&amp;入力①申請書項目!O53&amp;" 月期"</f>
        <v>年 12 月期</v>
      </c>
    </row>
    <row r="4" spans="1:16" ht="31.5">
      <c r="D4" s="64"/>
      <c r="E4" s="65" t="s">
        <v>4308</v>
      </c>
      <c r="H4" s="65" t="s">
        <v>3419</v>
      </c>
      <c r="I4" s="65" t="s">
        <v>3420</v>
      </c>
      <c r="J4" s="65" t="s">
        <v>3421</v>
      </c>
    </row>
    <row r="5" spans="1:16">
      <c r="C5" s="66" t="s">
        <v>5039</v>
      </c>
      <c r="D5" s="67" t="s">
        <v>3431</v>
      </c>
      <c r="E5" s="68">
        <v>0</v>
      </c>
      <c r="F5" s="68">
        <v>1</v>
      </c>
      <c r="G5" s="68">
        <v>2</v>
      </c>
      <c r="H5" s="68">
        <v>3</v>
      </c>
      <c r="I5" s="68">
        <v>4</v>
      </c>
      <c r="J5" s="68">
        <v>5</v>
      </c>
    </row>
    <row r="6" spans="1:16" ht="15.75" customHeight="1">
      <c r="B6" s="1122" t="s">
        <v>3406</v>
      </c>
      <c r="C6" s="69" t="s">
        <v>5038</v>
      </c>
      <c r="D6" s="70" t="s">
        <v>5111</v>
      </c>
      <c r="E6" s="99" t="str">
        <f>"平成"&amp;E3&amp;F3</f>
        <v>平成28年 12 月期</v>
      </c>
      <c r="F6" s="99" t="str">
        <f>"平成"&amp;E3+1&amp;F3</f>
        <v>平成29年 12 月期</v>
      </c>
      <c r="G6" s="99" t="str">
        <f>"平成"&amp;E3+2&amp;F3</f>
        <v>平成30年 12 月期</v>
      </c>
      <c r="H6" s="99" t="str">
        <f>"平成"&amp;E3+3&amp;F3</f>
        <v>平成31年 12 月期</v>
      </c>
      <c r="I6" s="99" t="str">
        <f>"平成"&amp;E3+4&amp;F3</f>
        <v>平成32年 12 月期</v>
      </c>
      <c r="J6" s="99" t="str">
        <f>"平成"&amp;E3+5&amp;F3</f>
        <v>平成33年 12 月期</v>
      </c>
    </row>
    <row r="7" spans="1:16">
      <c r="B7" s="1123"/>
      <c r="C7" s="69" t="s">
        <v>42</v>
      </c>
      <c r="D7" s="71"/>
      <c r="E7" s="40">
        <v>1000000</v>
      </c>
      <c r="F7" s="40">
        <v>1020000</v>
      </c>
      <c r="G7" s="40">
        <v>1040000</v>
      </c>
      <c r="H7" s="40">
        <v>1060000</v>
      </c>
      <c r="I7" s="40">
        <v>1080000</v>
      </c>
      <c r="J7" s="40">
        <v>1100000</v>
      </c>
      <c r="L7" s="85"/>
      <c r="M7" s="63" t="s">
        <v>54</v>
      </c>
      <c r="P7" s="63" t="s">
        <v>3430</v>
      </c>
    </row>
    <row r="8" spans="1:16">
      <c r="B8" s="1123"/>
      <c r="C8" s="69" t="s">
        <v>43</v>
      </c>
      <c r="D8" s="72" t="s">
        <v>44</v>
      </c>
      <c r="E8" s="40">
        <v>200000</v>
      </c>
      <c r="F8" s="40">
        <v>199000</v>
      </c>
      <c r="G8" s="40">
        <v>198000</v>
      </c>
      <c r="H8" s="40">
        <v>197000</v>
      </c>
      <c r="I8" s="40">
        <v>196000</v>
      </c>
      <c r="J8" s="40">
        <v>195000</v>
      </c>
      <c r="L8" s="86"/>
      <c r="M8" s="63" t="s">
        <v>4175</v>
      </c>
      <c r="P8" s="63" t="s">
        <v>3428</v>
      </c>
    </row>
    <row r="9" spans="1:16">
      <c r="B9" s="1123"/>
      <c r="C9" s="69" t="s">
        <v>5038</v>
      </c>
      <c r="D9" s="72" t="s">
        <v>45</v>
      </c>
      <c r="E9" s="40">
        <v>200000</v>
      </c>
      <c r="F9" s="40">
        <v>203000</v>
      </c>
      <c r="G9" s="40">
        <v>206000</v>
      </c>
      <c r="H9" s="40">
        <v>209000</v>
      </c>
      <c r="I9" s="40">
        <v>212000</v>
      </c>
      <c r="J9" s="40">
        <v>215000</v>
      </c>
      <c r="P9" s="63" t="s">
        <v>3429</v>
      </c>
    </row>
    <row r="10" spans="1:16">
      <c r="B10" s="1123"/>
      <c r="C10" s="69" t="s">
        <v>5039</v>
      </c>
      <c r="D10" s="72" t="s">
        <v>46</v>
      </c>
      <c r="E10" s="40">
        <v>100000</v>
      </c>
      <c r="F10" s="40">
        <v>100000</v>
      </c>
      <c r="G10" s="40">
        <v>100000</v>
      </c>
      <c r="H10" s="40">
        <v>100000</v>
      </c>
      <c r="I10" s="40">
        <v>100000</v>
      </c>
      <c r="J10" s="40">
        <v>100000</v>
      </c>
    </row>
    <row r="11" spans="1:16">
      <c r="B11" s="1123"/>
      <c r="C11" s="69" t="s">
        <v>47</v>
      </c>
      <c r="D11" s="72"/>
      <c r="E11" s="48">
        <f t="shared" ref="E11:J11" si="0">+E7-E8-E9-E10</f>
        <v>500000</v>
      </c>
      <c r="F11" s="48">
        <f t="shared" si="0"/>
        <v>518000</v>
      </c>
      <c r="G11" s="48">
        <f t="shared" si="0"/>
        <v>536000</v>
      </c>
      <c r="H11" s="48">
        <f t="shared" si="0"/>
        <v>554000</v>
      </c>
      <c r="I11" s="48">
        <f t="shared" si="0"/>
        <v>572000</v>
      </c>
      <c r="J11" s="48">
        <f t="shared" si="0"/>
        <v>590000</v>
      </c>
    </row>
    <row r="12" spans="1:16">
      <c r="B12" s="1123"/>
      <c r="C12" s="69" t="s">
        <v>48</v>
      </c>
      <c r="D12" s="72" t="s">
        <v>44</v>
      </c>
      <c r="E12" s="40">
        <v>200000</v>
      </c>
      <c r="F12" s="40">
        <v>198000</v>
      </c>
      <c r="G12" s="40">
        <v>196000</v>
      </c>
      <c r="H12" s="40">
        <v>194000</v>
      </c>
      <c r="I12" s="40">
        <v>192000</v>
      </c>
      <c r="J12" s="40">
        <v>190000</v>
      </c>
    </row>
    <row r="13" spans="1:16">
      <c r="B13" s="1123"/>
      <c r="C13" s="69" t="s">
        <v>5039</v>
      </c>
      <c r="D13" s="72" t="s">
        <v>45</v>
      </c>
      <c r="E13" s="40">
        <v>100000</v>
      </c>
      <c r="F13" s="40">
        <v>100000</v>
      </c>
      <c r="G13" s="40">
        <v>110000</v>
      </c>
      <c r="H13" s="40">
        <v>110000</v>
      </c>
      <c r="I13" s="40">
        <v>120000</v>
      </c>
      <c r="J13" s="40">
        <v>120000</v>
      </c>
    </row>
    <row r="14" spans="1:16">
      <c r="B14" s="1123"/>
      <c r="C14" s="69" t="s">
        <v>5039</v>
      </c>
      <c r="D14" s="72" t="s">
        <v>46</v>
      </c>
      <c r="E14" s="40">
        <v>100000</v>
      </c>
      <c r="F14" s="40">
        <v>100000</v>
      </c>
      <c r="G14" s="40">
        <v>100000</v>
      </c>
      <c r="H14" s="40">
        <v>100000</v>
      </c>
      <c r="I14" s="40">
        <v>100000</v>
      </c>
      <c r="J14" s="40">
        <v>100000</v>
      </c>
    </row>
    <row r="15" spans="1:16">
      <c r="B15" s="1123"/>
      <c r="C15" s="69" t="s">
        <v>49</v>
      </c>
      <c r="D15" s="71"/>
      <c r="E15" s="48">
        <f t="shared" ref="E15:J15" si="1">+E11-E12-E13-E14</f>
        <v>100000</v>
      </c>
      <c r="F15" s="48">
        <f t="shared" si="1"/>
        <v>120000</v>
      </c>
      <c r="G15" s="48">
        <f t="shared" si="1"/>
        <v>130000</v>
      </c>
      <c r="H15" s="48">
        <f t="shared" si="1"/>
        <v>150000</v>
      </c>
      <c r="I15" s="48">
        <f t="shared" si="1"/>
        <v>160000</v>
      </c>
      <c r="J15" s="48">
        <f t="shared" si="1"/>
        <v>180000</v>
      </c>
    </row>
    <row r="16" spans="1:16">
      <c r="B16" s="1123"/>
      <c r="C16" s="69" t="s">
        <v>4301</v>
      </c>
      <c r="D16" s="73" t="s">
        <v>4194</v>
      </c>
      <c r="E16" s="40">
        <v>50000</v>
      </c>
      <c r="F16" s="40">
        <v>48000</v>
      </c>
      <c r="G16" s="40">
        <v>46000</v>
      </c>
      <c r="H16" s="40">
        <v>44000</v>
      </c>
      <c r="I16" s="40">
        <v>42000</v>
      </c>
      <c r="J16" s="40">
        <v>40000</v>
      </c>
      <c r="K16" s="74" t="s">
        <v>4188</v>
      </c>
    </row>
    <row r="17" spans="2:12">
      <c r="B17" s="1123"/>
      <c r="C17" s="69" t="s">
        <v>4302</v>
      </c>
      <c r="D17" s="71"/>
      <c r="E17" s="48">
        <f t="shared" ref="E17:J17" si="2">E15-E16</f>
        <v>50000</v>
      </c>
      <c r="F17" s="48">
        <f t="shared" si="2"/>
        <v>72000</v>
      </c>
      <c r="G17" s="48">
        <f t="shared" si="2"/>
        <v>84000</v>
      </c>
      <c r="H17" s="48">
        <f t="shared" si="2"/>
        <v>106000</v>
      </c>
      <c r="I17" s="48">
        <f t="shared" si="2"/>
        <v>118000</v>
      </c>
      <c r="J17" s="48">
        <f t="shared" si="2"/>
        <v>140000</v>
      </c>
    </row>
    <row r="18" spans="2:12" ht="14.25" thickBot="1">
      <c r="B18" s="1123"/>
      <c r="C18" s="69" t="s">
        <v>50</v>
      </c>
      <c r="D18" s="71"/>
      <c r="E18" s="48">
        <f t="shared" ref="E18:J18" si="3">+E9+E10+E13+E14</f>
        <v>500000</v>
      </c>
      <c r="F18" s="48">
        <f t="shared" si="3"/>
        <v>503000</v>
      </c>
      <c r="G18" s="48">
        <f t="shared" si="3"/>
        <v>516000</v>
      </c>
      <c r="H18" s="48">
        <f t="shared" si="3"/>
        <v>519000</v>
      </c>
      <c r="I18" s="48">
        <f t="shared" si="3"/>
        <v>532000</v>
      </c>
      <c r="J18" s="48">
        <f t="shared" si="3"/>
        <v>535000</v>
      </c>
    </row>
    <row r="19" spans="2:12">
      <c r="B19" s="1124"/>
      <c r="C19" s="75" t="s">
        <v>52</v>
      </c>
      <c r="D19" s="76"/>
      <c r="E19" s="40">
        <v>10</v>
      </c>
      <c r="F19" s="40">
        <v>10</v>
      </c>
      <c r="G19" s="40">
        <v>10</v>
      </c>
      <c r="H19" s="40">
        <v>11</v>
      </c>
      <c r="I19" s="40">
        <v>11</v>
      </c>
      <c r="J19" s="41">
        <v>11</v>
      </c>
      <c r="K19" s="42" t="s">
        <v>3428</v>
      </c>
      <c r="L19" s="63" t="s">
        <v>3623</v>
      </c>
    </row>
    <row r="20" spans="2:12">
      <c r="B20" s="77"/>
      <c r="C20" s="1125" t="s">
        <v>53</v>
      </c>
      <c r="D20" s="1126"/>
      <c r="E20" s="48">
        <f t="shared" ref="E20:J20" si="4">E22/E19</f>
        <v>60000</v>
      </c>
      <c r="F20" s="48">
        <f t="shared" si="4"/>
        <v>62300</v>
      </c>
      <c r="G20" s="48">
        <f t="shared" si="4"/>
        <v>64600</v>
      </c>
      <c r="H20" s="48">
        <f t="shared" si="4"/>
        <v>60818.181818181816</v>
      </c>
      <c r="I20" s="48">
        <f t="shared" si="4"/>
        <v>62909.090909090912</v>
      </c>
      <c r="J20" s="48">
        <f t="shared" si="4"/>
        <v>65000</v>
      </c>
      <c r="K20" s="48" t="str">
        <f>IF(K19="人","千円／人",IF(K19="時間","千円／時間",""))</f>
        <v>千円／人</v>
      </c>
    </row>
    <row r="21" spans="2:12">
      <c r="B21" s="77"/>
      <c r="C21" s="1125" t="s">
        <v>3418</v>
      </c>
      <c r="D21" s="1126"/>
      <c r="E21" s="78">
        <f t="shared" ref="E21:J21" si="5">E17/E7</f>
        <v>0.05</v>
      </c>
      <c r="F21" s="78">
        <f t="shared" si="5"/>
        <v>7.0588235294117646E-2</v>
      </c>
      <c r="G21" s="78">
        <f t="shared" si="5"/>
        <v>8.0769230769230774E-2</v>
      </c>
      <c r="H21" s="78">
        <f t="shared" si="5"/>
        <v>0.1</v>
      </c>
      <c r="I21" s="78">
        <f t="shared" si="5"/>
        <v>0.10925925925925926</v>
      </c>
      <c r="J21" s="78">
        <f t="shared" si="5"/>
        <v>0.12727272727272726</v>
      </c>
      <c r="K21" s="79" t="s">
        <v>3432</v>
      </c>
    </row>
    <row r="22" spans="2:12">
      <c r="C22" s="80" t="s">
        <v>51</v>
      </c>
      <c r="D22" s="81"/>
      <c r="E22" s="48">
        <f t="shared" ref="E22:J22" si="6">+E15+E18</f>
        <v>600000</v>
      </c>
      <c r="F22" s="48">
        <f t="shared" si="6"/>
        <v>623000</v>
      </c>
      <c r="G22" s="48">
        <f t="shared" si="6"/>
        <v>646000</v>
      </c>
      <c r="H22" s="48">
        <f t="shared" si="6"/>
        <v>669000</v>
      </c>
      <c r="I22" s="48">
        <f t="shared" si="6"/>
        <v>692000</v>
      </c>
      <c r="J22" s="48">
        <f t="shared" si="6"/>
        <v>715000</v>
      </c>
      <c r="K22" s="79" t="s">
        <v>4311</v>
      </c>
    </row>
    <row r="24" spans="2:12" s="105" customFormat="1" ht="12">
      <c r="C24" s="105" t="s">
        <v>4304</v>
      </c>
    </row>
    <row r="25" spans="2:12" s="105" customFormat="1" ht="12">
      <c r="C25" s="105" t="s">
        <v>4305</v>
      </c>
    </row>
    <row r="26" spans="2:12" s="105" customFormat="1" ht="9" customHeight="1"/>
    <row r="27" spans="2:12" s="105" customFormat="1" ht="12">
      <c r="C27" s="105" t="s">
        <v>4303</v>
      </c>
    </row>
    <row r="28" spans="2:12" s="105" customFormat="1" ht="12">
      <c r="C28" s="105" t="s">
        <v>4306</v>
      </c>
    </row>
    <row r="29" spans="2:12" s="105" customFormat="1" ht="12">
      <c r="C29" s="105" t="s">
        <v>4307</v>
      </c>
    </row>
    <row r="30" spans="2:12" s="105" customFormat="1" ht="9" customHeight="1"/>
    <row r="31" spans="2:12" s="105" customFormat="1" ht="12">
      <c r="C31" s="105" t="s">
        <v>4331</v>
      </c>
    </row>
    <row r="32" spans="2:12" s="105" customFormat="1" ht="9" customHeight="1"/>
    <row r="33" spans="3:3" s="105" customFormat="1" ht="12">
      <c r="C33" s="105" t="s">
        <v>4309</v>
      </c>
    </row>
    <row r="34" spans="3:3" s="105" customFormat="1" ht="9" customHeight="1"/>
    <row r="35" spans="3:3" s="105" customFormat="1" ht="12">
      <c r="C35" s="105" t="s">
        <v>4621</v>
      </c>
    </row>
  </sheetData>
  <sheetProtection password="EC38" sheet="1" objects="1" scenarios="1"/>
  <mergeCells count="5">
    <mergeCell ref="B6:B19"/>
    <mergeCell ref="C20:D20"/>
    <mergeCell ref="C21:D21"/>
    <mergeCell ref="C3:D3"/>
    <mergeCell ref="B2:H2"/>
  </mergeCells>
  <phoneticPr fontId="1"/>
  <dataValidations count="1">
    <dataValidation type="list" allowBlank="1" showInputMessage="1" showErrorMessage="1" sqref="K19">
      <formula1>$P$7:$P$9</formula1>
    </dataValidation>
  </dataValidations>
  <pageMargins left="0.7" right="0.7" top="0.75" bottom="0.75" header="0.3" footer="0.3"/>
  <pageSetup paperSize="9" orientation="portrait" verticalDpi="0" r:id="rId1"/>
  <extLst>
    <ext xmlns:x14="http://schemas.microsoft.com/office/spreadsheetml/2009/9/main" uri="{78C0D931-6437-407d-A8EE-F0AAD7539E65}">
      <x14:conditionalFormattings>
        <x14:conditionalFormatting xmlns:xm="http://schemas.microsoft.com/office/excel/2006/main">
          <x14:cfRule type="expression" priority="1" id="{2095FF54-59A6-4455-A0CF-457A4E8D40C2}">
            <xm:f>入力①申請書項目!$O$33=PL①!$A$4</xm:f>
            <x14:dxf>
              <fill>
                <patternFill>
                  <bgColor theme="1" tint="0.34998626667073579"/>
                </patternFill>
              </fill>
            </x14:dxf>
          </x14:cfRule>
          <xm:sqref>A2:XFD1048576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PL①!$D$17:$D$21</xm:f>
          </x14:formula1>
          <xm:sqref>E3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D1:CK68"/>
  <sheetViews>
    <sheetView workbookViewId="0"/>
  </sheetViews>
  <sheetFormatPr defaultRowHeight="13.5"/>
  <cols>
    <col min="1" max="2" width="1" style="63" customWidth="1"/>
    <col min="3" max="58" width="2.75" style="63" customWidth="1"/>
    <col min="59" max="89" width="2.75" style="63" hidden="1" customWidth="1"/>
    <col min="90" max="103" width="2.75" style="63" customWidth="1"/>
    <col min="104" max="16384" width="9" style="63"/>
  </cols>
  <sheetData>
    <row r="1" spans="4:89" ht="18.75">
      <c r="F1" s="240" t="str">
        <f>IF(入力①申請書項目!O33=PL①!A4,"","変更申請の場合のみ記入が必要なシートです。記入する前に入力①シートトップの「申請の種類」を「変更申請」にしてください")</f>
        <v>変更申請の場合のみ記入が必要なシートです。記入する前に入力①シートトップの「申請の種類」を「変更申請」にしてください</v>
      </c>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row>
    <row r="2" spans="4:89" ht="18.75">
      <c r="D2" s="241" t="s">
        <v>5054</v>
      </c>
    </row>
    <row r="3" spans="4:89">
      <c r="D3" s="242" t="s">
        <v>5055</v>
      </c>
      <c r="E3" s="242"/>
      <c r="F3" s="242"/>
    </row>
    <row r="4" spans="4:89" ht="7.5" customHeight="1">
      <c r="D4" s="242"/>
      <c r="E4" s="242"/>
      <c r="F4" s="242"/>
    </row>
    <row r="5" spans="4:89" ht="17.25">
      <c r="D5" s="243" t="s">
        <v>4682</v>
      </c>
    </row>
    <row r="6" spans="4:89" ht="7.5" customHeight="1">
      <c r="D6" s="243"/>
      <c r="BW6" s="208" t="s">
        <v>4727</v>
      </c>
      <c r="BX6" s="208" t="s">
        <v>4728</v>
      </c>
      <c r="BY6" s="208" t="s">
        <v>4729</v>
      </c>
      <c r="BZ6" s="1172" t="s">
        <v>4726</v>
      </c>
      <c r="CA6" s="1172"/>
      <c r="CB6" s="1172"/>
      <c r="CE6" s="244" t="s">
        <v>5127</v>
      </c>
    </row>
    <row r="7" spans="4:89">
      <c r="D7" s="738" t="s">
        <v>4670</v>
      </c>
      <c r="E7" s="738"/>
      <c r="F7" s="738"/>
      <c r="G7" s="738"/>
      <c r="H7" s="738"/>
      <c r="I7" s="738"/>
      <c r="J7" s="738"/>
      <c r="K7" s="738"/>
      <c r="L7" s="1163" t="s">
        <v>3465</v>
      </c>
      <c r="M7" s="1119"/>
      <c r="N7" s="842"/>
      <c r="O7" s="842"/>
      <c r="P7" s="215" t="s">
        <v>3423</v>
      </c>
      <c r="Q7" s="842"/>
      <c r="R7" s="842"/>
      <c r="S7" s="215" t="s">
        <v>3466</v>
      </c>
      <c r="T7" s="978"/>
      <c r="U7" s="978"/>
      <c r="V7" s="1163" t="s">
        <v>4724</v>
      </c>
      <c r="W7" s="1119"/>
      <c r="X7" s="978"/>
      <c r="Y7" s="978"/>
      <c r="Z7" s="978"/>
      <c r="AA7" s="978"/>
      <c r="AB7" s="978"/>
      <c r="AC7" s="978"/>
      <c r="AD7" s="978"/>
      <c r="AE7" s="978"/>
      <c r="AF7" s="978"/>
      <c r="BS7" s="63" t="s">
        <v>5124</v>
      </c>
      <c r="BW7" s="245">
        <f>INDEX(N7:O17,MAX(BZ7:BZ17),1)</f>
        <v>0</v>
      </c>
      <c r="BX7" s="245">
        <f>INDEX(Q7:R17,MAX(CA7:CA17),1)</f>
        <v>0</v>
      </c>
      <c r="BY7" s="245">
        <f>INDEX(T7:U17,MAX(CB7:CB17),1)</f>
        <v>0</v>
      </c>
      <c r="BZ7" s="245">
        <f>IF(N7="",0,ROW(A1))</f>
        <v>0</v>
      </c>
      <c r="CA7" s="245">
        <f>IF(Q7="",0,ROW(A1))</f>
        <v>0</v>
      </c>
      <c r="CB7" s="245">
        <f>IF(T7="",0,ROW(A1))</f>
        <v>0</v>
      </c>
      <c r="CE7" s="63" t="str">
        <f>1988+BW7&amp;"年"&amp;BX7&amp;"月"&amp;BY7&amp;"日"</f>
        <v>1988年0月0日</v>
      </c>
    </row>
    <row r="8" spans="4:89">
      <c r="D8" s="738" t="s">
        <v>4671</v>
      </c>
      <c r="E8" s="738"/>
      <c r="F8" s="738"/>
      <c r="G8" s="738"/>
      <c r="H8" s="738"/>
      <c r="I8" s="738"/>
      <c r="J8" s="738"/>
      <c r="K8" s="738"/>
      <c r="L8" s="1163" t="s">
        <v>3465</v>
      </c>
      <c r="M8" s="1119"/>
      <c r="N8" s="842"/>
      <c r="O8" s="842"/>
      <c r="P8" s="215" t="s">
        <v>3423</v>
      </c>
      <c r="Q8" s="842"/>
      <c r="R8" s="842"/>
      <c r="S8" s="215" t="s">
        <v>3466</v>
      </c>
      <c r="T8" s="978"/>
      <c r="U8" s="978"/>
      <c r="V8" s="1163" t="s">
        <v>4724</v>
      </c>
      <c r="W8" s="1119"/>
      <c r="X8" s="978"/>
      <c r="Y8" s="978"/>
      <c r="Z8" s="978"/>
      <c r="AA8" s="978"/>
      <c r="AB8" s="978"/>
      <c r="AC8" s="978"/>
      <c r="AD8" s="978"/>
      <c r="AE8" s="978"/>
      <c r="AF8" s="978"/>
      <c r="BS8" s="63" t="s">
        <v>5125</v>
      </c>
      <c r="BW8" s="245">
        <f>IFERROR(INDEX(N7:O17,MAX(BZ7:BZ17)-1,1),0)</f>
        <v>0</v>
      </c>
      <c r="BX8" s="245">
        <f>IFERROR(INDEX(Q7:R17,MAX(CA7:CA17)-1,1),0)</f>
        <v>0</v>
      </c>
      <c r="BY8" s="245">
        <f>IFERROR(INDEX(T7:U17,MAX(CB7:CB17)-1,1),0)</f>
        <v>0</v>
      </c>
      <c r="BZ8" s="245">
        <f>IF(N8="",0,ROW(A2))</f>
        <v>0</v>
      </c>
      <c r="CA8" s="245">
        <f>IF(Q8="",0,ROW(A2))</f>
        <v>0</v>
      </c>
      <c r="CB8" s="245">
        <f>IF(T8="",0,ROW(A2))</f>
        <v>0</v>
      </c>
      <c r="CE8" s="63" t="str">
        <f>TEXT(CE7,"yyyymmdd")</f>
        <v>1988年0月0日</v>
      </c>
    </row>
    <row r="9" spans="4:89">
      <c r="D9" s="738" t="s">
        <v>4672</v>
      </c>
      <c r="E9" s="738"/>
      <c r="F9" s="738"/>
      <c r="G9" s="738"/>
      <c r="H9" s="738"/>
      <c r="I9" s="738"/>
      <c r="J9" s="738"/>
      <c r="K9" s="738"/>
      <c r="L9" s="1163" t="s">
        <v>3465</v>
      </c>
      <c r="M9" s="1119"/>
      <c r="N9" s="842"/>
      <c r="O9" s="842"/>
      <c r="P9" s="215" t="s">
        <v>3423</v>
      </c>
      <c r="Q9" s="842"/>
      <c r="R9" s="842"/>
      <c r="S9" s="215" t="s">
        <v>3466</v>
      </c>
      <c r="T9" s="978"/>
      <c r="U9" s="978"/>
      <c r="V9" s="1163" t="s">
        <v>4724</v>
      </c>
      <c r="W9" s="1119"/>
      <c r="X9" s="978"/>
      <c r="Y9" s="978"/>
      <c r="Z9" s="978"/>
      <c r="AA9" s="978"/>
      <c r="AB9" s="978"/>
      <c r="AC9" s="978"/>
      <c r="AD9" s="978"/>
      <c r="AE9" s="978"/>
      <c r="AF9" s="978"/>
      <c r="BS9" s="63" t="s">
        <v>5126</v>
      </c>
      <c r="BW9" s="245">
        <f>IFERROR(INDEX(N7:O17,MAX(BZ7:BZ17)-2,1),0)</f>
        <v>0</v>
      </c>
      <c r="BX9" s="245">
        <f>IFERROR(INDEX(Q7:R17,MAX(CA7:CA17)-2,1),0)</f>
        <v>0</v>
      </c>
      <c r="BY9" s="245">
        <f>IFERROR(INDEX(T7:U17,MAX(CB7:CB17)-2,1),0)</f>
        <v>0</v>
      </c>
      <c r="BZ9" s="245">
        <f t="shared" ref="BZ9:BZ17" si="0">IF(N9="",0,ROW(A3))</f>
        <v>0</v>
      </c>
      <c r="CA9" s="245">
        <f t="shared" ref="CA9:CA17" si="1">IF(Q9="",0,ROW(A3))</f>
        <v>0</v>
      </c>
      <c r="CB9" s="245">
        <f t="shared" ref="CB9:CB17" si="2">IF(T9="",0,ROW(A3))</f>
        <v>0</v>
      </c>
      <c r="CE9" s="63" t="str">
        <f>"平成"&amp;BW7&amp;"年"&amp;BX7&amp;"月"&amp;BY7&amp;"日"</f>
        <v>平成0年0月0日</v>
      </c>
    </row>
    <row r="10" spans="4:89">
      <c r="D10" s="738" t="s">
        <v>4673</v>
      </c>
      <c r="E10" s="738"/>
      <c r="F10" s="738"/>
      <c r="G10" s="738"/>
      <c r="H10" s="738"/>
      <c r="I10" s="738"/>
      <c r="J10" s="738"/>
      <c r="K10" s="738"/>
      <c r="L10" s="1163" t="s">
        <v>3465</v>
      </c>
      <c r="M10" s="1119"/>
      <c r="N10" s="842"/>
      <c r="O10" s="842"/>
      <c r="P10" s="215" t="s">
        <v>3423</v>
      </c>
      <c r="Q10" s="842"/>
      <c r="R10" s="842"/>
      <c r="S10" s="215" t="s">
        <v>3466</v>
      </c>
      <c r="T10" s="978"/>
      <c r="U10" s="978"/>
      <c r="V10" s="1163" t="s">
        <v>4724</v>
      </c>
      <c r="W10" s="1119"/>
      <c r="X10" s="978"/>
      <c r="Y10" s="978"/>
      <c r="Z10" s="978"/>
      <c r="AA10" s="978"/>
      <c r="AB10" s="978"/>
      <c r="AC10" s="978"/>
      <c r="AD10" s="978"/>
      <c r="AE10" s="978"/>
      <c r="AF10" s="978"/>
      <c r="BW10" s="245"/>
      <c r="BX10" s="245"/>
      <c r="BY10" s="245"/>
      <c r="BZ10" s="245">
        <f t="shared" si="0"/>
        <v>0</v>
      </c>
      <c r="CA10" s="245">
        <f t="shared" si="1"/>
        <v>0</v>
      </c>
      <c r="CB10" s="245">
        <f t="shared" si="2"/>
        <v>0</v>
      </c>
    </row>
    <row r="11" spans="4:89">
      <c r="D11" s="738" t="s">
        <v>4674</v>
      </c>
      <c r="E11" s="738"/>
      <c r="F11" s="738"/>
      <c r="G11" s="738"/>
      <c r="H11" s="738"/>
      <c r="I11" s="738"/>
      <c r="J11" s="738"/>
      <c r="K11" s="738"/>
      <c r="L11" s="1163" t="s">
        <v>3465</v>
      </c>
      <c r="M11" s="1119"/>
      <c r="N11" s="842"/>
      <c r="O11" s="842"/>
      <c r="P11" s="215" t="s">
        <v>3423</v>
      </c>
      <c r="Q11" s="842"/>
      <c r="R11" s="842"/>
      <c r="S11" s="215" t="s">
        <v>3466</v>
      </c>
      <c r="T11" s="978"/>
      <c r="U11" s="978"/>
      <c r="V11" s="1163" t="s">
        <v>4724</v>
      </c>
      <c r="W11" s="1119"/>
      <c r="X11" s="978"/>
      <c r="Y11" s="978"/>
      <c r="Z11" s="978"/>
      <c r="AA11" s="978"/>
      <c r="AB11" s="978"/>
      <c r="AC11" s="978"/>
      <c r="AD11" s="978"/>
      <c r="AE11" s="978"/>
      <c r="AF11" s="978"/>
      <c r="BW11" s="245"/>
      <c r="BX11" s="245"/>
      <c r="BY11" s="245"/>
      <c r="BZ11" s="245">
        <f t="shared" si="0"/>
        <v>0</v>
      </c>
      <c r="CA11" s="245">
        <f t="shared" si="1"/>
        <v>0</v>
      </c>
      <c r="CB11" s="245">
        <f t="shared" si="2"/>
        <v>0</v>
      </c>
    </row>
    <row r="12" spans="4:89">
      <c r="D12" s="738" t="s">
        <v>4675</v>
      </c>
      <c r="E12" s="738"/>
      <c r="F12" s="738"/>
      <c r="G12" s="738"/>
      <c r="H12" s="738"/>
      <c r="I12" s="738"/>
      <c r="J12" s="738"/>
      <c r="K12" s="738"/>
      <c r="L12" s="1163" t="s">
        <v>3465</v>
      </c>
      <c r="M12" s="1119"/>
      <c r="N12" s="842"/>
      <c r="O12" s="842"/>
      <c r="P12" s="215" t="s">
        <v>3423</v>
      </c>
      <c r="Q12" s="842"/>
      <c r="R12" s="842"/>
      <c r="S12" s="215" t="s">
        <v>3466</v>
      </c>
      <c r="T12" s="978"/>
      <c r="U12" s="978"/>
      <c r="V12" s="1163" t="s">
        <v>4724</v>
      </c>
      <c r="W12" s="1119"/>
      <c r="X12" s="978"/>
      <c r="Y12" s="978"/>
      <c r="Z12" s="978"/>
      <c r="AA12" s="978"/>
      <c r="AB12" s="978"/>
      <c r="AC12" s="978"/>
      <c r="AD12" s="978"/>
      <c r="AE12" s="978"/>
      <c r="AF12" s="978"/>
      <c r="BW12" s="245"/>
      <c r="BX12" s="245"/>
      <c r="BY12" s="245"/>
      <c r="BZ12" s="245">
        <f t="shared" si="0"/>
        <v>0</v>
      </c>
      <c r="CA12" s="245">
        <f t="shared" si="1"/>
        <v>0</v>
      </c>
      <c r="CB12" s="245">
        <f t="shared" si="2"/>
        <v>0</v>
      </c>
    </row>
    <row r="13" spans="4:89">
      <c r="D13" s="738" t="s">
        <v>4676</v>
      </c>
      <c r="E13" s="738"/>
      <c r="F13" s="738"/>
      <c r="G13" s="738"/>
      <c r="H13" s="738"/>
      <c r="I13" s="738"/>
      <c r="J13" s="738"/>
      <c r="K13" s="738"/>
      <c r="L13" s="1163" t="s">
        <v>3465</v>
      </c>
      <c r="M13" s="1119"/>
      <c r="N13" s="842"/>
      <c r="O13" s="842"/>
      <c r="P13" s="215" t="s">
        <v>3423</v>
      </c>
      <c r="Q13" s="842"/>
      <c r="R13" s="842"/>
      <c r="S13" s="215" t="s">
        <v>3466</v>
      </c>
      <c r="T13" s="978"/>
      <c r="U13" s="978"/>
      <c r="V13" s="1163" t="s">
        <v>4724</v>
      </c>
      <c r="W13" s="1119"/>
      <c r="X13" s="978"/>
      <c r="Y13" s="978"/>
      <c r="Z13" s="978"/>
      <c r="AA13" s="978"/>
      <c r="AB13" s="978"/>
      <c r="AC13" s="978"/>
      <c r="AD13" s="978"/>
      <c r="AE13" s="978"/>
      <c r="AF13" s="978"/>
      <c r="BW13" s="245"/>
      <c r="BX13" s="245"/>
      <c r="BY13" s="245"/>
      <c r="BZ13" s="245">
        <f t="shared" si="0"/>
        <v>0</v>
      </c>
      <c r="CA13" s="245">
        <f t="shared" si="1"/>
        <v>0</v>
      </c>
      <c r="CB13" s="245">
        <f t="shared" si="2"/>
        <v>0</v>
      </c>
    </row>
    <row r="14" spans="4:89">
      <c r="D14" s="738" t="s">
        <v>4677</v>
      </c>
      <c r="E14" s="738"/>
      <c r="F14" s="738"/>
      <c r="G14" s="738"/>
      <c r="H14" s="738"/>
      <c r="I14" s="738"/>
      <c r="J14" s="738"/>
      <c r="K14" s="738"/>
      <c r="L14" s="1163" t="s">
        <v>3465</v>
      </c>
      <c r="M14" s="1119"/>
      <c r="N14" s="842"/>
      <c r="O14" s="842"/>
      <c r="P14" s="215" t="s">
        <v>3423</v>
      </c>
      <c r="Q14" s="842"/>
      <c r="R14" s="842"/>
      <c r="S14" s="215" t="s">
        <v>3466</v>
      </c>
      <c r="T14" s="978"/>
      <c r="U14" s="978"/>
      <c r="V14" s="1163" t="s">
        <v>4724</v>
      </c>
      <c r="W14" s="1119"/>
      <c r="X14" s="978"/>
      <c r="Y14" s="978"/>
      <c r="Z14" s="978"/>
      <c r="AA14" s="978"/>
      <c r="AB14" s="978"/>
      <c r="AC14" s="978"/>
      <c r="AD14" s="978"/>
      <c r="AE14" s="978"/>
      <c r="AF14" s="978"/>
      <c r="BW14" s="245"/>
      <c r="BX14" s="245"/>
      <c r="BY14" s="245"/>
      <c r="BZ14" s="245">
        <f t="shared" si="0"/>
        <v>0</v>
      </c>
      <c r="CA14" s="245">
        <f t="shared" si="1"/>
        <v>0</v>
      </c>
      <c r="CB14" s="245">
        <f t="shared" si="2"/>
        <v>0</v>
      </c>
    </row>
    <row r="15" spans="4:89">
      <c r="D15" s="738" t="s">
        <v>4678</v>
      </c>
      <c r="E15" s="738"/>
      <c r="F15" s="738"/>
      <c r="G15" s="738"/>
      <c r="H15" s="738"/>
      <c r="I15" s="738"/>
      <c r="J15" s="738"/>
      <c r="K15" s="738"/>
      <c r="L15" s="1163" t="s">
        <v>3465</v>
      </c>
      <c r="M15" s="1119"/>
      <c r="N15" s="842"/>
      <c r="O15" s="842"/>
      <c r="P15" s="215" t="s">
        <v>3423</v>
      </c>
      <c r="Q15" s="842"/>
      <c r="R15" s="842"/>
      <c r="S15" s="215" t="s">
        <v>3466</v>
      </c>
      <c r="T15" s="978"/>
      <c r="U15" s="978"/>
      <c r="V15" s="1163" t="s">
        <v>4724</v>
      </c>
      <c r="W15" s="1119"/>
      <c r="X15" s="978"/>
      <c r="Y15" s="978"/>
      <c r="Z15" s="978"/>
      <c r="AA15" s="978"/>
      <c r="AB15" s="978"/>
      <c r="AC15" s="978"/>
      <c r="AD15" s="978"/>
      <c r="AE15" s="978"/>
      <c r="AF15" s="978"/>
      <c r="BW15" s="245"/>
      <c r="BX15" s="245"/>
      <c r="BY15" s="245"/>
      <c r="BZ15" s="245">
        <f t="shared" si="0"/>
        <v>0</v>
      </c>
      <c r="CA15" s="245">
        <f t="shared" si="1"/>
        <v>0</v>
      </c>
      <c r="CB15" s="245">
        <f t="shared" si="2"/>
        <v>0</v>
      </c>
    </row>
    <row r="16" spans="4:89">
      <c r="D16" s="738" t="s">
        <v>4679</v>
      </c>
      <c r="E16" s="738"/>
      <c r="F16" s="738"/>
      <c r="G16" s="738"/>
      <c r="H16" s="738"/>
      <c r="I16" s="738"/>
      <c r="J16" s="738"/>
      <c r="K16" s="738"/>
      <c r="L16" s="1163" t="s">
        <v>3465</v>
      </c>
      <c r="M16" s="1119"/>
      <c r="N16" s="842"/>
      <c r="O16" s="842"/>
      <c r="P16" s="215" t="s">
        <v>3423</v>
      </c>
      <c r="Q16" s="842"/>
      <c r="R16" s="842"/>
      <c r="S16" s="215" t="s">
        <v>3466</v>
      </c>
      <c r="T16" s="978"/>
      <c r="U16" s="978"/>
      <c r="V16" s="1163" t="s">
        <v>4724</v>
      </c>
      <c r="W16" s="1119"/>
      <c r="X16" s="978"/>
      <c r="Y16" s="978"/>
      <c r="Z16" s="978"/>
      <c r="AA16" s="978"/>
      <c r="AB16" s="978"/>
      <c r="AC16" s="978"/>
      <c r="AD16" s="978"/>
      <c r="AE16" s="978"/>
      <c r="AF16" s="978"/>
      <c r="BW16" s="245"/>
      <c r="BX16" s="245"/>
      <c r="BY16" s="245"/>
      <c r="BZ16" s="245">
        <f t="shared" si="0"/>
        <v>0</v>
      </c>
      <c r="CA16" s="245">
        <f t="shared" si="1"/>
        <v>0</v>
      </c>
      <c r="CB16" s="245">
        <f t="shared" si="2"/>
        <v>0</v>
      </c>
    </row>
    <row r="17" spans="4:80">
      <c r="D17" s="738" t="s">
        <v>4680</v>
      </c>
      <c r="E17" s="738"/>
      <c r="F17" s="738"/>
      <c r="G17" s="738"/>
      <c r="H17" s="738"/>
      <c r="I17" s="738"/>
      <c r="J17" s="738"/>
      <c r="K17" s="738"/>
      <c r="L17" s="1163" t="s">
        <v>3465</v>
      </c>
      <c r="M17" s="1119"/>
      <c r="N17" s="842"/>
      <c r="O17" s="842"/>
      <c r="P17" s="215" t="s">
        <v>3423</v>
      </c>
      <c r="Q17" s="842"/>
      <c r="R17" s="842"/>
      <c r="S17" s="215" t="s">
        <v>3466</v>
      </c>
      <c r="T17" s="978"/>
      <c r="U17" s="978"/>
      <c r="V17" s="1163" t="s">
        <v>4724</v>
      </c>
      <c r="W17" s="1119"/>
      <c r="X17" s="978"/>
      <c r="Y17" s="978"/>
      <c r="Z17" s="978"/>
      <c r="AA17" s="978"/>
      <c r="AB17" s="978"/>
      <c r="AC17" s="978"/>
      <c r="AD17" s="978"/>
      <c r="AE17" s="978"/>
      <c r="AF17" s="978"/>
      <c r="BW17" s="245"/>
      <c r="BX17" s="245"/>
      <c r="BY17" s="245"/>
      <c r="BZ17" s="245">
        <f t="shared" si="0"/>
        <v>0</v>
      </c>
      <c r="CA17" s="245">
        <f t="shared" si="1"/>
        <v>0</v>
      </c>
      <c r="CB17" s="245">
        <f t="shared" si="2"/>
        <v>0</v>
      </c>
    </row>
    <row r="18" spans="4:80">
      <c r="D18" s="1169" t="str">
        <f>IF(入力①申請書項目!CV37&lt;入力④変更項目!CE8,"前回の経営力向上計画認定日より今回の申請日が前の日付になっています。"&amp;CHAR(10)&amp;"入力①シートの申請日を確認してください。","")</f>
        <v/>
      </c>
      <c r="E18" s="1169"/>
      <c r="F18" s="1169"/>
      <c r="G18" s="1169"/>
      <c r="H18" s="1169"/>
      <c r="I18" s="1169"/>
      <c r="J18" s="1169"/>
      <c r="K18" s="1169"/>
      <c r="L18" s="1169"/>
      <c r="M18" s="1169"/>
      <c r="N18" s="1169"/>
      <c r="O18" s="1169"/>
      <c r="P18" s="1169"/>
      <c r="Q18" s="1169"/>
      <c r="R18" s="1169"/>
      <c r="S18" s="1169"/>
      <c r="T18" s="1169"/>
      <c r="U18" s="1169"/>
      <c r="V18" s="1169"/>
      <c r="W18" s="1169"/>
      <c r="X18" s="1169"/>
      <c r="Y18" s="1169"/>
      <c r="Z18" s="1169"/>
      <c r="AA18" s="1169"/>
      <c r="AB18" s="1169"/>
      <c r="AC18" s="1169"/>
      <c r="AD18" s="1169"/>
      <c r="AE18" s="1169"/>
      <c r="AF18" s="1169"/>
    </row>
    <row r="19" spans="4:80">
      <c r="D19" s="1170"/>
      <c r="E19" s="1170"/>
      <c r="F19" s="1170"/>
      <c r="G19" s="1170"/>
      <c r="H19" s="1170"/>
      <c r="I19" s="1170"/>
      <c r="J19" s="1170"/>
      <c r="K19" s="1170"/>
      <c r="L19" s="1170"/>
      <c r="M19" s="1170"/>
      <c r="N19" s="1170"/>
      <c r="O19" s="1170"/>
      <c r="P19" s="1170"/>
      <c r="Q19" s="1170"/>
      <c r="R19" s="1170"/>
      <c r="S19" s="1170"/>
      <c r="T19" s="1170"/>
      <c r="U19" s="1170"/>
      <c r="V19" s="1170"/>
      <c r="W19" s="1170"/>
      <c r="X19" s="1170"/>
      <c r="Y19" s="1170"/>
      <c r="Z19" s="1170"/>
      <c r="AA19" s="1170"/>
      <c r="AB19" s="1170"/>
      <c r="AC19" s="1170"/>
      <c r="AD19" s="1170"/>
      <c r="AE19" s="1170"/>
      <c r="AF19" s="1170"/>
    </row>
    <row r="21" spans="4:80" ht="17.25">
      <c r="D21" s="243" t="s">
        <v>4737</v>
      </c>
    </row>
    <row r="22" spans="4:80" ht="7.5" customHeight="1"/>
    <row r="23" spans="4:80" ht="21.75" customHeight="1">
      <c r="E23" s="1160" t="s">
        <v>5053</v>
      </c>
      <c r="F23" s="1160"/>
      <c r="G23" s="1160"/>
      <c r="H23" s="1160"/>
      <c r="I23" s="1160"/>
      <c r="J23" s="1160"/>
      <c r="K23" s="1160"/>
      <c r="L23" s="1160"/>
      <c r="M23" s="1160"/>
      <c r="N23" s="1161">
        <v>28</v>
      </c>
      <c r="O23" s="1161"/>
      <c r="P23" s="1161"/>
      <c r="Q23" s="1161"/>
      <c r="R23" s="1160" t="str">
        <f>"年"&amp;" "&amp;入力①申請書項目!O53&amp;" 月期"</f>
        <v>年 12 月期</v>
      </c>
      <c r="S23" s="1160"/>
      <c r="T23" s="1160"/>
      <c r="U23" s="1160"/>
    </row>
    <row r="24" spans="4:80" ht="7.5" customHeight="1"/>
    <row r="25" spans="4:80">
      <c r="K25" s="83"/>
      <c r="L25" s="84"/>
      <c r="M25" s="84"/>
      <c r="Y25" s="1152" t="str">
        <f>IF(COUNT(Y28:Y31,Y33:Y35,Y37,Y40)=9,"↓入力済",IF($N$23-入力③指標!$E$3-(COLUMN(入力③指標!A2)-1)&gt;0,"↓要入力","↓入力不要"))</f>
        <v>↓入力不要</v>
      </c>
      <c r="Z25" s="1152"/>
      <c r="AA25" s="1152"/>
      <c r="AB25" s="1152"/>
      <c r="AC25" s="1152"/>
      <c r="AD25" s="1152" t="str">
        <f>IF(COUNT(AD28:AD31,AD33:AD35,AD37,AD40)=9,"↓入力済",IF($N$23-入力③指標!$E$3-(COLUMN(入力③指標!B2)-1)&gt;0,"↓要入力","↓入力不要"))</f>
        <v>↓入力不要</v>
      </c>
      <c r="AE25" s="1152"/>
      <c r="AF25" s="1152"/>
      <c r="AG25" s="1152"/>
      <c r="AH25" s="1152"/>
      <c r="AI25" s="1152" t="str">
        <f>IF(COUNT(AI28:AI31,AI33:AI35,AI37,AI40)=9,"↓入力済",IF($N$23-入力③指標!$E$3-(COLUMN(入力③指標!C2)-1)&gt;0,"↓要入力","↓入力不要"))</f>
        <v>↓入力不要</v>
      </c>
      <c r="AJ25" s="1152"/>
      <c r="AK25" s="1152"/>
      <c r="AL25" s="1152"/>
      <c r="AM25" s="1152"/>
      <c r="AN25" s="1152" t="str">
        <f>IF(COUNT(Q28:Q31,AN33:AN35,AN37,AN40)=9,"↓入力済",IF($N$23-入力③指標!$E$3-(COLUMN(入力③指標!D2)-1)&gt;0,"↓要入力","↓入力不要"))</f>
        <v>↓入力不要</v>
      </c>
      <c r="AO25" s="1152"/>
      <c r="AP25" s="1152"/>
      <c r="AQ25" s="1152"/>
      <c r="AR25" s="1152"/>
      <c r="AS25" s="1152" t="str">
        <f>IF(COUNT(R28:R31,AS33:AS35,AS37,AS40)=9,"↓入力済",IF($N$23-入力③指標!$E$3-(COLUMN(入力③指標!E2)-1)&gt;0,"↓要入力","↓入力不要"))</f>
        <v>↓入力不要</v>
      </c>
      <c r="AT25" s="1152"/>
      <c r="AU25" s="1152"/>
      <c r="AV25" s="1152"/>
      <c r="AW25" s="1152"/>
    </row>
    <row r="26" spans="4:80">
      <c r="H26" s="1168"/>
      <c r="I26" s="1168"/>
      <c r="J26" s="1168"/>
      <c r="K26" s="1168"/>
      <c r="L26" s="1168"/>
      <c r="M26" s="1154" t="s">
        <v>3431</v>
      </c>
      <c r="N26" s="1154"/>
      <c r="O26" s="1154"/>
      <c r="P26" s="1154"/>
      <c r="Q26" s="1154"/>
      <c r="R26" s="1154"/>
      <c r="S26" s="1155"/>
      <c r="T26" s="738">
        <v>0</v>
      </c>
      <c r="U26" s="738"/>
      <c r="V26" s="738"/>
      <c r="W26" s="738"/>
      <c r="X26" s="738"/>
      <c r="Y26" s="738">
        <v>1</v>
      </c>
      <c r="Z26" s="738"/>
      <c r="AA26" s="738"/>
      <c r="AB26" s="738"/>
      <c r="AC26" s="738"/>
      <c r="AD26" s="738">
        <v>2</v>
      </c>
      <c r="AE26" s="738"/>
      <c r="AF26" s="738"/>
      <c r="AG26" s="738"/>
      <c r="AH26" s="738"/>
      <c r="AI26" s="738">
        <v>3</v>
      </c>
      <c r="AJ26" s="738"/>
      <c r="AK26" s="738"/>
      <c r="AL26" s="738"/>
      <c r="AM26" s="738"/>
      <c r="AN26" s="738">
        <v>4</v>
      </c>
      <c r="AO26" s="738"/>
      <c r="AP26" s="738"/>
      <c r="AQ26" s="738"/>
      <c r="AR26" s="738"/>
      <c r="AS26" s="738">
        <v>5</v>
      </c>
      <c r="AT26" s="738"/>
      <c r="AU26" s="738"/>
      <c r="AV26" s="738"/>
      <c r="AW26" s="738"/>
    </row>
    <row r="27" spans="4:80" ht="13.5" customHeight="1">
      <c r="E27" s="805" t="s">
        <v>3406</v>
      </c>
      <c r="F27" s="805"/>
      <c r="G27" s="805"/>
      <c r="H27" s="1148"/>
      <c r="I27" s="1148"/>
      <c r="J27" s="1148"/>
      <c r="K27" s="1148"/>
      <c r="L27" s="1148"/>
      <c r="M27" s="1162"/>
      <c r="N27" s="1162"/>
      <c r="O27" s="1162"/>
      <c r="P27" s="1162"/>
      <c r="Q27" s="1162"/>
      <c r="R27" s="1162"/>
      <c r="S27" s="1162"/>
      <c r="T27" s="1153" t="str">
        <f>入力③指標!E6</f>
        <v>平成28年 12 月期</v>
      </c>
      <c r="U27" s="1153"/>
      <c r="V27" s="1153"/>
      <c r="W27" s="1153"/>
      <c r="X27" s="1153"/>
      <c r="Y27" s="1153" t="str">
        <f>入力③指標!F6</f>
        <v>平成29年 12 月期</v>
      </c>
      <c r="Z27" s="1153"/>
      <c r="AA27" s="1153"/>
      <c r="AB27" s="1153"/>
      <c r="AC27" s="1153"/>
      <c r="AD27" s="1153" t="str">
        <f>入力③指標!G6</f>
        <v>平成30年 12 月期</v>
      </c>
      <c r="AE27" s="1153"/>
      <c r="AF27" s="1153"/>
      <c r="AG27" s="1153"/>
      <c r="AH27" s="1153"/>
      <c r="AI27" s="1153" t="str">
        <f>入力③指標!H6</f>
        <v>平成31年 12 月期</v>
      </c>
      <c r="AJ27" s="1153"/>
      <c r="AK27" s="1153"/>
      <c r="AL27" s="1153"/>
      <c r="AM27" s="1153"/>
      <c r="AN27" s="1153" t="str">
        <f>入力③指標!I6</f>
        <v>平成32年 12 月期</v>
      </c>
      <c r="AO27" s="1153"/>
      <c r="AP27" s="1153"/>
      <c r="AQ27" s="1153"/>
      <c r="AR27" s="1153"/>
      <c r="AS27" s="1153" t="str">
        <f>入力③指標!J6</f>
        <v>平成33年 12 月期</v>
      </c>
      <c r="AT27" s="1153"/>
      <c r="AU27" s="1153"/>
      <c r="AV27" s="1153"/>
      <c r="AW27" s="1153"/>
    </row>
    <row r="28" spans="4:80">
      <c r="E28" s="805"/>
      <c r="F28" s="805"/>
      <c r="G28" s="805"/>
      <c r="H28" s="1148" t="s">
        <v>42</v>
      </c>
      <c r="I28" s="1148"/>
      <c r="J28" s="1148"/>
      <c r="K28" s="1148"/>
      <c r="L28" s="1148"/>
      <c r="M28" s="1146"/>
      <c r="N28" s="1146"/>
      <c r="O28" s="1146"/>
      <c r="P28" s="1146"/>
      <c r="Q28" s="1146"/>
      <c r="R28" s="1146"/>
      <c r="S28" s="1146"/>
      <c r="T28" s="1142">
        <f>入力③指標!E7</f>
        <v>1000000</v>
      </c>
      <c r="U28" s="1142"/>
      <c r="V28" s="1142"/>
      <c r="W28" s="1142"/>
      <c r="X28" s="1142"/>
      <c r="Y28" s="1149"/>
      <c r="Z28" s="1150"/>
      <c r="AA28" s="1150"/>
      <c r="AB28" s="1150"/>
      <c r="AC28" s="1151"/>
      <c r="AD28" s="1144"/>
      <c r="AE28" s="1144"/>
      <c r="AF28" s="1144"/>
      <c r="AG28" s="1144"/>
      <c r="AH28" s="1144"/>
      <c r="AI28" s="1144"/>
      <c r="AJ28" s="1144"/>
      <c r="AK28" s="1144"/>
      <c r="AL28" s="1144"/>
      <c r="AM28" s="1144"/>
      <c r="AN28" s="1144"/>
      <c r="AO28" s="1144"/>
      <c r="AP28" s="1144"/>
      <c r="AQ28" s="1144"/>
      <c r="AR28" s="1144"/>
      <c r="AS28" s="1144"/>
      <c r="AT28" s="1144"/>
      <c r="AU28" s="1144"/>
      <c r="AV28" s="1144"/>
      <c r="AW28" s="1144"/>
    </row>
    <row r="29" spans="4:80">
      <c r="E29" s="805"/>
      <c r="F29" s="805"/>
      <c r="G29" s="805"/>
      <c r="H29" s="1148" t="s">
        <v>43</v>
      </c>
      <c r="I29" s="1148"/>
      <c r="J29" s="1148"/>
      <c r="K29" s="1148"/>
      <c r="L29" s="1148"/>
      <c r="M29" s="1145" t="s">
        <v>44</v>
      </c>
      <c r="N29" s="1145"/>
      <c r="O29" s="1145"/>
      <c r="P29" s="1145"/>
      <c r="Q29" s="1145"/>
      <c r="R29" s="1145"/>
      <c r="S29" s="1145"/>
      <c r="T29" s="1134">
        <f>入力③指標!E8</f>
        <v>200000</v>
      </c>
      <c r="U29" s="1135"/>
      <c r="V29" s="1135"/>
      <c r="W29" s="1135"/>
      <c r="X29" s="1136"/>
      <c r="Y29" s="1149"/>
      <c r="Z29" s="1150"/>
      <c r="AA29" s="1150"/>
      <c r="AB29" s="1150"/>
      <c r="AC29" s="1151"/>
      <c r="AD29" s="1144"/>
      <c r="AE29" s="1144"/>
      <c r="AF29" s="1144"/>
      <c r="AG29" s="1144"/>
      <c r="AH29" s="1144"/>
      <c r="AI29" s="1144"/>
      <c r="AJ29" s="1144"/>
      <c r="AK29" s="1144"/>
      <c r="AL29" s="1144"/>
      <c r="AM29" s="1144"/>
      <c r="AN29" s="1144"/>
      <c r="AO29" s="1144"/>
      <c r="AP29" s="1144"/>
      <c r="AQ29" s="1144"/>
      <c r="AR29" s="1144"/>
      <c r="AS29" s="1144"/>
      <c r="AT29" s="1144"/>
      <c r="AU29" s="1144"/>
      <c r="AV29" s="1144"/>
      <c r="AW29" s="1144"/>
    </row>
    <row r="30" spans="4:80">
      <c r="E30" s="805"/>
      <c r="F30" s="805"/>
      <c r="G30" s="805"/>
      <c r="H30" s="1148"/>
      <c r="I30" s="1148"/>
      <c r="J30" s="1148"/>
      <c r="K30" s="1148"/>
      <c r="L30" s="1148"/>
      <c r="M30" s="1145" t="s">
        <v>45</v>
      </c>
      <c r="N30" s="1145"/>
      <c r="O30" s="1145"/>
      <c r="P30" s="1145"/>
      <c r="Q30" s="1145"/>
      <c r="R30" s="1145"/>
      <c r="S30" s="1145"/>
      <c r="T30" s="1134">
        <f>入力③指標!E9</f>
        <v>200000</v>
      </c>
      <c r="U30" s="1135"/>
      <c r="V30" s="1135"/>
      <c r="W30" s="1135"/>
      <c r="X30" s="1136"/>
      <c r="Y30" s="1149"/>
      <c r="Z30" s="1150"/>
      <c r="AA30" s="1150"/>
      <c r="AB30" s="1150"/>
      <c r="AC30" s="1151"/>
      <c r="AD30" s="1144"/>
      <c r="AE30" s="1144"/>
      <c r="AF30" s="1144"/>
      <c r="AG30" s="1144"/>
      <c r="AH30" s="1144"/>
      <c r="AI30" s="1144"/>
      <c r="AJ30" s="1144"/>
      <c r="AK30" s="1144"/>
      <c r="AL30" s="1144"/>
      <c r="AM30" s="1144"/>
      <c r="AN30" s="1144"/>
      <c r="AO30" s="1144"/>
      <c r="AP30" s="1144"/>
      <c r="AQ30" s="1144"/>
      <c r="AR30" s="1144"/>
      <c r="AS30" s="1144"/>
      <c r="AT30" s="1144"/>
      <c r="AU30" s="1144"/>
      <c r="AV30" s="1144"/>
      <c r="AW30" s="1144"/>
    </row>
    <row r="31" spans="4:80">
      <c r="E31" s="805"/>
      <c r="F31" s="805"/>
      <c r="G31" s="805"/>
      <c r="H31" s="1148"/>
      <c r="I31" s="1148"/>
      <c r="J31" s="1148"/>
      <c r="K31" s="1148"/>
      <c r="L31" s="1148"/>
      <c r="M31" s="1145" t="s">
        <v>46</v>
      </c>
      <c r="N31" s="1145"/>
      <c r="O31" s="1145"/>
      <c r="P31" s="1145"/>
      <c r="Q31" s="1145"/>
      <c r="R31" s="1145"/>
      <c r="S31" s="1145"/>
      <c r="T31" s="1134">
        <f>入力③指標!E10</f>
        <v>100000</v>
      </c>
      <c r="U31" s="1135"/>
      <c r="V31" s="1135"/>
      <c r="W31" s="1135"/>
      <c r="X31" s="1136"/>
      <c r="Y31" s="1149"/>
      <c r="Z31" s="1150"/>
      <c r="AA31" s="1150"/>
      <c r="AB31" s="1150"/>
      <c r="AC31" s="1151"/>
      <c r="AD31" s="1144"/>
      <c r="AE31" s="1144"/>
      <c r="AF31" s="1144"/>
      <c r="AG31" s="1144"/>
      <c r="AH31" s="1144"/>
      <c r="AI31" s="1144"/>
      <c r="AJ31" s="1144"/>
      <c r="AK31" s="1144"/>
      <c r="AL31" s="1144"/>
      <c r="AM31" s="1144"/>
      <c r="AN31" s="1144"/>
      <c r="AO31" s="1144"/>
      <c r="AP31" s="1144"/>
      <c r="AQ31" s="1144"/>
      <c r="AR31" s="1144"/>
      <c r="AS31" s="1144"/>
      <c r="AT31" s="1144"/>
      <c r="AU31" s="1144"/>
      <c r="AV31" s="1144"/>
      <c r="AW31" s="1144"/>
    </row>
    <row r="32" spans="4:80">
      <c r="E32" s="805"/>
      <c r="F32" s="805"/>
      <c r="G32" s="805"/>
      <c r="H32" s="1148" t="s">
        <v>47</v>
      </c>
      <c r="I32" s="1148"/>
      <c r="J32" s="1148"/>
      <c r="K32" s="1148"/>
      <c r="L32" s="1148"/>
      <c r="M32" s="1145"/>
      <c r="N32" s="1145"/>
      <c r="O32" s="1145"/>
      <c r="P32" s="1145"/>
      <c r="Q32" s="1145"/>
      <c r="R32" s="1145"/>
      <c r="S32" s="1145"/>
      <c r="T32" s="1134">
        <f>+T28-T29-T30-T31</f>
        <v>500000</v>
      </c>
      <c r="U32" s="1135"/>
      <c r="V32" s="1135"/>
      <c r="W32" s="1135"/>
      <c r="X32" s="1136"/>
      <c r="Y32" s="1142">
        <f>+Y28-Y29-Y30-Y31</f>
        <v>0</v>
      </c>
      <c r="Z32" s="1142"/>
      <c r="AA32" s="1142"/>
      <c r="AB32" s="1142"/>
      <c r="AC32" s="1142"/>
      <c r="AD32" s="1142">
        <f>+AD28-AD29-AD30-AD31</f>
        <v>0</v>
      </c>
      <c r="AE32" s="1142"/>
      <c r="AF32" s="1142"/>
      <c r="AG32" s="1142"/>
      <c r="AH32" s="1142"/>
      <c r="AI32" s="1142">
        <f>+AI28-AI29-AI30-AI31</f>
        <v>0</v>
      </c>
      <c r="AJ32" s="1142"/>
      <c r="AK32" s="1142"/>
      <c r="AL32" s="1142"/>
      <c r="AM32" s="1142"/>
      <c r="AN32" s="1142">
        <f>+AN28-AN29-AN30-AN31</f>
        <v>0</v>
      </c>
      <c r="AO32" s="1142"/>
      <c r="AP32" s="1142"/>
      <c r="AQ32" s="1142"/>
      <c r="AR32" s="1142"/>
      <c r="AS32" s="1142">
        <f>+AS28-AS29-AS30-AS31</f>
        <v>0</v>
      </c>
      <c r="AT32" s="1142"/>
      <c r="AU32" s="1142"/>
      <c r="AV32" s="1142"/>
      <c r="AW32" s="1142"/>
    </row>
    <row r="33" spans="4:53">
      <c r="E33" s="805"/>
      <c r="F33" s="805"/>
      <c r="G33" s="805"/>
      <c r="H33" s="1148" t="s">
        <v>48</v>
      </c>
      <c r="I33" s="1148"/>
      <c r="J33" s="1148"/>
      <c r="K33" s="1148"/>
      <c r="L33" s="1148"/>
      <c r="M33" s="1145" t="s">
        <v>44</v>
      </c>
      <c r="N33" s="1145"/>
      <c r="O33" s="1145"/>
      <c r="P33" s="1145"/>
      <c r="Q33" s="1145"/>
      <c r="R33" s="1145"/>
      <c r="S33" s="1145"/>
      <c r="T33" s="1134">
        <f>入力③指標!E12</f>
        <v>200000</v>
      </c>
      <c r="U33" s="1135"/>
      <c r="V33" s="1135"/>
      <c r="W33" s="1135"/>
      <c r="X33" s="1136"/>
      <c r="Y33" s="1144"/>
      <c r="Z33" s="1144"/>
      <c r="AA33" s="1144"/>
      <c r="AB33" s="1144"/>
      <c r="AC33" s="1144"/>
      <c r="AD33" s="1144"/>
      <c r="AE33" s="1144"/>
      <c r="AF33" s="1144"/>
      <c r="AG33" s="1144"/>
      <c r="AH33" s="1144"/>
      <c r="AI33" s="1144"/>
      <c r="AJ33" s="1144"/>
      <c r="AK33" s="1144"/>
      <c r="AL33" s="1144"/>
      <c r="AM33" s="1144"/>
      <c r="AN33" s="1144"/>
      <c r="AO33" s="1144"/>
      <c r="AP33" s="1144"/>
      <c r="AQ33" s="1144"/>
      <c r="AR33" s="1144"/>
      <c r="AS33" s="1144"/>
      <c r="AT33" s="1144"/>
      <c r="AU33" s="1144"/>
      <c r="AV33" s="1144"/>
      <c r="AW33" s="1144"/>
    </row>
    <row r="34" spans="4:53">
      <c r="E34" s="805"/>
      <c r="F34" s="805"/>
      <c r="G34" s="805"/>
      <c r="H34" s="1148"/>
      <c r="I34" s="1148"/>
      <c r="J34" s="1148"/>
      <c r="K34" s="1148"/>
      <c r="L34" s="1148"/>
      <c r="M34" s="1145" t="s">
        <v>45</v>
      </c>
      <c r="N34" s="1145"/>
      <c r="O34" s="1145"/>
      <c r="P34" s="1145"/>
      <c r="Q34" s="1145"/>
      <c r="R34" s="1145"/>
      <c r="S34" s="1145"/>
      <c r="T34" s="1134">
        <f>入力③指標!E13</f>
        <v>100000</v>
      </c>
      <c r="U34" s="1135"/>
      <c r="V34" s="1135"/>
      <c r="W34" s="1135"/>
      <c r="X34" s="1136"/>
      <c r="Y34" s="1144"/>
      <c r="Z34" s="1144"/>
      <c r="AA34" s="1144"/>
      <c r="AB34" s="1144"/>
      <c r="AC34" s="1144"/>
      <c r="AD34" s="1144"/>
      <c r="AE34" s="1144"/>
      <c r="AF34" s="1144"/>
      <c r="AG34" s="1144"/>
      <c r="AH34" s="1144"/>
      <c r="AI34" s="1144"/>
      <c r="AJ34" s="1144"/>
      <c r="AK34" s="1144"/>
      <c r="AL34" s="1144"/>
      <c r="AM34" s="1144"/>
      <c r="AN34" s="1144"/>
      <c r="AO34" s="1144"/>
      <c r="AP34" s="1144"/>
      <c r="AQ34" s="1144"/>
      <c r="AR34" s="1144"/>
      <c r="AS34" s="1144"/>
      <c r="AT34" s="1144"/>
      <c r="AU34" s="1144"/>
      <c r="AV34" s="1144"/>
      <c r="AW34" s="1144"/>
    </row>
    <row r="35" spans="4:53">
      <c r="E35" s="805"/>
      <c r="F35" s="805"/>
      <c r="G35" s="805"/>
      <c r="H35" s="1148"/>
      <c r="I35" s="1148"/>
      <c r="J35" s="1148"/>
      <c r="K35" s="1148"/>
      <c r="L35" s="1148"/>
      <c r="M35" s="1145" t="s">
        <v>46</v>
      </c>
      <c r="N35" s="1145"/>
      <c r="O35" s="1145"/>
      <c r="P35" s="1145"/>
      <c r="Q35" s="1145"/>
      <c r="R35" s="1145"/>
      <c r="S35" s="1145"/>
      <c r="T35" s="1134">
        <f>入力③指標!E14</f>
        <v>100000</v>
      </c>
      <c r="U35" s="1135"/>
      <c r="V35" s="1135"/>
      <c r="W35" s="1135"/>
      <c r="X35" s="1136"/>
      <c r="Y35" s="1144"/>
      <c r="Z35" s="1144"/>
      <c r="AA35" s="1144"/>
      <c r="AB35" s="1144"/>
      <c r="AC35" s="1144"/>
      <c r="AD35" s="1144"/>
      <c r="AE35" s="1144"/>
      <c r="AF35" s="1144"/>
      <c r="AG35" s="1144"/>
      <c r="AH35" s="1144"/>
      <c r="AI35" s="1144"/>
      <c r="AJ35" s="1144"/>
      <c r="AK35" s="1144"/>
      <c r="AL35" s="1144"/>
      <c r="AM35" s="1144"/>
      <c r="AN35" s="1144"/>
      <c r="AO35" s="1144"/>
      <c r="AP35" s="1144"/>
      <c r="AQ35" s="1144"/>
      <c r="AR35" s="1144"/>
      <c r="AS35" s="1144"/>
      <c r="AT35" s="1144"/>
      <c r="AU35" s="1144"/>
      <c r="AV35" s="1144"/>
      <c r="AW35" s="1144"/>
    </row>
    <row r="36" spans="4:53">
      <c r="E36" s="805"/>
      <c r="F36" s="805"/>
      <c r="G36" s="805"/>
      <c r="H36" s="1148" t="s">
        <v>49</v>
      </c>
      <c r="I36" s="1148"/>
      <c r="J36" s="1148"/>
      <c r="K36" s="1148"/>
      <c r="L36" s="1148"/>
      <c r="M36" s="1146"/>
      <c r="N36" s="1146"/>
      <c r="O36" s="1146"/>
      <c r="P36" s="1146"/>
      <c r="Q36" s="1146"/>
      <c r="R36" s="1146"/>
      <c r="S36" s="1146"/>
      <c r="T36" s="1134">
        <f>+T32-T33-T34-T35</f>
        <v>100000</v>
      </c>
      <c r="U36" s="1135"/>
      <c r="V36" s="1135"/>
      <c r="W36" s="1135"/>
      <c r="X36" s="1136"/>
      <c r="Y36" s="1142">
        <f>+Y32-Y33-Y34-Y35</f>
        <v>0</v>
      </c>
      <c r="Z36" s="1142"/>
      <c r="AA36" s="1142"/>
      <c r="AB36" s="1142"/>
      <c r="AC36" s="1142"/>
      <c r="AD36" s="1142">
        <f>+AD32-AD33-AD34-AD35</f>
        <v>0</v>
      </c>
      <c r="AE36" s="1142"/>
      <c r="AF36" s="1142"/>
      <c r="AG36" s="1142"/>
      <c r="AH36" s="1142"/>
      <c r="AI36" s="1142">
        <f>+AI32-AI33-AI34-AI35</f>
        <v>0</v>
      </c>
      <c r="AJ36" s="1142"/>
      <c r="AK36" s="1142"/>
      <c r="AL36" s="1142"/>
      <c r="AM36" s="1142"/>
      <c r="AN36" s="1142">
        <f>+AN32-AN33-AN34-AN35</f>
        <v>0</v>
      </c>
      <c r="AO36" s="1142"/>
      <c r="AP36" s="1142"/>
      <c r="AQ36" s="1142"/>
      <c r="AR36" s="1142"/>
      <c r="AS36" s="1142">
        <f>+AS32-AS33-AS34-AS35</f>
        <v>0</v>
      </c>
      <c r="AT36" s="1142"/>
      <c r="AU36" s="1142"/>
      <c r="AV36" s="1142"/>
      <c r="AW36" s="1142"/>
    </row>
    <row r="37" spans="4:53">
      <c r="E37" s="805"/>
      <c r="F37" s="805"/>
      <c r="G37" s="805"/>
      <c r="H37" s="1148" t="s">
        <v>4301</v>
      </c>
      <c r="I37" s="1148"/>
      <c r="J37" s="1148"/>
      <c r="K37" s="1148"/>
      <c r="L37" s="1148"/>
      <c r="M37" s="1147" t="s">
        <v>4194</v>
      </c>
      <c r="N37" s="1147"/>
      <c r="O37" s="1147"/>
      <c r="P37" s="1147"/>
      <c r="Q37" s="1147"/>
      <c r="R37" s="1147"/>
      <c r="S37" s="1147"/>
      <c r="T37" s="1134">
        <f>入力③指標!E16</f>
        <v>50000</v>
      </c>
      <c r="U37" s="1135"/>
      <c r="V37" s="1135"/>
      <c r="W37" s="1135"/>
      <c r="X37" s="1136"/>
      <c r="Y37" s="1144"/>
      <c r="Z37" s="1144"/>
      <c r="AA37" s="1144"/>
      <c r="AB37" s="1144"/>
      <c r="AC37" s="1144"/>
      <c r="AD37" s="1144"/>
      <c r="AE37" s="1144"/>
      <c r="AF37" s="1144"/>
      <c r="AG37" s="1144"/>
      <c r="AH37" s="1144"/>
      <c r="AI37" s="1144"/>
      <c r="AJ37" s="1144"/>
      <c r="AK37" s="1144"/>
      <c r="AL37" s="1144"/>
      <c r="AM37" s="1144"/>
      <c r="AN37" s="1144"/>
      <c r="AO37" s="1144"/>
      <c r="AP37" s="1144"/>
      <c r="AQ37" s="1144"/>
      <c r="AR37" s="1144"/>
      <c r="AS37" s="1144"/>
      <c r="AT37" s="1144"/>
      <c r="AU37" s="1144"/>
      <c r="AV37" s="1144"/>
      <c r="AW37" s="1144"/>
      <c r="AX37" s="74" t="s">
        <v>4188</v>
      </c>
    </row>
    <row r="38" spans="4:53">
      <c r="E38" s="805"/>
      <c r="F38" s="805"/>
      <c r="G38" s="805"/>
      <c r="H38" s="1148" t="s">
        <v>4302</v>
      </c>
      <c r="I38" s="1148"/>
      <c r="J38" s="1148"/>
      <c r="K38" s="1148"/>
      <c r="L38" s="1148"/>
      <c r="M38" s="1146"/>
      <c r="N38" s="1146"/>
      <c r="O38" s="1146"/>
      <c r="P38" s="1146"/>
      <c r="Q38" s="1146"/>
      <c r="R38" s="1146"/>
      <c r="S38" s="1146"/>
      <c r="T38" s="1134">
        <f>T36-T37</f>
        <v>50000</v>
      </c>
      <c r="U38" s="1135"/>
      <c r="V38" s="1135"/>
      <c r="W38" s="1135"/>
      <c r="X38" s="1136"/>
      <c r="Y38" s="1142">
        <f>Y36-Y37</f>
        <v>0</v>
      </c>
      <c r="Z38" s="1142"/>
      <c r="AA38" s="1142"/>
      <c r="AB38" s="1142"/>
      <c r="AC38" s="1142"/>
      <c r="AD38" s="1142">
        <f>AD36-AD37</f>
        <v>0</v>
      </c>
      <c r="AE38" s="1142"/>
      <c r="AF38" s="1142"/>
      <c r="AG38" s="1142"/>
      <c r="AH38" s="1142"/>
      <c r="AI38" s="1142">
        <f>AI36-AI37</f>
        <v>0</v>
      </c>
      <c r="AJ38" s="1142"/>
      <c r="AK38" s="1142"/>
      <c r="AL38" s="1142"/>
      <c r="AM38" s="1142"/>
      <c r="AN38" s="1142">
        <f>AN36-AN37</f>
        <v>0</v>
      </c>
      <c r="AO38" s="1142"/>
      <c r="AP38" s="1142"/>
      <c r="AQ38" s="1142"/>
      <c r="AR38" s="1142"/>
      <c r="AS38" s="1142">
        <f>AS36-AS37</f>
        <v>0</v>
      </c>
      <c r="AT38" s="1142"/>
      <c r="AU38" s="1142"/>
      <c r="AV38" s="1142"/>
      <c r="AW38" s="1142"/>
    </row>
    <row r="39" spans="4:53">
      <c r="E39" s="805"/>
      <c r="F39" s="805"/>
      <c r="G39" s="805"/>
      <c r="H39" s="1148" t="s">
        <v>50</v>
      </c>
      <c r="I39" s="1148"/>
      <c r="J39" s="1148"/>
      <c r="K39" s="1148"/>
      <c r="L39" s="1148"/>
      <c r="M39" s="1148"/>
      <c r="N39" s="1148"/>
      <c r="O39" s="1148"/>
      <c r="P39" s="1148"/>
      <c r="Q39" s="1148"/>
      <c r="R39" s="1148"/>
      <c r="S39" s="1148"/>
      <c r="T39" s="1134">
        <f>+T30+T31+T34+T35</f>
        <v>500000</v>
      </c>
      <c r="U39" s="1135"/>
      <c r="V39" s="1135"/>
      <c r="W39" s="1135"/>
      <c r="X39" s="1136"/>
      <c r="Y39" s="1142">
        <f>+Y30+Y31+Y34+Y35</f>
        <v>0</v>
      </c>
      <c r="Z39" s="1142"/>
      <c r="AA39" s="1142"/>
      <c r="AB39" s="1142"/>
      <c r="AC39" s="1142"/>
      <c r="AD39" s="1142">
        <f>+AD30+AD31+AD34+AD35</f>
        <v>0</v>
      </c>
      <c r="AE39" s="1142"/>
      <c r="AF39" s="1142"/>
      <c r="AG39" s="1142"/>
      <c r="AH39" s="1142"/>
      <c r="AI39" s="1142">
        <f>+AI30+AI31+AI34+AI35</f>
        <v>0</v>
      </c>
      <c r="AJ39" s="1142"/>
      <c r="AK39" s="1142"/>
      <c r="AL39" s="1142"/>
      <c r="AM39" s="1142"/>
      <c r="AN39" s="1142">
        <f>+AN30+AN31+AN34+AN35</f>
        <v>0</v>
      </c>
      <c r="AO39" s="1142"/>
      <c r="AP39" s="1142"/>
      <c r="AQ39" s="1142"/>
      <c r="AR39" s="1142"/>
      <c r="AS39" s="1142">
        <f>+AS30+AS31+AS34+AS35</f>
        <v>0</v>
      </c>
      <c r="AT39" s="1142"/>
      <c r="AU39" s="1142"/>
      <c r="AV39" s="1142"/>
      <c r="AW39" s="1142"/>
    </row>
    <row r="40" spans="4:53">
      <c r="E40" s="805"/>
      <c r="F40" s="805"/>
      <c r="G40" s="805"/>
      <c r="H40" s="1148" t="s">
        <v>52</v>
      </c>
      <c r="I40" s="1148"/>
      <c r="J40" s="1148"/>
      <c r="K40" s="1148"/>
      <c r="L40" s="1148"/>
      <c r="M40" s="1148"/>
      <c r="N40" s="1148"/>
      <c r="O40" s="1148"/>
      <c r="P40" s="1148"/>
      <c r="Q40" s="1148"/>
      <c r="R40" s="1148"/>
      <c r="S40" s="1148"/>
      <c r="T40" s="1134">
        <f>入力③指標!E19</f>
        <v>10</v>
      </c>
      <c r="U40" s="1135"/>
      <c r="V40" s="1135"/>
      <c r="W40" s="1135"/>
      <c r="X40" s="1136"/>
      <c r="Y40" s="1149"/>
      <c r="Z40" s="1150"/>
      <c r="AA40" s="1150"/>
      <c r="AB40" s="1150"/>
      <c r="AC40" s="1151"/>
      <c r="AD40" s="1144"/>
      <c r="AE40" s="1144"/>
      <c r="AF40" s="1144"/>
      <c r="AG40" s="1144"/>
      <c r="AH40" s="1144"/>
      <c r="AI40" s="1144"/>
      <c r="AJ40" s="1144"/>
      <c r="AK40" s="1144"/>
      <c r="AL40" s="1144"/>
      <c r="AM40" s="1144"/>
      <c r="AN40" s="1144"/>
      <c r="AO40" s="1144"/>
      <c r="AP40" s="1144"/>
      <c r="AQ40" s="1144"/>
      <c r="AR40" s="1144"/>
      <c r="AS40" s="1144"/>
      <c r="AT40" s="1144"/>
      <c r="AU40" s="1144"/>
      <c r="AV40" s="1144"/>
      <c r="AW40" s="1144"/>
      <c r="AX40" s="1132" t="str">
        <f>入力③指標!K19</f>
        <v>人</v>
      </c>
      <c r="AY40" s="1132"/>
      <c r="AZ40" s="1132"/>
      <c r="BA40" s="1132"/>
    </row>
    <row r="41" spans="4:53">
      <c r="H41" s="1140" t="s">
        <v>53</v>
      </c>
      <c r="I41" s="1140"/>
      <c r="J41" s="1140"/>
      <c r="K41" s="1140"/>
      <c r="L41" s="1140"/>
      <c r="M41" s="1140"/>
      <c r="N41" s="1140"/>
      <c r="O41" s="1140"/>
      <c r="P41" s="1140"/>
      <c r="Q41" s="1140"/>
      <c r="R41" s="1140"/>
      <c r="S41" s="1140"/>
      <c r="T41" s="1134">
        <f>T43/T40</f>
        <v>60000</v>
      </c>
      <c r="U41" s="1135"/>
      <c r="V41" s="1135"/>
      <c r="W41" s="1135"/>
      <c r="X41" s="1136"/>
      <c r="Y41" s="1142" t="e">
        <f>Y43/Y40</f>
        <v>#DIV/0!</v>
      </c>
      <c r="Z41" s="1142"/>
      <c r="AA41" s="1142"/>
      <c r="AB41" s="1142"/>
      <c r="AC41" s="1142"/>
      <c r="AD41" s="1142" t="e">
        <f>AD43/AD40</f>
        <v>#DIV/0!</v>
      </c>
      <c r="AE41" s="1142"/>
      <c r="AF41" s="1142"/>
      <c r="AG41" s="1142"/>
      <c r="AH41" s="1142"/>
      <c r="AI41" s="1142" t="e">
        <f>AI43/AI40</f>
        <v>#DIV/0!</v>
      </c>
      <c r="AJ41" s="1142"/>
      <c r="AK41" s="1142"/>
      <c r="AL41" s="1142"/>
      <c r="AM41" s="1142"/>
      <c r="AN41" s="1142" t="e">
        <f>AN43/AN40</f>
        <v>#DIV/0!</v>
      </c>
      <c r="AO41" s="1142"/>
      <c r="AP41" s="1142"/>
      <c r="AQ41" s="1142"/>
      <c r="AR41" s="1142"/>
      <c r="AS41" s="1142" t="e">
        <f>AS43/AS40</f>
        <v>#DIV/0!</v>
      </c>
      <c r="AT41" s="1142"/>
      <c r="AU41" s="1142"/>
      <c r="AV41" s="1142"/>
      <c r="AW41" s="1142"/>
      <c r="AX41" s="1132" t="str">
        <f>IF(AX40="人","千円／人",IF(AX40="時間","千円／時間",""))</f>
        <v>千円／人</v>
      </c>
      <c r="AY41" s="1132"/>
      <c r="AZ41" s="1132"/>
      <c r="BA41" s="1132"/>
    </row>
    <row r="42" spans="4:53">
      <c r="H42" s="1140" t="s">
        <v>3418</v>
      </c>
      <c r="I42" s="1140"/>
      <c r="J42" s="1140"/>
      <c r="K42" s="1140"/>
      <c r="L42" s="1140"/>
      <c r="M42" s="1140"/>
      <c r="N42" s="1140"/>
      <c r="O42" s="1140"/>
      <c r="P42" s="1140"/>
      <c r="Q42" s="1140"/>
      <c r="R42" s="1140"/>
      <c r="S42" s="1140"/>
      <c r="T42" s="1137">
        <f>T38/T28</f>
        <v>0.05</v>
      </c>
      <c r="U42" s="1138"/>
      <c r="V42" s="1138"/>
      <c r="W42" s="1138"/>
      <c r="X42" s="1139"/>
      <c r="Y42" s="1143" t="e">
        <f>Y38/Y28</f>
        <v>#DIV/0!</v>
      </c>
      <c r="Z42" s="1143"/>
      <c r="AA42" s="1143"/>
      <c r="AB42" s="1143"/>
      <c r="AC42" s="1143"/>
      <c r="AD42" s="1143" t="e">
        <f>AD38/AD28</f>
        <v>#DIV/0!</v>
      </c>
      <c r="AE42" s="1143"/>
      <c r="AF42" s="1143"/>
      <c r="AG42" s="1143"/>
      <c r="AH42" s="1143"/>
      <c r="AI42" s="1143" t="e">
        <f>AI38/AI28</f>
        <v>#DIV/0!</v>
      </c>
      <c r="AJ42" s="1143"/>
      <c r="AK42" s="1143"/>
      <c r="AL42" s="1143"/>
      <c r="AM42" s="1143"/>
      <c r="AN42" s="1143" t="e">
        <f>AN38/AN28</f>
        <v>#DIV/0!</v>
      </c>
      <c r="AO42" s="1143"/>
      <c r="AP42" s="1143"/>
      <c r="AQ42" s="1143"/>
      <c r="AR42" s="1143"/>
      <c r="AS42" s="1143" t="e">
        <f>AS38/AS28</f>
        <v>#DIV/0!</v>
      </c>
      <c r="AT42" s="1143"/>
      <c r="AU42" s="1143"/>
      <c r="AV42" s="1143"/>
      <c r="AW42" s="1143"/>
      <c r="AX42" s="1133" t="s">
        <v>3432</v>
      </c>
      <c r="AY42" s="1133"/>
      <c r="AZ42" s="1133"/>
      <c r="BA42" s="1133"/>
    </row>
    <row r="43" spans="4:53">
      <c r="H43" s="1141" t="s">
        <v>4685</v>
      </c>
      <c r="I43" s="1141"/>
      <c r="J43" s="1141"/>
      <c r="K43" s="1141"/>
      <c r="L43" s="1141"/>
      <c r="M43" s="1141"/>
      <c r="N43" s="1141"/>
      <c r="O43" s="1141"/>
      <c r="P43" s="1141"/>
      <c r="Q43" s="1141"/>
      <c r="R43" s="1141"/>
      <c r="S43" s="1141"/>
      <c r="T43" s="1134">
        <f>+T36+T39</f>
        <v>600000</v>
      </c>
      <c r="U43" s="1135"/>
      <c r="V43" s="1135"/>
      <c r="W43" s="1135"/>
      <c r="X43" s="1136"/>
      <c r="Y43" s="1142">
        <f>+Y36+Y39</f>
        <v>0</v>
      </c>
      <c r="Z43" s="1142"/>
      <c r="AA43" s="1142"/>
      <c r="AB43" s="1142"/>
      <c r="AC43" s="1142"/>
      <c r="AD43" s="1142">
        <f>+AD36+AD39</f>
        <v>0</v>
      </c>
      <c r="AE43" s="1142"/>
      <c r="AF43" s="1142"/>
      <c r="AG43" s="1142"/>
      <c r="AH43" s="1142"/>
      <c r="AI43" s="1142">
        <f>+AI36+AI39</f>
        <v>0</v>
      </c>
      <c r="AJ43" s="1142"/>
      <c r="AK43" s="1142"/>
      <c r="AL43" s="1142"/>
      <c r="AM43" s="1142"/>
      <c r="AN43" s="1142">
        <f>+AN36+AN39</f>
        <v>0</v>
      </c>
      <c r="AO43" s="1142"/>
      <c r="AP43" s="1142"/>
      <c r="AQ43" s="1142"/>
      <c r="AR43" s="1142"/>
      <c r="AS43" s="1142">
        <f>+AS36+AS39</f>
        <v>0</v>
      </c>
      <c r="AT43" s="1142"/>
      <c r="AU43" s="1142"/>
      <c r="AV43" s="1142"/>
      <c r="AW43" s="1142"/>
      <c r="AX43" s="1133" t="s">
        <v>4311</v>
      </c>
      <c r="AY43" s="1133"/>
      <c r="AZ43" s="1133"/>
      <c r="BA43" s="1133"/>
    </row>
    <row r="46" spans="4:53" ht="17.25">
      <c r="D46" s="243" t="s">
        <v>4683</v>
      </c>
    </row>
    <row r="47" spans="4:53" ht="7.5" customHeight="1"/>
    <row r="48" spans="4:53" ht="14.25">
      <c r="E48" s="246" t="s">
        <v>4681</v>
      </c>
    </row>
    <row r="49" spans="5:47" ht="14.25">
      <c r="F49" s="1164" t="s">
        <v>22</v>
      </c>
      <c r="G49" s="1164"/>
      <c r="H49" s="1164"/>
      <c r="I49" s="1164"/>
      <c r="J49" s="1164"/>
      <c r="K49" s="738" t="s">
        <v>4684</v>
      </c>
      <c r="L49" s="738"/>
      <c r="M49" s="738"/>
      <c r="N49" s="738"/>
      <c r="O49" s="738"/>
      <c r="P49" s="738"/>
      <c r="Q49" s="738"/>
      <c r="R49" s="738"/>
    </row>
    <row r="50" spans="5:47">
      <c r="F50" s="877" t="str">
        <f>入力①申請書項目!O117</f>
        <v>労働生産性</v>
      </c>
      <c r="G50" s="877"/>
      <c r="H50" s="877"/>
      <c r="I50" s="877"/>
      <c r="J50" s="877"/>
      <c r="K50" s="1165">
        <f>VLOOKUP(入力④変更項目!F50,入力④変更項目!H41:AW43,13+5*(入力④変更項目!N23-入力③指標!E3),FALSE)*IF(入力④変更項目!F50="売上高経常利益率",100,1)</f>
        <v>60000</v>
      </c>
      <c r="L50" s="1166"/>
      <c r="M50" s="1166"/>
      <c r="N50" s="1166"/>
      <c r="O50" s="1167"/>
      <c r="P50" s="1171" t="str">
        <f ca="1">入力①申請書項目!O121</f>
        <v>千円／人</v>
      </c>
      <c r="Q50" s="1171"/>
      <c r="R50" s="1171"/>
      <c r="U50" s="63" t="s">
        <v>4738</v>
      </c>
    </row>
    <row r="52" spans="5:47" ht="14.25">
      <c r="E52" s="246" t="s">
        <v>5123</v>
      </c>
    </row>
    <row r="53" spans="5:47" ht="25.5" customHeight="1">
      <c r="F53" s="805" t="s">
        <v>3508</v>
      </c>
      <c r="G53" s="805"/>
      <c r="H53" s="805"/>
      <c r="I53" s="805"/>
      <c r="J53" s="805"/>
      <c r="K53" s="805"/>
      <c r="L53" s="805"/>
      <c r="M53" s="805"/>
      <c r="N53" s="805"/>
      <c r="O53" s="805"/>
      <c r="P53" s="805"/>
      <c r="Q53" s="805"/>
      <c r="R53" s="805"/>
      <c r="S53" s="805"/>
      <c r="T53" s="805"/>
      <c r="U53" s="805"/>
      <c r="V53" s="805"/>
      <c r="W53" s="805"/>
      <c r="X53" s="805"/>
      <c r="Y53" s="805"/>
      <c r="Z53" s="805"/>
      <c r="AA53" s="738" t="s">
        <v>4686</v>
      </c>
      <c r="AB53" s="738"/>
      <c r="AC53" s="738" t="s">
        <v>4687</v>
      </c>
      <c r="AD53" s="738"/>
      <c r="AE53" s="738"/>
      <c r="AF53" s="738"/>
      <c r="AG53" s="738"/>
      <c r="AH53" s="738"/>
      <c r="AI53" s="738"/>
      <c r="AJ53" s="738"/>
      <c r="AK53" s="738"/>
      <c r="AL53" s="738"/>
      <c r="AM53" s="738"/>
      <c r="AN53" s="738"/>
      <c r="AO53" s="738"/>
      <c r="AP53" s="738"/>
      <c r="AQ53" s="738"/>
      <c r="AR53" s="738"/>
      <c r="AS53" s="738"/>
      <c r="AT53" s="738"/>
      <c r="AU53" s="738"/>
    </row>
    <row r="54" spans="5:47" ht="65.099999999999994" customHeight="1">
      <c r="F54" s="247" t="str">
        <f>入力①申請書項目!E129</f>
        <v>ア</v>
      </c>
      <c r="G54" s="1156" t="str">
        <f>IF(入力①申請書項目!F129="","",入力①申請書項目!F129)</f>
        <v>ロ．（２）【製品・製造工程に関する事項】製品の設計、開発、製造及び販売の各工程を通じた費用の管理</v>
      </c>
      <c r="H54" s="1156"/>
      <c r="I54" s="1156"/>
      <c r="J54" s="1156"/>
      <c r="K54" s="1156"/>
      <c r="L54" s="1131" t="str">
        <f>IF(入力①申請書項目!AB129="","",入力①申請書項目!AB129)</f>
        <v>・・・・・・・・・・・・・・・・・・・・・・・・・・・・・・・・・・・・・・・・・・・・・・・・・・・・・・・・・・・・・・
・・・・・・・・・・・・・・・・・・・・・・・・・
・・・・・・・・・・・・・・・・・・
・・・・・・・・・・・・・・・・・・・・
・・・・・・・・・・・・・・・・</v>
      </c>
      <c r="M54" s="1131"/>
      <c r="N54" s="1131"/>
      <c r="O54" s="1131"/>
      <c r="P54" s="1131"/>
      <c r="Q54" s="1131"/>
      <c r="R54" s="1131"/>
      <c r="S54" s="1131"/>
      <c r="T54" s="1131"/>
      <c r="U54" s="1131"/>
      <c r="V54" s="1131"/>
      <c r="W54" s="1131"/>
      <c r="X54" s="1131"/>
      <c r="Y54" s="1131"/>
      <c r="Z54" s="1131"/>
      <c r="AA54" s="894"/>
      <c r="AB54" s="894"/>
      <c r="AC54" s="1157"/>
      <c r="AD54" s="1158"/>
      <c r="AE54" s="1158"/>
      <c r="AF54" s="1158"/>
      <c r="AG54" s="1158"/>
      <c r="AH54" s="1158"/>
      <c r="AI54" s="1158"/>
      <c r="AJ54" s="1158"/>
      <c r="AK54" s="1158"/>
      <c r="AL54" s="1158"/>
      <c r="AM54" s="1158"/>
      <c r="AN54" s="1158"/>
      <c r="AO54" s="1158"/>
      <c r="AP54" s="1158"/>
      <c r="AQ54" s="1158"/>
      <c r="AR54" s="1158"/>
      <c r="AS54" s="1158"/>
      <c r="AT54" s="1158"/>
      <c r="AU54" s="1159"/>
    </row>
    <row r="55" spans="5:47" ht="65.099999999999994" customHeight="1">
      <c r="F55" s="247" t="str">
        <f>入力①申請書項目!E130</f>
        <v>イ</v>
      </c>
      <c r="G55" s="1156" t="str">
        <f>IF(入力①申請書項目!F130="","",入力①申請書項目!F130)</f>
        <v>ハ．（２）【標準化、知的財産権等に関する事項】暗黙知の形式知化</v>
      </c>
      <c r="H55" s="1156"/>
      <c r="I55" s="1156"/>
      <c r="J55" s="1156"/>
      <c r="K55" s="1156"/>
      <c r="L55" s="1131" t="str">
        <f>IF(入力①申請書項目!AB130="","",入力①申請書項目!AB130)</f>
        <v>test②</v>
      </c>
      <c r="M55" s="1131"/>
      <c r="N55" s="1131"/>
      <c r="O55" s="1131"/>
      <c r="P55" s="1131"/>
      <c r="Q55" s="1131"/>
      <c r="R55" s="1131"/>
      <c r="S55" s="1131"/>
      <c r="T55" s="1131"/>
      <c r="U55" s="1131"/>
      <c r="V55" s="1131"/>
      <c r="W55" s="1131"/>
      <c r="X55" s="1131"/>
      <c r="Y55" s="1131"/>
      <c r="Z55" s="1131"/>
      <c r="AA55" s="894"/>
      <c r="AB55" s="894"/>
      <c r="AC55" s="1157"/>
      <c r="AD55" s="1158"/>
      <c r="AE55" s="1158"/>
      <c r="AF55" s="1158"/>
      <c r="AG55" s="1158"/>
      <c r="AH55" s="1158"/>
      <c r="AI55" s="1158"/>
      <c r="AJ55" s="1158"/>
      <c r="AK55" s="1158"/>
      <c r="AL55" s="1158"/>
      <c r="AM55" s="1158"/>
      <c r="AN55" s="1158"/>
      <c r="AO55" s="1158"/>
      <c r="AP55" s="1158"/>
      <c r="AQ55" s="1158"/>
      <c r="AR55" s="1158"/>
      <c r="AS55" s="1158"/>
      <c r="AT55" s="1158"/>
      <c r="AU55" s="1159"/>
    </row>
    <row r="56" spans="5:47" ht="65.099999999999994" customHeight="1">
      <c r="F56" s="247" t="str">
        <f>入力①申請書項目!E131</f>
        <v>ウ</v>
      </c>
      <c r="G56" s="1156" t="str">
        <f>IF(入力①申請書項目!F131="","",入力①申請書項目!F131)</f>
        <v>ホ．（２）【設備投資等に関する事項】ロボットの導入又は増設</v>
      </c>
      <c r="H56" s="1156"/>
      <c r="I56" s="1156"/>
      <c r="J56" s="1156"/>
      <c r="K56" s="1156"/>
      <c r="L56" s="1131" t="str">
        <f>IF(入力①申請書項目!AB131="","",入力①申請書項目!AB131)</f>
        <v>test③</v>
      </c>
      <c r="M56" s="1131"/>
      <c r="N56" s="1131"/>
      <c r="O56" s="1131"/>
      <c r="P56" s="1131"/>
      <c r="Q56" s="1131"/>
      <c r="R56" s="1131"/>
      <c r="S56" s="1131"/>
      <c r="T56" s="1131"/>
      <c r="U56" s="1131"/>
      <c r="V56" s="1131"/>
      <c r="W56" s="1131"/>
      <c r="X56" s="1131"/>
      <c r="Y56" s="1131"/>
      <c r="Z56" s="1131"/>
      <c r="AA56" s="894"/>
      <c r="AB56" s="894"/>
      <c r="AC56" s="1157"/>
      <c r="AD56" s="1158"/>
      <c r="AE56" s="1158"/>
      <c r="AF56" s="1158"/>
      <c r="AG56" s="1158"/>
      <c r="AH56" s="1158"/>
      <c r="AI56" s="1158"/>
      <c r="AJ56" s="1158"/>
      <c r="AK56" s="1158"/>
      <c r="AL56" s="1158"/>
      <c r="AM56" s="1158"/>
      <c r="AN56" s="1158"/>
      <c r="AO56" s="1158"/>
      <c r="AP56" s="1158"/>
      <c r="AQ56" s="1158"/>
      <c r="AR56" s="1158"/>
      <c r="AS56" s="1158"/>
      <c r="AT56" s="1158"/>
      <c r="AU56" s="1159"/>
    </row>
    <row r="57" spans="5:47" ht="65.099999999999994" customHeight="1">
      <c r="F57" s="247" t="str">
        <f>入力①申請書項目!E132</f>
        <v>エ</v>
      </c>
      <c r="G57" s="1156" t="str">
        <f>IF(入力①申請書項目!F132="","",入力①申請書項目!F132)</f>
        <v/>
      </c>
      <c r="H57" s="1156"/>
      <c r="I57" s="1156"/>
      <c r="J57" s="1156"/>
      <c r="K57" s="1156"/>
      <c r="L57" s="1131" t="str">
        <f>IF(入力①申請書項目!AB132="","",入力①申請書項目!AB132)</f>
        <v/>
      </c>
      <c r="M57" s="1131"/>
      <c r="N57" s="1131"/>
      <c r="O57" s="1131"/>
      <c r="P57" s="1131"/>
      <c r="Q57" s="1131"/>
      <c r="R57" s="1131"/>
      <c r="S57" s="1131"/>
      <c r="T57" s="1131"/>
      <c r="U57" s="1131"/>
      <c r="V57" s="1131"/>
      <c r="W57" s="1131"/>
      <c r="X57" s="1131"/>
      <c r="Y57" s="1131"/>
      <c r="Z57" s="1131"/>
      <c r="AA57" s="894"/>
      <c r="AB57" s="894"/>
      <c r="AC57" s="1157"/>
      <c r="AD57" s="1158"/>
      <c r="AE57" s="1158"/>
      <c r="AF57" s="1158"/>
      <c r="AG57" s="1158"/>
      <c r="AH57" s="1158"/>
      <c r="AI57" s="1158"/>
      <c r="AJ57" s="1158"/>
      <c r="AK57" s="1158"/>
      <c r="AL57" s="1158"/>
      <c r="AM57" s="1158"/>
      <c r="AN57" s="1158"/>
      <c r="AO57" s="1158"/>
      <c r="AP57" s="1158"/>
      <c r="AQ57" s="1158"/>
      <c r="AR57" s="1158"/>
      <c r="AS57" s="1158"/>
      <c r="AT57" s="1158"/>
      <c r="AU57" s="1159"/>
    </row>
    <row r="58" spans="5:47" ht="65.099999999999994" customHeight="1">
      <c r="F58" s="247" t="str">
        <f>入力①申請書項目!E133</f>
        <v>オ</v>
      </c>
      <c r="G58" s="1156" t="str">
        <f>IF(入力①申請書項目!F133="","",入力①申請書項目!F133)</f>
        <v/>
      </c>
      <c r="H58" s="1156"/>
      <c r="I58" s="1156"/>
      <c r="J58" s="1156"/>
      <c r="K58" s="1156"/>
      <c r="L58" s="1131" t="str">
        <f>IF(入力①申請書項目!AB133="","",入力①申請書項目!AB133)</f>
        <v/>
      </c>
      <c r="M58" s="1131"/>
      <c r="N58" s="1131"/>
      <c r="O58" s="1131"/>
      <c r="P58" s="1131"/>
      <c r="Q58" s="1131"/>
      <c r="R58" s="1131"/>
      <c r="S58" s="1131"/>
      <c r="T58" s="1131"/>
      <c r="U58" s="1131"/>
      <c r="V58" s="1131"/>
      <c r="W58" s="1131"/>
      <c r="X58" s="1131"/>
      <c r="Y58" s="1131"/>
      <c r="Z58" s="1131"/>
      <c r="AA58" s="894"/>
      <c r="AB58" s="894"/>
      <c r="AC58" s="1157"/>
      <c r="AD58" s="1158"/>
      <c r="AE58" s="1158"/>
      <c r="AF58" s="1158"/>
      <c r="AG58" s="1158"/>
      <c r="AH58" s="1158"/>
      <c r="AI58" s="1158"/>
      <c r="AJ58" s="1158"/>
      <c r="AK58" s="1158"/>
      <c r="AL58" s="1158"/>
      <c r="AM58" s="1158"/>
      <c r="AN58" s="1158"/>
      <c r="AO58" s="1158"/>
      <c r="AP58" s="1158"/>
      <c r="AQ58" s="1158"/>
      <c r="AR58" s="1158"/>
      <c r="AS58" s="1158"/>
      <c r="AT58" s="1158"/>
      <c r="AU58" s="1159"/>
    </row>
    <row r="59" spans="5:47" ht="65.099999999999994" customHeight="1">
      <c r="F59" s="247" t="str">
        <f>入力①申請書項目!E134</f>
        <v>カ</v>
      </c>
      <c r="G59" s="1156" t="str">
        <f>IF(入力①申請書項目!F134="","",入力①申請書項目!F134)</f>
        <v/>
      </c>
      <c r="H59" s="1156"/>
      <c r="I59" s="1156"/>
      <c r="J59" s="1156"/>
      <c r="K59" s="1156"/>
      <c r="L59" s="1131" t="str">
        <f>IF(入力①申請書項目!AB134="","",入力①申請書項目!AB134)</f>
        <v/>
      </c>
      <c r="M59" s="1131"/>
      <c r="N59" s="1131"/>
      <c r="O59" s="1131"/>
      <c r="P59" s="1131"/>
      <c r="Q59" s="1131"/>
      <c r="R59" s="1131"/>
      <c r="S59" s="1131"/>
      <c r="T59" s="1131"/>
      <c r="U59" s="1131"/>
      <c r="V59" s="1131"/>
      <c r="W59" s="1131"/>
      <c r="X59" s="1131"/>
      <c r="Y59" s="1131"/>
      <c r="Z59" s="1131"/>
      <c r="AA59" s="894"/>
      <c r="AB59" s="894"/>
      <c r="AC59" s="1157"/>
      <c r="AD59" s="1158"/>
      <c r="AE59" s="1158"/>
      <c r="AF59" s="1158"/>
      <c r="AG59" s="1158"/>
      <c r="AH59" s="1158"/>
      <c r="AI59" s="1158"/>
      <c r="AJ59" s="1158"/>
      <c r="AK59" s="1158"/>
      <c r="AL59" s="1158"/>
      <c r="AM59" s="1158"/>
      <c r="AN59" s="1158"/>
      <c r="AO59" s="1158"/>
      <c r="AP59" s="1158"/>
      <c r="AQ59" s="1158"/>
      <c r="AR59" s="1158"/>
      <c r="AS59" s="1158"/>
      <c r="AT59" s="1158"/>
      <c r="AU59" s="1159"/>
    </row>
    <row r="60" spans="5:47">
      <c r="F60" s="260" t="s">
        <v>4714</v>
      </c>
      <c r="G60" s="260"/>
    </row>
    <row r="61" spans="5:47">
      <c r="F61" s="260"/>
      <c r="G61" s="260" t="s">
        <v>4715</v>
      </c>
    </row>
    <row r="62" spans="5:47">
      <c r="F62" s="90"/>
      <c r="G62" s="90" t="s">
        <v>4722</v>
      </c>
    </row>
    <row r="63" spans="5:47">
      <c r="F63" s="260" t="s">
        <v>4716</v>
      </c>
      <c r="G63" s="90"/>
    </row>
    <row r="64" spans="5:47">
      <c r="F64" s="90" t="s">
        <v>4722</v>
      </c>
      <c r="G64" s="260" t="s">
        <v>4717</v>
      </c>
    </row>
    <row r="65" spans="6:7">
      <c r="F65" s="90"/>
      <c r="G65" s="260" t="s">
        <v>4718</v>
      </c>
    </row>
    <row r="66" spans="6:7">
      <c r="F66" s="90"/>
      <c r="G66" s="260" t="s">
        <v>4719</v>
      </c>
    </row>
    <row r="67" spans="6:7">
      <c r="F67" s="90"/>
      <c r="G67" s="260" t="s">
        <v>4720</v>
      </c>
    </row>
    <row r="68" spans="6:7">
      <c r="F68" s="90"/>
      <c r="G68" s="326" t="s">
        <v>4721</v>
      </c>
    </row>
  </sheetData>
  <sheetProtection password="EC38" sheet="1" objects="1" scenarios="1" formatCells="0"/>
  <mergeCells count="263">
    <mergeCell ref="K49:R49"/>
    <mergeCell ref="P50:R50"/>
    <mergeCell ref="BZ6:CB6"/>
    <mergeCell ref="V12:W12"/>
    <mergeCell ref="V13:W13"/>
    <mergeCell ref="V14:W14"/>
    <mergeCell ref="V15:W15"/>
    <mergeCell ref="V16:W16"/>
    <mergeCell ref="Q16:R16"/>
    <mergeCell ref="T16:U16"/>
    <mergeCell ref="Q17:R17"/>
    <mergeCell ref="T17:U17"/>
    <mergeCell ref="X17:AF17"/>
    <mergeCell ref="D7:K7"/>
    <mergeCell ref="D8:K8"/>
    <mergeCell ref="Q8:R8"/>
    <mergeCell ref="T8:U8"/>
    <mergeCell ref="X8:AF8"/>
    <mergeCell ref="L7:M7"/>
    <mergeCell ref="L8:M8"/>
    <mergeCell ref="N7:O7"/>
    <mergeCell ref="N8:O8"/>
    <mergeCell ref="V7:W7"/>
    <mergeCell ref="V8:W8"/>
    <mergeCell ref="Q7:R7"/>
    <mergeCell ref="T7:U7"/>
    <mergeCell ref="X7:AF7"/>
    <mergeCell ref="D10:K10"/>
    <mergeCell ref="N10:O10"/>
    <mergeCell ref="Q10:R10"/>
    <mergeCell ref="T10:U10"/>
    <mergeCell ref="X10:AF10"/>
    <mergeCell ref="L9:M9"/>
    <mergeCell ref="L10:M10"/>
    <mergeCell ref="N9:O9"/>
    <mergeCell ref="D9:K9"/>
    <mergeCell ref="V9:W9"/>
    <mergeCell ref="V10:W10"/>
    <mergeCell ref="Q9:R9"/>
    <mergeCell ref="T9:U9"/>
    <mergeCell ref="X9:AF9"/>
    <mergeCell ref="D11:K11"/>
    <mergeCell ref="X11:AF11"/>
    <mergeCell ref="D12:K12"/>
    <mergeCell ref="X12:AF12"/>
    <mergeCell ref="D13:K13"/>
    <mergeCell ref="X13:AF13"/>
    <mergeCell ref="L11:M11"/>
    <mergeCell ref="L12:M12"/>
    <mergeCell ref="L13:M13"/>
    <mergeCell ref="N11:O11"/>
    <mergeCell ref="Q11:R11"/>
    <mergeCell ref="T11:U11"/>
    <mergeCell ref="N12:O12"/>
    <mergeCell ref="Q12:R12"/>
    <mergeCell ref="T12:U12"/>
    <mergeCell ref="V11:W11"/>
    <mergeCell ref="N13:O13"/>
    <mergeCell ref="Q13:R13"/>
    <mergeCell ref="T13:U13"/>
    <mergeCell ref="AS42:AW42"/>
    <mergeCell ref="AS43:AW43"/>
    <mergeCell ref="D14:K14"/>
    <mergeCell ref="X14:AF14"/>
    <mergeCell ref="D15:K15"/>
    <mergeCell ref="X15:AF15"/>
    <mergeCell ref="D16:K16"/>
    <mergeCell ref="X16:AF16"/>
    <mergeCell ref="L14:M14"/>
    <mergeCell ref="L15:M15"/>
    <mergeCell ref="L16:M16"/>
    <mergeCell ref="N15:O15"/>
    <mergeCell ref="Q15:R15"/>
    <mergeCell ref="T15:U15"/>
    <mergeCell ref="N16:O16"/>
    <mergeCell ref="N14:O14"/>
    <mergeCell ref="Q14:R14"/>
    <mergeCell ref="T14:U14"/>
    <mergeCell ref="D18:AF19"/>
    <mergeCell ref="V17:W17"/>
    <mergeCell ref="Y34:AC34"/>
    <mergeCell ref="Y35:AC35"/>
    <mergeCell ref="Y36:AC36"/>
    <mergeCell ref="Y37:AC37"/>
    <mergeCell ref="L17:M17"/>
    <mergeCell ref="F49:J49"/>
    <mergeCell ref="F50:J50"/>
    <mergeCell ref="K50:O50"/>
    <mergeCell ref="D17:K17"/>
    <mergeCell ref="N17:O17"/>
    <mergeCell ref="T27:X27"/>
    <mergeCell ref="E27:G40"/>
    <mergeCell ref="T40:X40"/>
    <mergeCell ref="T39:X39"/>
    <mergeCell ref="T38:X38"/>
    <mergeCell ref="T37:X37"/>
    <mergeCell ref="T36:X36"/>
    <mergeCell ref="H35:L35"/>
    <mergeCell ref="H36:L36"/>
    <mergeCell ref="H37:L37"/>
    <mergeCell ref="H38:L38"/>
    <mergeCell ref="H39:S39"/>
    <mergeCell ref="H40:S40"/>
    <mergeCell ref="T35:X35"/>
    <mergeCell ref="M32:S32"/>
    <mergeCell ref="H26:L26"/>
    <mergeCell ref="M33:S33"/>
    <mergeCell ref="M34:S34"/>
    <mergeCell ref="G54:K54"/>
    <mergeCell ref="AA54:AB54"/>
    <mergeCell ref="R23:U23"/>
    <mergeCell ref="N23:Q23"/>
    <mergeCell ref="E23:M23"/>
    <mergeCell ref="Y28:AC28"/>
    <mergeCell ref="Y29:AC29"/>
    <mergeCell ref="Y30:AC30"/>
    <mergeCell ref="Y31:AC31"/>
    <mergeCell ref="Y32:AC32"/>
    <mergeCell ref="Y33:AC33"/>
    <mergeCell ref="Y27:AC27"/>
    <mergeCell ref="M27:S27"/>
    <mergeCell ref="M28:S28"/>
    <mergeCell ref="M29:S29"/>
    <mergeCell ref="M30:S30"/>
    <mergeCell ref="M31:S31"/>
    <mergeCell ref="T34:X34"/>
    <mergeCell ref="T33:X33"/>
    <mergeCell ref="T32:X32"/>
    <mergeCell ref="T31:X31"/>
    <mergeCell ref="T30:X30"/>
    <mergeCell ref="T29:X29"/>
    <mergeCell ref="T28:X28"/>
    <mergeCell ref="G56:K56"/>
    <mergeCell ref="AA56:AB56"/>
    <mergeCell ref="AC56:AU56"/>
    <mergeCell ref="G59:K59"/>
    <mergeCell ref="AA59:AB59"/>
    <mergeCell ref="AC59:AU59"/>
    <mergeCell ref="G57:K57"/>
    <mergeCell ref="AA57:AB57"/>
    <mergeCell ref="AC57:AU57"/>
    <mergeCell ref="G58:K58"/>
    <mergeCell ref="AA58:AB58"/>
    <mergeCell ref="AC58:AU58"/>
    <mergeCell ref="AS27:AW27"/>
    <mergeCell ref="AN27:AR27"/>
    <mergeCell ref="AS28:AW28"/>
    <mergeCell ref="AS29:AW29"/>
    <mergeCell ref="AS30:AW30"/>
    <mergeCell ref="AS31:AW31"/>
    <mergeCell ref="AS32:AW32"/>
    <mergeCell ref="M26:S26"/>
    <mergeCell ref="G55:K55"/>
    <mergeCell ref="AA55:AB55"/>
    <mergeCell ref="AC55:AU55"/>
    <mergeCell ref="AC53:AU53"/>
    <mergeCell ref="AA53:AB53"/>
    <mergeCell ref="AC54:AU54"/>
    <mergeCell ref="Y42:AC42"/>
    <mergeCell ref="AN26:AR26"/>
    <mergeCell ref="AI28:AM28"/>
    <mergeCell ref="AI29:AM29"/>
    <mergeCell ref="AI30:AM30"/>
    <mergeCell ref="AI31:AM31"/>
    <mergeCell ref="AI32:AM32"/>
    <mergeCell ref="AI33:AM33"/>
    <mergeCell ref="AD27:AH27"/>
    <mergeCell ref="AI27:AM27"/>
    <mergeCell ref="AS26:AW26"/>
    <mergeCell ref="AI26:AM26"/>
    <mergeCell ref="AD26:AH26"/>
    <mergeCell ref="Y26:AC26"/>
    <mergeCell ref="T26:X26"/>
    <mergeCell ref="AS25:AW25"/>
    <mergeCell ref="AN25:AR25"/>
    <mergeCell ref="AI25:AM25"/>
    <mergeCell ref="AD25:AH25"/>
    <mergeCell ref="Y25:AC25"/>
    <mergeCell ref="AS33:AW33"/>
    <mergeCell ref="AS34:AW34"/>
    <mergeCell ref="AN34:AR34"/>
    <mergeCell ref="AN33:AR33"/>
    <mergeCell ref="AN32:AR32"/>
    <mergeCell ref="AN31:AR31"/>
    <mergeCell ref="AN30:AR30"/>
    <mergeCell ref="AN29:AR29"/>
    <mergeCell ref="AN28:AR28"/>
    <mergeCell ref="AN39:AR39"/>
    <mergeCell ref="AN38:AR38"/>
    <mergeCell ref="AN37:AR37"/>
    <mergeCell ref="AN36:AR36"/>
    <mergeCell ref="AN35:AR35"/>
    <mergeCell ref="AS35:AW35"/>
    <mergeCell ref="AS36:AW36"/>
    <mergeCell ref="AS37:AW37"/>
    <mergeCell ref="AS38:AW38"/>
    <mergeCell ref="AS39:AW39"/>
    <mergeCell ref="AI34:AM34"/>
    <mergeCell ref="AI35:AM35"/>
    <mergeCell ref="AI36:AM36"/>
    <mergeCell ref="AI37:AM37"/>
    <mergeCell ref="AI38:AM38"/>
    <mergeCell ref="AI39:AM39"/>
    <mergeCell ref="AI40:AM40"/>
    <mergeCell ref="AI41:AM41"/>
    <mergeCell ref="AI42:AM42"/>
    <mergeCell ref="AD35:AH35"/>
    <mergeCell ref="AD34:AH34"/>
    <mergeCell ref="AD33:AH33"/>
    <mergeCell ref="AD32:AH32"/>
    <mergeCell ref="AD31:AH31"/>
    <mergeCell ref="AD30:AH30"/>
    <mergeCell ref="AD29:AH29"/>
    <mergeCell ref="AD28:AH28"/>
    <mergeCell ref="Y43:AC43"/>
    <mergeCell ref="AD43:AH43"/>
    <mergeCell ref="AD42:AH42"/>
    <mergeCell ref="AD41:AH41"/>
    <mergeCell ref="AD40:AH40"/>
    <mergeCell ref="AD39:AH39"/>
    <mergeCell ref="AD38:AH38"/>
    <mergeCell ref="AD37:AH37"/>
    <mergeCell ref="AD36:AH36"/>
    <mergeCell ref="Y38:AC38"/>
    <mergeCell ref="Y39:AC39"/>
    <mergeCell ref="Y40:AC40"/>
    <mergeCell ref="Y41:AC41"/>
    <mergeCell ref="M35:S35"/>
    <mergeCell ref="M36:S36"/>
    <mergeCell ref="M37:S37"/>
    <mergeCell ref="M38:S38"/>
    <mergeCell ref="H27:L27"/>
    <mergeCell ref="H28:L28"/>
    <mergeCell ref="H29:L29"/>
    <mergeCell ref="H30:L30"/>
    <mergeCell ref="H31:L31"/>
    <mergeCell ref="H32:L32"/>
    <mergeCell ref="H33:L33"/>
    <mergeCell ref="H34:L34"/>
    <mergeCell ref="L54:Z54"/>
    <mergeCell ref="L55:Z55"/>
    <mergeCell ref="L56:Z56"/>
    <mergeCell ref="L57:Z57"/>
    <mergeCell ref="L58:Z58"/>
    <mergeCell ref="L59:Z59"/>
    <mergeCell ref="F53:Z53"/>
    <mergeCell ref="AX40:BA40"/>
    <mergeCell ref="AX41:BA41"/>
    <mergeCell ref="AX42:BA42"/>
    <mergeCell ref="AX43:BA43"/>
    <mergeCell ref="T43:X43"/>
    <mergeCell ref="T42:X42"/>
    <mergeCell ref="T41:X41"/>
    <mergeCell ref="H41:S41"/>
    <mergeCell ref="H42:S42"/>
    <mergeCell ref="H43:S43"/>
    <mergeCell ref="AI43:AM43"/>
    <mergeCell ref="AN43:AR43"/>
    <mergeCell ref="AN42:AR42"/>
    <mergeCell ref="AN41:AR41"/>
    <mergeCell ref="AN40:AR40"/>
    <mergeCell ref="AS40:AW40"/>
    <mergeCell ref="AS41:AW41"/>
  </mergeCells>
  <phoneticPr fontId="1"/>
  <conditionalFormatting sqref="AS25 AN25 AI25 Y25 AD25">
    <cfRule type="cellIs" dxfId="30" priority="7" operator="equal">
      <formula>"↓入力済"</formula>
    </cfRule>
    <cfRule type="containsText" dxfId="29" priority="8" operator="containsText" text="↓要入力">
      <formula>NOT(ISERROR(SEARCH("↓要入力",Y25)))</formula>
    </cfRule>
  </conditionalFormatting>
  <pageMargins left="0.70866141732283472" right="0.70866141732283472" top="0.74803149606299213" bottom="0.74803149606299213" header="0.31496062992125984" footer="0.31496062992125984"/>
  <pageSetup paperSize="9" orientation="portrait" r:id="rId1"/>
  <headerFooter>
    <oddHeader>&amp;R機密性○</oddHeader>
  </headerFooter>
  <extLst>
    <ext xmlns:x14="http://schemas.microsoft.com/office/spreadsheetml/2009/9/main" uri="{78C0D931-6437-407d-A8EE-F0AAD7539E65}">
      <x14:conditionalFormattings>
        <x14:conditionalFormatting xmlns:xm="http://schemas.microsoft.com/office/excel/2006/main">
          <x14:cfRule type="expression" priority="63" id="{BE3E4BA4-EF84-4490-A147-B4DC08453C2D}">
            <xm:f>入力①申請書項目!$O$33=PL①!$A$3</xm:f>
            <x14:dxf>
              <fill>
                <patternFill>
                  <bgColor theme="1" tint="0.34998626667073579"/>
                </patternFill>
              </fill>
            </x14:dxf>
          </x14:cfRule>
          <xm:sqref>A18:D18 A19:C19 AG18:XFD19 A2:XFD17 A20:XFD48 A69:XFD1048576 A60:E68 H60:XFD68 A51:XFD59 A50:P50 A49:K49 S49:XFD50</xm:sqref>
        </x14:conditionalFormatting>
        <x14:conditionalFormatting xmlns:xm="http://schemas.microsoft.com/office/excel/2006/main">
          <x14:cfRule type="expression" priority="1" id="{B97174FB-E84D-4A29-B87B-C0391953DB15}">
            <xm:f>入力①申請書項目!$O$33=PL①!$A$3</xm:f>
            <x14:dxf>
              <fill>
                <patternFill>
                  <bgColor theme="0" tint="-0.34998626667073579"/>
                </patternFill>
              </fill>
            </x14:dxf>
          </x14:cfRule>
          <xm:sqref>F60:G68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PL①!$D$3:$D$5</xm:f>
          </x14:formula1>
          <xm:sqref>N7:O17</xm:sqref>
        </x14:dataValidation>
        <x14:dataValidation type="list" allowBlank="1" showInputMessage="1" showErrorMessage="1">
          <x14:formula1>
            <xm:f>PL①!$E$3:$E$14</xm:f>
          </x14:formula1>
          <xm:sqref>Q7:R17</xm:sqref>
        </x14:dataValidation>
        <x14:dataValidation type="list" allowBlank="1" showInputMessage="1" showErrorMessage="1">
          <x14:formula1>
            <xm:f>PL①!$I$25:$I$29</xm:f>
          </x14:formula1>
          <xm:sqref>AA54:AB59</xm:sqref>
        </x14:dataValidation>
        <x14:dataValidation type="list" allowBlank="1" showInputMessage="1" showErrorMessage="1">
          <x14:formula1>
            <xm:f>PL①!$E$17:$E$23</xm:f>
          </x14:formula1>
          <xm:sqref>N23:Q23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27"/>
  <sheetViews>
    <sheetView topLeftCell="AG1" workbookViewId="0">
      <selection activeCell="AP7" sqref="AP7"/>
    </sheetView>
  </sheetViews>
  <sheetFormatPr defaultRowHeight="13.5"/>
  <cols>
    <col min="1" max="1" width="16.625" customWidth="1"/>
    <col min="2" max="2" width="5" customWidth="1"/>
    <col min="3" max="3" width="4.875" customWidth="1"/>
    <col min="4" max="5" width="3.5" bestFit="1" customWidth="1"/>
    <col min="6" max="7" width="3.5" customWidth="1"/>
    <col min="8" max="8" width="27.375" bestFit="1" customWidth="1"/>
    <col min="10" max="10" width="13.25" customWidth="1"/>
    <col min="11" max="12" width="19.5" customWidth="1"/>
    <col min="13" max="13" width="11.375" customWidth="1"/>
    <col min="14" max="14" width="16" customWidth="1"/>
    <col min="15" max="15" width="15.75" customWidth="1"/>
    <col min="17" max="17" width="12.375" customWidth="1"/>
    <col min="18" max="18" width="113.375" customWidth="1"/>
    <col min="19" max="19" width="8" customWidth="1"/>
    <col min="20" max="20" width="16.5" customWidth="1"/>
    <col min="24" max="24" width="14.875" customWidth="1"/>
    <col min="25" max="25" width="14.625" customWidth="1"/>
    <col min="26" max="26" width="14.125" customWidth="1"/>
    <col min="27" max="27" width="16.125" customWidth="1"/>
    <col min="28" max="28" width="14.25" customWidth="1"/>
    <col min="29" max="29" width="19.375" customWidth="1"/>
    <col min="30" max="30" width="15.375" customWidth="1"/>
    <col min="31" max="31" width="15.125" customWidth="1"/>
    <col min="32" max="32" width="26.625" customWidth="1"/>
    <col min="33" max="33" width="31.25" customWidth="1"/>
    <col min="39" max="39" width="18.875" customWidth="1"/>
    <col min="40" max="40" width="50.75" bestFit="1" customWidth="1"/>
  </cols>
  <sheetData>
    <row r="1" spans="1:68" s="103" customFormat="1">
      <c r="A1" s="103" t="s">
        <v>4647</v>
      </c>
      <c r="B1" s="103" t="s">
        <v>4651</v>
      </c>
      <c r="C1" s="103" t="s">
        <v>4650</v>
      </c>
      <c r="D1" s="103" t="s">
        <v>4649</v>
      </c>
      <c r="E1" s="103" t="s">
        <v>4648</v>
      </c>
      <c r="H1" s="103" t="s">
        <v>4652</v>
      </c>
      <c r="I1" s="103" t="s">
        <v>4653</v>
      </c>
      <c r="J1" s="103" t="s">
        <v>4654</v>
      </c>
      <c r="K1" s="103" t="s">
        <v>4655</v>
      </c>
      <c r="L1" s="103" t="s">
        <v>4656</v>
      </c>
      <c r="M1" s="1173" t="s">
        <v>4657</v>
      </c>
      <c r="N1" s="1173"/>
      <c r="O1" s="1173"/>
      <c r="R1" s="103" t="s">
        <v>4658</v>
      </c>
      <c r="S1" s="103" t="s">
        <v>4659</v>
      </c>
      <c r="T1" s="103" t="s">
        <v>4659</v>
      </c>
      <c r="AM1" s="103" t="s">
        <v>4660</v>
      </c>
    </row>
    <row r="2" spans="1:68">
      <c r="B2" s="15"/>
      <c r="C2" s="15"/>
      <c r="D2" s="15"/>
      <c r="E2" s="15"/>
      <c r="F2" s="15"/>
      <c r="G2" s="15"/>
      <c r="H2" s="15"/>
      <c r="R2" s="54" t="s">
        <v>3407</v>
      </c>
      <c r="S2" s="54"/>
      <c r="X2" t="s">
        <v>3407</v>
      </c>
      <c r="AA2" t="s">
        <v>3408</v>
      </c>
      <c r="AG2" t="s">
        <v>4280</v>
      </c>
    </row>
    <row r="3" spans="1:68">
      <c r="A3" t="s">
        <v>4644</v>
      </c>
      <c r="B3" t="s">
        <v>1652</v>
      </c>
      <c r="C3">
        <v>3</v>
      </c>
      <c r="D3">
        <v>28</v>
      </c>
      <c r="E3">
        <v>1</v>
      </c>
      <c r="G3" t="s">
        <v>3493</v>
      </c>
      <c r="H3" t="s">
        <v>3493</v>
      </c>
      <c r="M3" s="20" t="s">
        <v>3413</v>
      </c>
      <c r="N3" s="20" t="s">
        <v>3407</v>
      </c>
      <c r="O3" s="20" t="s">
        <v>3414</v>
      </c>
      <c r="R3" s="54"/>
      <c r="S3" s="54"/>
      <c r="X3" s="54" t="s">
        <v>4246</v>
      </c>
      <c r="Y3" s="54" t="s">
        <v>5129</v>
      </c>
      <c r="Z3" s="54" t="s">
        <v>4247</v>
      </c>
      <c r="AA3" s="54" t="s">
        <v>4216</v>
      </c>
      <c r="AB3" s="54" t="s">
        <v>4217</v>
      </c>
      <c r="AC3" s="54" t="s">
        <v>4218</v>
      </c>
      <c r="AD3" s="54" t="s">
        <v>4248</v>
      </c>
      <c r="AE3" s="54" t="s">
        <v>4258</v>
      </c>
      <c r="AF3" s="54" t="s">
        <v>4270</v>
      </c>
      <c r="AG3" s="54" t="s">
        <v>4285</v>
      </c>
    </row>
    <row r="4" spans="1:68" ht="54" customHeight="1">
      <c r="A4" t="s">
        <v>4645</v>
      </c>
      <c r="B4" t="s">
        <v>1653</v>
      </c>
      <c r="C4">
        <v>4</v>
      </c>
      <c r="D4">
        <v>29</v>
      </c>
      <c r="E4">
        <v>2</v>
      </c>
      <c r="G4" t="s">
        <v>3495</v>
      </c>
      <c r="H4" t="s">
        <v>3496</v>
      </c>
      <c r="I4" t="s">
        <v>3502</v>
      </c>
      <c r="J4" t="s">
        <v>3509</v>
      </c>
      <c r="K4" t="s">
        <v>3512</v>
      </c>
      <c r="L4" s="93" t="s">
        <v>4336</v>
      </c>
      <c r="M4" s="16" t="s">
        <v>3415</v>
      </c>
      <c r="N4" s="16" t="s">
        <v>3415</v>
      </c>
      <c r="O4" s="16" t="s">
        <v>3415</v>
      </c>
      <c r="R4" s="55" t="s">
        <v>4317</v>
      </c>
      <c r="S4" s="54">
        <v>1</v>
      </c>
      <c r="T4">
        <v>1</v>
      </c>
      <c r="X4" s="54"/>
      <c r="Y4" s="54"/>
      <c r="Z4" s="54"/>
      <c r="AA4" s="54"/>
      <c r="AB4" s="54"/>
      <c r="AC4" s="54"/>
      <c r="AD4" s="54"/>
      <c r="AE4" s="54"/>
      <c r="AF4" s="54"/>
      <c r="AG4" s="54"/>
      <c r="AM4" s="91" t="s">
        <v>4752</v>
      </c>
      <c r="AN4" s="44" t="s">
        <v>3602</v>
      </c>
      <c r="AO4" s="44" t="s">
        <v>3638</v>
      </c>
      <c r="AP4" s="44" t="s">
        <v>4180</v>
      </c>
      <c r="AQ4" s="44" t="s">
        <v>4339</v>
      </c>
      <c r="AR4" s="1177" t="s">
        <v>5104</v>
      </c>
      <c r="AS4" s="1178"/>
      <c r="AT4" s="1178"/>
      <c r="AU4" s="1178"/>
      <c r="AV4" s="1178"/>
      <c r="AW4" s="1178"/>
      <c r="AX4" s="1178"/>
      <c r="AY4" s="1178"/>
      <c r="AZ4" s="1178"/>
      <c r="BA4" s="1178"/>
      <c r="BB4" s="1178"/>
      <c r="BC4" s="1178"/>
      <c r="BD4" s="1178"/>
      <c r="BE4" s="1178"/>
      <c r="BF4" s="1178"/>
      <c r="BG4" s="1178"/>
      <c r="BH4" s="1178"/>
      <c r="BI4" s="1178"/>
      <c r="BJ4" s="1178"/>
      <c r="BK4" s="1178"/>
      <c r="BL4" s="1178"/>
      <c r="BM4" s="1178"/>
      <c r="BN4" s="1178"/>
      <c r="BO4" s="1178"/>
      <c r="BP4" s="1179"/>
    </row>
    <row r="5" spans="1:68" ht="13.5" customHeight="1">
      <c r="C5">
        <v>5</v>
      </c>
      <c r="D5">
        <v>30</v>
      </c>
      <c r="E5">
        <v>3</v>
      </c>
      <c r="H5" t="s">
        <v>3497</v>
      </c>
      <c r="I5" t="s">
        <v>3503</v>
      </c>
      <c r="J5" t="s">
        <v>3510</v>
      </c>
      <c r="K5" t="s">
        <v>3513</v>
      </c>
      <c r="L5" t="s">
        <v>4332</v>
      </c>
      <c r="M5" s="16"/>
      <c r="N5" s="16" t="s">
        <v>3416</v>
      </c>
      <c r="O5" s="16"/>
      <c r="R5" s="55" t="s">
        <v>3434</v>
      </c>
      <c r="S5" s="54">
        <v>1</v>
      </c>
      <c r="T5">
        <v>1</v>
      </c>
      <c r="X5" s="55" t="s">
        <v>4317</v>
      </c>
      <c r="Y5" s="55" t="s">
        <v>4317</v>
      </c>
      <c r="Z5" s="55" t="s">
        <v>4317</v>
      </c>
      <c r="AA5" s="54" t="s">
        <v>4219</v>
      </c>
      <c r="AB5" s="54" t="s">
        <v>4229</v>
      </c>
      <c r="AC5" s="54" t="s">
        <v>4229</v>
      </c>
      <c r="AD5" s="54" t="s">
        <v>4249</v>
      </c>
      <c r="AE5" s="54" t="s">
        <v>4259</v>
      </c>
      <c r="AF5" s="54" t="s">
        <v>4259</v>
      </c>
      <c r="AG5" s="54" t="s">
        <v>4286</v>
      </c>
      <c r="AM5" s="91" t="s">
        <v>4753</v>
      </c>
      <c r="AN5" s="44" t="s">
        <v>4320</v>
      </c>
      <c r="AO5" s="44" t="s">
        <v>4318</v>
      </c>
      <c r="AP5" s="44" t="s">
        <v>4319</v>
      </c>
      <c r="AQ5" s="44" t="s">
        <v>4339</v>
      </c>
      <c r="AR5" s="1174" t="s">
        <v>5105</v>
      </c>
      <c r="AS5" s="1175"/>
      <c r="AT5" s="1175"/>
      <c r="AU5" s="1175"/>
      <c r="AV5" s="1175"/>
      <c r="AW5" s="1175"/>
      <c r="AX5" s="1175"/>
      <c r="AY5" s="1175"/>
      <c r="AZ5" s="1175"/>
      <c r="BA5" s="1175"/>
      <c r="BB5" s="1175"/>
      <c r="BC5" s="1175"/>
      <c r="BD5" s="1175"/>
      <c r="BE5" s="1175"/>
      <c r="BF5" s="1175"/>
      <c r="BG5" s="1175"/>
      <c r="BH5" s="1175"/>
      <c r="BI5" s="1175"/>
      <c r="BJ5" s="1175"/>
      <c r="BK5" s="1175"/>
      <c r="BL5" s="1175"/>
      <c r="BM5" s="1175"/>
      <c r="BN5" s="1175"/>
      <c r="BO5" s="1175"/>
      <c r="BP5" s="1176"/>
    </row>
    <row r="6" spans="1:68" ht="13.5" customHeight="1">
      <c r="D6">
        <v>31</v>
      </c>
      <c r="E6">
        <v>4</v>
      </c>
      <c r="H6" t="s">
        <v>3498</v>
      </c>
      <c r="I6" t="s">
        <v>3504</v>
      </c>
      <c r="J6" t="s">
        <v>3511</v>
      </c>
      <c r="M6" s="16"/>
      <c r="N6" s="16" t="s">
        <v>3417</v>
      </c>
      <c r="O6" s="16"/>
      <c r="R6" s="54" t="s">
        <v>3435</v>
      </c>
      <c r="S6" s="54">
        <v>1</v>
      </c>
      <c r="T6">
        <v>1</v>
      </c>
      <c r="X6" s="55" t="s">
        <v>3434</v>
      </c>
      <c r="Y6" s="55" t="s">
        <v>3434</v>
      </c>
      <c r="Z6" s="55" t="s">
        <v>3434</v>
      </c>
      <c r="AA6" s="54" t="s">
        <v>4220</v>
      </c>
      <c r="AB6" s="54" t="s">
        <v>4220</v>
      </c>
      <c r="AC6" s="54" t="s">
        <v>4239</v>
      </c>
      <c r="AD6" s="54" t="s">
        <v>4220</v>
      </c>
      <c r="AE6" s="54" t="s">
        <v>4220</v>
      </c>
      <c r="AF6" s="54" t="s">
        <v>4271</v>
      </c>
      <c r="AG6" s="54" t="s">
        <v>4287</v>
      </c>
      <c r="AM6" s="91" t="s">
        <v>4754</v>
      </c>
      <c r="AN6" s="44" t="s">
        <v>4329</v>
      </c>
      <c r="AO6" s="44" t="s">
        <v>4330</v>
      </c>
      <c r="AP6" s="44" t="s">
        <v>5187</v>
      </c>
      <c r="AQ6" s="44" t="s">
        <v>4339</v>
      </c>
      <c r="AR6" s="1174" t="s">
        <v>5106</v>
      </c>
      <c r="AS6" s="1175"/>
      <c r="AT6" s="1175"/>
      <c r="AU6" s="1175"/>
      <c r="AV6" s="1175"/>
      <c r="AW6" s="1175"/>
      <c r="AX6" s="1175"/>
      <c r="AY6" s="1175"/>
      <c r="AZ6" s="1175"/>
      <c r="BA6" s="1175"/>
      <c r="BB6" s="1175"/>
      <c r="BC6" s="1175"/>
      <c r="BD6" s="1175"/>
      <c r="BE6" s="1175"/>
      <c r="BF6" s="1175"/>
      <c r="BG6" s="1175"/>
      <c r="BH6" s="1175"/>
      <c r="BI6" s="1175"/>
      <c r="BJ6" s="1175"/>
      <c r="BK6" s="1175"/>
      <c r="BL6" s="1175"/>
      <c r="BM6" s="1175"/>
      <c r="BN6" s="1175"/>
      <c r="BO6" s="1175"/>
      <c r="BP6" s="1176"/>
    </row>
    <row r="7" spans="1:68" ht="13.5" customHeight="1">
      <c r="D7">
        <v>32</v>
      </c>
      <c r="E7">
        <v>5</v>
      </c>
      <c r="H7" t="s">
        <v>3499</v>
      </c>
      <c r="I7" t="s">
        <v>3505</v>
      </c>
      <c r="M7" s="16"/>
      <c r="N7" s="16"/>
      <c r="O7" s="16"/>
      <c r="R7" s="54" t="s">
        <v>3436</v>
      </c>
      <c r="S7" s="54">
        <v>1</v>
      </c>
      <c r="T7">
        <v>1</v>
      </c>
      <c r="X7" s="54" t="s">
        <v>3435</v>
      </c>
      <c r="Y7" s="54" t="s">
        <v>3435</v>
      </c>
      <c r="Z7" s="54" t="s">
        <v>3435</v>
      </c>
      <c r="AA7" s="54" t="s">
        <v>4221</v>
      </c>
      <c r="AB7" s="54" t="s">
        <v>4222</v>
      </c>
      <c r="AC7" s="54" t="s">
        <v>4220</v>
      </c>
      <c r="AD7" s="54" t="s">
        <v>4250</v>
      </c>
      <c r="AE7" s="54" t="s">
        <v>4250</v>
      </c>
      <c r="AF7" s="54" t="s">
        <v>4220</v>
      </c>
      <c r="AG7" s="54" t="s">
        <v>4288</v>
      </c>
      <c r="AL7" t="s">
        <v>4626</v>
      </c>
      <c r="AM7" s="91" t="s">
        <v>4839</v>
      </c>
      <c r="AN7" s="44" t="s">
        <v>4628</v>
      </c>
      <c r="AO7" s="44" t="s">
        <v>4318</v>
      </c>
      <c r="AP7" s="44" t="s">
        <v>4627</v>
      </c>
      <c r="AQ7" s="44" t="s">
        <v>4339</v>
      </c>
      <c r="AR7" s="1174" t="s">
        <v>5107</v>
      </c>
      <c r="AS7" s="1175"/>
      <c r="AT7" s="1175"/>
      <c r="AU7" s="1175"/>
      <c r="AV7" s="1175"/>
      <c r="AW7" s="1175"/>
      <c r="AX7" s="1175"/>
      <c r="AY7" s="1175"/>
      <c r="AZ7" s="1175"/>
      <c r="BA7" s="1175"/>
      <c r="BB7" s="1175"/>
      <c r="BC7" s="1175"/>
      <c r="BD7" s="1175"/>
      <c r="BE7" s="1175"/>
      <c r="BF7" s="1175"/>
      <c r="BG7" s="1175"/>
      <c r="BH7" s="1175"/>
      <c r="BI7" s="1175"/>
      <c r="BJ7" s="1175"/>
      <c r="BK7" s="1175"/>
      <c r="BL7" s="1175"/>
      <c r="BM7" s="1175"/>
      <c r="BN7" s="1175"/>
      <c r="BO7" s="1175"/>
      <c r="BP7" s="1176"/>
    </row>
    <row r="8" spans="1:68" ht="13.5" customHeight="1">
      <c r="E8">
        <v>6</v>
      </c>
      <c r="H8" t="s">
        <v>3500</v>
      </c>
      <c r="I8" t="s">
        <v>3506</v>
      </c>
      <c r="R8" s="54" t="s">
        <v>3437</v>
      </c>
      <c r="S8" s="54">
        <v>1</v>
      </c>
      <c r="T8">
        <v>1</v>
      </c>
      <c r="X8" s="54" t="s">
        <v>3436</v>
      </c>
      <c r="Y8" s="54" t="s">
        <v>3436</v>
      </c>
      <c r="Z8" s="54" t="s">
        <v>3436</v>
      </c>
      <c r="AA8" s="54" t="s">
        <v>4222</v>
      </c>
      <c r="AB8" s="54" t="s">
        <v>4230</v>
      </c>
      <c r="AC8" s="54" t="s">
        <v>4222</v>
      </c>
      <c r="AD8" s="54" t="s">
        <v>4251</v>
      </c>
      <c r="AE8" s="54" t="s">
        <v>4260</v>
      </c>
      <c r="AF8" s="54" t="s">
        <v>4250</v>
      </c>
      <c r="AG8" s="54" t="s">
        <v>4289</v>
      </c>
      <c r="AM8" s="91" t="s">
        <v>4755</v>
      </c>
      <c r="AN8" s="44" t="s">
        <v>4340</v>
      </c>
      <c r="AO8" s="44" t="s">
        <v>4341</v>
      </c>
      <c r="AP8" s="44" t="s">
        <v>4342</v>
      </c>
      <c r="AQ8" s="44" t="s">
        <v>4339</v>
      </c>
      <c r="AR8" s="1174" t="s">
        <v>5131</v>
      </c>
      <c r="AS8" s="1175"/>
      <c r="AT8" s="1175"/>
      <c r="AU8" s="1175"/>
      <c r="AV8" s="1175"/>
      <c r="AW8" s="1175"/>
      <c r="AX8" s="1175"/>
      <c r="AY8" s="1175"/>
      <c r="AZ8" s="1175"/>
      <c r="BA8" s="1175"/>
      <c r="BB8" s="1175"/>
      <c r="BC8" s="1175"/>
      <c r="BD8" s="1175"/>
      <c r="BE8" s="1175"/>
      <c r="BF8" s="1175"/>
      <c r="BG8" s="1175"/>
      <c r="BH8" s="1175"/>
      <c r="BI8" s="1175"/>
      <c r="BJ8" s="1175"/>
      <c r="BK8" s="1175"/>
      <c r="BL8" s="1175"/>
      <c r="BM8" s="1175"/>
      <c r="BN8" s="1175"/>
      <c r="BO8" s="1175"/>
      <c r="BP8" s="1176"/>
    </row>
    <row r="9" spans="1:68" ht="13.5" customHeight="1">
      <c r="E9">
        <v>7</v>
      </c>
      <c r="H9" t="s">
        <v>3501</v>
      </c>
      <c r="I9" t="s">
        <v>3507</v>
      </c>
      <c r="R9" s="54" t="s">
        <v>3438</v>
      </c>
      <c r="S9" s="54">
        <v>1</v>
      </c>
      <c r="T9">
        <v>1</v>
      </c>
      <c r="X9" s="54" t="s">
        <v>3437</v>
      </c>
      <c r="Y9" s="54" t="s">
        <v>3437</v>
      </c>
      <c r="Z9" s="54" t="s">
        <v>3437</v>
      </c>
      <c r="AA9" s="54" t="s">
        <v>4223</v>
      </c>
      <c r="AB9" s="54" t="s">
        <v>4231</v>
      </c>
      <c r="AC9" s="54" t="s">
        <v>4230</v>
      </c>
      <c r="AD9" s="54" t="s">
        <v>4252</v>
      </c>
      <c r="AE9" s="54" t="s">
        <v>4261</v>
      </c>
      <c r="AF9" s="54" t="s">
        <v>4261</v>
      </c>
      <c r="AG9" s="54" t="s">
        <v>4290</v>
      </c>
      <c r="AM9" s="91" t="s">
        <v>4756</v>
      </c>
      <c r="AN9" t="s">
        <v>4343</v>
      </c>
      <c r="AO9" t="s">
        <v>4339</v>
      </c>
      <c r="AP9" t="s">
        <v>4339</v>
      </c>
      <c r="AQ9" s="44" t="s">
        <v>4339</v>
      </c>
      <c r="AR9" s="1174" t="s">
        <v>4339</v>
      </c>
      <c r="AS9" s="1175"/>
      <c r="AT9" s="1175"/>
      <c r="AU9" s="1175"/>
      <c r="AV9" s="1175"/>
      <c r="AW9" s="1175"/>
      <c r="AX9" s="1175"/>
      <c r="AY9" s="1175"/>
      <c r="AZ9" s="1175"/>
      <c r="BA9" s="1175"/>
      <c r="BB9" s="1175"/>
      <c r="BC9" s="1175"/>
      <c r="BD9" s="1175"/>
      <c r="BE9" s="1175"/>
      <c r="BF9" s="1175"/>
      <c r="BG9" s="1175"/>
      <c r="BH9" s="1175"/>
      <c r="BI9" s="1175"/>
      <c r="BJ9" s="1175"/>
      <c r="BK9" s="1175"/>
      <c r="BL9" s="1175"/>
      <c r="BM9" s="1175"/>
      <c r="BN9" s="1175"/>
      <c r="BO9" s="1175"/>
      <c r="BP9" s="1176"/>
    </row>
    <row r="10" spans="1:68" ht="13.5" customHeight="1">
      <c r="E10">
        <v>8</v>
      </c>
      <c r="R10" s="54" t="s">
        <v>4313</v>
      </c>
      <c r="S10" s="54">
        <v>1</v>
      </c>
      <c r="T10">
        <v>1</v>
      </c>
      <c r="X10" s="54" t="s">
        <v>3438</v>
      </c>
      <c r="Y10" s="54" t="s">
        <v>3438</v>
      </c>
      <c r="Z10" s="54" t="s">
        <v>3438</v>
      </c>
      <c r="AA10" s="54" t="s">
        <v>4224</v>
      </c>
      <c r="AB10" s="54" t="s">
        <v>4232</v>
      </c>
      <c r="AC10" s="54" t="s">
        <v>4240</v>
      </c>
      <c r="AD10" s="54" t="s">
        <v>4253</v>
      </c>
      <c r="AE10" s="54" t="s">
        <v>4262</v>
      </c>
      <c r="AF10" s="54" t="s">
        <v>4262</v>
      </c>
      <c r="AG10" s="54"/>
      <c r="AM10" s="91" t="s">
        <v>4757</v>
      </c>
      <c r="AN10" t="s">
        <v>4344</v>
      </c>
      <c r="AO10" t="s">
        <v>4339</v>
      </c>
      <c r="AP10" t="s">
        <v>4339</v>
      </c>
      <c r="AQ10" s="44" t="s">
        <v>4339</v>
      </c>
      <c r="AR10" s="1174" t="s">
        <v>4339</v>
      </c>
      <c r="AS10" s="1175"/>
      <c r="AT10" s="1175"/>
      <c r="AU10" s="1175"/>
      <c r="AV10" s="1175"/>
      <c r="AW10" s="1175"/>
      <c r="AX10" s="1175"/>
      <c r="AY10" s="1175"/>
      <c r="AZ10" s="1175"/>
      <c r="BA10" s="1175"/>
      <c r="BB10" s="1175"/>
      <c r="BC10" s="1175"/>
      <c r="BD10" s="1175"/>
      <c r="BE10" s="1175"/>
      <c r="BF10" s="1175"/>
      <c r="BG10" s="1175"/>
      <c r="BH10" s="1175"/>
      <c r="BI10" s="1175"/>
      <c r="BJ10" s="1175"/>
      <c r="BK10" s="1175"/>
      <c r="BL10" s="1175"/>
      <c r="BM10" s="1175"/>
      <c r="BN10" s="1175"/>
      <c r="BO10" s="1175"/>
      <c r="BP10" s="1176"/>
    </row>
    <row r="11" spans="1:68" ht="13.5" customHeight="1">
      <c r="E11">
        <v>9</v>
      </c>
      <c r="R11" s="54" t="s">
        <v>3439</v>
      </c>
      <c r="S11" s="54">
        <v>1</v>
      </c>
      <c r="T11">
        <v>1</v>
      </c>
      <c r="X11" s="54" t="s">
        <v>4313</v>
      </c>
      <c r="Y11" s="54" t="s">
        <v>4314</v>
      </c>
      <c r="Z11" s="54" t="s">
        <v>4314</v>
      </c>
      <c r="AA11" s="54" t="s">
        <v>4225</v>
      </c>
      <c r="AB11" s="54" t="s">
        <v>4223</v>
      </c>
      <c r="AC11" s="54" t="s">
        <v>4241</v>
      </c>
      <c r="AD11" s="58" t="s">
        <v>5144</v>
      </c>
      <c r="AE11" s="54" t="s">
        <v>4263</v>
      </c>
      <c r="AF11" s="54" t="s">
        <v>4272</v>
      </c>
      <c r="AG11" s="54"/>
      <c r="AM11" s="91" t="s">
        <v>4758</v>
      </c>
      <c r="AN11" t="s">
        <v>4345</v>
      </c>
      <c r="AO11" t="s">
        <v>4339</v>
      </c>
      <c r="AP11" t="s">
        <v>4339</v>
      </c>
      <c r="AQ11" s="44" t="s">
        <v>4339</v>
      </c>
      <c r="AR11" s="1174" t="s">
        <v>4339</v>
      </c>
      <c r="AS11" s="1175"/>
      <c r="AT11" s="1175"/>
      <c r="AU11" s="1175"/>
      <c r="AV11" s="1175"/>
      <c r="AW11" s="1175"/>
      <c r="AX11" s="1175"/>
      <c r="AY11" s="1175"/>
      <c r="AZ11" s="1175"/>
      <c r="BA11" s="1175"/>
      <c r="BB11" s="1175"/>
      <c r="BC11" s="1175"/>
      <c r="BD11" s="1175"/>
      <c r="BE11" s="1175"/>
      <c r="BF11" s="1175"/>
      <c r="BG11" s="1175"/>
      <c r="BH11" s="1175"/>
      <c r="BI11" s="1175"/>
      <c r="BJ11" s="1175"/>
      <c r="BK11" s="1175"/>
      <c r="BL11" s="1175"/>
      <c r="BM11" s="1175"/>
      <c r="BN11" s="1175"/>
      <c r="BO11" s="1175"/>
      <c r="BP11" s="1176"/>
    </row>
    <row r="12" spans="1:68" ht="13.5" customHeight="1">
      <c r="E12">
        <v>10</v>
      </c>
      <c r="R12" s="54" t="s">
        <v>3440</v>
      </c>
      <c r="S12" s="54">
        <v>1</v>
      </c>
      <c r="T12">
        <v>1</v>
      </c>
      <c r="X12" s="54" t="s">
        <v>3439</v>
      </c>
      <c r="Y12" s="54" t="s">
        <v>3439</v>
      </c>
      <c r="Z12" s="54" t="s">
        <v>3439</v>
      </c>
      <c r="AA12" s="54" t="s">
        <v>4226</v>
      </c>
      <c r="AB12" s="54" t="s">
        <v>4233</v>
      </c>
      <c r="AC12" s="54" t="s">
        <v>4223</v>
      </c>
      <c r="AD12" s="54" t="s">
        <v>4254</v>
      </c>
      <c r="AE12" s="54" t="s">
        <v>4252</v>
      </c>
      <c r="AF12" s="54" t="s">
        <v>4273</v>
      </c>
      <c r="AG12" s="54"/>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row>
    <row r="13" spans="1:68">
      <c r="E13">
        <v>11</v>
      </c>
      <c r="M13" t="s">
        <v>4333</v>
      </c>
      <c r="N13" t="s">
        <v>4334</v>
      </c>
      <c r="R13" s="54" t="s">
        <v>3441</v>
      </c>
      <c r="S13" s="54">
        <v>1</v>
      </c>
      <c r="T13">
        <v>1</v>
      </c>
      <c r="X13" s="54" t="s">
        <v>3440</v>
      </c>
      <c r="Y13" s="54" t="s">
        <v>3440</v>
      </c>
      <c r="Z13" s="54" t="s">
        <v>3440</v>
      </c>
      <c r="AA13" s="54" t="s">
        <v>4227</v>
      </c>
      <c r="AB13" s="54" t="s">
        <v>4234</v>
      </c>
      <c r="AC13" s="54" t="s">
        <v>4233</v>
      </c>
      <c r="AD13" s="54" t="s">
        <v>4255</v>
      </c>
      <c r="AE13" s="54" t="s">
        <v>4253</v>
      </c>
      <c r="AF13" s="54" t="s">
        <v>4274</v>
      </c>
      <c r="AG13" s="54"/>
      <c r="AM13" s="91"/>
    </row>
    <row r="14" spans="1:68" ht="54">
      <c r="E14">
        <v>12</v>
      </c>
      <c r="L14" s="93" t="s">
        <v>4335</v>
      </c>
      <c r="M14" t="s">
        <v>4336</v>
      </c>
      <c r="N14" t="s">
        <v>4336</v>
      </c>
      <c r="R14" s="54" t="s">
        <v>3442</v>
      </c>
      <c r="S14" s="54">
        <v>10</v>
      </c>
      <c r="T14">
        <v>1</v>
      </c>
      <c r="X14" s="54" t="s">
        <v>3441</v>
      </c>
      <c r="Y14" s="54" t="s">
        <v>3441</v>
      </c>
      <c r="Z14" s="54" t="s">
        <v>3441</v>
      </c>
      <c r="AA14" s="54" t="s">
        <v>4228</v>
      </c>
      <c r="AB14" s="54" t="s">
        <v>4235</v>
      </c>
      <c r="AC14" s="54" t="s">
        <v>4242</v>
      </c>
      <c r="AD14" s="54" t="s">
        <v>4256</v>
      </c>
      <c r="AE14" s="58" t="s">
        <v>5145</v>
      </c>
      <c r="AF14" s="54" t="s">
        <v>4260</v>
      </c>
      <c r="AG14" s="54"/>
      <c r="AM14" s="96" t="str">
        <f>'【印刷（新規）】'!N9</f>
        <v>関東経済産業局長　殿</v>
      </c>
    </row>
    <row r="15" spans="1:68">
      <c r="L15" t="s">
        <v>4629</v>
      </c>
      <c r="M15" t="s">
        <v>4336</v>
      </c>
      <c r="N15" t="s">
        <v>4332</v>
      </c>
      <c r="R15" s="54" t="s">
        <v>3443</v>
      </c>
      <c r="S15" s="54">
        <v>10</v>
      </c>
      <c r="T15">
        <v>1</v>
      </c>
      <c r="X15" s="54" t="s">
        <v>3442</v>
      </c>
      <c r="Y15" s="54" t="s">
        <v>3442</v>
      </c>
      <c r="Z15" s="54" t="s">
        <v>3442</v>
      </c>
      <c r="AA15" s="54"/>
      <c r="AB15" s="54" t="s">
        <v>4236</v>
      </c>
      <c r="AC15" s="54" t="s">
        <v>4236</v>
      </c>
      <c r="AD15" s="54" t="s">
        <v>4257</v>
      </c>
      <c r="AE15" s="54" t="s">
        <v>4264</v>
      </c>
      <c r="AF15" s="54" t="s">
        <v>4275</v>
      </c>
      <c r="AG15" s="54"/>
    </row>
    <row r="16" spans="1:68">
      <c r="L16" t="s">
        <v>4332</v>
      </c>
      <c r="M16" t="s">
        <v>4332</v>
      </c>
      <c r="N16" t="s">
        <v>4332</v>
      </c>
      <c r="R16" s="54" t="s">
        <v>3444</v>
      </c>
      <c r="S16" s="54">
        <v>10</v>
      </c>
      <c r="T16">
        <v>1</v>
      </c>
      <c r="X16" s="54" t="s">
        <v>3443</v>
      </c>
      <c r="Y16" s="54" t="s">
        <v>3443</v>
      </c>
      <c r="Z16" s="54" t="s">
        <v>3443</v>
      </c>
      <c r="AA16" s="54"/>
      <c r="AB16" s="54" t="s">
        <v>4237</v>
      </c>
      <c r="AC16" s="54" t="s">
        <v>4243</v>
      </c>
      <c r="AD16" s="54"/>
      <c r="AE16" s="54" t="s">
        <v>4265</v>
      </c>
      <c r="AF16" s="54" t="s">
        <v>4263</v>
      </c>
      <c r="AG16" s="54"/>
      <c r="AM16" t="str">
        <f>VLOOKUP(AM14,AM4:BP11,2,FALSE)</f>
        <v>・本様式は、関東経済産業局長宛に申請頂く場合にのみ利用可能です。</v>
      </c>
    </row>
    <row r="17" spans="1:39">
      <c r="R17" s="54" t="s">
        <v>3445</v>
      </c>
      <c r="S17" s="54">
        <v>10</v>
      </c>
      <c r="T17">
        <v>1</v>
      </c>
      <c r="X17" s="54" t="s">
        <v>3444</v>
      </c>
      <c r="Y17" s="54" t="s">
        <v>3444</v>
      </c>
      <c r="Z17" s="54" t="s">
        <v>3444</v>
      </c>
      <c r="AA17" s="54"/>
      <c r="AB17" s="54" t="s">
        <v>4238</v>
      </c>
      <c r="AC17" s="54" t="s">
        <v>4244</v>
      </c>
      <c r="AD17" s="54"/>
      <c r="AE17" s="54" t="s">
        <v>4255</v>
      </c>
      <c r="AF17" s="54" t="s">
        <v>4276</v>
      </c>
      <c r="AG17" s="54"/>
      <c r="AM17" t="str">
        <f>VLOOKUP(AM14,AM4:BP11,3,FALSE)</f>
        <v>・本様式に関して不具合等が見つかった場合は、お手数ですが関東経済産業局</v>
      </c>
    </row>
    <row r="18" spans="1:39" ht="13.5" customHeight="1">
      <c r="D18">
        <v>27</v>
      </c>
      <c r="E18">
        <f>入力③指標!E3</f>
        <v>28</v>
      </c>
      <c r="R18" s="54" t="s">
        <v>3446</v>
      </c>
      <c r="S18" s="54">
        <v>10</v>
      </c>
      <c r="T18">
        <v>1</v>
      </c>
      <c r="X18" s="54" t="s">
        <v>3445</v>
      </c>
      <c r="Y18" s="54" t="s">
        <v>3445</v>
      </c>
      <c r="Z18" s="54" t="s">
        <v>3445</v>
      </c>
      <c r="AA18" s="54"/>
      <c r="AB18" s="54"/>
      <c r="AC18" s="54" t="s">
        <v>4238</v>
      </c>
      <c r="AD18" s="54"/>
      <c r="AE18" s="54" t="s">
        <v>4256</v>
      </c>
      <c r="AF18" s="58" t="s">
        <v>5145</v>
      </c>
      <c r="AG18" s="54"/>
      <c r="AM18" t="str">
        <f>VLOOKUP(AM14,AM4:BP11,4,FALSE)</f>
        <v>　までご連絡ください。（TEL：048-600-0338）</v>
      </c>
    </row>
    <row r="19" spans="1:39" ht="13.5" customHeight="1">
      <c r="D19">
        <v>28</v>
      </c>
      <c r="E19">
        <f>E18+1</f>
        <v>29</v>
      </c>
      <c r="Q19" t="s">
        <v>5146</v>
      </c>
      <c r="R19" s="54" t="s">
        <v>4219</v>
      </c>
      <c r="S19" s="58">
        <v>1</v>
      </c>
      <c r="T19">
        <v>2</v>
      </c>
      <c r="X19" s="54" t="s">
        <v>3446</v>
      </c>
      <c r="Y19" s="54" t="s">
        <v>3446</v>
      </c>
      <c r="Z19" s="54" t="s">
        <v>3446</v>
      </c>
      <c r="AA19" s="54"/>
      <c r="AB19" s="54"/>
      <c r="AC19" s="54" t="s">
        <v>4245</v>
      </c>
      <c r="AD19" s="54"/>
      <c r="AE19" s="54" t="s">
        <v>4257</v>
      </c>
      <c r="AF19" s="54" t="s">
        <v>4264</v>
      </c>
      <c r="AG19" s="54"/>
      <c r="AM19" t="str">
        <f>VLOOKUP(AM14,AM4:BP11,6,FALSE)</f>
        <v>・申請書類（申請書（押印）＋参考資料＋添付資料（工業会証明書等））写し＋チェックシート＋返信用封筒（A４用・切手貼付、レターパックライト推奨）を関東経済産業局中小企業課（〒330-9715 埼玉県さいた市中央区新都心１－１）までご郵送ください。
・申請書の郵送と合わせて、本ファイルを関東経済産業局宛（ kanto-keieiryoku@meti.go.jp）にお送りいただければ、修正対応、認定手続が早くなります。ご協力お願いいたします。
　（メール送信方法）：http://www.kanto.meti.go.jp/seisaku/chusho/keieiryoku_shinsei.html
・申請書提出後も本ファイルを適宜保存いただきますようお願いします。変更申請時等に活用する場合があります。</v>
      </c>
    </row>
    <row r="20" spans="1:39">
      <c r="D20">
        <v>29</v>
      </c>
      <c r="E20">
        <f>E19+1</f>
        <v>30</v>
      </c>
      <c r="L20">
        <f>IF(入力①申請書項目!O63=PL①!L14,1,0)</f>
        <v>0</v>
      </c>
      <c r="R20" s="54" t="s">
        <v>4220</v>
      </c>
      <c r="S20" s="58">
        <v>1</v>
      </c>
      <c r="T20">
        <v>2</v>
      </c>
      <c r="X20" s="54"/>
      <c r="Y20" s="54"/>
      <c r="Z20" s="54"/>
      <c r="AA20" s="54"/>
      <c r="AB20" s="54"/>
      <c r="AC20" s="54"/>
      <c r="AD20" s="54"/>
      <c r="AE20" s="54" t="s">
        <v>4266</v>
      </c>
      <c r="AF20" s="54" t="s">
        <v>4265</v>
      </c>
      <c r="AG20" s="54"/>
    </row>
    <row r="21" spans="1:39">
      <c r="D21">
        <v>30</v>
      </c>
      <c r="E21">
        <f>E20+1</f>
        <v>31</v>
      </c>
      <c r="R21" s="54" t="s">
        <v>4221</v>
      </c>
      <c r="S21" s="58">
        <v>1</v>
      </c>
      <c r="T21">
        <v>2</v>
      </c>
      <c r="X21" s="54"/>
      <c r="Y21" s="54"/>
      <c r="Z21" s="54"/>
      <c r="AA21" s="54"/>
      <c r="AB21" s="54"/>
      <c r="AC21" s="54"/>
      <c r="AD21" s="54"/>
      <c r="AE21" s="54" t="s">
        <v>4267</v>
      </c>
      <c r="AF21" s="54" t="s">
        <v>4255</v>
      </c>
      <c r="AG21" s="54"/>
    </row>
    <row r="22" spans="1:39">
      <c r="E22">
        <f>E21+1</f>
        <v>32</v>
      </c>
      <c r="R22" s="54" t="s">
        <v>4222</v>
      </c>
      <c r="S22" s="58">
        <v>1</v>
      </c>
      <c r="T22">
        <v>2</v>
      </c>
      <c r="X22" s="54"/>
      <c r="Y22" s="54"/>
      <c r="Z22" s="54"/>
      <c r="AA22" s="54"/>
      <c r="AB22" s="54"/>
      <c r="AC22" s="54"/>
      <c r="AD22" s="54"/>
      <c r="AE22" s="54" t="s">
        <v>4268</v>
      </c>
      <c r="AF22" s="54" t="s">
        <v>4256</v>
      </c>
      <c r="AG22" s="54"/>
    </row>
    <row r="23" spans="1:39">
      <c r="E23">
        <f>E22+1</f>
        <v>33</v>
      </c>
      <c r="R23" s="54" t="s">
        <v>4223</v>
      </c>
      <c r="S23" s="58">
        <v>1</v>
      </c>
      <c r="T23">
        <v>2</v>
      </c>
      <c r="X23" s="54"/>
      <c r="Y23" s="54"/>
      <c r="Z23" s="54"/>
      <c r="AA23" s="54"/>
      <c r="AB23" s="54"/>
      <c r="AC23" s="54"/>
      <c r="AD23" s="54"/>
      <c r="AE23" s="54" t="s">
        <v>4269</v>
      </c>
      <c r="AF23" s="54" t="s">
        <v>4257</v>
      </c>
      <c r="AG23" s="54"/>
    </row>
    <row r="24" spans="1:39">
      <c r="A24" s="103" t="s">
        <v>4702</v>
      </c>
      <c r="B24" s="103"/>
      <c r="C24" s="103"/>
      <c r="D24" s="103" t="s">
        <v>4861</v>
      </c>
      <c r="E24" s="103"/>
      <c r="F24" s="103"/>
      <c r="G24" s="103"/>
      <c r="H24" s="103" t="s">
        <v>4661</v>
      </c>
      <c r="I24" s="103" t="s">
        <v>4688</v>
      </c>
      <c r="J24" s="103" t="s">
        <v>4761</v>
      </c>
      <c r="K24" s="103" t="s">
        <v>5150</v>
      </c>
      <c r="L24" s="103" t="s">
        <v>5168</v>
      </c>
      <c r="M24" s="103"/>
      <c r="N24" s="103"/>
      <c r="R24" s="54" t="s">
        <v>4224</v>
      </c>
      <c r="S24" s="58">
        <v>1</v>
      </c>
      <c r="T24">
        <v>2</v>
      </c>
      <c r="X24" s="54"/>
      <c r="Y24" s="54"/>
      <c r="Z24" s="54"/>
      <c r="AA24" s="54"/>
      <c r="AB24" s="54"/>
      <c r="AC24" s="54"/>
      <c r="AD24" s="54"/>
      <c r="AE24" s="54"/>
      <c r="AF24" s="54" t="s">
        <v>4266</v>
      </c>
      <c r="AG24" s="54"/>
    </row>
    <row r="25" spans="1:39">
      <c r="A25" t="s">
        <v>4833</v>
      </c>
      <c r="B25" t="s">
        <v>4836</v>
      </c>
      <c r="D25" t="s">
        <v>4862</v>
      </c>
      <c r="H25" t="s">
        <v>4662</v>
      </c>
      <c r="I25" t="s">
        <v>4689</v>
      </c>
      <c r="J25" s="123" t="s">
        <v>4762</v>
      </c>
      <c r="R25" s="54" t="s">
        <v>4225</v>
      </c>
      <c r="S25" s="58">
        <v>1</v>
      </c>
      <c r="T25">
        <v>2</v>
      </c>
      <c r="X25" s="54"/>
      <c r="Y25" s="54"/>
      <c r="Z25" s="54"/>
      <c r="AA25" s="54"/>
      <c r="AB25" s="54"/>
      <c r="AC25" s="54"/>
      <c r="AD25" s="54"/>
      <c r="AE25" s="54"/>
      <c r="AF25" s="54" t="s">
        <v>4267</v>
      </c>
      <c r="AG25" s="54"/>
      <c r="AM25" s="95"/>
    </row>
    <row r="26" spans="1:39" ht="25.5">
      <c r="A26" t="s">
        <v>4834</v>
      </c>
      <c r="B26" t="s">
        <v>4834</v>
      </c>
      <c r="D26" t="s">
        <v>4863</v>
      </c>
      <c r="H26" t="s">
        <v>4664</v>
      </c>
      <c r="I26" t="s">
        <v>4690</v>
      </c>
      <c r="J26" s="124" t="s">
        <v>4763</v>
      </c>
      <c r="K26" t="s">
        <v>5151</v>
      </c>
      <c r="L26" s="409" t="s">
        <v>5185</v>
      </c>
      <c r="R26" s="54" t="s">
        <v>4226</v>
      </c>
      <c r="S26" s="58">
        <v>1</v>
      </c>
      <c r="T26">
        <v>2</v>
      </c>
      <c r="X26" s="54"/>
      <c r="Y26" s="54"/>
      <c r="Z26" s="54"/>
      <c r="AA26" s="54"/>
      <c r="AB26" s="54"/>
      <c r="AC26" s="54"/>
      <c r="AD26" s="54"/>
      <c r="AE26" s="54"/>
      <c r="AF26" s="54" t="s">
        <v>4268</v>
      </c>
      <c r="AG26" s="54"/>
    </row>
    <row r="27" spans="1:39" ht="25.5">
      <c r="A27" t="s">
        <v>4835</v>
      </c>
      <c r="B27" t="s">
        <v>4835</v>
      </c>
      <c r="D27" t="s">
        <v>5108</v>
      </c>
      <c r="H27" t="s">
        <v>4663</v>
      </c>
      <c r="I27" t="s">
        <v>4691</v>
      </c>
      <c r="J27" s="124" t="s">
        <v>4764</v>
      </c>
      <c r="K27" t="s">
        <v>5152</v>
      </c>
      <c r="L27" s="409" t="s">
        <v>5186</v>
      </c>
      <c r="R27" s="54" t="s">
        <v>4227</v>
      </c>
      <c r="S27" s="58">
        <v>1</v>
      </c>
      <c r="T27">
        <v>2</v>
      </c>
      <c r="X27" s="54"/>
      <c r="Y27" s="54"/>
      <c r="Z27" s="54"/>
      <c r="AA27" s="54"/>
      <c r="AB27" s="54"/>
      <c r="AC27" s="54"/>
      <c r="AD27" s="54"/>
      <c r="AE27" s="54"/>
      <c r="AF27" s="54" t="s">
        <v>4269</v>
      </c>
      <c r="AG27" s="54"/>
    </row>
    <row r="28" spans="1:39">
      <c r="A28" t="s">
        <v>4703</v>
      </c>
      <c r="B28" t="s">
        <v>4703</v>
      </c>
      <c r="H28" t="s">
        <v>4665</v>
      </c>
      <c r="I28" t="s">
        <v>4692</v>
      </c>
      <c r="J28" s="124" t="s">
        <v>4765</v>
      </c>
      <c r="K28" t="s">
        <v>5153</v>
      </c>
      <c r="R28" s="54" t="s">
        <v>4228</v>
      </c>
      <c r="S28" s="58">
        <v>1</v>
      </c>
      <c r="T28">
        <v>2</v>
      </c>
      <c r="X28" s="54"/>
      <c r="Y28" s="54"/>
      <c r="Z28" s="54"/>
      <c r="AA28" s="54"/>
      <c r="AB28" s="54"/>
      <c r="AC28" s="54"/>
      <c r="AD28" s="54"/>
      <c r="AE28" s="54"/>
      <c r="AF28" s="54"/>
      <c r="AG28" s="54"/>
    </row>
    <row r="29" spans="1:39">
      <c r="A29" t="s">
        <v>4704</v>
      </c>
      <c r="B29" t="s">
        <v>4704</v>
      </c>
      <c r="H29" t="s">
        <v>4666</v>
      </c>
      <c r="I29" t="s">
        <v>4693</v>
      </c>
      <c r="J29" s="124" t="s">
        <v>4766</v>
      </c>
      <c r="K29" t="s">
        <v>5154</v>
      </c>
      <c r="R29" s="54" t="s">
        <v>4229</v>
      </c>
      <c r="S29" s="58">
        <v>1</v>
      </c>
      <c r="T29">
        <v>2</v>
      </c>
    </row>
    <row r="30" spans="1:39" ht="13.5" customHeight="1">
      <c r="J30" s="124" t="s">
        <v>4767</v>
      </c>
      <c r="K30" t="s">
        <v>5155</v>
      </c>
      <c r="R30" s="54" t="s">
        <v>4220</v>
      </c>
      <c r="S30" s="58">
        <v>1</v>
      </c>
      <c r="T30">
        <v>2</v>
      </c>
    </row>
    <row r="31" spans="1:39" ht="13.5" customHeight="1">
      <c r="J31" s="124" t="s">
        <v>4768</v>
      </c>
      <c r="K31" t="s">
        <v>5156</v>
      </c>
      <c r="R31" s="54" t="s">
        <v>4222</v>
      </c>
      <c r="S31" s="58">
        <v>1</v>
      </c>
      <c r="T31">
        <v>2</v>
      </c>
    </row>
    <row r="32" spans="1:39" ht="13.5" customHeight="1">
      <c r="J32" s="123" t="s">
        <v>4769</v>
      </c>
      <c r="K32" t="s">
        <v>5157</v>
      </c>
      <c r="R32" s="54" t="s">
        <v>4230</v>
      </c>
      <c r="S32" s="58">
        <v>1</v>
      </c>
      <c r="T32">
        <v>2</v>
      </c>
    </row>
    <row r="33" spans="10:20">
      <c r="J33" s="123" t="s">
        <v>4770</v>
      </c>
      <c r="K33" t="s">
        <v>5158</v>
      </c>
      <c r="R33" s="54" t="s">
        <v>4231</v>
      </c>
      <c r="S33" s="58">
        <v>1</v>
      </c>
      <c r="T33">
        <v>2</v>
      </c>
    </row>
    <row r="34" spans="10:20">
      <c r="J34" s="123" t="s">
        <v>4771</v>
      </c>
      <c r="K34" t="s">
        <v>5159</v>
      </c>
      <c r="R34" s="54" t="s">
        <v>4232</v>
      </c>
      <c r="S34" s="58">
        <v>1</v>
      </c>
      <c r="T34">
        <v>2</v>
      </c>
    </row>
    <row r="35" spans="10:20">
      <c r="J35" s="123" t="s">
        <v>4772</v>
      </c>
      <c r="K35" t="s">
        <v>5160</v>
      </c>
      <c r="R35" s="54" t="s">
        <v>4223</v>
      </c>
      <c r="S35" s="58">
        <v>1</v>
      </c>
      <c r="T35">
        <v>2</v>
      </c>
    </row>
    <row r="36" spans="10:20">
      <c r="J36" s="123" t="s">
        <v>4773</v>
      </c>
      <c r="K36" t="s">
        <v>5161</v>
      </c>
      <c r="R36" s="54" t="s">
        <v>4233</v>
      </c>
      <c r="S36" s="58">
        <v>1</v>
      </c>
      <c r="T36">
        <v>2</v>
      </c>
    </row>
    <row r="37" spans="10:20">
      <c r="J37" s="123" t="s">
        <v>4774</v>
      </c>
      <c r="R37" s="54" t="s">
        <v>4234</v>
      </c>
      <c r="S37" s="58">
        <v>1</v>
      </c>
      <c r="T37">
        <v>2</v>
      </c>
    </row>
    <row r="38" spans="10:20">
      <c r="J38" s="123" t="s">
        <v>4775</v>
      </c>
      <c r="R38" s="54" t="s">
        <v>4235</v>
      </c>
      <c r="S38" s="58">
        <v>1</v>
      </c>
      <c r="T38">
        <v>2</v>
      </c>
    </row>
    <row r="39" spans="10:20">
      <c r="J39" s="123" t="s">
        <v>4776</v>
      </c>
      <c r="R39" s="54" t="s">
        <v>4236</v>
      </c>
      <c r="S39" s="58">
        <v>1</v>
      </c>
      <c r="T39">
        <v>2</v>
      </c>
    </row>
    <row r="40" spans="10:20">
      <c r="J40" s="123" t="s">
        <v>4777</v>
      </c>
      <c r="R40" s="54" t="s">
        <v>4237</v>
      </c>
      <c r="S40" s="58">
        <v>1</v>
      </c>
      <c r="T40">
        <v>2</v>
      </c>
    </row>
    <row r="41" spans="10:20">
      <c r="J41" s="123" t="s">
        <v>4778</v>
      </c>
      <c r="R41" s="54" t="s">
        <v>4238</v>
      </c>
      <c r="S41" s="58">
        <v>1</v>
      </c>
      <c r="T41">
        <v>2</v>
      </c>
    </row>
    <row r="42" spans="10:20">
      <c r="J42" s="123" t="s">
        <v>4779</v>
      </c>
      <c r="R42" s="54" t="s">
        <v>4229</v>
      </c>
      <c r="S42" s="58">
        <v>1</v>
      </c>
      <c r="T42">
        <v>2</v>
      </c>
    </row>
    <row r="43" spans="10:20">
      <c r="J43" s="124" t="s">
        <v>4780</v>
      </c>
      <c r="R43" s="54" t="s">
        <v>4239</v>
      </c>
      <c r="S43" s="58">
        <v>1</v>
      </c>
      <c r="T43">
        <v>2</v>
      </c>
    </row>
    <row r="44" spans="10:20">
      <c r="J44" s="124" t="s">
        <v>4781</v>
      </c>
      <c r="R44" s="54" t="s">
        <v>4220</v>
      </c>
      <c r="S44" s="58">
        <v>1</v>
      </c>
      <c r="T44">
        <v>2</v>
      </c>
    </row>
    <row r="45" spans="10:20">
      <c r="J45" s="124" t="s">
        <v>4782</v>
      </c>
      <c r="R45" s="54" t="s">
        <v>4222</v>
      </c>
      <c r="S45" s="58">
        <v>1</v>
      </c>
      <c r="T45">
        <v>2</v>
      </c>
    </row>
    <row r="46" spans="10:20">
      <c r="J46" s="124" t="s">
        <v>4783</v>
      </c>
      <c r="R46" s="54" t="s">
        <v>4230</v>
      </c>
      <c r="S46" s="58">
        <v>1</v>
      </c>
      <c r="T46">
        <v>2</v>
      </c>
    </row>
    <row r="47" spans="10:20">
      <c r="J47" s="124" t="s">
        <v>4784</v>
      </c>
      <c r="R47" s="54" t="s">
        <v>4240</v>
      </c>
      <c r="S47" s="58">
        <v>1</v>
      </c>
      <c r="T47">
        <v>2</v>
      </c>
    </row>
    <row r="48" spans="10:20">
      <c r="J48" s="123" t="s">
        <v>4785</v>
      </c>
      <c r="R48" s="54" t="s">
        <v>4241</v>
      </c>
      <c r="S48" s="58">
        <v>1</v>
      </c>
      <c r="T48">
        <v>2</v>
      </c>
    </row>
    <row r="49" spans="10:20">
      <c r="J49" s="123" t="s">
        <v>4786</v>
      </c>
      <c r="R49" s="54" t="s">
        <v>4223</v>
      </c>
      <c r="S49" s="58">
        <v>1</v>
      </c>
      <c r="T49">
        <v>2</v>
      </c>
    </row>
    <row r="50" spans="10:20">
      <c r="J50" s="123" t="s">
        <v>4787</v>
      </c>
      <c r="R50" s="54" t="s">
        <v>4233</v>
      </c>
      <c r="S50" s="58">
        <v>1</v>
      </c>
      <c r="T50">
        <v>2</v>
      </c>
    </row>
    <row r="51" spans="10:20">
      <c r="J51" s="123" t="s">
        <v>4788</v>
      </c>
      <c r="R51" s="54" t="s">
        <v>4242</v>
      </c>
      <c r="S51" s="58">
        <v>1</v>
      </c>
      <c r="T51">
        <v>2</v>
      </c>
    </row>
    <row r="52" spans="10:20">
      <c r="J52" s="123" t="s">
        <v>4789</v>
      </c>
      <c r="R52" s="54" t="s">
        <v>4236</v>
      </c>
      <c r="S52" s="58">
        <v>1</v>
      </c>
      <c r="T52">
        <v>2</v>
      </c>
    </row>
    <row r="53" spans="10:20">
      <c r="J53" s="123" t="s">
        <v>4790</v>
      </c>
      <c r="R53" s="54" t="s">
        <v>4243</v>
      </c>
      <c r="S53" s="58">
        <v>1</v>
      </c>
      <c r="T53">
        <v>2</v>
      </c>
    </row>
    <row r="54" spans="10:20">
      <c r="J54" s="123" t="s">
        <v>4791</v>
      </c>
      <c r="R54" s="54" t="s">
        <v>4244</v>
      </c>
      <c r="S54" s="58">
        <v>1</v>
      </c>
      <c r="T54">
        <v>2</v>
      </c>
    </row>
    <row r="55" spans="10:20">
      <c r="J55" s="124" t="s">
        <v>4792</v>
      </c>
      <c r="R55" s="54" t="s">
        <v>4238</v>
      </c>
      <c r="S55" s="58">
        <v>1</v>
      </c>
      <c r="T55">
        <v>2</v>
      </c>
    </row>
    <row r="56" spans="10:20">
      <c r="J56" s="124" t="s">
        <v>4793</v>
      </c>
      <c r="R56" s="54" t="s">
        <v>4245</v>
      </c>
      <c r="S56" s="58">
        <v>1</v>
      </c>
      <c r="T56">
        <v>2</v>
      </c>
    </row>
    <row r="57" spans="10:20">
      <c r="J57" s="124" t="s">
        <v>4794</v>
      </c>
      <c r="Q57" t="s">
        <v>5147</v>
      </c>
      <c r="R57" s="54" t="s">
        <v>4249</v>
      </c>
      <c r="S57" s="58">
        <v>1</v>
      </c>
      <c r="T57">
        <v>2</v>
      </c>
    </row>
    <row r="58" spans="10:20">
      <c r="J58" s="124" t="s">
        <v>4795</v>
      </c>
      <c r="R58" s="54" t="s">
        <v>4220</v>
      </c>
      <c r="S58" s="58">
        <v>1</v>
      </c>
      <c r="T58">
        <v>2</v>
      </c>
    </row>
    <row r="59" spans="10:20">
      <c r="J59" s="124" t="s">
        <v>4796</v>
      </c>
      <c r="R59" s="54" t="s">
        <v>4250</v>
      </c>
      <c r="S59" s="58">
        <v>1</v>
      </c>
      <c r="T59">
        <v>2</v>
      </c>
    </row>
    <row r="60" spans="10:20">
      <c r="J60" s="123" t="s">
        <v>4797</v>
      </c>
      <c r="R60" s="54" t="s">
        <v>4251</v>
      </c>
      <c r="S60" s="58">
        <v>1</v>
      </c>
      <c r="T60">
        <v>2</v>
      </c>
    </row>
    <row r="61" spans="10:20">
      <c r="J61" s="123" t="s">
        <v>4798</v>
      </c>
      <c r="R61" s="54" t="s">
        <v>4252</v>
      </c>
      <c r="S61" s="58">
        <v>1</v>
      </c>
      <c r="T61">
        <v>2</v>
      </c>
    </row>
    <row r="62" spans="10:20">
      <c r="J62" s="123" t="s">
        <v>4799</v>
      </c>
      <c r="R62" s="54" t="s">
        <v>4253</v>
      </c>
      <c r="S62" s="58">
        <v>1</v>
      </c>
      <c r="T62">
        <v>2</v>
      </c>
    </row>
    <row r="63" spans="10:20">
      <c r="J63" s="123" t="s">
        <v>4800</v>
      </c>
      <c r="R63" s="58" t="s">
        <v>5145</v>
      </c>
      <c r="S63" s="58">
        <v>1</v>
      </c>
      <c r="T63">
        <v>2</v>
      </c>
    </row>
    <row r="64" spans="10:20">
      <c r="J64" s="124" t="s">
        <v>4801</v>
      </c>
      <c r="R64" s="54" t="s">
        <v>4254</v>
      </c>
      <c r="S64" s="58">
        <v>1</v>
      </c>
      <c r="T64">
        <v>2</v>
      </c>
    </row>
    <row r="65" spans="10:20">
      <c r="J65" s="124" t="s">
        <v>4802</v>
      </c>
      <c r="R65" s="54" t="s">
        <v>4255</v>
      </c>
      <c r="S65" s="58">
        <v>1</v>
      </c>
      <c r="T65">
        <v>2</v>
      </c>
    </row>
    <row r="66" spans="10:20">
      <c r="J66" s="124" t="s">
        <v>4803</v>
      </c>
      <c r="R66" s="54" t="s">
        <v>4256</v>
      </c>
      <c r="S66" s="58">
        <v>1</v>
      </c>
      <c r="T66">
        <v>2</v>
      </c>
    </row>
    <row r="67" spans="10:20">
      <c r="J67" s="124" t="s">
        <v>4804</v>
      </c>
      <c r="R67" s="54" t="s">
        <v>4257</v>
      </c>
      <c r="S67" s="58">
        <v>1</v>
      </c>
      <c r="T67">
        <v>2</v>
      </c>
    </row>
    <row r="68" spans="10:20">
      <c r="J68" s="124" t="s">
        <v>4805</v>
      </c>
      <c r="R68" s="54" t="s">
        <v>4259</v>
      </c>
      <c r="S68" s="58">
        <v>1</v>
      </c>
      <c r="T68">
        <v>2</v>
      </c>
    </row>
    <row r="69" spans="10:20">
      <c r="J69" s="124" t="s">
        <v>4806</v>
      </c>
      <c r="R69" s="54" t="s">
        <v>4220</v>
      </c>
      <c r="S69" s="58">
        <v>1</v>
      </c>
      <c r="T69">
        <v>2</v>
      </c>
    </row>
    <row r="70" spans="10:20">
      <c r="J70" s="124" t="s">
        <v>4807</v>
      </c>
      <c r="R70" s="54" t="s">
        <v>4250</v>
      </c>
      <c r="S70" s="58">
        <v>1</v>
      </c>
      <c r="T70">
        <v>2</v>
      </c>
    </row>
    <row r="71" spans="10:20">
      <c r="J71" s="123" t="s">
        <v>4808</v>
      </c>
      <c r="R71" s="54" t="s">
        <v>4260</v>
      </c>
      <c r="S71" s="58">
        <v>1</v>
      </c>
      <c r="T71">
        <v>2</v>
      </c>
    </row>
    <row r="72" spans="10:20">
      <c r="R72" s="54" t="s">
        <v>4261</v>
      </c>
      <c r="S72" s="58">
        <v>1</v>
      </c>
      <c r="T72">
        <v>2</v>
      </c>
    </row>
    <row r="73" spans="10:20">
      <c r="R73" s="54" t="s">
        <v>4262</v>
      </c>
      <c r="S73" s="58">
        <v>1</v>
      </c>
      <c r="T73">
        <v>2</v>
      </c>
    </row>
    <row r="74" spans="10:20">
      <c r="R74" s="54" t="s">
        <v>4263</v>
      </c>
      <c r="S74" s="58">
        <v>1</v>
      </c>
      <c r="T74">
        <v>2</v>
      </c>
    </row>
    <row r="75" spans="10:20">
      <c r="R75" s="54" t="s">
        <v>4252</v>
      </c>
      <c r="S75" s="58">
        <v>1</v>
      </c>
      <c r="T75">
        <v>2</v>
      </c>
    </row>
    <row r="76" spans="10:20">
      <c r="R76" s="54" t="s">
        <v>4253</v>
      </c>
      <c r="S76" s="58">
        <v>1</v>
      </c>
      <c r="T76">
        <v>2</v>
      </c>
    </row>
    <row r="77" spans="10:20">
      <c r="R77" s="54" t="s">
        <v>4264</v>
      </c>
      <c r="S77" s="58">
        <v>1</v>
      </c>
      <c r="T77">
        <v>2</v>
      </c>
    </row>
    <row r="78" spans="10:20">
      <c r="R78" s="54" t="s">
        <v>4265</v>
      </c>
      <c r="S78" s="58">
        <v>1</v>
      </c>
      <c r="T78">
        <v>2</v>
      </c>
    </row>
    <row r="79" spans="10:20">
      <c r="R79" s="54" t="s">
        <v>4255</v>
      </c>
      <c r="S79" s="58">
        <v>1</v>
      </c>
      <c r="T79">
        <v>2</v>
      </c>
    </row>
    <row r="80" spans="10:20">
      <c r="R80" s="54" t="s">
        <v>4256</v>
      </c>
      <c r="S80" s="58">
        <v>1</v>
      </c>
      <c r="T80">
        <v>2</v>
      </c>
    </row>
    <row r="81" spans="18:20">
      <c r="R81" s="54" t="s">
        <v>4257</v>
      </c>
      <c r="S81" s="58">
        <v>1</v>
      </c>
      <c r="T81">
        <v>2</v>
      </c>
    </row>
    <row r="82" spans="18:20">
      <c r="R82" s="54" t="s">
        <v>4266</v>
      </c>
      <c r="S82" s="58">
        <v>1</v>
      </c>
      <c r="T82">
        <v>2</v>
      </c>
    </row>
    <row r="83" spans="18:20">
      <c r="R83" s="54" t="s">
        <v>4267</v>
      </c>
      <c r="S83" s="58">
        <v>1</v>
      </c>
      <c r="T83">
        <v>2</v>
      </c>
    </row>
    <row r="84" spans="18:20">
      <c r="R84" s="54" t="s">
        <v>4268</v>
      </c>
      <c r="S84" s="58">
        <v>1</v>
      </c>
      <c r="T84">
        <v>2</v>
      </c>
    </row>
    <row r="85" spans="18:20">
      <c r="R85" s="54" t="s">
        <v>4269</v>
      </c>
      <c r="S85" s="58">
        <v>1</v>
      </c>
      <c r="T85">
        <v>2</v>
      </c>
    </row>
    <row r="86" spans="18:20">
      <c r="R86" s="54" t="s">
        <v>4259</v>
      </c>
      <c r="S86" s="58">
        <v>1</v>
      </c>
      <c r="T86">
        <v>2</v>
      </c>
    </row>
    <row r="87" spans="18:20">
      <c r="R87" s="54" t="s">
        <v>4271</v>
      </c>
      <c r="S87" s="58">
        <v>1</v>
      </c>
      <c r="T87">
        <v>2</v>
      </c>
    </row>
    <row r="88" spans="18:20">
      <c r="R88" s="54" t="s">
        <v>4220</v>
      </c>
      <c r="S88" s="58">
        <v>1</v>
      </c>
      <c r="T88">
        <v>2</v>
      </c>
    </row>
    <row r="89" spans="18:20">
      <c r="R89" s="54" t="s">
        <v>4250</v>
      </c>
      <c r="S89" s="58">
        <v>1</v>
      </c>
      <c r="T89">
        <v>2</v>
      </c>
    </row>
    <row r="90" spans="18:20">
      <c r="R90" s="54" t="s">
        <v>4261</v>
      </c>
      <c r="S90" s="58">
        <v>1</v>
      </c>
      <c r="T90">
        <v>2</v>
      </c>
    </row>
    <row r="91" spans="18:20">
      <c r="R91" s="54" t="s">
        <v>4262</v>
      </c>
      <c r="S91" s="58">
        <v>1</v>
      </c>
      <c r="T91">
        <v>2</v>
      </c>
    </row>
    <row r="92" spans="18:20">
      <c r="R92" s="54" t="s">
        <v>4272</v>
      </c>
      <c r="S92" s="58">
        <v>1</v>
      </c>
      <c r="T92">
        <v>2</v>
      </c>
    </row>
    <row r="93" spans="18:20">
      <c r="R93" s="54" t="s">
        <v>4273</v>
      </c>
      <c r="S93" s="58">
        <v>1</v>
      </c>
      <c r="T93">
        <v>2</v>
      </c>
    </row>
    <row r="94" spans="18:20">
      <c r="R94" s="54" t="s">
        <v>4274</v>
      </c>
      <c r="S94" s="58">
        <v>1</v>
      </c>
      <c r="T94">
        <v>2</v>
      </c>
    </row>
    <row r="95" spans="18:20">
      <c r="R95" s="54" t="s">
        <v>4260</v>
      </c>
      <c r="S95" s="58">
        <v>1</v>
      </c>
      <c r="T95">
        <v>2</v>
      </c>
    </row>
    <row r="96" spans="18:20">
      <c r="R96" s="54" t="s">
        <v>4275</v>
      </c>
      <c r="S96" s="58">
        <v>1</v>
      </c>
      <c r="T96">
        <v>2</v>
      </c>
    </row>
    <row r="97" spans="18:20">
      <c r="R97" s="54" t="s">
        <v>4263</v>
      </c>
      <c r="S97" s="58">
        <v>1</v>
      </c>
      <c r="T97">
        <v>2</v>
      </c>
    </row>
    <row r="98" spans="18:20">
      <c r="R98" s="54" t="s">
        <v>4276</v>
      </c>
      <c r="S98" s="58">
        <v>1</v>
      </c>
      <c r="T98">
        <v>2</v>
      </c>
    </row>
    <row r="99" spans="18:20">
      <c r="R99" s="54" t="s">
        <v>4264</v>
      </c>
      <c r="S99" s="58">
        <v>1</v>
      </c>
      <c r="T99">
        <v>2</v>
      </c>
    </row>
    <row r="100" spans="18:20">
      <c r="R100" s="54" t="s">
        <v>4265</v>
      </c>
      <c r="S100" s="58">
        <v>1</v>
      </c>
      <c r="T100">
        <v>2</v>
      </c>
    </row>
    <row r="101" spans="18:20">
      <c r="R101" s="54" t="s">
        <v>4255</v>
      </c>
      <c r="S101" s="58">
        <v>1</v>
      </c>
      <c r="T101">
        <v>2</v>
      </c>
    </row>
    <row r="102" spans="18:20">
      <c r="R102" s="54" t="s">
        <v>4256</v>
      </c>
      <c r="S102" s="58">
        <v>1</v>
      </c>
      <c r="T102">
        <v>2</v>
      </c>
    </row>
    <row r="103" spans="18:20">
      <c r="R103" s="54" t="s">
        <v>4257</v>
      </c>
      <c r="S103" s="58">
        <v>1</v>
      </c>
      <c r="T103">
        <v>2</v>
      </c>
    </row>
    <row r="104" spans="18:20">
      <c r="R104" s="54" t="s">
        <v>4266</v>
      </c>
      <c r="S104" s="58">
        <v>1</v>
      </c>
      <c r="T104">
        <v>2</v>
      </c>
    </row>
    <row r="105" spans="18:20">
      <c r="R105" s="54" t="s">
        <v>4267</v>
      </c>
      <c r="S105" s="58">
        <v>1</v>
      </c>
      <c r="T105">
        <v>2</v>
      </c>
    </row>
    <row r="106" spans="18:20">
      <c r="R106" s="54" t="s">
        <v>4268</v>
      </c>
      <c r="S106" s="58">
        <v>1</v>
      </c>
      <c r="T106">
        <v>2</v>
      </c>
    </row>
    <row r="107" spans="18:20">
      <c r="R107" s="54" t="s">
        <v>4269</v>
      </c>
      <c r="S107" s="58">
        <v>1</v>
      </c>
      <c r="T107">
        <v>2</v>
      </c>
    </row>
    <row r="108" spans="18:20">
      <c r="R108" s="54" t="s">
        <v>4286</v>
      </c>
      <c r="S108" s="58">
        <v>1</v>
      </c>
      <c r="T108">
        <v>3</v>
      </c>
    </row>
    <row r="109" spans="18:20">
      <c r="R109" s="54" t="s">
        <v>4287</v>
      </c>
      <c r="S109" s="58">
        <v>1</v>
      </c>
      <c r="T109">
        <v>3</v>
      </c>
    </row>
    <row r="110" spans="18:20">
      <c r="R110" s="54" t="s">
        <v>4288</v>
      </c>
      <c r="S110" s="58">
        <v>1</v>
      </c>
      <c r="T110">
        <v>3</v>
      </c>
    </row>
    <row r="111" spans="18:20">
      <c r="R111" s="54" t="s">
        <v>4289</v>
      </c>
      <c r="S111" s="58">
        <v>1</v>
      </c>
      <c r="T111">
        <v>3</v>
      </c>
    </row>
    <row r="112" spans="18:20">
      <c r="R112" s="54" t="s">
        <v>4290</v>
      </c>
      <c r="S112" s="58">
        <v>1</v>
      </c>
      <c r="T112">
        <v>3</v>
      </c>
    </row>
    <row r="117" spans="17:20">
      <c r="Q117" s="54"/>
      <c r="R117" s="54" t="s">
        <v>3450</v>
      </c>
      <c r="S117" t="s">
        <v>3611</v>
      </c>
      <c r="T117" t="s">
        <v>3612</v>
      </c>
    </row>
    <row r="118" spans="17:20">
      <c r="Q118" s="54" t="s">
        <v>3447</v>
      </c>
      <c r="R118" s="54" t="s">
        <v>4189</v>
      </c>
      <c r="S118">
        <v>1</v>
      </c>
      <c r="T118">
        <v>1</v>
      </c>
    </row>
    <row r="119" spans="17:20">
      <c r="Q119" s="54" t="s">
        <v>5130</v>
      </c>
      <c r="R119" s="54" t="s">
        <v>4190</v>
      </c>
      <c r="S119">
        <v>2</v>
      </c>
      <c r="T119">
        <v>1</v>
      </c>
    </row>
    <row r="120" spans="17:20">
      <c r="Q120" s="54" t="s">
        <v>3448</v>
      </c>
      <c r="R120" s="54" t="s">
        <v>4191</v>
      </c>
      <c r="S120">
        <v>3</v>
      </c>
      <c r="T120">
        <v>2</v>
      </c>
    </row>
    <row r="121" spans="17:20">
      <c r="Q121" s="54" t="s">
        <v>4216</v>
      </c>
      <c r="R121" s="54" t="s">
        <v>4291</v>
      </c>
      <c r="S121">
        <v>0.1</v>
      </c>
      <c r="T121">
        <v>0</v>
      </c>
    </row>
    <row r="122" spans="17:20">
      <c r="Q122" s="54" t="s">
        <v>4282</v>
      </c>
      <c r="R122" s="54" t="s">
        <v>4291</v>
      </c>
      <c r="S122">
        <v>0.1</v>
      </c>
      <c r="T122">
        <v>0</v>
      </c>
    </row>
    <row r="123" spans="17:20">
      <c r="Q123" s="54" t="s">
        <v>4283</v>
      </c>
      <c r="R123" s="54" t="s">
        <v>4291</v>
      </c>
      <c r="S123">
        <v>0.1</v>
      </c>
      <c r="T123">
        <v>0</v>
      </c>
    </row>
    <row r="124" spans="17:20">
      <c r="Q124" s="54" t="s">
        <v>4284</v>
      </c>
      <c r="R124" s="54" t="s">
        <v>4291</v>
      </c>
      <c r="S124">
        <v>0.1</v>
      </c>
      <c r="T124">
        <v>0</v>
      </c>
    </row>
    <row r="125" spans="17:20">
      <c r="Q125" s="54" t="s">
        <v>4258</v>
      </c>
      <c r="R125" s="54" t="s">
        <v>4291</v>
      </c>
      <c r="S125">
        <v>0.1</v>
      </c>
      <c r="T125">
        <v>0</v>
      </c>
    </row>
    <row r="126" spans="17:20">
      <c r="Q126" s="54" t="s">
        <v>4270</v>
      </c>
      <c r="R126" s="54" t="s">
        <v>4291</v>
      </c>
      <c r="S126">
        <v>0.1</v>
      </c>
      <c r="T126">
        <v>0</v>
      </c>
    </row>
    <row r="127" spans="17:20">
      <c r="Q127" s="54" t="s">
        <v>4285</v>
      </c>
      <c r="R127" s="54" t="s">
        <v>4292</v>
      </c>
      <c r="S127">
        <v>0.1</v>
      </c>
      <c r="T127">
        <v>0</v>
      </c>
    </row>
  </sheetData>
  <mergeCells count="9">
    <mergeCell ref="M1:O1"/>
    <mergeCell ref="AR9:BP9"/>
    <mergeCell ref="AR10:BP10"/>
    <mergeCell ref="AR11:BP11"/>
    <mergeCell ref="AR5:BP5"/>
    <mergeCell ref="AR4:BP4"/>
    <mergeCell ref="AR6:BP6"/>
    <mergeCell ref="AR7:BP7"/>
    <mergeCell ref="AR8:BP8"/>
  </mergeCells>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524"/>
  <sheetViews>
    <sheetView zoomScale="85" zoomScaleNormal="85" workbookViewId="0"/>
  </sheetViews>
  <sheetFormatPr defaultRowHeight="13.5"/>
  <cols>
    <col min="1" max="1" width="9.75" customWidth="1"/>
    <col min="2" max="2" width="30.5" customWidth="1"/>
    <col min="3" max="3" width="11.5" customWidth="1"/>
    <col min="4" max="4" width="19.125" customWidth="1"/>
    <col min="6" max="6" width="23.625" customWidth="1"/>
    <col min="7" max="7" width="15.125" customWidth="1"/>
    <col min="8" max="8" width="17.5" customWidth="1"/>
    <col min="96" max="114" width="9" style="125"/>
  </cols>
  <sheetData>
    <row r="1" spans="1:20" customFormat="1">
      <c r="A1" s="14" t="s">
        <v>2119</v>
      </c>
      <c r="B1" s="14" t="s">
        <v>1654</v>
      </c>
      <c r="C1" s="14" t="s">
        <v>2120</v>
      </c>
      <c r="D1" s="14" t="s">
        <v>1655</v>
      </c>
      <c r="E1" s="14" t="s">
        <v>1656</v>
      </c>
      <c r="F1" s="14" t="s">
        <v>1657</v>
      </c>
      <c r="G1" s="14" t="s">
        <v>1658</v>
      </c>
      <c r="H1" s="14" t="s">
        <v>2121</v>
      </c>
      <c r="I1" s="14" t="s">
        <v>2122</v>
      </c>
      <c r="J1" s="14" t="s">
        <v>2123</v>
      </c>
      <c r="K1" s="14" t="s">
        <v>2124</v>
      </c>
      <c r="L1" s="14" t="s">
        <v>2125</v>
      </c>
      <c r="M1" s="14" t="s">
        <v>2126</v>
      </c>
      <c r="N1" s="14" t="s">
        <v>2127</v>
      </c>
      <c r="O1" s="14" t="s">
        <v>2128</v>
      </c>
      <c r="P1" s="14" t="s">
        <v>2129</v>
      </c>
      <c r="Q1" s="14" t="s">
        <v>1659</v>
      </c>
      <c r="R1" s="14" t="s">
        <v>2967</v>
      </c>
      <c r="S1" s="14" t="s">
        <v>2968</v>
      </c>
      <c r="T1" s="14" t="s">
        <v>1660</v>
      </c>
    </row>
    <row r="2" spans="1:20" customFormat="1">
      <c r="A2" s="16" t="s">
        <v>2118</v>
      </c>
      <c r="B2" s="16" t="s">
        <v>2969</v>
      </c>
      <c r="C2" s="16" t="s">
        <v>2130</v>
      </c>
      <c r="D2" s="16" t="s">
        <v>1662</v>
      </c>
      <c r="E2" s="16" t="s">
        <v>1663</v>
      </c>
      <c r="F2" s="16" t="s">
        <v>1664</v>
      </c>
      <c r="G2" s="16" t="s">
        <v>1665</v>
      </c>
      <c r="H2" s="16" t="s">
        <v>1666</v>
      </c>
      <c r="I2" s="16" t="s">
        <v>1667</v>
      </c>
      <c r="J2" s="16" t="s">
        <v>1668</v>
      </c>
      <c r="K2" s="16" t="s">
        <v>1669</v>
      </c>
      <c r="L2" s="16" t="s">
        <v>1670</v>
      </c>
      <c r="M2" s="16" t="s">
        <v>1671</v>
      </c>
      <c r="N2" s="16" t="s">
        <v>1672</v>
      </c>
      <c r="O2" s="16" t="s">
        <v>1673</v>
      </c>
      <c r="P2" s="16" t="s">
        <v>70</v>
      </c>
      <c r="Q2" s="16" t="s">
        <v>1674</v>
      </c>
      <c r="R2" s="16" t="s">
        <v>1675</v>
      </c>
      <c r="S2" s="16" t="s">
        <v>1676</v>
      </c>
      <c r="T2" s="16" t="s">
        <v>1677</v>
      </c>
    </row>
    <row r="3" spans="1:20" customFormat="1">
      <c r="A3" s="16" t="s">
        <v>1678</v>
      </c>
      <c r="B3" s="16" t="s">
        <v>1679</v>
      </c>
      <c r="C3" s="16"/>
      <c r="D3" s="16" t="s">
        <v>2970</v>
      </c>
      <c r="E3" s="16" t="s">
        <v>1680</v>
      </c>
      <c r="F3" s="16" t="s">
        <v>1681</v>
      </c>
      <c r="G3" s="16" t="s">
        <v>1682</v>
      </c>
      <c r="H3" s="16" t="s">
        <v>1683</v>
      </c>
      <c r="I3" s="16" t="s">
        <v>1684</v>
      </c>
      <c r="J3" s="16" t="s">
        <v>1685</v>
      </c>
      <c r="K3" s="16" t="s">
        <v>1686</v>
      </c>
      <c r="L3" s="16" t="s">
        <v>2971</v>
      </c>
      <c r="M3" s="16" t="s">
        <v>1687</v>
      </c>
      <c r="N3" s="16" t="s">
        <v>1688</v>
      </c>
      <c r="O3" s="16" t="s">
        <v>2131</v>
      </c>
      <c r="P3" s="16" t="s">
        <v>1689</v>
      </c>
      <c r="Q3" s="16" t="s">
        <v>2972</v>
      </c>
      <c r="R3" s="16" t="s">
        <v>1690</v>
      </c>
      <c r="S3" s="16" t="s">
        <v>1691</v>
      </c>
      <c r="T3" s="16"/>
    </row>
    <row r="4" spans="1:20" customFormat="1">
      <c r="A4" s="16"/>
      <c r="B4" s="16"/>
      <c r="C4" s="16"/>
      <c r="D4" s="16" t="s">
        <v>1692</v>
      </c>
      <c r="E4" s="16" t="s">
        <v>1693</v>
      </c>
      <c r="F4" s="16" t="s">
        <v>1694</v>
      </c>
      <c r="G4" s="16" t="s">
        <v>1695</v>
      </c>
      <c r="H4" s="16" t="s">
        <v>1696</v>
      </c>
      <c r="I4" s="16" t="s">
        <v>1697</v>
      </c>
      <c r="J4" s="16" t="s">
        <v>2132</v>
      </c>
      <c r="K4" s="16" t="s">
        <v>1698</v>
      </c>
      <c r="L4" s="16" t="s">
        <v>1699</v>
      </c>
      <c r="M4" s="16" t="s">
        <v>1700</v>
      </c>
      <c r="N4" s="16" t="s">
        <v>1701</v>
      </c>
      <c r="O4" s="16"/>
      <c r="P4" s="16" t="s">
        <v>1702</v>
      </c>
      <c r="Q4" s="16"/>
      <c r="R4" s="16" t="s">
        <v>2973</v>
      </c>
      <c r="S4" s="16"/>
      <c r="T4" s="16"/>
    </row>
    <row r="5" spans="1:20" customFormat="1">
      <c r="A5" s="16"/>
      <c r="B5" s="16"/>
      <c r="C5" s="16"/>
      <c r="D5" s="16"/>
      <c r="E5" s="16" t="s">
        <v>2974</v>
      </c>
      <c r="F5" s="16" t="s">
        <v>1703</v>
      </c>
      <c r="G5" s="16" t="s">
        <v>1704</v>
      </c>
      <c r="H5" s="16" t="s">
        <v>1705</v>
      </c>
      <c r="I5" s="16" t="s">
        <v>2133</v>
      </c>
      <c r="J5" s="16" t="s">
        <v>2134</v>
      </c>
      <c r="K5" s="16"/>
      <c r="L5" s="16" t="s">
        <v>2975</v>
      </c>
      <c r="M5" s="16"/>
      <c r="N5" s="16"/>
      <c r="O5" s="16"/>
      <c r="P5" s="16"/>
      <c r="Q5" s="16"/>
      <c r="R5" s="16" t="s">
        <v>1706</v>
      </c>
      <c r="S5" s="16"/>
      <c r="T5" s="16"/>
    </row>
    <row r="6" spans="1:20" customFormat="1">
      <c r="A6" s="16"/>
      <c r="B6" s="16"/>
      <c r="C6" s="16"/>
      <c r="D6" s="16"/>
      <c r="E6" s="16" t="s">
        <v>1707</v>
      </c>
      <c r="F6" s="16"/>
      <c r="G6" s="16" t="s">
        <v>1708</v>
      </c>
      <c r="H6" s="16" t="s">
        <v>1709</v>
      </c>
      <c r="I6" s="16" t="s">
        <v>1710</v>
      </c>
      <c r="J6" s="16" t="s">
        <v>1711</v>
      </c>
      <c r="K6" s="16"/>
      <c r="L6" s="16"/>
      <c r="M6" s="16"/>
      <c r="N6" s="16"/>
      <c r="O6" s="16"/>
      <c r="P6" s="16"/>
      <c r="Q6" s="16"/>
      <c r="R6" s="16" t="s">
        <v>1712</v>
      </c>
      <c r="S6" s="16"/>
      <c r="T6" s="16"/>
    </row>
    <row r="7" spans="1:20" customFormat="1">
      <c r="A7" s="16"/>
      <c r="B7" s="16"/>
      <c r="C7" s="16"/>
      <c r="D7" s="16"/>
      <c r="E7" s="16" t="s">
        <v>1713</v>
      </c>
      <c r="F7" s="16"/>
      <c r="G7" s="16"/>
      <c r="H7" s="16" t="s">
        <v>1714</v>
      </c>
      <c r="I7" s="16" t="s">
        <v>1715</v>
      </c>
      <c r="J7" s="16" t="s">
        <v>2976</v>
      </c>
      <c r="K7" s="16"/>
      <c r="L7" s="16"/>
      <c r="M7" s="16"/>
      <c r="N7" s="16"/>
      <c r="O7" s="16"/>
      <c r="P7" s="16"/>
      <c r="Q7" s="16"/>
      <c r="R7" s="16" t="s">
        <v>1716</v>
      </c>
      <c r="S7" s="16"/>
      <c r="T7" s="16"/>
    </row>
    <row r="8" spans="1:20" customFormat="1">
      <c r="A8" s="16"/>
      <c r="B8" s="16"/>
      <c r="C8" s="16"/>
      <c r="D8" s="16"/>
      <c r="E8" s="16" t="s">
        <v>1717</v>
      </c>
      <c r="F8" s="16"/>
      <c r="G8" s="16"/>
      <c r="H8" s="16" t="s">
        <v>1718</v>
      </c>
      <c r="I8" s="16" t="s">
        <v>1719</v>
      </c>
      <c r="J8" s="16"/>
      <c r="K8" s="16"/>
      <c r="L8" s="16"/>
      <c r="M8" s="16"/>
      <c r="N8" s="16"/>
      <c r="O8" s="16"/>
      <c r="P8" s="16"/>
      <c r="Q8" s="16"/>
      <c r="R8" s="16" t="s">
        <v>1720</v>
      </c>
      <c r="S8" s="16"/>
      <c r="T8" s="16"/>
    </row>
    <row r="9" spans="1:20" customFormat="1">
      <c r="A9" s="16"/>
      <c r="B9" s="16"/>
      <c r="C9" s="16"/>
      <c r="D9" s="16"/>
      <c r="E9" s="16" t="s">
        <v>1721</v>
      </c>
      <c r="F9" s="16"/>
      <c r="G9" s="16"/>
      <c r="H9" s="16" t="s">
        <v>2977</v>
      </c>
      <c r="I9" s="16" t="s">
        <v>1723</v>
      </c>
      <c r="J9" s="16"/>
      <c r="K9" s="16"/>
      <c r="L9" s="16"/>
      <c r="M9" s="16"/>
      <c r="N9" s="16"/>
      <c r="O9" s="16"/>
      <c r="P9" s="16"/>
      <c r="Q9" s="16"/>
      <c r="R9" s="16" t="s">
        <v>1724</v>
      </c>
      <c r="S9" s="16"/>
      <c r="T9" s="16"/>
    </row>
    <row r="10" spans="1:20" customFormat="1">
      <c r="A10" s="16"/>
      <c r="B10" s="16"/>
      <c r="C10" s="16"/>
      <c r="D10" s="16"/>
      <c r="E10" s="16" t="s">
        <v>1725</v>
      </c>
      <c r="F10" s="16"/>
      <c r="G10" s="16"/>
      <c r="H10" s="16"/>
      <c r="I10" s="16" t="s">
        <v>1726</v>
      </c>
      <c r="J10" s="16"/>
      <c r="K10" s="16"/>
      <c r="L10" s="16"/>
      <c r="M10" s="16"/>
      <c r="N10" s="16"/>
      <c r="O10" s="16"/>
      <c r="P10" s="16"/>
      <c r="Q10" s="16"/>
      <c r="R10" s="16" t="s">
        <v>1727</v>
      </c>
      <c r="S10" s="16"/>
      <c r="T10" s="16"/>
    </row>
    <row r="11" spans="1:20" customFormat="1">
      <c r="A11" s="16"/>
      <c r="B11" s="16"/>
      <c r="C11" s="16"/>
      <c r="D11" s="16"/>
      <c r="E11" s="16" t="s">
        <v>2978</v>
      </c>
      <c r="F11" s="16"/>
      <c r="G11" s="16"/>
      <c r="H11" s="16"/>
      <c r="I11" s="16" t="s">
        <v>1728</v>
      </c>
      <c r="J11" s="16"/>
      <c r="K11" s="16"/>
      <c r="L11" s="16"/>
      <c r="M11" s="16"/>
      <c r="N11" s="16"/>
      <c r="O11" s="16"/>
      <c r="P11" s="16"/>
      <c r="Q11" s="16"/>
      <c r="R11" s="16"/>
      <c r="S11" s="16"/>
      <c r="T11" s="16"/>
    </row>
    <row r="12" spans="1:20" customFormat="1">
      <c r="A12" s="16"/>
      <c r="B12" s="16"/>
      <c r="C12" s="16"/>
      <c r="D12" s="16"/>
      <c r="E12" s="16" t="s">
        <v>1729</v>
      </c>
      <c r="F12" s="16"/>
      <c r="G12" s="16"/>
      <c r="H12" s="16"/>
      <c r="I12" s="16" t="s">
        <v>1730</v>
      </c>
      <c r="J12" s="16"/>
      <c r="K12" s="16"/>
      <c r="L12" s="16"/>
      <c r="M12" s="16"/>
      <c r="N12" s="16"/>
      <c r="O12" s="16"/>
      <c r="P12" s="16"/>
      <c r="Q12" s="16"/>
      <c r="R12" s="16"/>
      <c r="S12" s="16"/>
      <c r="T12" s="16"/>
    </row>
    <row r="13" spans="1:20" customFormat="1">
      <c r="A13" s="16"/>
      <c r="B13" s="16"/>
      <c r="C13" s="16"/>
      <c r="D13" s="16"/>
      <c r="E13" s="16" t="s">
        <v>1731</v>
      </c>
      <c r="F13" s="16"/>
      <c r="G13" s="16"/>
      <c r="H13" s="16"/>
      <c r="I13" s="16" t="s">
        <v>1732</v>
      </c>
      <c r="J13" s="16"/>
      <c r="K13" s="16"/>
      <c r="L13" s="16"/>
      <c r="M13" s="16"/>
      <c r="N13" s="16"/>
      <c r="O13" s="16"/>
      <c r="P13" s="16"/>
      <c r="Q13" s="16"/>
      <c r="R13" s="16"/>
      <c r="S13" s="16"/>
      <c r="T13" s="16"/>
    </row>
    <row r="14" spans="1:20" customFormat="1">
      <c r="A14" s="16"/>
      <c r="B14" s="16"/>
      <c r="C14" s="16"/>
      <c r="D14" s="16"/>
      <c r="E14" s="16" t="s">
        <v>1733</v>
      </c>
      <c r="F14" s="16"/>
      <c r="G14" s="16"/>
      <c r="H14" s="16"/>
      <c r="I14" s="16"/>
      <c r="J14" s="16"/>
      <c r="K14" s="16"/>
      <c r="L14" s="16"/>
      <c r="M14" s="16"/>
      <c r="N14" s="16"/>
      <c r="O14" s="16"/>
      <c r="P14" s="16"/>
      <c r="Q14" s="16"/>
      <c r="R14" s="16"/>
      <c r="S14" s="16"/>
      <c r="T14" s="16"/>
    </row>
    <row r="15" spans="1:20" customFormat="1">
      <c r="A15" s="16"/>
      <c r="B15" s="16"/>
      <c r="C15" s="16"/>
      <c r="D15" s="16"/>
      <c r="E15" s="16" t="s">
        <v>1734</v>
      </c>
      <c r="F15" s="16"/>
      <c r="G15" s="16"/>
      <c r="H15" s="16"/>
      <c r="I15" s="16"/>
      <c r="J15" s="16"/>
      <c r="K15" s="16"/>
      <c r="L15" s="16"/>
      <c r="M15" s="16"/>
      <c r="N15" s="16"/>
      <c r="O15" s="16"/>
      <c r="P15" s="16"/>
      <c r="Q15" s="16"/>
      <c r="R15" s="16"/>
      <c r="S15" s="16"/>
      <c r="T15" s="16"/>
    </row>
    <row r="16" spans="1:20" customFormat="1">
      <c r="A16" s="16"/>
      <c r="B16" s="16"/>
      <c r="C16" s="16"/>
      <c r="D16" s="16"/>
      <c r="E16" s="16" t="s">
        <v>1735</v>
      </c>
      <c r="F16" s="16"/>
      <c r="G16" s="16"/>
      <c r="H16" s="16"/>
      <c r="I16" s="16"/>
      <c r="J16" s="16"/>
      <c r="K16" s="16"/>
      <c r="L16" s="16"/>
      <c r="M16" s="16"/>
      <c r="N16" s="16"/>
      <c r="O16" s="16"/>
      <c r="P16" s="16"/>
      <c r="Q16" s="16"/>
      <c r="R16" s="16"/>
      <c r="S16" s="16"/>
      <c r="T16" s="16"/>
    </row>
    <row r="17" spans="1:101" customFormat="1">
      <c r="A17" s="16"/>
      <c r="B17" s="16"/>
      <c r="C17" s="16"/>
      <c r="D17" s="16"/>
      <c r="E17" s="16" t="s">
        <v>1736</v>
      </c>
      <c r="F17" s="16"/>
      <c r="G17" s="16"/>
      <c r="H17" s="16"/>
      <c r="I17" s="16"/>
      <c r="J17" s="16"/>
      <c r="K17" s="16"/>
      <c r="L17" s="16"/>
      <c r="M17" s="16"/>
      <c r="N17" s="16"/>
      <c r="O17" s="16"/>
      <c r="P17" s="16"/>
      <c r="Q17" s="16"/>
      <c r="R17" s="16"/>
      <c r="S17" s="16"/>
      <c r="T17" s="16"/>
    </row>
    <row r="18" spans="1:101" customFormat="1">
      <c r="A18" s="16"/>
      <c r="B18" s="16"/>
      <c r="C18" s="16"/>
      <c r="D18" s="16"/>
      <c r="E18" s="16" t="s">
        <v>1737</v>
      </c>
      <c r="F18" s="16"/>
      <c r="G18" s="16"/>
      <c r="H18" s="16"/>
      <c r="I18" s="16"/>
      <c r="J18" s="16"/>
      <c r="K18" s="16"/>
      <c r="L18" s="16"/>
      <c r="M18" s="16"/>
      <c r="N18" s="16"/>
      <c r="O18" s="16"/>
      <c r="P18" s="16"/>
      <c r="Q18" s="16"/>
      <c r="R18" s="16"/>
      <c r="S18" s="16"/>
      <c r="T18" s="16"/>
    </row>
    <row r="19" spans="1:101" customFormat="1">
      <c r="A19" s="16"/>
      <c r="B19" s="16"/>
      <c r="C19" s="16"/>
      <c r="D19" s="16"/>
      <c r="E19" s="16" t="s">
        <v>1738</v>
      </c>
      <c r="F19" s="16"/>
      <c r="G19" s="16"/>
      <c r="H19" s="16"/>
      <c r="I19" s="16"/>
      <c r="J19" s="16"/>
      <c r="K19" s="16"/>
      <c r="L19" s="16"/>
      <c r="M19" s="16"/>
      <c r="N19" s="16"/>
      <c r="O19" s="16"/>
      <c r="P19" s="16"/>
      <c r="Q19" s="16"/>
      <c r="R19" s="16"/>
      <c r="S19" s="16"/>
      <c r="T19" s="16"/>
    </row>
    <row r="20" spans="1:101" customFormat="1">
      <c r="A20" s="16"/>
      <c r="B20" s="16"/>
      <c r="C20" s="16"/>
      <c r="D20" s="16"/>
      <c r="E20" s="16" t="s">
        <v>1739</v>
      </c>
      <c r="F20" s="16"/>
      <c r="G20" s="16"/>
      <c r="H20" s="16"/>
      <c r="I20" s="16"/>
      <c r="J20" s="16"/>
      <c r="K20" s="16"/>
      <c r="L20" s="16"/>
      <c r="M20" s="16"/>
      <c r="N20" s="16"/>
      <c r="O20" s="16"/>
      <c r="P20" s="16"/>
      <c r="Q20" s="16"/>
      <c r="R20" s="16"/>
      <c r="S20" s="16"/>
      <c r="T20" s="16"/>
    </row>
    <row r="21" spans="1:101" customFormat="1">
      <c r="A21" s="16"/>
      <c r="B21" s="16"/>
      <c r="C21" s="16"/>
      <c r="D21" s="16"/>
      <c r="E21" s="16" t="s">
        <v>1740</v>
      </c>
      <c r="F21" s="16"/>
      <c r="G21" s="16"/>
      <c r="H21" s="16"/>
      <c r="I21" s="16"/>
      <c r="J21" s="16"/>
      <c r="K21" s="16"/>
      <c r="L21" s="16"/>
      <c r="M21" s="16"/>
      <c r="N21" s="16"/>
      <c r="O21" s="16"/>
      <c r="P21" s="16"/>
      <c r="Q21" s="16"/>
      <c r="R21" s="16"/>
      <c r="S21" s="16"/>
      <c r="T21" s="16"/>
    </row>
    <row r="22" spans="1:101" customFormat="1">
      <c r="A22" s="16"/>
      <c r="B22" s="16"/>
      <c r="C22" s="16"/>
      <c r="D22" s="16"/>
      <c r="E22" s="16" t="s">
        <v>1741</v>
      </c>
      <c r="F22" s="16"/>
      <c r="G22" s="16"/>
      <c r="H22" s="16"/>
      <c r="I22" s="16"/>
      <c r="J22" s="16"/>
      <c r="K22" s="16"/>
      <c r="L22" s="16"/>
      <c r="M22" s="16"/>
      <c r="N22" s="16"/>
      <c r="O22" s="16"/>
      <c r="P22" s="16"/>
      <c r="Q22" s="16"/>
      <c r="R22" s="16"/>
      <c r="S22" s="16"/>
      <c r="T22" s="16"/>
    </row>
    <row r="23" spans="1:101" customFormat="1">
      <c r="A23" s="16"/>
      <c r="B23" s="16"/>
      <c r="C23" s="16"/>
      <c r="D23" s="16"/>
      <c r="E23" s="16" t="s">
        <v>1742</v>
      </c>
      <c r="F23" s="16"/>
      <c r="G23" s="16"/>
      <c r="H23" s="16"/>
      <c r="I23" s="16"/>
      <c r="J23" s="16"/>
      <c r="K23" s="16"/>
      <c r="L23" s="16"/>
      <c r="M23" s="16"/>
      <c r="N23" s="16"/>
      <c r="O23" s="16"/>
      <c r="P23" s="16"/>
      <c r="Q23" s="16"/>
      <c r="R23" s="16"/>
      <c r="S23" s="16"/>
      <c r="T23" s="16"/>
    </row>
    <row r="24" spans="1:101" customFormat="1">
      <c r="A24" s="16"/>
      <c r="B24" s="16"/>
      <c r="C24" s="16"/>
      <c r="D24" s="16"/>
      <c r="E24" s="16" t="s">
        <v>1743</v>
      </c>
      <c r="F24" s="16"/>
      <c r="G24" s="16"/>
      <c r="H24" s="16"/>
      <c r="I24" s="16"/>
      <c r="J24" s="16"/>
      <c r="K24" s="16"/>
      <c r="L24" s="16"/>
      <c r="M24" s="16"/>
      <c r="N24" s="16"/>
      <c r="O24" s="16"/>
      <c r="P24" s="16"/>
      <c r="Q24" s="16"/>
      <c r="R24" s="16"/>
      <c r="S24" s="16"/>
      <c r="T24" s="16"/>
    </row>
    <row r="25" spans="1:101" customFormat="1">
      <c r="A25" s="16"/>
      <c r="B25" s="16"/>
      <c r="C25" s="16"/>
      <c r="D25" s="16"/>
      <c r="E25" s="16" t="s">
        <v>1744</v>
      </c>
      <c r="F25" s="16"/>
      <c r="G25" s="16"/>
      <c r="H25" s="16"/>
      <c r="I25" s="16"/>
      <c r="J25" s="16"/>
      <c r="K25" s="16"/>
      <c r="L25" s="16"/>
      <c r="M25" s="16"/>
      <c r="N25" s="16"/>
      <c r="O25" s="16"/>
      <c r="P25" s="16"/>
      <c r="Q25" s="16"/>
      <c r="R25" s="16"/>
      <c r="S25" s="16"/>
      <c r="T25" s="16"/>
    </row>
    <row r="26" spans="1:101" customFormat="1"/>
    <row r="27" spans="1:101" customFormat="1"/>
    <row r="28" spans="1:101" customFormat="1"/>
    <row r="29" spans="1:101" customFormat="1">
      <c r="A29" s="16" t="s">
        <v>1661</v>
      </c>
      <c r="B29" s="16" t="s">
        <v>1678</v>
      </c>
      <c r="C29" s="16" t="s">
        <v>2969</v>
      </c>
      <c r="D29" s="16" t="s">
        <v>1679</v>
      </c>
      <c r="E29" s="16" t="s">
        <v>2130</v>
      </c>
      <c r="F29" s="16" t="s">
        <v>1662</v>
      </c>
      <c r="G29" s="16" t="s">
        <v>2970</v>
      </c>
      <c r="H29" s="16" t="s">
        <v>1692</v>
      </c>
      <c r="I29" s="16" t="s">
        <v>1663</v>
      </c>
      <c r="J29" s="16" t="s">
        <v>1680</v>
      </c>
      <c r="K29" s="16" t="s">
        <v>1693</v>
      </c>
      <c r="L29" s="16" t="s">
        <v>2974</v>
      </c>
      <c r="M29" s="16" t="s">
        <v>1707</v>
      </c>
      <c r="N29" s="16" t="s">
        <v>1713</v>
      </c>
      <c r="O29" s="16" t="s">
        <v>1717</v>
      </c>
      <c r="P29" s="16" t="s">
        <v>1721</v>
      </c>
      <c r="Q29" s="16" t="s">
        <v>1725</v>
      </c>
      <c r="R29" s="16" t="s">
        <v>2978</v>
      </c>
      <c r="S29" s="16" t="s">
        <v>1729</v>
      </c>
      <c r="T29" s="16" t="s">
        <v>1731</v>
      </c>
      <c r="U29" s="16" t="s">
        <v>1733</v>
      </c>
      <c r="V29" s="16" t="s">
        <v>1734</v>
      </c>
      <c r="W29" s="16" t="s">
        <v>1735</v>
      </c>
      <c r="X29" s="16" t="s">
        <v>1736</v>
      </c>
      <c r="Y29" s="16" t="s">
        <v>1737</v>
      </c>
      <c r="Z29" s="16" t="s">
        <v>1738</v>
      </c>
      <c r="AA29" s="16" t="s">
        <v>1739</v>
      </c>
      <c r="AB29" s="16" t="s">
        <v>1740</v>
      </c>
      <c r="AC29" s="16" t="s">
        <v>1741</v>
      </c>
      <c r="AD29" s="16" t="s">
        <v>1742</v>
      </c>
      <c r="AE29" s="16" t="s">
        <v>1743</v>
      </c>
      <c r="AF29" s="16" t="s">
        <v>1744</v>
      </c>
      <c r="AG29" s="16" t="s">
        <v>1664</v>
      </c>
      <c r="AH29" s="16" t="s">
        <v>1681</v>
      </c>
      <c r="AI29" s="16" t="s">
        <v>1694</v>
      </c>
      <c r="AJ29" s="16" t="s">
        <v>1703</v>
      </c>
      <c r="AK29" s="16" t="s">
        <v>1665</v>
      </c>
      <c r="AL29" s="16" t="s">
        <v>1682</v>
      </c>
      <c r="AM29" s="16" t="s">
        <v>1695</v>
      </c>
      <c r="AN29" s="16" t="s">
        <v>1704</v>
      </c>
      <c r="AO29" s="16" t="s">
        <v>1708</v>
      </c>
      <c r="AP29" s="16" t="s">
        <v>1666</v>
      </c>
      <c r="AQ29" s="16" t="s">
        <v>1683</v>
      </c>
      <c r="AR29" s="16" t="s">
        <v>1696</v>
      </c>
      <c r="AS29" s="16" t="s">
        <v>1705</v>
      </c>
      <c r="AT29" s="16" t="s">
        <v>1709</v>
      </c>
      <c r="AU29" s="16" t="s">
        <v>1714</v>
      </c>
      <c r="AV29" s="16" t="s">
        <v>1718</v>
      </c>
      <c r="AW29" s="16" t="s">
        <v>2977</v>
      </c>
      <c r="AX29" s="16" t="s">
        <v>1667</v>
      </c>
      <c r="AY29" s="16" t="s">
        <v>1684</v>
      </c>
      <c r="AZ29" s="16" t="s">
        <v>1697</v>
      </c>
      <c r="BA29" s="16" t="s">
        <v>2133</v>
      </c>
      <c r="BB29" s="16" t="s">
        <v>1710</v>
      </c>
      <c r="BC29" s="16" t="s">
        <v>1715</v>
      </c>
      <c r="BD29" s="16" t="s">
        <v>1719</v>
      </c>
      <c r="BE29" s="16" t="s">
        <v>1723</v>
      </c>
      <c r="BF29" s="16" t="s">
        <v>1726</v>
      </c>
      <c r="BG29" s="16" t="s">
        <v>1728</v>
      </c>
      <c r="BH29" s="16" t="s">
        <v>1730</v>
      </c>
      <c r="BI29" s="16" t="s">
        <v>1732</v>
      </c>
      <c r="BJ29" s="16" t="s">
        <v>1668</v>
      </c>
      <c r="BK29" s="16" t="s">
        <v>1685</v>
      </c>
      <c r="BL29" s="16" t="s">
        <v>2132</v>
      </c>
      <c r="BM29" s="16" t="s">
        <v>2134</v>
      </c>
      <c r="BN29" s="16" t="s">
        <v>1711</v>
      </c>
      <c r="BO29" s="16" t="s">
        <v>2976</v>
      </c>
      <c r="BP29" s="16" t="s">
        <v>1669</v>
      </c>
      <c r="BQ29" s="16" t="s">
        <v>1686</v>
      </c>
      <c r="BR29" s="16" t="s">
        <v>1698</v>
      </c>
      <c r="BS29" s="16" t="s">
        <v>1670</v>
      </c>
      <c r="BT29" s="16" t="s">
        <v>2971</v>
      </c>
      <c r="BU29" s="16" t="s">
        <v>1699</v>
      </c>
      <c r="BV29" s="16" t="s">
        <v>2975</v>
      </c>
      <c r="BW29" s="16" t="s">
        <v>1671</v>
      </c>
      <c r="BX29" s="16" t="s">
        <v>1687</v>
      </c>
      <c r="BY29" s="16" t="s">
        <v>1700</v>
      </c>
      <c r="BZ29" s="16" t="s">
        <v>1672</v>
      </c>
      <c r="CA29" s="16" t="s">
        <v>1688</v>
      </c>
      <c r="CB29" s="16" t="s">
        <v>1701</v>
      </c>
      <c r="CC29" s="16" t="s">
        <v>1673</v>
      </c>
      <c r="CD29" s="16" t="s">
        <v>2131</v>
      </c>
      <c r="CE29" s="16" t="s">
        <v>70</v>
      </c>
      <c r="CF29" s="16" t="s">
        <v>1689</v>
      </c>
      <c r="CG29" s="16" t="s">
        <v>1702</v>
      </c>
      <c r="CH29" s="16" t="s">
        <v>1674</v>
      </c>
      <c r="CI29" s="16" t="s">
        <v>2972</v>
      </c>
      <c r="CJ29" s="16" t="s">
        <v>1675</v>
      </c>
      <c r="CK29" s="16" t="s">
        <v>1690</v>
      </c>
      <c r="CL29" s="16" t="s">
        <v>2973</v>
      </c>
      <c r="CM29" s="16" t="s">
        <v>1706</v>
      </c>
      <c r="CN29" s="16" t="s">
        <v>1712</v>
      </c>
      <c r="CO29" s="16" t="s">
        <v>1716</v>
      </c>
      <c r="CP29" s="16" t="s">
        <v>1720</v>
      </c>
      <c r="CQ29" s="16" t="s">
        <v>1724</v>
      </c>
      <c r="CR29" s="16" t="s">
        <v>1727</v>
      </c>
      <c r="CS29" s="16" t="s">
        <v>1676</v>
      </c>
      <c r="CT29" s="16" t="s">
        <v>1691</v>
      </c>
      <c r="CU29" s="16" t="s">
        <v>1677</v>
      </c>
      <c r="CV29" s="16"/>
      <c r="CW29" s="16"/>
    </row>
    <row r="30" spans="1:101" customFormat="1">
      <c r="A30" s="17" t="s">
        <v>2979</v>
      </c>
      <c r="B30" s="18" t="s">
        <v>2980</v>
      </c>
      <c r="C30" s="18" t="s">
        <v>2981</v>
      </c>
      <c r="D30" s="18" t="s">
        <v>2982</v>
      </c>
      <c r="E30" s="18" t="s">
        <v>2983</v>
      </c>
      <c r="F30" s="18" t="s">
        <v>2984</v>
      </c>
      <c r="G30" s="18" t="s">
        <v>2985</v>
      </c>
      <c r="H30" s="18" t="s">
        <v>2986</v>
      </c>
      <c r="I30" s="18" t="s">
        <v>2987</v>
      </c>
      <c r="J30" s="18" t="s">
        <v>2988</v>
      </c>
      <c r="K30" s="18" t="s">
        <v>2989</v>
      </c>
      <c r="L30" s="18" t="s">
        <v>2990</v>
      </c>
      <c r="M30" s="18" t="s">
        <v>2991</v>
      </c>
      <c r="N30" s="18" t="s">
        <v>2992</v>
      </c>
      <c r="O30" s="18" t="s">
        <v>2993</v>
      </c>
      <c r="P30" s="18" t="s">
        <v>2994</v>
      </c>
      <c r="Q30" s="18" t="s">
        <v>2995</v>
      </c>
      <c r="R30" s="18" t="s">
        <v>2996</v>
      </c>
      <c r="S30" s="18" t="s">
        <v>2997</v>
      </c>
      <c r="T30" s="18" t="s">
        <v>2998</v>
      </c>
      <c r="U30" s="18" t="s">
        <v>2999</v>
      </c>
      <c r="V30" s="18" t="s">
        <v>3000</v>
      </c>
      <c r="W30" s="18" t="s">
        <v>3001</v>
      </c>
      <c r="X30" s="18" t="s">
        <v>3002</v>
      </c>
      <c r="Y30" s="18" t="s">
        <v>3003</v>
      </c>
      <c r="Z30" s="18" t="s">
        <v>3004</v>
      </c>
      <c r="AA30" s="18" t="s">
        <v>3005</v>
      </c>
      <c r="AB30" s="18" t="s">
        <v>3006</v>
      </c>
      <c r="AC30" s="18" t="s">
        <v>3007</v>
      </c>
      <c r="AD30" s="18" t="s">
        <v>3008</v>
      </c>
      <c r="AE30" s="18" t="s">
        <v>3009</v>
      </c>
      <c r="AF30" s="18" t="s">
        <v>3010</v>
      </c>
      <c r="AG30" s="18" t="s">
        <v>3011</v>
      </c>
      <c r="AH30" s="18" t="s">
        <v>3012</v>
      </c>
      <c r="AI30" s="18" t="s">
        <v>3013</v>
      </c>
      <c r="AJ30" s="18" t="s">
        <v>3014</v>
      </c>
      <c r="AK30" s="18" t="s">
        <v>3015</v>
      </c>
      <c r="AL30" s="18" t="s">
        <v>3016</v>
      </c>
      <c r="AM30" s="18" t="s">
        <v>3017</v>
      </c>
      <c r="AN30" s="18" t="s">
        <v>3018</v>
      </c>
      <c r="AO30" s="18" t="s">
        <v>3019</v>
      </c>
      <c r="AP30" s="18" t="s">
        <v>3020</v>
      </c>
      <c r="AQ30" s="18" t="s">
        <v>3021</v>
      </c>
      <c r="AR30" s="18" t="s">
        <v>3022</v>
      </c>
      <c r="AS30" s="18" t="s">
        <v>3023</v>
      </c>
      <c r="AT30" s="18" t="s">
        <v>3024</v>
      </c>
      <c r="AU30" s="18" t="s">
        <v>3025</v>
      </c>
      <c r="AV30" s="18" t="s">
        <v>3026</v>
      </c>
      <c r="AW30" s="18" t="s">
        <v>3027</v>
      </c>
      <c r="AX30" s="18" t="s">
        <v>3028</v>
      </c>
      <c r="AY30" s="18" t="s">
        <v>3029</v>
      </c>
      <c r="AZ30" s="18" t="s">
        <v>3030</v>
      </c>
      <c r="BA30" s="18" t="s">
        <v>3031</v>
      </c>
      <c r="BB30" s="18" t="s">
        <v>3032</v>
      </c>
      <c r="BC30" s="18" t="s">
        <v>3033</v>
      </c>
      <c r="BD30" s="18" t="s">
        <v>3034</v>
      </c>
      <c r="BE30" s="18" t="s">
        <v>3035</v>
      </c>
      <c r="BF30" s="18" t="s">
        <v>3036</v>
      </c>
      <c r="BG30" s="18" t="s">
        <v>3037</v>
      </c>
      <c r="BH30" s="18" t="s">
        <v>3038</v>
      </c>
      <c r="BI30" s="18" t="s">
        <v>3039</v>
      </c>
      <c r="BJ30" s="18" t="s">
        <v>3040</v>
      </c>
      <c r="BK30" s="18" t="s">
        <v>3041</v>
      </c>
      <c r="BL30" s="18" t="s">
        <v>3042</v>
      </c>
      <c r="BM30" s="18" t="s">
        <v>3043</v>
      </c>
      <c r="BN30" s="18" t="s">
        <v>3044</v>
      </c>
      <c r="BO30" s="18" t="s">
        <v>3045</v>
      </c>
      <c r="BP30" s="18" t="s">
        <v>3046</v>
      </c>
      <c r="BQ30" s="18" t="s">
        <v>3047</v>
      </c>
      <c r="BR30" s="18" t="s">
        <v>3048</v>
      </c>
      <c r="BS30" s="18" t="s">
        <v>3049</v>
      </c>
      <c r="BT30" s="18" t="s">
        <v>3050</v>
      </c>
      <c r="BU30" s="18" t="s">
        <v>3051</v>
      </c>
      <c r="BV30" s="18" t="s">
        <v>3052</v>
      </c>
      <c r="BW30" s="18" t="s">
        <v>3053</v>
      </c>
      <c r="BX30" s="18" t="s">
        <v>3054</v>
      </c>
      <c r="BY30" s="18" t="s">
        <v>3055</v>
      </c>
      <c r="BZ30" s="18" t="s">
        <v>3056</v>
      </c>
      <c r="CA30" s="18" t="s">
        <v>3057</v>
      </c>
      <c r="CB30" s="18" t="s">
        <v>3058</v>
      </c>
      <c r="CC30" s="18" t="s">
        <v>3059</v>
      </c>
      <c r="CD30" s="18" t="s">
        <v>3060</v>
      </c>
      <c r="CE30" s="18" t="s">
        <v>3061</v>
      </c>
      <c r="CF30" s="18" t="s">
        <v>3062</v>
      </c>
      <c r="CG30" s="18" t="s">
        <v>3063</v>
      </c>
      <c r="CH30" s="18" t="s">
        <v>3064</v>
      </c>
      <c r="CI30" s="18" t="s">
        <v>3065</v>
      </c>
      <c r="CJ30" s="18" t="s">
        <v>3066</v>
      </c>
      <c r="CK30" s="18" t="s">
        <v>3067</v>
      </c>
      <c r="CL30" s="18" t="s">
        <v>3068</v>
      </c>
      <c r="CM30" s="18" t="s">
        <v>3069</v>
      </c>
      <c r="CN30" s="18" t="s">
        <v>3070</v>
      </c>
      <c r="CO30" s="18" t="s">
        <v>1745</v>
      </c>
      <c r="CP30" s="18" t="s">
        <v>1746</v>
      </c>
      <c r="CQ30" s="18" t="s">
        <v>3071</v>
      </c>
      <c r="CR30" s="18" t="s">
        <v>1747</v>
      </c>
      <c r="CS30" s="18" t="s">
        <v>1748</v>
      </c>
      <c r="CT30" s="18" t="s">
        <v>1749</v>
      </c>
      <c r="CU30" s="18" t="s">
        <v>3072</v>
      </c>
      <c r="CV30" s="18"/>
    </row>
    <row r="31" spans="1:101" customFormat="1">
      <c r="A31" s="18" t="s">
        <v>1750</v>
      </c>
      <c r="B31" s="18" t="s">
        <v>1751</v>
      </c>
      <c r="C31" s="18" t="s">
        <v>1752</v>
      </c>
      <c r="D31" s="18" t="s">
        <v>1753</v>
      </c>
      <c r="E31" s="18" t="s">
        <v>1754</v>
      </c>
      <c r="F31" s="18" t="s">
        <v>1755</v>
      </c>
      <c r="G31" s="18" t="s">
        <v>1756</v>
      </c>
      <c r="H31" s="18" t="s">
        <v>1757</v>
      </c>
      <c r="I31" s="18" t="s">
        <v>1758</v>
      </c>
      <c r="J31" s="18" t="s">
        <v>1759</v>
      </c>
      <c r="K31" s="18" t="s">
        <v>2135</v>
      </c>
      <c r="L31" s="18" t="s">
        <v>2136</v>
      </c>
      <c r="M31" s="18" t="s">
        <v>1760</v>
      </c>
      <c r="N31" s="18" t="s">
        <v>1761</v>
      </c>
      <c r="O31" s="18" t="s">
        <v>1762</v>
      </c>
      <c r="P31" s="18" t="s">
        <v>1763</v>
      </c>
      <c r="Q31" s="18" t="s">
        <v>1764</v>
      </c>
      <c r="R31" s="18" t="s">
        <v>1765</v>
      </c>
      <c r="S31" s="18" t="s">
        <v>1766</v>
      </c>
      <c r="T31" s="18" t="s">
        <v>1767</v>
      </c>
      <c r="U31" s="18" t="s">
        <v>1768</v>
      </c>
      <c r="V31" s="18" t="s">
        <v>1769</v>
      </c>
      <c r="W31" s="18" t="s">
        <v>1770</v>
      </c>
      <c r="X31" s="18" t="s">
        <v>1771</v>
      </c>
      <c r="Y31" s="18" t="s">
        <v>1772</v>
      </c>
      <c r="Z31" s="18" t="s">
        <v>3073</v>
      </c>
      <c r="AA31" s="18" t="s">
        <v>1774</v>
      </c>
      <c r="AB31" s="18" t="s">
        <v>1775</v>
      </c>
      <c r="AC31" s="18" t="s">
        <v>1776</v>
      </c>
      <c r="AD31" s="18" t="s">
        <v>1777</v>
      </c>
      <c r="AE31" s="18" t="s">
        <v>1778</v>
      </c>
      <c r="AF31" s="18" t="s">
        <v>1779</v>
      </c>
      <c r="AG31" s="18" t="s">
        <v>3074</v>
      </c>
      <c r="AH31" s="18" t="s">
        <v>3075</v>
      </c>
      <c r="AI31" s="18" t="s">
        <v>3076</v>
      </c>
      <c r="AJ31" s="18" t="s">
        <v>1780</v>
      </c>
      <c r="AK31" s="18" t="s">
        <v>1781</v>
      </c>
      <c r="AL31" s="18" t="s">
        <v>3077</v>
      </c>
      <c r="AM31" s="18" t="s">
        <v>1783</v>
      </c>
      <c r="AN31" s="18" t="s">
        <v>3078</v>
      </c>
      <c r="AO31" s="18" t="s">
        <v>1784</v>
      </c>
      <c r="AP31" s="18" t="s">
        <v>3079</v>
      </c>
      <c r="AQ31" s="18" t="s">
        <v>1785</v>
      </c>
      <c r="AR31" s="18" t="s">
        <v>1786</v>
      </c>
      <c r="AS31" s="18" t="s">
        <v>1787</v>
      </c>
      <c r="AT31" s="18" t="s">
        <v>1788</v>
      </c>
      <c r="AU31" s="18" t="s">
        <v>3080</v>
      </c>
      <c r="AV31" s="18" t="s">
        <v>1790</v>
      </c>
      <c r="AW31" s="18" t="s">
        <v>3081</v>
      </c>
      <c r="AX31" s="18" t="s">
        <v>3082</v>
      </c>
      <c r="AY31" s="18" t="s">
        <v>3083</v>
      </c>
      <c r="AZ31" s="18" t="s">
        <v>1791</v>
      </c>
      <c r="BA31" s="18" t="s">
        <v>1792</v>
      </c>
      <c r="BB31" s="18" t="s">
        <v>1793</v>
      </c>
      <c r="BC31" s="18" t="s">
        <v>1794</v>
      </c>
      <c r="BD31" s="18" t="s">
        <v>2137</v>
      </c>
      <c r="BE31" s="18" t="s">
        <v>1795</v>
      </c>
      <c r="BF31" s="18" t="s">
        <v>1796</v>
      </c>
      <c r="BG31" s="18" t="s">
        <v>1797</v>
      </c>
      <c r="BH31" s="18" t="s">
        <v>1798</v>
      </c>
      <c r="BI31" s="18" t="s">
        <v>1799</v>
      </c>
      <c r="BJ31" s="18" t="s">
        <v>1800</v>
      </c>
      <c r="BK31" s="18" t="s">
        <v>1801</v>
      </c>
      <c r="BL31" s="18" t="s">
        <v>1802</v>
      </c>
      <c r="BM31" s="18" t="s">
        <v>1803</v>
      </c>
      <c r="BN31" s="18" t="s">
        <v>2138</v>
      </c>
      <c r="BO31" s="18" t="s">
        <v>1804</v>
      </c>
      <c r="BP31" s="18" t="s">
        <v>2139</v>
      </c>
      <c r="BQ31" s="18" t="s">
        <v>3084</v>
      </c>
      <c r="BR31" s="18" t="s">
        <v>1805</v>
      </c>
      <c r="BS31" s="18" t="s">
        <v>1806</v>
      </c>
      <c r="BT31" s="18" t="s">
        <v>2140</v>
      </c>
      <c r="BU31" s="18" t="s">
        <v>3085</v>
      </c>
      <c r="BV31" s="18" t="s">
        <v>1807</v>
      </c>
      <c r="BW31" s="18" t="s">
        <v>2141</v>
      </c>
      <c r="BX31" s="18" t="s">
        <v>3086</v>
      </c>
      <c r="BY31" s="18" t="s">
        <v>1808</v>
      </c>
      <c r="BZ31" s="18" t="s">
        <v>1809</v>
      </c>
      <c r="CA31" s="18" t="s">
        <v>1810</v>
      </c>
      <c r="CB31" s="18" t="s">
        <v>1811</v>
      </c>
      <c r="CC31" s="18" t="s">
        <v>1812</v>
      </c>
      <c r="CD31" s="18" t="s">
        <v>1813</v>
      </c>
      <c r="CE31" s="18" t="s">
        <v>1814</v>
      </c>
      <c r="CF31" s="18" t="s">
        <v>1815</v>
      </c>
      <c r="CG31" s="18" t="s">
        <v>1816</v>
      </c>
      <c r="CH31" s="18" t="s">
        <v>3087</v>
      </c>
      <c r="CI31" s="18" t="s">
        <v>3088</v>
      </c>
      <c r="CJ31" s="18" t="s">
        <v>1817</v>
      </c>
      <c r="CK31" s="18" t="s">
        <v>3089</v>
      </c>
      <c r="CL31" s="18" t="s">
        <v>3090</v>
      </c>
      <c r="CM31" s="18" t="s">
        <v>1818</v>
      </c>
      <c r="CN31" s="18" t="s">
        <v>1819</v>
      </c>
      <c r="CO31" s="18" t="s">
        <v>1820</v>
      </c>
      <c r="CP31" s="18" t="s">
        <v>1821</v>
      </c>
      <c r="CQ31" s="18" t="s">
        <v>1822</v>
      </c>
      <c r="CR31" s="18" t="s">
        <v>1823</v>
      </c>
      <c r="CS31" s="18" t="s">
        <v>1824</v>
      </c>
      <c r="CT31" s="18" t="s">
        <v>1825</v>
      </c>
      <c r="CU31" s="18"/>
      <c r="CV31" s="18"/>
    </row>
    <row r="32" spans="1:101" customFormat="1">
      <c r="A32" s="18" t="s">
        <v>1826</v>
      </c>
      <c r="B32" s="18" t="s">
        <v>1827</v>
      </c>
      <c r="C32" s="18" t="s">
        <v>1828</v>
      </c>
      <c r="D32" s="18" t="s">
        <v>1829</v>
      </c>
      <c r="E32" s="18" t="s">
        <v>1830</v>
      </c>
      <c r="F32" s="18" t="s">
        <v>3091</v>
      </c>
      <c r="G32" s="18" t="s">
        <v>1831</v>
      </c>
      <c r="H32" s="18" t="s">
        <v>1832</v>
      </c>
      <c r="I32" s="18" t="s">
        <v>1833</v>
      </c>
      <c r="J32" s="18" t="s">
        <v>1834</v>
      </c>
      <c r="K32" s="18" t="s">
        <v>1835</v>
      </c>
      <c r="L32" s="18" t="s">
        <v>1836</v>
      </c>
      <c r="M32" s="18" t="s">
        <v>1837</v>
      </c>
      <c r="N32" s="18" t="s">
        <v>1838</v>
      </c>
      <c r="O32" s="18" t="s">
        <v>1839</v>
      </c>
      <c r="P32" s="18" t="s">
        <v>1840</v>
      </c>
      <c r="Q32" s="18" t="s">
        <v>3092</v>
      </c>
      <c r="R32" s="18" t="s">
        <v>1842</v>
      </c>
      <c r="S32" s="18" t="s">
        <v>1843</v>
      </c>
      <c r="T32" s="18" t="s">
        <v>3093</v>
      </c>
      <c r="U32" s="18" t="s">
        <v>1845</v>
      </c>
      <c r="V32" s="18" t="s">
        <v>1846</v>
      </c>
      <c r="W32" s="18" t="s">
        <v>3094</v>
      </c>
      <c r="X32" s="18" t="s">
        <v>1847</v>
      </c>
      <c r="Y32" s="18" t="s">
        <v>1848</v>
      </c>
      <c r="Z32" s="18" t="s">
        <v>1849</v>
      </c>
      <c r="AA32" s="18" t="s">
        <v>1850</v>
      </c>
      <c r="AB32" s="18" t="s">
        <v>1851</v>
      </c>
      <c r="AC32" s="18" t="s">
        <v>1852</v>
      </c>
      <c r="AD32" s="18" t="s">
        <v>1853</v>
      </c>
      <c r="AE32" s="18" t="s">
        <v>1854</v>
      </c>
      <c r="AF32" s="18" t="s">
        <v>3095</v>
      </c>
      <c r="AG32" s="18"/>
      <c r="AH32" s="18"/>
      <c r="AI32" s="18"/>
      <c r="AJ32" s="18" t="s">
        <v>1855</v>
      </c>
      <c r="AK32" s="18" t="s">
        <v>1856</v>
      </c>
      <c r="AL32" s="18" t="s">
        <v>3096</v>
      </c>
      <c r="AM32" s="18" t="s">
        <v>1857</v>
      </c>
      <c r="AN32" s="18"/>
      <c r="AO32" s="18" t="s">
        <v>1858</v>
      </c>
      <c r="AP32" s="18"/>
      <c r="AQ32" s="18" t="s">
        <v>1859</v>
      </c>
      <c r="AR32" s="18" t="s">
        <v>1860</v>
      </c>
      <c r="AS32" s="18" t="s">
        <v>1861</v>
      </c>
      <c r="AT32" s="18" t="s">
        <v>3097</v>
      </c>
      <c r="AU32" s="18" t="s">
        <v>1863</v>
      </c>
      <c r="AV32" s="18" t="s">
        <v>3098</v>
      </c>
      <c r="AW32" s="18"/>
      <c r="AX32" s="18"/>
      <c r="AY32" s="18" t="s">
        <v>1864</v>
      </c>
      <c r="AZ32" s="18" t="s">
        <v>1865</v>
      </c>
      <c r="BA32" s="18" t="s">
        <v>1866</v>
      </c>
      <c r="BB32" s="18" t="s">
        <v>1867</v>
      </c>
      <c r="BC32" s="18" t="s">
        <v>1868</v>
      </c>
      <c r="BD32" s="18" t="s">
        <v>3099</v>
      </c>
      <c r="BE32" s="18" t="s">
        <v>1870</v>
      </c>
      <c r="BF32" s="18" t="s">
        <v>1871</v>
      </c>
      <c r="BG32" s="18" t="s">
        <v>1872</v>
      </c>
      <c r="BH32" s="18" t="s">
        <v>1873</v>
      </c>
      <c r="BI32" s="18" t="s">
        <v>1874</v>
      </c>
      <c r="BJ32" s="18" t="s">
        <v>3100</v>
      </c>
      <c r="BK32" s="18" t="s">
        <v>1875</v>
      </c>
      <c r="BL32" s="18" t="s">
        <v>1876</v>
      </c>
      <c r="BM32" s="18" t="s">
        <v>2142</v>
      </c>
      <c r="BN32" s="18" t="s">
        <v>1877</v>
      </c>
      <c r="BO32" s="18" t="s">
        <v>1878</v>
      </c>
      <c r="BP32" s="18" t="s">
        <v>1879</v>
      </c>
      <c r="BQ32" s="18" t="s">
        <v>2143</v>
      </c>
      <c r="BR32" s="18" t="s">
        <v>1880</v>
      </c>
      <c r="BS32" s="18" t="s">
        <v>1881</v>
      </c>
      <c r="BT32" s="18" t="s">
        <v>2144</v>
      </c>
      <c r="BU32" s="18"/>
      <c r="BV32" s="18" t="s">
        <v>1882</v>
      </c>
      <c r="BW32" s="18" t="s">
        <v>1883</v>
      </c>
      <c r="BX32" s="18" t="s">
        <v>1884</v>
      </c>
      <c r="BY32" s="18" t="s">
        <v>1885</v>
      </c>
      <c r="BZ32" s="18" t="s">
        <v>1886</v>
      </c>
      <c r="CA32" s="18" t="s">
        <v>1887</v>
      </c>
      <c r="CB32" s="18" t="s">
        <v>3101</v>
      </c>
      <c r="CC32" s="18" t="s">
        <v>1888</v>
      </c>
      <c r="CD32" s="18" t="s">
        <v>1889</v>
      </c>
      <c r="CE32" s="18" t="s">
        <v>1890</v>
      </c>
      <c r="CF32" s="18" t="s">
        <v>1891</v>
      </c>
      <c r="CG32" s="18" t="s">
        <v>1892</v>
      </c>
      <c r="CH32" s="18" t="s">
        <v>1893</v>
      </c>
      <c r="CI32" s="18" t="s">
        <v>3102</v>
      </c>
      <c r="CJ32" s="18" t="s">
        <v>1895</v>
      </c>
      <c r="CK32" s="18"/>
      <c r="CL32" s="18" t="s">
        <v>1896</v>
      </c>
      <c r="CM32" s="18" t="s">
        <v>1897</v>
      </c>
      <c r="CN32" s="18" t="s">
        <v>1898</v>
      </c>
      <c r="CO32" s="18" t="s">
        <v>1899</v>
      </c>
      <c r="CP32" s="18" t="s">
        <v>1900</v>
      </c>
      <c r="CQ32" s="18" t="s">
        <v>1901</v>
      </c>
      <c r="CR32" s="18"/>
      <c r="CS32" s="18" t="s">
        <v>1902</v>
      </c>
      <c r="CT32" s="18"/>
      <c r="CU32" s="18"/>
      <c r="CV32" s="18"/>
    </row>
    <row r="33" spans="1:16384">
      <c r="A33" s="18" t="s">
        <v>3103</v>
      </c>
      <c r="B33" s="18" t="s">
        <v>3104</v>
      </c>
      <c r="C33" s="18"/>
      <c r="D33" s="18"/>
      <c r="E33" s="18" t="s">
        <v>1903</v>
      </c>
      <c r="F33" s="18" t="s">
        <v>1904</v>
      </c>
      <c r="G33" s="18" t="s">
        <v>1905</v>
      </c>
      <c r="H33" s="18" t="s">
        <v>3105</v>
      </c>
      <c r="I33" s="18" t="s">
        <v>1906</v>
      </c>
      <c r="J33" s="18" t="s">
        <v>3106</v>
      </c>
      <c r="K33" s="18" t="s">
        <v>1907</v>
      </c>
      <c r="L33" s="18" t="s">
        <v>3107</v>
      </c>
      <c r="M33" s="18" t="s">
        <v>1908</v>
      </c>
      <c r="N33" s="18" t="s">
        <v>1909</v>
      </c>
      <c r="O33" s="18" t="s">
        <v>2145</v>
      </c>
      <c r="P33" s="18" t="s">
        <v>1910</v>
      </c>
      <c r="Q33" s="18" t="s">
        <v>1911</v>
      </c>
      <c r="R33" s="18" t="s">
        <v>1912</v>
      </c>
      <c r="S33" s="18" t="s">
        <v>1913</v>
      </c>
      <c r="T33" s="18" t="s">
        <v>1914</v>
      </c>
      <c r="U33" s="18" t="s">
        <v>3108</v>
      </c>
      <c r="V33" s="18" t="s">
        <v>3109</v>
      </c>
      <c r="W33" s="18" t="s">
        <v>3110</v>
      </c>
      <c r="X33" s="18" t="s">
        <v>2146</v>
      </c>
      <c r="Y33" s="18" t="s">
        <v>1915</v>
      </c>
      <c r="Z33" s="18" t="s">
        <v>1916</v>
      </c>
      <c r="AA33" s="18" t="s">
        <v>1917</v>
      </c>
      <c r="AB33" s="18" t="s">
        <v>1918</v>
      </c>
      <c r="AC33" s="18" t="s">
        <v>1919</v>
      </c>
      <c r="AD33" s="18" t="s">
        <v>1920</v>
      </c>
      <c r="AE33" s="18" t="s">
        <v>2147</v>
      </c>
      <c r="AF33" s="18" t="s">
        <v>1921</v>
      </c>
      <c r="AG33" s="18"/>
      <c r="AH33" s="18"/>
      <c r="AI33" s="18"/>
      <c r="AJ33" s="18" t="s">
        <v>1922</v>
      </c>
      <c r="AK33" s="18" t="s">
        <v>1923</v>
      </c>
      <c r="AL33" s="18" t="s">
        <v>1924</v>
      </c>
      <c r="AM33" s="18"/>
      <c r="AN33" s="18"/>
      <c r="AO33" s="18" t="s">
        <v>1925</v>
      </c>
      <c r="AP33" s="18"/>
      <c r="AQ33" s="18" t="s">
        <v>1926</v>
      </c>
      <c r="AR33" s="18" t="s">
        <v>1927</v>
      </c>
      <c r="AS33" s="18" t="s">
        <v>1928</v>
      </c>
      <c r="AT33" s="18"/>
      <c r="AU33" s="18"/>
      <c r="AV33" s="18" t="s">
        <v>1929</v>
      </c>
      <c r="AW33" s="18"/>
      <c r="AX33" s="18"/>
      <c r="AY33" s="18" t="s">
        <v>1930</v>
      </c>
      <c r="AZ33" s="18"/>
      <c r="BA33" s="18" t="s">
        <v>1931</v>
      </c>
      <c r="BB33" s="18" t="s">
        <v>1932</v>
      </c>
      <c r="BC33" s="18" t="s">
        <v>1933</v>
      </c>
      <c r="BD33" s="18"/>
      <c r="BE33" s="18" t="s">
        <v>1934</v>
      </c>
      <c r="BF33" s="18" t="s">
        <v>1935</v>
      </c>
      <c r="BG33" s="18" t="s">
        <v>3111</v>
      </c>
      <c r="BH33" s="18" t="s">
        <v>1936</v>
      </c>
      <c r="BI33" s="18" t="s">
        <v>1937</v>
      </c>
      <c r="BJ33" s="18"/>
      <c r="BK33" s="18"/>
      <c r="BL33" s="18" t="s">
        <v>2148</v>
      </c>
      <c r="BM33" s="18"/>
      <c r="BN33" s="18" t="s">
        <v>1938</v>
      </c>
      <c r="BO33" s="18" t="s">
        <v>2149</v>
      </c>
      <c r="BP33" s="18"/>
      <c r="BQ33" s="18" t="s">
        <v>1939</v>
      </c>
      <c r="BR33" s="18" t="s">
        <v>1940</v>
      </c>
      <c r="BS33" s="18"/>
      <c r="BT33" s="18" t="s">
        <v>1941</v>
      </c>
      <c r="BU33" s="18"/>
      <c r="BV33" s="18" t="s">
        <v>1942</v>
      </c>
      <c r="BW33" s="18" t="s">
        <v>1943</v>
      </c>
      <c r="BX33" s="18" t="s">
        <v>1944</v>
      </c>
      <c r="BY33" s="18"/>
      <c r="BZ33" s="18" t="s">
        <v>1945</v>
      </c>
      <c r="CA33" s="18" t="s">
        <v>1946</v>
      </c>
      <c r="CB33" s="18" t="s">
        <v>2150</v>
      </c>
      <c r="CC33" s="18" t="s">
        <v>1947</v>
      </c>
      <c r="CD33" s="18" t="s">
        <v>1948</v>
      </c>
      <c r="CE33" s="18" t="s">
        <v>1949</v>
      </c>
      <c r="CF33" s="18" t="s">
        <v>1950</v>
      </c>
      <c r="CG33" s="18" t="s">
        <v>1951</v>
      </c>
      <c r="CH33" s="18"/>
      <c r="CI33" s="18"/>
      <c r="CJ33" s="18" t="s">
        <v>1952</v>
      </c>
      <c r="CK33" s="18"/>
      <c r="CL33" s="18" t="s">
        <v>1953</v>
      </c>
      <c r="CM33" s="18"/>
      <c r="CN33" s="18" t="s">
        <v>1954</v>
      </c>
      <c r="CO33" s="18" t="s">
        <v>1955</v>
      </c>
      <c r="CP33" s="18" t="s">
        <v>1956</v>
      </c>
      <c r="CQ33" s="18" t="s">
        <v>1957</v>
      </c>
      <c r="CR33" s="18"/>
      <c r="CS33" s="18"/>
      <c r="CT33" s="18"/>
      <c r="CU33" s="18"/>
      <c r="CV33" s="18"/>
      <c r="CW33"/>
      <c r="CX33"/>
      <c r="CY33"/>
      <c r="CZ33"/>
      <c r="DA33"/>
      <c r="DB33"/>
      <c r="DC33"/>
      <c r="DD33"/>
      <c r="DE33"/>
      <c r="DF33"/>
      <c r="DG33"/>
      <c r="DH33"/>
      <c r="DI33"/>
      <c r="DJ33"/>
    </row>
    <row r="34" spans="1:16384">
      <c r="A34" s="18" t="s">
        <v>1958</v>
      </c>
      <c r="B34" s="18" t="s">
        <v>1959</v>
      </c>
      <c r="C34" s="18"/>
      <c r="D34" s="18"/>
      <c r="E34" s="18" t="s">
        <v>2151</v>
      </c>
      <c r="F34" s="18" t="s">
        <v>3112</v>
      </c>
      <c r="G34" s="18" t="s">
        <v>1961</v>
      </c>
      <c r="H34" s="18" t="s">
        <v>1962</v>
      </c>
      <c r="I34" s="18" t="s">
        <v>1963</v>
      </c>
      <c r="J34" s="18" t="s">
        <v>1964</v>
      </c>
      <c r="K34" s="18" t="s">
        <v>1965</v>
      </c>
      <c r="L34" s="18" t="s">
        <v>3113</v>
      </c>
      <c r="M34" s="18" t="s">
        <v>1966</v>
      </c>
      <c r="N34" s="18" t="s">
        <v>1967</v>
      </c>
      <c r="O34" s="18" t="s">
        <v>1968</v>
      </c>
      <c r="P34" s="18" t="s">
        <v>1969</v>
      </c>
      <c r="Q34" s="18" t="s">
        <v>1970</v>
      </c>
      <c r="R34" s="18" t="s">
        <v>1971</v>
      </c>
      <c r="S34" s="18" t="s">
        <v>1972</v>
      </c>
      <c r="T34" s="18" t="s">
        <v>1973</v>
      </c>
      <c r="U34" s="18" t="s">
        <v>1974</v>
      </c>
      <c r="V34" s="18" t="s">
        <v>1975</v>
      </c>
      <c r="W34" s="18" t="s">
        <v>1976</v>
      </c>
      <c r="X34" s="18" t="s">
        <v>3114</v>
      </c>
      <c r="Y34" s="18" t="s">
        <v>1977</v>
      </c>
      <c r="Z34" s="18" t="s">
        <v>1978</v>
      </c>
      <c r="AA34" s="18" t="s">
        <v>1979</v>
      </c>
      <c r="AB34" s="18" t="s">
        <v>1980</v>
      </c>
      <c r="AC34" s="18" t="s">
        <v>1981</v>
      </c>
      <c r="AD34" s="18"/>
      <c r="AE34" s="18" t="s">
        <v>1982</v>
      </c>
      <c r="AF34" s="18" t="s">
        <v>1983</v>
      </c>
      <c r="AG34" s="18"/>
      <c r="AH34" s="18"/>
      <c r="AI34" s="18"/>
      <c r="AJ34" s="18"/>
      <c r="AK34" s="18"/>
      <c r="AL34" s="18"/>
      <c r="AM34" s="18"/>
      <c r="AN34" s="18"/>
      <c r="AO34" s="18" t="s">
        <v>1984</v>
      </c>
      <c r="AP34" s="18"/>
      <c r="AQ34" s="18" t="s">
        <v>1985</v>
      </c>
      <c r="AR34" s="18" t="s">
        <v>1986</v>
      </c>
      <c r="AS34" s="18" t="s">
        <v>1987</v>
      </c>
      <c r="AT34" s="18"/>
      <c r="AU34" s="18"/>
      <c r="AV34" s="18" t="s">
        <v>1988</v>
      </c>
      <c r="AW34" s="18"/>
      <c r="AX34" s="18"/>
      <c r="AY34" s="18"/>
      <c r="AZ34" s="18"/>
      <c r="BA34" s="18" t="s">
        <v>1989</v>
      </c>
      <c r="BB34" s="18" t="s">
        <v>1990</v>
      </c>
      <c r="BC34" s="18" t="s">
        <v>1991</v>
      </c>
      <c r="BD34" s="18"/>
      <c r="BE34" s="18" t="s">
        <v>1992</v>
      </c>
      <c r="BF34" s="18" t="s">
        <v>1993</v>
      </c>
      <c r="BG34" s="18"/>
      <c r="BH34" s="18" t="s">
        <v>1994</v>
      </c>
      <c r="BI34" s="18"/>
      <c r="BJ34" s="18"/>
      <c r="BK34" s="18"/>
      <c r="BL34" s="18" t="s">
        <v>1995</v>
      </c>
      <c r="BM34" s="18"/>
      <c r="BN34" s="18"/>
      <c r="BO34" s="18" t="s">
        <v>1996</v>
      </c>
      <c r="BP34" s="18"/>
      <c r="BQ34" s="18" t="s">
        <v>1997</v>
      </c>
      <c r="BR34" s="18" t="s">
        <v>1998</v>
      </c>
      <c r="BS34" s="18"/>
      <c r="BT34" s="18" t="s">
        <v>2152</v>
      </c>
      <c r="BU34" s="18"/>
      <c r="BV34" s="18" t="s">
        <v>1999</v>
      </c>
      <c r="BW34" s="18" t="s">
        <v>2000</v>
      </c>
      <c r="BX34" s="18" t="s">
        <v>2001</v>
      </c>
      <c r="BY34" s="18"/>
      <c r="BZ34" s="18" t="s">
        <v>2002</v>
      </c>
      <c r="CA34" s="18" t="s">
        <v>2003</v>
      </c>
      <c r="CB34" s="18" t="s">
        <v>2004</v>
      </c>
      <c r="CC34" s="18" t="s">
        <v>2153</v>
      </c>
      <c r="CD34" s="18" t="s">
        <v>2005</v>
      </c>
      <c r="CE34" s="18" t="s">
        <v>2006</v>
      </c>
      <c r="CF34" s="18"/>
      <c r="CG34" s="18" t="s">
        <v>2007</v>
      </c>
      <c r="CH34" s="18"/>
      <c r="CI34" s="18"/>
      <c r="CJ34" s="18"/>
      <c r="CK34" s="18"/>
      <c r="CL34" s="18" t="s">
        <v>2008</v>
      </c>
      <c r="CM34" s="18"/>
      <c r="CN34" s="18" t="s">
        <v>2009</v>
      </c>
      <c r="CO34" s="18" t="s">
        <v>2010</v>
      </c>
      <c r="CP34" s="18"/>
      <c r="CQ34" s="18"/>
      <c r="CR34" s="18"/>
      <c r="CS34" s="18"/>
      <c r="CT34" s="18"/>
      <c r="CU34" s="18"/>
      <c r="CV34" s="18"/>
      <c r="CW34"/>
      <c r="CX34"/>
      <c r="CY34"/>
      <c r="CZ34"/>
      <c r="DA34"/>
      <c r="DB34"/>
      <c r="DC34"/>
      <c r="DD34"/>
      <c r="DE34"/>
      <c r="DF34"/>
      <c r="DG34"/>
      <c r="DH34"/>
      <c r="DI34"/>
      <c r="DJ34"/>
    </row>
    <row r="35" spans="1:16384">
      <c r="A35" s="18"/>
      <c r="B35" s="18" t="s">
        <v>2011</v>
      </c>
      <c r="C35" s="18"/>
      <c r="D35" s="18"/>
      <c r="E35" s="18" t="s">
        <v>3115</v>
      </c>
      <c r="F35" s="18" t="s">
        <v>2012</v>
      </c>
      <c r="G35" s="18" t="s">
        <v>2013</v>
      </c>
      <c r="H35" s="18" t="s">
        <v>2014</v>
      </c>
      <c r="I35" s="18" t="s">
        <v>2015</v>
      </c>
      <c r="J35" s="18" t="s">
        <v>2016</v>
      </c>
      <c r="K35" s="18" t="s">
        <v>2017</v>
      </c>
      <c r="L35" s="18"/>
      <c r="M35" s="18"/>
      <c r="N35" s="18" t="s">
        <v>2018</v>
      </c>
      <c r="O35" s="18"/>
      <c r="P35" s="18" t="s">
        <v>2019</v>
      </c>
      <c r="Q35" s="18" t="s">
        <v>2020</v>
      </c>
      <c r="R35" s="18" t="s">
        <v>3116</v>
      </c>
      <c r="S35" s="18"/>
      <c r="T35" s="18" t="s">
        <v>2021</v>
      </c>
      <c r="U35" s="18" t="s">
        <v>2022</v>
      </c>
      <c r="V35" s="18" t="s">
        <v>2023</v>
      </c>
      <c r="W35" s="18" t="s">
        <v>2024</v>
      </c>
      <c r="X35" s="18" t="s">
        <v>2025</v>
      </c>
      <c r="Y35" s="18"/>
      <c r="Z35" s="18" t="s">
        <v>2026</v>
      </c>
      <c r="AA35" s="18" t="s">
        <v>2027</v>
      </c>
      <c r="AB35" s="18" t="s">
        <v>2028</v>
      </c>
      <c r="AC35" s="18" t="s">
        <v>2029</v>
      </c>
      <c r="AD35" s="18"/>
      <c r="AE35" s="18" t="s">
        <v>2030</v>
      </c>
      <c r="AF35" s="18" t="s">
        <v>2031</v>
      </c>
      <c r="AG35" s="18"/>
      <c r="AH35" s="18"/>
      <c r="AI35" s="18"/>
      <c r="AJ35" s="18"/>
      <c r="AK35" s="18"/>
      <c r="AL35" s="18"/>
      <c r="AM35" s="18"/>
      <c r="AN35" s="18"/>
      <c r="AO35" s="18" t="s">
        <v>2032</v>
      </c>
      <c r="AP35" s="18"/>
      <c r="AQ35" s="18"/>
      <c r="AR35" s="18" t="s">
        <v>2033</v>
      </c>
      <c r="AS35" s="18"/>
      <c r="AT35" s="18"/>
      <c r="AU35" s="18"/>
      <c r="AV35" s="18" t="s">
        <v>2034</v>
      </c>
      <c r="AW35" s="18"/>
      <c r="AX35" s="18"/>
      <c r="AY35" s="18"/>
      <c r="AZ35" s="18"/>
      <c r="BA35" s="18" t="s">
        <v>2035</v>
      </c>
      <c r="BB35" s="18"/>
      <c r="BC35" s="18"/>
      <c r="BD35" s="18"/>
      <c r="BE35" s="18" t="s">
        <v>2036</v>
      </c>
      <c r="BF35" s="18" t="s">
        <v>2037</v>
      </c>
      <c r="BG35" s="18"/>
      <c r="BH35" s="18" t="s">
        <v>2038</v>
      </c>
      <c r="BI35" s="18"/>
      <c r="BJ35" s="18"/>
      <c r="BK35" s="18"/>
      <c r="BL35" s="18"/>
      <c r="BM35" s="18"/>
      <c r="BN35" s="18"/>
      <c r="BO35" s="18" t="s">
        <v>2039</v>
      </c>
      <c r="BP35" s="18"/>
      <c r="BQ35" s="18"/>
      <c r="BR35" s="18" t="s">
        <v>2040</v>
      </c>
      <c r="BS35" s="18"/>
      <c r="BT35" s="18" t="s">
        <v>2041</v>
      </c>
      <c r="BU35" s="18"/>
      <c r="BV35" s="18" t="s">
        <v>2042</v>
      </c>
      <c r="BW35" s="18"/>
      <c r="BX35" s="18" t="s">
        <v>2154</v>
      </c>
      <c r="BY35" s="18"/>
      <c r="BZ35" s="18" t="s">
        <v>2043</v>
      </c>
      <c r="CA35" s="18" t="s">
        <v>2044</v>
      </c>
      <c r="CB35" s="18" t="s">
        <v>2155</v>
      </c>
      <c r="CC35" s="18" t="s">
        <v>2045</v>
      </c>
      <c r="CD35" s="18" t="s">
        <v>2156</v>
      </c>
      <c r="CE35" s="18" t="s">
        <v>2046</v>
      </c>
      <c r="CF35" s="18"/>
      <c r="CG35" s="18" t="s">
        <v>2047</v>
      </c>
      <c r="CH35" s="18"/>
      <c r="CI35" s="18"/>
      <c r="CJ35" s="18"/>
      <c r="CK35" s="18"/>
      <c r="CL35" s="18"/>
      <c r="CM35" s="18"/>
      <c r="CN35" s="18"/>
      <c r="CO35" s="18"/>
      <c r="CP35" s="18"/>
      <c r="CQ35" s="18"/>
      <c r="CR35" s="18"/>
      <c r="CS35" s="18"/>
      <c r="CT35" s="18"/>
      <c r="CU35" s="18"/>
      <c r="CV35" s="18"/>
      <c r="CW35"/>
      <c r="CX35"/>
      <c r="CY35"/>
      <c r="CZ35"/>
      <c r="DA35"/>
      <c r="DB35"/>
      <c r="DC35"/>
      <c r="DD35"/>
      <c r="DE35"/>
      <c r="DF35"/>
      <c r="DG35"/>
      <c r="DH35"/>
      <c r="DI35"/>
      <c r="DJ35"/>
    </row>
    <row r="36" spans="1:16384">
      <c r="A36" s="18"/>
      <c r="B36" s="18"/>
      <c r="C36" s="18"/>
      <c r="D36" s="18"/>
      <c r="E36" s="18" t="s">
        <v>2048</v>
      </c>
      <c r="F36" s="18" t="s">
        <v>2049</v>
      </c>
      <c r="G36" s="18" t="s">
        <v>2050</v>
      </c>
      <c r="H36" s="18"/>
      <c r="I36" s="18" t="s">
        <v>2051</v>
      </c>
      <c r="J36" s="18" t="s">
        <v>2052</v>
      </c>
      <c r="K36" s="18" t="s">
        <v>3117</v>
      </c>
      <c r="L36" s="18"/>
      <c r="M36" s="18"/>
      <c r="N36" s="18" t="s">
        <v>2053</v>
      </c>
      <c r="O36" s="18"/>
      <c r="P36" s="18" t="s">
        <v>2054</v>
      </c>
      <c r="Q36" s="18"/>
      <c r="R36" s="18" t="s">
        <v>2055</v>
      </c>
      <c r="S36" s="18"/>
      <c r="T36" s="18" t="s">
        <v>2056</v>
      </c>
      <c r="U36" s="18" t="s">
        <v>2057</v>
      </c>
      <c r="V36" s="18" t="s">
        <v>2058</v>
      </c>
      <c r="W36" s="18" t="s">
        <v>2059</v>
      </c>
      <c r="X36" s="18" t="s">
        <v>3118</v>
      </c>
      <c r="Y36" s="18"/>
      <c r="Z36" s="18" t="s">
        <v>2060</v>
      </c>
      <c r="AA36" s="18" t="s">
        <v>2061</v>
      </c>
      <c r="AB36" s="18" t="s">
        <v>2062</v>
      </c>
      <c r="AC36" s="18" t="s">
        <v>2063</v>
      </c>
      <c r="AD36" s="18"/>
      <c r="AE36" s="18" t="s">
        <v>2064</v>
      </c>
      <c r="AF36" s="18" t="s">
        <v>2065</v>
      </c>
      <c r="AG36" s="18"/>
      <c r="AH36" s="18"/>
      <c r="AI36" s="18"/>
      <c r="AJ36" s="18"/>
      <c r="AK36" s="18"/>
      <c r="AL36" s="18"/>
      <c r="AM36" s="18"/>
      <c r="AN36" s="18"/>
      <c r="AO36" s="18" t="s">
        <v>2066</v>
      </c>
      <c r="AP36" s="18"/>
      <c r="AQ36" s="18"/>
      <c r="AR36" s="18"/>
      <c r="AS36" s="18"/>
      <c r="AT36" s="18"/>
      <c r="AU36" s="18"/>
      <c r="AV36" s="18" t="s">
        <v>2067</v>
      </c>
      <c r="AW36" s="18"/>
      <c r="AX36" s="18"/>
      <c r="AY36" s="18"/>
      <c r="AZ36" s="18"/>
      <c r="BA36" s="18" t="s">
        <v>2068</v>
      </c>
      <c r="BB36" s="18"/>
      <c r="BC36" s="18"/>
      <c r="BD36" s="18"/>
      <c r="BE36" s="18"/>
      <c r="BF36" s="18" t="s">
        <v>2069</v>
      </c>
      <c r="BG36" s="18"/>
      <c r="BH36" s="18" t="s">
        <v>2070</v>
      </c>
      <c r="BI36" s="18"/>
      <c r="BJ36" s="18"/>
      <c r="BK36" s="18"/>
      <c r="BL36" s="18"/>
      <c r="BM36" s="18"/>
      <c r="BN36" s="18"/>
      <c r="BO36" s="18"/>
      <c r="BP36" s="18"/>
      <c r="BQ36" s="18"/>
      <c r="BR36" s="18" t="s">
        <v>2071</v>
      </c>
      <c r="BS36" s="18"/>
      <c r="BT36" s="18" t="s">
        <v>2072</v>
      </c>
      <c r="BU36" s="18"/>
      <c r="BV36" s="18" t="s">
        <v>2073</v>
      </c>
      <c r="BW36" s="18"/>
      <c r="BX36" s="18" t="s">
        <v>2157</v>
      </c>
      <c r="BY36" s="18"/>
      <c r="BZ36" s="18" t="s">
        <v>2074</v>
      </c>
      <c r="CA36" s="18" t="s">
        <v>2075</v>
      </c>
      <c r="CB36" s="18" t="s">
        <v>2076</v>
      </c>
      <c r="CC36" s="18" t="s">
        <v>2077</v>
      </c>
      <c r="CD36" s="18"/>
      <c r="CE36" s="18" t="s">
        <v>2078</v>
      </c>
      <c r="CF36" s="18"/>
      <c r="CG36" s="18" t="s">
        <v>2079</v>
      </c>
      <c r="CH36" s="18"/>
      <c r="CI36" s="18"/>
      <c r="CJ36" s="18"/>
      <c r="CK36" s="18"/>
      <c r="CL36" s="18"/>
      <c r="CM36" s="18"/>
      <c r="CN36" s="18"/>
      <c r="CO36" s="18"/>
      <c r="CP36" s="18"/>
      <c r="CQ36" s="18"/>
      <c r="CR36" s="18"/>
      <c r="CS36" s="18"/>
      <c r="CT36" s="18"/>
      <c r="CU36" s="18"/>
      <c r="CV36" s="18"/>
      <c r="CW36"/>
      <c r="CX36"/>
      <c r="CY36"/>
      <c r="CZ36"/>
      <c r="DA36"/>
      <c r="DB36"/>
      <c r="DC36"/>
      <c r="DD36"/>
      <c r="DE36"/>
      <c r="DF36"/>
      <c r="DG36"/>
      <c r="DH36"/>
      <c r="DI36"/>
      <c r="DJ36"/>
    </row>
    <row r="37" spans="1:16384">
      <c r="A37" s="18"/>
      <c r="B37" s="18"/>
      <c r="C37" s="18"/>
      <c r="D37" s="18"/>
      <c r="E37" s="18"/>
      <c r="F37" s="18"/>
      <c r="G37" s="18" t="s">
        <v>2080</v>
      </c>
      <c r="H37" s="18"/>
      <c r="I37" s="18" t="s">
        <v>2081</v>
      </c>
      <c r="J37" s="18"/>
      <c r="K37" s="18" t="s">
        <v>2082</v>
      </c>
      <c r="L37" s="18"/>
      <c r="M37" s="18"/>
      <c r="N37" s="18"/>
      <c r="O37" s="18"/>
      <c r="P37" s="18" t="s">
        <v>2083</v>
      </c>
      <c r="Q37" s="18"/>
      <c r="R37" s="18"/>
      <c r="S37" s="18"/>
      <c r="T37" s="18" t="s">
        <v>2084</v>
      </c>
      <c r="U37" s="18" t="s">
        <v>2085</v>
      </c>
      <c r="V37" s="18"/>
      <c r="W37" s="18"/>
      <c r="X37" s="18" t="s">
        <v>3119</v>
      </c>
      <c r="Y37" s="18"/>
      <c r="Z37" s="18" t="s">
        <v>2086</v>
      </c>
      <c r="AA37" s="18"/>
      <c r="AB37" s="18"/>
      <c r="AC37" s="18" t="s">
        <v>2087</v>
      </c>
      <c r="AD37" s="18"/>
      <c r="AE37" s="18"/>
      <c r="AF37" s="18" t="s">
        <v>2088</v>
      </c>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t="s">
        <v>2089</v>
      </c>
      <c r="BG37" s="18"/>
      <c r="BH37" s="18" t="s">
        <v>2090</v>
      </c>
      <c r="BI37" s="18"/>
      <c r="BJ37" s="18"/>
      <c r="BK37" s="18"/>
      <c r="BL37" s="18"/>
      <c r="BM37" s="18"/>
      <c r="BN37" s="18"/>
      <c r="BO37" s="18"/>
      <c r="BP37" s="18"/>
      <c r="BQ37" s="18"/>
      <c r="BR37" s="18"/>
      <c r="BS37" s="18"/>
      <c r="BT37" s="18" t="s">
        <v>2091</v>
      </c>
      <c r="BU37" s="18"/>
      <c r="BV37" s="18" t="s">
        <v>2092</v>
      </c>
      <c r="BW37" s="18"/>
      <c r="BX37" s="18" t="s">
        <v>2093</v>
      </c>
      <c r="BY37" s="18"/>
      <c r="BZ37" s="18"/>
      <c r="CA37" s="18" t="s">
        <v>2094</v>
      </c>
      <c r="CB37" s="18" t="s">
        <v>2095</v>
      </c>
      <c r="CC37" s="18" t="s">
        <v>2158</v>
      </c>
      <c r="CD37" s="18"/>
      <c r="CE37" s="18"/>
      <c r="CF37" s="18"/>
      <c r="CG37" s="18"/>
      <c r="CH37" s="18"/>
      <c r="CI37" s="18"/>
      <c r="CJ37" s="18"/>
      <c r="CK37" s="18"/>
      <c r="CL37" s="18"/>
      <c r="CM37" s="18"/>
      <c r="CN37" s="18"/>
      <c r="CO37" s="18"/>
      <c r="CP37" s="18"/>
      <c r="CQ37" s="18"/>
      <c r="CR37" s="18"/>
      <c r="CS37" s="18"/>
      <c r="CT37" s="18"/>
      <c r="CU37" s="18"/>
      <c r="CV37" s="18"/>
      <c r="CW37"/>
      <c r="CX37"/>
      <c r="CY37"/>
      <c r="CZ37"/>
      <c r="DA37"/>
      <c r="DB37"/>
      <c r="DC37"/>
      <c r="DD37"/>
      <c r="DE37"/>
      <c r="DF37"/>
      <c r="DG37"/>
      <c r="DH37"/>
      <c r="DI37"/>
      <c r="DJ37"/>
    </row>
    <row r="38" spans="1:16384">
      <c r="A38" s="18"/>
      <c r="B38" s="18"/>
      <c r="C38" s="18"/>
      <c r="D38" s="18"/>
      <c r="E38" s="18"/>
      <c r="F38" s="18"/>
      <c r="G38" s="18" t="s">
        <v>2096</v>
      </c>
      <c r="H38" s="18"/>
      <c r="I38" s="18" t="s">
        <v>2097</v>
      </c>
      <c r="J38" s="18"/>
      <c r="K38" s="18" t="s">
        <v>2098</v>
      </c>
      <c r="L38" s="18"/>
      <c r="M38" s="18"/>
      <c r="N38" s="18"/>
      <c r="O38" s="18"/>
      <c r="P38" s="18"/>
      <c r="Q38" s="18"/>
      <c r="R38" s="18"/>
      <c r="S38" s="18"/>
      <c r="T38" s="18" t="s">
        <v>2099</v>
      </c>
      <c r="U38" s="18" t="s">
        <v>2100</v>
      </c>
      <c r="V38" s="18"/>
      <c r="W38" s="18"/>
      <c r="X38" s="18" t="s">
        <v>2101</v>
      </c>
      <c r="Y38" s="18"/>
      <c r="Z38" s="18" t="s">
        <v>2102</v>
      </c>
      <c r="AA38" s="18"/>
      <c r="AB38" s="18"/>
      <c r="AC38" s="18" t="s">
        <v>2103</v>
      </c>
      <c r="AD38" s="18"/>
      <c r="AE38" s="18"/>
      <c r="AF38" s="18" t="s">
        <v>2104</v>
      </c>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t="s">
        <v>2105</v>
      </c>
      <c r="BI38" s="18"/>
      <c r="BJ38" s="18"/>
      <c r="BK38" s="18"/>
      <c r="BL38" s="18"/>
      <c r="BM38" s="18"/>
      <c r="BN38" s="18"/>
      <c r="BO38" s="18"/>
      <c r="BP38" s="18"/>
      <c r="BQ38" s="18"/>
      <c r="BR38" s="18"/>
      <c r="BS38" s="18"/>
      <c r="BT38" s="18" t="s">
        <v>2159</v>
      </c>
      <c r="BU38" s="18"/>
      <c r="BV38" s="18"/>
      <c r="BW38" s="18"/>
      <c r="BX38" s="18" t="s">
        <v>2106</v>
      </c>
      <c r="BY38" s="18"/>
      <c r="BZ38" s="18"/>
      <c r="CA38" s="18"/>
      <c r="CB38" s="18"/>
      <c r="CC38" s="18" t="s">
        <v>2107</v>
      </c>
      <c r="CD38" s="18"/>
      <c r="CE38" s="18"/>
      <c r="CF38" s="18"/>
      <c r="CG38" s="18"/>
      <c r="CH38" s="18"/>
      <c r="CI38" s="18"/>
      <c r="CJ38" s="18"/>
      <c r="CK38" s="18"/>
      <c r="CL38" s="18"/>
      <c r="CM38" s="18"/>
      <c r="CN38" s="18"/>
      <c r="CO38" s="18"/>
      <c r="CP38" s="18"/>
      <c r="CQ38" s="18"/>
      <c r="CR38" s="18"/>
      <c r="CS38" s="18"/>
      <c r="CT38" s="18"/>
      <c r="CU38" s="18"/>
      <c r="CV38" s="18"/>
      <c r="CW38"/>
      <c r="CX38"/>
      <c r="CY38"/>
      <c r="CZ38"/>
      <c r="DA38"/>
      <c r="DB38"/>
      <c r="DC38"/>
      <c r="DD38"/>
      <c r="DE38"/>
      <c r="DF38"/>
      <c r="DG38"/>
      <c r="DH38"/>
      <c r="DI38"/>
      <c r="DJ38"/>
    </row>
    <row r="39" spans="1:16384">
      <c r="A39" s="18"/>
      <c r="B39" s="18"/>
      <c r="C39" s="18"/>
      <c r="D39" s="18"/>
      <c r="E39" s="18"/>
      <c r="F39" s="18"/>
      <c r="G39" s="18" t="s">
        <v>2108</v>
      </c>
      <c r="H39" s="18"/>
      <c r="I39" s="18" t="s">
        <v>2109</v>
      </c>
      <c r="J39" s="18"/>
      <c r="K39" s="18" t="s">
        <v>2110</v>
      </c>
      <c r="L39" s="18"/>
      <c r="M39" s="18"/>
      <c r="N39" s="18"/>
      <c r="O39" s="18"/>
      <c r="P39" s="18"/>
      <c r="Q39" s="18"/>
      <c r="R39" s="18"/>
      <c r="S39" s="18"/>
      <c r="T39" s="18" t="s">
        <v>2111</v>
      </c>
      <c r="U39" s="18" t="s">
        <v>2112</v>
      </c>
      <c r="V39" s="18"/>
      <c r="W39" s="18"/>
      <c r="X39" s="18" t="s">
        <v>2113</v>
      </c>
      <c r="Y39" s="18"/>
      <c r="Z39" s="18"/>
      <c r="AA39" s="18"/>
      <c r="AB39" s="18"/>
      <c r="AC39" s="18"/>
      <c r="AD39" s="18"/>
      <c r="AE39" s="18"/>
      <c r="AF39" s="18" t="s">
        <v>2114</v>
      </c>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t="s">
        <v>2115</v>
      </c>
      <c r="BI39" s="18"/>
      <c r="BJ39" s="18"/>
      <c r="BK39" s="18"/>
      <c r="BL39" s="18"/>
      <c r="BM39" s="18"/>
      <c r="BN39" s="18"/>
      <c r="BO39" s="18"/>
      <c r="BP39" s="18"/>
      <c r="BQ39" s="18"/>
      <c r="BR39" s="18"/>
      <c r="BS39" s="18"/>
      <c r="BT39" s="18" t="s">
        <v>2116</v>
      </c>
      <c r="BU39" s="18"/>
      <c r="BV39" s="18"/>
      <c r="BW39" s="18"/>
      <c r="BX39" s="18"/>
      <c r="BY39" s="18"/>
      <c r="BZ39" s="18"/>
      <c r="CA39" s="18"/>
      <c r="CB39" s="18"/>
      <c r="CC39" s="18" t="s">
        <v>2117</v>
      </c>
      <c r="CD39" s="18"/>
      <c r="CE39" s="18"/>
      <c r="CF39" s="18"/>
      <c r="CG39" s="18"/>
      <c r="CH39" s="18"/>
      <c r="CI39" s="18"/>
      <c r="CJ39" s="18"/>
      <c r="CK39" s="18"/>
      <c r="CL39" s="18"/>
      <c r="CM39" s="18"/>
      <c r="CN39" s="18"/>
      <c r="CO39" s="18"/>
      <c r="CP39" s="18"/>
      <c r="CQ39" s="18"/>
      <c r="CR39" s="18"/>
      <c r="CS39" s="18"/>
      <c r="CT39" s="18"/>
      <c r="CU39" s="18"/>
      <c r="CV39" s="18"/>
      <c r="CW39"/>
      <c r="CX39"/>
      <c r="CY39"/>
      <c r="CZ39"/>
      <c r="DA39"/>
      <c r="DB39"/>
      <c r="DC39"/>
      <c r="DD39"/>
      <c r="DE39"/>
      <c r="DF39"/>
      <c r="DG39"/>
      <c r="DH39"/>
      <c r="DI39"/>
      <c r="DJ39"/>
    </row>
    <row r="40" spans="1:16384">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c r="CX40"/>
      <c r="CY40"/>
      <c r="CZ40"/>
      <c r="DA40"/>
      <c r="DB40"/>
      <c r="DC40"/>
      <c r="DD40"/>
      <c r="DE40"/>
      <c r="DF40"/>
      <c r="DG40"/>
      <c r="DH40"/>
      <c r="DI40"/>
      <c r="DJ40"/>
    </row>
    <row r="41" spans="1:16384">
      <c r="CR41"/>
      <c r="CS41"/>
      <c r="CT41"/>
      <c r="CU41"/>
      <c r="CV41"/>
      <c r="CW41"/>
      <c r="CX41"/>
      <c r="CY41"/>
      <c r="CZ41"/>
      <c r="DA41"/>
      <c r="DB41"/>
      <c r="DC41"/>
      <c r="DD41"/>
      <c r="DE41"/>
      <c r="DF41"/>
      <c r="DG41"/>
      <c r="DH41"/>
      <c r="DI41"/>
      <c r="DJ41"/>
    </row>
    <row r="42" spans="1:16384" s="98"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c r="XFD42"/>
    </row>
    <row r="43" spans="1:16384">
      <c r="CR43"/>
      <c r="CS43"/>
      <c r="CT43"/>
      <c r="CU43"/>
      <c r="CV43"/>
      <c r="CW43"/>
      <c r="CX43"/>
      <c r="CY43"/>
      <c r="CZ43"/>
      <c r="DA43"/>
      <c r="DB43"/>
      <c r="DC43"/>
      <c r="DD43"/>
      <c r="DE43"/>
      <c r="DF43"/>
      <c r="DG43"/>
      <c r="DH43"/>
      <c r="DI43"/>
      <c r="DJ43"/>
    </row>
    <row r="44" spans="1:16384">
      <c r="A44">
        <v>10</v>
      </c>
      <c r="B44">
        <v>11</v>
      </c>
      <c r="C44">
        <v>12</v>
      </c>
      <c r="D44">
        <v>13</v>
      </c>
      <c r="E44">
        <v>14</v>
      </c>
      <c r="F44">
        <v>20</v>
      </c>
      <c r="G44">
        <v>21</v>
      </c>
      <c r="H44">
        <v>22</v>
      </c>
      <c r="I44">
        <v>23</v>
      </c>
      <c r="J44">
        <v>24</v>
      </c>
      <c r="K44">
        <v>29</v>
      </c>
      <c r="L44">
        <v>30</v>
      </c>
      <c r="M44">
        <v>31</v>
      </c>
      <c r="N44">
        <v>32</v>
      </c>
      <c r="O44">
        <v>40</v>
      </c>
      <c r="P44">
        <v>41</v>
      </c>
      <c r="Q44">
        <v>42</v>
      </c>
      <c r="R44">
        <v>50</v>
      </c>
      <c r="S44">
        <v>51</v>
      </c>
      <c r="T44">
        <v>52</v>
      </c>
      <c r="U44">
        <v>53</v>
      </c>
      <c r="V44">
        <v>54</v>
      </c>
      <c r="W44">
        <v>55</v>
      </c>
      <c r="X44">
        <v>59</v>
      </c>
      <c r="Y44">
        <v>60</v>
      </c>
      <c r="Z44">
        <v>61</v>
      </c>
      <c r="AA44">
        <v>62</v>
      </c>
      <c r="AB44">
        <v>63</v>
      </c>
      <c r="AC44">
        <v>64</v>
      </c>
      <c r="AD44">
        <v>65</v>
      </c>
      <c r="AE44">
        <v>66</v>
      </c>
      <c r="AF44">
        <v>70</v>
      </c>
      <c r="AG44">
        <v>71</v>
      </c>
      <c r="AH44">
        <v>72</v>
      </c>
      <c r="AI44">
        <v>73</v>
      </c>
      <c r="AJ44">
        <v>74</v>
      </c>
      <c r="AK44">
        <v>75</v>
      </c>
      <c r="AL44">
        <v>76</v>
      </c>
      <c r="AM44">
        <v>77</v>
      </c>
      <c r="AN44">
        <v>78</v>
      </c>
      <c r="AO44">
        <v>79</v>
      </c>
      <c r="AP44">
        <v>80</v>
      </c>
      <c r="AQ44">
        <v>81</v>
      </c>
      <c r="AR44">
        <v>82</v>
      </c>
      <c r="AS44">
        <v>83</v>
      </c>
      <c r="AT44">
        <v>84</v>
      </c>
      <c r="AU44">
        <v>89</v>
      </c>
      <c r="AV44">
        <v>90</v>
      </c>
      <c r="AW44">
        <v>91</v>
      </c>
      <c r="AX44">
        <v>92</v>
      </c>
      <c r="AY44">
        <v>93</v>
      </c>
      <c r="AZ44">
        <v>94</v>
      </c>
      <c r="BA44">
        <v>95</v>
      </c>
      <c r="BB44">
        <v>96</v>
      </c>
      <c r="BC44">
        <v>97</v>
      </c>
      <c r="BD44">
        <v>98</v>
      </c>
      <c r="BE44">
        <v>99</v>
      </c>
      <c r="BF44">
        <v>100</v>
      </c>
      <c r="BG44">
        <v>101</v>
      </c>
      <c r="BH44">
        <v>102</v>
      </c>
      <c r="BI44">
        <v>103</v>
      </c>
      <c r="BJ44">
        <v>104</v>
      </c>
      <c r="BK44">
        <v>105</v>
      </c>
      <c r="BL44">
        <v>106</v>
      </c>
      <c r="BM44">
        <v>110</v>
      </c>
      <c r="BN44">
        <v>111</v>
      </c>
      <c r="BO44">
        <v>112</v>
      </c>
      <c r="BP44">
        <v>113</v>
      </c>
      <c r="BQ44">
        <v>114</v>
      </c>
      <c r="BR44">
        <v>115</v>
      </c>
      <c r="BS44">
        <v>116</v>
      </c>
      <c r="BT44">
        <v>117</v>
      </c>
      <c r="BU44">
        <v>118</v>
      </c>
      <c r="BV44">
        <v>119</v>
      </c>
      <c r="BW44">
        <v>120</v>
      </c>
      <c r="BX44">
        <v>121</v>
      </c>
      <c r="BY44">
        <v>122</v>
      </c>
      <c r="BZ44">
        <v>123</v>
      </c>
      <c r="CA44">
        <v>129</v>
      </c>
      <c r="CB44">
        <v>130</v>
      </c>
      <c r="CC44">
        <v>131</v>
      </c>
      <c r="CD44">
        <v>132</v>
      </c>
      <c r="CE44">
        <v>133</v>
      </c>
      <c r="CF44">
        <v>139</v>
      </c>
      <c r="CG44">
        <v>140</v>
      </c>
      <c r="CH44">
        <v>141</v>
      </c>
      <c r="CI44">
        <v>142</v>
      </c>
      <c r="CJ44">
        <v>143</v>
      </c>
      <c r="CK44">
        <v>144</v>
      </c>
      <c r="CL44">
        <v>145</v>
      </c>
      <c r="CM44">
        <v>149</v>
      </c>
      <c r="CN44">
        <v>150</v>
      </c>
      <c r="CO44">
        <v>151</v>
      </c>
      <c r="CP44">
        <v>152</v>
      </c>
      <c r="CQ44">
        <v>153</v>
      </c>
      <c r="CR44">
        <v>159</v>
      </c>
      <c r="CS44">
        <v>160</v>
      </c>
      <c r="CT44">
        <v>161</v>
      </c>
      <c r="CU44">
        <v>162</v>
      </c>
      <c r="CV44">
        <v>163</v>
      </c>
      <c r="CW44">
        <v>164</v>
      </c>
      <c r="CX44">
        <v>165</v>
      </c>
      <c r="CY44">
        <v>166</v>
      </c>
      <c r="CZ44">
        <v>169</v>
      </c>
      <c r="DA44">
        <v>170</v>
      </c>
      <c r="DB44">
        <v>171</v>
      </c>
      <c r="DC44">
        <v>172</v>
      </c>
      <c r="DD44">
        <v>173</v>
      </c>
      <c r="DE44">
        <v>174</v>
      </c>
      <c r="DF44">
        <v>179</v>
      </c>
      <c r="DG44">
        <v>180</v>
      </c>
      <c r="DH44">
        <v>181</v>
      </c>
      <c r="DI44">
        <v>182</v>
      </c>
      <c r="DJ44">
        <v>183</v>
      </c>
      <c r="DK44">
        <v>184</v>
      </c>
      <c r="DL44">
        <v>185</v>
      </c>
      <c r="DM44">
        <v>189</v>
      </c>
      <c r="DN44">
        <v>190</v>
      </c>
      <c r="DO44">
        <v>191</v>
      </c>
      <c r="DP44">
        <v>192</v>
      </c>
      <c r="DQ44">
        <v>193</v>
      </c>
      <c r="DR44">
        <v>199</v>
      </c>
      <c r="DS44">
        <v>200</v>
      </c>
      <c r="DT44">
        <v>201</v>
      </c>
      <c r="DU44">
        <v>202</v>
      </c>
      <c r="DV44">
        <v>203</v>
      </c>
      <c r="DW44">
        <v>204</v>
      </c>
      <c r="DX44">
        <v>205</v>
      </c>
      <c r="DY44">
        <v>206</v>
      </c>
      <c r="DZ44">
        <v>207</v>
      </c>
      <c r="EA44">
        <v>208</v>
      </c>
      <c r="EB44">
        <v>209</v>
      </c>
      <c r="EC44">
        <v>210</v>
      </c>
      <c r="ED44">
        <v>211</v>
      </c>
      <c r="EE44">
        <v>212</v>
      </c>
      <c r="EF44">
        <v>213</v>
      </c>
      <c r="EG44">
        <v>214</v>
      </c>
      <c r="EH44">
        <v>215</v>
      </c>
      <c r="EI44">
        <v>216</v>
      </c>
      <c r="EJ44">
        <v>217</v>
      </c>
      <c r="EK44">
        <v>218</v>
      </c>
      <c r="EL44">
        <v>219</v>
      </c>
      <c r="EM44">
        <v>220</v>
      </c>
      <c r="EN44">
        <v>221</v>
      </c>
      <c r="EO44">
        <v>222</v>
      </c>
      <c r="EP44">
        <v>223</v>
      </c>
      <c r="EQ44">
        <v>224</v>
      </c>
      <c r="ER44">
        <v>225</v>
      </c>
      <c r="ES44">
        <v>229</v>
      </c>
      <c r="ET44">
        <v>230</v>
      </c>
      <c r="EU44">
        <v>231</v>
      </c>
      <c r="EV44">
        <v>232</v>
      </c>
      <c r="EW44">
        <v>233</v>
      </c>
      <c r="EX44">
        <v>234</v>
      </c>
      <c r="EY44">
        <v>235</v>
      </c>
      <c r="EZ44">
        <v>239</v>
      </c>
      <c r="FA44">
        <v>240</v>
      </c>
      <c r="FB44">
        <v>241</v>
      </c>
      <c r="FC44">
        <v>242</v>
      </c>
      <c r="FD44">
        <v>243</v>
      </c>
      <c r="FE44">
        <v>244</v>
      </c>
      <c r="FF44">
        <v>245</v>
      </c>
      <c r="FG44">
        <v>246</v>
      </c>
      <c r="FH44">
        <v>247</v>
      </c>
      <c r="FI44">
        <v>248</v>
      </c>
      <c r="FJ44">
        <v>249</v>
      </c>
      <c r="FK44">
        <v>250</v>
      </c>
      <c r="FL44">
        <v>251</v>
      </c>
      <c r="FM44">
        <v>252</v>
      </c>
      <c r="FN44">
        <v>253</v>
      </c>
      <c r="FO44">
        <v>259</v>
      </c>
      <c r="FP44">
        <v>260</v>
      </c>
      <c r="FQ44">
        <v>261</v>
      </c>
      <c r="FR44">
        <v>262</v>
      </c>
      <c r="FS44">
        <v>263</v>
      </c>
      <c r="FT44">
        <v>264</v>
      </c>
      <c r="FU44">
        <v>265</v>
      </c>
      <c r="FV44">
        <v>266</v>
      </c>
      <c r="FW44">
        <v>267</v>
      </c>
      <c r="FX44">
        <v>269</v>
      </c>
      <c r="FY44">
        <v>270</v>
      </c>
      <c r="FZ44">
        <v>271</v>
      </c>
      <c r="GA44">
        <v>272</v>
      </c>
      <c r="GB44">
        <v>273</v>
      </c>
      <c r="GC44">
        <v>274</v>
      </c>
      <c r="GD44">
        <v>275</v>
      </c>
      <c r="GE44">
        <v>276</v>
      </c>
      <c r="GF44">
        <v>280</v>
      </c>
      <c r="GG44">
        <v>281</v>
      </c>
      <c r="GH44">
        <v>282</v>
      </c>
      <c r="GI44">
        <v>283</v>
      </c>
      <c r="GJ44">
        <v>284</v>
      </c>
      <c r="GK44">
        <v>285</v>
      </c>
      <c r="GL44">
        <v>289</v>
      </c>
      <c r="GM44">
        <v>290</v>
      </c>
      <c r="GN44">
        <v>291</v>
      </c>
      <c r="GO44">
        <v>292</v>
      </c>
      <c r="GP44">
        <v>293</v>
      </c>
      <c r="GQ44">
        <v>294</v>
      </c>
      <c r="GR44">
        <v>295</v>
      </c>
      <c r="GS44">
        <v>296</v>
      </c>
      <c r="GT44">
        <v>297</v>
      </c>
      <c r="GU44">
        <v>299</v>
      </c>
      <c r="GV44">
        <v>300</v>
      </c>
      <c r="GW44">
        <v>301</v>
      </c>
      <c r="GX44">
        <v>302</v>
      </c>
      <c r="GY44">
        <v>303</v>
      </c>
      <c r="GZ44">
        <v>310</v>
      </c>
      <c r="HA44">
        <v>311</v>
      </c>
      <c r="HB44">
        <v>312</v>
      </c>
      <c r="HC44">
        <v>313</v>
      </c>
      <c r="HD44">
        <v>314</v>
      </c>
      <c r="HE44">
        <v>315</v>
      </c>
      <c r="HF44">
        <v>319</v>
      </c>
      <c r="HG44">
        <v>320</v>
      </c>
      <c r="HH44">
        <v>321</v>
      </c>
      <c r="HI44">
        <v>322</v>
      </c>
      <c r="HJ44">
        <v>323</v>
      </c>
      <c r="HK44">
        <v>324</v>
      </c>
      <c r="HL44">
        <v>325</v>
      </c>
      <c r="HM44">
        <v>326</v>
      </c>
      <c r="HN44">
        <v>327</v>
      </c>
      <c r="HO44">
        <v>328</v>
      </c>
      <c r="HP44">
        <v>329</v>
      </c>
      <c r="HQ44">
        <v>330</v>
      </c>
      <c r="HR44">
        <v>331</v>
      </c>
      <c r="HS44">
        <v>340</v>
      </c>
      <c r="HT44">
        <v>341</v>
      </c>
      <c r="HU44">
        <v>350</v>
      </c>
      <c r="HV44">
        <v>351</v>
      </c>
      <c r="HW44">
        <v>360</v>
      </c>
      <c r="HX44">
        <v>361</v>
      </c>
      <c r="HY44">
        <v>362</v>
      </c>
      <c r="HZ44">
        <v>363</v>
      </c>
      <c r="IA44">
        <v>370</v>
      </c>
      <c r="IB44">
        <v>371</v>
      </c>
      <c r="IC44">
        <v>372</v>
      </c>
      <c r="ID44">
        <v>373</v>
      </c>
      <c r="IE44">
        <v>380</v>
      </c>
      <c r="IF44">
        <v>381</v>
      </c>
      <c r="IG44">
        <v>382</v>
      </c>
      <c r="IH44">
        <v>383</v>
      </c>
      <c r="II44">
        <v>390</v>
      </c>
      <c r="IJ44">
        <v>391</v>
      </c>
      <c r="IK44">
        <v>392</v>
      </c>
      <c r="IL44">
        <v>400</v>
      </c>
      <c r="IM44">
        <v>401</v>
      </c>
      <c r="IN44">
        <v>410</v>
      </c>
      <c r="IO44">
        <v>411</v>
      </c>
      <c r="IP44">
        <v>412</v>
      </c>
      <c r="IQ44">
        <v>413</v>
      </c>
      <c r="IR44">
        <v>414</v>
      </c>
      <c r="IS44">
        <v>415</v>
      </c>
      <c r="IT44">
        <v>416</v>
      </c>
      <c r="IU44">
        <v>420</v>
      </c>
      <c r="IV44">
        <v>421</v>
      </c>
      <c r="IW44">
        <v>430</v>
      </c>
      <c r="IX44">
        <v>431</v>
      </c>
      <c r="IY44">
        <v>432</v>
      </c>
      <c r="IZ44">
        <v>433</v>
      </c>
      <c r="JA44">
        <v>439</v>
      </c>
      <c r="JB44">
        <v>440</v>
      </c>
      <c r="JC44">
        <v>441</v>
      </c>
      <c r="JD44">
        <v>442</v>
      </c>
      <c r="JE44">
        <v>443</v>
      </c>
      <c r="JF44">
        <v>444</v>
      </c>
      <c r="JG44">
        <v>449</v>
      </c>
      <c r="JH44">
        <v>450</v>
      </c>
      <c r="JI44">
        <v>451</v>
      </c>
      <c r="JJ44">
        <v>452</v>
      </c>
      <c r="JK44">
        <v>453</v>
      </c>
      <c r="JL44">
        <v>454</v>
      </c>
      <c r="JM44">
        <v>460</v>
      </c>
      <c r="JN44">
        <v>461</v>
      </c>
      <c r="JO44">
        <v>462</v>
      </c>
      <c r="JP44">
        <v>470</v>
      </c>
      <c r="JQ44">
        <v>471</v>
      </c>
      <c r="JR44">
        <v>472</v>
      </c>
      <c r="JS44">
        <v>480</v>
      </c>
      <c r="JT44">
        <v>481</v>
      </c>
      <c r="JU44">
        <v>482</v>
      </c>
      <c r="JV44">
        <v>483</v>
      </c>
      <c r="JW44">
        <v>484</v>
      </c>
      <c r="JX44">
        <v>485</v>
      </c>
      <c r="JY44">
        <v>489</v>
      </c>
      <c r="JZ44">
        <v>490</v>
      </c>
      <c r="KA44">
        <v>491</v>
      </c>
      <c r="KB44">
        <v>500</v>
      </c>
      <c r="KC44">
        <v>501</v>
      </c>
      <c r="KD44">
        <v>510</v>
      </c>
      <c r="KE44">
        <v>511</v>
      </c>
      <c r="KF44">
        <v>512</v>
      </c>
      <c r="KG44">
        <v>513</v>
      </c>
      <c r="KH44">
        <v>520</v>
      </c>
      <c r="KI44">
        <v>521</v>
      </c>
      <c r="KJ44">
        <v>522</v>
      </c>
      <c r="KK44">
        <v>530</v>
      </c>
      <c r="KL44">
        <v>531</v>
      </c>
      <c r="KM44">
        <v>532</v>
      </c>
      <c r="KN44">
        <v>533</v>
      </c>
      <c r="KO44">
        <v>534</v>
      </c>
      <c r="KP44">
        <v>535</v>
      </c>
      <c r="KQ44">
        <v>536</v>
      </c>
      <c r="KR44">
        <v>540</v>
      </c>
      <c r="KS44">
        <v>541</v>
      </c>
      <c r="KT44">
        <v>542</v>
      </c>
      <c r="KU44">
        <v>543</v>
      </c>
      <c r="KV44">
        <v>549</v>
      </c>
      <c r="KW44">
        <v>550</v>
      </c>
      <c r="KX44">
        <v>551</v>
      </c>
      <c r="KY44">
        <v>552</v>
      </c>
      <c r="KZ44">
        <v>553</v>
      </c>
      <c r="LA44">
        <v>559</v>
      </c>
      <c r="LB44">
        <v>560</v>
      </c>
      <c r="LC44">
        <v>561</v>
      </c>
      <c r="LD44">
        <v>569</v>
      </c>
      <c r="LE44">
        <v>570</v>
      </c>
      <c r="LF44">
        <v>571</v>
      </c>
      <c r="LG44">
        <v>572</v>
      </c>
      <c r="LH44">
        <v>573</v>
      </c>
      <c r="LI44">
        <v>574</v>
      </c>
      <c r="LJ44">
        <v>579</v>
      </c>
      <c r="LK44">
        <v>580</v>
      </c>
      <c r="LL44">
        <v>581</v>
      </c>
      <c r="LM44">
        <v>582</v>
      </c>
      <c r="LN44">
        <v>583</v>
      </c>
      <c r="LO44">
        <v>584</v>
      </c>
      <c r="LP44">
        <v>585</v>
      </c>
      <c r="LQ44">
        <v>586</v>
      </c>
      <c r="LR44">
        <v>589</v>
      </c>
      <c r="LS44">
        <v>590</v>
      </c>
      <c r="LT44">
        <v>591</v>
      </c>
      <c r="LU44">
        <v>592</v>
      </c>
      <c r="LV44">
        <v>593</v>
      </c>
      <c r="LW44">
        <v>600</v>
      </c>
      <c r="LX44">
        <v>601</v>
      </c>
      <c r="LY44">
        <v>602</v>
      </c>
      <c r="LZ44">
        <v>603</v>
      </c>
      <c r="MA44">
        <v>604</v>
      </c>
      <c r="MB44">
        <v>605</v>
      </c>
      <c r="MC44">
        <v>606</v>
      </c>
      <c r="MD44">
        <v>607</v>
      </c>
      <c r="ME44">
        <v>608</v>
      </c>
      <c r="MF44">
        <v>609</v>
      </c>
      <c r="MG44">
        <v>610</v>
      </c>
      <c r="MH44">
        <v>611</v>
      </c>
      <c r="MI44">
        <v>612</v>
      </c>
      <c r="MJ44">
        <v>619</v>
      </c>
      <c r="MK44">
        <v>620</v>
      </c>
      <c r="ML44">
        <v>621</v>
      </c>
      <c r="MM44">
        <v>622</v>
      </c>
      <c r="MN44">
        <v>630</v>
      </c>
      <c r="MO44">
        <v>631</v>
      </c>
      <c r="MP44">
        <v>632</v>
      </c>
      <c r="MQ44">
        <v>640</v>
      </c>
      <c r="MR44">
        <v>641</v>
      </c>
      <c r="MS44">
        <v>642</v>
      </c>
      <c r="MT44">
        <v>643</v>
      </c>
      <c r="MU44">
        <v>649</v>
      </c>
      <c r="MV44">
        <v>650</v>
      </c>
      <c r="MW44">
        <v>651</v>
      </c>
      <c r="MX44">
        <v>652</v>
      </c>
      <c r="MY44">
        <v>660</v>
      </c>
      <c r="MZ44">
        <v>661</v>
      </c>
      <c r="NA44">
        <v>662</v>
      </c>
      <c r="NB44">
        <v>663</v>
      </c>
      <c r="NC44">
        <v>670</v>
      </c>
      <c r="ND44">
        <v>671</v>
      </c>
      <c r="NE44">
        <v>672</v>
      </c>
      <c r="NF44">
        <v>673</v>
      </c>
      <c r="NG44">
        <v>674</v>
      </c>
      <c r="NH44">
        <v>675</v>
      </c>
      <c r="NI44">
        <v>680</v>
      </c>
      <c r="NJ44">
        <v>681</v>
      </c>
      <c r="NK44">
        <v>682</v>
      </c>
      <c r="NL44">
        <v>690</v>
      </c>
      <c r="NM44">
        <v>691</v>
      </c>
      <c r="NN44">
        <v>692</v>
      </c>
      <c r="NO44">
        <v>693</v>
      </c>
      <c r="NP44">
        <v>694</v>
      </c>
      <c r="NQ44">
        <v>700</v>
      </c>
      <c r="NR44">
        <v>701</v>
      </c>
      <c r="NS44">
        <v>702</v>
      </c>
      <c r="NT44">
        <v>703</v>
      </c>
      <c r="NU44">
        <v>704</v>
      </c>
      <c r="NV44">
        <v>705</v>
      </c>
      <c r="NW44">
        <v>709</v>
      </c>
      <c r="NX44">
        <v>710</v>
      </c>
      <c r="NY44">
        <v>711</v>
      </c>
      <c r="NZ44">
        <v>712</v>
      </c>
      <c r="OA44">
        <v>720</v>
      </c>
      <c r="OB44">
        <v>721</v>
      </c>
      <c r="OC44">
        <v>722</v>
      </c>
      <c r="OD44">
        <v>723</v>
      </c>
      <c r="OE44">
        <v>724</v>
      </c>
      <c r="OF44">
        <v>725</v>
      </c>
      <c r="OG44">
        <v>726</v>
      </c>
      <c r="OH44">
        <v>727</v>
      </c>
      <c r="OI44">
        <v>728</v>
      </c>
      <c r="OJ44">
        <v>729</v>
      </c>
      <c r="OK44">
        <v>730</v>
      </c>
      <c r="OL44">
        <v>731</v>
      </c>
      <c r="OM44">
        <v>740</v>
      </c>
      <c r="ON44">
        <v>741</v>
      </c>
      <c r="OO44">
        <v>742</v>
      </c>
      <c r="OP44">
        <v>743</v>
      </c>
      <c r="OQ44">
        <v>744</v>
      </c>
      <c r="OR44">
        <v>745</v>
      </c>
      <c r="OS44">
        <v>746</v>
      </c>
      <c r="OT44">
        <v>749</v>
      </c>
      <c r="OU44">
        <v>750</v>
      </c>
      <c r="OV44">
        <v>751</v>
      </c>
      <c r="OW44">
        <v>752</v>
      </c>
      <c r="OX44">
        <v>753</v>
      </c>
      <c r="OY44">
        <v>759</v>
      </c>
      <c r="OZ44">
        <v>760</v>
      </c>
      <c r="PA44">
        <v>761</v>
      </c>
      <c r="PB44">
        <v>762</v>
      </c>
      <c r="PC44">
        <v>763</v>
      </c>
      <c r="PD44">
        <v>764</v>
      </c>
      <c r="PE44">
        <v>765</v>
      </c>
      <c r="PF44">
        <v>766</v>
      </c>
      <c r="PG44">
        <v>767</v>
      </c>
      <c r="PH44">
        <v>769</v>
      </c>
      <c r="PI44">
        <v>770</v>
      </c>
      <c r="PJ44">
        <v>771</v>
      </c>
      <c r="PK44">
        <v>772</v>
      </c>
      <c r="PL44">
        <v>780</v>
      </c>
      <c r="PM44">
        <v>781</v>
      </c>
      <c r="PN44">
        <v>782</v>
      </c>
      <c r="PO44">
        <v>783</v>
      </c>
      <c r="PP44">
        <v>784</v>
      </c>
      <c r="PQ44">
        <v>785</v>
      </c>
      <c r="PR44">
        <v>789</v>
      </c>
      <c r="PS44">
        <v>790</v>
      </c>
      <c r="PT44">
        <v>791</v>
      </c>
      <c r="PU44">
        <v>792</v>
      </c>
      <c r="PV44">
        <v>793</v>
      </c>
      <c r="PW44">
        <v>794</v>
      </c>
      <c r="PX44">
        <v>795</v>
      </c>
      <c r="PY44">
        <v>796</v>
      </c>
      <c r="PZ44">
        <v>799</v>
      </c>
      <c r="QA44">
        <v>800</v>
      </c>
      <c r="QB44">
        <v>801</v>
      </c>
      <c r="QC44">
        <v>802</v>
      </c>
      <c r="QD44">
        <v>803</v>
      </c>
      <c r="QE44">
        <v>804</v>
      </c>
      <c r="QF44">
        <v>805</v>
      </c>
      <c r="QG44">
        <v>806</v>
      </c>
      <c r="QH44">
        <v>809</v>
      </c>
      <c r="QI44">
        <v>810</v>
      </c>
      <c r="QJ44">
        <v>811</v>
      </c>
      <c r="QK44">
        <v>812</v>
      </c>
      <c r="QL44">
        <v>813</v>
      </c>
      <c r="QM44">
        <v>814</v>
      </c>
      <c r="QN44">
        <v>815</v>
      </c>
      <c r="QO44">
        <v>816</v>
      </c>
      <c r="QP44">
        <v>817</v>
      </c>
      <c r="QQ44">
        <v>818</v>
      </c>
      <c r="QR44">
        <v>819</v>
      </c>
      <c r="QS44">
        <v>820</v>
      </c>
      <c r="QT44">
        <v>821</v>
      </c>
      <c r="QU44">
        <v>822</v>
      </c>
      <c r="QV44">
        <v>823</v>
      </c>
      <c r="QW44">
        <v>824</v>
      </c>
      <c r="QX44">
        <v>829</v>
      </c>
      <c r="QY44">
        <v>830</v>
      </c>
      <c r="QZ44">
        <v>831</v>
      </c>
      <c r="RA44">
        <v>832</v>
      </c>
      <c r="RB44">
        <v>833</v>
      </c>
      <c r="RC44">
        <v>834</v>
      </c>
      <c r="RD44">
        <v>835</v>
      </c>
      <c r="RE44">
        <v>836</v>
      </c>
      <c r="RF44">
        <v>840</v>
      </c>
      <c r="RG44">
        <v>841</v>
      </c>
      <c r="RH44">
        <v>842</v>
      </c>
      <c r="RI44">
        <v>849</v>
      </c>
      <c r="RJ44">
        <v>850</v>
      </c>
      <c r="RK44">
        <v>851</v>
      </c>
      <c r="RL44">
        <v>852</v>
      </c>
      <c r="RM44">
        <v>853</v>
      </c>
      <c r="RN44">
        <v>854</v>
      </c>
      <c r="RO44">
        <v>855</v>
      </c>
      <c r="RP44">
        <v>859</v>
      </c>
      <c r="RQ44">
        <v>860</v>
      </c>
      <c r="RR44">
        <v>861</v>
      </c>
      <c r="RS44">
        <v>862</v>
      </c>
      <c r="RT44">
        <v>870</v>
      </c>
      <c r="RU44">
        <v>871</v>
      </c>
      <c r="RV44">
        <v>872</v>
      </c>
      <c r="RW44">
        <v>880</v>
      </c>
      <c r="RX44">
        <v>881</v>
      </c>
      <c r="RY44">
        <v>882</v>
      </c>
      <c r="RZ44">
        <v>889</v>
      </c>
      <c r="SA44">
        <v>890</v>
      </c>
      <c r="SB44">
        <v>891</v>
      </c>
      <c r="SC44">
        <v>900</v>
      </c>
      <c r="SD44">
        <v>901</v>
      </c>
      <c r="SE44">
        <v>902</v>
      </c>
      <c r="SF44">
        <v>903</v>
      </c>
      <c r="SG44">
        <v>909</v>
      </c>
      <c r="SH44">
        <v>910</v>
      </c>
      <c r="SI44">
        <v>911</v>
      </c>
      <c r="SJ44">
        <v>912</v>
      </c>
      <c r="SK44">
        <v>920</v>
      </c>
      <c r="SL44">
        <v>921</v>
      </c>
      <c r="SM44">
        <v>922</v>
      </c>
      <c r="SN44">
        <v>923</v>
      </c>
      <c r="SO44">
        <v>929</v>
      </c>
      <c r="SP44">
        <v>931</v>
      </c>
      <c r="SQ44">
        <v>932</v>
      </c>
      <c r="SR44">
        <v>933</v>
      </c>
      <c r="SS44">
        <v>934</v>
      </c>
      <c r="ST44">
        <v>939</v>
      </c>
      <c r="SU44">
        <v>941</v>
      </c>
      <c r="SV44">
        <v>942</v>
      </c>
      <c r="SW44">
        <v>943</v>
      </c>
      <c r="SX44">
        <v>949</v>
      </c>
      <c r="SY44">
        <v>950</v>
      </c>
      <c r="SZ44">
        <v>951</v>
      </c>
      <c r="TA44">
        <v>952</v>
      </c>
      <c r="TB44">
        <v>959</v>
      </c>
      <c r="TC44">
        <v>961</v>
      </c>
      <c r="TD44">
        <v>969</v>
      </c>
      <c r="TE44">
        <v>971</v>
      </c>
      <c r="TF44">
        <v>972</v>
      </c>
      <c r="TG44">
        <v>973</v>
      </c>
      <c r="TH44">
        <v>981</v>
      </c>
      <c r="TI44">
        <v>982</v>
      </c>
      <c r="TJ44">
        <v>999</v>
      </c>
    </row>
    <row r="45" spans="1:16384" s="122" customFormat="1">
      <c r="A45" s="18" t="s">
        <v>2979</v>
      </c>
      <c r="B45" s="18" t="s">
        <v>2966</v>
      </c>
      <c r="C45" s="18" t="s">
        <v>1826</v>
      </c>
      <c r="D45" s="18" t="s">
        <v>3103</v>
      </c>
      <c r="E45" s="18" t="s">
        <v>1958</v>
      </c>
      <c r="F45" s="18" t="s">
        <v>2980</v>
      </c>
      <c r="G45" s="18" t="s">
        <v>1751</v>
      </c>
      <c r="H45" s="18" t="s">
        <v>1827</v>
      </c>
      <c r="I45" s="18" t="s">
        <v>3104</v>
      </c>
      <c r="J45" s="18" t="s">
        <v>1959</v>
      </c>
      <c r="K45" s="18" t="s">
        <v>2011</v>
      </c>
      <c r="L45" s="18" t="s">
        <v>2981</v>
      </c>
      <c r="M45" s="18" t="s">
        <v>1752</v>
      </c>
      <c r="N45" s="18" t="s">
        <v>1828</v>
      </c>
      <c r="O45" s="18" t="s">
        <v>2982</v>
      </c>
      <c r="P45" s="18" t="s">
        <v>1753</v>
      </c>
      <c r="Q45" s="18" t="s">
        <v>1829</v>
      </c>
      <c r="R45" s="18" t="s">
        <v>2983</v>
      </c>
      <c r="S45" s="18" t="s">
        <v>1754</v>
      </c>
      <c r="T45" s="18" t="s">
        <v>1830</v>
      </c>
      <c r="U45" s="18" t="s">
        <v>1903</v>
      </c>
      <c r="V45" s="18" t="s">
        <v>2151</v>
      </c>
      <c r="W45" s="18" t="s">
        <v>3115</v>
      </c>
      <c r="X45" s="18" t="s">
        <v>2048</v>
      </c>
      <c r="Y45" s="18" t="s">
        <v>2984</v>
      </c>
      <c r="Z45" s="18" t="s">
        <v>1755</v>
      </c>
      <c r="AA45" s="18" t="s">
        <v>3091</v>
      </c>
      <c r="AB45" s="18" t="s">
        <v>1904</v>
      </c>
      <c r="AC45" s="18" t="s">
        <v>3112</v>
      </c>
      <c r="AD45" s="18" t="s">
        <v>2012</v>
      </c>
      <c r="AE45" s="18" t="s">
        <v>2049</v>
      </c>
      <c r="AF45" s="18" t="s">
        <v>2985</v>
      </c>
      <c r="AG45" s="18" t="s">
        <v>1756</v>
      </c>
      <c r="AH45" s="18" t="s">
        <v>1831</v>
      </c>
      <c r="AI45" s="18" t="s">
        <v>1905</v>
      </c>
      <c r="AJ45" s="18" t="s">
        <v>1961</v>
      </c>
      <c r="AK45" s="18" t="s">
        <v>2013</v>
      </c>
      <c r="AL45" s="18" t="s">
        <v>2050</v>
      </c>
      <c r="AM45" s="18" t="s">
        <v>2080</v>
      </c>
      <c r="AN45" s="18" t="s">
        <v>2096</v>
      </c>
      <c r="AO45" s="18" t="s">
        <v>2108</v>
      </c>
      <c r="AP45" s="18" t="s">
        <v>2986</v>
      </c>
      <c r="AQ45" s="18" t="s">
        <v>1757</v>
      </c>
      <c r="AR45" s="18" t="s">
        <v>1832</v>
      </c>
      <c r="AS45" s="18" t="s">
        <v>3105</v>
      </c>
      <c r="AT45" s="18" t="s">
        <v>1962</v>
      </c>
      <c r="AU45" s="18" t="s">
        <v>2014</v>
      </c>
      <c r="AV45" s="18" t="s">
        <v>2987</v>
      </c>
      <c r="AW45" s="18" t="s">
        <v>1758</v>
      </c>
      <c r="AX45" s="18" t="s">
        <v>1833</v>
      </c>
      <c r="AY45" s="18" t="s">
        <v>1906</v>
      </c>
      <c r="AZ45" s="18" t="s">
        <v>1963</v>
      </c>
      <c r="BA45" s="18" t="s">
        <v>2015</v>
      </c>
      <c r="BB45" s="18" t="s">
        <v>2051</v>
      </c>
      <c r="BC45" s="18" t="s">
        <v>2081</v>
      </c>
      <c r="BD45" s="18" t="s">
        <v>2097</v>
      </c>
      <c r="BE45" s="18" t="s">
        <v>2109</v>
      </c>
      <c r="BF45" s="18" t="s">
        <v>2988</v>
      </c>
      <c r="BG45" s="18" t="s">
        <v>1759</v>
      </c>
      <c r="BH45" s="18" t="s">
        <v>1834</v>
      </c>
      <c r="BI45" s="18" t="s">
        <v>3106</v>
      </c>
      <c r="BJ45" s="18" t="s">
        <v>1964</v>
      </c>
      <c r="BK45" s="18" t="s">
        <v>2016</v>
      </c>
      <c r="BL45" s="18" t="s">
        <v>2052</v>
      </c>
      <c r="BM45" s="18" t="s">
        <v>2989</v>
      </c>
      <c r="BN45" s="18" t="s">
        <v>2135</v>
      </c>
      <c r="BO45" s="18" t="s">
        <v>1835</v>
      </c>
      <c r="BP45" s="18" t="s">
        <v>1907</v>
      </c>
      <c r="BQ45" s="18" t="s">
        <v>1965</v>
      </c>
      <c r="BR45" s="18" t="s">
        <v>2017</v>
      </c>
      <c r="BS45" s="18" t="s">
        <v>3117</v>
      </c>
      <c r="BT45" s="18" t="s">
        <v>2082</v>
      </c>
      <c r="BU45" s="18" t="s">
        <v>2098</v>
      </c>
      <c r="BV45" s="18" t="s">
        <v>2110</v>
      </c>
      <c r="BW45" s="18" t="s">
        <v>2990</v>
      </c>
      <c r="BX45" s="18" t="s">
        <v>2136</v>
      </c>
      <c r="BY45" s="18" t="s">
        <v>1836</v>
      </c>
      <c r="BZ45" s="18" t="s">
        <v>3107</v>
      </c>
      <c r="CA45" s="18" t="s">
        <v>3113</v>
      </c>
      <c r="CB45" s="18" t="s">
        <v>2991</v>
      </c>
      <c r="CC45" s="18" t="s">
        <v>1760</v>
      </c>
      <c r="CD45" s="18" t="s">
        <v>1837</v>
      </c>
      <c r="CE45" s="18" t="s">
        <v>1908</v>
      </c>
      <c r="CF45" s="18" t="s">
        <v>1966</v>
      </c>
      <c r="CG45" s="18" t="s">
        <v>2992</v>
      </c>
      <c r="CH45" s="18" t="s">
        <v>1761</v>
      </c>
      <c r="CI45" s="18" t="s">
        <v>1838</v>
      </c>
      <c r="CJ45" s="18" t="s">
        <v>1909</v>
      </c>
      <c r="CK45" s="18" t="s">
        <v>1967</v>
      </c>
      <c r="CL45" s="18" t="s">
        <v>2018</v>
      </c>
      <c r="CM45" s="18" t="s">
        <v>2053</v>
      </c>
      <c r="CN45" s="18" t="s">
        <v>2993</v>
      </c>
      <c r="CO45" s="18" t="s">
        <v>1762</v>
      </c>
      <c r="CP45" s="18" t="s">
        <v>1839</v>
      </c>
      <c r="CQ45" s="18" t="s">
        <v>2145</v>
      </c>
      <c r="CR45" s="18" t="s">
        <v>1968</v>
      </c>
      <c r="CS45" s="18" t="s">
        <v>2994</v>
      </c>
      <c r="CT45" s="18" t="s">
        <v>1763</v>
      </c>
      <c r="CU45" s="18" t="s">
        <v>1840</v>
      </c>
      <c r="CV45" s="18" t="s">
        <v>1910</v>
      </c>
      <c r="CW45" s="18" t="s">
        <v>1969</v>
      </c>
      <c r="CX45" s="18" t="s">
        <v>2019</v>
      </c>
      <c r="CY45" s="18" t="s">
        <v>2054</v>
      </c>
      <c r="CZ45" s="18" t="s">
        <v>2083</v>
      </c>
      <c r="DA45" s="18" t="s">
        <v>2995</v>
      </c>
      <c r="DB45" s="18" t="s">
        <v>1764</v>
      </c>
      <c r="DC45" s="18" t="s">
        <v>3092</v>
      </c>
      <c r="DD45" s="18" t="s">
        <v>1911</v>
      </c>
      <c r="DE45" s="18" t="s">
        <v>1970</v>
      </c>
      <c r="DF45" s="18" t="s">
        <v>2020</v>
      </c>
      <c r="DG45" s="18" t="s">
        <v>2996</v>
      </c>
      <c r="DH45" s="18" t="s">
        <v>1765</v>
      </c>
      <c r="DI45" s="18" t="s">
        <v>1842</v>
      </c>
      <c r="DJ45" s="18" t="s">
        <v>1912</v>
      </c>
      <c r="DK45" s="18" t="s">
        <v>1971</v>
      </c>
      <c r="DL45" s="18" t="s">
        <v>3116</v>
      </c>
      <c r="DM45" s="18" t="s">
        <v>2055</v>
      </c>
      <c r="DN45" s="18" t="s">
        <v>2997</v>
      </c>
      <c r="DO45" s="18" t="s">
        <v>1766</v>
      </c>
      <c r="DP45" s="18" t="s">
        <v>1843</v>
      </c>
      <c r="DQ45" s="18" t="s">
        <v>1913</v>
      </c>
      <c r="DR45" s="18" t="s">
        <v>1972</v>
      </c>
      <c r="DS45" s="18" t="s">
        <v>2998</v>
      </c>
      <c r="DT45" s="18" t="s">
        <v>1767</v>
      </c>
      <c r="DU45" s="18" t="s">
        <v>3093</v>
      </c>
      <c r="DV45" s="18" t="s">
        <v>1914</v>
      </c>
      <c r="DW45" s="18" t="s">
        <v>1973</v>
      </c>
      <c r="DX45" s="18" t="s">
        <v>2021</v>
      </c>
      <c r="DY45" s="18" t="s">
        <v>2056</v>
      </c>
      <c r="DZ45" s="18" t="s">
        <v>2084</v>
      </c>
      <c r="EA45" s="18" t="s">
        <v>2099</v>
      </c>
      <c r="EB45" s="18" t="s">
        <v>2111</v>
      </c>
      <c r="EC45" s="18" t="s">
        <v>2999</v>
      </c>
      <c r="ED45" s="18" t="s">
        <v>1768</v>
      </c>
      <c r="EE45" s="18" t="s">
        <v>1845</v>
      </c>
      <c r="EF45" s="18" t="s">
        <v>3108</v>
      </c>
      <c r="EG45" s="18" t="s">
        <v>1974</v>
      </c>
      <c r="EH45" s="18" t="s">
        <v>2022</v>
      </c>
      <c r="EI45" s="18" t="s">
        <v>2057</v>
      </c>
      <c r="EJ45" s="18" t="s">
        <v>2085</v>
      </c>
      <c r="EK45" s="18" t="s">
        <v>2100</v>
      </c>
      <c r="EL45" s="18" t="s">
        <v>2112</v>
      </c>
      <c r="EM45" s="18" t="s">
        <v>3000</v>
      </c>
      <c r="EN45" s="18" t="s">
        <v>1769</v>
      </c>
      <c r="EO45" s="18" t="s">
        <v>1846</v>
      </c>
      <c r="EP45" s="18" t="s">
        <v>3109</v>
      </c>
      <c r="EQ45" s="18" t="s">
        <v>1975</v>
      </c>
      <c r="ER45" s="18" t="s">
        <v>2023</v>
      </c>
      <c r="ES45" s="18" t="s">
        <v>2058</v>
      </c>
      <c r="ET45" s="18" t="s">
        <v>3001</v>
      </c>
      <c r="EU45" s="18" t="s">
        <v>1770</v>
      </c>
      <c r="EV45" s="18" t="s">
        <v>3094</v>
      </c>
      <c r="EW45" s="18" t="s">
        <v>3110</v>
      </c>
      <c r="EX45" s="18" t="s">
        <v>1976</v>
      </c>
      <c r="EY45" s="18" t="s">
        <v>2024</v>
      </c>
      <c r="EZ45" s="18" t="s">
        <v>2059</v>
      </c>
      <c r="FA45" s="18" t="s">
        <v>3002</v>
      </c>
      <c r="FB45" s="18" t="s">
        <v>1771</v>
      </c>
      <c r="FC45" s="18" t="s">
        <v>1847</v>
      </c>
      <c r="FD45" s="18" t="s">
        <v>2146</v>
      </c>
      <c r="FE45" s="18" t="s">
        <v>3114</v>
      </c>
      <c r="FF45" s="18" t="s">
        <v>2025</v>
      </c>
      <c r="FG45" s="18" t="s">
        <v>3118</v>
      </c>
      <c r="FH45" s="18" t="s">
        <v>3119</v>
      </c>
      <c r="FI45" s="18" t="s">
        <v>2101</v>
      </c>
      <c r="FJ45" s="18" t="s">
        <v>2113</v>
      </c>
      <c r="FK45" s="18" t="s">
        <v>3003</v>
      </c>
      <c r="FL45" s="18" t="s">
        <v>1772</v>
      </c>
      <c r="FM45" s="18" t="s">
        <v>1848</v>
      </c>
      <c r="FN45" s="18" t="s">
        <v>1915</v>
      </c>
      <c r="FO45" s="18" t="s">
        <v>1977</v>
      </c>
      <c r="FP45" s="18" t="s">
        <v>3004</v>
      </c>
      <c r="FQ45" s="18" t="s">
        <v>3073</v>
      </c>
      <c r="FR45" s="18" t="s">
        <v>1849</v>
      </c>
      <c r="FS45" s="18" t="s">
        <v>1916</v>
      </c>
      <c r="FT45" s="18" t="s">
        <v>1978</v>
      </c>
      <c r="FU45" s="18" t="s">
        <v>2026</v>
      </c>
      <c r="FV45" s="18" t="s">
        <v>2060</v>
      </c>
      <c r="FW45" s="18" t="s">
        <v>2086</v>
      </c>
      <c r="FX45" s="18" t="s">
        <v>2102</v>
      </c>
      <c r="FY45" s="18" t="s">
        <v>3005</v>
      </c>
      <c r="FZ45" s="18" t="s">
        <v>1774</v>
      </c>
      <c r="GA45" s="18" t="s">
        <v>1850</v>
      </c>
      <c r="GB45" s="18" t="s">
        <v>1917</v>
      </c>
      <c r="GC45" s="18" t="s">
        <v>1979</v>
      </c>
      <c r="GD45" s="18" t="s">
        <v>2027</v>
      </c>
      <c r="GE45" s="18" t="s">
        <v>2061</v>
      </c>
      <c r="GF45" s="18" t="s">
        <v>3006</v>
      </c>
      <c r="GG45" s="18" t="s">
        <v>1775</v>
      </c>
      <c r="GH45" s="18" t="s">
        <v>1851</v>
      </c>
      <c r="GI45" s="18" t="s">
        <v>1918</v>
      </c>
      <c r="GJ45" s="18" t="s">
        <v>1980</v>
      </c>
      <c r="GK45" s="18" t="s">
        <v>2028</v>
      </c>
      <c r="GL45" s="18" t="s">
        <v>2062</v>
      </c>
      <c r="GM45" s="18" t="s">
        <v>3007</v>
      </c>
      <c r="GN45" s="18" t="s">
        <v>1776</v>
      </c>
      <c r="GO45" s="18" t="s">
        <v>1852</v>
      </c>
      <c r="GP45" s="18" t="s">
        <v>1919</v>
      </c>
      <c r="GQ45" s="18" t="s">
        <v>1981</v>
      </c>
      <c r="GR45" s="18" t="s">
        <v>2029</v>
      </c>
      <c r="GS45" s="18" t="s">
        <v>2063</v>
      </c>
      <c r="GT45" s="18" t="s">
        <v>2087</v>
      </c>
      <c r="GU45" s="18" t="s">
        <v>2103</v>
      </c>
      <c r="GV45" s="18" t="s">
        <v>3008</v>
      </c>
      <c r="GW45" s="18" t="s">
        <v>1777</v>
      </c>
      <c r="GX45" s="18" t="s">
        <v>1853</v>
      </c>
      <c r="GY45" s="18" t="s">
        <v>1920</v>
      </c>
      <c r="GZ45" s="18" t="s">
        <v>3009</v>
      </c>
      <c r="HA45" s="18" t="s">
        <v>1778</v>
      </c>
      <c r="HB45" s="18" t="s">
        <v>1854</v>
      </c>
      <c r="HC45" s="18" t="s">
        <v>2147</v>
      </c>
      <c r="HD45" s="18" t="s">
        <v>1982</v>
      </c>
      <c r="HE45" s="18" t="s">
        <v>2030</v>
      </c>
      <c r="HF45" s="18" t="s">
        <v>2064</v>
      </c>
      <c r="HG45" s="18" t="s">
        <v>3010</v>
      </c>
      <c r="HH45" s="18" t="s">
        <v>1779</v>
      </c>
      <c r="HI45" s="18" t="s">
        <v>3095</v>
      </c>
      <c r="HJ45" s="18" t="s">
        <v>1921</v>
      </c>
      <c r="HK45" s="18" t="s">
        <v>1983</v>
      </c>
      <c r="HL45" s="18" t="s">
        <v>2031</v>
      </c>
      <c r="HM45" s="18" t="s">
        <v>2065</v>
      </c>
      <c r="HN45" s="18" t="s">
        <v>2088</v>
      </c>
      <c r="HO45" s="18" t="s">
        <v>2104</v>
      </c>
      <c r="HP45" s="18" t="s">
        <v>2114</v>
      </c>
      <c r="HQ45" s="18" t="s">
        <v>3011</v>
      </c>
      <c r="HR45" s="18" t="s">
        <v>3074</v>
      </c>
      <c r="HS45" s="18" t="s">
        <v>3012</v>
      </c>
      <c r="HT45" s="18" t="s">
        <v>3075</v>
      </c>
      <c r="HU45" s="18" t="s">
        <v>3013</v>
      </c>
      <c r="HV45" s="18" t="s">
        <v>3076</v>
      </c>
      <c r="HW45" s="18" t="s">
        <v>3014</v>
      </c>
      <c r="HX45" s="18" t="s">
        <v>1780</v>
      </c>
      <c r="HY45" s="18" t="s">
        <v>1855</v>
      </c>
      <c r="HZ45" s="18" t="s">
        <v>1922</v>
      </c>
      <c r="IA45" s="18" t="s">
        <v>3015</v>
      </c>
      <c r="IB45" s="18" t="s">
        <v>1781</v>
      </c>
      <c r="IC45" s="18" t="s">
        <v>1856</v>
      </c>
      <c r="ID45" s="18" t="s">
        <v>1923</v>
      </c>
      <c r="IE45" s="18" t="s">
        <v>3016</v>
      </c>
      <c r="IF45" s="18" t="s">
        <v>3077</v>
      </c>
      <c r="IG45" s="18" t="s">
        <v>3096</v>
      </c>
      <c r="IH45" s="18" t="s">
        <v>1924</v>
      </c>
      <c r="II45" s="18" t="s">
        <v>3017</v>
      </c>
      <c r="IJ45" s="18" t="s">
        <v>1783</v>
      </c>
      <c r="IK45" s="18" t="s">
        <v>1857</v>
      </c>
      <c r="IL45" s="18" t="s">
        <v>3018</v>
      </c>
      <c r="IM45" s="18" t="s">
        <v>3078</v>
      </c>
      <c r="IN45" s="18" t="s">
        <v>3019</v>
      </c>
      <c r="IO45" s="18" t="s">
        <v>1784</v>
      </c>
      <c r="IP45" s="18" t="s">
        <v>1858</v>
      </c>
      <c r="IQ45" s="18" t="s">
        <v>1925</v>
      </c>
      <c r="IR45" s="18" t="s">
        <v>1984</v>
      </c>
      <c r="IS45" s="18" t="s">
        <v>2032</v>
      </c>
      <c r="IT45" s="18" t="s">
        <v>2066</v>
      </c>
      <c r="IU45" s="18" t="s">
        <v>3020</v>
      </c>
      <c r="IV45" s="18" t="s">
        <v>3079</v>
      </c>
      <c r="IW45" s="18" t="s">
        <v>3021</v>
      </c>
      <c r="IX45" s="18" t="s">
        <v>1785</v>
      </c>
      <c r="IY45" s="18" t="s">
        <v>1859</v>
      </c>
      <c r="IZ45" s="18" t="s">
        <v>1926</v>
      </c>
      <c r="JA45" s="18" t="s">
        <v>1985</v>
      </c>
      <c r="JB45" s="18" t="s">
        <v>3022</v>
      </c>
      <c r="JC45" s="18" t="s">
        <v>1786</v>
      </c>
      <c r="JD45" s="18" t="s">
        <v>1860</v>
      </c>
      <c r="JE45" s="18" t="s">
        <v>1927</v>
      </c>
      <c r="JF45" s="18" t="s">
        <v>1986</v>
      </c>
      <c r="JG45" s="18" t="s">
        <v>2033</v>
      </c>
      <c r="JH45" s="18" t="s">
        <v>3023</v>
      </c>
      <c r="JI45" s="18" t="s">
        <v>1787</v>
      </c>
      <c r="JJ45" s="18" t="s">
        <v>1861</v>
      </c>
      <c r="JK45" s="18" t="s">
        <v>1928</v>
      </c>
      <c r="JL45" s="18" t="s">
        <v>1987</v>
      </c>
      <c r="JM45" s="18" t="s">
        <v>3024</v>
      </c>
      <c r="JN45" s="18" t="s">
        <v>1788</v>
      </c>
      <c r="JO45" s="18" t="s">
        <v>3097</v>
      </c>
      <c r="JP45" s="18" t="s">
        <v>3025</v>
      </c>
      <c r="JQ45" s="18" t="s">
        <v>3080</v>
      </c>
      <c r="JR45" s="18" t="s">
        <v>1863</v>
      </c>
      <c r="JS45" s="18" t="s">
        <v>3026</v>
      </c>
      <c r="JT45" s="18" t="s">
        <v>1790</v>
      </c>
      <c r="JU45" s="18" t="s">
        <v>3098</v>
      </c>
      <c r="JV45" s="18" t="s">
        <v>1929</v>
      </c>
      <c r="JW45" s="18" t="s">
        <v>1988</v>
      </c>
      <c r="JX45" s="18" t="s">
        <v>2034</v>
      </c>
      <c r="JY45" s="18" t="s">
        <v>2067</v>
      </c>
      <c r="JZ45" s="18" t="s">
        <v>3027</v>
      </c>
      <c r="KA45" s="18" t="s">
        <v>3081</v>
      </c>
      <c r="KB45" s="18" t="s">
        <v>3028</v>
      </c>
      <c r="KC45" s="18" t="s">
        <v>3082</v>
      </c>
      <c r="KD45" s="18" t="s">
        <v>3029</v>
      </c>
      <c r="KE45" s="18" t="s">
        <v>3083</v>
      </c>
      <c r="KF45" s="18" t="s">
        <v>1864</v>
      </c>
      <c r="KG45" s="18" t="s">
        <v>1930</v>
      </c>
      <c r="KH45" s="18" t="s">
        <v>3030</v>
      </c>
      <c r="KI45" s="18" t="s">
        <v>1791</v>
      </c>
      <c r="KJ45" s="18" t="s">
        <v>1865</v>
      </c>
      <c r="KK45" s="18" t="s">
        <v>3031</v>
      </c>
      <c r="KL45" s="18" t="s">
        <v>1792</v>
      </c>
      <c r="KM45" s="18" t="s">
        <v>1866</v>
      </c>
      <c r="KN45" s="18" t="s">
        <v>1931</v>
      </c>
      <c r="KO45" s="18" t="s">
        <v>1989</v>
      </c>
      <c r="KP45" s="18" t="s">
        <v>2035</v>
      </c>
      <c r="KQ45" s="18" t="s">
        <v>2068</v>
      </c>
      <c r="KR45" s="18" t="s">
        <v>3032</v>
      </c>
      <c r="KS45" s="18" t="s">
        <v>1793</v>
      </c>
      <c r="KT45" s="18" t="s">
        <v>1867</v>
      </c>
      <c r="KU45" s="18" t="s">
        <v>1932</v>
      </c>
      <c r="KV45" s="18" t="s">
        <v>1990</v>
      </c>
      <c r="KW45" s="18" t="s">
        <v>3033</v>
      </c>
      <c r="KX45" s="18" t="s">
        <v>1794</v>
      </c>
      <c r="KY45" s="18" t="s">
        <v>1868</v>
      </c>
      <c r="KZ45" s="18" t="s">
        <v>1933</v>
      </c>
      <c r="LA45" s="18" t="s">
        <v>1991</v>
      </c>
      <c r="LB45" s="18" t="s">
        <v>3034</v>
      </c>
      <c r="LC45" s="18" t="s">
        <v>2137</v>
      </c>
      <c r="LD45" s="18" t="s">
        <v>3099</v>
      </c>
      <c r="LE45" s="18" t="s">
        <v>3035</v>
      </c>
      <c r="LF45" s="18" t="s">
        <v>1795</v>
      </c>
      <c r="LG45" s="18" t="s">
        <v>1870</v>
      </c>
      <c r="LH45" s="18" t="s">
        <v>1934</v>
      </c>
      <c r="LI45" s="18" t="s">
        <v>1992</v>
      </c>
      <c r="LJ45" s="18" t="s">
        <v>2036</v>
      </c>
      <c r="LK45" s="18" t="s">
        <v>3036</v>
      </c>
      <c r="LL45" s="18" t="s">
        <v>1796</v>
      </c>
      <c r="LM45" s="18" t="s">
        <v>1871</v>
      </c>
      <c r="LN45" s="18" t="s">
        <v>1935</v>
      </c>
      <c r="LO45" s="18" t="s">
        <v>1993</v>
      </c>
      <c r="LP45" s="18" t="s">
        <v>2037</v>
      </c>
      <c r="LQ45" s="18" t="s">
        <v>2069</v>
      </c>
      <c r="LR45" s="18" t="s">
        <v>2089</v>
      </c>
      <c r="LS45" s="18" t="s">
        <v>3037</v>
      </c>
      <c r="LT45" s="18" t="s">
        <v>1797</v>
      </c>
      <c r="LU45" s="18" t="s">
        <v>1872</v>
      </c>
      <c r="LV45" s="18" t="s">
        <v>3111</v>
      </c>
      <c r="LW45" s="18" t="s">
        <v>3038</v>
      </c>
      <c r="LX45" s="18" t="s">
        <v>1798</v>
      </c>
      <c r="LY45" s="18" t="s">
        <v>1873</v>
      </c>
      <c r="LZ45" s="18" t="s">
        <v>1936</v>
      </c>
      <c r="MA45" s="18" t="s">
        <v>1994</v>
      </c>
      <c r="MB45" s="18" t="s">
        <v>2038</v>
      </c>
      <c r="MC45" s="18" t="s">
        <v>2070</v>
      </c>
      <c r="MD45" s="18" t="s">
        <v>2090</v>
      </c>
      <c r="ME45" s="18" t="s">
        <v>2105</v>
      </c>
      <c r="MF45" s="18" t="s">
        <v>2115</v>
      </c>
      <c r="MG45" s="18" t="s">
        <v>3039</v>
      </c>
      <c r="MH45" s="18" t="s">
        <v>1799</v>
      </c>
      <c r="MI45" s="18" t="s">
        <v>1874</v>
      </c>
      <c r="MJ45" s="18" t="s">
        <v>1937</v>
      </c>
      <c r="MK45" s="18" t="s">
        <v>3040</v>
      </c>
      <c r="ML45" s="18" t="s">
        <v>1800</v>
      </c>
      <c r="MM45" s="18" t="s">
        <v>3100</v>
      </c>
      <c r="MN45" s="18" t="s">
        <v>3041</v>
      </c>
      <c r="MO45" s="18" t="s">
        <v>1801</v>
      </c>
      <c r="MP45" s="18" t="s">
        <v>1875</v>
      </c>
      <c r="MQ45" s="18" t="s">
        <v>3042</v>
      </c>
      <c r="MR45" s="18" t="s">
        <v>1802</v>
      </c>
      <c r="MS45" s="18" t="s">
        <v>1876</v>
      </c>
      <c r="MT45" s="18" t="s">
        <v>2148</v>
      </c>
      <c r="MU45" s="18" t="s">
        <v>1995</v>
      </c>
      <c r="MV45" s="18" t="s">
        <v>3043</v>
      </c>
      <c r="MW45" s="18" t="s">
        <v>1803</v>
      </c>
      <c r="MX45" s="18" t="s">
        <v>2142</v>
      </c>
      <c r="MY45" s="18" t="s">
        <v>3044</v>
      </c>
      <c r="MZ45" s="18" t="s">
        <v>2138</v>
      </c>
      <c r="NA45" s="18" t="s">
        <v>1877</v>
      </c>
      <c r="NB45" s="18" t="s">
        <v>1938</v>
      </c>
      <c r="NC45" s="18" t="s">
        <v>3045</v>
      </c>
      <c r="ND45" s="18" t="s">
        <v>1804</v>
      </c>
      <c r="NE45" s="18" t="s">
        <v>1878</v>
      </c>
      <c r="NF45" s="18" t="s">
        <v>2149</v>
      </c>
      <c r="NG45" s="18" t="s">
        <v>1996</v>
      </c>
      <c r="NH45" s="18" t="s">
        <v>2039</v>
      </c>
      <c r="NI45" s="18" t="s">
        <v>3046</v>
      </c>
      <c r="NJ45" s="18" t="s">
        <v>2139</v>
      </c>
      <c r="NK45" s="18" t="s">
        <v>1879</v>
      </c>
      <c r="NL45" s="18" t="s">
        <v>3047</v>
      </c>
      <c r="NM45" s="18" t="s">
        <v>3084</v>
      </c>
      <c r="NN45" s="18" t="s">
        <v>2143</v>
      </c>
      <c r="NO45" s="18" t="s">
        <v>1939</v>
      </c>
      <c r="NP45" s="18" t="s">
        <v>1997</v>
      </c>
      <c r="NQ45" s="18" t="s">
        <v>3048</v>
      </c>
      <c r="NR45" s="18" t="s">
        <v>1805</v>
      </c>
      <c r="NS45" s="18" t="s">
        <v>1880</v>
      </c>
      <c r="NT45" s="18" t="s">
        <v>1940</v>
      </c>
      <c r="NU45" s="18" t="s">
        <v>1998</v>
      </c>
      <c r="NV45" s="18" t="s">
        <v>2040</v>
      </c>
      <c r="NW45" s="18" t="s">
        <v>2071</v>
      </c>
      <c r="NX45" s="18" t="s">
        <v>3049</v>
      </c>
      <c r="NY45" s="18" t="s">
        <v>1806</v>
      </c>
      <c r="NZ45" s="18" t="s">
        <v>1881</v>
      </c>
      <c r="OA45" s="18" t="s">
        <v>3050</v>
      </c>
      <c r="OB45" s="18" t="s">
        <v>2140</v>
      </c>
      <c r="OC45" s="18" t="s">
        <v>2144</v>
      </c>
      <c r="OD45" s="18" t="s">
        <v>1941</v>
      </c>
      <c r="OE45" s="18" t="s">
        <v>2152</v>
      </c>
      <c r="OF45" s="18" t="s">
        <v>2041</v>
      </c>
      <c r="OG45" s="18" t="s">
        <v>2072</v>
      </c>
      <c r="OH45" s="18" t="s">
        <v>2091</v>
      </c>
      <c r="OI45" s="18" t="s">
        <v>2159</v>
      </c>
      <c r="OJ45" s="18" t="s">
        <v>2116</v>
      </c>
      <c r="OK45" s="18" t="s">
        <v>3051</v>
      </c>
      <c r="OL45" s="18" t="s">
        <v>3085</v>
      </c>
      <c r="OM45" s="18" t="s">
        <v>3052</v>
      </c>
      <c r="ON45" s="18" t="s">
        <v>1807</v>
      </c>
      <c r="OO45" s="18" t="s">
        <v>1882</v>
      </c>
      <c r="OP45" s="18" t="s">
        <v>1942</v>
      </c>
      <c r="OQ45" s="18" t="s">
        <v>1999</v>
      </c>
      <c r="OR45" s="18" t="s">
        <v>2042</v>
      </c>
      <c r="OS45" s="18" t="s">
        <v>2073</v>
      </c>
      <c r="OT45" s="18" t="s">
        <v>2092</v>
      </c>
      <c r="OU45" s="18" t="s">
        <v>3053</v>
      </c>
      <c r="OV45" s="18" t="s">
        <v>2141</v>
      </c>
      <c r="OW45" s="18" t="s">
        <v>1883</v>
      </c>
      <c r="OX45" s="18" t="s">
        <v>1943</v>
      </c>
      <c r="OY45" s="18" t="s">
        <v>2000</v>
      </c>
      <c r="OZ45" s="18" t="s">
        <v>3054</v>
      </c>
      <c r="PA45" s="18" t="s">
        <v>3086</v>
      </c>
      <c r="PB45" s="18" t="s">
        <v>1884</v>
      </c>
      <c r="PC45" s="18" t="s">
        <v>1944</v>
      </c>
      <c r="PD45" s="18" t="s">
        <v>2001</v>
      </c>
      <c r="PE45" s="18" t="s">
        <v>2154</v>
      </c>
      <c r="PF45" s="18" t="s">
        <v>2157</v>
      </c>
      <c r="PG45" s="18" t="s">
        <v>2093</v>
      </c>
      <c r="PH45" s="18" t="s">
        <v>2106</v>
      </c>
      <c r="PI45" s="18" t="s">
        <v>3055</v>
      </c>
      <c r="PJ45" s="18" t="s">
        <v>1808</v>
      </c>
      <c r="PK45" s="18" t="s">
        <v>1885</v>
      </c>
      <c r="PL45" s="18" t="s">
        <v>3056</v>
      </c>
      <c r="PM45" s="18" t="s">
        <v>1809</v>
      </c>
      <c r="PN45" s="18" t="s">
        <v>1886</v>
      </c>
      <c r="PO45" s="18" t="s">
        <v>1945</v>
      </c>
      <c r="PP45" s="18" t="s">
        <v>2002</v>
      </c>
      <c r="PQ45" s="18" t="s">
        <v>2043</v>
      </c>
      <c r="PR45" s="18" t="s">
        <v>2074</v>
      </c>
      <c r="PS45" s="18" t="s">
        <v>3057</v>
      </c>
      <c r="PT45" s="18" t="s">
        <v>1810</v>
      </c>
      <c r="PU45" s="18" t="s">
        <v>1887</v>
      </c>
      <c r="PV45" s="18" t="s">
        <v>1946</v>
      </c>
      <c r="PW45" s="18" t="s">
        <v>2003</v>
      </c>
      <c r="PX45" s="18" t="s">
        <v>2044</v>
      </c>
      <c r="PY45" s="18" t="s">
        <v>2075</v>
      </c>
      <c r="PZ45" s="18" t="s">
        <v>2094</v>
      </c>
      <c r="QA45" s="18" t="s">
        <v>3058</v>
      </c>
      <c r="QB45" s="18" t="s">
        <v>1811</v>
      </c>
      <c r="QC45" s="18" t="s">
        <v>3101</v>
      </c>
      <c r="QD45" s="18" t="s">
        <v>2150</v>
      </c>
      <c r="QE45" s="18" t="s">
        <v>2004</v>
      </c>
      <c r="QF45" s="18" t="s">
        <v>2155</v>
      </c>
      <c r="QG45" s="18" t="s">
        <v>2076</v>
      </c>
      <c r="QH45" s="18" t="s">
        <v>2095</v>
      </c>
      <c r="QI45" s="18" t="s">
        <v>3059</v>
      </c>
      <c r="QJ45" s="18" t="s">
        <v>1812</v>
      </c>
      <c r="QK45" s="18" t="s">
        <v>1888</v>
      </c>
      <c r="QL45" s="18" t="s">
        <v>1947</v>
      </c>
      <c r="QM45" s="18" t="s">
        <v>2153</v>
      </c>
      <c r="QN45" s="18" t="s">
        <v>2045</v>
      </c>
      <c r="QO45" s="18" t="s">
        <v>2077</v>
      </c>
      <c r="QP45" s="18" t="s">
        <v>2158</v>
      </c>
      <c r="QQ45" s="18" t="s">
        <v>2107</v>
      </c>
      <c r="QR45" s="18" t="s">
        <v>2117</v>
      </c>
      <c r="QS45" s="18" t="s">
        <v>3060</v>
      </c>
      <c r="QT45" s="18" t="s">
        <v>1813</v>
      </c>
      <c r="QU45" s="18" t="s">
        <v>1889</v>
      </c>
      <c r="QV45" s="18" t="s">
        <v>1948</v>
      </c>
      <c r="QW45" s="18" t="s">
        <v>2005</v>
      </c>
      <c r="QX45" s="18" t="s">
        <v>2156</v>
      </c>
      <c r="QY45" s="18" t="s">
        <v>3061</v>
      </c>
      <c r="QZ45" s="18" t="s">
        <v>1814</v>
      </c>
      <c r="RA45" s="18" t="s">
        <v>1890</v>
      </c>
      <c r="RB45" s="18" t="s">
        <v>1949</v>
      </c>
      <c r="RC45" s="18" t="s">
        <v>2006</v>
      </c>
      <c r="RD45" s="18" t="s">
        <v>2046</v>
      </c>
      <c r="RE45" s="18" t="s">
        <v>2078</v>
      </c>
      <c r="RF45" s="18" t="s">
        <v>3062</v>
      </c>
      <c r="RG45" s="18" t="s">
        <v>1815</v>
      </c>
      <c r="RH45" s="18" t="s">
        <v>1891</v>
      </c>
      <c r="RI45" s="18" t="s">
        <v>1950</v>
      </c>
      <c r="RJ45" s="18" t="s">
        <v>3063</v>
      </c>
      <c r="RK45" s="18" t="s">
        <v>1816</v>
      </c>
      <c r="RL45" s="18" t="s">
        <v>1892</v>
      </c>
      <c r="RM45" s="18" t="s">
        <v>1951</v>
      </c>
      <c r="RN45" s="18" t="s">
        <v>2007</v>
      </c>
      <c r="RO45" s="18" t="s">
        <v>2047</v>
      </c>
      <c r="RP45" s="18" t="s">
        <v>2079</v>
      </c>
      <c r="RQ45" s="18" t="s">
        <v>3064</v>
      </c>
      <c r="RR45" s="18" t="s">
        <v>3087</v>
      </c>
      <c r="RS45" s="18" t="s">
        <v>1893</v>
      </c>
      <c r="RT45" s="18" t="s">
        <v>3065</v>
      </c>
      <c r="RU45" s="18" t="s">
        <v>3088</v>
      </c>
      <c r="RV45" s="18" t="s">
        <v>3102</v>
      </c>
      <c r="RW45" s="18" t="s">
        <v>3066</v>
      </c>
      <c r="RX45" s="18" t="s">
        <v>1817</v>
      </c>
      <c r="RY45" s="18" t="s">
        <v>1895</v>
      </c>
      <c r="RZ45" s="18" t="s">
        <v>1952</v>
      </c>
      <c r="SA45" s="18" t="s">
        <v>3067</v>
      </c>
      <c r="SB45" s="18" t="s">
        <v>3089</v>
      </c>
      <c r="SC45" s="18" t="s">
        <v>3068</v>
      </c>
      <c r="SD45" s="18" t="s">
        <v>3090</v>
      </c>
      <c r="SE45" s="18" t="s">
        <v>1896</v>
      </c>
      <c r="SF45" s="18" t="s">
        <v>1953</v>
      </c>
      <c r="SG45" s="18" t="s">
        <v>2008</v>
      </c>
      <c r="SH45" s="18" t="s">
        <v>3069</v>
      </c>
      <c r="SI45" s="18" t="s">
        <v>1818</v>
      </c>
      <c r="SJ45" s="18" t="s">
        <v>1897</v>
      </c>
      <c r="SK45" s="18" t="s">
        <v>3070</v>
      </c>
      <c r="SL45" s="18" t="s">
        <v>1819</v>
      </c>
      <c r="SM45" s="18" t="s">
        <v>1898</v>
      </c>
      <c r="SN45" s="18" t="s">
        <v>1954</v>
      </c>
      <c r="SO45" s="18" t="s">
        <v>2009</v>
      </c>
      <c r="SP45" s="18" t="s">
        <v>1745</v>
      </c>
      <c r="SQ45" s="18" t="s">
        <v>1820</v>
      </c>
      <c r="SR45" s="18" t="s">
        <v>1899</v>
      </c>
      <c r="SS45" s="18" t="s">
        <v>1955</v>
      </c>
      <c r="ST45" s="18" t="s">
        <v>2010</v>
      </c>
      <c r="SU45" s="18" t="s">
        <v>1746</v>
      </c>
      <c r="SV45" s="18" t="s">
        <v>1821</v>
      </c>
      <c r="SW45" s="18" t="s">
        <v>1900</v>
      </c>
      <c r="SX45" s="18" t="s">
        <v>1956</v>
      </c>
      <c r="SY45" s="18" t="s">
        <v>3071</v>
      </c>
      <c r="SZ45" s="18" t="s">
        <v>1822</v>
      </c>
      <c r="TA45" s="18" t="s">
        <v>1901</v>
      </c>
      <c r="TB45" s="18" t="s">
        <v>1957</v>
      </c>
      <c r="TC45" s="18" t="s">
        <v>1747</v>
      </c>
      <c r="TD45" s="18" t="s">
        <v>1823</v>
      </c>
      <c r="TE45" s="18" t="s">
        <v>1748</v>
      </c>
      <c r="TF45" s="18" t="s">
        <v>1824</v>
      </c>
      <c r="TG45" s="18" t="s">
        <v>1902</v>
      </c>
      <c r="TH45" s="18" t="s">
        <v>1749</v>
      </c>
      <c r="TI45" s="18" t="s">
        <v>1825</v>
      </c>
      <c r="TJ45" s="18" t="s">
        <v>3072</v>
      </c>
      <c r="TK45" s="18"/>
    </row>
    <row r="46" spans="1:16384" s="122" customFormat="1">
      <c r="A46" s="98" t="s">
        <v>4398</v>
      </c>
      <c r="B46" s="19" t="s">
        <v>2174</v>
      </c>
      <c r="C46" s="19" t="s">
        <v>2175</v>
      </c>
      <c r="D46" s="19" t="s">
        <v>2176</v>
      </c>
      <c r="E46" s="19" t="s">
        <v>1958</v>
      </c>
      <c r="F46" s="98" t="s">
        <v>4400</v>
      </c>
      <c r="G46" s="19" t="s">
        <v>1751</v>
      </c>
      <c r="H46" s="19" t="s">
        <v>1827</v>
      </c>
      <c r="I46" s="19" t="s">
        <v>3120</v>
      </c>
      <c r="J46" s="19" t="s">
        <v>3121</v>
      </c>
      <c r="K46" s="19" t="s">
        <v>2011</v>
      </c>
      <c r="L46" s="98" t="s">
        <v>4402</v>
      </c>
      <c r="M46" s="19" t="s">
        <v>3122</v>
      </c>
      <c r="N46" s="19" t="s">
        <v>1828</v>
      </c>
      <c r="O46" s="98" t="s">
        <v>4404</v>
      </c>
      <c r="P46" s="19" t="s">
        <v>3123</v>
      </c>
      <c r="Q46" s="19" t="s">
        <v>1829</v>
      </c>
      <c r="R46" s="98" t="s">
        <v>4406</v>
      </c>
      <c r="S46" s="19" t="s">
        <v>3124</v>
      </c>
      <c r="T46" s="19" t="s">
        <v>3125</v>
      </c>
      <c r="U46" s="19" t="s">
        <v>3126</v>
      </c>
      <c r="V46" s="19" t="s">
        <v>3127</v>
      </c>
      <c r="W46" s="19" t="s">
        <v>3128</v>
      </c>
      <c r="X46" s="19" t="s">
        <v>3129</v>
      </c>
      <c r="Y46" s="98" t="s">
        <v>4408</v>
      </c>
      <c r="Z46" s="19" t="s">
        <v>1755</v>
      </c>
      <c r="AA46" s="19" t="s">
        <v>3130</v>
      </c>
      <c r="AB46" s="19" t="s">
        <v>1904</v>
      </c>
      <c r="AC46" s="19" t="s">
        <v>1960</v>
      </c>
      <c r="AD46" s="19" t="s">
        <v>2012</v>
      </c>
      <c r="AE46" s="19" t="s">
        <v>2049</v>
      </c>
      <c r="AF46" s="98" t="s">
        <v>4410</v>
      </c>
      <c r="AG46" s="19" t="s">
        <v>3131</v>
      </c>
      <c r="AH46" s="19" t="s">
        <v>3132</v>
      </c>
      <c r="AI46" s="19" t="s">
        <v>3133</v>
      </c>
      <c r="AJ46" s="19" t="s">
        <v>3134</v>
      </c>
      <c r="AK46" s="19" t="s">
        <v>2013</v>
      </c>
      <c r="AL46" s="19" t="s">
        <v>3135</v>
      </c>
      <c r="AM46" s="19" t="s">
        <v>3136</v>
      </c>
      <c r="AN46" s="19" t="s">
        <v>3137</v>
      </c>
      <c r="AO46" s="19" t="s">
        <v>3138</v>
      </c>
      <c r="AP46" s="98" t="s">
        <v>4412</v>
      </c>
      <c r="AQ46" s="19" t="s">
        <v>3139</v>
      </c>
      <c r="AR46" s="19" t="s">
        <v>3140</v>
      </c>
      <c r="AS46" s="19" t="s">
        <v>3141</v>
      </c>
      <c r="AT46" s="19" t="s">
        <v>3142</v>
      </c>
      <c r="AU46" s="19" t="s">
        <v>3143</v>
      </c>
      <c r="AV46" s="98" t="s">
        <v>4414</v>
      </c>
      <c r="AW46" s="19" t="s">
        <v>3144</v>
      </c>
      <c r="AX46" s="19" t="s">
        <v>3145</v>
      </c>
      <c r="AY46" s="19" t="s">
        <v>3146</v>
      </c>
      <c r="AZ46" s="19" t="s">
        <v>3147</v>
      </c>
      <c r="BA46" s="19" t="s">
        <v>3148</v>
      </c>
      <c r="BB46" s="19" t="s">
        <v>3149</v>
      </c>
      <c r="BC46" s="19" t="s">
        <v>3150</v>
      </c>
      <c r="BD46" s="19" t="s">
        <v>3151</v>
      </c>
      <c r="BE46" s="19" t="s">
        <v>3152</v>
      </c>
      <c r="BF46" s="98" t="s">
        <v>4416</v>
      </c>
      <c r="BG46" s="19" t="s">
        <v>1759</v>
      </c>
      <c r="BH46" s="19" t="s">
        <v>3153</v>
      </c>
      <c r="BI46" s="19" t="s">
        <v>3154</v>
      </c>
      <c r="BJ46" s="19" t="s">
        <v>1964</v>
      </c>
      <c r="BK46" s="19" t="s">
        <v>3155</v>
      </c>
      <c r="BL46" s="19" t="s">
        <v>3156</v>
      </c>
      <c r="BM46" s="98" t="s">
        <v>4418</v>
      </c>
      <c r="BN46" s="19" t="s">
        <v>3157</v>
      </c>
      <c r="BO46" s="19" t="s">
        <v>3158</v>
      </c>
      <c r="BP46" s="19" t="s">
        <v>3159</v>
      </c>
      <c r="BQ46" s="19" t="s">
        <v>3160</v>
      </c>
      <c r="BR46" s="19" t="s">
        <v>3161</v>
      </c>
      <c r="BS46" s="19" t="s">
        <v>3162</v>
      </c>
      <c r="BT46" s="19" t="s">
        <v>3163</v>
      </c>
      <c r="BU46" s="19" t="s">
        <v>3164</v>
      </c>
      <c r="BV46" s="19" t="s">
        <v>3165</v>
      </c>
      <c r="BW46" s="98" t="s">
        <v>4420</v>
      </c>
      <c r="BX46" s="19" t="s">
        <v>3166</v>
      </c>
      <c r="BY46" s="19" t="s">
        <v>3167</v>
      </c>
      <c r="BZ46" s="19" t="s">
        <v>3168</v>
      </c>
      <c r="CA46" s="19" t="s">
        <v>3169</v>
      </c>
      <c r="CB46" s="98" t="s">
        <v>4422</v>
      </c>
      <c r="CC46" s="19" t="s">
        <v>3170</v>
      </c>
      <c r="CD46" s="19" t="s">
        <v>1837</v>
      </c>
      <c r="CE46" s="19" t="s">
        <v>1908</v>
      </c>
      <c r="CF46" s="19" t="s">
        <v>3171</v>
      </c>
      <c r="CG46" s="98" t="s">
        <v>4424</v>
      </c>
      <c r="CH46" s="19" t="s">
        <v>1761</v>
      </c>
      <c r="CI46" s="19" t="s">
        <v>3172</v>
      </c>
      <c r="CJ46" s="19" t="s">
        <v>3173</v>
      </c>
      <c r="CK46" s="19" t="s">
        <v>3174</v>
      </c>
      <c r="CL46" s="19" t="s">
        <v>3175</v>
      </c>
      <c r="CM46" s="19" t="s">
        <v>2053</v>
      </c>
      <c r="CN46" s="98" t="s">
        <v>4426</v>
      </c>
      <c r="CO46" s="19" t="s">
        <v>3176</v>
      </c>
      <c r="CP46" s="19" t="s">
        <v>1839</v>
      </c>
      <c r="CQ46" s="19" t="s">
        <v>3177</v>
      </c>
      <c r="CR46" s="19" t="s">
        <v>1968</v>
      </c>
      <c r="CS46" s="98" t="s">
        <v>4428</v>
      </c>
      <c r="CT46" s="19" t="s">
        <v>3178</v>
      </c>
      <c r="CU46" s="19" t="s">
        <v>3179</v>
      </c>
      <c r="CV46" s="19" t="s">
        <v>3180</v>
      </c>
      <c r="CW46" s="19" t="s">
        <v>3181</v>
      </c>
      <c r="CX46" s="19" t="s">
        <v>3182</v>
      </c>
      <c r="CY46" s="98" t="s">
        <v>4356</v>
      </c>
      <c r="CZ46" s="19" t="s">
        <v>3183</v>
      </c>
      <c r="DA46" s="98" t="s">
        <v>4430</v>
      </c>
      <c r="DB46" s="19" t="s">
        <v>1764</v>
      </c>
      <c r="DC46" s="19" t="s">
        <v>1841</v>
      </c>
      <c r="DD46" s="19" t="s">
        <v>1911</v>
      </c>
      <c r="DE46" s="19" t="s">
        <v>1970</v>
      </c>
      <c r="DF46" s="19" t="s">
        <v>2020</v>
      </c>
      <c r="DG46" s="98" t="s">
        <v>4432</v>
      </c>
      <c r="DH46" s="19" t="s">
        <v>3184</v>
      </c>
      <c r="DI46" s="19" t="s">
        <v>3185</v>
      </c>
      <c r="DJ46" s="19" t="s">
        <v>3186</v>
      </c>
      <c r="DK46" s="19" t="s">
        <v>3187</v>
      </c>
      <c r="DL46" s="19" t="s">
        <v>3188</v>
      </c>
      <c r="DM46" s="19" t="s">
        <v>3189</v>
      </c>
      <c r="DN46" s="98" t="s">
        <v>4434</v>
      </c>
      <c r="DO46" s="19" t="s">
        <v>3191</v>
      </c>
      <c r="DP46" s="19" t="s">
        <v>3192</v>
      </c>
      <c r="DQ46" s="19" t="s">
        <v>3193</v>
      </c>
      <c r="DR46" s="19" t="s">
        <v>3194</v>
      </c>
      <c r="DS46" s="98" t="s">
        <v>4436</v>
      </c>
      <c r="DT46" s="19" t="s">
        <v>1767</v>
      </c>
      <c r="DU46" s="19" t="s">
        <v>1844</v>
      </c>
      <c r="DV46" s="19" t="s">
        <v>1914</v>
      </c>
      <c r="DW46" s="19" t="s">
        <v>1973</v>
      </c>
      <c r="DX46" s="19" t="s">
        <v>2021</v>
      </c>
      <c r="DY46" s="19" t="s">
        <v>2056</v>
      </c>
      <c r="DZ46" s="19" t="s">
        <v>3195</v>
      </c>
      <c r="EA46" s="19" t="s">
        <v>2099</v>
      </c>
      <c r="EB46" s="19" t="s">
        <v>2111</v>
      </c>
      <c r="EC46" s="98" t="s">
        <v>4438</v>
      </c>
      <c r="ED46" s="19" t="s">
        <v>3196</v>
      </c>
      <c r="EE46" s="19" t="s">
        <v>3197</v>
      </c>
      <c r="EF46" s="19" t="s">
        <v>3198</v>
      </c>
      <c r="EG46" s="19" t="s">
        <v>3199</v>
      </c>
      <c r="EH46" s="19" t="s">
        <v>3200</v>
      </c>
      <c r="EI46" s="19" t="s">
        <v>3201</v>
      </c>
      <c r="EJ46" s="19" t="s">
        <v>3202</v>
      </c>
      <c r="EK46" s="19" t="s">
        <v>3203</v>
      </c>
      <c r="EL46" s="19" t="s">
        <v>3204</v>
      </c>
      <c r="EM46" s="98" t="s">
        <v>4440</v>
      </c>
      <c r="EN46" s="19" t="s">
        <v>3205</v>
      </c>
      <c r="EO46" s="19" t="s">
        <v>1846</v>
      </c>
      <c r="EP46" s="98" t="s">
        <v>4357</v>
      </c>
      <c r="EQ46" s="19" t="s">
        <v>3206</v>
      </c>
      <c r="ER46" s="98" t="s">
        <v>4359</v>
      </c>
      <c r="ES46" s="19" t="s">
        <v>3207</v>
      </c>
      <c r="ET46" s="98" t="s">
        <v>4442</v>
      </c>
      <c r="EU46" s="19" t="s">
        <v>3208</v>
      </c>
      <c r="EV46" s="19" t="s">
        <v>3209</v>
      </c>
      <c r="EW46" s="19" t="s">
        <v>3210</v>
      </c>
      <c r="EX46" s="19" t="s">
        <v>3211</v>
      </c>
      <c r="EY46" s="19" t="s">
        <v>3212</v>
      </c>
      <c r="EZ46" s="19" t="s">
        <v>3213</v>
      </c>
      <c r="FA46" s="98" t="s">
        <v>4444</v>
      </c>
      <c r="FB46" s="19" t="s">
        <v>1771</v>
      </c>
      <c r="FC46" s="19" t="s">
        <v>3214</v>
      </c>
      <c r="FD46" s="98" t="s">
        <v>4363</v>
      </c>
      <c r="FE46" s="19" t="s">
        <v>3215</v>
      </c>
      <c r="FF46" s="19" t="s">
        <v>3216</v>
      </c>
      <c r="FG46" s="19" t="s">
        <v>3217</v>
      </c>
      <c r="FH46" s="19" t="s">
        <v>3218</v>
      </c>
      <c r="FI46" s="19" t="s">
        <v>2101</v>
      </c>
      <c r="FJ46" s="19" t="s">
        <v>3219</v>
      </c>
      <c r="FK46" s="98" t="s">
        <v>4446</v>
      </c>
      <c r="FL46" s="19" t="s">
        <v>3220</v>
      </c>
      <c r="FM46" s="19" t="s">
        <v>3221</v>
      </c>
      <c r="FN46" s="19" t="s">
        <v>4338</v>
      </c>
      <c r="FO46" s="19" t="s">
        <v>3222</v>
      </c>
      <c r="FP46" s="98" t="s">
        <v>4448</v>
      </c>
      <c r="FQ46" s="19" t="s">
        <v>1773</v>
      </c>
      <c r="FR46" s="19" t="s">
        <v>1849</v>
      </c>
      <c r="FS46" s="19" t="s">
        <v>3223</v>
      </c>
      <c r="FT46" s="19" t="s">
        <v>3224</v>
      </c>
      <c r="FU46" s="19" t="s">
        <v>3225</v>
      </c>
      <c r="FV46" s="19" t="s">
        <v>3226</v>
      </c>
      <c r="FW46" s="19" t="s">
        <v>3227</v>
      </c>
      <c r="FX46" s="19" t="s">
        <v>3228</v>
      </c>
      <c r="FY46" s="98" t="s">
        <v>4450</v>
      </c>
      <c r="FZ46" s="19" t="s">
        <v>3229</v>
      </c>
      <c r="GA46" s="19" t="s">
        <v>3230</v>
      </c>
      <c r="GB46" s="19" t="s">
        <v>3231</v>
      </c>
      <c r="GC46" s="19" t="s">
        <v>3232</v>
      </c>
      <c r="GD46" s="19" t="s">
        <v>3233</v>
      </c>
      <c r="GE46" s="19" t="s">
        <v>2061</v>
      </c>
      <c r="GF46" s="98" t="s">
        <v>4452</v>
      </c>
      <c r="GG46" s="19" t="s">
        <v>3234</v>
      </c>
      <c r="GH46" s="19" t="s">
        <v>3235</v>
      </c>
      <c r="GI46" s="19" t="s">
        <v>3236</v>
      </c>
      <c r="GJ46" s="19" t="s">
        <v>3237</v>
      </c>
      <c r="GK46" s="19" t="s">
        <v>3238</v>
      </c>
      <c r="GL46" s="19" t="s">
        <v>2062</v>
      </c>
      <c r="GM46" s="98" t="s">
        <v>4454</v>
      </c>
      <c r="GN46" s="19" t="s">
        <v>3239</v>
      </c>
      <c r="GO46" s="19" t="s">
        <v>3240</v>
      </c>
      <c r="GP46" s="19" t="s">
        <v>3241</v>
      </c>
      <c r="GQ46" s="19" t="s">
        <v>3242</v>
      </c>
      <c r="GR46" s="19" t="s">
        <v>3243</v>
      </c>
      <c r="GS46" s="19" t="s">
        <v>3244</v>
      </c>
      <c r="GT46" s="19" t="s">
        <v>3245</v>
      </c>
      <c r="GU46" s="19" t="s">
        <v>2103</v>
      </c>
      <c r="GV46" s="98" t="s">
        <v>4456</v>
      </c>
      <c r="GW46" s="19" t="s">
        <v>3246</v>
      </c>
      <c r="GX46" s="19" t="s">
        <v>3247</v>
      </c>
      <c r="GY46" s="19" t="s">
        <v>3248</v>
      </c>
      <c r="GZ46" s="98" t="s">
        <v>4458</v>
      </c>
      <c r="HA46" s="19" t="s">
        <v>3249</v>
      </c>
      <c r="HB46" s="19" t="s">
        <v>3250</v>
      </c>
      <c r="HC46" s="19" t="s">
        <v>3251</v>
      </c>
      <c r="HD46" s="19" t="s">
        <v>3252</v>
      </c>
      <c r="HE46" s="19" t="s">
        <v>3253</v>
      </c>
      <c r="HF46" s="19" t="s">
        <v>3254</v>
      </c>
      <c r="HG46" s="98" t="s">
        <v>4460</v>
      </c>
      <c r="HH46" s="19" t="s">
        <v>3255</v>
      </c>
      <c r="HI46" s="19" t="s">
        <v>3256</v>
      </c>
      <c r="HJ46" s="19" t="s">
        <v>1921</v>
      </c>
      <c r="HK46" s="19" t="s">
        <v>3257</v>
      </c>
      <c r="HL46" s="19" t="s">
        <v>3258</v>
      </c>
      <c r="HM46" s="19" t="s">
        <v>3259</v>
      </c>
      <c r="HN46" s="19" t="s">
        <v>2088</v>
      </c>
      <c r="HO46" s="19" t="s">
        <v>3260</v>
      </c>
      <c r="HP46" s="19" t="s">
        <v>3261</v>
      </c>
      <c r="HQ46" s="98" t="s">
        <v>4462</v>
      </c>
      <c r="HR46" s="19" t="s">
        <v>3262</v>
      </c>
      <c r="HS46" s="98" t="s">
        <v>4464</v>
      </c>
      <c r="HT46" s="19" t="s">
        <v>3263</v>
      </c>
      <c r="HU46" s="98" t="s">
        <v>4466</v>
      </c>
      <c r="HV46" s="19" t="s">
        <v>1694</v>
      </c>
      <c r="HW46" s="98" t="s">
        <v>4468</v>
      </c>
      <c r="HX46" s="19" t="s">
        <v>1780</v>
      </c>
      <c r="HY46" s="19" t="s">
        <v>1855</v>
      </c>
      <c r="HZ46" s="19" t="s">
        <v>3264</v>
      </c>
      <c r="IA46" s="98" t="s">
        <v>4470</v>
      </c>
      <c r="IB46" s="19" t="s">
        <v>3265</v>
      </c>
      <c r="IC46" s="19" t="s">
        <v>1856</v>
      </c>
      <c r="ID46" s="19" t="s">
        <v>1923</v>
      </c>
      <c r="IE46" s="98" t="s">
        <v>4472</v>
      </c>
      <c r="IF46" s="19" t="s">
        <v>1782</v>
      </c>
      <c r="IG46" s="19" t="s">
        <v>3266</v>
      </c>
      <c r="IH46" s="19" t="s">
        <v>3267</v>
      </c>
      <c r="II46" s="98" t="s">
        <v>4474</v>
      </c>
      <c r="IJ46" s="19" t="s">
        <v>3268</v>
      </c>
      <c r="IK46" s="19" t="s">
        <v>3269</v>
      </c>
      <c r="IL46" s="98" t="s">
        <v>4476</v>
      </c>
      <c r="IM46" s="19" t="s">
        <v>3270</v>
      </c>
      <c r="IN46" s="98" t="s">
        <v>4478</v>
      </c>
      <c r="IO46" s="98" t="s">
        <v>4371</v>
      </c>
      <c r="IP46" s="19" t="s">
        <v>3271</v>
      </c>
      <c r="IQ46" s="19" t="s">
        <v>1925</v>
      </c>
      <c r="IR46" s="19" t="s">
        <v>1984</v>
      </c>
      <c r="IS46" s="19" t="s">
        <v>2032</v>
      </c>
      <c r="IT46" s="19" t="s">
        <v>3272</v>
      </c>
      <c r="IU46" s="98" t="s">
        <v>4480</v>
      </c>
      <c r="IV46" s="19" t="s">
        <v>3273</v>
      </c>
      <c r="IW46" s="98" t="s">
        <v>4482</v>
      </c>
      <c r="IX46" s="19" t="s">
        <v>1785</v>
      </c>
      <c r="IY46" s="19" t="s">
        <v>1859</v>
      </c>
      <c r="IZ46" s="19" t="s">
        <v>1926</v>
      </c>
      <c r="JA46" s="19" t="s">
        <v>3274</v>
      </c>
      <c r="JB46" s="98" t="s">
        <v>4484</v>
      </c>
      <c r="JC46" s="19" t="s">
        <v>3275</v>
      </c>
      <c r="JD46" s="19" t="s">
        <v>1860</v>
      </c>
      <c r="JE46" s="19" t="s">
        <v>1927</v>
      </c>
      <c r="JF46" s="19" t="s">
        <v>1986</v>
      </c>
      <c r="JG46" s="19" t="s">
        <v>2033</v>
      </c>
      <c r="JH46" s="98" t="s">
        <v>4486</v>
      </c>
      <c r="JI46" s="19" t="s">
        <v>3276</v>
      </c>
      <c r="JJ46" s="19" t="s">
        <v>3277</v>
      </c>
      <c r="JK46" s="19" t="s">
        <v>3278</v>
      </c>
      <c r="JL46" s="19" t="s">
        <v>3279</v>
      </c>
      <c r="JM46" s="98" t="s">
        <v>4488</v>
      </c>
      <c r="JN46" s="19" t="s">
        <v>1788</v>
      </c>
      <c r="JO46" s="19" t="s">
        <v>1862</v>
      </c>
      <c r="JP46" s="98" t="s">
        <v>4490</v>
      </c>
      <c r="JQ46" s="19" t="s">
        <v>1789</v>
      </c>
      <c r="JR46" s="19" t="s">
        <v>1863</v>
      </c>
      <c r="JS46" s="98" t="s">
        <v>4492</v>
      </c>
      <c r="JT46" s="19" t="s">
        <v>1790</v>
      </c>
      <c r="JU46" s="19" t="s">
        <v>3280</v>
      </c>
      <c r="JV46" s="19" t="s">
        <v>1929</v>
      </c>
      <c r="JW46" s="19" t="s">
        <v>3281</v>
      </c>
      <c r="JX46" s="19" t="s">
        <v>3282</v>
      </c>
      <c r="JY46" s="19" t="s">
        <v>3283</v>
      </c>
      <c r="JZ46" s="98" t="s">
        <v>4586</v>
      </c>
      <c r="KA46" s="19" t="s">
        <v>1722</v>
      </c>
      <c r="KB46" s="98" t="s">
        <v>4494</v>
      </c>
      <c r="KC46" s="19" t="s">
        <v>3284</v>
      </c>
      <c r="KD46" s="98" t="s">
        <v>4496</v>
      </c>
      <c r="KE46" s="19" t="s">
        <v>3285</v>
      </c>
      <c r="KF46" s="19" t="s">
        <v>3286</v>
      </c>
      <c r="KG46" s="19" t="s">
        <v>3287</v>
      </c>
      <c r="KH46" s="98" t="s">
        <v>4498</v>
      </c>
      <c r="KI46" s="19" t="s">
        <v>3288</v>
      </c>
      <c r="KJ46" s="19" t="s">
        <v>3289</v>
      </c>
      <c r="KK46" s="98" t="s">
        <v>4500</v>
      </c>
      <c r="KL46" s="19" t="s">
        <v>3290</v>
      </c>
      <c r="KM46" s="19" t="s">
        <v>3291</v>
      </c>
      <c r="KN46" s="19" t="s">
        <v>3292</v>
      </c>
      <c r="KO46" s="19" t="s">
        <v>3293</v>
      </c>
      <c r="KP46" s="19" t="s">
        <v>3294</v>
      </c>
      <c r="KQ46" s="19" t="s">
        <v>3295</v>
      </c>
      <c r="KR46" s="98" t="s">
        <v>4502</v>
      </c>
      <c r="KS46" s="19" t="s">
        <v>3296</v>
      </c>
      <c r="KT46" s="19" t="s">
        <v>3297</v>
      </c>
      <c r="KU46" s="19" t="s">
        <v>3298</v>
      </c>
      <c r="KV46" s="19" t="s">
        <v>3299</v>
      </c>
      <c r="KW46" s="98" t="s">
        <v>4504</v>
      </c>
      <c r="KX46" s="19" t="s">
        <v>3300</v>
      </c>
      <c r="KY46" s="19" t="s">
        <v>3301</v>
      </c>
      <c r="KZ46" s="19" t="s">
        <v>3302</v>
      </c>
      <c r="LA46" s="19" t="s">
        <v>3303</v>
      </c>
      <c r="LB46" s="98" t="s">
        <v>4506</v>
      </c>
      <c r="LC46" s="98" t="s">
        <v>4373</v>
      </c>
      <c r="LD46" s="19" t="s">
        <v>1869</v>
      </c>
      <c r="LE46" s="98" t="s">
        <v>4508</v>
      </c>
      <c r="LF46" s="19" t="s">
        <v>3304</v>
      </c>
      <c r="LG46" s="19" t="s">
        <v>1870</v>
      </c>
      <c r="LH46" s="19" t="s">
        <v>3305</v>
      </c>
      <c r="LI46" s="19" t="s">
        <v>3306</v>
      </c>
      <c r="LJ46" s="19" t="s">
        <v>3307</v>
      </c>
      <c r="LK46" s="98" t="s">
        <v>4510</v>
      </c>
      <c r="LL46" s="19" t="s">
        <v>1796</v>
      </c>
      <c r="LM46" s="19" t="s">
        <v>3308</v>
      </c>
      <c r="LN46" s="98" t="s">
        <v>4374</v>
      </c>
      <c r="LO46" s="19" t="s">
        <v>1993</v>
      </c>
      <c r="LP46" s="19" t="s">
        <v>2037</v>
      </c>
      <c r="LQ46" s="19" t="s">
        <v>3309</v>
      </c>
      <c r="LR46" s="19" t="s">
        <v>3310</v>
      </c>
      <c r="LS46" s="98" t="s">
        <v>4512</v>
      </c>
      <c r="LT46" s="19" t="s">
        <v>3311</v>
      </c>
      <c r="LU46" s="19" t="s">
        <v>1872</v>
      </c>
      <c r="LV46" s="19" t="s">
        <v>3312</v>
      </c>
      <c r="LW46" s="98" t="s">
        <v>4514</v>
      </c>
      <c r="LX46" s="19" t="s">
        <v>3313</v>
      </c>
      <c r="LY46" s="19" t="s">
        <v>3314</v>
      </c>
      <c r="LZ46" s="19" t="s">
        <v>3315</v>
      </c>
      <c r="MA46" s="19" t="s">
        <v>3316</v>
      </c>
      <c r="MB46" s="19" t="s">
        <v>3317</v>
      </c>
      <c r="MC46" s="19" t="s">
        <v>3318</v>
      </c>
      <c r="MD46" s="19" t="s">
        <v>3319</v>
      </c>
      <c r="ME46" s="19" t="s">
        <v>3320</v>
      </c>
      <c r="MF46" s="19" t="s">
        <v>3321</v>
      </c>
      <c r="MG46" s="98" t="s">
        <v>4516</v>
      </c>
      <c r="MH46" s="19" t="s">
        <v>3322</v>
      </c>
      <c r="MI46" s="19" t="s">
        <v>1874</v>
      </c>
      <c r="MJ46" s="19" t="s">
        <v>1937</v>
      </c>
      <c r="MK46" s="98" t="s">
        <v>4518</v>
      </c>
      <c r="ML46" s="19" t="s">
        <v>1800</v>
      </c>
      <c r="MM46" s="19" t="s">
        <v>3323</v>
      </c>
      <c r="MN46" s="98" t="s">
        <v>4520</v>
      </c>
      <c r="MO46" s="19" t="s">
        <v>3324</v>
      </c>
      <c r="MP46" s="19" t="s">
        <v>3325</v>
      </c>
      <c r="MQ46" s="98" t="s">
        <v>4522</v>
      </c>
      <c r="MR46" s="19" t="s">
        <v>3326</v>
      </c>
      <c r="MS46" s="19" t="s">
        <v>1876</v>
      </c>
      <c r="MT46" s="19" t="s">
        <v>3327</v>
      </c>
      <c r="MU46" s="19" t="s">
        <v>3328</v>
      </c>
      <c r="MV46" s="98" t="s">
        <v>4524</v>
      </c>
      <c r="MW46" s="98" t="s">
        <v>4377</v>
      </c>
      <c r="MX46" s="19" t="s">
        <v>3329</v>
      </c>
      <c r="MY46" s="98" t="s">
        <v>4526</v>
      </c>
      <c r="MZ46" s="19" t="s">
        <v>3330</v>
      </c>
      <c r="NA46" s="19" t="s">
        <v>3331</v>
      </c>
      <c r="NB46" s="19" t="s">
        <v>3332</v>
      </c>
      <c r="NC46" s="98" t="s">
        <v>4528</v>
      </c>
      <c r="ND46" s="98" t="s">
        <v>4380</v>
      </c>
      <c r="NE46" s="19" t="s">
        <v>3333</v>
      </c>
      <c r="NF46" s="19" t="s">
        <v>3334</v>
      </c>
      <c r="NG46" s="19" t="s">
        <v>3335</v>
      </c>
      <c r="NH46" s="19" t="s">
        <v>3336</v>
      </c>
      <c r="NI46" s="98" t="s">
        <v>4530</v>
      </c>
      <c r="NJ46" s="19" t="s">
        <v>3337</v>
      </c>
      <c r="NK46" s="19" t="s">
        <v>1879</v>
      </c>
      <c r="NL46" s="98" t="s">
        <v>4532</v>
      </c>
      <c r="NM46" s="19" t="s">
        <v>3338</v>
      </c>
      <c r="NN46" s="19" t="s">
        <v>3339</v>
      </c>
      <c r="NO46" s="19" t="s">
        <v>1939</v>
      </c>
      <c r="NP46" s="19" t="s">
        <v>1997</v>
      </c>
      <c r="NQ46" s="98" t="s">
        <v>4534</v>
      </c>
      <c r="NR46" s="19" t="s">
        <v>3340</v>
      </c>
      <c r="NS46" s="19" t="s">
        <v>3341</v>
      </c>
      <c r="NT46" s="19" t="s">
        <v>3342</v>
      </c>
      <c r="NU46" s="19" t="s">
        <v>1998</v>
      </c>
      <c r="NV46" s="19" t="s">
        <v>2040</v>
      </c>
      <c r="NW46" s="19" t="s">
        <v>3343</v>
      </c>
      <c r="NX46" s="98" t="s">
        <v>4599</v>
      </c>
      <c r="NY46" s="19" t="s">
        <v>3344</v>
      </c>
      <c r="NZ46" s="19" t="s">
        <v>1881</v>
      </c>
      <c r="OA46" s="98" t="s">
        <v>4601</v>
      </c>
      <c r="OB46" s="19" t="s">
        <v>3345</v>
      </c>
      <c r="OC46" s="98" t="s">
        <v>4381</v>
      </c>
      <c r="OD46" s="19" t="s">
        <v>1941</v>
      </c>
      <c r="OE46" s="19" t="s">
        <v>3346</v>
      </c>
      <c r="OF46" s="19" t="s">
        <v>2041</v>
      </c>
      <c r="OG46" s="19" t="s">
        <v>2072</v>
      </c>
      <c r="OH46" s="19" t="s">
        <v>3347</v>
      </c>
      <c r="OI46" s="19" t="s">
        <v>3348</v>
      </c>
      <c r="OJ46" s="19" t="s">
        <v>3349</v>
      </c>
      <c r="OK46" s="98" t="s">
        <v>4536</v>
      </c>
      <c r="OL46" s="19" t="s">
        <v>1699</v>
      </c>
      <c r="OM46" s="98" t="s">
        <v>4602</v>
      </c>
      <c r="ON46" s="19" t="s">
        <v>1807</v>
      </c>
      <c r="OO46" s="19" t="s">
        <v>3350</v>
      </c>
      <c r="OP46" s="19" t="s">
        <v>1942</v>
      </c>
      <c r="OQ46" s="19" t="s">
        <v>3351</v>
      </c>
      <c r="OR46" s="19" t="s">
        <v>3352</v>
      </c>
      <c r="OS46" s="19" t="s">
        <v>3353</v>
      </c>
      <c r="OT46" s="19" t="s">
        <v>2092</v>
      </c>
      <c r="OU46" s="98" t="s">
        <v>4538</v>
      </c>
      <c r="OV46" s="98" t="s">
        <v>4383</v>
      </c>
      <c r="OW46" s="19" t="s">
        <v>1883</v>
      </c>
      <c r="OX46" s="19" t="s">
        <v>1943</v>
      </c>
      <c r="OY46" s="19" t="s">
        <v>3354</v>
      </c>
      <c r="OZ46" s="98" t="s">
        <v>4540</v>
      </c>
      <c r="PA46" s="98" t="s">
        <v>4384</v>
      </c>
      <c r="PB46" s="19" t="s">
        <v>3355</v>
      </c>
      <c r="PC46" s="19" t="s">
        <v>1944</v>
      </c>
      <c r="PD46" s="19" t="s">
        <v>2001</v>
      </c>
      <c r="PE46" s="98" t="s">
        <v>4385</v>
      </c>
      <c r="PF46" s="98" t="s">
        <v>4386</v>
      </c>
      <c r="PG46" s="19" t="s">
        <v>2093</v>
      </c>
      <c r="PH46" s="19" t="s">
        <v>3356</v>
      </c>
      <c r="PI46" s="98" t="s">
        <v>4542</v>
      </c>
      <c r="PJ46" s="19" t="s">
        <v>1808</v>
      </c>
      <c r="PK46" s="19" t="s">
        <v>1885</v>
      </c>
      <c r="PL46" s="98" t="s">
        <v>4544</v>
      </c>
      <c r="PM46" s="19" t="s">
        <v>3357</v>
      </c>
      <c r="PN46" s="19" t="s">
        <v>1886</v>
      </c>
      <c r="PO46" s="19" t="s">
        <v>1945</v>
      </c>
      <c r="PP46" s="19" t="s">
        <v>2002</v>
      </c>
      <c r="PQ46" s="19" t="s">
        <v>2043</v>
      </c>
      <c r="PR46" s="19" t="s">
        <v>3358</v>
      </c>
      <c r="PS46" s="98" t="s">
        <v>4546</v>
      </c>
      <c r="PT46" s="19" t="s">
        <v>3359</v>
      </c>
      <c r="PU46" s="19" t="s">
        <v>3360</v>
      </c>
      <c r="PV46" s="19" t="s">
        <v>1946</v>
      </c>
      <c r="PW46" s="19" t="s">
        <v>2003</v>
      </c>
      <c r="PX46" s="19" t="s">
        <v>3361</v>
      </c>
      <c r="PY46" s="19" t="s">
        <v>3362</v>
      </c>
      <c r="PZ46" s="19" t="s">
        <v>3363</v>
      </c>
      <c r="QA46" s="98" t="s">
        <v>4548</v>
      </c>
      <c r="QB46" s="19" t="s">
        <v>1811</v>
      </c>
      <c r="QC46" s="19" t="s">
        <v>3364</v>
      </c>
      <c r="QD46" s="19" t="s">
        <v>3365</v>
      </c>
      <c r="QE46" s="19" t="s">
        <v>3366</v>
      </c>
      <c r="QF46" s="19" t="s">
        <v>3367</v>
      </c>
      <c r="QG46" s="19" t="s">
        <v>3368</v>
      </c>
      <c r="QH46" s="19" t="s">
        <v>3369</v>
      </c>
      <c r="QI46" s="98" t="s">
        <v>4603</v>
      </c>
      <c r="QJ46" s="19" t="s">
        <v>1812</v>
      </c>
      <c r="QK46" s="19" t="s">
        <v>1888</v>
      </c>
      <c r="QL46" s="19" t="s">
        <v>1947</v>
      </c>
      <c r="QM46" s="19" t="s">
        <v>3370</v>
      </c>
      <c r="QN46" s="19" t="s">
        <v>2045</v>
      </c>
      <c r="QO46" s="19" t="s">
        <v>3371</v>
      </c>
      <c r="QP46" s="19" t="s">
        <v>3372</v>
      </c>
      <c r="QQ46" s="19" t="s">
        <v>2107</v>
      </c>
      <c r="QR46" s="19" t="s">
        <v>2117</v>
      </c>
      <c r="QS46" s="98" t="s">
        <v>4550</v>
      </c>
      <c r="QT46" s="19" t="s">
        <v>3373</v>
      </c>
      <c r="QU46" s="19" t="s">
        <v>3374</v>
      </c>
      <c r="QV46" s="19" t="s">
        <v>1948</v>
      </c>
      <c r="QW46" s="19" t="s">
        <v>3375</v>
      </c>
      <c r="QX46" s="98" t="s">
        <v>4392</v>
      </c>
      <c r="QY46" s="98" t="s">
        <v>4552</v>
      </c>
      <c r="QZ46" s="19" t="s">
        <v>3376</v>
      </c>
      <c r="RA46" s="19" t="s">
        <v>3377</v>
      </c>
      <c r="RB46" s="19" t="s">
        <v>1949</v>
      </c>
      <c r="RC46" s="19" t="s">
        <v>3378</v>
      </c>
      <c r="RD46" s="19" t="s">
        <v>3379</v>
      </c>
      <c r="RE46" s="19" t="s">
        <v>3380</v>
      </c>
      <c r="RF46" s="98" t="s">
        <v>4554</v>
      </c>
      <c r="RG46" s="19" t="s">
        <v>1815</v>
      </c>
      <c r="RH46" s="19" t="s">
        <v>3381</v>
      </c>
      <c r="RI46" s="98" t="s">
        <v>4393</v>
      </c>
      <c r="RJ46" s="98" t="s">
        <v>4556</v>
      </c>
      <c r="RK46" s="19" t="s">
        <v>1816</v>
      </c>
      <c r="RL46" s="19" t="s">
        <v>1892</v>
      </c>
      <c r="RM46" s="19" t="s">
        <v>3382</v>
      </c>
      <c r="RN46" s="19" t="s">
        <v>3383</v>
      </c>
      <c r="RO46" s="19" t="s">
        <v>3384</v>
      </c>
      <c r="RP46" s="19" t="s">
        <v>3385</v>
      </c>
      <c r="RQ46" s="98" t="s">
        <v>4604</v>
      </c>
      <c r="RR46" s="19" t="s">
        <v>1674</v>
      </c>
      <c r="RS46" s="19" t="s">
        <v>3386</v>
      </c>
      <c r="RT46" s="98" t="s">
        <v>4558</v>
      </c>
      <c r="RU46" s="19" t="s">
        <v>3387</v>
      </c>
      <c r="RV46" s="19" t="s">
        <v>1894</v>
      </c>
      <c r="RW46" s="98" t="s">
        <v>4559</v>
      </c>
      <c r="RX46" s="19" t="s">
        <v>3388</v>
      </c>
      <c r="RY46" s="19" t="s">
        <v>3389</v>
      </c>
      <c r="RZ46" s="19" t="s">
        <v>3390</v>
      </c>
      <c r="SA46" s="98" t="s">
        <v>4561</v>
      </c>
      <c r="SB46" s="19" t="s">
        <v>3391</v>
      </c>
      <c r="SC46" s="98" t="s">
        <v>4562</v>
      </c>
      <c r="SD46" s="19" t="s">
        <v>3392</v>
      </c>
      <c r="SE46" s="19" t="s">
        <v>1896</v>
      </c>
      <c r="SF46" s="19" t="s">
        <v>1953</v>
      </c>
      <c r="SG46" s="19" t="s">
        <v>3393</v>
      </c>
      <c r="SH46" s="98" t="s">
        <v>4564</v>
      </c>
      <c r="SI46" s="19" t="s">
        <v>1818</v>
      </c>
      <c r="SJ46" s="19" t="s">
        <v>1897</v>
      </c>
      <c r="SK46" s="98" t="s">
        <v>4566</v>
      </c>
      <c r="SL46" s="19" t="s">
        <v>3394</v>
      </c>
      <c r="SM46" s="19" t="s">
        <v>3395</v>
      </c>
      <c r="SN46" s="19" t="s">
        <v>1954</v>
      </c>
      <c r="SO46" s="19" t="s">
        <v>3396</v>
      </c>
      <c r="SP46" s="19" t="s">
        <v>3397</v>
      </c>
      <c r="SQ46" s="19" t="s">
        <v>1820</v>
      </c>
      <c r="SR46" s="19" t="s">
        <v>3398</v>
      </c>
      <c r="SS46" s="19" t="s">
        <v>1955</v>
      </c>
      <c r="ST46" s="19" t="s">
        <v>2010</v>
      </c>
      <c r="SU46" s="98" t="s">
        <v>4394</v>
      </c>
      <c r="SV46" s="98" t="s">
        <v>4395</v>
      </c>
      <c r="SW46" s="98" t="s">
        <v>4396</v>
      </c>
      <c r="SX46" s="19" t="s">
        <v>3399</v>
      </c>
      <c r="SY46" s="98" t="s">
        <v>4568</v>
      </c>
      <c r="SZ46" s="19" t="s">
        <v>1822</v>
      </c>
      <c r="TA46" s="19" t="s">
        <v>1901</v>
      </c>
      <c r="TB46" s="19" t="s">
        <v>1957</v>
      </c>
      <c r="TC46" s="19" t="s">
        <v>1747</v>
      </c>
      <c r="TD46" s="19" t="s">
        <v>1823</v>
      </c>
      <c r="TE46" s="19" t="s">
        <v>1748</v>
      </c>
      <c r="TF46" s="19" t="s">
        <v>1824</v>
      </c>
      <c r="TG46" s="19" t="s">
        <v>1902</v>
      </c>
      <c r="TH46" s="19" t="s">
        <v>1749</v>
      </c>
      <c r="TI46" s="19" t="s">
        <v>1825</v>
      </c>
      <c r="TJ46" s="19" t="s">
        <v>1677</v>
      </c>
      <c r="TK46" s="19"/>
    </row>
    <row r="47" spans="1:16384" s="122" customFormat="1">
      <c r="A47" s="98" t="s">
        <v>4399</v>
      </c>
      <c r="B47" s="19" t="s">
        <v>2453</v>
      </c>
      <c r="C47" s="19" t="s">
        <v>2454</v>
      </c>
      <c r="D47" s="19" t="s">
        <v>2455</v>
      </c>
      <c r="E47" s="19"/>
      <c r="F47" s="98" t="s">
        <v>4401</v>
      </c>
      <c r="G47" s="19"/>
      <c r="H47" s="19"/>
      <c r="I47" s="19" t="s">
        <v>2177</v>
      </c>
      <c r="J47" s="19" t="s">
        <v>2178</v>
      </c>
      <c r="K47" s="19"/>
      <c r="L47" s="98" t="s">
        <v>4403</v>
      </c>
      <c r="M47" s="19" t="s">
        <v>2179</v>
      </c>
      <c r="N47" s="19"/>
      <c r="O47" s="98" t="s">
        <v>4405</v>
      </c>
      <c r="P47" s="19" t="s">
        <v>2180</v>
      </c>
      <c r="Q47" s="19"/>
      <c r="R47" s="98" t="s">
        <v>4407</v>
      </c>
      <c r="S47" s="19" t="s">
        <v>2181</v>
      </c>
      <c r="T47" s="19" t="s">
        <v>2182</v>
      </c>
      <c r="U47" s="19" t="s">
        <v>2183</v>
      </c>
      <c r="V47" s="19" t="s">
        <v>2184</v>
      </c>
      <c r="W47" s="19" t="s">
        <v>2185</v>
      </c>
      <c r="X47" s="19" t="s">
        <v>2186</v>
      </c>
      <c r="Y47" s="98" t="s">
        <v>4409</v>
      </c>
      <c r="Z47" s="19"/>
      <c r="AA47" s="19" t="s">
        <v>2187</v>
      </c>
      <c r="AB47" s="19"/>
      <c r="AC47" s="19"/>
      <c r="AD47" s="19"/>
      <c r="AE47" s="19"/>
      <c r="AF47" s="98" t="s">
        <v>4411</v>
      </c>
      <c r="AG47" s="19" t="s">
        <v>2188</v>
      </c>
      <c r="AH47" s="19" t="s">
        <v>2189</v>
      </c>
      <c r="AI47" s="19" t="s">
        <v>2190</v>
      </c>
      <c r="AJ47" s="19" t="s">
        <v>2191</v>
      </c>
      <c r="AK47" s="19"/>
      <c r="AL47" s="19" t="s">
        <v>2192</v>
      </c>
      <c r="AM47" s="19" t="s">
        <v>2193</v>
      </c>
      <c r="AN47" s="19" t="s">
        <v>2194</v>
      </c>
      <c r="AO47" s="19" t="s">
        <v>2195</v>
      </c>
      <c r="AP47" s="98" t="s">
        <v>4413</v>
      </c>
      <c r="AQ47" s="19" t="s">
        <v>2196</v>
      </c>
      <c r="AR47" s="19" t="s">
        <v>2197</v>
      </c>
      <c r="AS47" s="19" t="s">
        <v>2198</v>
      </c>
      <c r="AT47" s="19" t="s">
        <v>2199</v>
      </c>
      <c r="AU47" s="19" t="s">
        <v>2200</v>
      </c>
      <c r="AV47" s="98" t="s">
        <v>4415</v>
      </c>
      <c r="AW47" s="19" t="s">
        <v>2201</v>
      </c>
      <c r="AX47" s="19" t="s">
        <v>2202</v>
      </c>
      <c r="AY47" s="98" t="s">
        <v>4350</v>
      </c>
      <c r="AZ47" s="19" t="s">
        <v>2203</v>
      </c>
      <c r="BA47" s="19" t="s">
        <v>2204</v>
      </c>
      <c r="BB47" s="19" t="s">
        <v>2205</v>
      </c>
      <c r="BC47" s="19" t="s">
        <v>2206</v>
      </c>
      <c r="BD47" s="19" t="s">
        <v>2207</v>
      </c>
      <c r="BE47" s="19" t="s">
        <v>2208</v>
      </c>
      <c r="BF47" s="98" t="s">
        <v>4417</v>
      </c>
      <c r="BG47" s="19"/>
      <c r="BH47" s="19" t="s">
        <v>2209</v>
      </c>
      <c r="BI47" s="19" t="s">
        <v>2210</v>
      </c>
      <c r="BJ47" s="19"/>
      <c r="BK47" s="19" t="s">
        <v>2211</v>
      </c>
      <c r="BL47" s="19" t="s">
        <v>2212</v>
      </c>
      <c r="BM47" s="98" t="s">
        <v>4419</v>
      </c>
      <c r="BN47" s="19" t="s">
        <v>2213</v>
      </c>
      <c r="BO47" s="19" t="s">
        <v>2214</v>
      </c>
      <c r="BP47" s="19" t="s">
        <v>2215</v>
      </c>
      <c r="BQ47" s="19" t="s">
        <v>2216</v>
      </c>
      <c r="BR47" s="19" t="s">
        <v>2217</v>
      </c>
      <c r="BS47" s="19" t="s">
        <v>2218</v>
      </c>
      <c r="BT47" s="19" t="s">
        <v>2219</v>
      </c>
      <c r="BU47" s="19" t="s">
        <v>2220</v>
      </c>
      <c r="BV47" s="19" t="s">
        <v>2221</v>
      </c>
      <c r="BW47" s="98" t="s">
        <v>4421</v>
      </c>
      <c r="BX47" s="19" t="s">
        <v>2222</v>
      </c>
      <c r="BY47" s="19" t="s">
        <v>2223</v>
      </c>
      <c r="BZ47" s="19" t="s">
        <v>2224</v>
      </c>
      <c r="CA47" s="19" t="s">
        <v>2225</v>
      </c>
      <c r="CB47" s="98" t="s">
        <v>4423</v>
      </c>
      <c r="CC47" s="19" t="s">
        <v>2226</v>
      </c>
      <c r="CD47" s="19"/>
      <c r="CE47" s="19"/>
      <c r="CF47" s="98" t="s">
        <v>4354</v>
      </c>
      <c r="CG47" s="98" t="s">
        <v>4425</v>
      </c>
      <c r="CH47" s="19"/>
      <c r="CI47" s="19" t="s">
        <v>2227</v>
      </c>
      <c r="CJ47" s="19" t="s">
        <v>2228</v>
      </c>
      <c r="CK47" s="19" t="s">
        <v>2229</v>
      </c>
      <c r="CL47" s="19" t="s">
        <v>2230</v>
      </c>
      <c r="CM47" s="19"/>
      <c r="CN47" s="98" t="s">
        <v>4427</v>
      </c>
      <c r="CO47" s="19" t="s">
        <v>2231</v>
      </c>
      <c r="CP47" s="19"/>
      <c r="CQ47" s="19" t="s">
        <v>2161</v>
      </c>
      <c r="CR47" s="19"/>
      <c r="CS47" s="98" t="s">
        <v>4429</v>
      </c>
      <c r="CT47" s="19" t="s">
        <v>2232</v>
      </c>
      <c r="CU47" s="19" t="s">
        <v>2233</v>
      </c>
      <c r="CV47" s="19" t="s">
        <v>2234</v>
      </c>
      <c r="CW47" s="19" t="s">
        <v>2235</v>
      </c>
      <c r="CX47" s="19" t="s">
        <v>2236</v>
      </c>
      <c r="CY47" s="19" t="s">
        <v>2237</v>
      </c>
      <c r="CZ47" s="19" t="s">
        <v>2238</v>
      </c>
      <c r="DA47" s="98" t="s">
        <v>4431</v>
      </c>
      <c r="DB47" s="19"/>
      <c r="DC47" s="19"/>
      <c r="DD47" s="19"/>
      <c r="DE47" s="19"/>
      <c r="DF47" s="19"/>
      <c r="DG47" s="98" t="s">
        <v>4433</v>
      </c>
      <c r="DH47" s="19" t="s">
        <v>2239</v>
      </c>
      <c r="DI47" s="19" t="s">
        <v>2240</v>
      </c>
      <c r="DJ47" s="19" t="s">
        <v>2241</v>
      </c>
      <c r="DK47" s="19" t="s">
        <v>2242</v>
      </c>
      <c r="DL47" s="19" t="s">
        <v>2243</v>
      </c>
      <c r="DM47" s="19" t="s">
        <v>2244</v>
      </c>
      <c r="DN47" s="98" t="s">
        <v>4435</v>
      </c>
      <c r="DO47" s="19" t="s">
        <v>2245</v>
      </c>
      <c r="DP47" s="19" t="s">
        <v>2246</v>
      </c>
      <c r="DQ47" s="19" t="s">
        <v>2247</v>
      </c>
      <c r="DR47" s="19" t="s">
        <v>2248</v>
      </c>
      <c r="DS47" s="98" t="s">
        <v>4437</v>
      </c>
      <c r="DT47" s="19"/>
      <c r="DU47" s="19"/>
      <c r="DV47" s="19"/>
      <c r="DW47" s="19"/>
      <c r="DX47" s="19"/>
      <c r="DY47" s="19"/>
      <c r="DZ47" s="19" t="s">
        <v>2249</v>
      </c>
      <c r="EA47" s="19"/>
      <c r="EB47" s="19"/>
      <c r="EC47" s="98" t="s">
        <v>4439</v>
      </c>
      <c r="ED47" s="19" t="s">
        <v>2250</v>
      </c>
      <c r="EE47" s="19" t="s">
        <v>2251</v>
      </c>
      <c r="EF47" s="19" t="s">
        <v>2252</v>
      </c>
      <c r="EG47" s="19" t="s">
        <v>2253</v>
      </c>
      <c r="EH47" s="19" t="s">
        <v>2254</v>
      </c>
      <c r="EI47" s="19" t="s">
        <v>2255</v>
      </c>
      <c r="EJ47" s="19" t="s">
        <v>2256</v>
      </c>
      <c r="EK47" s="19" t="s">
        <v>2257</v>
      </c>
      <c r="EL47" s="19" t="s">
        <v>2258</v>
      </c>
      <c r="EM47" s="98" t="s">
        <v>4441</v>
      </c>
      <c r="EN47" s="19" t="s">
        <v>2259</v>
      </c>
      <c r="EO47" s="19"/>
      <c r="EP47" s="98" t="s">
        <v>4358</v>
      </c>
      <c r="EQ47" s="19" t="s">
        <v>2260</v>
      </c>
      <c r="ER47" s="19" t="s">
        <v>2261</v>
      </c>
      <c r="ES47" s="19" t="s">
        <v>2262</v>
      </c>
      <c r="ET47" s="98" t="s">
        <v>4443</v>
      </c>
      <c r="EU47" s="19" t="s">
        <v>2263</v>
      </c>
      <c r="EV47" s="19" t="s">
        <v>2264</v>
      </c>
      <c r="EW47" s="98" t="s">
        <v>4360</v>
      </c>
      <c r="EX47" s="19" t="s">
        <v>2265</v>
      </c>
      <c r="EY47" s="19" t="s">
        <v>2266</v>
      </c>
      <c r="EZ47" s="19" t="s">
        <v>2267</v>
      </c>
      <c r="FA47" s="98" t="s">
        <v>4445</v>
      </c>
      <c r="FB47" s="19"/>
      <c r="FC47" s="19" t="s">
        <v>2268</v>
      </c>
      <c r="FD47" s="19" t="s">
        <v>2269</v>
      </c>
      <c r="FE47" s="19" t="s">
        <v>2270</v>
      </c>
      <c r="FF47" s="19" t="s">
        <v>2271</v>
      </c>
      <c r="FG47" s="19" t="s">
        <v>2272</v>
      </c>
      <c r="FH47" s="19" t="s">
        <v>2273</v>
      </c>
      <c r="FI47" s="19"/>
      <c r="FJ47" s="19" t="s">
        <v>2274</v>
      </c>
      <c r="FK47" s="98" t="s">
        <v>4447</v>
      </c>
      <c r="FL47" s="19" t="s">
        <v>2275</v>
      </c>
      <c r="FM47" s="19" t="s">
        <v>2276</v>
      </c>
      <c r="FN47" s="19" t="s">
        <v>2277</v>
      </c>
      <c r="FO47" s="19" t="s">
        <v>2278</v>
      </c>
      <c r="FP47" s="98" t="s">
        <v>4449</v>
      </c>
      <c r="FQ47" s="19"/>
      <c r="FR47" s="19"/>
      <c r="FS47" s="19" t="s">
        <v>2279</v>
      </c>
      <c r="FT47" s="19" t="s">
        <v>2280</v>
      </c>
      <c r="FU47" s="19" t="s">
        <v>2281</v>
      </c>
      <c r="FV47" s="19" t="s">
        <v>2282</v>
      </c>
      <c r="FW47" s="19" t="s">
        <v>2283</v>
      </c>
      <c r="FX47" s="19" t="s">
        <v>2284</v>
      </c>
      <c r="FY47" s="98" t="s">
        <v>4451</v>
      </c>
      <c r="FZ47" s="19" t="s">
        <v>2285</v>
      </c>
      <c r="GA47" s="19" t="s">
        <v>2286</v>
      </c>
      <c r="GB47" s="19" t="s">
        <v>2287</v>
      </c>
      <c r="GC47" s="19" t="s">
        <v>2288</v>
      </c>
      <c r="GD47" s="19" t="s">
        <v>2289</v>
      </c>
      <c r="GE47" s="19"/>
      <c r="GF47" s="98" t="s">
        <v>4453</v>
      </c>
      <c r="GG47" s="19" t="s">
        <v>2290</v>
      </c>
      <c r="GH47" s="19" t="s">
        <v>2291</v>
      </c>
      <c r="GI47" s="19" t="s">
        <v>2292</v>
      </c>
      <c r="GJ47" s="19" t="s">
        <v>2293</v>
      </c>
      <c r="GK47" s="19" t="s">
        <v>2294</v>
      </c>
      <c r="GL47" s="19"/>
      <c r="GM47" s="98" t="s">
        <v>4455</v>
      </c>
      <c r="GN47" s="19" t="s">
        <v>2295</v>
      </c>
      <c r="GO47" s="19" t="s">
        <v>2296</v>
      </c>
      <c r="GP47" s="19" t="s">
        <v>2297</v>
      </c>
      <c r="GQ47" s="19" t="s">
        <v>2298</v>
      </c>
      <c r="GR47" s="98" t="s">
        <v>4369</v>
      </c>
      <c r="GS47" s="19" t="s">
        <v>2299</v>
      </c>
      <c r="GT47" s="19" t="s">
        <v>2300</v>
      </c>
      <c r="GU47" s="19"/>
      <c r="GV47" s="98" t="s">
        <v>4457</v>
      </c>
      <c r="GW47" s="19" t="s">
        <v>2301</v>
      </c>
      <c r="GX47" s="19" t="s">
        <v>2302</v>
      </c>
      <c r="GY47" s="19" t="s">
        <v>2303</v>
      </c>
      <c r="GZ47" s="98" t="s">
        <v>4459</v>
      </c>
      <c r="HA47" s="19" t="s">
        <v>2304</v>
      </c>
      <c r="HB47" s="19" t="s">
        <v>2305</v>
      </c>
      <c r="HC47" s="19" t="s">
        <v>2306</v>
      </c>
      <c r="HD47" s="19" t="s">
        <v>2307</v>
      </c>
      <c r="HE47" s="19" t="s">
        <v>2308</v>
      </c>
      <c r="HF47" s="19" t="s">
        <v>2309</v>
      </c>
      <c r="HG47" s="98" t="s">
        <v>4461</v>
      </c>
      <c r="HH47" s="19" t="s">
        <v>2310</v>
      </c>
      <c r="HI47" s="19" t="s">
        <v>2311</v>
      </c>
      <c r="HJ47" s="19"/>
      <c r="HK47" s="19" t="s">
        <v>2312</v>
      </c>
      <c r="HL47" s="19" t="s">
        <v>2313</v>
      </c>
      <c r="HM47" s="19" t="s">
        <v>2314</v>
      </c>
      <c r="HN47" s="19"/>
      <c r="HO47" s="19" t="s">
        <v>2315</v>
      </c>
      <c r="HP47" s="19" t="s">
        <v>2316</v>
      </c>
      <c r="HQ47" s="98" t="s">
        <v>4463</v>
      </c>
      <c r="HR47" s="19" t="s">
        <v>2317</v>
      </c>
      <c r="HS47" s="98" t="s">
        <v>4465</v>
      </c>
      <c r="HT47" s="19" t="s">
        <v>2318</v>
      </c>
      <c r="HU47" s="98" t="s">
        <v>4467</v>
      </c>
      <c r="HV47" s="19"/>
      <c r="HW47" s="98" t="s">
        <v>4469</v>
      </c>
      <c r="HX47" s="19"/>
      <c r="HY47" s="19"/>
      <c r="HZ47" s="19" t="s">
        <v>2319</v>
      </c>
      <c r="IA47" s="98" t="s">
        <v>4471</v>
      </c>
      <c r="IB47" s="19" t="s">
        <v>2320</v>
      </c>
      <c r="IC47" s="19"/>
      <c r="ID47" s="19"/>
      <c r="IE47" s="98" t="s">
        <v>4473</v>
      </c>
      <c r="IF47" s="19"/>
      <c r="IG47" s="19" t="s">
        <v>2321</v>
      </c>
      <c r="IH47" s="19" t="s">
        <v>2322</v>
      </c>
      <c r="II47" s="98" t="s">
        <v>4475</v>
      </c>
      <c r="IJ47" s="19" t="s">
        <v>2323</v>
      </c>
      <c r="IK47" s="19" t="s">
        <v>2324</v>
      </c>
      <c r="IL47" s="98" t="s">
        <v>4477</v>
      </c>
      <c r="IM47" s="19" t="s">
        <v>2325</v>
      </c>
      <c r="IN47" s="98" t="s">
        <v>4479</v>
      </c>
      <c r="IO47" s="19" t="s">
        <v>2326</v>
      </c>
      <c r="IP47" s="19" t="s">
        <v>2327</v>
      </c>
      <c r="IQ47" s="19"/>
      <c r="IR47" s="19"/>
      <c r="IS47" s="19"/>
      <c r="IT47" s="19" t="s">
        <v>2328</v>
      </c>
      <c r="IU47" s="98" t="s">
        <v>4481</v>
      </c>
      <c r="IV47" s="19" t="s">
        <v>2329</v>
      </c>
      <c r="IW47" s="98" t="s">
        <v>4483</v>
      </c>
      <c r="IX47" s="19"/>
      <c r="IY47" s="19"/>
      <c r="IZ47" s="19"/>
      <c r="JA47" s="19" t="s">
        <v>2330</v>
      </c>
      <c r="JB47" s="98" t="s">
        <v>4485</v>
      </c>
      <c r="JC47" s="19" t="s">
        <v>2331</v>
      </c>
      <c r="JD47" s="19"/>
      <c r="JE47" s="19"/>
      <c r="JF47" s="19"/>
      <c r="JG47" s="19"/>
      <c r="JH47" s="98" t="s">
        <v>4487</v>
      </c>
      <c r="JI47" s="19" t="s">
        <v>2332</v>
      </c>
      <c r="JJ47" s="19" t="s">
        <v>2333</v>
      </c>
      <c r="JK47" s="19" t="s">
        <v>2334</v>
      </c>
      <c r="JL47" s="19" t="s">
        <v>2335</v>
      </c>
      <c r="JM47" s="98" t="s">
        <v>4489</v>
      </c>
      <c r="JN47" s="19"/>
      <c r="JO47" s="19"/>
      <c r="JP47" s="98" t="s">
        <v>4491</v>
      </c>
      <c r="JQ47" s="19"/>
      <c r="JR47" s="19"/>
      <c r="JS47" s="98" t="s">
        <v>4493</v>
      </c>
      <c r="JT47" s="19"/>
      <c r="JU47" s="19" t="s">
        <v>2336</v>
      </c>
      <c r="JV47" s="19"/>
      <c r="JW47" s="19" t="s">
        <v>2337</v>
      </c>
      <c r="JX47" s="19" t="s">
        <v>2338</v>
      </c>
      <c r="JY47" s="19" t="s">
        <v>2339</v>
      </c>
      <c r="JZ47" s="19"/>
      <c r="KA47" s="19"/>
      <c r="KB47" s="98" t="s">
        <v>4587</v>
      </c>
      <c r="KC47" s="19" t="s">
        <v>2340</v>
      </c>
      <c r="KD47" s="98" t="s">
        <v>4588</v>
      </c>
      <c r="KE47" s="19" t="s">
        <v>2341</v>
      </c>
      <c r="KF47" s="19" t="s">
        <v>2342</v>
      </c>
      <c r="KG47" s="19" t="s">
        <v>2343</v>
      </c>
      <c r="KH47" s="98" t="s">
        <v>4589</v>
      </c>
      <c r="KI47" s="19" t="s">
        <v>2344</v>
      </c>
      <c r="KJ47" s="19" t="s">
        <v>2345</v>
      </c>
      <c r="KK47" s="98" t="s">
        <v>4590</v>
      </c>
      <c r="KL47" s="19" t="s">
        <v>2346</v>
      </c>
      <c r="KM47" s="19" t="s">
        <v>2347</v>
      </c>
      <c r="KN47" s="19" t="s">
        <v>2348</v>
      </c>
      <c r="KO47" s="19" t="s">
        <v>2349</v>
      </c>
      <c r="KP47" s="19" t="s">
        <v>2350</v>
      </c>
      <c r="KQ47" s="19" t="s">
        <v>2351</v>
      </c>
      <c r="KR47" s="98" t="s">
        <v>4591</v>
      </c>
      <c r="KS47" s="19" t="s">
        <v>2352</v>
      </c>
      <c r="KT47" s="19" t="s">
        <v>2353</v>
      </c>
      <c r="KU47" s="19" t="s">
        <v>2354</v>
      </c>
      <c r="KV47" s="19" t="s">
        <v>2355</v>
      </c>
      <c r="KW47" s="98" t="s">
        <v>4592</v>
      </c>
      <c r="KX47" s="19" t="s">
        <v>2356</v>
      </c>
      <c r="KY47" s="19" t="s">
        <v>2357</v>
      </c>
      <c r="KZ47" s="19" t="s">
        <v>2358</v>
      </c>
      <c r="LA47" s="19" t="s">
        <v>2359</v>
      </c>
      <c r="LB47" s="98" t="s">
        <v>4593</v>
      </c>
      <c r="LC47" s="19"/>
      <c r="LD47" s="19"/>
      <c r="LE47" s="98" t="s">
        <v>4594</v>
      </c>
      <c r="LF47" s="19" t="s">
        <v>2360</v>
      </c>
      <c r="LG47" s="19"/>
      <c r="LH47" s="19" t="s">
        <v>2361</v>
      </c>
      <c r="LI47" s="19" t="s">
        <v>2362</v>
      </c>
      <c r="LJ47" s="19" t="s">
        <v>2363</v>
      </c>
      <c r="LK47" s="98" t="s">
        <v>4595</v>
      </c>
      <c r="LL47" s="19"/>
      <c r="LM47" s="19" t="s">
        <v>2364</v>
      </c>
      <c r="LN47" s="19" t="s">
        <v>2365</v>
      </c>
      <c r="LO47" s="19"/>
      <c r="LP47" s="19"/>
      <c r="LQ47" s="19" t="s">
        <v>2366</v>
      </c>
      <c r="LR47" s="19" t="s">
        <v>2367</v>
      </c>
      <c r="LS47" s="98" t="s">
        <v>4596</v>
      </c>
      <c r="LT47" s="19" t="s">
        <v>2368</v>
      </c>
      <c r="LU47" s="19"/>
      <c r="LV47" s="19" t="s">
        <v>2369</v>
      </c>
      <c r="LW47" s="98" t="s">
        <v>4597</v>
      </c>
      <c r="LX47" s="19" t="s">
        <v>2370</v>
      </c>
      <c r="LY47" s="19" t="s">
        <v>2371</v>
      </c>
      <c r="LZ47" s="19" t="s">
        <v>2372</v>
      </c>
      <c r="MA47" s="19" t="s">
        <v>2373</v>
      </c>
      <c r="MB47" s="19" t="s">
        <v>2374</v>
      </c>
      <c r="MC47" s="19" t="s">
        <v>2375</v>
      </c>
      <c r="MD47" s="19" t="s">
        <v>2376</v>
      </c>
      <c r="ME47" s="19" t="s">
        <v>2377</v>
      </c>
      <c r="MF47" s="19" t="s">
        <v>2378</v>
      </c>
      <c r="MG47" s="98" t="s">
        <v>4598</v>
      </c>
      <c r="MH47" s="19" t="s">
        <v>2379</v>
      </c>
      <c r="MI47" s="19"/>
      <c r="MJ47" s="19"/>
      <c r="MK47" s="98" t="s">
        <v>4519</v>
      </c>
      <c r="ML47" s="19"/>
      <c r="MM47" s="19" t="s">
        <v>2380</v>
      </c>
      <c r="MN47" s="98" t="s">
        <v>4521</v>
      </c>
      <c r="MO47" s="19" t="s">
        <v>2381</v>
      </c>
      <c r="MP47" s="19" t="s">
        <v>2382</v>
      </c>
      <c r="MQ47" s="98" t="s">
        <v>4523</v>
      </c>
      <c r="MR47" s="19" t="s">
        <v>2383</v>
      </c>
      <c r="MS47" s="19"/>
      <c r="MT47" s="19" t="s">
        <v>2163</v>
      </c>
      <c r="MU47" s="19" t="s">
        <v>2384</v>
      </c>
      <c r="MV47" s="98" t="s">
        <v>4525</v>
      </c>
      <c r="MW47" s="19" t="s">
        <v>2385</v>
      </c>
      <c r="MX47" s="19" t="s">
        <v>2164</v>
      </c>
      <c r="MY47" s="98" t="s">
        <v>4527</v>
      </c>
      <c r="MZ47" s="19" t="s">
        <v>2386</v>
      </c>
      <c r="NA47" s="19" t="s">
        <v>2387</v>
      </c>
      <c r="NB47" s="19" t="s">
        <v>2388</v>
      </c>
      <c r="NC47" s="98" t="s">
        <v>4529</v>
      </c>
      <c r="ND47" s="19" t="s">
        <v>2389</v>
      </c>
      <c r="NE47" s="19" t="s">
        <v>2390</v>
      </c>
      <c r="NF47" s="19" t="s">
        <v>2391</v>
      </c>
      <c r="NG47" s="19" t="s">
        <v>2392</v>
      </c>
      <c r="NH47" s="19" t="s">
        <v>2393</v>
      </c>
      <c r="NI47" s="98" t="s">
        <v>4531</v>
      </c>
      <c r="NJ47" s="19" t="s">
        <v>2166</v>
      </c>
      <c r="NK47" s="19"/>
      <c r="NL47" s="98" t="s">
        <v>4533</v>
      </c>
      <c r="NM47" s="19" t="s">
        <v>2394</v>
      </c>
      <c r="NN47" s="19" t="s">
        <v>2167</v>
      </c>
      <c r="NO47" s="19"/>
      <c r="NP47" s="19"/>
      <c r="NQ47" s="98" t="s">
        <v>4535</v>
      </c>
      <c r="NR47" s="19" t="s">
        <v>2395</v>
      </c>
      <c r="NS47" s="19" t="s">
        <v>2396</v>
      </c>
      <c r="NT47" s="19" t="s">
        <v>2397</v>
      </c>
      <c r="NU47" s="19"/>
      <c r="NV47" s="19"/>
      <c r="NW47" s="19" t="s">
        <v>2398</v>
      </c>
      <c r="NX47" s="19"/>
      <c r="NY47" s="19" t="s">
        <v>2399</v>
      </c>
      <c r="NZ47" s="19"/>
      <c r="OA47" s="19"/>
      <c r="OB47" s="19" t="s">
        <v>2168</v>
      </c>
      <c r="OC47" s="19" t="s">
        <v>2169</v>
      </c>
      <c r="OD47" s="19"/>
      <c r="OE47" s="19" t="s">
        <v>2170</v>
      </c>
      <c r="OF47" s="19"/>
      <c r="OG47" s="19"/>
      <c r="OH47" s="19" t="s">
        <v>2400</v>
      </c>
      <c r="OI47" s="19" t="s">
        <v>2171</v>
      </c>
      <c r="OJ47" s="19" t="s">
        <v>2401</v>
      </c>
      <c r="OK47" s="98" t="s">
        <v>4537</v>
      </c>
      <c r="OL47" s="19"/>
      <c r="OM47" s="19"/>
      <c r="ON47" s="19"/>
      <c r="OO47" s="19" t="s">
        <v>2402</v>
      </c>
      <c r="OP47" s="19"/>
      <c r="OQ47" s="19" t="s">
        <v>2403</v>
      </c>
      <c r="OR47" s="19" t="s">
        <v>2404</v>
      </c>
      <c r="OS47" s="19" t="s">
        <v>2405</v>
      </c>
      <c r="OT47" s="19"/>
      <c r="OU47" s="98" t="s">
        <v>4539</v>
      </c>
      <c r="OV47" s="19"/>
      <c r="OW47" s="19"/>
      <c r="OX47" s="19"/>
      <c r="OY47" s="19" t="s">
        <v>2406</v>
      </c>
      <c r="OZ47" s="98" t="s">
        <v>4541</v>
      </c>
      <c r="PA47" s="19"/>
      <c r="PB47" s="19" t="s">
        <v>2407</v>
      </c>
      <c r="PC47" s="19"/>
      <c r="PD47" s="19"/>
      <c r="PE47" s="19"/>
      <c r="PF47" s="19"/>
      <c r="PG47" s="19"/>
      <c r="PH47" s="19" t="s">
        <v>2408</v>
      </c>
      <c r="PI47" s="98" t="s">
        <v>4543</v>
      </c>
      <c r="PJ47" s="19"/>
      <c r="PK47" s="19"/>
      <c r="PL47" s="98" t="s">
        <v>4545</v>
      </c>
      <c r="PM47" s="19" t="s">
        <v>2409</v>
      </c>
      <c r="PN47" s="19"/>
      <c r="PO47" s="19"/>
      <c r="PP47" s="19"/>
      <c r="PQ47" s="19"/>
      <c r="PR47" s="19" t="s">
        <v>2410</v>
      </c>
      <c r="PS47" s="98" t="s">
        <v>4547</v>
      </c>
      <c r="PT47" s="19" t="s">
        <v>2411</v>
      </c>
      <c r="PU47" s="19" t="s">
        <v>2412</v>
      </c>
      <c r="PV47" s="19"/>
      <c r="PW47" s="19"/>
      <c r="PX47" s="19" t="s">
        <v>2413</v>
      </c>
      <c r="PY47" s="19" t="s">
        <v>2414</v>
      </c>
      <c r="PZ47" s="98" t="s">
        <v>4387</v>
      </c>
      <c r="QA47" s="98" t="s">
        <v>4549</v>
      </c>
      <c r="QB47" s="19"/>
      <c r="QC47" s="19" t="s">
        <v>2415</v>
      </c>
      <c r="QD47" s="19" t="s">
        <v>2416</v>
      </c>
      <c r="QE47" s="19" t="s">
        <v>2417</v>
      </c>
      <c r="QF47" s="19" t="s">
        <v>2418</v>
      </c>
      <c r="QG47" s="19" t="s">
        <v>2419</v>
      </c>
      <c r="QH47" s="19" t="s">
        <v>2420</v>
      </c>
      <c r="QI47" s="19"/>
      <c r="QJ47" s="19"/>
      <c r="QK47" s="19"/>
      <c r="QL47" s="19"/>
      <c r="QM47" s="19" t="s">
        <v>2172</v>
      </c>
      <c r="QN47" s="19"/>
      <c r="QO47" s="19" t="s">
        <v>2421</v>
      </c>
      <c r="QP47" s="19" t="s">
        <v>2173</v>
      </c>
      <c r="QQ47" s="19"/>
      <c r="QR47" s="19"/>
      <c r="QS47" s="98" t="s">
        <v>4551</v>
      </c>
      <c r="QT47" s="19" t="s">
        <v>2422</v>
      </c>
      <c r="QU47" s="19" t="s">
        <v>2423</v>
      </c>
      <c r="QV47" s="19"/>
      <c r="QW47" s="19" t="s">
        <v>2424</v>
      </c>
      <c r="QX47" s="19"/>
      <c r="QY47" s="98" t="s">
        <v>4553</v>
      </c>
      <c r="QZ47" s="19" t="s">
        <v>2425</v>
      </c>
      <c r="RA47" s="19" t="s">
        <v>2426</v>
      </c>
      <c r="RB47" s="19"/>
      <c r="RC47" s="19" t="s">
        <v>2427</v>
      </c>
      <c r="RD47" s="19" t="s">
        <v>2428</v>
      </c>
      <c r="RE47" s="19" t="s">
        <v>2429</v>
      </c>
      <c r="RF47" s="98" t="s">
        <v>4555</v>
      </c>
      <c r="RG47" s="19"/>
      <c r="RH47" s="19" t="s">
        <v>2430</v>
      </c>
      <c r="RI47" s="19" t="s">
        <v>2431</v>
      </c>
      <c r="RJ47" s="98" t="s">
        <v>4557</v>
      </c>
      <c r="RK47" s="19"/>
      <c r="RL47" s="19"/>
      <c r="RM47" s="19" t="s">
        <v>2432</v>
      </c>
      <c r="RN47" s="19" t="s">
        <v>2433</v>
      </c>
      <c r="RO47" s="19" t="s">
        <v>2434</v>
      </c>
      <c r="RP47" s="19" t="s">
        <v>2435</v>
      </c>
      <c r="RQ47" s="19"/>
      <c r="RR47" s="19"/>
      <c r="RS47" s="19" t="s">
        <v>2436</v>
      </c>
      <c r="RT47" s="19"/>
      <c r="RU47" s="19" t="s">
        <v>2437</v>
      </c>
      <c r="RV47" s="19"/>
      <c r="RW47" s="98" t="s">
        <v>4560</v>
      </c>
      <c r="RX47" s="19" t="s">
        <v>2438</v>
      </c>
      <c r="RY47" s="19" t="s">
        <v>2439</v>
      </c>
      <c r="RZ47" s="19" t="s">
        <v>2440</v>
      </c>
      <c r="SA47" s="19"/>
      <c r="SB47" s="19" t="s">
        <v>2441</v>
      </c>
      <c r="SC47" s="98" t="s">
        <v>4563</v>
      </c>
      <c r="SD47" s="19" t="s">
        <v>2442</v>
      </c>
      <c r="SE47" s="19"/>
      <c r="SF47" s="19"/>
      <c r="SG47" s="19" t="s">
        <v>2443</v>
      </c>
      <c r="SH47" s="98" t="s">
        <v>4565</v>
      </c>
      <c r="SI47" s="19"/>
      <c r="SJ47" s="19"/>
      <c r="SK47" s="98" t="s">
        <v>4567</v>
      </c>
      <c r="SL47" s="19" t="s">
        <v>2444</v>
      </c>
      <c r="SM47" s="19" t="s">
        <v>2445</v>
      </c>
      <c r="SN47" s="19"/>
      <c r="SO47" s="19" t="s">
        <v>2446</v>
      </c>
      <c r="SP47" s="19" t="s">
        <v>2447</v>
      </c>
      <c r="SQ47" s="19"/>
      <c r="SR47" s="19" t="s">
        <v>2448</v>
      </c>
      <c r="SS47" s="19"/>
      <c r="ST47" s="19"/>
      <c r="SU47" s="19" t="s">
        <v>2449</v>
      </c>
      <c r="SV47" s="19" t="s">
        <v>2450</v>
      </c>
      <c r="SW47" s="19" t="s">
        <v>2451</v>
      </c>
      <c r="SX47" s="19" t="s">
        <v>2452</v>
      </c>
      <c r="SY47" s="19"/>
      <c r="SZ47" s="19"/>
      <c r="TA47" s="19"/>
      <c r="TB47" s="19"/>
      <c r="TC47" s="19"/>
      <c r="TD47" s="19"/>
      <c r="TE47" s="19"/>
      <c r="TF47" s="19"/>
      <c r="TG47" s="19"/>
      <c r="TH47" s="19"/>
      <c r="TI47" s="19"/>
      <c r="TJ47" s="19"/>
      <c r="TK47" s="19"/>
    </row>
    <row r="48" spans="1:16384" s="122" customFormat="1">
      <c r="A48" s="19"/>
      <c r="B48" s="19" t="s">
        <v>2637</v>
      </c>
      <c r="C48" s="19" t="s">
        <v>2638</v>
      </c>
      <c r="D48" s="19" t="s">
        <v>4397</v>
      </c>
      <c r="E48" s="19"/>
      <c r="F48" s="19"/>
      <c r="G48" s="19"/>
      <c r="H48" s="19"/>
      <c r="I48" s="19"/>
      <c r="J48" s="19" t="s">
        <v>2456</v>
      </c>
      <c r="K48" s="19"/>
      <c r="L48" s="19"/>
      <c r="M48" s="19" t="s">
        <v>2457</v>
      </c>
      <c r="N48" s="19"/>
      <c r="O48" s="19"/>
      <c r="P48" s="19" t="s">
        <v>2458</v>
      </c>
      <c r="Q48" s="19"/>
      <c r="R48" s="19"/>
      <c r="S48" s="19" t="s">
        <v>2459</v>
      </c>
      <c r="T48" s="19"/>
      <c r="U48" s="19"/>
      <c r="V48" s="19" t="s">
        <v>2460</v>
      </c>
      <c r="W48" s="19" t="s">
        <v>2461</v>
      </c>
      <c r="X48" s="19" t="s">
        <v>2462</v>
      </c>
      <c r="Y48" s="19"/>
      <c r="Z48" s="19"/>
      <c r="AA48" s="19" t="s">
        <v>2463</v>
      </c>
      <c r="AB48" s="19"/>
      <c r="AC48" s="19"/>
      <c r="AD48" s="19"/>
      <c r="AE48" s="19"/>
      <c r="AF48" s="19"/>
      <c r="AG48" s="19"/>
      <c r="AH48" s="19" t="s">
        <v>2464</v>
      </c>
      <c r="AI48" s="19"/>
      <c r="AJ48" s="19" t="s">
        <v>2465</v>
      </c>
      <c r="AK48" s="19"/>
      <c r="AL48" s="19" t="s">
        <v>2466</v>
      </c>
      <c r="AM48" s="19"/>
      <c r="AN48" s="19"/>
      <c r="AO48" s="19" t="s">
        <v>2467</v>
      </c>
      <c r="AP48" s="19"/>
      <c r="AQ48" s="19"/>
      <c r="AR48" s="19" t="s">
        <v>2468</v>
      </c>
      <c r="AS48" s="19" t="s">
        <v>2469</v>
      </c>
      <c r="AT48" s="19"/>
      <c r="AU48" s="19" t="s">
        <v>2470</v>
      </c>
      <c r="AV48" s="19"/>
      <c r="AW48" s="19" t="s">
        <v>2471</v>
      </c>
      <c r="AX48" s="19" t="s">
        <v>2472</v>
      </c>
      <c r="AY48" s="19"/>
      <c r="AZ48" s="19" t="s">
        <v>2473</v>
      </c>
      <c r="BA48" s="19" t="s">
        <v>2474</v>
      </c>
      <c r="BB48" s="19" t="s">
        <v>2475</v>
      </c>
      <c r="BC48" s="19" t="s">
        <v>2476</v>
      </c>
      <c r="BD48" s="19"/>
      <c r="BE48" s="19" t="s">
        <v>2477</v>
      </c>
      <c r="BF48" s="19"/>
      <c r="BG48" s="19"/>
      <c r="BH48" s="19" t="s">
        <v>2478</v>
      </c>
      <c r="BI48" s="19"/>
      <c r="BJ48" s="19"/>
      <c r="BK48" s="19"/>
      <c r="BL48" s="19" t="s">
        <v>2479</v>
      </c>
      <c r="BM48" s="19"/>
      <c r="BN48" s="19" t="s">
        <v>2480</v>
      </c>
      <c r="BO48" s="19" t="s">
        <v>2481</v>
      </c>
      <c r="BP48" s="19" t="s">
        <v>2482</v>
      </c>
      <c r="BQ48" s="19" t="s">
        <v>2483</v>
      </c>
      <c r="BR48" s="19" t="s">
        <v>2484</v>
      </c>
      <c r="BS48" s="19" t="s">
        <v>2485</v>
      </c>
      <c r="BT48" s="19" t="s">
        <v>2486</v>
      </c>
      <c r="BU48" s="19" t="s">
        <v>2487</v>
      </c>
      <c r="BV48" s="19" t="s">
        <v>2488</v>
      </c>
      <c r="BW48" s="19"/>
      <c r="BX48" s="19" t="s">
        <v>2489</v>
      </c>
      <c r="BY48" s="19" t="s">
        <v>2490</v>
      </c>
      <c r="BZ48" s="19" t="s">
        <v>2491</v>
      </c>
      <c r="CA48" s="98" t="s">
        <v>4353</v>
      </c>
      <c r="CB48" s="19"/>
      <c r="CC48" s="19" t="s">
        <v>2492</v>
      </c>
      <c r="CD48" s="19"/>
      <c r="CE48" s="19"/>
      <c r="CF48" s="19" t="s">
        <v>2493</v>
      </c>
      <c r="CG48" s="19"/>
      <c r="CH48" s="19"/>
      <c r="CI48" s="19" t="s">
        <v>2494</v>
      </c>
      <c r="CJ48" s="19" t="s">
        <v>2495</v>
      </c>
      <c r="CK48" s="19" t="s">
        <v>2496</v>
      </c>
      <c r="CL48" s="19" t="s">
        <v>2497</v>
      </c>
      <c r="CM48" s="19"/>
      <c r="CN48" s="19"/>
      <c r="CO48" s="19" t="s">
        <v>2498</v>
      </c>
      <c r="CP48" s="19"/>
      <c r="CQ48" s="19"/>
      <c r="CR48" s="19"/>
      <c r="CS48" s="19"/>
      <c r="CT48" s="19" t="s">
        <v>2499</v>
      </c>
      <c r="CU48" s="19" t="s">
        <v>2500</v>
      </c>
      <c r="CV48" s="19" t="s">
        <v>2501</v>
      </c>
      <c r="CW48" s="98" t="s">
        <v>4355</v>
      </c>
      <c r="CX48" s="19" t="s">
        <v>2502</v>
      </c>
      <c r="CY48" s="19" t="s">
        <v>2503</v>
      </c>
      <c r="CZ48" s="19" t="s">
        <v>2504</v>
      </c>
      <c r="DA48" s="19"/>
      <c r="DB48" s="19"/>
      <c r="DC48" s="19"/>
      <c r="DD48" s="19"/>
      <c r="DE48" s="19"/>
      <c r="DF48" s="19"/>
      <c r="DG48" s="19"/>
      <c r="DH48" s="19" t="s">
        <v>2505</v>
      </c>
      <c r="DI48" s="19" t="s">
        <v>2506</v>
      </c>
      <c r="DJ48" s="19" t="s">
        <v>2507</v>
      </c>
      <c r="DK48" s="19" t="s">
        <v>2508</v>
      </c>
      <c r="DL48" s="19"/>
      <c r="DM48" s="19" t="s">
        <v>2509</v>
      </c>
      <c r="DN48" s="19"/>
      <c r="DO48" s="19"/>
      <c r="DP48" s="19"/>
      <c r="DQ48" s="19" t="s">
        <v>2510</v>
      </c>
      <c r="DR48" s="19" t="s">
        <v>2511</v>
      </c>
      <c r="DS48" s="19"/>
      <c r="DT48" s="19"/>
      <c r="DU48" s="19"/>
      <c r="DV48" s="19"/>
      <c r="DW48" s="19"/>
      <c r="DX48" s="19"/>
      <c r="DY48" s="19"/>
      <c r="DZ48" s="19"/>
      <c r="EA48" s="19"/>
      <c r="EB48" s="19"/>
      <c r="EC48" s="19"/>
      <c r="ED48" s="19" t="s">
        <v>2512</v>
      </c>
      <c r="EE48" s="19" t="s">
        <v>2513</v>
      </c>
      <c r="EF48" s="19" t="s">
        <v>2514</v>
      </c>
      <c r="EG48" s="19" t="s">
        <v>2515</v>
      </c>
      <c r="EH48" s="19" t="s">
        <v>2516</v>
      </c>
      <c r="EI48" s="19"/>
      <c r="EJ48" s="19" t="s">
        <v>2517</v>
      </c>
      <c r="EK48" s="19" t="s">
        <v>2518</v>
      </c>
      <c r="EL48" s="19" t="s">
        <v>2519</v>
      </c>
      <c r="EM48" s="19"/>
      <c r="EN48" s="19" t="s">
        <v>2520</v>
      </c>
      <c r="EO48" s="19"/>
      <c r="EP48" s="19" t="s">
        <v>2521</v>
      </c>
      <c r="EQ48" s="19"/>
      <c r="ER48" s="19" t="s">
        <v>2522</v>
      </c>
      <c r="ES48" s="19" t="s">
        <v>2523</v>
      </c>
      <c r="ET48" s="19"/>
      <c r="EU48" s="19" t="s">
        <v>2524</v>
      </c>
      <c r="EV48" s="19" t="s">
        <v>2525</v>
      </c>
      <c r="EW48" s="98" t="s">
        <v>4361</v>
      </c>
      <c r="EX48" s="19"/>
      <c r="EY48" s="19" t="s">
        <v>2526</v>
      </c>
      <c r="EZ48" s="19"/>
      <c r="FA48" s="19"/>
      <c r="FB48" s="19"/>
      <c r="FC48" s="98" t="s">
        <v>4362</v>
      </c>
      <c r="FD48" s="19" t="s">
        <v>2527</v>
      </c>
      <c r="FE48" s="19" t="s">
        <v>2528</v>
      </c>
      <c r="FF48" s="19" t="s">
        <v>2529</v>
      </c>
      <c r="FG48" s="19" t="s">
        <v>2530</v>
      </c>
      <c r="FH48" s="19"/>
      <c r="FI48" s="19"/>
      <c r="FJ48" s="19" t="s">
        <v>2531</v>
      </c>
      <c r="FK48" s="19"/>
      <c r="FL48" s="19" t="s">
        <v>2532</v>
      </c>
      <c r="FM48" s="19" t="s">
        <v>2533</v>
      </c>
      <c r="FN48" s="19" t="s">
        <v>2534</v>
      </c>
      <c r="FO48" s="19" t="s">
        <v>2535</v>
      </c>
      <c r="FP48" s="19"/>
      <c r="FQ48" s="19"/>
      <c r="FR48" s="19"/>
      <c r="FS48" s="19" t="s">
        <v>2536</v>
      </c>
      <c r="FT48" s="19" t="s">
        <v>2537</v>
      </c>
      <c r="FU48" s="19" t="s">
        <v>2538</v>
      </c>
      <c r="FV48" s="98" t="s">
        <v>4366</v>
      </c>
      <c r="FW48" s="19"/>
      <c r="FX48" s="19" t="s">
        <v>2539</v>
      </c>
      <c r="FY48" s="19"/>
      <c r="FZ48" s="19"/>
      <c r="GA48" s="19" t="s">
        <v>2540</v>
      </c>
      <c r="GB48" s="19" t="s">
        <v>2541</v>
      </c>
      <c r="GC48" s="19" t="s">
        <v>2542</v>
      </c>
      <c r="GD48" s="19" t="s">
        <v>2543</v>
      </c>
      <c r="GE48" s="19"/>
      <c r="GF48" s="19"/>
      <c r="GG48" s="19" t="s">
        <v>2544</v>
      </c>
      <c r="GH48" s="19" t="s">
        <v>2545</v>
      </c>
      <c r="GI48" s="19"/>
      <c r="GJ48" s="19"/>
      <c r="GK48" s="19"/>
      <c r="GL48" s="19"/>
      <c r="GM48" s="19"/>
      <c r="GN48" s="19" t="s">
        <v>2546</v>
      </c>
      <c r="GO48" s="98" t="s">
        <v>4368</v>
      </c>
      <c r="GP48" s="19" t="s">
        <v>2547</v>
      </c>
      <c r="GQ48" s="19"/>
      <c r="GR48" s="19"/>
      <c r="GS48" s="19" t="s">
        <v>2548</v>
      </c>
      <c r="GT48" s="19" t="s">
        <v>2549</v>
      </c>
      <c r="GU48" s="19"/>
      <c r="GV48" s="19"/>
      <c r="GW48" s="19" t="s">
        <v>2550</v>
      </c>
      <c r="GX48" s="19" t="s">
        <v>2551</v>
      </c>
      <c r="GY48" s="19" t="s">
        <v>2552</v>
      </c>
      <c r="GZ48" s="19"/>
      <c r="HA48" s="19" t="s">
        <v>2553</v>
      </c>
      <c r="HB48" s="19"/>
      <c r="HC48" s="19" t="s">
        <v>2554</v>
      </c>
      <c r="HD48" s="19" t="s">
        <v>2555</v>
      </c>
      <c r="HE48" s="19"/>
      <c r="HF48" s="19"/>
      <c r="HG48" s="19"/>
      <c r="HH48" s="19" t="s">
        <v>2556</v>
      </c>
      <c r="HI48" s="19" t="s">
        <v>2557</v>
      </c>
      <c r="HJ48" s="19"/>
      <c r="HK48" s="19"/>
      <c r="HL48" s="19" t="s">
        <v>2558</v>
      </c>
      <c r="HM48" s="19" t="s">
        <v>2559</v>
      </c>
      <c r="HN48" s="19"/>
      <c r="HO48" s="19" t="s">
        <v>2560</v>
      </c>
      <c r="HP48" s="19" t="s">
        <v>2561</v>
      </c>
      <c r="HQ48" s="19"/>
      <c r="HR48" s="19"/>
      <c r="HS48" s="19"/>
      <c r="HT48" s="19"/>
      <c r="HU48" s="19"/>
      <c r="HV48" s="19"/>
      <c r="HW48" s="19"/>
      <c r="HX48" s="19"/>
      <c r="HY48" s="19"/>
      <c r="HZ48" s="19"/>
      <c r="IA48" s="19"/>
      <c r="IB48" s="19" t="s">
        <v>2562</v>
      </c>
      <c r="IC48" s="19"/>
      <c r="ID48" s="19"/>
      <c r="IE48" s="19"/>
      <c r="IF48" s="19"/>
      <c r="IG48" s="19" t="s">
        <v>2563</v>
      </c>
      <c r="IH48" s="19"/>
      <c r="II48" s="19"/>
      <c r="IJ48" s="19" t="s">
        <v>2564</v>
      </c>
      <c r="IK48" s="19" t="s">
        <v>2565</v>
      </c>
      <c r="IL48" s="19"/>
      <c r="IM48" s="19" t="s">
        <v>2566</v>
      </c>
      <c r="IN48" s="19"/>
      <c r="IO48" s="19" t="s">
        <v>2567</v>
      </c>
      <c r="IP48" s="19"/>
      <c r="IQ48" s="19"/>
      <c r="IR48" s="19"/>
      <c r="IS48" s="19"/>
      <c r="IT48" s="19"/>
      <c r="IU48" s="19"/>
      <c r="IV48" s="19" t="s">
        <v>2568</v>
      </c>
      <c r="IW48" s="19"/>
      <c r="IX48" s="19"/>
      <c r="IY48" s="19"/>
      <c r="IZ48" s="19"/>
      <c r="JA48" s="19"/>
      <c r="JB48" s="19"/>
      <c r="JC48" s="19"/>
      <c r="JD48" s="19"/>
      <c r="JE48" s="19"/>
      <c r="JF48" s="19"/>
      <c r="JG48" s="19"/>
      <c r="JH48" s="19"/>
      <c r="JI48" s="19"/>
      <c r="JJ48" s="19"/>
      <c r="JK48" s="19" t="s">
        <v>2569</v>
      </c>
      <c r="JL48" s="19"/>
      <c r="JM48" s="19"/>
      <c r="JN48" s="19"/>
      <c r="JO48" s="19"/>
      <c r="JP48" s="19"/>
      <c r="JQ48" s="19"/>
      <c r="JR48" s="19"/>
      <c r="JS48" s="19"/>
      <c r="JT48" s="19"/>
      <c r="JU48" s="19"/>
      <c r="JV48" s="19"/>
      <c r="JW48" s="19"/>
      <c r="JX48" s="19" t="s">
        <v>2570</v>
      </c>
      <c r="JY48" s="19"/>
      <c r="JZ48" s="19"/>
      <c r="KA48" s="19"/>
      <c r="KB48" s="98" t="s">
        <v>4495</v>
      </c>
      <c r="KC48" s="19"/>
      <c r="KD48" s="98" t="s">
        <v>4497</v>
      </c>
      <c r="KE48" s="19" t="s">
        <v>2571</v>
      </c>
      <c r="KF48" s="19" t="s">
        <v>2572</v>
      </c>
      <c r="KG48" s="19" t="s">
        <v>2573</v>
      </c>
      <c r="KH48" s="98" t="s">
        <v>4499</v>
      </c>
      <c r="KI48" s="19" t="s">
        <v>2574</v>
      </c>
      <c r="KJ48" s="19" t="s">
        <v>2575</v>
      </c>
      <c r="KK48" s="98" t="s">
        <v>4501</v>
      </c>
      <c r="KL48" s="19" t="s">
        <v>2576</v>
      </c>
      <c r="KM48" s="19" t="s">
        <v>2577</v>
      </c>
      <c r="KN48" s="19"/>
      <c r="KO48" s="19" t="s">
        <v>2578</v>
      </c>
      <c r="KP48" s="19"/>
      <c r="KQ48" s="19" t="s">
        <v>2579</v>
      </c>
      <c r="KR48" s="98" t="s">
        <v>4503</v>
      </c>
      <c r="KS48" s="19" t="s">
        <v>2580</v>
      </c>
      <c r="KT48" s="19" t="s">
        <v>2581</v>
      </c>
      <c r="KU48" s="19"/>
      <c r="KV48" s="19" t="s">
        <v>2582</v>
      </c>
      <c r="KW48" s="98" t="s">
        <v>4505</v>
      </c>
      <c r="KX48" s="19" t="s">
        <v>2583</v>
      </c>
      <c r="KY48" s="19" t="s">
        <v>2584</v>
      </c>
      <c r="KZ48" s="19"/>
      <c r="LA48" s="19" t="s">
        <v>2585</v>
      </c>
      <c r="LB48" s="98" t="s">
        <v>4507</v>
      </c>
      <c r="LC48" s="19"/>
      <c r="LD48" s="19"/>
      <c r="LE48" s="98" t="s">
        <v>4509</v>
      </c>
      <c r="LF48" s="19"/>
      <c r="LG48" s="19"/>
      <c r="LH48" s="19"/>
      <c r="LI48" s="19"/>
      <c r="LJ48" s="19" t="s">
        <v>2586</v>
      </c>
      <c r="LK48" s="98" t="s">
        <v>4511</v>
      </c>
      <c r="LL48" s="19"/>
      <c r="LM48" s="19"/>
      <c r="LN48" s="19"/>
      <c r="LO48" s="19"/>
      <c r="LP48" s="19"/>
      <c r="LQ48" s="19" t="s">
        <v>2587</v>
      </c>
      <c r="LR48" s="19" t="s">
        <v>2588</v>
      </c>
      <c r="LS48" s="98" t="s">
        <v>4513</v>
      </c>
      <c r="LT48" s="19" t="s">
        <v>2589</v>
      </c>
      <c r="LU48" s="19"/>
      <c r="LV48" s="19" t="s">
        <v>2590</v>
      </c>
      <c r="LW48" s="98" t="s">
        <v>4515</v>
      </c>
      <c r="LX48" s="19" t="s">
        <v>2591</v>
      </c>
      <c r="LY48" s="19" t="s">
        <v>2592</v>
      </c>
      <c r="LZ48" s="19" t="s">
        <v>2593</v>
      </c>
      <c r="MA48" s="19" t="s">
        <v>2594</v>
      </c>
      <c r="MB48" s="19"/>
      <c r="MC48" s="19" t="s">
        <v>2595</v>
      </c>
      <c r="MD48" s="19" t="s">
        <v>2596</v>
      </c>
      <c r="ME48" s="19"/>
      <c r="MF48" s="19" t="s">
        <v>2597</v>
      </c>
      <c r="MG48" s="98" t="s">
        <v>4517</v>
      </c>
      <c r="MH48" s="19" t="s">
        <v>2598</v>
      </c>
      <c r="MI48" s="19"/>
      <c r="MJ48" s="19"/>
      <c r="MK48" s="19"/>
      <c r="ML48" s="19"/>
      <c r="MM48" s="19" t="s">
        <v>2599</v>
      </c>
      <c r="MN48" s="19"/>
      <c r="MO48" s="19" t="s">
        <v>2600</v>
      </c>
      <c r="MP48" s="98" t="s">
        <v>4375</v>
      </c>
      <c r="MQ48" s="19"/>
      <c r="MR48" s="19"/>
      <c r="MS48" s="19"/>
      <c r="MT48" s="19"/>
      <c r="MU48" s="19" t="s">
        <v>2601</v>
      </c>
      <c r="MV48" s="19"/>
      <c r="MW48" s="19" t="s">
        <v>2602</v>
      </c>
      <c r="MX48" s="98" t="s">
        <v>4378</v>
      </c>
      <c r="MY48" s="19"/>
      <c r="MZ48" s="19" t="s">
        <v>2603</v>
      </c>
      <c r="NA48" s="19"/>
      <c r="NB48" s="19" t="s">
        <v>2604</v>
      </c>
      <c r="NC48" s="19"/>
      <c r="ND48" s="19" t="s">
        <v>2605</v>
      </c>
      <c r="NE48" s="19" t="s">
        <v>2606</v>
      </c>
      <c r="NF48" s="19" t="s">
        <v>2165</v>
      </c>
      <c r="NG48" s="19" t="s">
        <v>2607</v>
      </c>
      <c r="NH48" s="19" t="s">
        <v>2608</v>
      </c>
      <c r="NI48" s="19"/>
      <c r="NJ48" s="19"/>
      <c r="NK48" s="19"/>
      <c r="NL48" s="19"/>
      <c r="NM48" s="19" t="s">
        <v>2609</v>
      </c>
      <c r="NN48" s="19"/>
      <c r="NO48" s="19"/>
      <c r="NP48" s="19"/>
      <c r="NQ48" s="19"/>
      <c r="NR48" s="19"/>
      <c r="NS48" s="19"/>
      <c r="NT48" s="19"/>
      <c r="NU48" s="19"/>
      <c r="NV48" s="19"/>
      <c r="NW48" s="19" t="s">
        <v>2610</v>
      </c>
      <c r="NX48" s="19"/>
      <c r="NY48" s="19" t="s">
        <v>2611</v>
      </c>
      <c r="NZ48" s="19"/>
      <c r="OA48" s="19"/>
      <c r="OB48" s="19"/>
      <c r="OC48" s="19"/>
      <c r="OD48" s="19"/>
      <c r="OE48" s="19"/>
      <c r="OF48" s="19"/>
      <c r="OG48" s="19"/>
      <c r="OH48" s="19"/>
      <c r="OI48" s="19"/>
      <c r="OJ48" s="98" t="s">
        <v>4382</v>
      </c>
      <c r="OK48" s="19"/>
      <c r="OL48" s="19"/>
      <c r="OM48" s="19"/>
      <c r="ON48" s="19"/>
      <c r="OO48" s="19" t="s">
        <v>2612</v>
      </c>
      <c r="OP48" s="19"/>
      <c r="OQ48" s="19"/>
      <c r="OR48" s="19" t="s">
        <v>2613</v>
      </c>
      <c r="OS48" s="19"/>
      <c r="OT48" s="19"/>
      <c r="OU48" s="19"/>
      <c r="OV48" s="19"/>
      <c r="OW48" s="19"/>
      <c r="OX48" s="19"/>
      <c r="OY48" s="19" t="s">
        <v>2614</v>
      </c>
      <c r="OZ48" s="19"/>
      <c r="PA48" s="19"/>
      <c r="PB48" s="19" t="s">
        <v>2615</v>
      </c>
      <c r="PC48" s="19"/>
      <c r="PD48" s="19"/>
      <c r="PE48" s="19"/>
      <c r="PF48" s="19"/>
      <c r="PG48" s="19"/>
      <c r="PH48" s="19" t="s">
        <v>2616</v>
      </c>
      <c r="PI48" s="19"/>
      <c r="PJ48" s="19"/>
      <c r="PK48" s="19"/>
      <c r="PL48" s="19"/>
      <c r="PM48" s="19" t="s">
        <v>2617</v>
      </c>
      <c r="PN48" s="19"/>
      <c r="PO48" s="19"/>
      <c r="PP48" s="19"/>
      <c r="PQ48" s="19"/>
      <c r="PR48" s="19" t="s">
        <v>2618</v>
      </c>
      <c r="PS48" s="19"/>
      <c r="PT48" s="19"/>
      <c r="PU48" s="19"/>
      <c r="PV48" s="19"/>
      <c r="PW48" s="19"/>
      <c r="PX48" s="19"/>
      <c r="PY48" s="19" t="s">
        <v>2619</v>
      </c>
      <c r="PZ48" s="98" t="s">
        <v>4388</v>
      </c>
      <c r="QA48" s="19"/>
      <c r="QB48" s="19"/>
      <c r="QC48" s="19" t="s">
        <v>2620</v>
      </c>
      <c r="QD48" s="19" t="s">
        <v>2621</v>
      </c>
      <c r="QE48" s="19" t="s">
        <v>2622</v>
      </c>
      <c r="QF48" s="19" t="s">
        <v>2623</v>
      </c>
      <c r="QG48" s="19" t="s">
        <v>2624</v>
      </c>
      <c r="QH48" s="19" t="s">
        <v>2625</v>
      </c>
      <c r="QI48" s="19"/>
      <c r="QJ48" s="19"/>
      <c r="QK48" s="19"/>
      <c r="QL48" s="19"/>
      <c r="QM48" s="19"/>
      <c r="QN48" s="19"/>
      <c r="QO48" s="19" t="s">
        <v>2626</v>
      </c>
      <c r="QP48" s="19"/>
      <c r="QQ48" s="19"/>
      <c r="QR48" s="19"/>
      <c r="QS48" s="19"/>
      <c r="QT48" s="98" t="s">
        <v>4390</v>
      </c>
      <c r="QU48" s="19" t="s">
        <v>2627</v>
      </c>
      <c r="QV48" s="19"/>
      <c r="QW48" s="19" t="s">
        <v>2628</v>
      </c>
      <c r="QX48" s="19"/>
      <c r="QY48" s="19"/>
      <c r="QZ48" s="19"/>
      <c r="RA48" s="19"/>
      <c r="RB48" s="19"/>
      <c r="RC48" s="19"/>
      <c r="RD48" s="19"/>
      <c r="RE48" s="19"/>
      <c r="RF48" s="19"/>
      <c r="RG48" s="19"/>
      <c r="RH48" s="19" t="s">
        <v>2629</v>
      </c>
      <c r="RI48" s="19" t="s">
        <v>2630</v>
      </c>
      <c r="RJ48" s="19"/>
      <c r="RK48" s="19"/>
      <c r="RL48" s="19"/>
      <c r="RM48" s="19"/>
      <c r="RN48" s="19" t="s">
        <v>2631</v>
      </c>
      <c r="RO48" s="19"/>
      <c r="RP48" s="19"/>
      <c r="RQ48" s="19"/>
      <c r="RR48" s="19"/>
      <c r="RS48" s="19"/>
      <c r="RT48" s="19"/>
      <c r="RU48" s="19" t="s">
        <v>2632</v>
      </c>
      <c r="RV48" s="19"/>
      <c r="RW48" s="19"/>
      <c r="RX48" s="19" t="s">
        <v>2633</v>
      </c>
      <c r="RY48" s="19" t="s">
        <v>2634</v>
      </c>
      <c r="RZ48" s="19"/>
      <c r="SA48" s="19"/>
      <c r="SB48" s="19"/>
      <c r="SC48" s="19"/>
      <c r="SD48" s="19"/>
      <c r="SE48" s="19"/>
      <c r="SF48" s="19"/>
      <c r="SG48" s="19" t="s">
        <v>2635</v>
      </c>
      <c r="SH48" s="19"/>
      <c r="SI48" s="19"/>
      <c r="SJ48" s="19"/>
      <c r="SK48" s="19"/>
      <c r="SL48" s="19"/>
      <c r="SM48" s="19"/>
      <c r="SN48" s="19"/>
      <c r="SO48" s="19" t="s">
        <v>2636</v>
      </c>
      <c r="SP48" s="19"/>
      <c r="SQ48" s="19"/>
      <c r="SR48" s="19"/>
      <c r="SS48" s="19"/>
      <c r="ST48" s="19"/>
      <c r="SU48" s="19"/>
      <c r="SV48" s="19"/>
      <c r="SW48" s="19"/>
      <c r="SX48" s="19"/>
      <c r="SY48" s="19"/>
      <c r="SZ48" s="19"/>
      <c r="TA48" s="19"/>
      <c r="TB48" s="19"/>
      <c r="TC48" s="19"/>
      <c r="TD48" s="19"/>
      <c r="TE48" s="19"/>
      <c r="TF48" s="19"/>
      <c r="TG48" s="19"/>
      <c r="TH48" s="19"/>
      <c r="TI48" s="19"/>
      <c r="TJ48" s="19"/>
      <c r="TK48" s="19"/>
    </row>
    <row r="49" spans="1:531" s="122" customFormat="1">
      <c r="A49" s="19"/>
      <c r="B49" s="19" t="s">
        <v>2762</v>
      </c>
      <c r="C49" s="19" t="s">
        <v>2763</v>
      </c>
      <c r="D49" s="19" t="s">
        <v>2764</v>
      </c>
      <c r="E49" s="19"/>
      <c r="F49" s="19"/>
      <c r="G49" s="19"/>
      <c r="H49" s="19"/>
      <c r="I49" s="19"/>
      <c r="J49" s="19" t="s">
        <v>2639</v>
      </c>
      <c r="K49" s="19"/>
      <c r="L49" s="19"/>
      <c r="M49" s="19" t="s">
        <v>2640</v>
      </c>
      <c r="N49" s="19"/>
      <c r="O49" s="19"/>
      <c r="P49" s="19" t="s">
        <v>2641</v>
      </c>
      <c r="Q49" s="19"/>
      <c r="R49" s="19"/>
      <c r="S49" s="19" t="s">
        <v>2642</v>
      </c>
      <c r="T49" s="19"/>
      <c r="U49" s="19"/>
      <c r="V49" s="19" t="s">
        <v>2643</v>
      </c>
      <c r="W49" s="19" t="s">
        <v>2644</v>
      </c>
      <c r="X49" s="19" t="s">
        <v>2645</v>
      </c>
      <c r="Y49" s="19"/>
      <c r="Z49" s="19"/>
      <c r="AA49" s="19"/>
      <c r="AB49" s="19"/>
      <c r="AC49" s="19"/>
      <c r="AD49" s="19"/>
      <c r="AE49" s="19"/>
      <c r="AF49" s="19"/>
      <c r="AG49" s="19"/>
      <c r="AH49" s="19"/>
      <c r="AI49" s="19"/>
      <c r="AJ49" s="19" t="s">
        <v>2646</v>
      </c>
      <c r="AK49" s="19"/>
      <c r="AL49" s="19"/>
      <c r="AM49" s="19"/>
      <c r="AN49" s="19"/>
      <c r="AO49" s="19" t="s">
        <v>2647</v>
      </c>
      <c r="AP49" s="19"/>
      <c r="AQ49" s="19"/>
      <c r="AR49" s="19"/>
      <c r="AS49" s="19" t="s">
        <v>2648</v>
      </c>
      <c r="AT49" s="19"/>
      <c r="AU49" s="19" t="s">
        <v>2649</v>
      </c>
      <c r="AV49" s="19"/>
      <c r="AW49" s="98" t="s">
        <v>4349</v>
      </c>
      <c r="AX49" s="19" t="s">
        <v>2650</v>
      </c>
      <c r="AY49" s="19"/>
      <c r="AZ49" s="19" t="s">
        <v>2651</v>
      </c>
      <c r="BA49" s="19"/>
      <c r="BB49" s="19"/>
      <c r="BC49" s="19" t="s">
        <v>2652</v>
      </c>
      <c r="BD49" s="19"/>
      <c r="BE49" s="19" t="s">
        <v>2653</v>
      </c>
      <c r="BF49" s="19"/>
      <c r="BG49" s="19"/>
      <c r="BH49" s="19" t="s">
        <v>2654</v>
      </c>
      <c r="BI49" s="19"/>
      <c r="BJ49" s="19"/>
      <c r="BK49" s="19"/>
      <c r="BL49" s="19"/>
      <c r="BM49" s="19"/>
      <c r="BN49" s="19" t="s">
        <v>2655</v>
      </c>
      <c r="BO49" s="19" t="s">
        <v>2656</v>
      </c>
      <c r="BP49" s="19"/>
      <c r="BQ49" s="19" t="s">
        <v>2657</v>
      </c>
      <c r="BR49" s="19" t="s">
        <v>2658</v>
      </c>
      <c r="BS49" s="98" t="s">
        <v>4351</v>
      </c>
      <c r="BT49" s="19" t="s">
        <v>2659</v>
      </c>
      <c r="BU49" s="19" t="s">
        <v>2660</v>
      </c>
      <c r="BV49" s="19" t="s">
        <v>2661</v>
      </c>
      <c r="BW49" s="19"/>
      <c r="BX49" s="19" t="s">
        <v>2662</v>
      </c>
      <c r="BY49" s="19" t="s">
        <v>2663</v>
      </c>
      <c r="BZ49" s="19"/>
      <c r="CA49" s="19"/>
      <c r="CB49" s="19"/>
      <c r="CC49" s="19"/>
      <c r="CD49" s="19"/>
      <c r="CE49" s="19"/>
      <c r="CF49" s="19" t="s">
        <v>2664</v>
      </c>
      <c r="CG49" s="19"/>
      <c r="CH49" s="19"/>
      <c r="CI49" s="19" t="s">
        <v>2665</v>
      </c>
      <c r="CJ49" s="19"/>
      <c r="CK49" s="19"/>
      <c r="CL49" s="19" t="s">
        <v>2666</v>
      </c>
      <c r="CM49" s="19"/>
      <c r="CN49" s="19"/>
      <c r="CO49" s="19"/>
      <c r="CP49" s="19"/>
      <c r="CQ49" s="19"/>
      <c r="CR49" s="19"/>
      <c r="CS49" s="19"/>
      <c r="CT49" s="19"/>
      <c r="CU49" s="19" t="s">
        <v>2667</v>
      </c>
      <c r="CV49" s="19" t="s">
        <v>2668</v>
      </c>
      <c r="CW49" s="19" t="s">
        <v>2669</v>
      </c>
      <c r="CX49" s="19" t="s">
        <v>2670</v>
      </c>
      <c r="CY49" s="19"/>
      <c r="CZ49" s="19" t="s">
        <v>2671</v>
      </c>
      <c r="DA49" s="19"/>
      <c r="DB49" s="19"/>
      <c r="DC49" s="19"/>
      <c r="DD49" s="19"/>
      <c r="DE49" s="19"/>
      <c r="DF49" s="19"/>
      <c r="DG49" s="19"/>
      <c r="DH49" s="19" t="s">
        <v>2672</v>
      </c>
      <c r="DI49" s="19" t="s">
        <v>2673</v>
      </c>
      <c r="DJ49" s="19" t="s">
        <v>2674</v>
      </c>
      <c r="DK49" s="19" t="s">
        <v>2675</v>
      </c>
      <c r="DL49" s="19"/>
      <c r="DM49" s="19" t="s">
        <v>3190</v>
      </c>
      <c r="DN49" s="19"/>
      <c r="DO49" s="19"/>
      <c r="DP49" s="19"/>
      <c r="DQ49" s="19"/>
      <c r="DR49" s="19" t="s">
        <v>2676</v>
      </c>
      <c r="DS49" s="19"/>
      <c r="DT49" s="19"/>
      <c r="DU49" s="19"/>
      <c r="DV49" s="19"/>
      <c r="DW49" s="19"/>
      <c r="DX49" s="19"/>
      <c r="DY49" s="19"/>
      <c r="DZ49" s="19"/>
      <c r="EA49" s="19"/>
      <c r="EB49" s="19"/>
      <c r="EC49" s="19"/>
      <c r="ED49" s="19" t="s">
        <v>2677</v>
      </c>
      <c r="EE49" s="19" t="s">
        <v>2678</v>
      </c>
      <c r="EF49" s="19"/>
      <c r="EG49" s="19" t="s">
        <v>2679</v>
      </c>
      <c r="EH49" s="19"/>
      <c r="EI49" s="19"/>
      <c r="EJ49" s="19" t="s">
        <v>2680</v>
      </c>
      <c r="EK49" s="19" t="s">
        <v>2681</v>
      </c>
      <c r="EL49" s="19" t="s">
        <v>2682</v>
      </c>
      <c r="EM49" s="19"/>
      <c r="EN49" s="19"/>
      <c r="EO49" s="19"/>
      <c r="EP49" s="19" t="s">
        <v>2683</v>
      </c>
      <c r="EQ49" s="19"/>
      <c r="ER49" s="19" t="s">
        <v>2684</v>
      </c>
      <c r="ES49" s="19" t="s">
        <v>2685</v>
      </c>
      <c r="ET49" s="19"/>
      <c r="EU49" s="19"/>
      <c r="EV49" s="19"/>
      <c r="EW49" s="19"/>
      <c r="EX49" s="19"/>
      <c r="EY49" s="19" t="s">
        <v>2686</v>
      </c>
      <c r="EZ49" s="19"/>
      <c r="FA49" s="19"/>
      <c r="FB49" s="19"/>
      <c r="FC49" s="19" t="s">
        <v>2687</v>
      </c>
      <c r="FD49" s="98" t="s">
        <v>4364</v>
      </c>
      <c r="FE49" s="19" t="s">
        <v>2688</v>
      </c>
      <c r="FF49" s="19"/>
      <c r="FG49" s="19" t="s">
        <v>2689</v>
      </c>
      <c r="FH49" s="19"/>
      <c r="FI49" s="19"/>
      <c r="FJ49" s="19"/>
      <c r="FK49" s="19"/>
      <c r="FL49" s="19" t="s">
        <v>2690</v>
      </c>
      <c r="FM49" s="19"/>
      <c r="FN49" s="19" t="s">
        <v>2691</v>
      </c>
      <c r="FO49" s="19" t="s">
        <v>2692</v>
      </c>
      <c r="FP49" s="19"/>
      <c r="FQ49" s="19"/>
      <c r="FR49" s="19"/>
      <c r="FS49" s="19" t="s">
        <v>2693</v>
      </c>
      <c r="FT49" s="19" t="s">
        <v>2694</v>
      </c>
      <c r="FU49" s="19"/>
      <c r="FV49" s="19" t="s">
        <v>2695</v>
      </c>
      <c r="FW49" s="19"/>
      <c r="FX49" s="19" t="s">
        <v>2696</v>
      </c>
      <c r="FY49" s="19"/>
      <c r="FZ49" s="19"/>
      <c r="GA49" s="19" t="s">
        <v>2697</v>
      </c>
      <c r="GB49" s="19" t="s">
        <v>2698</v>
      </c>
      <c r="GC49" s="19" t="s">
        <v>2699</v>
      </c>
      <c r="GD49" s="19"/>
      <c r="GE49" s="19"/>
      <c r="GF49" s="19"/>
      <c r="GG49" s="19" t="s">
        <v>2700</v>
      </c>
      <c r="GH49" s="19"/>
      <c r="GI49" s="19"/>
      <c r="GJ49" s="19"/>
      <c r="GK49" s="19"/>
      <c r="GL49" s="19"/>
      <c r="GM49" s="19"/>
      <c r="GN49" s="19" t="s">
        <v>2701</v>
      </c>
      <c r="GO49" s="19"/>
      <c r="GP49" s="19" t="s">
        <v>2702</v>
      </c>
      <c r="GQ49" s="19"/>
      <c r="GR49" s="19"/>
      <c r="GS49" s="19"/>
      <c r="GT49" s="19"/>
      <c r="GU49" s="19"/>
      <c r="GV49" s="19"/>
      <c r="GW49" s="19" t="s">
        <v>2703</v>
      </c>
      <c r="GX49" s="19"/>
      <c r="GY49" s="19" t="s">
        <v>2704</v>
      </c>
      <c r="GZ49" s="19"/>
      <c r="HA49" s="19"/>
      <c r="HB49" s="19"/>
      <c r="HC49" s="19" t="s">
        <v>2162</v>
      </c>
      <c r="HD49" s="19"/>
      <c r="HE49" s="19"/>
      <c r="HF49" s="19"/>
      <c r="HG49" s="19"/>
      <c r="HH49" s="19"/>
      <c r="HI49" s="19" t="s">
        <v>2705</v>
      </c>
      <c r="HJ49" s="19"/>
      <c r="HK49" s="19"/>
      <c r="HL49" s="19"/>
      <c r="HM49" s="19"/>
      <c r="HN49" s="19"/>
      <c r="HO49" s="19" t="s">
        <v>2706</v>
      </c>
      <c r="HP49" s="19" t="s">
        <v>2707</v>
      </c>
      <c r="HQ49" s="19"/>
      <c r="HR49" s="19"/>
      <c r="HS49" s="19"/>
      <c r="HT49" s="19"/>
      <c r="HU49" s="19"/>
      <c r="HV49" s="19"/>
      <c r="HW49" s="19"/>
      <c r="HX49" s="19"/>
      <c r="HY49" s="19"/>
      <c r="HZ49" s="19"/>
      <c r="IA49" s="19"/>
      <c r="IB49" s="19" t="s">
        <v>2708</v>
      </c>
      <c r="IC49" s="19"/>
      <c r="ID49" s="19"/>
      <c r="IE49" s="19"/>
      <c r="IF49" s="19"/>
      <c r="IG49" s="19" t="s">
        <v>2709</v>
      </c>
      <c r="IH49" s="19"/>
      <c r="II49" s="19"/>
      <c r="IJ49" s="19" t="s">
        <v>2710</v>
      </c>
      <c r="IK49" s="19" t="s">
        <v>2711</v>
      </c>
      <c r="IL49" s="19"/>
      <c r="IM49" s="19"/>
      <c r="IN49" s="19"/>
      <c r="IO49" s="19" t="s">
        <v>2712</v>
      </c>
      <c r="IP49" s="19"/>
      <c r="IQ49" s="19"/>
      <c r="IR49" s="19"/>
      <c r="IS49" s="19"/>
      <c r="IT49" s="19"/>
      <c r="IU49" s="19"/>
      <c r="IV49" s="19" t="s">
        <v>2713</v>
      </c>
      <c r="IW49" s="19"/>
      <c r="IX49" s="19"/>
      <c r="IY49" s="19"/>
      <c r="IZ49" s="19"/>
      <c r="JA49" s="19"/>
      <c r="JB49" s="19"/>
      <c r="JC49" s="19"/>
      <c r="JD49" s="19"/>
      <c r="JE49" s="19"/>
      <c r="JF49" s="19"/>
      <c r="JG49" s="19"/>
      <c r="JH49" s="19"/>
      <c r="JI49" s="19"/>
      <c r="JJ49" s="19"/>
      <c r="JK49" s="19"/>
      <c r="JL49" s="19"/>
      <c r="JM49" s="19"/>
      <c r="JN49" s="19"/>
      <c r="JO49" s="19"/>
      <c r="JP49" s="19"/>
      <c r="JQ49" s="19"/>
      <c r="JR49" s="19"/>
      <c r="JS49" s="19"/>
      <c r="JT49" s="19"/>
      <c r="JU49" s="19"/>
      <c r="JV49" s="19"/>
      <c r="JW49" s="19"/>
      <c r="JX49" s="19" t="s">
        <v>2714</v>
      </c>
      <c r="JY49" s="19"/>
      <c r="JZ49" s="19"/>
      <c r="KA49" s="19"/>
      <c r="KB49" s="19"/>
      <c r="KC49" s="19"/>
      <c r="KD49" s="19"/>
      <c r="KE49" s="19"/>
      <c r="KF49" s="19" t="s">
        <v>2715</v>
      </c>
      <c r="KG49" s="19" t="s">
        <v>2716</v>
      </c>
      <c r="KH49" s="19"/>
      <c r="KI49" s="19" t="s">
        <v>2717</v>
      </c>
      <c r="KJ49" s="19" t="s">
        <v>2718</v>
      </c>
      <c r="KK49" s="19"/>
      <c r="KL49" s="19" t="s">
        <v>2719</v>
      </c>
      <c r="KM49" s="19"/>
      <c r="KN49" s="19"/>
      <c r="KO49" s="19"/>
      <c r="KP49" s="19"/>
      <c r="KQ49" s="19" t="s">
        <v>2720</v>
      </c>
      <c r="KR49" s="19"/>
      <c r="KS49" s="19" t="s">
        <v>2721</v>
      </c>
      <c r="KT49" s="19"/>
      <c r="KU49" s="19"/>
      <c r="KV49" s="19"/>
      <c r="KW49" s="19"/>
      <c r="KX49" s="19" t="s">
        <v>2722</v>
      </c>
      <c r="KY49" s="19" t="s">
        <v>2723</v>
      </c>
      <c r="KZ49" s="19"/>
      <c r="LA49" s="19" t="s">
        <v>2724</v>
      </c>
      <c r="LB49" s="19"/>
      <c r="LC49" s="19"/>
      <c r="LD49" s="19"/>
      <c r="LE49" s="19"/>
      <c r="LF49" s="19"/>
      <c r="LG49" s="19"/>
      <c r="LH49" s="19"/>
      <c r="LI49" s="19"/>
      <c r="LJ49" s="19" t="s">
        <v>2725</v>
      </c>
      <c r="LK49" s="19"/>
      <c r="LL49" s="19"/>
      <c r="LM49" s="19"/>
      <c r="LN49" s="19"/>
      <c r="LO49" s="19"/>
      <c r="LP49" s="19"/>
      <c r="LQ49" s="19" t="s">
        <v>2726</v>
      </c>
      <c r="LR49" s="19" t="s">
        <v>2727</v>
      </c>
      <c r="LS49" s="19"/>
      <c r="LT49" s="19" t="s">
        <v>2728</v>
      </c>
      <c r="LU49" s="19"/>
      <c r="LV49" s="19" t="s">
        <v>2729</v>
      </c>
      <c r="LW49" s="19"/>
      <c r="LX49" s="19" t="s">
        <v>2730</v>
      </c>
      <c r="LY49" s="19" t="s">
        <v>2731</v>
      </c>
      <c r="LZ49" s="19" t="s">
        <v>2732</v>
      </c>
      <c r="MA49" s="19"/>
      <c r="MB49" s="19"/>
      <c r="MC49" s="19" t="s">
        <v>2733</v>
      </c>
      <c r="MD49" s="19"/>
      <c r="ME49" s="19"/>
      <c r="MF49" s="19" t="s">
        <v>2734</v>
      </c>
      <c r="MG49" s="19"/>
      <c r="MH49" s="19" t="s">
        <v>2735</v>
      </c>
      <c r="MI49" s="19"/>
      <c r="MJ49" s="19"/>
      <c r="MK49" s="19"/>
      <c r="ML49" s="19"/>
      <c r="MM49" s="19" t="s">
        <v>2736</v>
      </c>
      <c r="MN49" s="19"/>
      <c r="MO49" s="19" t="s">
        <v>2737</v>
      </c>
      <c r="MP49" s="19" t="s">
        <v>2738</v>
      </c>
      <c r="MQ49" s="19"/>
      <c r="MR49" s="19"/>
      <c r="MS49" s="19"/>
      <c r="MT49" s="19"/>
      <c r="MU49" s="19" t="s">
        <v>2739</v>
      </c>
      <c r="MV49" s="19"/>
      <c r="MW49" s="19" t="s">
        <v>2740</v>
      </c>
      <c r="MX49" s="19"/>
      <c r="MY49" s="19"/>
      <c r="MZ49" s="19" t="s">
        <v>2741</v>
      </c>
      <c r="NA49" s="19"/>
      <c r="NB49" s="19"/>
      <c r="NC49" s="19"/>
      <c r="ND49" s="19" t="s">
        <v>2742</v>
      </c>
      <c r="NE49" s="19"/>
      <c r="NF49" s="19"/>
      <c r="NG49" s="19"/>
      <c r="NH49" s="19"/>
      <c r="NI49" s="19"/>
      <c r="NJ49" s="19"/>
      <c r="NK49" s="19"/>
      <c r="NL49" s="19"/>
      <c r="NM49" s="19"/>
      <c r="NN49" s="19"/>
      <c r="NO49" s="19"/>
      <c r="NP49" s="19"/>
      <c r="NQ49" s="19"/>
      <c r="NR49" s="19"/>
      <c r="NS49" s="19"/>
      <c r="NT49" s="19"/>
      <c r="NU49" s="19"/>
      <c r="NV49" s="19"/>
      <c r="NW49" s="19" t="s">
        <v>2743</v>
      </c>
      <c r="NX49" s="19"/>
      <c r="NY49" s="19" t="s">
        <v>2744</v>
      </c>
      <c r="NZ49" s="19"/>
      <c r="OA49" s="19"/>
      <c r="OB49" s="19"/>
      <c r="OC49" s="19"/>
      <c r="OD49" s="19"/>
      <c r="OE49" s="19"/>
      <c r="OF49" s="19"/>
      <c r="OG49" s="19"/>
      <c r="OH49" s="19"/>
      <c r="OI49" s="19"/>
      <c r="OJ49" s="19" t="s">
        <v>2745</v>
      </c>
      <c r="OK49" s="19"/>
      <c r="OL49" s="19"/>
      <c r="OM49" s="19"/>
      <c r="ON49" s="19"/>
      <c r="OO49" s="19"/>
      <c r="OP49" s="19"/>
      <c r="OQ49" s="19"/>
      <c r="OR49" s="19"/>
      <c r="OS49" s="19"/>
      <c r="OT49" s="19"/>
      <c r="OU49" s="19"/>
      <c r="OV49" s="19"/>
      <c r="OW49" s="19"/>
      <c r="OX49" s="19"/>
      <c r="OY49" s="19"/>
      <c r="OZ49" s="19"/>
      <c r="PA49" s="19"/>
      <c r="PB49" s="19" t="s">
        <v>2746</v>
      </c>
      <c r="PC49" s="19"/>
      <c r="PD49" s="19"/>
      <c r="PE49" s="19"/>
      <c r="PF49" s="19"/>
      <c r="PG49" s="19"/>
      <c r="PH49" s="19"/>
      <c r="PI49" s="19"/>
      <c r="PJ49" s="19"/>
      <c r="PK49" s="19"/>
      <c r="PL49" s="19"/>
      <c r="PM49" s="19"/>
      <c r="PN49" s="19"/>
      <c r="PO49" s="19"/>
      <c r="PP49" s="19"/>
      <c r="PQ49" s="19"/>
      <c r="PR49" s="19" t="s">
        <v>2747</v>
      </c>
      <c r="PS49" s="19"/>
      <c r="PT49" s="19"/>
      <c r="PU49" s="19"/>
      <c r="PV49" s="19"/>
      <c r="PW49" s="19"/>
      <c r="PX49" s="19"/>
      <c r="PY49" s="19"/>
      <c r="PZ49" s="19" t="s">
        <v>2748</v>
      </c>
      <c r="QA49" s="19"/>
      <c r="QB49" s="19"/>
      <c r="QC49" s="98" t="s">
        <v>4389</v>
      </c>
      <c r="QD49" s="19" t="s">
        <v>2749</v>
      </c>
      <c r="QE49" s="19" t="s">
        <v>2750</v>
      </c>
      <c r="QF49" s="19"/>
      <c r="QG49" s="19" t="s">
        <v>2751</v>
      </c>
      <c r="QH49" s="19" t="s">
        <v>2752</v>
      </c>
      <c r="QI49" s="19"/>
      <c r="QJ49" s="19"/>
      <c r="QK49" s="19"/>
      <c r="QL49" s="19"/>
      <c r="QM49" s="19"/>
      <c r="QN49" s="19"/>
      <c r="QO49" s="19"/>
      <c r="QP49" s="19"/>
      <c r="QQ49" s="19"/>
      <c r="QR49" s="19"/>
      <c r="QS49" s="19"/>
      <c r="QT49" s="98" t="s">
        <v>4391</v>
      </c>
      <c r="QU49" s="19"/>
      <c r="QV49" s="19"/>
      <c r="QW49" s="19" t="s">
        <v>2753</v>
      </c>
      <c r="QX49" s="19"/>
      <c r="QY49" s="19"/>
      <c r="QZ49" s="19"/>
      <c r="RA49" s="19"/>
      <c r="RB49" s="19"/>
      <c r="RC49" s="19"/>
      <c r="RD49" s="19"/>
      <c r="RE49" s="19"/>
      <c r="RF49" s="19"/>
      <c r="RG49" s="19"/>
      <c r="RH49" s="19" t="s">
        <v>2754</v>
      </c>
      <c r="RI49" s="19" t="s">
        <v>2755</v>
      </c>
      <c r="RJ49" s="19"/>
      <c r="RK49" s="19"/>
      <c r="RL49" s="19"/>
      <c r="RM49" s="19"/>
      <c r="RN49" s="19" t="s">
        <v>2756</v>
      </c>
      <c r="RO49" s="19"/>
      <c r="RP49" s="19"/>
      <c r="RQ49" s="19"/>
      <c r="RR49" s="19"/>
      <c r="RS49" s="19"/>
      <c r="RT49" s="19"/>
      <c r="RU49" s="19" t="s">
        <v>2757</v>
      </c>
      <c r="RV49" s="19"/>
      <c r="RW49" s="19"/>
      <c r="RX49" s="19" t="s">
        <v>2758</v>
      </c>
      <c r="RY49" s="19" t="s">
        <v>2759</v>
      </c>
      <c r="RZ49" s="19"/>
      <c r="SA49" s="19"/>
      <c r="SB49" s="19"/>
      <c r="SC49" s="19"/>
      <c r="SD49" s="19"/>
      <c r="SE49" s="19"/>
      <c r="SF49" s="19"/>
      <c r="SG49" s="19" t="s">
        <v>2760</v>
      </c>
      <c r="SH49" s="19"/>
      <c r="SI49" s="19"/>
      <c r="SJ49" s="19"/>
      <c r="SK49" s="19"/>
      <c r="SL49" s="19"/>
      <c r="SM49" s="19"/>
      <c r="SN49" s="19"/>
      <c r="SO49" s="19" t="s">
        <v>2761</v>
      </c>
      <c r="SP49" s="19"/>
      <c r="SQ49" s="19"/>
      <c r="SR49" s="19"/>
      <c r="SS49" s="19"/>
      <c r="ST49" s="19"/>
      <c r="SU49" s="19"/>
      <c r="SV49" s="19"/>
      <c r="SW49" s="19"/>
      <c r="SX49" s="19"/>
      <c r="SY49" s="19"/>
      <c r="SZ49" s="19"/>
      <c r="TA49" s="19"/>
      <c r="TB49" s="19"/>
      <c r="TC49" s="19"/>
      <c r="TD49" s="19"/>
      <c r="TE49" s="19"/>
      <c r="TF49" s="19"/>
      <c r="TG49" s="19"/>
      <c r="TH49" s="19"/>
      <c r="TI49" s="19"/>
      <c r="TJ49" s="19"/>
      <c r="TK49" s="19"/>
    </row>
    <row r="50" spans="1:531" s="122" customFormat="1">
      <c r="A50" s="19"/>
      <c r="B50" s="19" t="s">
        <v>2842</v>
      </c>
      <c r="C50" s="19" t="s">
        <v>2843</v>
      </c>
      <c r="D50" s="19"/>
      <c r="E50" s="19"/>
      <c r="F50" s="19"/>
      <c r="G50" s="19"/>
      <c r="H50" s="19"/>
      <c r="I50" s="19"/>
      <c r="J50" s="19"/>
      <c r="K50" s="19"/>
      <c r="L50" s="19"/>
      <c r="M50" s="19" t="s">
        <v>2765</v>
      </c>
      <c r="N50" s="19"/>
      <c r="O50" s="19"/>
      <c r="P50" s="19" t="s">
        <v>2766</v>
      </c>
      <c r="Q50" s="19"/>
      <c r="R50" s="19"/>
      <c r="S50" s="19"/>
      <c r="T50" s="19"/>
      <c r="U50" s="19"/>
      <c r="V50" s="19" t="s">
        <v>2767</v>
      </c>
      <c r="W50" s="19" t="s">
        <v>2768</v>
      </c>
      <c r="X50" s="19" t="s">
        <v>2769</v>
      </c>
      <c r="Y50" s="19"/>
      <c r="Z50" s="19"/>
      <c r="AA50" s="19"/>
      <c r="AB50" s="19"/>
      <c r="AC50" s="19"/>
      <c r="AD50" s="19"/>
      <c r="AE50" s="19"/>
      <c r="AF50" s="19"/>
      <c r="AG50" s="19"/>
      <c r="AH50" s="19"/>
      <c r="AI50" s="19"/>
      <c r="AJ50" s="19"/>
      <c r="AK50" s="19"/>
      <c r="AL50" s="19"/>
      <c r="AM50" s="19"/>
      <c r="AN50" s="19"/>
      <c r="AO50" s="19" t="s">
        <v>2770</v>
      </c>
      <c r="AP50" s="19"/>
      <c r="AQ50" s="19"/>
      <c r="AR50" s="19"/>
      <c r="AS50" s="19"/>
      <c r="AT50" s="19"/>
      <c r="AU50" s="19"/>
      <c r="AV50" s="19"/>
      <c r="AW50" s="19" t="s">
        <v>2771</v>
      </c>
      <c r="AX50" s="19" t="s">
        <v>2772</v>
      </c>
      <c r="AY50" s="19"/>
      <c r="AZ50" s="19" t="s">
        <v>2773</v>
      </c>
      <c r="BA50" s="19"/>
      <c r="BB50" s="19"/>
      <c r="BC50" s="19" t="s">
        <v>2774</v>
      </c>
      <c r="BD50" s="19"/>
      <c r="BE50" s="19" t="s">
        <v>2775</v>
      </c>
      <c r="BF50" s="19"/>
      <c r="BG50" s="19"/>
      <c r="BH50" s="19"/>
      <c r="BI50" s="19"/>
      <c r="BJ50" s="19"/>
      <c r="BK50" s="19"/>
      <c r="BL50" s="19"/>
      <c r="BM50" s="19"/>
      <c r="BN50" s="19" t="s">
        <v>2776</v>
      </c>
      <c r="BO50" s="19" t="s">
        <v>2777</v>
      </c>
      <c r="BP50" s="19"/>
      <c r="BQ50" s="19" t="s">
        <v>2778</v>
      </c>
      <c r="BR50" s="19" t="s">
        <v>2779</v>
      </c>
      <c r="BS50" s="19" t="s">
        <v>2780</v>
      </c>
      <c r="BT50" s="19"/>
      <c r="BU50" s="19" t="s">
        <v>2781</v>
      </c>
      <c r="BV50" s="19" t="s">
        <v>2782</v>
      </c>
      <c r="BW50" s="19"/>
      <c r="BX50" s="19"/>
      <c r="BY50" s="19" t="s">
        <v>2783</v>
      </c>
      <c r="BZ50" s="19"/>
      <c r="CA50" s="19"/>
      <c r="CB50" s="19"/>
      <c r="CC50" s="19"/>
      <c r="CD50" s="19"/>
      <c r="CE50" s="19"/>
      <c r="CF50" s="19"/>
      <c r="CG50" s="19"/>
      <c r="CH50" s="19"/>
      <c r="CI50" s="19"/>
      <c r="CJ50" s="19"/>
      <c r="CK50" s="19"/>
      <c r="CL50" s="19"/>
      <c r="CM50" s="19"/>
      <c r="CN50" s="19"/>
      <c r="CO50" s="19"/>
      <c r="CP50" s="19"/>
      <c r="CQ50" s="19"/>
      <c r="CR50" s="19"/>
      <c r="CS50" s="19"/>
      <c r="CT50" s="19"/>
      <c r="CU50" s="19" t="s">
        <v>2784</v>
      </c>
      <c r="CV50" s="19" t="s">
        <v>2785</v>
      </c>
      <c r="CW50" s="19" t="s">
        <v>2786</v>
      </c>
      <c r="CX50" s="19" t="s">
        <v>2787</v>
      </c>
      <c r="CY50" s="19"/>
      <c r="CZ50" s="19" t="s">
        <v>2788</v>
      </c>
      <c r="DA50" s="19"/>
      <c r="DB50" s="19"/>
      <c r="DC50" s="19"/>
      <c r="DD50" s="19"/>
      <c r="DE50" s="19"/>
      <c r="DF50" s="19"/>
      <c r="DG50" s="19"/>
      <c r="DH50" s="19" t="s">
        <v>2789</v>
      </c>
      <c r="DI50" s="19" t="s">
        <v>2790</v>
      </c>
      <c r="DJ50" s="19"/>
      <c r="DK50" s="19" t="s">
        <v>2791</v>
      </c>
      <c r="DL50" s="19"/>
      <c r="DM50" s="19"/>
      <c r="DN50" s="19"/>
      <c r="DO50" s="19"/>
      <c r="DP50" s="19"/>
      <c r="DQ50" s="19"/>
      <c r="DR50" s="19" t="s">
        <v>2792</v>
      </c>
      <c r="DS50" s="19"/>
      <c r="DT50" s="19"/>
      <c r="DU50" s="19"/>
      <c r="DV50" s="19"/>
      <c r="DW50" s="19"/>
      <c r="DX50" s="19"/>
      <c r="DY50" s="19"/>
      <c r="DZ50" s="19"/>
      <c r="EA50" s="19"/>
      <c r="EB50" s="19"/>
      <c r="EC50" s="19"/>
      <c r="ED50" s="19" t="s">
        <v>2793</v>
      </c>
      <c r="EE50" s="19"/>
      <c r="EF50" s="19"/>
      <c r="EG50" s="19" t="s">
        <v>2794</v>
      </c>
      <c r="EH50" s="19"/>
      <c r="EI50" s="19"/>
      <c r="EJ50" s="19"/>
      <c r="EK50" s="19" t="s">
        <v>2795</v>
      </c>
      <c r="EL50" s="19" t="s">
        <v>2796</v>
      </c>
      <c r="EM50" s="19"/>
      <c r="EN50" s="19"/>
      <c r="EO50" s="19"/>
      <c r="EP50" s="19" t="s">
        <v>2797</v>
      </c>
      <c r="EQ50" s="19"/>
      <c r="ER50" s="19" t="s">
        <v>2798</v>
      </c>
      <c r="ES50" s="19"/>
      <c r="ET50" s="19"/>
      <c r="EU50" s="19"/>
      <c r="EV50" s="19"/>
      <c r="EW50" s="19"/>
      <c r="EX50" s="19"/>
      <c r="EY50" s="19" t="s">
        <v>2799</v>
      </c>
      <c r="EZ50" s="19"/>
      <c r="FA50" s="19"/>
      <c r="FB50" s="19"/>
      <c r="FC50" s="19" t="s">
        <v>2800</v>
      </c>
      <c r="FD50" s="19"/>
      <c r="FE50" s="98" t="s">
        <v>4365</v>
      </c>
      <c r="FF50" s="19"/>
      <c r="FG50" s="19" t="s">
        <v>2801</v>
      </c>
      <c r="FH50" s="19"/>
      <c r="FI50" s="19"/>
      <c r="FJ50" s="19"/>
      <c r="FK50" s="19"/>
      <c r="FL50" s="19"/>
      <c r="FM50" s="19"/>
      <c r="FN50" s="19" t="s">
        <v>2802</v>
      </c>
      <c r="FO50" s="19" t="s">
        <v>2803</v>
      </c>
      <c r="FP50" s="19"/>
      <c r="FQ50" s="19"/>
      <c r="FR50" s="19"/>
      <c r="FS50" s="19" t="s">
        <v>2804</v>
      </c>
      <c r="FT50" s="19" t="s">
        <v>2805</v>
      </c>
      <c r="FU50" s="19"/>
      <c r="FV50" s="19"/>
      <c r="FW50" s="19"/>
      <c r="FX50" s="19" t="s">
        <v>2806</v>
      </c>
      <c r="FY50" s="19"/>
      <c r="FZ50" s="19"/>
      <c r="GA50" s="19"/>
      <c r="GB50" s="19" t="s">
        <v>2807</v>
      </c>
      <c r="GC50" s="19"/>
      <c r="GD50" s="19"/>
      <c r="GE50" s="19"/>
      <c r="GF50" s="19"/>
      <c r="GG50" s="19" t="s">
        <v>2808</v>
      </c>
      <c r="GH50" s="19"/>
      <c r="GI50" s="19"/>
      <c r="GJ50" s="19"/>
      <c r="GK50" s="19"/>
      <c r="GL50" s="19"/>
      <c r="GM50" s="19"/>
      <c r="GN50" s="19" t="s">
        <v>2809</v>
      </c>
      <c r="GO50" s="19"/>
      <c r="GP50" s="19"/>
      <c r="GQ50" s="19"/>
      <c r="GR50" s="19"/>
      <c r="GS50" s="19"/>
      <c r="GT50" s="19"/>
      <c r="GU50" s="19"/>
      <c r="GV50" s="19"/>
      <c r="GW50" s="19" t="s">
        <v>2810</v>
      </c>
      <c r="GX50" s="19"/>
      <c r="GY50" s="19" t="s">
        <v>2811</v>
      </c>
      <c r="GZ50" s="19"/>
      <c r="HA50" s="19"/>
      <c r="HB50" s="19"/>
      <c r="HC50" s="19"/>
      <c r="HD50" s="19"/>
      <c r="HE50" s="19"/>
      <c r="HF50" s="19"/>
      <c r="HG50" s="19"/>
      <c r="HH50" s="19"/>
      <c r="HI50" s="19" t="s">
        <v>2812</v>
      </c>
      <c r="HJ50" s="19"/>
      <c r="HK50" s="19"/>
      <c r="HL50" s="19"/>
      <c r="HM50" s="19"/>
      <c r="HN50" s="19"/>
      <c r="HO50" s="19" t="s">
        <v>2813</v>
      </c>
      <c r="HP50" s="19" t="s">
        <v>2814</v>
      </c>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t="s">
        <v>2815</v>
      </c>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t="s">
        <v>2816</v>
      </c>
      <c r="JY50" s="19"/>
      <c r="JZ50" s="19"/>
      <c r="KA50" s="19"/>
      <c r="KB50" s="19"/>
      <c r="KC50" s="19"/>
      <c r="KD50" s="19"/>
      <c r="KE50" s="19"/>
      <c r="KF50" s="19"/>
      <c r="KG50" s="19"/>
      <c r="KH50" s="19"/>
      <c r="KI50" s="19" t="s">
        <v>2817</v>
      </c>
      <c r="KJ50" s="19" t="s">
        <v>2818</v>
      </c>
      <c r="KK50" s="19"/>
      <c r="KL50" s="19" t="s">
        <v>2819</v>
      </c>
      <c r="KM50" s="19"/>
      <c r="KN50" s="19"/>
      <c r="KO50" s="19"/>
      <c r="KP50" s="19"/>
      <c r="KQ50" s="19" t="s">
        <v>2820</v>
      </c>
      <c r="KR50" s="19"/>
      <c r="KS50" s="19" t="s">
        <v>2821</v>
      </c>
      <c r="KT50" s="19"/>
      <c r="KU50" s="19"/>
      <c r="KV50" s="19"/>
      <c r="KW50" s="19"/>
      <c r="KX50" s="19" t="s">
        <v>2822</v>
      </c>
      <c r="KY50" s="19"/>
      <c r="KZ50" s="19"/>
      <c r="LA50" s="19" t="s">
        <v>2823</v>
      </c>
      <c r="LB50" s="19"/>
      <c r="LC50" s="19"/>
      <c r="LD50" s="19"/>
      <c r="LE50" s="19"/>
      <c r="LF50" s="19"/>
      <c r="LG50" s="19"/>
      <c r="LH50" s="19"/>
      <c r="LI50" s="19"/>
      <c r="LJ50" s="19"/>
      <c r="LK50" s="19"/>
      <c r="LL50" s="19"/>
      <c r="LM50" s="19"/>
      <c r="LN50" s="19"/>
      <c r="LO50" s="19"/>
      <c r="LP50" s="19"/>
      <c r="LQ50" s="19"/>
      <c r="LR50" s="19" t="s">
        <v>2824</v>
      </c>
      <c r="LS50" s="19"/>
      <c r="LT50" s="19"/>
      <c r="LU50" s="19"/>
      <c r="LV50" s="19"/>
      <c r="LW50" s="19"/>
      <c r="LX50" s="19"/>
      <c r="LY50" s="19"/>
      <c r="LZ50" s="19"/>
      <c r="MA50" s="19"/>
      <c r="MB50" s="19"/>
      <c r="MC50" s="19"/>
      <c r="MD50" s="19"/>
      <c r="ME50" s="19"/>
      <c r="MF50" s="19" t="s">
        <v>2825</v>
      </c>
      <c r="MG50" s="19"/>
      <c r="MH50" s="19" t="s">
        <v>2826</v>
      </c>
      <c r="MI50" s="19"/>
      <c r="MJ50" s="19"/>
      <c r="MK50" s="19"/>
      <c r="ML50" s="19"/>
      <c r="MM50" s="19"/>
      <c r="MN50" s="19"/>
      <c r="MO50" s="19"/>
      <c r="MP50" s="98" t="s">
        <v>4376</v>
      </c>
      <c r="MQ50" s="19"/>
      <c r="MR50" s="19"/>
      <c r="MS50" s="19"/>
      <c r="MT50" s="19"/>
      <c r="MU50" s="19"/>
      <c r="MV50" s="19"/>
      <c r="MW50" s="19"/>
      <c r="MX50" s="19"/>
      <c r="MY50" s="19"/>
      <c r="MZ50" s="19" t="s">
        <v>2827</v>
      </c>
      <c r="NA50" s="19"/>
      <c r="NB50" s="19"/>
      <c r="NC50" s="19"/>
      <c r="ND50" s="19"/>
      <c r="NE50" s="19"/>
      <c r="NF50" s="19"/>
      <c r="NG50" s="19"/>
      <c r="NH50" s="19"/>
      <c r="NI50" s="19"/>
      <c r="NJ50" s="19"/>
      <c r="NK50" s="19"/>
      <c r="NL50" s="19"/>
      <c r="NM50" s="19"/>
      <c r="NN50" s="19"/>
      <c r="NO50" s="19"/>
      <c r="NP50" s="19"/>
      <c r="NQ50" s="19"/>
      <c r="NR50" s="19"/>
      <c r="NS50" s="19"/>
      <c r="NT50" s="19"/>
      <c r="NU50" s="19"/>
      <c r="NV50" s="19"/>
      <c r="NW50" s="19"/>
      <c r="NX50" s="19"/>
      <c r="NY50" s="19"/>
      <c r="NZ50" s="19"/>
      <c r="OA50" s="19"/>
      <c r="OB50" s="19"/>
      <c r="OC50" s="19"/>
      <c r="OD50" s="19"/>
      <c r="OE50" s="19"/>
      <c r="OF50" s="19"/>
      <c r="OG50" s="19"/>
      <c r="OH50" s="19"/>
      <c r="OI50" s="19"/>
      <c r="OJ50" s="19" t="s">
        <v>2828</v>
      </c>
      <c r="OK50" s="19"/>
      <c r="OL50" s="19"/>
      <c r="OM50" s="19"/>
      <c r="ON50" s="19"/>
      <c r="OO50" s="19"/>
      <c r="OP50" s="19"/>
      <c r="OQ50" s="19"/>
      <c r="OR50" s="19"/>
      <c r="OS50" s="19"/>
      <c r="OT50" s="19"/>
      <c r="OU50" s="19"/>
      <c r="OV50" s="19"/>
      <c r="OW50" s="19"/>
      <c r="OX50" s="19"/>
      <c r="OY50" s="19"/>
      <c r="OZ50" s="19"/>
      <c r="PA50" s="19"/>
      <c r="PB50" s="19" t="s">
        <v>2829</v>
      </c>
      <c r="PC50" s="19"/>
      <c r="PD50" s="19"/>
      <c r="PE50" s="19"/>
      <c r="PF50" s="19"/>
      <c r="PG50" s="19"/>
      <c r="PH50" s="19"/>
      <c r="PI50" s="19"/>
      <c r="PJ50" s="19"/>
      <c r="PK50" s="19"/>
      <c r="PL50" s="19"/>
      <c r="PM50" s="19"/>
      <c r="PN50" s="19"/>
      <c r="PO50" s="19"/>
      <c r="PP50" s="19"/>
      <c r="PQ50" s="19"/>
      <c r="PR50" s="19" t="s">
        <v>2830</v>
      </c>
      <c r="PS50" s="19"/>
      <c r="PT50" s="19"/>
      <c r="PU50" s="19"/>
      <c r="PV50" s="19"/>
      <c r="PW50" s="19"/>
      <c r="PX50" s="19"/>
      <c r="PY50" s="19"/>
      <c r="PZ50" s="19"/>
      <c r="QA50" s="19"/>
      <c r="QB50" s="19"/>
      <c r="QC50" s="19" t="s">
        <v>2831</v>
      </c>
      <c r="QD50" s="19" t="s">
        <v>2832</v>
      </c>
      <c r="QE50" s="19" t="s">
        <v>2833</v>
      </c>
      <c r="QF50" s="19"/>
      <c r="QG50" s="19" t="s">
        <v>2834</v>
      </c>
      <c r="QH50" s="19" t="s">
        <v>2835</v>
      </c>
      <c r="QI50" s="19"/>
      <c r="QJ50" s="19"/>
      <c r="QK50" s="19"/>
      <c r="QL50" s="19"/>
      <c r="QM50" s="19"/>
      <c r="QN50" s="19"/>
      <c r="QO50" s="19"/>
      <c r="QP50" s="19"/>
      <c r="QQ50" s="19"/>
      <c r="QR50" s="19"/>
      <c r="QS50" s="19"/>
      <c r="QT50" s="19" t="s">
        <v>2836</v>
      </c>
      <c r="QU50" s="19"/>
      <c r="QV50" s="19"/>
      <c r="QW50" s="19" t="s">
        <v>2837</v>
      </c>
      <c r="QX50" s="19"/>
      <c r="QY50" s="19"/>
      <c r="QZ50" s="19"/>
      <c r="RA50" s="19"/>
      <c r="RB50" s="19"/>
      <c r="RC50" s="19"/>
      <c r="RD50" s="19"/>
      <c r="RE50" s="19"/>
      <c r="RF50" s="19"/>
      <c r="RG50" s="19"/>
      <c r="RH50" s="19"/>
      <c r="RI50" s="19"/>
      <c r="RJ50" s="19"/>
      <c r="RK50" s="19"/>
      <c r="RL50" s="19"/>
      <c r="RM50" s="19"/>
      <c r="RN50" s="19" t="s">
        <v>2838</v>
      </c>
      <c r="RO50" s="19"/>
      <c r="RP50" s="19"/>
      <c r="RQ50" s="19"/>
      <c r="RR50" s="19"/>
      <c r="RS50" s="19"/>
      <c r="RT50" s="19"/>
      <c r="RU50" s="19"/>
      <c r="RV50" s="19"/>
      <c r="RW50" s="19"/>
      <c r="RX50" s="19" t="s">
        <v>2839</v>
      </c>
      <c r="RY50" s="19"/>
      <c r="RZ50" s="19"/>
      <c r="SA50" s="19"/>
      <c r="SB50" s="19"/>
      <c r="SC50" s="19"/>
      <c r="SD50" s="19"/>
      <c r="SE50" s="19"/>
      <c r="SF50" s="19"/>
      <c r="SG50" s="19" t="s">
        <v>2840</v>
      </c>
      <c r="SH50" s="19"/>
      <c r="SI50" s="19"/>
      <c r="SJ50" s="19"/>
      <c r="SK50" s="19"/>
      <c r="SL50" s="19"/>
      <c r="SM50" s="19"/>
      <c r="SN50" s="19"/>
      <c r="SO50" s="19" t="s">
        <v>2841</v>
      </c>
      <c r="SP50" s="19"/>
      <c r="SQ50" s="19"/>
      <c r="SR50" s="19"/>
      <c r="SS50" s="19"/>
      <c r="ST50" s="19"/>
      <c r="SU50" s="19"/>
      <c r="SV50" s="19"/>
      <c r="SW50" s="19"/>
      <c r="SX50" s="19"/>
      <c r="SY50" s="19"/>
      <c r="SZ50" s="19"/>
      <c r="TA50" s="19"/>
      <c r="TB50" s="19"/>
      <c r="TC50" s="19"/>
      <c r="TD50" s="19"/>
      <c r="TE50" s="19"/>
      <c r="TF50" s="19"/>
      <c r="TG50" s="19"/>
      <c r="TH50" s="19"/>
      <c r="TI50" s="19"/>
      <c r="TJ50" s="19"/>
      <c r="TK50" s="19"/>
    </row>
    <row r="51" spans="1:531" s="122" customFormat="1">
      <c r="A51" s="19"/>
      <c r="B51" s="19" t="s">
        <v>2892</v>
      </c>
      <c r="C51" s="19" t="s">
        <v>2893</v>
      </c>
      <c r="D51" s="19"/>
      <c r="E51" s="19"/>
      <c r="F51" s="19"/>
      <c r="G51" s="19"/>
      <c r="H51" s="19"/>
      <c r="I51" s="19"/>
      <c r="J51" s="19"/>
      <c r="K51" s="19"/>
      <c r="L51" s="19"/>
      <c r="M51" s="19" t="s">
        <v>2844</v>
      </c>
      <c r="N51" s="19"/>
      <c r="O51" s="19"/>
      <c r="P51" s="19" t="s">
        <v>2845</v>
      </c>
      <c r="Q51" s="19"/>
      <c r="R51" s="19"/>
      <c r="S51" s="19"/>
      <c r="T51" s="19"/>
      <c r="U51" s="19"/>
      <c r="V51" s="19" t="s">
        <v>2846</v>
      </c>
      <c r="W51" s="19" t="s">
        <v>2847</v>
      </c>
      <c r="X51" s="19"/>
      <c r="Y51" s="19"/>
      <c r="Z51" s="19"/>
      <c r="AA51" s="19"/>
      <c r="AB51" s="19"/>
      <c r="AC51" s="19"/>
      <c r="AD51" s="19"/>
      <c r="AE51" s="19"/>
      <c r="AF51" s="19"/>
      <c r="AG51" s="19"/>
      <c r="AH51" s="19"/>
      <c r="AI51" s="19"/>
      <c r="AJ51" s="19"/>
      <c r="AK51" s="19"/>
      <c r="AL51" s="19"/>
      <c r="AM51" s="19"/>
      <c r="AN51" s="19"/>
      <c r="AO51" s="19" t="s">
        <v>2848</v>
      </c>
      <c r="AP51" s="19"/>
      <c r="AQ51" s="19"/>
      <c r="AR51" s="19"/>
      <c r="AS51" s="19"/>
      <c r="AT51" s="19"/>
      <c r="AU51" s="19"/>
      <c r="AV51" s="19"/>
      <c r="AW51" s="19"/>
      <c r="AX51" s="19" t="s">
        <v>2849</v>
      </c>
      <c r="AY51" s="19"/>
      <c r="AZ51" s="19"/>
      <c r="BA51" s="19"/>
      <c r="BB51" s="19"/>
      <c r="BC51" s="19"/>
      <c r="BD51" s="19"/>
      <c r="BE51" s="19" t="s">
        <v>2850</v>
      </c>
      <c r="BF51" s="19"/>
      <c r="BG51" s="19"/>
      <c r="BH51" s="19"/>
      <c r="BI51" s="19"/>
      <c r="BJ51" s="19"/>
      <c r="BK51" s="19"/>
      <c r="BL51" s="19"/>
      <c r="BM51" s="19"/>
      <c r="BN51" s="19" t="s">
        <v>2851</v>
      </c>
      <c r="BO51" s="19" t="s">
        <v>2852</v>
      </c>
      <c r="BP51" s="19"/>
      <c r="BQ51" s="19" t="s">
        <v>2853</v>
      </c>
      <c r="BR51" s="19" t="s">
        <v>2854</v>
      </c>
      <c r="BS51" s="98" t="s">
        <v>4352</v>
      </c>
      <c r="BT51" s="19"/>
      <c r="BU51" s="19" t="s">
        <v>2855</v>
      </c>
      <c r="BV51" s="19" t="s">
        <v>2856</v>
      </c>
      <c r="BW51" s="19"/>
      <c r="BX51" s="19"/>
      <c r="BY51" s="19" t="s">
        <v>2857</v>
      </c>
      <c r="BZ51" s="19"/>
      <c r="CA51" s="19"/>
      <c r="CB51" s="19"/>
      <c r="CC51" s="19"/>
      <c r="CD51" s="19"/>
      <c r="CE51" s="19"/>
      <c r="CF51" s="19"/>
      <c r="CG51" s="19"/>
      <c r="CH51" s="19"/>
      <c r="CI51" s="19"/>
      <c r="CJ51" s="19"/>
      <c r="CK51" s="19"/>
      <c r="CL51" s="19"/>
      <c r="CM51" s="19"/>
      <c r="CN51" s="19"/>
      <c r="CO51" s="19"/>
      <c r="CP51" s="19"/>
      <c r="CQ51" s="19"/>
      <c r="CR51" s="19"/>
      <c r="CS51" s="19"/>
      <c r="CT51" s="19"/>
      <c r="CU51" s="19"/>
      <c r="CV51" s="19" t="s">
        <v>2858</v>
      </c>
      <c r="CW51" s="19" t="s">
        <v>2859</v>
      </c>
      <c r="CX51" s="19"/>
      <c r="CY51" s="19"/>
      <c r="CZ51" s="19" t="s">
        <v>2860</v>
      </c>
      <c r="DA51" s="19"/>
      <c r="DB51" s="19"/>
      <c r="DC51" s="19"/>
      <c r="DD51" s="19"/>
      <c r="DE51" s="19"/>
      <c r="DF51" s="19"/>
      <c r="DG51" s="19"/>
      <c r="DH51" s="19"/>
      <c r="DI51" s="19"/>
      <c r="DJ51" s="19"/>
      <c r="DK51" s="19"/>
      <c r="DL51" s="19"/>
      <c r="DM51" s="19"/>
      <c r="DN51" s="19"/>
      <c r="DO51" s="19"/>
      <c r="DP51" s="19"/>
      <c r="DQ51" s="19"/>
      <c r="DR51" s="19" t="s">
        <v>2861</v>
      </c>
      <c r="DS51" s="19"/>
      <c r="DT51" s="19"/>
      <c r="DU51" s="19"/>
      <c r="DV51" s="19"/>
      <c r="DW51" s="19"/>
      <c r="DX51" s="19"/>
      <c r="DY51" s="19"/>
      <c r="DZ51" s="19"/>
      <c r="EA51" s="19"/>
      <c r="EB51" s="19"/>
      <c r="EC51" s="19"/>
      <c r="ED51" s="19" t="s">
        <v>2862</v>
      </c>
      <c r="EE51" s="19"/>
      <c r="EF51" s="19"/>
      <c r="EG51" s="19" t="s">
        <v>2863</v>
      </c>
      <c r="EH51" s="19"/>
      <c r="EI51" s="19"/>
      <c r="EJ51" s="19"/>
      <c r="EK51" s="19" t="s">
        <v>2864</v>
      </c>
      <c r="EL51" s="19"/>
      <c r="EM51" s="19"/>
      <c r="EN51" s="19"/>
      <c r="EO51" s="19"/>
      <c r="EP51" s="19" t="s">
        <v>2865</v>
      </c>
      <c r="EQ51" s="19"/>
      <c r="ER51" s="19"/>
      <c r="ES51" s="19"/>
      <c r="ET51" s="19"/>
      <c r="EU51" s="19"/>
      <c r="EV51" s="19"/>
      <c r="EW51" s="19"/>
      <c r="EX51" s="19"/>
      <c r="EY51" s="19"/>
      <c r="EZ51" s="19"/>
      <c r="FA51" s="19"/>
      <c r="FB51" s="19"/>
      <c r="FC51" s="19" t="s">
        <v>2866</v>
      </c>
      <c r="FD51" s="19"/>
      <c r="FE51" s="19" t="s">
        <v>2867</v>
      </c>
      <c r="FF51" s="19"/>
      <c r="FG51" s="19" t="s">
        <v>2868</v>
      </c>
      <c r="FH51" s="19"/>
      <c r="FI51" s="19"/>
      <c r="FJ51" s="19"/>
      <c r="FK51" s="19"/>
      <c r="FL51" s="19"/>
      <c r="FM51" s="19"/>
      <c r="FN51" s="19"/>
      <c r="FO51" s="19" t="s">
        <v>2869</v>
      </c>
      <c r="FP51" s="19"/>
      <c r="FQ51" s="19"/>
      <c r="FR51" s="19"/>
      <c r="FS51" s="19"/>
      <c r="FT51" s="19"/>
      <c r="FU51" s="19"/>
      <c r="FV51" s="19"/>
      <c r="FW51" s="19"/>
      <c r="FX51" s="19"/>
      <c r="FY51" s="19"/>
      <c r="FZ51" s="19"/>
      <c r="GA51" s="19"/>
      <c r="GB51" s="19" t="s">
        <v>2870</v>
      </c>
      <c r="GC51" s="19"/>
      <c r="GD51" s="19"/>
      <c r="GE51" s="19"/>
      <c r="GF51" s="19"/>
      <c r="GG51" s="19"/>
      <c r="GH51" s="19"/>
      <c r="GI51" s="19"/>
      <c r="GJ51" s="19"/>
      <c r="GK51" s="19"/>
      <c r="GL51" s="19"/>
      <c r="GM51" s="19"/>
      <c r="GN51" s="19"/>
      <c r="GO51" s="19"/>
      <c r="GP51" s="19"/>
      <c r="GQ51" s="19"/>
      <c r="GR51" s="19"/>
      <c r="GS51" s="19"/>
      <c r="GT51" s="19"/>
      <c r="GU51" s="19"/>
      <c r="GV51" s="19"/>
      <c r="GW51" s="19" t="s">
        <v>2871</v>
      </c>
      <c r="GX51" s="19"/>
      <c r="GY51" s="19" t="s">
        <v>2872</v>
      </c>
      <c r="GZ51" s="19"/>
      <c r="HA51" s="19"/>
      <c r="HB51" s="19"/>
      <c r="HC51" s="19"/>
      <c r="HD51" s="19"/>
      <c r="HE51" s="19"/>
      <c r="HF51" s="19"/>
      <c r="HG51" s="19"/>
      <c r="HH51" s="19"/>
      <c r="HI51" s="19"/>
      <c r="HJ51" s="19"/>
      <c r="HK51" s="19"/>
      <c r="HL51" s="19"/>
      <c r="HM51" s="19"/>
      <c r="HN51" s="19"/>
      <c r="HO51" s="19" t="s">
        <v>2873</v>
      </c>
      <c r="HP51" s="98" t="s">
        <v>4370</v>
      </c>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19"/>
      <c r="IP51" s="19"/>
      <c r="IQ51" s="19"/>
      <c r="IR51" s="19"/>
      <c r="IS51" s="19"/>
      <c r="IT51" s="19"/>
      <c r="IU51" s="19"/>
      <c r="IV51" s="19" t="s">
        <v>2874</v>
      </c>
      <c r="IW51" s="19"/>
      <c r="IX51" s="19"/>
      <c r="IY51" s="19"/>
      <c r="IZ51" s="19"/>
      <c r="JA51" s="19"/>
      <c r="JB51" s="19"/>
      <c r="JC51" s="19"/>
      <c r="JD51" s="19"/>
      <c r="JE51" s="19"/>
      <c r="JF51" s="19"/>
      <c r="JG51" s="19"/>
      <c r="JH51" s="19"/>
      <c r="JI51" s="19"/>
      <c r="JJ51" s="19"/>
      <c r="JK51" s="19"/>
      <c r="JL51" s="19"/>
      <c r="JM51" s="19"/>
      <c r="JN51" s="19"/>
      <c r="JO51" s="19"/>
      <c r="JP51" s="19"/>
      <c r="JQ51" s="19"/>
      <c r="JR51" s="19"/>
      <c r="JS51" s="19"/>
      <c r="JT51" s="19"/>
      <c r="JU51" s="19"/>
      <c r="JV51" s="19"/>
      <c r="JW51" s="19"/>
      <c r="JX51" s="19" t="s">
        <v>2875</v>
      </c>
      <c r="JY51" s="19"/>
      <c r="JZ51" s="19"/>
      <c r="KA51" s="19"/>
      <c r="KB51" s="19"/>
      <c r="KC51" s="19"/>
      <c r="KD51" s="19"/>
      <c r="KE51" s="19"/>
      <c r="KF51" s="19"/>
      <c r="KG51" s="19"/>
      <c r="KH51" s="19"/>
      <c r="KI51" s="19" t="s">
        <v>2876</v>
      </c>
      <c r="KJ51" s="19" t="s">
        <v>2877</v>
      </c>
      <c r="KK51" s="19"/>
      <c r="KL51" s="19"/>
      <c r="KM51" s="19"/>
      <c r="KN51" s="19"/>
      <c r="KO51" s="19"/>
      <c r="KP51" s="19"/>
      <c r="KQ51" s="19"/>
      <c r="KR51" s="19"/>
      <c r="KS51" s="19"/>
      <c r="KT51" s="19"/>
      <c r="KU51" s="19"/>
      <c r="KV51" s="19"/>
      <c r="KW51" s="19"/>
      <c r="KX51" s="19" t="s">
        <v>2878</v>
      </c>
      <c r="KY51" s="19"/>
      <c r="KZ51" s="19"/>
      <c r="LA51" s="19" t="s">
        <v>2879</v>
      </c>
      <c r="LB51" s="19"/>
      <c r="LC51" s="19"/>
      <c r="LD51" s="19"/>
      <c r="LE51" s="19"/>
      <c r="LF51" s="19"/>
      <c r="LG51" s="19"/>
      <c r="LH51" s="19"/>
      <c r="LI51" s="19"/>
      <c r="LJ51" s="19"/>
      <c r="LK51" s="19"/>
      <c r="LL51" s="19"/>
      <c r="LM51" s="19"/>
      <c r="LN51" s="19"/>
      <c r="LO51" s="19"/>
      <c r="LP51" s="19"/>
      <c r="LQ51" s="19"/>
      <c r="LR51" s="19" t="s">
        <v>2880</v>
      </c>
      <c r="LS51" s="19"/>
      <c r="LT51" s="19"/>
      <c r="LU51" s="19"/>
      <c r="LV51" s="19"/>
      <c r="LW51" s="19"/>
      <c r="LX51" s="19"/>
      <c r="LY51" s="19"/>
      <c r="LZ51" s="19"/>
      <c r="MA51" s="19"/>
      <c r="MB51" s="19"/>
      <c r="MC51" s="19"/>
      <c r="MD51" s="19"/>
      <c r="ME51" s="19"/>
      <c r="MF51" s="19" t="s">
        <v>2881</v>
      </c>
      <c r="MG51" s="19"/>
      <c r="MH51" s="19"/>
      <c r="MI51" s="19"/>
      <c r="MJ51" s="19"/>
      <c r="MK51" s="19"/>
      <c r="ML51" s="19"/>
      <c r="MM51" s="19"/>
      <c r="MN51" s="19"/>
      <c r="MO51" s="19"/>
      <c r="MP51" s="19"/>
      <c r="MQ51" s="19"/>
      <c r="MR51" s="19"/>
      <c r="MS51" s="19"/>
      <c r="MT51" s="19"/>
      <c r="MU51" s="19"/>
      <c r="MV51" s="19"/>
      <c r="MW51" s="19"/>
      <c r="MX51" s="19"/>
      <c r="MY51" s="19"/>
      <c r="MZ51" s="19" t="s">
        <v>2882</v>
      </c>
      <c r="NA51" s="19"/>
      <c r="NB51" s="19"/>
      <c r="NC51" s="19"/>
      <c r="ND51" s="19"/>
      <c r="NE51" s="19"/>
      <c r="NF51" s="19"/>
      <c r="NG51" s="19"/>
      <c r="NH51" s="19"/>
      <c r="NI51" s="19"/>
      <c r="NJ51" s="19"/>
      <c r="NK51" s="19"/>
      <c r="NL51" s="19"/>
      <c r="NM51" s="19"/>
      <c r="NN51" s="19"/>
      <c r="NO51" s="19"/>
      <c r="NP51" s="19"/>
      <c r="NQ51" s="19"/>
      <c r="NR51" s="19"/>
      <c r="NS51" s="19"/>
      <c r="NT51" s="19"/>
      <c r="NU51" s="19"/>
      <c r="NV51" s="19"/>
      <c r="NW51" s="19"/>
      <c r="NX51" s="19"/>
      <c r="NY51" s="19"/>
      <c r="NZ51" s="19"/>
      <c r="OA51" s="19"/>
      <c r="OB51" s="19"/>
      <c r="OC51" s="19"/>
      <c r="OD51" s="19"/>
      <c r="OE51" s="19"/>
      <c r="OF51" s="19"/>
      <c r="OG51" s="19"/>
      <c r="OH51" s="19"/>
      <c r="OI51" s="19"/>
      <c r="OJ51" s="19"/>
      <c r="OK51" s="19"/>
      <c r="OL51" s="19"/>
      <c r="OM51" s="19"/>
      <c r="ON51" s="19"/>
      <c r="OO51" s="19"/>
      <c r="OP51" s="19"/>
      <c r="OQ51" s="19"/>
      <c r="OR51" s="19"/>
      <c r="OS51" s="19"/>
      <c r="OT51" s="19"/>
      <c r="OU51" s="19"/>
      <c r="OV51" s="19"/>
      <c r="OW51" s="19"/>
      <c r="OX51" s="19"/>
      <c r="OY51" s="19"/>
      <c r="OZ51" s="19"/>
      <c r="PA51" s="19"/>
      <c r="PB51" s="19" t="s">
        <v>2883</v>
      </c>
      <c r="PC51" s="19"/>
      <c r="PD51" s="19"/>
      <c r="PE51" s="19"/>
      <c r="PF51" s="19"/>
      <c r="PG51" s="19"/>
      <c r="PH51" s="19"/>
      <c r="PI51" s="19"/>
      <c r="PJ51" s="19"/>
      <c r="PK51" s="19"/>
      <c r="PL51" s="19"/>
      <c r="PM51" s="19"/>
      <c r="PN51" s="19"/>
      <c r="PO51" s="19"/>
      <c r="PP51" s="19"/>
      <c r="PQ51" s="19"/>
      <c r="PR51" s="19"/>
      <c r="PS51" s="19"/>
      <c r="PT51" s="19"/>
      <c r="PU51" s="19"/>
      <c r="PV51" s="19"/>
      <c r="PW51" s="19"/>
      <c r="PX51" s="19"/>
      <c r="PY51" s="19"/>
      <c r="PZ51" s="19"/>
      <c r="QA51" s="19"/>
      <c r="QB51" s="19"/>
      <c r="QC51" s="19"/>
      <c r="QD51" s="19" t="s">
        <v>2884</v>
      </c>
      <c r="QE51" s="19" t="s">
        <v>2885</v>
      </c>
      <c r="QF51" s="19"/>
      <c r="QG51" s="19" t="s">
        <v>2886</v>
      </c>
      <c r="QH51" s="19" t="s">
        <v>2887</v>
      </c>
      <c r="QI51" s="19"/>
      <c r="QJ51" s="19"/>
      <c r="QK51" s="19"/>
      <c r="QL51" s="19"/>
      <c r="QM51" s="19"/>
      <c r="QN51" s="19"/>
      <c r="QO51" s="19"/>
      <c r="QP51" s="19"/>
      <c r="QQ51" s="19"/>
      <c r="QR51" s="19"/>
      <c r="QS51" s="19"/>
      <c r="QT51" s="19" t="s">
        <v>2888</v>
      </c>
      <c r="QU51" s="19"/>
      <c r="QV51" s="19"/>
      <c r="QW51" s="19" t="s">
        <v>2889</v>
      </c>
      <c r="QX51" s="19"/>
      <c r="QY51" s="19"/>
      <c r="QZ51" s="19"/>
      <c r="RA51" s="19"/>
      <c r="RB51" s="19"/>
      <c r="RC51" s="19"/>
      <c r="RD51" s="19"/>
      <c r="RE51" s="19"/>
      <c r="RF51" s="19"/>
      <c r="RG51" s="19"/>
      <c r="RH51" s="19"/>
      <c r="RI51" s="19"/>
      <c r="RJ51" s="19"/>
      <c r="RK51" s="19"/>
      <c r="RL51" s="19"/>
      <c r="RM51" s="19"/>
      <c r="RN51" s="19" t="s">
        <v>2890</v>
      </c>
      <c r="RO51" s="19"/>
      <c r="RP51" s="19"/>
      <c r="RQ51" s="19"/>
      <c r="RR51" s="19"/>
      <c r="RS51" s="19"/>
      <c r="RT51" s="19"/>
      <c r="RU51" s="19"/>
      <c r="RV51" s="19"/>
      <c r="RW51" s="19"/>
      <c r="RX51" s="19" t="s">
        <v>2891</v>
      </c>
      <c r="RY51" s="19"/>
      <c r="RZ51" s="19"/>
      <c r="SA51" s="19"/>
      <c r="SB51" s="19"/>
      <c r="SC51" s="19"/>
      <c r="SD51" s="19"/>
      <c r="SE51" s="19"/>
      <c r="SF51" s="19"/>
      <c r="SG51" s="19"/>
      <c r="SH51" s="19"/>
      <c r="SI51" s="19"/>
      <c r="SJ51" s="19"/>
      <c r="SK51" s="19"/>
      <c r="SL51" s="19"/>
      <c r="SM51" s="19"/>
      <c r="SN51" s="19"/>
      <c r="SO51" s="19"/>
      <c r="SP51" s="19"/>
      <c r="SQ51" s="19"/>
      <c r="SR51" s="19"/>
      <c r="SS51" s="19"/>
      <c r="ST51" s="19"/>
      <c r="SU51" s="19"/>
      <c r="SV51" s="19"/>
      <c r="SW51" s="19"/>
      <c r="SX51" s="19"/>
      <c r="SY51" s="19"/>
      <c r="SZ51" s="19"/>
      <c r="TA51" s="19"/>
      <c r="TB51" s="19"/>
      <c r="TC51" s="19"/>
      <c r="TD51" s="19"/>
      <c r="TE51" s="19"/>
      <c r="TF51" s="19"/>
      <c r="TG51" s="19"/>
      <c r="TH51" s="19"/>
      <c r="TI51" s="19"/>
      <c r="TJ51" s="19"/>
      <c r="TK51" s="19"/>
    </row>
    <row r="52" spans="1:531" s="122" customFormat="1">
      <c r="A52" s="19"/>
      <c r="B52" s="19" t="s">
        <v>2930</v>
      </c>
      <c r="C52" s="19" t="s">
        <v>2931</v>
      </c>
      <c r="D52" s="19"/>
      <c r="E52" s="19"/>
      <c r="F52" s="19"/>
      <c r="G52" s="19"/>
      <c r="H52" s="19"/>
      <c r="I52" s="19"/>
      <c r="J52" s="19"/>
      <c r="K52" s="19"/>
      <c r="L52" s="19"/>
      <c r="M52" s="19" t="s">
        <v>2894</v>
      </c>
      <c r="N52" s="19"/>
      <c r="O52" s="19"/>
      <c r="P52" s="19"/>
      <c r="Q52" s="19"/>
      <c r="R52" s="19"/>
      <c r="S52" s="19"/>
      <c r="T52" s="19"/>
      <c r="U52" s="19"/>
      <c r="V52" s="19" t="s">
        <v>2895</v>
      </c>
      <c r="W52" s="19" t="s">
        <v>2896</v>
      </c>
      <c r="X52" s="19"/>
      <c r="Y52" s="19"/>
      <c r="Z52" s="19"/>
      <c r="AA52" s="19"/>
      <c r="AB52" s="19"/>
      <c r="AC52" s="19"/>
      <c r="AD52" s="19"/>
      <c r="AE52" s="19"/>
      <c r="AF52" s="19"/>
      <c r="AG52" s="19"/>
      <c r="AH52" s="19"/>
      <c r="AI52" s="19"/>
      <c r="AJ52" s="19"/>
      <c r="AK52" s="19"/>
      <c r="AL52" s="19"/>
      <c r="AM52" s="19"/>
      <c r="AN52" s="19"/>
      <c r="AO52" s="19" t="s">
        <v>2897</v>
      </c>
      <c r="AP52" s="19"/>
      <c r="AQ52" s="19"/>
      <c r="AR52" s="19"/>
      <c r="AS52" s="19"/>
      <c r="AT52" s="19"/>
      <c r="AU52" s="19"/>
      <c r="AV52" s="19"/>
      <c r="AW52" s="19"/>
      <c r="AX52" s="19" t="s">
        <v>2898</v>
      </c>
      <c r="AY52" s="19"/>
      <c r="AZ52" s="19"/>
      <c r="BA52" s="19"/>
      <c r="BB52" s="19"/>
      <c r="BC52" s="19"/>
      <c r="BD52" s="19"/>
      <c r="BE52" s="19" t="s">
        <v>2899</v>
      </c>
      <c r="BF52" s="19"/>
      <c r="BG52" s="19"/>
      <c r="BH52" s="19"/>
      <c r="BI52" s="19"/>
      <c r="BJ52" s="19"/>
      <c r="BK52" s="19"/>
      <c r="BL52" s="19"/>
      <c r="BM52" s="19"/>
      <c r="BN52" s="19" t="s">
        <v>2900</v>
      </c>
      <c r="BO52" s="19"/>
      <c r="BP52" s="19"/>
      <c r="BQ52" s="19" t="s">
        <v>2901</v>
      </c>
      <c r="BR52" s="19" t="s">
        <v>2902</v>
      </c>
      <c r="BS52" s="19" t="s">
        <v>2903</v>
      </c>
      <c r="BT52" s="19"/>
      <c r="BU52" s="19" t="s">
        <v>2904</v>
      </c>
      <c r="BV52" s="19" t="s">
        <v>2905</v>
      </c>
      <c r="BW52" s="19"/>
      <c r="BX52" s="19"/>
      <c r="BY52" s="19" t="s">
        <v>2906</v>
      </c>
      <c r="BZ52" s="19"/>
      <c r="CA52" s="19"/>
      <c r="CB52" s="19"/>
      <c r="CC52" s="19"/>
      <c r="CD52" s="19"/>
      <c r="CE52" s="19"/>
      <c r="CF52" s="19"/>
      <c r="CG52" s="19"/>
      <c r="CH52" s="19"/>
      <c r="CI52" s="19"/>
      <c r="CJ52" s="19"/>
      <c r="CK52" s="19"/>
      <c r="CL52" s="19"/>
      <c r="CM52" s="19"/>
      <c r="CN52" s="19"/>
      <c r="CO52" s="19"/>
      <c r="CP52" s="19"/>
      <c r="CQ52" s="19"/>
      <c r="CR52" s="19"/>
      <c r="CS52" s="19"/>
      <c r="CT52" s="19"/>
      <c r="CU52" s="19"/>
      <c r="CV52" s="19" t="s">
        <v>2907</v>
      </c>
      <c r="CW52" s="19" t="s">
        <v>2908</v>
      </c>
      <c r="CX52" s="19"/>
      <c r="CY52" s="19"/>
      <c r="CZ52" s="19" t="s">
        <v>2909</v>
      </c>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t="s">
        <v>2910</v>
      </c>
      <c r="EE52" s="19"/>
      <c r="EF52" s="19"/>
      <c r="EG52" s="19" t="s">
        <v>2911</v>
      </c>
      <c r="EH52" s="19"/>
      <c r="EI52" s="19"/>
      <c r="EJ52" s="19"/>
      <c r="EK52" s="19"/>
      <c r="EL52" s="19"/>
      <c r="EM52" s="19"/>
      <c r="EN52" s="19"/>
      <c r="EO52" s="19"/>
      <c r="EP52" s="19" t="s">
        <v>2912</v>
      </c>
      <c r="EQ52" s="19"/>
      <c r="ER52" s="19"/>
      <c r="ES52" s="19"/>
      <c r="ET52" s="19"/>
      <c r="EU52" s="19"/>
      <c r="EV52" s="19"/>
      <c r="EW52" s="19"/>
      <c r="EX52" s="19"/>
      <c r="EY52" s="19"/>
      <c r="EZ52" s="19"/>
      <c r="FA52" s="19"/>
      <c r="FB52" s="19"/>
      <c r="FC52" s="19" t="s">
        <v>2913</v>
      </c>
      <c r="FD52" s="19"/>
      <c r="FE52" s="19"/>
      <c r="FF52" s="19"/>
      <c r="FG52" s="19"/>
      <c r="FH52" s="19"/>
      <c r="FI52" s="19"/>
      <c r="FJ52" s="19"/>
      <c r="FK52" s="19"/>
      <c r="FL52" s="19"/>
      <c r="FM52" s="19"/>
      <c r="FN52" s="19"/>
      <c r="FO52" s="19" t="s">
        <v>2914</v>
      </c>
      <c r="FP52" s="19"/>
      <c r="FQ52" s="19"/>
      <c r="FR52" s="19"/>
      <c r="FS52" s="19"/>
      <c r="FT52" s="19"/>
      <c r="FU52" s="19"/>
      <c r="FV52" s="19"/>
      <c r="FW52" s="19"/>
      <c r="FX52" s="19"/>
      <c r="FY52" s="19"/>
      <c r="FZ52" s="19"/>
      <c r="GA52" s="19"/>
      <c r="GB52" s="19" t="s">
        <v>2915</v>
      </c>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t="s">
        <v>2916</v>
      </c>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19"/>
      <c r="IP52" s="19"/>
      <c r="IQ52" s="19"/>
      <c r="IR52" s="19"/>
      <c r="IS52" s="19"/>
      <c r="IT52" s="19"/>
      <c r="IU52" s="19"/>
      <c r="IV52" s="19" t="s">
        <v>2917</v>
      </c>
      <c r="IW52" s="19"/>
      <c r="IX52" s="19"/>
      <c r="IY52" s="19"/>
      <c r="IZ52" s="19"/>
      <c r="JA52" s="19"/>
      <c r="JB52" s="19"/>
      <c r="JC52" s="19"/>
      <c r="JD52" s="19"/>
      <c r="JE52" s="19"/>
      <c r="JF52" s="19"/>
      <c r="JG52" s="19"/>
      <c r="JH52" s="19"/>
      <c r="JI52" s="19"/>
      <c r="JJ52" s="19"/>
      <c r="JK52" s="19"/>
      <c r="JL52" s="19"/>
      <c r="JM52" s="19"/>
      <c r="JN52" s="19"/>
      <c r="JO52" s="19"/>
      <c r="JP52" s="19"/>
      <c r="JQ52" s="19"/>
      <c r="JR52" s="19"/>
      <c r="JS52" s="19"/>
      <c r="JT52" s="19"/>
      <c r="JU52" s="19"/>
      <c r="JV52" s="19"/>
      <c r="JW52" s="19"/>
      <c r="JX52" s="19"/>
      <c r="JY52" s="19"/>
      <c r="JZ52" s="19"/>
      <c r="KA52" s="19"/>
      <c r="KB52" s="19"/>
      <c r="KC52" s="19"/>
      <c r="KD52" s="19"/>
      <c r="KE52" s="19"/>
      <c r="KF52" s="19"/>
      <c r="KG52" s="19"/>
      <c r="KH52" s="19"/>
      <c r="KI52" s="19" t="s">
        <v>2918</v>
      </c>
      <c r="KJ52" s="19" t="s">
        <v>2919</v>
      </c>
      <c r="KK52" s="19"/>
      <c r="KL52" s="19"/>
      <c r="KM52" s="19"/>
      <c r="KN52" s="19"/>
      <c r="KO52" s="19"/>
      <c r="KP52" s="19"/>
      <c r="KQ52" s="19"/>
      <c r="KR52" s="19"/>
      <c r="KS52" s="19"/>
      <c r="KT52" s="19"/>
      <c r="KU52" s="19"/>
      <c r="KV52" s="19"/>
      <c r="KW52" s="19"/>
      <c r="KX52" s="19"/>
      <c r="KY52" s="19"/>
      <c r="KZ52" s="19"/>
      <c r="LA52" s="19" t="s">
        <v>2920</v>
      </c>
      <c r="LB52" s="19"/>
      <c r="LC52" s="19"/>
      <c r="LD52" s="19"/>
      <c r="LE52" s="19"/>
      <c r="LF52" s="19"/>
      <c r="LG52" s="19"/>
      <c r="LH52" s="19"/>
      <c r="LI52" s="19"/>
      <c r="LJ52" s="19"/>
      <c r="LK52" s="19"/>
      <c r="LL52" s="19"/>
      <c r="LM52" s="19"/>
      <c r="LN52" s="19"/>
      <c r="LO52" s="19"/>
      <c r="LP52" s="19"/>
      <c r="LQ52" s="19"/>
      <c r="LR52" s="19" t="s">
        <v>2921</v>
      </c>
      <c r="LS52" s="19"/>
      <c r="LT52" s="19"/>
      <c r="LU52" s="19"/>
      <c r="LV52" s="19"/>
      <c r="LW52" s="19"/>
      <c r="LX52" s="19"/>
      <c r="LY52" s="19"/>
      <c r="LZ52" s="19"/>
      <c r="MA52" s="19"/>
      <c r="MB52" s="19"/>
      <c r="MC52" s="19"/>
      <c r="MD52" s="19"/>
      <c r="ME52" s="19"/>
      <c r="MF52" s="19" t="s">
        <v>2922</v>
      </c>
      <c r="MG52" s="19"/>
      <c r="MH52" s="19"/>
      <c r="MI52" s="19"/>
      <c r="MJ52" s="19"/>
      <c r="MK52" s="19"/>
      <c r="ML52" s="19"/>
      <c r="MM52" s="19"/>
      <c r="MN52" s="19"/>
      <c r="MO52" s="19"/>
      <c r="MP52" s="19"/>
      <c r="MQ52" s="19"/>
      <c r="MR52" s="19"/>
      <c r="MS52" s="19"/>
      <c r="MT52" s="19"/>
      <c r="MU52" s="19"/>
      <c r="MV52" s="19"/>
      <c r="MW52" s="19"/>
      <c r="MX52" s="19"/>
      <c r="MY52" s="19"/>
      <c r="MZ52" s="19" t="s">
        <v>2923</v>
      </c>
      <c r="NA52" s="19"/>
      <c r="NB52" s="19"/>
      <c r="NC52" s="19"/>
      <c r="ND52" s="19"/>
      <c r="NE52" s="19"/>
      <c r="NF52" s="19"/>
      <c r="NG52" s="19"/>
      <c r="NH52" s="19"/>
      <c r="NI52" s="19"/>
      <c r="NJ52" s="19"/>
      <c r="NK52" s="19"/>
      <c r="NL52" s="19"/>
      <c r="NM52" s="19"/>
      <c r="NN52" s="19"/>
      <c r="NO52" s="19"/>
      <c r="NP52" s="19"/>
      <c r="NQ52" s="19"/>
      <c r="NR52" s="19"/>
      <c r="NS52" s="19"/>
      <c r="NT52" s="19"/>
      <c r="NU52" s="19"/>
      <c r="NV52" s="19"/>
      <c r="NW52" s="19"/>
      <c r="NX52" s="19"/>
      <c r="NY52" s="19"/>
      <c r="NZ52" s="19"/>
      <c r="OA52" s="19"/>
      <c r="OB52" s="19"/>
      <c r="OC52" s="19"/>
      <c r="OD52" s="19"/>
      <c r="OE52" s="19"/>
      <c r="OF52" s="19"/>
      <c r="OG52" s="19"/>
      <c r="OH52" s="19"/>
      <c r="OI52" s="19"/>
      <c r="OJ52" s="19"/>
      <c r="OK52" s="19"/>
      <c r="OL52" s="19"/>
      <c r="OM52" s="19"/>
      <c r="ON52" s="19"/>
      <c r="OO52" s="19"/>
      <c r="OP52" s="19"/>
      <c r="OQ52" s="19"/>
      <c r="OR52" s="19"/>
      <c r="OS52" s="19"/>
      <c r="OT52" s="19"/>
      <c r="OU52" s="19"/>
      <c r="OV52" s="19"/>
      <c r="OW52" s="19"/>
      <c r="OX52" s="19"/>
      <c r="OY52" s="19"/>
      <c r="OZ52" s="19"/>
      <c r="PA52" s="19"/>
      <c r="PB52" s="19"/>
      <c r="PC52" s="19"/>
      <c r="PD52" s="19"/>
      <c r="PE52" s="19"/>
      <c r="PF52" s="19"/>
      <c r="PG52" s="19"/>
      <c r="PH52" s="19"/>
      <c r="PI52" s="19"/>
      <c r="PJ52" s="19"/>
      <c r="PK52" s="19"/>
      <c r="PL52" s="19"/>
      <c r="PM52" s="19"/>
      <c r="PN52" s="19"/>
      <c r="PO52" s="19"/>
      <c r="PP52" s="19"/>
      <c r="PQ52" s="19"/>
      <c r="PR52" s="19"/>
      <c r="PS52" s="19"/>
      <c r="PT52" s="19"/>
      <c r="PU52" s="19"/>
      <c r="PV52" s="19"/>
      <c r="PW52" s="19"/>
      <c r="PX52" s="19"/>
      <c r="PY52" s="19"/>
      <c r="PZ52" s="19"/>
      <c r="QA52" s="19"/>
      <c r="QB52" s="19"/>
      <c r="QC52" s="19"/>
      <c r="QD52" s="19"/>
      <c r="QE52" s="19" t="s">
        <v>2924</v>
      </c>
      <c r="QF52" s="19"/>
      <c r="QG52" s="19"/>
      <c r="QH52" s="19" t="s">
        <v>2925</v>
      </c>
      <c r="QI52" s="19"/>
      <c r="QJ52" s="19"/>
      <c r="QK52" s="19"/>
      <c r="QL52" s="19"/>
      <c r="QM52" s="19"/>
      <c r="QN52" s="19"/>
      <c r="QO52" s="19"/>
      <c r="QP52" s="19"/>
      <c r="QQ52" s="19"/>
      <c r="QR52" s="19"/>
      <c r="QS52" s="19"/>
      <c r="QT52" s="19" t="s">
        <v>2926</v>
      </c>
      <c r="QU52" s="19"/>
      <c r="QV52" s="19"/>
      <c r="QW52" s="19" t="s">
        <v>2927</v>
      </c>
      <c r="QX52" s="19"/>
      <c r="QY52" s="19"/>
      <c r="QZ52" s="19"/>
      <c r="RA52" s="19"/>
      <c r="RB52" s="19"/>
      <c r="RC52" s="19"/>
      <c r="RD52" s="19"/>
      <c r="RE52" s="19"/>
      <c r="RF52" s="19"/>
      <c r="RG52" s="19"/>
      <c r="RH52" s="19"/>
      <c r="RI52" s="19"/>
      <c r="RJ52" s="19"/>
      <c r="RK52" s="19"/>
      <c r="RL52" s="19"/>
      <c r="RM52" s="19"/>
      <c r="RN52" s="19" t="s">
        <v>2928</v>
      </c>
      <c r="RO52" s="19"/>
      <c r="RP52" s="19"/>
      <c r="RQ52" s="19"/>
      <c r="RR52" s="19"/>
      <c r="RS52" s="19"/>
      <c r="RT52" s="19"/>
      <c r="RU52" s="19"/>
      <c r="RV52" s="19"/>
      <c r="RW52" s="19"/>
      <c r="RX52" s="19" t="s">
        <v>2929</v>
      </c>
      <c r="RY52" s="19"/>
      <c r="RZ52" s="19"/>
      <c r="SA52" s="19"/>
      <c r="SB52" s="19"/>
      <c r="SC52" s="19"/>
      <c r="SD52" s="19"/>
      <c r="SE52" s="19"/>
      <c r="SF52" s="19"/>
      <c r="SG52" s="19"/>
      <c r="SH52" s="19"/>
      <c r="SI52" s="19"/>
      <c r="SJ52" s="19"/>
      <c r="SK52" s="19"/>
      <c r="SL52" s="19"/>
      <c r="SM52" s="19"/>
      <c r="SN52" s="19"/>
      <c r="SO52" s="19"/>
      <c r="SP52" s="19"/>
      <c r="SQ52" s="19"/>
      <c r="SR52" s="19"/>
      <c r="SS52" s="19"/>
      <c r="ST52" s="19"/>
      <c r="SU52" s="19"/>
      <c r="SV52" s="19"/>
      <c r="SW52" s="19"/>
      <c r="SX52" s="19"/>
      <c r="SY52" s="19"/>
      <c r="SZ52" s="19"/>
      <c r="TA52" s="19"/>
      <c r="TB52" s="19"/>
      <c r="TC52" s="19"/>
      <c r="TD52" s="19"/>
      <c r="TE52" s="19"/>
      <c r="TF52" s="19"/>
      <c r="TG52" s="19"/>
      <c r="TH52" s="19"/>
      <c r="TI52" s="19"/>
      <c r="TJ52" s="19"/>
      <c r="TK52" s="19"/>
    </row>
    <row r="53" spans="1:531" s="122" customFormat="1">
      <c r="A53" s="19"/>
      <c r="B53" s="19" t="s">
        <v>2953</v>
      </c>
      <c r="C53" s="19"/>
      <c r="D53" s="19"/>
      <c r="E53" s="19"/>
      <c r="F53" s="19"/>
      <c r="G53" s="19"/>
      <c r="H53" s="19"/>
      <c r="I53" s="19"/>
      <c r="J53" s="19"/>
      <c r="K53" s="19"/>
      <c r="L53" s="19"/>
      <c r="M53" s="19" t="s">
        <v>2932</v>
      </c>
      <c r="N53" s="19"/>
      <c r="O53" s="19"/>
      <c r="P53" s="19"/>
      <c r="Q53" s="19"/>
      <c r="R53" s="19"/>
      <c r="S53" s="19"/>
      <c r="T53" s="19"/>
      <c r="U53" s="19"/>
      <c r="V53" s="19" t="s">
        <v>2160</v>
      </c>
      <c r="W53" s="19" t="s">
        <v>2933</v>
      </c>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t="s">
        <v>2934</v>
      </c>
      <c r="BF53" s="19"/>
      <c r="BG53" s="19"/>
      <c r="BH53" s="19"/>
      <c r="BI53" s="19"/>
      <c r="BJ53" s="19"/>
      <c r="BK53" s="19"/>
      <c r="BL53" s="19"/>
      <c r="BM53" s="19"/>
      <c r="BN53" s="19" t="s">
        <v>2935</v>
      </c>
      <c r="BO53" s="19"/>
      <c r="BP53" s="19"/>
      <c r="BQ53" s="19" t="s">
        <v>2936</v>
      </c>
      <c r="BR53" s="19" t="s">
        <v>2937</v>
      </c>
      <c r="BS53" s="19" t="s">
        <v>2938</v>
      </c>
      <c r="BT53" s="19"/>
      <c r="BU53" s="19"/>
      <c r="BV53" s="19" t="s">
        <v>2939</v>
      </c>
      <c r="BW53" s="19"/>
      <c r="BX53" s="19"/>
      <c r="BY53" s="19" t="s">
        <v>2940</v>
      </c>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t="s">
        <v>2941</v>
      </c>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t="s">
        <v>2942</v>
      </c>
      <c r="EE53" s="19"/>
      <c r="EF53" s="19"/>
      <c r="EG53" s="19" t="s">
        <v>2943</v>
      </c>
      <c r="EH53" s="19"/>
      <c r="EI53" s="19"/>
      <c r="EJ53" s="19"/>
      <c r="EK53" s="19"/>
      <c r="EL53" s="19"/>
      <c r="EM53" s="19"/>
      <c r="EN53" s="19"/>
      <c r="EO53" s="19"/>
      <c r="EP53" s="19" t="s">
        <v>2944</v>
      </c>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t="s">
        <v>2945</v>
      </c>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t="s">
        <v>2946</v>
      </c>
      <c r="HQ53" s="19"/>
      <c r="HR53" s="19"/>
      <c r="HS53" s="19"/>
      <c r="HT53" s="19"/>
      <c r="HU53" s="19"/>
      <c r="HV53" s="19"/>
      <c r="HW53" s="19"/>
      <c r="HX53" s="19"/>
      <c r="HY53" s="19"/>
      <c r="HZ53" s="19"/>
      <c r="IA53" s="19"/>
      <c r="IB53" s="19"/>
      <c r="IC53" s="19"/>
      <c r="ID53" s="19"/>
      <c r="IE53" s="19"/>
      <c r="IF53" s="19"/>
      <c r="IG53" s="19"/>
      <c r="IH53" s="19"/>
      <c r="II53" s="19"/>
      <c r="IJ53" s="19"/>
      <c r="IK53" s="19"/>
      <c r="IL53" s="19"/>
      <c r="IM53" s="19"/>
      <c r="IN53" s="19"/>
      <c r="IO53" s="19"/>
      <c r="IP53" s="19"/>
      <c r="IQ53" s="19"/>
      <c r="IR53" s="19"/>
      <c r="IS53" s="19"/>
      <c r="IT53" s="19"/>
      <c r="IU53" s="19"/>
      <c r="IV53" s="19" t="s">
        <v>2947</v>
      </c>
      <c r="IW53" s="19"/>
      <c r="IX53" s="19"/>
      <c r="IY53" s="19"/>
      <c r="IZ53" s="19"/>
      <c r="JA53" s="19"/>
      <c r="JB53" s="19"/>
      <c r="JC53" s="19"/>
      <c r="JD53" s="19"/>
      <c r="JE53" s="19"/>
      <c r="JF53" s="19"/>
      <c r="JG53" s="19"/>
      <c r="JH53" s="19"/>
      <c r="JI53" s="19"/>
      <c r="JJ53" s="19"/>
      <c r="JK53" s="19"/>
      <c r="JL53" s="19"/>
      <c r="JM53" s="19"/>
      <c r="JN53" s="19"/>
      <c r="JO53" s="19"/>
      <c r="JP53" s="19"/>
      <c r="JQ53" s="19"/>
      <c r="JR53" s="19"/>
      <c r="JS53" s="19"/>
      <c r="JT53" s="19"/>
      <c r="JU53" s="19"/>
      <c r="JV53" s="19"/>
      <c r="JW53" s="19"/>
      <c r="JX53" s="19"/>
      <c r="JY53" s="19"/>
      <c r="JZ53" s="19"/>
      <c r="KA53" s="19"/>
      <c r="KB53" s="19"/>
      <c r="KC53" s="19"/>
      <c r="KD53" s="19"/>
      <c r="KE53" s="19"/>
      <c r="KF53" s="19"/>
      <c r="KG53" s="19"/>
      <c r="KH53" s="19"/>
      <c r="KI53" s="19"/>
      <c r="KJ53" s="19" t="s">
        <v>2948</v>
      </c>
      <c r="KK53" s="19"/>
      <c r="KL53" s="19"/>
      <c r="KM53" s="19"/>
      <c r="KN53" s="19"/>
      <c r="KO53" s="19"/>
      <c r="KP53" s="19"/>
      <c r="KQ53" s="19"/>
      <c r="KR53" s="19"/>
      <c r="KS53" s="19"/>
      <c r="KT53" s="19"/>
      <c r="KU53" s="19"/>
      <c r="KV53" s="19"/>
      <c r="KW53" s="19"/>
      <c r="KX53" s="19"/>
      <c r="KY53" s="19"/>
      <c r="KZ53" s="19"/>
      <c r="LA53" s="98" t="s">
        <v>4372</v>
      </c>
      <c r="LB53" s="19"/>
      <c r="LC53" s="19"/>
      <c r="LD53" s="19"/>
      <c r="LE53" s="19"/>
      <c r="LF53" s="19"/>
      <c r="LG53" s="19"/>
      <c r="LH53" s="19"/>
      <c r="LI53" s="19"/>
      <c r="LJ53" s="19"/>
      <c r="LK53" s="19"/>
      <c r="LL53" s="19"/>
      <c r="LM53" s="19"/>
      <c r="LN53" s="19"/>
      <c r="LO53" s="19"/>
      <c r="LP53" s="19"/>
      <c r="LQ53" s="19"/>
      <c r="LR53" s="19" t="s">
        <v>2949</v>
      </c>
      <c r="LS53" s="19"/>
      <c r="LT53" s="19"/>
      <c r="LU53" s="19"/>
      <c r="LV53" s="19"/>
      <c r="LW53" s="19"/>
      <c r="LX53" s="19"/>
      <c r="LY53" s="19"/>
      <c r="LZ53" s="19"/>
      <c r="MA53" s="19"/>
      <c r="MB53" s="19"/>
      <c r="MC53" s="19"/>
      <c r="MD53" s="19"/>
      <c r="ME53" s="19"/>
      <c r="MF53" s="19" t="s">
        <v>2950</v>
      </c>
      <c r="MG53" s="19"/>
      <c r="MH53" s="19"/>
      <c r="MI53" s="19"/>
      <c r="MJ53" s="19"/>
      <c r="MK53" s="19"/>
      <c r="ML53" s="19"/>
      <c r="MM53" s="19"/>
      <c r="MN53" s="19"/>
      <c r="MO53" s="19"/>
      <c r="MP53" s="19"/>
      <c r="MQ53" s="19"/>
      <c r="MR53" s="19"/>
      <c r="MS53" s="19"/>
      <c r="MT53" s="19"/>
      <c r="MU53" s="19"/>
      <c r="MV53" s="19"/>
      <c r="MW53" s="19"/>
      <c r="MX53" s="19"/>
      <c r="MY53" s="19"/>
      <c r="MZ53" s="19" t="s">
        <v>2951</v>
      </c>
      <c r="NA53" s="19"/>
      <c r="NB53" s="19"/>
      <c r="NC53" s="19"/>
      <c r="ND53" s="19"/>
      <c r="NE53" s="19"/>
      <c r="NF53" s="19"/>
      <c r="NG53" s="19"/>
      <c r="NH53" s="19"/>
      <c r="NI53" s="19"/>
      <c r="NJ53" s="19"/>
      <c r="NK53" s="19"/>
      <c r="NL53" s="19"/>
      <c r="NM53" s="19"/>
      <c r="NN53" s="19"/>
      <c r="NO53" s="19"/>
      <c r="NP53" s="19"/>
      <c r="NQ53" s="19"/>
      <c r="NR53" s="19"/>
      <c r="NS53" s="19"/>
      <c r="NT53" s="19"/>
      <c r="NU53" s="19"/>
      <c r="NV53" s="19"/>
      <c r="NW53" s="19"/>
      <c r="NX53" s="19"/>
      <c r="NY53" s="19"/>
      <c r="NZ53" s="19"/>
      <c r="OA53" s="19"/>
      <c r="OB53" s="19"/>
      <c r="OC53" s="19"/>
      <c r="OD53" s="19"/>
      <c r="OE53" s="19"/>
      <c r="OF53" s="19"/>
      <c r="OG53" s="19"/>
      <c r="OH53" s="19"/>
      <c r="OI53" s="19"/>
      <c r="OJ53" s="19"/>
      <c r="OK53" s="19"/>
      <c r="OL53" s="19"/>
      <c r="OM53" s="19"/>
      <c r="ON53" s="19"/>
      <c r="OO53" s="19"/>
      <c r="OP53" s="19"/>
      <c r="OQ53" s="19"/>
      <c r="OR53" s="19"/>
      <c r="OS53" s="19"/>
      <c r="OT53" s="19"/>
      <c r="OU53" s="19"/>
      <c r="OV53" s="19"/>
      <c r="OW53" s="19"/>
      <c r="OX53" s="19"/>
      <c r="OY53" s="19"/>
      <c r="OZ53" s="19"/>
      <c r="PA53" s="19"/>
      <c r="PB53" s="19"/>
      <c r="PC53" s="19"/>
      <c r="PD53" s="19"/>
      <c r="PE53" s="19"/>
      <c r="PF53" s="19"/>
      <c r="PG53" s="19"/>
      <c r="PH53" s="19"/>
      <c r="PI53" s="19"/>
      <c r="PJ53" s="19"/>
      <c r="PK53" s="19"/>
      <c r="PL53" s="19"/>
      <c r="PM53" s="19"/>
      <c r="PN53" s="19"/>
      <c r="PO53" s="19"/>
      <c r="PP53" s="19"/>
      <c r="PQ53" s="19"/>
      <c r="PR53" s="19"/>
      <c r="PS53" s="19"/>
      <c r="PT53" s="19"/>
      <c r="PU53" s="19"/>
      <c r="PV53" s="19"/>
      <c r="PW53" s="19"/>
      <c r="PX53" s="19"/>
      <c r="PY53" s="19"/>
      <c r="PZ53" s="19"/>
      <c r="QA53" s="19"/>
      <c r="QB53" s="19"/>
      <c r="QC53" s="19"/>
      <c r="QD53" s="19"/>
      <c r="QE53" s="19" t="s">
        <v>2952</v>
      </c>
      <c r="QF53" s="19"/>
      <c r="QG53" s="19"/>
      <c r="QH53" s="19"/>
      <c r="QI53" s="19"/>
      <c r="QJ53" s="19"/>
      <c r="QK53" s="19"/>
      <c r="QL53" s="19"/>
      <c r="QM53" s="19"/>
      <c r="QN53" s="19"/>
      <c r="QO53" s="19"/>
      <c r="QP53" s="19"/>
      <c r="QQ53" s="19"/>
      <c r="QR53" s="19"/>
      <c r="QS53" s="19"/>
      <c r="QT53" s="19"/>
      <c r="QU53" s="19"/>
      <c r="QV53" s="19"/>
      <c r="QW53" s="19"/>
      <c r="QX53" s="19"/>
      <c r="QY53" s="19"/>
      <c r="QZ53" s="19"/>
      <c r="RA53" s="19"/>
      <c r="RB53" s="19"/>
      <c r="RC53" s="19"/>
      <c r="RD53" s="19"/>
      <c r="RE53" s="19"/>
      <c r="RF53" s="19"/>
      <c r="RG53" s="19"/>
      <c r="RH53" s="19"/>
      <c r="RI53" s="19"/>
      <c r="RJ53" s="19"/>
      <c r="RK53" s="19"/>
      <c r="RL53" s="19"/>
      <c r="RM53" s="19"/>
      <c r="RN53" s="19"/>
      <c r="RO53" s="19"/>
      <c r="RP53" s="19"/>
      <c r="RQ53" s="19"/>
      <c r="RR53" s="19"/>
      <c r="RS53" s="19"/>
      <c r="RT53" s="19"/>
      <c r="RU53" s="19"/>
      <c r="RV53" s="19"/>
      <c r="RW53" s="19"/>
      <c r="RX53" s="19"/>
      <c r="RY53" s="19"/>
      <c r="RZ53" s="19"/>
      <c r="SA53" s="19"/>
      <c r="SB53" s="19"/>
      <c r="SC53" s="19"/>
      <c r="SD53" s="19"/>
      <c r="SE53" s="19"/>
      <c r="SF53" s="19"/>
      <c r="SG53" s="19"/>
      <c r="SH53" s="19"/>
      <c r="SI53" s="19"/>
      <c r="SJ53" s="19"/>
      <c r="SK53" s="19"/>
      <c r="SL53" s="19"/>
      <c r="SM53" s="19"/>
      <c r="SN53" s="19"/>
      <c r="SO53" s="19"/>
      <c r="SP53" s="19"/>
      <c r="SQ53" s="19"/>
      <c r="SR53" s="19"/>
      <c r="SS53" s="19"/>
      <c r="ST53" s="19"/>
      <c r="SU53" s="19"/>
      <c r="SV53" s="19"/>
      <c r="SW53" s="19"/>
      <c r="SX53" s="19"/>
      <c r="SY53" s="19"/>
      <c r="SZ53" s="19"/>
      <c r="TA53" s="19"/>
      <c r="TB53" s="19"/>
      <c r="TC53" s="19"/>
      <c r="TD53" s="19"/>
      <c r="TE53" s="19"/>
      <c r="TF53" s="19"/>
      <c r="TG53" s="19"/>
      <c r="TH53" s="19"/>
      <c r="TI53" s="19"/>
      <c r="TJ53" s="19"/>
      <c r="TK53" s="19"/>
    </row>
    <row r="54" spans="1:531" s="122" customFormat="1">
      <c r="A54" s="19"/>
      <c r="B54" s="19"/>
      <c r="C54" s="19"/>
      <c r="D54" s="19"/>
      <c r="E54" s="19"/>
      <c r="F54" s="19"/>
      <c r="G54" s="19"/>
      <c r="H54" s="19"/>
      <c r="I54" s="19"/>
      <c r="J54" s="19"/>
      <c r="K54" s="19"/>
      <c r="L54" s="19"/>
      <c r="M54" s="19" t="s">
        <v>2954</v>
      </c>
      <c r="N54" s="19"/>
      <c r="O54" s="19"/>
      <c r="P54" s="19"/>
      <c r="Q54" s="19"/>
      <c r="R54" s="19"/>
      <c r="S54" s="19"/>
      <c r="T54" s="19"/>
      <c r="U54" s="19"/>
      <c r="V54" s="98" t="s">
        <v>4348</v>
      </c>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t="s">
        <v>2955</v>
      </c>
      <c r="BF54" s="19"/>
      <c r="BG54" s="19"/>
      <c r="BH54" s="19"/>
      <c r="BI54" s="19"/>
      <c r="BJ54" s="19"/>
      <c r="BK54" s="19"/>
      <c r="BL54" s="19"/>
      <c r="BM54" s="19"/>
      <c r="BN54" s="19" t="s">
        <v>2956</v>
      </c>
      <c r="BO54" s="19"/>
      <c r="BP54" s="19"/>
      <c r="BQ54" s="19"/>
      <c r="BR54" s="19" t="s">
        <v>2957</v>
      </c>
      <c r="BS54" s="19" t="s">
        <v>2958</v>
      </c>
      <c r="BT54" s="19"/>
      <c r="BU54" s="19"/>
      <c r="BV54" s="19" t="s">
        <v>2959</v>
      </c>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t="s">
        <v>2960</v>
      </c>
      <c r="EH54" s="19"/>
      <c r="EI54" s="19"/>
      <c r="EJ54" s="19"/>
      <c r="EK54" s="19"/>
      <c r="EL54" s="19"/>
      <c r="EM54" s="19"/>
      <c r="EN54" s="19"/>
      <c r="EO54" s="19"/>
      <c r="EP54" s="19" t="s">
        <v>2961</v>
      </c>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t="s">
        <v>2962</v>
      </c>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c r="JA54" s="19"/>
      <c r="JB54" s="19"/>
      <c r="JC54" s="19"/>
      <c r="JD54" s="19"/>
      <c r="JE54" s="19"/>
      <c r="JF54" s="19"/>
      <c r="JG54" s="19"/>
      <c r="JH54" s="19"/>
      <c r="JI54" s="19"/>
      <c r="JJ54" s="19"/>
      <c r="JK54" s="19"/>
      <c r="JL54" s="19"/>
      <c r="JM54" s="19"/>
      <c r="JN54" s="19"/>
      <c r="JO54" s="19"/>
      <c r="JP54" s="19"/>
      <c r="JQ54" s="19"/>
      <c r="JR54" s="19"/>
      <c r="JS54" s="19"/>
      <c r="JT54" s="19"/>
      <c r="JU54" s="19"/>
      <c r="JV54" s="19"/>
      <c r="JW54" s="19"/>
      <c r="JX54" s="19"/>
      <c r="JY54" s="19"/>
      <c r="JZ54" s="19"/>
      <c r="KA54" s="19"/>
      <c r="KB54" s="19"/>
      <c r="KC54" s="19"/>
      <c r="KD54" s="19"/>
      <c r="KE54" s="19"/>
      <c r="KF54" s="19"/>
      <c r="KG54" s="19"/>
      <c r="KH54" s="19"/>
      <c r="KI54" s="19"/>
      <c r="KJ54" s="19"/>
      <c r="KK54" s="19"/>
      <c r="KL54" s="19"/>
      <c r="KM54" s="19"/>
      <c r="KN54" s="19"/>
      <c r="KO54" s="19"/>
      <c r="KP54" s="19"/>
      <c r="KQ54" s="19"/>
      <c r="KR54" s="19"/>
      <c r="KS54" s="19"/>
      <c r="KT54" s="19"/>
      <c r="KU54" s="19"/>
      <c r="KV54" s="19"/>
      <c r="KW54" s="19"/>
      <c r="KX54" s="19"/>
      <c r="KY54" s="19"/>
      <c r="KZ54" s="19"/>
      <c r="LA54" s="19" t="s">
        <v>2963</v>
      </c>
      <c r="LB54" s="19"/>
      <c r="LC54" s="19"/>
      <c r="LD54" s="19"/>
      <c r="LE54" s="19"/>
      <c r="LF54" s="19"/>
      <c r="LG54" s="19"/>
      <c r="LH54" s="19"/>
      <c r="LI54" s="19"/>
      <c r="LJ54" s="19"/>
      <c r="LK54" s="19"/>
      <c r="LL54" s="19"/>
      <c r="LM54" s="19"/>
      <c r="LN54" s="19"/>
      <c r="LO54" s="19"/>
      <c r="LP54" s="19"/>
      <c r="LQ54" s="19"/>
      <c r="LR54" s="19" t="s">
        <v>2964</v>
      </c>
      <c r="LS54" s="19"/>
      <c r="LT54" s="19"/>
      <c r="LU54" s="19"/>
      <c r="LV54" s="19"/>
      <c r="LW54" s="19"/>
      <c r="LX54" s="19"/>
      <c r="LY54" s="19"/>
      <c r="LZ54" s="19"/>
      <c r="MA54" s="19"/>
      <c r="MB54" s="19"/>
      <c r="MC54" s="19"/>
      <c r="MD54" s="19"/>
      <c r="ME54" s="19"/>
      <c r="MF54" s="19" t="s">
        <v>2965</v>
      </c>
      <c r="MG54" s="19"/>
      <c r="MH54" s="19"/>
      <c r="MI54" s="19"/>
      <c r="MJ54" s="19"/>
      <c r="MK54" s="19"/>
      <c r="ML54" s="19"/>
      <c r="MM54" s="19"/>
      <c r="MN54" s="19"/>
      <c r="MO54" s="19"/>
      <c r="MP54" s="19"/>
      <c r="MQ54" s="19"/>
      <c r="MR54" s="19"/>
      <c r="MS54" s="19"/>
      <c r="MT54" s="19"/>
      <c r="MU54" s="19"/>
      <c r="MV54" s="19"/>
      <c r="MW54" s="19"/>
      <c r="MX54" s="19"/>
      <c r="MY54" s="19"/>
      <c r="MZ54" s="98" t="s">
        <v>4379</v>
      </c>
      <c r="NA54" s="19"/>
      <c r="NB54" s="19"/>
      <c r="NC54" s="19"/>
      <c r="ND54" s="19"/>
      <c r="NE54" s="19"/>
      <c r="NF54" s="19"/>
      <c r="NG54" s="19"/>
      <c r="NH54" s="19"/>
      <c r="NI54" s="19"/>
      <c r="NJ54" s="19"/>
      <c r="NK54" s="19"/>
      <c r="NL54" s="19"/>
      <c r="NM54" s="19"/>
      <c r="NN54" s="19"/>
      <c r="NO54" s="19"/>
      <c r="NP54" s="19"/>
      <c r="NQ54" s="19"/>
      <c r="NR54" s="19"/>
      <c r="NS54" s="19"/>
      <c r="NT54" s="19"/>
      <c r="NU54" s="19"/>
      <c r="NV54" s="19"/>
      <c r="NW54" s="19"/>
      <c r="NX54" s="19"/>
      <c r="NY54" s="19"/>
      <c r="NZ54" s="19"/>
      <c r="OA54" s="19"/>
      <c r="OB54" s="19"/>
      <c r="OC54" s="19"/>
      <c r="OD54" s="19"/>
      <c r="OE54" s="19"/>
      <c r="OF54" s="19"/>
      <c r="OG54" s="19"/>
      <c r="OH54" s="19"/>
      <c r="OI54" s="19"/>
      <c r="OJ54" s="19"/>
      <c r="OK54" s="19"/>
      <c r="OL54" s="19"/>
      <c r="OM54" s="19"/>
      <c r="ON54" s="19"/>
      <c r="OO54" s="19"/>
      <c r="OP54" s="19"/>
      <c r="OQ54" s="19"/>
      <c r="OR54" s="19"/>
      <c r="OS54" s="19"/>
      <c r="OT54" s="19"/>
      <c r="OU54" s="19"/>
      <c r="OV54" s="19"/>
      <c r="OW54" s="19"/>
      <c r="OX54" s="19"/>
      <c r="OY54" s="19"/>
      <c r="OZ54" s="19"/>
      <c r="PA54" s="19"/>
      <c r="PB54" s="19"/>
      <c r="PC54" s="19"/>
      <c r="PD54" s="19"/>
      <c r="PE54" s="19"/>
      <c r="PF54" s="19"/>
      <c r="PG54" s="19"/>
      <c r="PH54" s="19"/>
      <c r="PI54" s="19"/>
      <c r="PJ54" s="19"/>
      <c r="PK54" s="19"/>
      <c r="PL54" s="19"/>
      <c r="PM54" s="19"/>
      <c r="PN54" s="19"/>
      <c r="PO54" s="19"/>
      <c r="PP54" s="19"/>
      <c r="PQ54" s="19"/>
      <c r="PR54" s="19"/>
      <c r="PS54" s="19"/>
      <c r="PT54" s="19"/>
      <c r="PU54" s="19"/>
      <c r="PV54" s="19"/>
      <c r="PW54" s="19"/>
      <c r="PX54" s="19"/>
      <c r="PY54" s="19"/>
      <c r="PZ54" s="19"/>
      <c r="QA54" s="19"/>
      <c r="QB54" s="19"/>
      <c r="QC54" s="19"/>
      <c r="QD54" s="19"/>
      <c r="QE54" s="19"/>
      <c r="QF54" s="19"/>
      <c r="QG54" s="19"/>
      <c r="QH54" s="19"/>
      <c r="QI54" s="19"/>
      <c r="QJ54" s="19"/>
      <c r="QK54" s="19"/>
      <c r="QL54" s="19"/>
      <c r="QM54" s="19"/>
      <c r="QN54" s="19"/>
      <c r="QO54" s="19"/>
      <c r="QP54" s="19"/>
      <c r="QQ54" s="19"/>
      <c r="QR54" s="19"/>
      <c r="QS54" s="19"/>
      <c r="QT54" s="19"/>
      <c r="QU54" s="19"/>
      <c r="QV54" s="19"/>
      <c r="QW54" s="19"/>
      <c r="QX54" s="19"/>
      <c r="QY54" s="19"/>
      <c r="QZ54" s="19"/>
      <c r="RA54" s="19"/>
      <c r="RB54" s="19"/>
      <c r="RC54" s="19"/>
      <c r="RD54" s="19"/>
      <c r="RE54" s="19"/>
      <c r="RF54" s="19"/>
      <c r="RG54" s="19"/>
      <c r="RH54" s="19"/>
      <c r="RI54" s="19"/>
      <c r="RJ54" s="19"/>
      <c r="RK54" s="19"/>
      <c r="RL54" s="19"/>
      <c r="RM54" s="19"/>
      <c r="RN54" s="19"/>
      <c r="RO54" s="19"/>
      <c r="RP54" s="19"/>
      <c r="RQ54" s="19"/>
      <c r="RR54" s="19"/>
      <c r="RS54" s="19"/>
      <c r="RT54" s="19"/>
      <c r="RU54" s="19"/>
      <c r="RV54" s="19"/>
      <c r="RW54" s="19"/>
      <c r="RX54" s="19"/>
      <c r="RY54" s="19"/>
      <c r="RZ54" s="19"/>
      <c r="SA54" s="19"/>
      <c r="SB54" s="19"/>
      <c r="SC54" s="19"/>
      <c r="SD54" s="19"/>
      <c r="SE54" s="19"/>
      <c r="SF54" s="19"/>
      <c r="SG54" s="19"/>
      <c r="SH54" s="19"/>
      <c r="SI54" s="19"/>
      <c r="SJ54" s="19"/>
      <c r="SK54" s="19"/>
      <c r="SL54" s="19"/>
      <c r="SM54" s="19"/>
      <c r="SN54" s="19"/>
      <c r="SO54" s="19"/>
      <c r="SP54" s="19"/>
      <c r="SQ54" s="19"/>
      <c r="SR54" s="19"/>
      <c r="SS54" s="19"/>
      <c r="ST54" s="19"/>
      <c r="SU54" s="19"/>
      <c r="SV54" s="19"/>
      <c r="SW54" s="19"/>
      <c r="SX54" s="19"/>
      <c r="SY54" s="19"/>
      <c r="SZ54" s="19"/>
      <c r="TA54" s="19"/>
      <c r="TB54" s="19"/>
      <c r="TC54" s="19"/>
      <c r="TD54" s="19"/>
      <c r="TE54" s="19"/>
      <c r="TF54" s="19"/>
      <c r="TG54" s="19"/>
      <c r="TH54" s="19"/>
      <c r="TI54" s="19"/>
      <c r="TJ54" s="19"/>
      <c r="TK54" s="19"/>
    </row>
    <row r="55" spans="1:531" s="122" customForma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c r="JA55" s="19"/>
      <c r="JB55" s="19"/>
      <c r="JC55" s="19"/>
      <c r="JD55" s="19"/>
      <c r="JE55" s="19"/>
      <c r="JF55" s="19"/>
      <c r="JG55" s="19"/>
      <c r="JH55" s="19"/>
      <c r="JI55" s="19"/>
      <c r="JJ55" s="19"/>
      <c r="JK55" s="19"/>
      <c r="JL55" s="19"/>
      <c r="JM55" s="19"/>
      <c r="JN55" s="19"/>
      <c r="JO55" s="19"/>
      <c r="JP55" s="19"/>
      <c r="JQ55" s="19"/>
      <c r="JR55" s="19"/>
      <c r="JS55" s="19"/>
      <c r="JT55" s="19"/>
      <c r="JU55" s="19"/>
      <c r="JV55" s="19"/>
      <c r="JW55" s="19"/>
      <c r="JX55" s="19"/>
      <c r="JY55" s="19"/>
      <c r="JZ55" s="19"/>
      <c r="KA55" s="19"/>
      <c r="KB55" s="19"/>
      <c r="KC55" s="19"/>
      <c r="KD55" s="19"/>
      <c r="KE55" s="19"/>
      <c r="KF55" s="19"/>
      <c r="KG55" s="19"/>
      <c r="KH55" s="19"/>
      <c r="KI55" s="19"/>
      <c r="KJ55" s="19"/>
      <c r="KK55" s="19"/>
      <c r="KL55" s="19"/>
      <c r="KM55" s="19"/>
      <c r="KN55" s="19"/>
      <c r="KO55" s="19"/>
      <c r="KP55" s="19"/>
      <c r="KQ55" s="19"/>
      <c r="KR55" s="19"/>
      <c r="KS55" s="19"/>
      <c r="KT55" s="19"/>
      <c r="KU55" s="19"/>
      <c r="KV55" s="19"/>
      <c r="KW55" s="19"/>
      <c r="KX55" s="19"/>
      <c r="KY55" s="19"/>
      <c r="KZ55" s="19"/>
      <c r="LA55" s="19"/>
      <c r="LB55" s="19"/>
      <c r="LC55" s="19"/>
      <c r="LD55" s="19"/>
      <c r="LE55" s="19"/>
      <c r="LF55" s="19"/>
      <c r="LG55" s="19"/>
      <c r="LH55" s="19"/>
      <c r="LI55" s="19"/>
      <c r="LJ55" s="19"/>
      <c r="LK55" s="19"/>
      <c r="LL55" s="19"/>
      <c r="LM55" s="19"/>
      <c r="LN55" s="19"/>
      <c r="LO55" s="19"/>
      <c r="LP55" s="19"/>
      <c r="LQ55" s="19"/>
      <c r="LR55" s="19"/>
      <c r="LS55" s="19"/>
      <c r="LT55" s="19"/>
      <c r="LU55" s="19"/>
      <c r="LV55" s="19"/>
      <c r="LW55" s="19"/>
      <c r="LX55" s="19"/>
      <c r="LY55" s="19"/>
      <c r="LZ55" s="19"/>
      <c r="MA55" s="19"/>
      <c r="MB55" s="19"/>
      <c r="MC55" s="19"/>
      <c r="MD55" s="19"/>
      <c r="ME55" s="19"/>
      <c r="MF55" s="19"/>
      <c r="MG55" s="19"/>
      <c r="MH55" s="19"/>
      <c r="MI55" s="19"/>
      <c r="MJ55" s="19"/>
      <c r="MK55" s="19"/>
      <c r="ML55" s="19"/>
      <c r="MM55" s="19"/>
      <c r="MN55" s="19"/>
      <c r="MO55" s="19"/>
      <c r="MP55" s="19"/>
      <c r="MQ55" s="19"/>
      <c r="MR55" s="19"/>
      <c r="MS55" s="19"/>
      <c r="MT55" s="19"/>
      <c r="MU55" s="19"/>
      <c r="MV55" s="19"/>
      <c r="MW55" s="19"/>
      <c r="MX55" s="19"/>
      <c r="MY55" s="19"/>
      <c r="MZ55" s="19"/>
      <c r="NA55" s="19"/>
      <c r="NB55" s="19"/>
      <c r="NC55" s="19"/>
      <c r="ND55" s="19"/>
      <c r="NE55" s="19"/>
      <c r="NF55" s="19"/>
      <c r="NG55" s="19"/>
      <c r="NH55" s="19"/>
      <c r="NI55" s="19"/>
      <c r="NJ55" s="19"/>
      <c r="NK55" s="19"/>
      <c r="NL55" s="19"/>
      <c r="NM55" s="19"/>
      <c r="NN55" s="19"/>
      <c r="NO55" s="19"/>
      <c r="NP55" s="19"/>
      <c r="NQ55" s="19"/>
      <c r="NR55" s="19"/>
      <c r="NS55" s="19"/>
      <c r="NT55" s="19"/>
      <c r="NU55" s="19"/>
      <c r="NV55" s="19"/>
      <c r="NW55" s="19"/>
      <c r="NX55" s="19"/>
      <c r="NY55" s="19"/>
      <c r="NZ55" s="19"/>
      <c r="OA55" s="19"/>
      <c r="OB55" s="19"/>
      <c r="OC55" s="19"/>
      <c r="OD55" s="19"/>
      <c r="OE55" s="19"/>
      <c r="OF55" s="19"/>
      <c r="OG55" s="19"/>
      <c r="OH55" s="19"/>
      <c r="OI55" s="19"/>
      <c r="OJ55" s="19"/>
      <c r="OK55" s="19"/>
      <c r="OL55" s="19"/>
      <c r="OM55" s="19"/>
      <c r="ON55" s="19"/>
      <c r="OO55" s="19"/>
      <c r="OP55" s="19"/>
      <c r="OQ55" s="19"/>
      <c r="OR55" s="19"/>
      <c r="OS55" s="19"/>
      <c r="OT55" s="19"/>
      <c r="OU55" s="19"/>
      <c r="OV55" s="19"/>
      <c r="OW55" s="19"/>
      <c r="OX55" s="19"/>
      <c r="OY55" s="19"/>
      <c r="OZ55" s="19"/>
      <c r="PA55" s="19"/>
      <c r="PB55" s="19"/>
      <c r="PC55" s="19"/>
      <c r="PD55" s="19"/>
      <c r="PE55" s="19"/>
      <c r="PF55" s="19"/>
      <c r="PG55" s="19"/>
      <c r="PH55" s="19"/>
      <c r="PI55" s="19"/>
      <c r="PJ55" s="19"/>
      <c r="PK55" s="19"/>
      <c r="PL55" s="19"/>
      <c r="PM55" s="19"/>
      <c r="PN55" s="19"/>
      <c r="PO55" s="19"/>
      <c r="PP55" s="19"/>
      <c r="PQ55" s="19"/>
      <c r="PR55" s="19"/>
      <c r="PS55" s="19"/>
      <c r="PT55" s="19"/>
      <c r="PU55" s="19"/>
      <c r="PV55" s="19"/>
      <c r="PW55" s="19"/>
      <c r="PX55" s="19"/>
      <c r="PY55" s="19"/>
      <c r="PZ55" s="19"/>
      <c r="QA55" s="19"/>
      <c r="QB55" s="19"/>
      <c r="QC55" s="19"/>
      <c r="QD55" s="19"/>
      <c r="QE55" s="19"/>
      <c r="QF55" s="19"/>
      <c r="QG55" s="19"/>
      <c r="QH55" s="19"/>
      <c r="QI55" s="19"/>
      <c r="QJ55" s="19"/>
      <c r="QK55" s="19"/>
      <c r="QL55" s="19"/>
      <c r="QM55" s="19"/>
      <c r="QN55" s="19"/>
      <c r="QO55" s="19"/>
      <c r="QP55" s="19"/>
      <c r="QQ55" s="19"/>
      <c r="QR55" s="19"/>
      <c r="QS55" s="19"/>
      <c r="QT55" s="19"/>
      <c r="QU55" s="19"/>
      <c r="QV55" s="19"/>
      <c r="QW55" s="19"/>
      <c r="QX55" s="19"/>
      <c r="QY55" s="19"/>
      <c r="QZ55" s="19"/>
      <c r="RA55" s="19"/>
      <c r="RB55" s="19"/>
      <c r="RC55" s="19"/>
      <c r="RD55" s="19"/>
      <c r="RE55" s="19"/>
      <c r="RF55" s="19"/>
      <c r="RG55" s="19"/>
      <c r="RH55" s="19"/>
      <c r="RI55" s="19"/>
      <c r="RJ55" s="19"/>
      <c r="RK55" s="19"/>
      <c r="RL55" s="19"/>
      <c r="RM55" s="19"/>
      <c r="RN55" s="19"/>
      <c r="RO55" s="19"/>
      <c r="RP55" s="19"/>
      <c r="RQ55" s="19"/>
      <c r="RR55" s="19"/>
      <c r="RS55" s="19"/>
      <c r="RT55" s="19"/>
      <c r="RU55" s="19"/>
      <c r="RV55" s="19"/>
      <c r="RW55" s="19"/>
      <c r="RX55" s="19"/>
      <c r="RY55" s="19"/>
      <c r="RZ55" s="19"/>
      <c r="SA55" s="19"/>
      <c r="SB55" s="19"/>
      <c r="SC55" s="19"/>
      <c r="SD55" s="19"/>
      <c r="SE55" s="19"/>
      <c r="SF55" s="19"/>
      <c r="SG55" s="19"/>
      <c r="SH55" s="19"/>
      <c r="SI55" s="19"/>
      <c r="SJ55" s="19"/>
      <c r="SK55" s="19"/>
      <c r="SL55" s="19"/>
      <c r="SM55" s="19"/>
      <c r="SN55" s="19"/>
      <c r="SO55" s="19"/>
      <c r="SP55" s="19"/>
      <c r="SQ55" s="19"/>
      <c r="SR55" s="19"/>
      <c r="SS55" s="19"/>
      <c r="ST55" s="19"/>
      <c r="SU55" s="19"/>
      <c r="SV55" s="19"/>
      <c r="SW55" s="19"/>
      <c r="SX55" s="19"/>
      <c r="SY55" s="19"/>
      <c r="SZ55" s="19"/>
      <c r="TA55" s="19"/>
      <c r="TB55" s="19"/>
      <c r="TC55" s="19"/>
      <c r="TD55" s="19"/>
      <c r="TE55" s="19"/>
      <c r="TF55" s="19"/>
      <c r="TG55" s="19"/>
      <c r="TH55" s="19"/>
      <c r="TI55" s="19"/>
      <c r="TJ55" s="19"/>
      <c r="TK55" s="19"/>
    </row>
    <row r="56" spans="1:531">
      <c r="J56" s="122" t="s">
        <v>4823</v>
      </c>
      <c r="K56" s="122"/>
      <c r="L56" s="122"/>
      <c r="M56" s="122"/>
      <c r="N56" s="122"/>
      <c r="O56" s="122"/>
      <c r="P56" s="122"/>
      <c r="Q56" t="s">
        <v>4824</v>
      </c>
      <c r="CR56"/>
      <c r="CS56"/>
      <c r="CT56"/>
      <c r="CU56"/>
      <c r="CV56"/>
      <c r="CW56"/>
      <c r="CX56"/>
      <c r="CY56"/>
      <c r="CZ56"/>
      <c r="DA56"/>
      <c r="DB56"/>
      <c r="DC56"/>
      <c r="DD56"/>
      <c r="DE56"/>
      <c r="DF56"/>
      <c r="DG56"/>
      <c r="DH56"/>
      <c r="DI56"/>
      <c r="DJ56"/>
    </row>
    <row r="57" spans="1:531">
      <c r="A57" t="s">
        <v>4327</v>
      </c>
      <c r="B57" t="s">
        <v>4328</v>
      </c>
      <c r="C57" t="s">
        <v>4327</v>
      </c>
      <c r="D57" t="s">
        <v>4326</v>
      </c>
      <c r="E57" t="s">
        <v>4325</v>
      </c>
      <c r="J57" s="16" t="s">
        <v>4811</v>
      </c>
      <c r="K57" s="16" t="s">
        <v>4812</v>
      </c>
      <c r="L57" s="16" t="s">
        <v>4813</v>
      </c>
      <c r="M57" s="16" t="s">
        <v>4814</v>
      </c>
      <c r="N57" s="16" t="s">
        <v>4815</v>
      </c>
      <c r="O57" s="16" t="s">
        <v>4816</v>
      </c>
      <c r="P57" s="16" t="s">
        <v>4817</v>
      </c>
      <c r="Q57" s="122"/>
      <c r="CR57"/>
      <c r="CS57"/>
      <c r="CT57"/>
      <c r="CU57"/>
      <c r="CV57"/>
      <c r="CW57"/>
      <c r="CX57"/>
      <c r="CY57"/>
      <c r="CZ57"/>
      <c r="DA57"/>
      <c r="DB57"/>
      <c r="DC57"/>
      <c r="DD57"/>
      <c r="DE57"/>
      <c r="DF57"/>
      <c r="DG57"/>
      <c r="DH57"/>
      <c r="DI57"/>
      <c r="DJ57"/>
    </row>
    <row r="58" spans="1:531" ht="14.25" thickBot="1">
      <c r="A58" s="127">
        <v>100</v>
      </c>
      <c r="B58" s="127" t="s">
        <v>4398</v>
      </c>
      <c r="C58" s="127">
        <v>100</v>
      </c>
      <c r="D58" s="128" t="s">
        <v>4346</v>
      </c>
      <c r="E58" s="128"/>
      <c r="F58" s="129" t="s">
        <v>73</v>
      </c>
      <c r="G58" s="130" t="s">
        <v>94</v>
      </c>
      <c r="H58" s="131" t="s">
        <v>3642</v>
      </c>
      <c r="I58" s="131" t="s">
        <v>192</v>
      </c>
      <c r="J58" s="132">
        <v>1</v>
      </c>
      <c r="K58" s="132">
        <v>1</v>
      </c>
      <c r="L58" s="132">
        <v>1</v>
      </c>
      <c r="M58" s="132">
        <v>1</v>
      </c>
      <c r="N58" s="132">
        <v>1</v>
      </c>
      <c r="O58" s="132">
        <v>1</v>
      </c>
      <c r="P58" s="132">
        <v>1</v>
      </c>
      <c r="Q58" s="132">
        <v>1</v>
      </c>
      <c r="CR58"/>
      <c r="CS58"/>
      <c r="CT58"/>
      <c r="CU58"/>
      <c r="CV58"/>
      <c r="CW58"/>
      <c r="CX58"/>
      <c r="CY58"/>
      <c r="CZ58"/>
      <c r="DA58"/>
      <c r="DB58"/>
      <c r="DC58"/>
      <c r="DD58"/>
      <c r="DE58"/>
      <c r="DF58"/>
      <c r="DG58"/>
      <c r="DH58"/>
      <c r="DI58"/>
      <c r="DJ58"/>
    </row>
    <row r="59" spans="1:531" ht="14.25" thickBot="1">
      <c r="A59" s="127">
        <v>109</v>
      </c>
      <c r="B59" s="127" t="s">
        <v>4399</v>
      </c>
      <c r="C59" s="127">
        <v>109</v>
      </c>
      <c r="D59" s="128" t="s">
        <v>4346</v>
      </c>
      <c r="E59" s="128"/>
      <c r="F59" s="129" t="s">
        <v>73</v>
      </c>
      <c r="G59" s="133" t="s">
        <v>94</v>
      </c>
      <c r="H59" s="134" t="s">
        <v>3642</v>
      </c>
      <c r="I59" s="134" t="s">
        <v>193</v>
      </c>
      <c r="J59" s="132">
        <v>1</v>
      </c>
      <c r="K59" s="132">
        <v>1</v>
      </c>
      <c r="L59" s="132">
        <v>1</v>
      </c>
      <c r="M59" s="132">
        <v>1</v>
      </c>
      <c r="N59" s="132">
        <v>1</v>
      </c>
      <c r="O59" s="132">
        <v>1</v>
      </c>
      <c r="P59" s="132">
        <v>1</v>
      </c>
      <c r="Q59" s="132">
        <v>1</v>
      </c>
      <c r="CR59"/>
      <c r="CS59"/>
      <c r="CT59"/>
      <c r="CU59"/>
      <c r="CV59"/>
      <c r="CW59"/>
      <c r="CX59"/>
      <c r="CY59"/>
      <c r="CZ59"/>
      <c r="DA59"/>
      <c r="DB59"/>
      <c r="DC59"/>
      <c r="DD59"/>
      <c r="DE59"/>
      <c r="DF59"/>
      <c r="DG59"/>
      <c r="DH59"/>
      <c r="DI59"/>
      <c r="DJ59"/>
    </row>
    <row r="60" spans="1:531" ht="14.25" thickBot="1">
      <c r="A60" s="127">
        <v>111</v>
      </c>
      <c r="B60" s="127" t="s">
        <v>2174</v>
      </c>
      <c r="C60" s="127">
        <v>111</v>
      </c>
      <c r="D60" s="128" t="s">
        <v>4346</v>
      </c>
      <c r="E60" s="128"/>
      <c r="F60" s="129" t="s">
        <v>73</v>
      </c>
      <c r="G60" s="133" t="s">
        <v>94</v>
      </c>
      <c r="H60" s="134" t="s">
        <v>3643</v>
      </c>
      <c r="I60" s="134" t="s">
        <v>194</v>
      </c>
      <c r="J60" s="132">
        <v>1</v>
      </c>
      <c r="K60" s="132">
        <v>1</v>
      </c>
      <c r="L60" s="132">
        <v>1</v>
      </c>
      <c r="M60" s="132">
        <v>1</v>
      </c>
      <c r="N60" s="132">
        <v>1</v>
      </c>
      <c r="O60" s="132">
        <v>1</v>
      </c>
      <c r="P60" s="132">
        <v>1</v>
      </c>
      <c r="Q60" s="132">
        <v>1</v>
      </c>
      <c r="CR60"/>
      <c r="CS60"/>
      <c r="CT60"/>
      <c r="CU60"/>
      <c r="CV60"/>
      <c r="CW60"/>
      <c r="CX60"/>
      <c r="CY60"/>
      <c r="CZ60"/>
      <c r="DA60"/>
      <c r="DB60"/>
      <c r="DC60"/>
      <c r="DD60"/>
      <c r="DE60"/>
      <c r="DF60"/>
      <c r="DG60"/>
      <c r="DH60"/>
      <c r="DI60"/>
      <c r="DJ60"/>
    </row>
    <row r="61" spans="1:531" ht="14.25" thickBot="1">
      <c r="A61" s="127">
        <v>112</v>
      </c>
      <c r="B61" s="127" t="s">
        <v>2453</v>
      </c>
      <c r="C61" s="127">
        <v>112</v>
      </c>
      <c r="D61" s="128" t="s">
        <v>4346</v>
      </c>
      <c r="E61" s="128"/>
      <c r="F61" s="129" t="s">
        <v>73</v>
      </c>
      <c r="G61" s="133" t="s">
        <v>94</v>
      </c>
      <c r="H61" s="134" t="s">
        <v>3643</v>
      </c>
      <c r="I61" s="134" t="s">
        <v>195</v>
      </c>
      <c r="J61" s="132">
        <v>1</v>
      </c>
      <c r="K61" s="132">
        <v>1</v>
      </c>
      <c r="L61" s="132">
        <v>1</v>
      </c>
      <c r="M61" s="132">
        <v>1</v>
      </c>
      <c r="N61" s="132">
        <v>1</v>
      </c>
      <c r="O61" s="132">
        <v>1</v>
      </c>
      <c r="P61" s="132">
        <v>1</v>
      </c>
      <c r="Q61" s="132">
        <v>1</v>
      </c>
      <c r="CR61"/>
      <c r="CS61"/>
      <c r="CT61"/>
      <c r="CU61"/>
      <c r="CV61"/>
      <c r="CW61"/>
      <c r="CX61"/>
      <c r="CY61"/>
      <c r="CZ61"/>
      <c r="DA61"/>
      <c r="DB61"/>
      <c r="DC61"/>
      <c r="DD61"/>
      <c r="DE61"/>
      <c r="DF61"/>
      <c r="DG61"/>
      <c r="DH61"/>
      <c r="DI61"/>
      <c r="DJ61"/>
    </row>
    <row r="62" spans="1:531" ht="14.25" thickBot="1">
      <c r="A62" s="127">
        <v>113</v>
      </c>
      <c r="B62" s="127" t="s">
        <v>2637</v>
      </c>
      <c r="C62" s="127">
        <v>113</v>
      </c>
      <c r="D62" s="128" t="s">
        <v>4346</v>
      </c>
      <c r="E62" s="128"/>
      <c r="F62" s="129" t="s">
        <v>73</v>
      </c>
      <c r="G62" s="133" t="s">
        <v>94</v>
      </c>
      <c r="H62" s="134" t="s">
        <v>3643</v>
      </c>
      <c r="I62" s="134" t="s">
        <v>196</v>
      </c>
      <c r="J62" s="132">
        <v>1</v>
      </c>
      <c r="K62" s="132">
        <v>1</v>
      </c>
      <c r="L62" s="132">
        <v>1</v>
      </c>
      <c r="M62" s="132">
        <v>1</v>
      </c>
      <c r="N62" s="132">
        <v>1</v>
      </c>
      <c r="O62" s="132">
        <v>1</v>
      </c>
      <c r="P62" s="132">
        <v>1</v>
      </c>
      <c r="Q62" s="132">
        <v>1</v>
      </c>
      <c r="CR62"/>
      <c r="CS62"/>
      <c r="CT62"/>
      <c r="CU62"/>
      <c r="CV62"/>
      <c r="CW62"/>
      <c r="CX62"/>
      <c r="CY62"/>
      <c r="CZ62"/>
      <c r="DA62"/>
      <c r="DB62"/>
      <c r="DC62"/>
      <c r="DD62"/>
      <c r="DE62"/>
      <c r="DF62"/>
      <c r="DG62"/>
      <c r="DH62"/>
      <c r="DI62"/>
      <c r="DJ62"/>
    </row>
    <row r="63" spans="1:531" ht="14.25" thickBot="1">
      <c r="A63" s="127">
        <v>114</v>
      </c>
      <c r="B63" s="127" t="s">
        <v>2762</v>
      </c>
      <c r="C63" s="127">
        <v>114</v>
      </c>
      <c r="D63" s="128" t="s">
        <v>4346</v>
      </c>
      <c r="E63" s="128"/>
      <c r="F63" s="129" t="s">
        <v>73</v>
      </c>
      <c r="G63" s="133" t="s">
        <v>94</v>
      </c>
      <c r="H63" s="134" t="s">
        <v>3643</v>
      </c>
      <c r="I63" s="134" t="s">
        <v>197</v>
      </c>
      <c r="J63" s="132">
        <v>1</v>
      </c>
      <c r="K63" s="132">
        <v>1</v>
      </c>
      <c r="L63" s="132">
        <v>1</v>
      </c>
      <c r="M63" s="132">
        <v>1</v>
      </c>
      <c r="N63" s="132">
        <v>1</v>
      </c>
      <c r="O63" s="132">
        <v>1</v>
      </c>
      <c r="P63" s="132">
        <v>1</v>
      </c>
      <c r="Q63" s="132">
        <v>1</v>
      </c>
      <c r="CR63"/>
      <c r="CS63"/>
      <c r="CT63"/>
      <c r="CU63"/>
      <c r="CV63"/>
      <c r="CW63"/>
      <c r="CX63"/>
      <c r="CY63"/>
      <c r="CZ63"/>
      <c r="DA63"/>
      <c r="DB63"/>
      <c r="DC63"/>
      <c r="DD63"/>
      <c r="DE63"/>
      <c r="DF63"/>
      <c r="DG63"/>
      <c r="DH63"/>
      <c r="DI63"/>
      <c r="DJ63"/>
    </row>
    <row r="64" spans="1:531" ht="14.25" thickBot="1">
      <c r="A64" s="127">
        <v>115</v>
      </c>
      <c r="B64" s="127" t="s">
        <v>2842</v>
      </c>
      <c r="C64" s="127">
        <v>115</v>
      </c>
      <c r="D64" s="128" t="s">
        <v>4346</v>
      </c>
      <c r="E64" s="128"/>
      <c r="F64" s="129" t="s">
        <v>73</v>
      </c>
      <c r="G64" s="133" t="s">
        <v>94</v>
      </c>
      <c r="H64" s="134" t="s">
        <v>3643</v>
      </c>
      <c r="I64" s="134" t="s">
        <v>198</v>
      </c>
      <c r="J64" s="132">
        <v>1</v>
      </c>
      <c r="K64" s="132">
        <v>1</v>
      </c>
      <c r="L64" s="132">
        <v>1</v>
      </c>
      <c r="M64" s="132">
        <v>1</v>
      </c>
      <c r="N64" s="132">
        <v>1</v>
      </c>
      <c r="O64" s="132">
        <v>1</v>
      </c>
      <c r="P64" s="132">
        <v>1</v>
      </c>
      <c r="Q64" s="132">
        <v>1</v>
      </c>
      <c r="CR64"/>
      <c r="CS64"/>
      <c r="CT64"/>
      <c r="CU64"/>
      <c r="CV64"/>
      <c r="CW64"/>
      <c r="CX64"/>
      <c r="CY64"/>
      <c r="CZ64"/>
      <c r="DA64"/>
      <c r="DB64"/>
      <c r="DC64"/>
      <c r="DD64"/>
      <c r="DE64"/>
      <c r="DF64"/>
      <c r="DG64"/>
      <c r="DH64"/>
      <c r="DI64"/>
      <c r="DJ64"/>
    </row>
    <row r="65" spans="1:114" ht="14.25" thickBot="1">
      <c r="A65" s="127">
        <v>116</v>
      </c>
      <c r="B65" s="127" t="s">
        <v>2892</v>
      </c>
      <c r="C65" s="127">
        <v>116</v>
      </c>
      <c r="D65" s="128" t="s">
        <v>4346</v>
      </c>
      <c r="E65" s="128"/>
      <c r="F65" s="129" t="s">
        <v>73</v>
      </c>
      <c r="G65" s="133" t="s">
        <v>94</v>
      </c>
      <c r="H65" s="134" t="s">
        <v>3643</v>
      </c>
      <c r="I65" s="134" t="s">
        <v>199</v>
      </c>
      <c r="J65" s="132">
        <v>1</v>
      </c>
      <c r="K65" s="132">
        <v>1</v>
      </c>
      <c r="L65" s="132">
        <v>1</v>
      </c>
      <c r="M65" s="132">
        <v>1</v>
      </c>
      <c r="N65" s="132">
        <v>1</v>
      </c>
      <c r="O65" s="132">
        <v>1</v>
      </c>
      <c r="P65" s="132">
        <v>1</v>
      </c>
      <c r="Q65" s="132">
        <v>1</v>
      </c>
      <c r="CR65"/>
      <c r="CS65"/>
      <c r="CT65"/>
      <c r="CU65"/>
      <c r="CV65"/>
      <c r="CW65"/>
      <c r="CX65"/>
      <c r="CY65"/>
      <c r="CZ65"/>
      <c r="DA65"/>
      <c r="DB65"/>
      <c r="DC65"/>
      <c r="DD65"/>
      <c r="DE65"/>
      <c r="DF65"/>
      <c r="DG65"/>
      <c r="DH65"/>
      <c r="DI65"/>
      <c r="DJ65"/>
    </row>
    <row r="66" spans="1:114" ht="14.25" thickBot="1">
      <c r="A66" s="127">
        <v>117</v>
      </c>
      <c r="B66" s="127" t="s">
        <v>2930</v>
      </c>
      <c r="C66" s="127">
        <v>117</v>
      </c>
      <c r="D66" s="128" t="s">
        <v>4346</v>
      </c>
      <c r="E66" s="128"/>
      <c r="F66" s="129" t="s">
        <v>73</v>
      </c>
      <c r="G66" s="133" t="s">
        <v>94</v>
      </c>
      <c r="H66" s="134" t="s">
        <v>3643</v>
      </c>
      <c r="I66" s="134" t="s">
        <v>200</v>
      </c>
      <c r="J66" s="132">
        <v>1</v>
      </c>
      <c r="K66" s="132">
        <v>1</v>
      </c>
      <c r="L66" s="132">
        <v>1</v>
      </c>
      <c r="M66" s="132">
        <v>1</v>
      </c>
      <c r="N66" s="132">
        <v>1</v>
      </c>
      <c r="O66" s="132">
        <v>1</v>
      </c>
      <c r="P66" s="132">
        <v>1</v>
      </c>
      <c r="Q66" s="132">
        <v>1</v>
      </c>
      <c r="CR66"/>
      <c r="CS66"/>
      <c r="CT66"/>
      <c r="CU66"/>
      <c r="CV66"/>
      <c r="CW66"/>
      <c r="CX66"/>
      <c r="CY66"/>
      <c r="CZ66"/>
      <c r="DA66"/>
      <c r="DB66"/>
      <c r="DC66"/>
      <c r="DD66"/>
      <c r="DE66"/>
      <c r="DF66"/>
      <c r="DG66"/>
      <c r="DH66"/>
      <c r="DI66"/>
      <c r="DJ66"/>
    </row>
    <row r="67" spans="1:114" ht="14.25" thickBot="1">
      <c r="A67" s="127">
        <v>119</v>
      </c>
      <c r="B67" s="127" t="s">
        <v>2953</v>
      </c>
      <c r="C67" s="127">
        <v>119</v>
      </c>
      <c r="D67" s="128" t="s">
        <v>4346</v>
      </c>
      <c r="E67" s="128"/>
      <c r="F67" s="129" t="s">
        <v>73</v>
      </c>
      <c r="G67" s="133" t="s">
        <v>94</v>
      </c>
      <c r="H67" s="134" t="s">
        <v>3643</v>
      </c>
      <c r="I67" s="134" t="s">
        <v>201</v>
      </c>
      <c r="J67" s="132">
        <v>1</v>
      </c>
      <c r="K67" s="132">
        <v>1</v>
      </c>
      <c r="L67" s="132">
        <v>1</v>
      </c>
      <c r="M67" s="132">
        <v>1</v>
      </c>
      <c r="N67" s="132">
        <v>1</v>
      </c>
      <c r="O67" s="132">
        <v>1</v>
      </c>
      <c r="P67" s="132">
        <v>1</v>
      </c>
      <c r="Q67" s="132">
        <v>1</v>
      </c>
      <c r="CR67"/>
      <c r="CS67"/>
      <c r="CT67"/>
      <c r="CU67"/>
      <c r="CV67"/>
      <c r="CW67"/>
      <c r="CX67"/>
      <c r="CY67"/>
      <c r="CZ67"/>
      <c r="DA67"/>
      <c r="DB67"/>
      <c r="DC67"/>
      <c r="DD67"/>
      <c r="DE67"/>
      <c r="DF67"/>
      <c r="DG67"/>
      <c r="DH67"/>
      <c r="DI67"/>
      <c r="DJ67"/>
    </row>
    <row r="68" spans="1:114" ht="14.25" thickBot="1">
      <c r="A68" s="127">
        <v>121</v>
      </c>
      <c r="B68" s="127" t="s">
        <v>2175</v>
      </c>
      <c r="C68" s="127">
        <v>121</v>
      </c>
      <c r="D68" s="128" t="s">
        <v>4346</v>
      </c>
      <c r="E68" s="128"/>
      <c r="F68" s="129" t="s">
        <v>73</v>
      </c>
      <c r="G68" s="133" t="s">
        <v>94</v>
      </c>
      <c r="H68" s="134" t="s">
        <v>3644</v>
      </c>
      <c r="I68" s="134" t="s">
        <v>202</v>
      </c>
      <c r="J68" s="132">
        <v>1</v>
      </c>
      <c r="K68" s="132">
        <v>1</v>
      </c>
      <c r="L68" s="132">
        <v>1</v>
      </c>
      <c r="M68" s="132">
        <v>1</v>
      </c>
      <c r="N68" s="132">
        <v>1</v>
      </c>
      <c r="O68" s="132">
        <v>1</v>
      </c>
      <c r="P68" s="132">
        <v>1</v>
      </c>
      <c r="Q68" s="132">
        <v>1</v>
      </c>
      <c r="CR68"/>
      <c r="CS68"/>
      <c r="CT68"/>
      <c r="CU68"/>
      <c r="CV68"/>
      <c r="CW68"/>
      <c r="CX68"/>
      <c r="CY68"/>
      <c r="CZ68"/>
      <c r="DA68"/>
      <c r="DB68"/>
      <c r="DC68"/>
      <c r="DD68"/>
      <c r="DE68"/>
      <c r="DF68"/>
      <c r="DG68"/>
      <c r="DH68"/>
      <c r="DI68"/>
      <c r="DJ68"/>
    </row>
    <row r="69" spans="1:114" ht="14.25" thickBot="1">
      <c r="A69" s="127">
        <v>122</v>
      </c>
      <c r="B69" s="127" t="s">
        <v>2454</v>
      </c>
      <c r="C69" s="127">
        <v>122</v>
      </c>
      <c r="D69" s="128" t="s">
        <v>4346</v>
      </c>
      <c r="E69" s="128"/>
      <c r="F69" s="129" t="s">
        <v>73</v>
      </c>
      <c r="G69" s="133" t="s">
        <v>94</v>
      </c>
      <c r="H69" s="134" t="s">
        <v>3644</v>
      </c>
      <c r="I69" s="134" t="s">
        <v>203</v>
      </c>
      <c r="J69" s="132">
        <v>1</v>
      </c>
      <c r="K69" s="132">
        <v>1</v>
      </c>
      <c r="L69" s="132">
        <v>1</v>
      </c>
      <c r="M69" s="132">
        <v>1</v>
      </c>
      <c r="N69" s="132">
        <v>1</v>
      </c>
      <c r="O69" s="132">
        <v>1</v>
      </c>
      <c r="P69" s="132">
        <v>1</v>
      </c>
      <c r="Q69" s="132">
        <v>1</v>
      </c>
      <c r="CR69"/>
      <c r="CS69"/>
      <c r="CT69"/>
      <c r="CU69"/>
      <c r="CV69"/>
      <c r="CW69"/>
      <c r="CX69"/>
      <c r="CY69"/>
      <c r="CZ69"/>
      <c r="DA69"/>
      <c r="DB69"/>
      <c r="DC69"/>
      <c r="DD69"/>
      <c r="DE69"/>
      <c r="DF69"/>
      <c r="DG69"/>
      <c r="DH69"/>
      <c r="DI69"/>
      <c r="DJ69"/>
    </row>
    <row r="70" spans="1:114" ht="14.25" thickBot="1">
      <c r="A70" s="127">
        <v>123</v>
      </c>
      <c r="B70" s="127" t="s">
        <v>2638</v>
      </c>
      <c r="C70" s="127">
        <v>123</v>
      </c>
      <c r="D70" s="128" t="s">
        <v>4346</v>
      </c>
      <c r="E70" s="128"/>
      <c r="F70" s="129" t="s">
        <v>73</v>
      </c>
      <c r="G70" s="133" t="s">
        <v>94</v>
      </c>
      <c r="H70" s="134" t="s">
        <v>3644</v>
      </c>
      <c r="I70" s="134" t="s">
        <v>204</v>
      </c>
      <c r="J70" s="132">
        <v>1</v>
      </c>
      <c r="K70" s="132">
        <v>1</v>
      </c>
      <c r="L70" s="132">
        <v>1</v>
      </c>
      <c r="M70" s="132">
        <v>1</v>
      </c>
      <c r="N70" s="132">
        <v>1</v>
      </c>
      <c r="O70" s="132">
        <v>1</v>
      </c>
      <c r="P70" s="132">
        <v>1</v>
      </c>
      <c r="Q70" s="132">
        <v>1</v>
      </c>
      <c r="CR70"/>
      <c r="CS70"/>
      <c r="CT70"/>
      <c r="CU70"/>
      <c r="CV70"/>
      <c r="CW70"/>
      <c r="CX70"/>
      <c r="CY70"/>
      <c r="CZ70"/>
      <c r="DA70"/>
      <c r="DB70"/>
      <c r="DC70"/>
      <c r="DD70"/>
      <c r="DE70"/>
      <c r="DF70"/>
      <c r="DG70"/>
      <c r="DH70"/>
      <c r="DI70"/>
      <c r="DJ70"/>
    </row>
    <row r="71" spans="1:114" ht="14.25" thickBot="1">
      <c r="A71" s="127">
        <v>124</v>
      </c>
      <c r="B71" s="127" t="s">
        <v>2763</v>
      </c>
      <c r="C71" s="127">
        <v>124</v>
      </c>
      <c r="D71" s="128" t="s">
        <v>4346</v>
      </c>
      <c r="E71" s="128"/>
      <c r="F71" s="129" t="s">
        <v>73</v>
      </c>
      <c r="G71" s="133" t="s">
        <v>94</v>
      </c>
      <c r="H71" s="134" t="s">
        <v>3644</v>
      </c>
      <c r="I71" s="134" t="s">
        <v>205</v>
      </c>
      <c r="J71" s="132">
        <v>1</v>
      </c>
      <c r="K71" s="132">
        <v>1</v>
      </c>
      <c r="L71" s="132">
        <v>1</v>
      </c>
      <c r="M71" s="132">
        <v>1</v>
      </c>
      <c r="N71" s="132">
        <v>1</v>
      </c>
      <c r="O71" s="132">
        <v>1</v>
      </c>
      <c r="P71" s="132">
        <v>1</v>
      </c>
      <c r="Q71" s="132">
        <v>1</v>
      </c>
      <c r="CR71"/>
      <c r="CS71"/>
      <c r="CT71"/>
      <c r="CU71"/>
      <c r="CV71"/>
      <c r="CW71"/>
      <c r="CX71"/>
      <c r="CY71"/>
      <c r="CZ71"/>
      <c r="DA71"/>
      <c r="DB71"/>
      <c r="DC71"/>
      <c r="DD71"/>
      <c r="DE71"/>
      <c r="DF71"/>
      <c r="DG71"/>
      <c r="DH71"/>
      <c r="DI71"/>
      <c r="DJ71"/>
    </row>
    <row r="72" spans="1:114" ht="14.25" thickBot="1">
      <c r="A72" s="127">
        <v>125</v>
      </c>
      <c r="B72" s="127" t="s">
        <v>2843</v>
      </c>
      <c r="C72" s="127">
        <v>125</v>
      </c>
      <c r="D72" s="128" t="s">
        <v>4346</v>
      </c>
      <c r="E72" s="128"/>
      <c r="F72" s="129" t="s">
        <v>73</v>
      </c>
      <c r="G72" s="133" t="s">
        <v>94</v>
      </c>
      <c r="H72" s="134" t="s">
        <v>3644</v>
      </c>
      <c r="I72" s="134" t="s">
        <v>206</v>
      </c>
      <c r="J72" s="132">
        <v>1</v>
      </c>
      <c r="K72" s="132">
        <v>1</v>
      </c>
      <c r="L72" s="132">
        <v>1</v>
      </c>
      <c r="M72" s="132">
        <v>1</v>
      </c>
      <c r="N72" s="132">
        <v>1</v>
      </c>
      <c r="O72" s="132">
        <v>1</v>
      </c>
      <c r="P72" s="132">
        <v>1</v>
      </c>
      <c r="Q72" s="132">
        <v>1</v>
      </c>
      <c r="CR72"/>
      <c r="CS72"/>
      <c r="CT72"/>
      <c r="CU72"/>
      <c r="CV72"/>
      <c r="CW72"/>
      <c r="CX72"/>
      <c r="CY72"/>
      <c r="CZ72"/>
      <c r="DA72"/>
      <c r="DB72"/>
      <c r="DC72"/>
      <c r="DD72"/>
      <c r="DE72"/>
      <c r="DF72"/>
      <c r="DG72"/>
      <c r="DH72"/>
      <c r="DI72"/>
      <c r="DJ72"/>
    </row>
    <row r="73" spans="1:114" ht="14.25" thickBot="1">
      <c r="A73" s="127">
        <v>126</v>
      </c>
      <c r="B73" s="127" t="s">
        <v>2893</v>
      </c>
      <c r="C73" s="127">
        <v>126</v>
      </c>
      <c r="D73" s="128" t="s">
        <v>4346</v>
      </c>
      <c r="E73" s="128"/>
      <c r="F73" s="129" t="s">
        <v>73</v>
      </c>
      <c r="G73" s="133" t="s">
        <v>94</v>
      </c>
      <c r="H73" s="134" t="s">
        <v>3644</v>
      </c>
      <c r="I73" s="134" t="s">
        <v>207</v>
      </c>
      <c r="J73" s="132">
        <v>1</v>
      </c>
      <c r="K73" s="132">
        <v>1</v>
      </c>
      <c r="L73" s="132">
        <v>1</v>
      </c>
      <c r="M73" s="132">
        <v>1</v>
      </c>
      <c r="N73" s="132">
        <v>1</v>
      </c>
      <c r="O73" s="132">
        <v>1</v>
      </c>
      <c r="P73" s="132">
        <v>1</v>
      </c>
      <c r="Q73" s="132">
        <v>1</v>
      </c>
      <c r="CR73"/>
      <c r="CS73"/>
      <c r="CT73"/>
      <c r="CU73"/>
      <c r="CV73"/>
      <c r="CW73"/>
      <c r="CX73"/>
      <c r="CY73"/>
      <c r="CZ73"/>
      <c r="DA73"/>
      <c r="DB73"/>
      <c r="DC73"/>
      <c r="DD73"/>
      <c r="DE73"/>
      <c r="DF73"/>
      <c r="DG73"/>
      <c r="DH73"/>
      <c r="DI73"/>
      <c r="DJ73"/>
    </row>
    <row r="74" spans="1:114" ht="14.25" thickBot="1">
      <c r="A74" s="127">
        <v>129</v>
      </c>
      <c r="B74" s="127" t="s">
        <v>2931</v>
      </c>
      <c r="C74" s="127">
        <v>129</v>
      </c>
      <c r="D74" s="128" t="s">
        <v>4346</v>
      </c>
      <c r="E74" s="128"/>
      <c r="F74" s="129" t="s">
        <v>73</v>
      </c>
      <c r="G74" s="133" t="s">
        <v>94</v>
      </c>
      <c r="H74" s="134" t="s">
        <v>3644</v>
      </c>
      <c r="I74" s="134" t="s">
        <v>208</v>
      </c>
      <c r="J74" s="132">
        <v>1</v>
      </c>
      <c r="K74" s="132">
        <v>1</v>
      </c>
      <c r="L74" s="132">
        <v>1</v>
      </c>
      <c r="M74" s="132">
        <v>1</v>
      </c>
      <c r="N74" s="132">
        <v>1</v>
      </c>
      <c r="O74" s="132">
        <v>1</v>
      </c>
      <c r="P74" s="132">
        <v>1</v>
      </c>
      <c r="Q74" s="132">
        <v>1</v>
      </c>
      <c r="CR74"/>
      <c r="CS74"/>
      <c r="CT74"/>
      <c r="CU74"/>
      <c r="CV74"/>
      <c r="CW74"/>
      <c r="CX74"/>
      <c r="CY74"/>
      <c r="CZ74"/>
      <c r="DA74"/>
      <c r="DB74"/>
      <c r="DC74"/>
      <c r="DD74"/>
      <c r="DE74"/>
      <c r="DF74"/>
      <c r="DG74"/>
      <c r="DH74"/>
      <c r="DI74"/>
      <c r="DJ74"/>
    </row>
    <row r="75" spans="1:114" ht="14.25" thickBot="1">
      <c r="A75" s="127">
        <v>131</v>
      </c>
      <c r="B75" s="127" t="s">
        <v>2176</v>
      </c>
      <c r="C75" s="127">
        <v>131</v>
      </c>
      <c r="D75" s="128" t="s">
        <v>4346</v>
      </c>
      <c r="E75" s="128"/>
      <c r="F75" s="129" t="s">
        <v>73</v>
      </c>
      <c r="G75" s="133" t="s">
        <v>94</v>
      </c>
      <c r="H75" s="134" t="s">
        <v>3645</v>
      </c>
      <c r="I75" s="134" t="s">
        <v>209</v>
      </c>
      <c r="J75" s="132">
        <v>1</v>
      </c>
      <c r="K75" s="132">
        <v>1</v>
      </c>
      <c r="L75" s="132">
        <v>1</v>
      </c>
      <c r="M75" s="132">
        <v>1</v>
      </c>
      <c r="N75" s="132">
        <v>1</v>
      </c>
      <c r="O75" s="132">
        <v>1</v>
      </c>
      <c r="P75" s="132">
        <v>1</v>
      </c>
      <c r="Q75" s="132">
        <v>1</v>
      </c>
      <c r="CR75"/>
      <c r="CS75"/>
      <c r="CT75"/>
      <c r="CU75"/>
      <c r="CV75"/>
      <c r="CW75"/>
      <c r="CX75"/>
      <c r="CY75"/>
      <c r="CZ75"/>
      <c r="DA75"/>
      <c r="DB75"/>
      <c r="DC75"/>
      <c r="DD75"/>
      <c r="DE75"/>
      <c r="DF75"/>
      <c r="DG75"/>
      <c r="DH75"/>
      <c r="DI75"/>
      <c r="DJ75"/>
    </row>
    <row r="76" spans="1:114" ht="14.25" thickBot="1">
      <c r="A76" s="127">
        <v>132</v>
      </c>
      <c r="B76" s="127" t="s">
        <v>2455</v>
      </c>
      <c r="C76" s="127">
        <v>132</v>
      </c>
      <c r="D76" s="128" t="s">
        <v>4346</v>
      </c>
      <c r="E76" s="128"/>
      <c r="F76" s="129" t="s">
        <v>73</v>
      </c>
      <c r="G76" s="133" t="s">
        <v>94</v>
      </c>
      <c r="H76" s="134" t="s">
        <v>3645</v>
      </c>
      <c r="I76" s="134" t="s">
        <v>210</v>
      </c>
      <c r="J76" s="132">
        <v>1</v>
      </c>
      <c r="K76" s="132">
        <v>1</v>
      </c>
      <c r="L76" s="132">
        <v>1</v>
      </c>
      <c r="M76" s="132">
        <v>1</v>
      </c>
      <c r="N76" s="132">
        <v>1</v>
      </c>
      <c r="O76" s="132">
        <v>1</v>
      </c>
      <c r="P76" s="132">
        <v>1</v>
      </c>
      <c r="Q76" s="132">
        <v>1</v>
      </c>
      <c r="CR76"/>
      <c r="CS76"/>
      <c r="CT76"/>
      <c r="CU76"/>
      <c r="CV76"/>
      <c r="CW76"/>
      <c r="CX76"/>
      <c r="CY76"/>
      <c r="CZ76"/>
      <c r="DA76"/>
      <c r="DB76"/>
      <c r="DC76"/>
      <c r="DD76"/>
      <c r="DE76"/>
      <c r="DF76"/>
      <c r="DG76"/>
      <c r="DH76"/>
      <c r="DI76"/>
      <c r="DJ76"/>
    </row>
    <row r="77" spans="1:114" ht="14.25" thickBot="1">
      <c r="A77" s="127">
        <v>133</v>
      </c>
      <c r="B77" s="127" t="s">
        <v>4347</v>
      </c>
      <c r="C77" s="127">
        <v>133</v>
      </c>
      <c r="D77" s="128" t="s">
        <v>4346</v>
      </c>
      <c r="E77" s="128"/>
      <c r="F77" s="129" t="s">
        <v>73</v>
      </c>
      <c r="G77" s="133" t="s">
        <v>94</v>
      </c>
      <c r="H77" s="134" t="s">
        <v>3645</v>
      </c>
      <c r="I77" s="134" t="s">
        <v>211</v>
      </c>
      <c r="J77" s="132">
        <v>1</v>
      </c>
      <c r="K77" s="132">
        <v>1</v>
      </c>
      <c r="L77" s="132">
        <v>1</v>
      </c>
      <c r="M77" s="132">
        <v>1</v>
      </c>
      <c r="N77" s="132">
        <v>1</v>
      </c>
      <c r="O77" s="132">
        <v>1</v>
      </c>
      <c r="P77" s="132">
        <v>1</v>
      </c>
      <c r="Q77" s="132">
        <v>1</v>
      </c>
      <c r="CR77" s="13"/>
    </row>
    <row r="78" spans="1:114" ht="14.25" thickBot="1">
      <c r="A78" s="127">
        <v>134</v>
      </c>
      <c r="B78" s="127" t="s">
        <v>2764</v>
      </c>
      <c r="C78" s="127">
        <v>134</v>
      </c>
      <c r="D78" s="128" t="s">
        <v>4346</v>
      </c>
      <c r="E78" s="128"/>
      <c r="F78" s="129" t="s">
        <v>73</v>
      </c>
      <c r="G78" s="133" t="s">
        <v>94</v>
      </c>
      <c r="H78" s="134" t="s">
        <v>3645</v>
      </c>
      <c r="I78" s="134" t="s">
        <v>212</v>
      </c>
      <c r="J78" s="132">
        <v>1</v>
      </c>
      <c r="K78" s="132">
        <v>1</v>
      </c>
      <c r="L78" s="132">
        <v>1</v>
      </c>
      <c r="M78" s="132">
        <v>1</v>
      </c>
      <c r="N78" s="132">
        <v>1</v>
      </c>
      <c r="O78" s="132">
        <v>1</v>
      </c>
      <c r="P78" s="132">
        <v>1</v>
      </c>
      <c r="Q78" s="132">
        <v>1</v>
      </c>
    </row>
    <row r="79" spans="1:114" ht="14.25" thickBot="1">
      <c r="A79" s="127">
        <v>141</v>
      </c>
      <c r="B79" s="127" t="s">
        <v>1958</v>
      </c>
      <c r="C79" s="127">
        <v>141</v>
      </c>
      <c r="D79" s="128" t="s">
        <v>4346</v>
      </c>
      <c r="E79" s="128"/>
      <c r="F79" s="129" t="s">
        <v>73</v>
      </c>
      <c r="G79" s="133" t="s">
        <v>94</v>
      </c>
      <c r="H79" s="134" t="s">
        <v>3646</v>
      </c>
      <c r="I79" s="134" t="s">
        <v>213</v>
      </c>
      <c r="J79" s="132">
        <v>1</v>
      </c>
      <c r="K79" s="132">
        <v>1</v>
      </c>
      <c r="L79" s="132">
        <v>1</v>
      </c>
      <c r="M79" s="132">
        <v>1</v>
      </c>
      <c r="N79" s="132">
        <v>1</v>
      </c>
      <c r="O79" s="132">
        <v>1</v>
      </c>
      <c r="P79" s="132">
        <v>1</v>
      </c>
      <c r="Q79" s="132">
        <v>1</v>
      </c>
      <c r="DB79" s="13"/>
      <c r="DC79" s="13"/>
      <c r="DD79" s="13"/>
    </row>
    <row r="80" spans="1:114" ht="14.25" thickBot="1">
      <c r="A80" s="127">
        <v>200</v>
      </c>
      <c r="B80" s="127" t="s">
        <v>4400</v>
      </c>
      <c r="C80" s="127">
        <v>200</v>
      </c>
      <c r="D80" s="128" t="s">
        <v>4346</v>
      </c>
      <c r="E80" s="128"/>
      <c r="F80" s="129" t="s">
        <v>73</v>
      </c>
      <c r="G80" s="133" t="s">
        <v>95</v>
      </c>
      <c r="H80" s="134" t="s">
        <v>3647</v>
      </c>
      <c r="I80" s="134" t="s">
        <v>214</v>
      </c>
      <c r="J80" s="132">
        <v>1</v>
      </c>
      <c r="K80" s="132">
        <v>0</v>
      </c>
      <c r="L80" s="132">
        <v>1</v>
      </c>
      <c r="M80" s="132">
        <v>1</v>
      </c>
      <c r="N80" s="132">
        <v>1</v>
      </c>
      <c r="O80" s="132">
        <v>1</v>
      </c>
      <c r="P80" s="132">
        <v>0</v>
      </c>
      <c r="Q80" s="132">
        <v>1</v>
      </c>
      <c r="DA80" s="13"/>
      <c r="DB80" s="13"/>
      <c r="DC80" s="13"/>
      <c r="DD80" s="13"/>
    </row>
    <row r="81" spans="1:108" ht="14.25" thickBot="1">
      <c r="A81" s="127">
        <v>209</v>
      </c>
      <c r="B81" s="127" t="s">
        <v>4401</v>
      </c>
      <c r="C81" s="127">
        <v>209</v>
      </c>
      <c r="D81" s="128" t="s">
        <v>4346</v>
      </c>
      <c r="E81" s="128"/>
      <c r="F81" s="129" t="s">
        <v>73</v>
      </c>
      <c r="G81" s="133" t="s">
        <v>95</v>
      </c>
      <c r="H81" s="134" t="s">
        <v>3647</v>
      </c>
      <c r="I81" s="134" t="s">
        <v>215</v>
      </c>
      <c r="J81" s="132">
        <v>1</v>
      </c>
      <c r="K81" s="132">
        <v>0</v>
      </c>
      <c r="L81" s="132">
        <v>1</v>
      </c>
      <c r="M81" s="132">
        <v>1</v>
      </c>
      <c r="N81" s="132">
        <v>1</v>
      </c>
      <c r="O81" s="132">
        <v>1</v>
      </c>
      <c r="P81" s="132">
        <v>0</v>
      </c>
      <c r="Q81" s="132">
        <v>1</v>
      </c>
      <c r="CY81" s="126"/>
      <c r="DA81" s="13"/>
      <c r="DB81" s="13"/>
      <c r="DC81" s="13"/>
      <c r="DD81" s="13"/>
    </row>
    <row r="82" spans="1:108" ht="14.25" thickBot="1">
      <c r="A82" s="127">
        <v>211</v>
      </c>
      <c r="B82" s="127" t="s">
        <v>1751</v>
      </c>
      <c r="C82" s="127">
        <v>211</v>
      </c>
      <c r="D82" s="128" t="s">
        <v>4346</v>
      </c>
      <c r="E82" s="128"/>
      <c r="F82" s="129" t="s">
        <v>73</v>
      </c>
      <c r="G82" s="133" t="s">
        <v>95</v>
      </c>
      <c r="H82" s="134" t="s">
        <v>3648</v>
      </c>
      <c r="I82" s="134" t="s">
        <v>216</v>
      </c>
      <c r="J82" s="132">
        <v>1</v>
      </c>
      <c r="K82" s="132">
        <v>0</v>
      </c>
      <c r="L82" s="132">
        <v>1</v>
      </c>
      <c r="M82" s="132">
        <v>1</v>
      </c>
      <c r="N82" s="132">
        <v>1</v>
      </c>
      <c r="O82" s="132">
        <v>1</v>
      </c>
      <c r="P82" s="132">
        <v>0</v>
      </c>
      <c r="Q82" s="132">
        <v>1</v>
      </c>
      <c r="CY82" s="126"/>
      <c r="DA82" s="13"/>
      <c r="DB82" s="13"/>
      <c r="DC82" s="13"/>
      <c r="DD82" s="13"/>
    </row>
    <row r="83" spans="1:108" ht="14.25" thickBot="1">
      <c r="A83" s="127">
        <v>221</v>
      </c>
      <c r="B83" s="127" t="s">
        <v>1827</v>
      </c>
      <c r="C83" s="127">
        <v>221</v>
      </c>
      <c r="D83" s="128" t="s">
        <v>4346</v>
      </c>
      <c r="E83" s="128"/>
      <c r="F83" s="129" t="s">
        <v>73</v>
      </c>
      <c r="G83" s="133" t="s">
        <v>95</v>
      </c>
      <c r="H83" s="134" t="s">
        <v>3649</v>
      </c>
      <c r="I83" s="134" t="s">
        <v>217</v>
      </c>
      <c r="J83" s="132">
        <v>1</v>
      </c>
      <c r="K83" s="132">
        <v>0</v>
      </c>
      <c r="L83" s="132">
        <v>1</v>
      </c>
      <c r="M83" s="132">
        <v>1</v>
      </c>
      <c r="N83" s="132">
        <v>1</v>
      </c>
      <c r="O83" s="132">
        <v>1</v>
      </c>
      <c r="P83" s="132">
        <v>0</v>
      </c>
      <c r="Q83" s="132">
        <v>1</v>
      </c>
      <c r="CX83" s="126"/>
      <c r="CY83" s="126"/>
      <c r="DA83" s="13"/>
      <c r="DB83" s="13"/>
      <c r="DC83" s="13"/>
      <c r="DD83" s="13"/>
    </row>
    <row r="84" spans="1:108" ht="14.25" thickBot="1">
      <c r="A84" s="127">
        <v>231</v>
      </c>
      <c r="B84" s="127" t="s">
        <v>3120</v>
      </c>
      <c r="C84" s="127">
        <v>231</v>
      </c>
      <c r="D84" s="128" t="s">
        <v>4346</v>
      </c>
      <c r="E84" s="128"/>
      <c r="F84" s="129" t="s">
        <v>73</v>
      </c>
      <c r="G84" s="133" t="s">
        <v>95</v>
      </c>
      <c r="H84" s="134" t="s">
        <v>3650</v>
      </c>
      <c r="I84" s="134" t="s">
        <v>218</v>
      </c>
      <c r="J84" s="132">
        <v>1</v>
      </c>
      <c r="K84" s="132">
        <v>0</v>
      </c>
      <c r="L84" s="132">
        <v>1</v>
      </c>
      <c r="M84" s="132">
        <v>1</v>
      </c>
      <c r="N84" s="132">
        <v>1</v>
      </c>
      <c r="O84" s="132">
        <v>1</v>
      </c>
      <c r="P84" s="132">
        <v>0</v>
      </c>
      <c r="Q84" s="132">
        <v>1</v>
      </c>
      <c r="CX84" s="126"/>
      <c r="CY84" s="126"/>
      <c r="DA84" s="13"/>
      <c r="DB84" s="13"/>
      <c r="DC84" s="13"/>
      <c r="DD84" s="13"/>
    </row>
    <row r="85" spans="1:108" ht="14.25" thickBot="1">
      <c r="A85" s="127">
        <v>239</v>
      </c>
      <c r="B85" s="127" t="s">
        <v>2177</v>
      </c>
      <c r="C85" s="127">
        <v>239</v>
      </c>
      <c r="D85" s="128" t="s">
        <v>4346</v>
      </c>
      <c r="E85" s="128"/>
      <c r="F85" s="129" t="s">
        <v>73</v>
      </c>
      <c r="G85" s="133" t="s">
        <v>95</v>
      </c>
      <c r="H85" s="134" t="s">
        <v>3650</v>
      </c>
      <c r="I85" s="134" t="s">
        <v>219</v>
      </c>
      <c r="J85" s="132">
        <v>1</v>
      </c>
      <c r="K85" s="132">
        <v>0</v>
      </c>
      <c r="L85" s="132">
        <v>1</v>
      </c>
      <c r="M85" s="132">
        <v>1</v>
      </c>
      <c r="N85" s="132">
        <v>1</v>
      </c>
      <c r="O85" s="132">
        <v>1</v>
      </c>
      <c r="P85" s="132">
        <v>0</v>
      </c>
      <c r="Q85" s="132">
        <v>1</v>
      </c>
      <c r="CX85" s="126"/>
      <c r="CY85" s="126"/>
      <c r="DA85" s="13"/>
      <c r="DB85" s="13"/>
      <c r="DC85" s="13"/>
      <c r="DD85" s="13"/>
    </row>
    <row r="86" spans="1:108" ht="14.25" thickBot="1">
      <c r="A86" s="127">
        <v>241</v>
      </c>
      <c r="B86" s="127" t="s">
        <v>3121</v>
      </c>
      <c r="C86" s="127">
        <v>241</v>
      </c>
      <c r="D86" s="128" t="s">
        <v>4346</v>
      </c>
      <c r="E86" s="128"/>
      <c r="F86" s="129" t="s">
        <v>73</v>
      </c>
      <c r="G86" s="133" t="s">
        <v>95</v>
      </c>
      <c r="H86" s="134" t="s">
        <v>3651</v>
      </c>
      <c r="I86" s="134" t="s">
        <v>220</v>
      </c>
      <c r="J86" s="132">
        <v>1</v>
      </c>
      <c r="K86" s="132">
        <v>0</v>
      </c>
      <c r="L86" s="132">
        <v>1</v>
      </c>
      <c r="M86" s="132">
        <v>1</v>
      </c>
      <c r="N86" s="132">
        <v>1</v>
      </c>
      <c r="O86" s="132">
        <v>1</v>
      </c>
      <c r="P86" s="132">
        <v>0</v>
      </c>
      <c r="Q86" s="132">
        <v>1</v>
      </c>
      <c r="CX86" s="126"/>
      <c r="CY86" s="126"/>
      <c r="CZ86" s="13"/>
      <c r="DA86" s="13"/>
      <c r="DB86" s="13"/>
      <c r="DC86" s="13"/>
      <c r="DD86" s="13"/>
    </row>
    <row r="87" spans="1:108" ht="14.25" thickBot="1">
      <c r="A87" s="127">
        <v>242</v>
      </c>
      <c r="B87" s="127" t="s">
        <v>2178</v>
      </c>
      <c r="C87" s="127">
        <v>242</v>
      </c>
      <c r="D87" s="128" t="s">
        <v>4346</v>
      </c>
      <c r="E87" s="128"/>
      <c r="F87" s="129" t="s">
        <v>73</v>
      </c>
      <c r="G87" s="133" t="s">
        <v>95</v>
      </c>
      <c r="H87" s="134" t="s">
        <v>3651</v>
      </c>
      <c r="I87" s="134" t="s">
        <v>221</v>
      </c>
      <c r="J87" s="132">
        <v>1</v>
      </c>
      <c r="K87" s="132">
        <v>0</v>
      </c>
      <c r="L87" s="132">
        <v>1</v>
      </c>
      <c r="M87" s="132">
        <v>1</v>
      </c>
      <c r="N87" s="132">
        <v>1</v>
      </c>
      <c r="O87" s="132">
        <v>1</v>
      </c>
      <c r="P87" s="132">
        <v>0</v>
      </c>
      <c r="Q87" s="132">
        <v>1</v>
      </c>
      <c r="CX87" s="126"/>
      <c r="CY87" s="126"/>
      <c r="CZ87" s="13"/>
      <c r="DA87" s="13"/>
      <c r="DB87" s="13"/>
      <c r="DC87" s="13"/>
      <c r="DD87" s="13"/>
    </row>
    <row r="88" spans="1:108" ht="14.25" thickBot="1">
      <c r="A88" s="127">
        <v>243</v>
      </c>
      <c r="B88" s="127" t="s">
        <v>2456</v>
      </c>
      <c r="C88" s="127">
        <v>243</v>
      </c>
      <c r="D88" s="128" t="s">
        <v>4346</v>
      </c>
      <c r="E88" s="128"/>
      <c r="F88" s="129" t="s">
        <v>73</v>
      </c>
      <c r="G88" s="130" t="s">
        <v>95</v>
      </c>
      <c r="H88" s="131" t="s">
        <v>3651</v>
      </c>
      <c r="I88" s="131" t="s">
        <v>222</v>
      </c>
      <c r="J88" s="132">
        <v>1</v>
      </c>
      <c r="K88" s="132">
        <v>0</v>
      </c>
      <c r="L88" s="132">
        <v>1</v>
      </c>
      <c r="M88" s="132">
        <v>1</v>
      </c>
      <c r="N88" s="132">
        <v>1</v>
      </c>
      <c r="O88" s="132">
        <v>1</v>
      </c>
      <c r="P88" s="132">
        <v>0</v>
      </c>
      <c r="Q88" s="132">
        <v>1</v>
      </c>
      <c r="CX88" s="126"/>
      <c r="CY88" s="126"/>
      <c r="CZ88" s="13"/>
      <c r="DA88" s="13"/>
      <c r="DB88" s="13"/>
      <c r="DC88" s="13"/>
      <c r="DD88" s="13"/>
    </row>
    <row r="89" spans="1:108" ht="14.25" thickBot="1">
      <c r="A89" s="127">
        <v>249</v>
      </c>
      <c r="B89" s="127" t="s">
        <v>2639</v>
      </c>
      <c r="C89" s="127">
        <v>249</v>
      </c>
      <c r="D89" s="128" t="s">
        <v>4346</v>
      </c>
      <c r="E89" s="128"/>
      <c r="F89" s="129" t="s">
        <v>73</v>
      </c>
      <c r="G89" s="133" t="s">
        <v>95</v>
      </c>
      <c r="H89" s="134" t="s">
        <v>3651</v>
      </c>
      <c r="I89" s="134" t="s">
        <v>223</v>
      </c>
      <c r="J89" s="132">
        <v>1</v>
      </c>
      <c r="K89" s="132">
        <v>0</v>
      </c>
      <c r="L89" s="132">
        <v>1</v>
      </c>
      <c r="M89" s="132">
        <v>1</v>
      </c>
      <c r="N89" s="132">
        <v>1</v>
      </c>
      <c r="O89" s="132">
        <v>1</v>
      </c>
      <c r="P89" s="132">
        <v>0</v>
      </c>
      <c r="Q89" s="132">
        <v>1</v>
      </c>
      <c r="CX89" s="126"/>
      <c r="CY89" s="126"/>
      <c r="CZ89" s="13"/>
      <c r="DA89" s="13"/>
      <c r="DB89" s="13"/>
      <c r="DC89" s="13"/>
      <c r="DD89" s="13"/>
    </row>
    <row r="90" spans="1:108" ht="14.25" thickBot="1">
      <c r="A90" s="127">
        <v>299</v>
      </c>
      <c r="B90" s="127" t="s">
        <v>2011</v>
      </c>
      <c r="C90" s="127">
        <v>299</v>
      </c>
      <c r="D90" s="128" t="s">
        <v>4346</v>
      </c>
      <c r="E90" s="128"/>
      <c r="F90" s="129" t="s">
        <v>73</v>
      </c>
      <c r="G90" s="133" t="s">
        <v>95</v>
      </c>
      <c r="H90" s="134" t="s">
        <v>3652</v>
      </c>
      <c r="I90" s="134" t="s">
        <v>224</v>
      </c>
      <c r="J90" s="132">
        <v>1</v>
      </c>
      <c r="K90" s="132">
        <v>0</v>
      </c>
      <c r="L90" s="132">
        <v>1</v>
      </c>
      <c r="M90" s="132">
        <v>1</v>
      </c>
      <c r="N90" s="132">
        <v>1</v>
      </c>
      <c r="O90" s="132">
        <v>1</v>
      </c>
      <c r="P90" s="132">
        <v>0</v>
      </c>
      <c r="Q90" s="132">
        <v>1</v>
      </c>
      <c r="CX90" s="126"/>
      <c r="CY90" s="126"/>
      <c r="CZ90" s="13"/>
      <c r="DA90" s="13"/>
      <c r="DB90" s="13"/>
      <c r="DC90" s="13"/>
      <c r="DD90" s="13"/>
    </row>
    <row r="91" spans="1:108" ht="14.25" thickBot="1">
      <c r="A91" s="127">
        <v>300</v>
      </c>
      <c r="B91" s="127" t="s">
        <v>4402</v>
      </c>
      <c r="C91" s="127">
        <v>300</v>
      </c>
      <c r="D91" s="128" t="s">
        <v>4346</v>
      </c>
      <c r="E91" s="128"/>
      <c r="F91" s="129" t="s">
        <v>74</v>
      </c>
      <c r="G91" s="133" t="s">
        <v>96</v>
      </c>
      <c r="H91" s="134" t="s">
        <v>3653</v>
      </c>
      <c r="I91" s="134" t="s">
        <v>225</v>
      </c>
      <c r="J91" s="132">
        <v>1</v>
      </c>
      <c r="K91" s="132">
        <v>1</v>
      </c>
      <c r="L91" s="132">
        <v>0</v>
      </c>
      <c r="M91" s="132">
        <v>1</v>
      </c>
      <c r="N91" s="132">
        <v>1</v>
      </c>
      <c r="O91" s="132">
        <v>1</v>
      </c>
      <c r="P91" s="132">
        <v>1</v>
      </c>
      <c r="Q91" s="132">
        <v>1</v>
      </c>
      <c r="CX91" s="126"/>
      <c r="CY91" s="126"/>
      <c r="CZ91" s="13"/>
      <c r="DA91" s="13"/>
      <c r="DB91" s="13"/>
      <c r="DC91" s="13"/>
      <c r="DD91" s="13"/>
    </row>
    <row r="92" spans="1:108" ht="14.25" thickBot="1">
      <c r="A92" s="127">
        <v>309</v>
      </c>
      <c r="B92" s="127" t="s">
        <v>4403</v>
      </c>
      <c r="C92" s="127">
        <v>309</v>
      </c>
      <c r="D92" s="128" t="s">
        <v>4346</v>
      </c>
      <c r="E92" s="128"/>
      <c r="F92" s="129" t="s">
        <v>74</v>
      </c>
      <c r="G92" s="133" t="s">
        <v>96</v>
      </c>
      <c r="H92" s="134" t="s">
        <v>3653</v>
      </c>
      <c r="I92" s="134" t="s">
        <v>226</v>
      </c>
      <c r="J92" s="132">
        <v>1</v>
      </c>
      <c r="K92" s="132">
        <v>1</v>
      </c>
      <c r="L92" s="132">
        <v>0</v>
      </c>
      <c r="M92" s="132">
        <v>1</v>
      </c>
      <c r="N92" s="132">
        <v>1</v>
      </c>
      <c r="O92" s="132">
        <v>1</v>
      </c>
      <c r="P92" s="132">
        <v>1</v>
      </c>
      <c r="Q92" s="132">
        <v>1</v>
      </c>
      <c r="CX92" s="126"/>
      <c r="CY92" s="126"/>
      <c r="CZ92" s="13"/>
      <c r="DA92" s="13"/>
      <c r="DB92" s="13"/>
      <c r="DC92" s="13"/>
      <c r="DD92" s="13"/>
    </row>
    <row r="93" spans="1:108" ht="14.25" thickBot="1">
      <c r="A93" s="127">
        <v>311</v>
      </c>
      <c r="B93" s="127" t="s">
        <v>3122</v>
      </c>
      <c r="C93" s="127">
        <v>311</v>
      </c>
      <c r="D93" s="128" t="s">
        <v>4346</v>
      </c>
      <c r="E93" s="128"/>
      <c r="F93" s="129" t="s">
        <v>74</v>
      </c>
      <c r="G93" s="133" t="s">
        <v>96</v>
      </c>
      <c r="H93" s="134" t="s">
        <v>3654</v>
      </c>
      <c r="I93" s="134" t="s">
        <v>227</v>
      </c>
      <c r="J93" s="132">
        <v>1</v>
      </c>
      <c r="K93" s="132">
        <v>1</v>
      </c>
      <c r="L93" s="132">
        <v>0</v>
      </c>
      <c r="M93" s="132">
        <v>1</v>
      </c>
      <c r="N93" s="132">
        <v>1</v>
      </c>
      <c r="O93" s="132">
        <v>1</v>
      </c>
      <c r="P93" s="132">
        <v>1</v>
      </c>
      <c r="Q93" s="132">
        <v>1</v>
      </c>
      <c r="CX93" s="126"/>
      <c r="CY93" s="126"/>
      <c r="CZ93" s="13"/>
      <c r="DA93" s="13"/>
      <c r="DB93" s="13"/>
      <c r="DC93" s="13"/>
      <c r="DD93" s="13"/>
    </row>
    <row r="94" spans="1:108" ht="14.25" thickBot="1">
      <c r="A94" s="127">
        <v>312</v>
      </c>
      <c r="B94" s="127" t="s">
        <v>2179</v>
      </c>
      <c r="C94" s="127">
        <v>312</v>
      </c>
      <c r="D94" s="128" t="s">
        <v>4346</v>
      </c>
      <c r="E94" s="128"/>
      <c r="F94" s="129" t="s">
        <v>74</v>
      </c>
      <c r="G94" s="133" t="s">
        <v>96</v>
      </c>
      <c r="H94" s="134" t="s">
        <v>3654</v>
      </c>
      <c r="I94" s="134" t="s">
        <v>228</v>
      </c>
      <c r="J94" s="132">
        <v>1</v>
      </c>
      <c r="K94" s="132">
        <v>1</v>
      </c>
      <c r="L94" s="132">
        <v>0</v>
      </c>
      <c r="M94" s="132">
        <v>1</v>
      </c>
      <c r="N94" s="132">
        <v>1</v>
      </c>
      <c r="O94" s="132">
        <v>1</v>
      </c>
      <c r="P94" s="132">
        <v>1</v>
      </c>
      <c r="Q94" s="132">
        <v>1</v>
      </c>
      <c r="CX94" s="126"/>
      <c r="CY94" s="126"/>
      <c r="CZ94" s="13"/>
      <c r="DA94" s="13"/>
      <c r="DB94" s="13"/>
      <c r="DC94" s="13"/>
      <c r="DD94" s="13"/>
    </row>
    <row r="95" spans="1:108" ht="14.25" thickBot="1">
      <c r="A95" s="127">
        <v>313</v>
      </c>
      <c r="B95" s="127" t="s">
        <v>2457</v>
      </c>
      <c r="C95" s="127">
        <v>313</v>
      </c>
      <c r="D95" s="128" t="s">
        <v>4346</v>
      </c>
      <c r="E95" s="128"/>
      <c r="F95" s="129" t="s">
        <v>74</v>
      </c>
      <c r="G95" s="133" t="s">
        <v>96</v>
      </c>
      <c r="H95" s="134" t="s">
        <v>3654</v>
      </c>
      <c r="I95" s="134" t="s">
        <v>229</v>
      </c>
      <c r="J95" s="132">
        <v>1</v>
      </c>
      <c r="K95" s="132">
        <v>1</v>
      </c>
      <c r="L95" s="132">
        <v>0</v>
      </c>
      <c r="M95" s="132">
        <v>1</v>
      </c>
      <c r="N95" s="132">
        <v>1</v>
      </c>
      <c r="O95" s="132">
        <v>1</v>
      </c>
      <c r="P95" s="132">
        <v>1</v>
      </c>
      <c r="Q95" s="132">
        <v>1</v>
      </c>
      <c r="CX95" s="126"/>
      <c r="CY95" s="126"/>
      <c r="CZ95" s="13"/>
      <c r="DA95" s="13"/>
      <c r="DB95" s="13"/>
      <c r="DC95" s="13"/>
      <c r="DD95" s="13"/>
    </row>
    <row r="96" spans="1:108" ht="14.25" thickBot="1">
      <c r="A96" s="127">
        <v>314</v>
      </c>
      <c r="B96" s="127" t="s">
        <v>2640</v>
      </c>
      <c r="C96" s="127">
        <v>314</v>
      </c>
      <c r="D96" s="128" t="s">
        <v>4346</v>
      </c>
      <c r="E96" s="128"/>
      <c r="F96" s="129" t="s">
        <v>74</v>
      </c>
      <c r="G96" s="133" t="s">
        <v>96</v>
      </c>
      <c r="H96" s="134" t="s">
        <v>3654</v>
      </c>
      <c r="I96" s="134" t="s">
        <v>230</v>
      </c>
      <c r="J96" s="132">
        <v>1</v>
      </c>
      <c r="K96" s="132">
        <v>1</v>
      </c>
      <c r="L96" s="132">
        <v>0</v>
      </c>
      <c r="M96" s="132">
        <v>1</v>
      </c>
      <c r="N96" s="132">
        <v>1</v>
      </c>
      <c r="O96" s="132">
        <v>1</v>
      </c>
      <c r="P96" s="132">
        <v>1</v>
      </c>
      <c r="Q96" s="132">
        <v>1</v>
      </c>
      <c r="CX96" s="126"/>
      <c r="CY96" s="126"/>
      <c r="CZ96" s="13"/>
      <c r="DA96" s="13"/>
      <c r="DB96" s="13"/>
      <c r="DC96" s="13"/>
      <c r="DD96" s="13"/>
    </row>
    <row r="97" spans="1:108" ht="14.25" thickBot="1">
      <c r="A97" s="127">
        <v>315</v>
      </c>
      <c r="B97" s="127" t="s">
        <v>2765</v>
      </c>
      <c r="C97" s="127">
        <v>315</v>
      </c>
      <c r="D97" s="128" t="s">
        <v>4346</v>
      </c>
      <c r="E97" s="128"/>
      <c r="F97" s="129" t="s">
        <v>74</v>
      </c>
      <c r="G97" s="133" t="s">
        <v>96</v>
      </c>
      <c r="H97" s="134" t="s">
        <v>3654</v>
      </c>
      <c r="I97" s="134" t="s">
        <v>231</v>
      </c>
      <c r="J97" s="132">
        <v>1</v>
      </c>
      <c r="K97" s="132">
        <v>1</v>
      </c>
      <c r="L97" s="132">
        <v>0</v>
      </c>
      <c r="M97" s="132">
        <v>1</v>
      </c>
      <c r="N97" s="132">
        <v>1</v>
      </c>
      <c r="O97" s="132">
        <v>1</v>
      </c>
      <c r="P97" s="132">
        <v>1</v>
      </c>
      <c r="Q97" s="132">
        <v>1</v>
      </c>
      <c r="CX97" s="126"/>
      <c r="CY97" s="126"/>
      <c r="CZ97" s="13"/>
      <c r="DA97" s="13"/>
      <c r="DB97" s="13"/>
      <c r="DC97" s="13"/>
      <c r="DD97" s="13"/>
    </row>
    <row r="98" spans="1:108" ht="14.25" thickBot="1">
      <c r="A98" s="127">
        <v>316</v>
      </c>
      <c r="B98" s="127" t="s">
        <v>2844</v>
      </c>
      <c r="C98" s="127">
        <v>316</v>
      </c>
      <c r="D98" s="128" t="s">
        <v>4346</v>
      </c>
      <c r="E98" s="128"/>
      <c r="F98" s="129" t="s">
        <v>74</v>
      </c>
      <c r="G98" s="133" t="s">
        <v>96</v>
      </c>
      <c r="H98" s="134" t="s">
        <v>3654</v>
      </c>
      <c r="I98" s="134" t="s">
        <v>232</v>
      </c>
      <c r="J98" s="132">
        <v>1</v>
      </c>
      <c r="K98" s="132">
        <v>1</v>
      </c>
      <c r="L98" s="132">
        <v>0</v>
      </c>
      <c r="M98" s="132">
        <v>1</v>
      </c>
      <c r="N98" s="132">
        <v>1</v>
      </c>
      <c r="O98" s="132">
        <v>1</v>
      </c>
      <c r="P98" s="132">
        <v>1</v>
      </c>
      <c r="Q98" s="132">
        <v>1</v>
      </c>
      <c r="CX98" s="126"/>
      <c r="CY98" s="126"/>
      <c r="CZ98" s="13"/>
      <c r="DA98" s="13"/>
      <c r="DB98" s="13"/>
      <c r="DC98" s="13"/>
      <c r="DD98" s="13"/>
    </row>
    <row r="99" spans="1:108" ht="14.25" thickBot="1">
      <c r="A99" s="127">
        <v>317</v>
      </c>
      <c r="B99" s="127" t="s">
        <v>2894</v>
      </c>
      <c r="C99" s="127">
        <v>317</v>
      </c>
      <c r="D99" s="128" t="s">
        <v>4346</v>
      </c>
      <c r="E99" s="128"/>
      <c r="F99" s="129" t="s">
        <v>74</v>
      </c>
      <c r="G99" s="133" t="s">
        <v>96</v>
      </c>
      <c r="H99" s="134" t="s">
        <v>3654</v>
      </c>
      <c r="I99" s="134" t="s">
        <v>233</v>
      </c>
      <c r="J99" s="132">
        <v>1</v>
      </c>
      <c r="K99" s="132">
        <v>1</v>
      </c>
      <c r="L99" s="132">
        <v>0</v>
      </c>
      <c r="M99" s="132">
        <v>1</v>
      </c>
      <c r="N99" s="132">
        <v>1</v>
      </c>
      <c r="O99" s="132">
        <v>1</v>
      </c>
      <c r="P99" s="132">
        <v>1</v>
      </c>
      <c r="Q99" s="132">
        <v>1</v>
      </c>
      <c r="CX99" s="126"/>
      <c r="CY99" s="126"/>
      <c r="CZ99" s="13"/>
      <c r="DA99" s="13"/>
      <c r="DB99" s="13"/>
      <c r="DC99" s="13"/>
      <c r="DD99" s="13"/>
    </row>
    <row r="100" spans="1:108" ht="14.25" thickBot="1">
      <c r="A100" s="127">
        <v>318</v>
      </c>
      <c r="B100" s="127" t="s">
        <v>2932</v>
      </c>
      <c r="C100" s="127">
        <v>318</v>
      </c>
      <c r="D100" s="128" t="s">
        <v>4346</v>
      </c>
      <c r="E100" s="128"/>
      <c r="F100" s="129" t="s">
        <v>74</v>
      </c>
      <c r="G100" s="133" t="s">
        <v>96</v>
      </c>
      <c r="H100" s="134" t="s">
        <v>3654</v>
      </c>
      <c r="I100" s="134" t="s">
        <v>234</v>
      </c>
      <c r="J100" s="132">
        <v>1</v>
      </c>
      <c r="K100" s="132">
        <v>1</v>
      </c>
      <c r="L100" s="132">
        <v>0</v>
      </c>
      <c r="M100" s="132">
        <v>1</v>
      </c>
      <c r="N100" s="132">
        <v>1</v>
      </c>
      <c r="O100" s="132">
        <v>1</v>
      </c>
      <c r="P100" s="132">
        <v>1</v>
      </c>
      <c r="Q100" s="132">
        <v>1</v>
      </c>
      <c r="CX100" s="126"/>
      <c r="CY100" s="126"/>
      <c r="CZ100" s="13"/>
      <c r="DA100" s="13"/>
      <c r="DB100" s="13"/>
      <c r="DC100" s="13"/>
      <c r="DD100" s="13"/>
    </row>
    <row r="101" spans="1:108" ht="14.25" thickBot="1">
      <c r="A101" s="127">
        <v>319</v>
      </c>
      <c r="B101" s="127" t="s">
        <v>2954</v>
      </c>
      <c r="C101" s="127">
        <v>319</v>
      </c>
      <c r="D101" s="128" t="s">
        <v>4346</v>
      </c>
      <c r="E101" s="128"/>
      <c r="F101" s="129" t="s">
        <v>74</v>
      </c>
      <c r="G101" s="133" t="s">
        <v>96</v>
      </c>
      <c r="H101" s="134" t="s">
        <v>3654</v>
      </c>
      <c r="I101" s="134" t="s">
        <v>235</v>
      </c>
      <c r="J101" s="132">
        <v>1</v>
      </c>
      <c r="K101" s="132">
        <v>1</v>
      </c>
      <c r="L101" s="132">
        <v>0</v>
      </c>
      <c r="M101" s="132">
        <v>1</v>
      </c>
      <c r="N101" s="132">
        <v>1</v>
      </c>
      <c r="O101" s="132">
        <v>1</v>
      </c>
      <c r="P101" s="132">
        <v>1</v>
      </c>
      <c r="Q101" s="132">
        <v>1</v>
      </c>
      <c r="CX101" s="126"/>
      <c r="CY101" s="126"/>
      <c r="CZ101" s="13"/>
      <c r="DA101" s="13"/>
      <c r="DB101" s="13"/>
      <c r="DC101" s="13"/>
      <c r="DD101" s="13"/>
    </row>
    <row r="102" spans="1:108" ht="14.25" thickBot="1">
      <c r="A102" s="127">
        <v>321</v>
      </c>
      <c r="B102" s="127" t="s">
        <v>1828</v>
      </c>
      <c r="C102" s="127">
        <v>321</v>
      </c>
      <c r="D102" s="128" t="s">
        <v>4346</v>
      </c>
      <c r="E102" s="128"/>
      <c r="F102" s="129" t="s">
        <v>74</v>
      </c>
      <c r="G102" s="133" t="s">
        <v>96</v>
      </c>
      <c r="H102" s="134" t="s">
        <v>3655</v>
      </c>
      <c r="I102" s="134" t="s">
        <v>236</v>
      </c>
      <c r="J102" s="132">
        <v>1</v>
      </c>
      <c r="K102" s="132">
        <v>1</v>
      </c>
      <c r="L102" s="132">
        <v>0</v>
      </c>
      <c r="M102" s="132">
        <v>1</v>
      </c>
      <c r="N102" s="132">
        <v>1</v>
      </c>
      <c r="O102" s="132">
        <v>1</v>
      </c>
      <c r="P102" s="132">
        <v>1</v>
      </c>
      <c r="Q102" s="132">
        <v>1</v>
      </c>
      <c r="CX102" s="126"/>
      <c r="CY102" s="126"/>
      <c r="CZ102" s="13"/>
      <c r="DA102" s="13"/>
      <c r="DB102" s="13"/>
      <c r="DC102" s="13"/>
      <c r="DD102" s="13"/>
    </row>
    <row r="103" spans="1:108" ht="14.25" thickBot="1">
      <c r="A103" s="127">
        <v>400</v>
      </c>
      <c r="B103" s="127" t="s">
        <v>4404</v>
      </c>
      <c r="C103" s="127">
        <v>400</v>
      </c>
      <c r="D103" s="128" t="s">
        <v>4346</v>
      </c>
      <c r="E103" s="128"/>
      <c r="F103" s="129" t="s">
        <v>74</v>
      </c>
      <c r="G103" s="133" t="s">
        <v>97</v>
      </c>
      <c r="H103" s="134" t="s">
        <v>3656</v>
      </c>
      <c r="I103" s="134" t="s">
        <v>237</v>
      </c>
      <c r="J103" s="132">
        <v>1</v>
      </c>
      <c r="K103" s="132">
        <v>1</v>
      </c>
      <c r="L103" s="132">
        <v>1</v>
      </c>
      <c r="M103" s="132">
        <v>1</v>
      </c>
      <c r="N103" s="132">
        <v>1</v>
      </c>
      <c r="O103" s="132">
        <v>1</v>
      </c>
      <c r="P103" s="132">
        <v>1</v>
      </c>
      <c r="Q103" s="132">
        <v>1</v>
      </c>
      <c r="CX103" s="126"/>
      <c r="CY103" s="126"/>
      <c r="CZ103" s="13"/>
      <c r="DA103" s="13"/>
      <c r="DB103" s="13"/>
      <c r="DC103" s="13"/>
      <c r="DD103" s="13"/>
    </row>
    <row r="104" spans="1:108" ht="14.25" thickBot="1">
      <c r="A104" s="127">
        <v>409</v>
      </c>
      <c r="B104" s="127" t="s">
        <v>4405</v>
      </c>
      <c r="C104" s="127">
        <v>409</v>
      </c>
      <c r="D104" s="128" t="s">
        <v>4346</v>
      </c>
      <c r="E104" s="128"/>
      <c r="F104" s="129" t="s">
        <v>74</v>
      </c>
      <c r="G104" s="133" t="s">
        <v>97</v>
      </c>
      <c r="H104" s="134" t="s">
        <v>3656</v>
      </c>
      <c r="I104" s="134" t="s">
        <v>238</v>
      </c>
      <c r="J104" s="132">
        <v>1</v>
      </c>
      <c r="K104" s="132">
        <v>1</v>
      </c>
      <c r="L104" s="132">
        <v>1</v>
      </c>
      <c r="M104" s="132">
        <v>1</v>
      </c>
      <c r="N104" s="132">
        <v>1</v>
      </c>
      <c r="O104" s="132">
        <v>1</v>
      </c>
      <c r="P104" s="132">
        <v>1</v>
      </c>
      <c r="Q104" s="132">
        <v>1</v>
      </c>
      <c r="CX104" s="126"/>
      <c r="CY104" s="126"/>
      <c r="CZ104" s="13"/>
      <c r="DA104" s="13"/>
      <c r="DB104" s="13"/>
      <c r="DC104" s="13"/>
      <c r="DD104" s="13"/>
    </row>
    <row r="105" spans="1:108" ht="14.25" thickBot="1">
      <c r="A105" s="127">
        <v>411</v>
      </c>
      <c r="B105" s="127" t="s">
        <v>3123</v>
      </c>
      <c r="C105" s="127">
        <v>411</v>
      </c>
      <c r="D105" s="128" t="s">
        <v>4346</v>
      </c>
      <c r="E105" s="128"/>
      <c r="F105" s="129" t="s">
        <v>74</v>
      </c>
      <c r="G105" s="133" t="s">
        <v>97</v>
      </c>
      <c r="H105" s="134" t="s">
        <v>3657</v>
      </c>
      <c r="I105" s="134" t="s">
        <v>239</v>
      </c>
      <c r="J105" s="132">
        <v>1</v>
      </c>
      <c r="K105" s="132">
        <v>1</v>
      </c>
      <c r="L105" s="132">
        <v>1</v>
      </c>
      <c r="M105" s="132">
        <v>1</v>
      </c>
      <c r="N105" s="132">
        <v>1</v>
      </c>
      <c r="O105" s="132">
        <v>1</v>
      </c>
      <c r="P105" s="132">
        <v>1</v>
      </c>
      <c r="Q105" s="132">
        <v>1</v>
      </c>
      <c r="CX105" s="126"/>
      <c r="CY105" s="126"/>
      <c r="CZ105" s="13"/>
      <c r="DA105" s="13"/>
      <c r="DB105" s="13"/>
      <c r="DC105" s="13"/>
      <c r="DD105" s="13"/>
    </row>
    <row r="106" spans="1:108" ht="14.25" thickBot="1">
      <c r="A106" s="127">
        <v>412</v>
      </c>
      <c r="B106" s="127" t="s">
        <v>2180</v>
      </c>
      <c r="C106" s="127">
        <v>412</v>
      </c>
      <c r="D106" s="128" t="s">
        <v>4346</v>
      </c>
      <c r="E106" s="128"/>
      <c r="F106" s="129" t="s">
        <v>74</v>
      </c>
      <c r="G106" s="133" t="s">
        <v>97</v>
      </c>
      <c r="H106" s="134" t="s">
        <v>3657</v>
      </c>
      <c r="I106" s="134" t="s">
        <v>240</v>
      </c>
      <c r="J106" s="132">
        <v>1</v>
      </c>
      <c r="K106" s="132">
        <v>1</v>
      </c>
      <c r="L106" s="132">
        <v>1</v>
      </c>
      <c r="M106" s="132">
        <v>1</v>
      </c>
      <c r="N106" s="132">
        <v>1</v>
      </c>
      <c r="O106" s="132">
        <v>1</v>
      </c>
      <c r="P106" s="132">
        <v>1</v>
      </c>
      <c r="Q106" s="132">
        <v>1</v>
      </c>
      <c r="CX106" s="126"/>
      <c r="CY106" s="126"/>
      <c r="CZ106" s="13"/>
      <c r="DA106" s="13"/>
      <c r="DB106" s="13"/>
      <c r="DC106" s="13"/>
      <c r="DD106" s="13"/>
    </row>
    <row r="107" spans="1:108" ht="14.25" thickBot="1">
      <c r="A107" s="127">
        <v>413</v>
      </c>
      <c r="B107" s="127" t="s">
        <v>2458</v>
      </c>
      <c r="C107" s="127">
        <v>413</v>
      </c>
      <c r="D107" s="128" t="s">
        <v>4346</v>
      </c>
      <c r="E107" s="128"/>
      <c r="F107" s="129" t="s">
        <v>74</v>
      </c>
      <c r="G107" s="133" t="s">
        <v>97</v>
      </c>
      <c r="H107" s="134" t="s">
        <v>3657</v>
      </c>
      <c r="I107" s="134" t="s">
        <v>241</v>
      </c>
      <c r="J107" s="132">
        <v>1</v>
      </c>
      <c r="K107" s="132">
        <v>1</v>
      </c>
      <c r="L107" s="132">
        <v>1</v>
      </c>
      <c r="M107" s="132">
        <v>1</v>
      </c>
      <c r="N107" s="132">
        <v>1</v>
      </c>
      <c r="O107" s="132">
        <v>1</v>
      </c>
      <c r="P107" s="132">
        <v>1</v>
      </c>
      <c r="Q107" s="132">
        <v>1</v>
      </c>
      <c r="CX107" s="126"/>
      <c r="CY107" s="126"/>
      <c r="CZ107" s="13"/>
      <c r="DA107" s="13"/>
      <c r="DB107" s="13"/>
      <c r="DC107" s="13"/>
      <c r="DD107" s="13"/>
    </row>
    <row r="108" spans="1:108" ht="14.25" thickBot="1">
      <c r="A108" s="127">
        <v>414</v>
      </c>
      <c r="B108" s="127" t="s">
        <v>2641</v>
      </c>
      <c r="C108" s="127">
        <v>414</v>
      </c>
      <c r="D108" s="128" t="s">
        <v>4346</v>
      </c>
      <c r="E108" s="128"/>
      <c r="F108" s="129" t="s">
        <v>74</v>
      </c>
      <c r="G108" s="133" t="s">
        <v>97</v>
      </c>
      <c r="H108" s="134" t="s">
        <v>3657</v>
      </c>
      <c r="I108" s="134" t="s">
        <v>242</v>
      </c>
      <c r="J108" s="132">
        <v>1</v>
      </c>
      <c r="K108" s="132">
        <v>1</v>
      </c>
      <c r="L108" s="132">
        <v>1</v>
      </c>
      <c r="M108" s="132">
        <v>1</v>
      </c>
      <c r="N108" s="132">
        <v>1</v>
      </c>
      <c r="O108" s="132">
        <v>1</v>
      </c>
      <c r="P108" s="132">
        <v>1</v>
      </c>
      <c r="Q108" s="132">
        <v>1</v>
      </c>
      <c r="CX108" s="126"/>
      <c r="CY108" s="126"/>
      <c r="CZ108" s="13"/>
      <c r="DA108" s="13"/>
      <c r="DB108" s="13"/>
      <c r="DC108" s="13"/>
      <c r="DD108" s="13"/>
    </row>
    <row r="109" spans="1:108" ht="14.25" thickBot="1">
      <c r="A109" s="127">
        <v>415</v>
      </c>
      <c r="B109" s="127" t="s">
        <v>2766</v>
      </c>
      <c r="C109" s="127">
        <v>415</v>
      </c>
      <c r="D109" s="128" t="s">
        <v>4346</v>
      </c>
      <c r="E109" s="128"/>
      <c r="F109" s="129" t="s">
        <v>74</v>
      </c>
      <c r="G109" s="135" t="s">
        <v>97</v>
      </c>
      <c r="H109" s="136" t="s">
        <v>3657</v>
      </c>
      <c r="I109" s="136" t="s">
        <v>243</v>
      </c>
      <c r="J109" s="132">
        <v>1</v>
      </c>
      <c r="K109" s="132">
        <v>1</v>
      </c>
      <c r="L109" s="132">
        <v>1</v>
      </c>
      <c r="M109" s="132">
        <v>1</v>
      </c>
      <c r="N109" s="132">
        <v>1</v>
      </c>
      <c r="O109" s="132">
        <v>1</v>
      </c>
      <c r="P109" s="132">
        <v>1</v>
      </c>
      <c r="Q109" s="132">
        <v>1</v>
      </c>
      <c r="CX109" s="126"/>
      <c r="CY109" s="126"/>
      <c r="CZ109" s="13"/>
      <c r="DA109" s="13"/>
      <c r="DB109" s="13"/>
      <c r="DC109" s="13"/>
      <c r="DD109" s="13"/>
    </row>
    <row r="110" spans="1:108" ht="14.25" thickBot="1">
      <c r="A110" s="127">
        <v>419</v>
      </c>
      <c r="B110" s="127" t="s">
        <v>2845</v>
      </c>
      <c r="C110" s="127">
        <v>419</v>
      </c>
      <c r="D110" s="128" t="s">
        <v>4346</v>
      </c>
      <c r="E110" s="128"/>
      <c r="F110" s="129" t="s">
        <v>74</v>
      </c>
      <c r="G110" s="130" t="s">
        <v>97</v>
      </c>
      <c r="H110" s="131" t="s">
        <v>3657</v>
      </c>
      <c r="I110" s="131" t="s">
        <v>244</v>
      </c>
      <c r="J110" s="132">
        <v>1</v>
      </c>
      <c r="K110" s="132">
        <v>1</v>
      </c>
      <c r="L110" s="132">
        <v>1</v>
      </c>
      <c r="M110" s="132">
        <v>1</v>
      </c>
      <c r="N110" s="132">
        <v>1</v>
      </c>
      <c r="O110" s="132">
        <v>1</v>
      </c>
      <c r="P110" s="132">
        <v>1</v>
      </c>
      <c r="Q110" s="132">
        <v>1</v>
      </c>
      <c r="CX110" s="126"/>
      <c r="CY110" s="126"/>
      <c r="CZ110" s="13"/>
      <c r="DA110" s="13"/>
      <c r="DB110" s="13"/>
      <c r="DC110" s="13"/>
      <c r="DD110" s="13"/>
    </row>
    <row r="111" spans="1:108" ht="14.25" thickBot="1">
      <c r="A111" s="127">
        <v>421</v>
      </c>
      <c r="B111" s="127" t="s">
        <v>1829</v>
      </c>
      <c r="C111" s="127">
        <v>421</v>
      </c>
      <c r="D111" s="128" t="s">
        <v>4346</v>
      </c>
      <c r="E111" s="128"/>
      <c r="F111" s="129" t="s">
        <v>74</v>
      </c>
      <c r="G111" s="133" t="s">
        <v>97</v>
      </c>
      <c r="H111" s="134" t="s">
        <v>3658</v>
      </c>
      <c r="I111" s="134" t="s">
        <v>245</v>
      </c>
      <c r="J111" s="132">
        <v>1</v>
      </c>
      <c r="K111" s="132">
        <v>1</v>
      </c>
      <c r="L111" s="132">
        <v>1</v>
      </c>
      <c r="M111" s="132">
        <v>1</v>
      </c>
      <c r="N111" s="132">
        <v>1</v>
      </c>
      <c r="O111" s="132">
        <v>1</v>
      </c>
      <c r="P111" s="132">
        <v>1</v>
      </c>
      <c r="Q111" s="132">
        <v>1</v>
      </c>
      <c r="CX111" s="126"/>
      <c r="CY111" s="126"/>
      <c r="CZ111" s="13"/>
      <c r="DA111" s="13"/>
      <c r="DB111" s="13"/>
      <c r="DC111" s="13"/>
      <c r="DD111" s="13"/>
    </row>
    <row r="112" spans="1:108" ht="14.25" thickBot="1">
      <c r="A112" s="127">
        <v>500</v>
      </c>
      <c r="B112" s="127" t="s">
        <v>4406</v>
      </c>
      <c r="C112" s="127">
        <v>500</v>
      </c>
      <c r="D112" s="128" t="s">
        <v>3494</v>
      </c>
      <c r="E112" s="128"/>
      <c r="F112" s="129" t="s">
        <v>75</v>
      </c>
      <c r="G112" s="133" t="s">
        <v>98</v>
      </c>
      <c r="H112" s="134" t="s">
        <v>3659</v>
      </c>
      <c r="I112" s="134" t="s">
        <v>246</v>
      </c>
      <c r="J112" s="132">
        <v>0</v>
      </c>
      <c r="K112" s="132">
        <v>1</v>
      </c>
      <c r="L112" s="132">
        <v>0</v>
      </c>
      <c r="M112" s="132">
        <v>0</v>
      </c>
      <c r="N112" s="132">
        <v>0</v>
      </c>
      <c r="O112" s="132">
        <v>1</v>
      </c>
      <c r="P112" s="132">
        <v>0</v>
      </c>
      <c r="Q112" s="132">
        <v>1</v>
      </c>
      <c r="CX112" s="126"/>
      <c r="CY112" s="126"/>
      <c r="CZ112" s="13"/>
      <c r="DA112" s="13"/>
      <c r="DB112" s="13"/>
      <c r="DC112" s="13"/>
      <c r="DD112" s="13"/>
    </row>
    <row r="113" spans="1:108" ht="14.25" thickBot="1">
      <c r="A113" s="127">
        <v>509</v>
      </c>
      <c r="B113" s="127" t="s">
        <v>4407</v>
      </c>
      <c r="C113" s="127">
        <v>509</v>
      </c>
      <c r="D113" s="128" t="s">
        <v>3494</v>
      </c>
      <c r="E113" s="128"/>
      <c r="F113" s="129" t="s">
        <v>75</v>
      </c>
      <c r="G113" s="133" t="s">
        <v>98</v>
      </c>
      <c r="H113" s="134" t="s">
        <v>3659</v>
      </c>
      <c r="I113" s="134" t="s">
        <v>247</v>
      </c>
      <c r="J113" s="132">
        <v>0</v>
      </c>
      <c r="K113" s="132">
        <v>1</v>
      </c>
      <c r="L113" s="132">
        <v>0</v>
      </c>
      <c r="M113" s="132">
        <v>0</v>
      </c>
      <c r="N113" s="132">
        <v>0</v>
      </c>
      <c r="O113" s="132">
        <v>1</v>
      </c>
      <c r="P113" s="132">
        <v>0</v>
      </c>
      <c r="Q113" s="132">
        <v>1</v>
      </c>
      <c r="CX113" s="126"/>
      <c r="CY113" s="126"/>
      <c r="CZ113" s="13"/>
      <c r="DA113" s="13"/>
      <c r="DB113" s="13"/>
      <c r="DC113" s="13"/>
      <c r="DD113" s="13"/>
    </row>
    <row r="114" spans="1:108" ht="14.25" thickBot="1">
      <c r="A114" s="127">
        <v>511</v>
      </c>
      <c r="B114" s="127" t="s">
        <v>3124</v>
      </c>
      <c r="C114" s="127">
        <v>511</v>
      </c>
      <c r="D114" s="128" t="s">
        <v>3494</v>
      </c>
      <c r="E114" s="128"/>
      <c r="F114" s="129" t="s">
        <v>75</v>
      </c>
      <c r="G114" s="133" t="s">
        <v>98</v>
      </c>
      <c r="H114" s="134" t="s">
        <v>3660</v>
      </c>
      <c r="I114" s="134" t="s">
        <v>248</v>
      </c>
      <c r="J114" s="132">
        <v>0</v>
      </c>
      <c r="K114" s="132">
        <v>1</v>
      </c>
      <c r="L114" s="132">
        <v>0</v>
      </c>
      <c r="M114" s="132">
        <v>0</v>
      </c>
      <c r="N114" s="132">
        <v>0</v>
      </c>
      <c r="O114" s="132">
        <v>1</v>
      </c>
      <c r="P114" s="132">
        <v>0</v>
      </c>
      <c r="Q114" s="132">
        <v>1</v>
      </c>
      <c r="CX114" s="126"/>
      <c r="CY114" s="126"/>
      <c r="CZ114" s="13"/>
      <c r="DA114" s="13"/>
      <c r="DB114" s="13"/>
      <c r="DC114" s="13"/>
      <c r="DD114" s="13"/>
    </row>
    <row r="115" spans="1:108" ht="14.25" thickBot="1">
      <c r="A115" s="127">
        <v>512</v>
      </c>
      <c r="B115" s="127" t="s">
        <v>2181</v>
      </c>
      <c r="C115" s="127">
        <v>512</v>
      </c>
      <c r="D115" s="128" t="s">
        <v>3494</v>
      </c>
      <c r="E115" s="128"/>
      <c r="F115" s="129" t="s">
        <v>75</v>
      </c>
      <c r="G115" s="133" t="s">
        <v>98</v>
      </c>
      <c r="H115" s="134" t="s">
        <v>3660</v>
      </c>
      <c r="I115" s="134" t="s">
        <v>249</v>
      </c>
      <c r="J115" s="132">
        <v>0</v>
      </c>
      <c r="K115" s="132">
        <v>1</v>
      </c>
      <c r="L115" s="132">
        <v>0</v>
      </c>
      <c r="M115" s="132">
        <v>0</v>
      </c>
      <c r="N115" s="132">
        <v>0</v>
      </c>
      <c r="O115" s="132">
        <v>1</v>
      </c>
      <c r="P115" s="132">
        <v>0</v>
      </c>
      <c r="Q115" s="132">
        <v>1</v>
      </c>
      <c r="CX115" s="126"/>
      <c r="CY115" s="126"/>
      <c r="CZ115" s="13"/>
      <c r="DA115" s="13"/>
      <c r="DB115" s="13"/>
      <c r="DC115" s="13"/>
      <c r="DD115" s="13"/>
    </row>
    <row r="116" spans="1:108" ht="14.25" thickBot="1">
      <c r="A116" s="127">
        <v>513</v>
      </c>
      <c r="B116" s="127" t="s">
        <v>2459</v>
      </c>
      <c r="C116" s="127">
        <v>513</v>
      </c>
      <c r="D116" s="128" t="s">
        <v>3494</v>
      </c>
      <c r="E116" s="128"/>
      <c r="F116" s="129" t="s">
        <v>75</v>
      </c>
      <c r="G116" s="133" t="s">
        <v>98</v>
      </c>
      <c r="H116" s="134" t="s">
        <v>3660</v>
      </c>
      <c r="I116" s="134" t="s">
        <v>250</v>
      </c>
      <c r="J116" s="132">
        <v>0</v>
      </c>
      <c r="K116" s="132">
        <v>1</v>
      </c>
      <c r="L116" s="132">
        <v>0</v>
      </c>
      <c r="M116" s="132">
        <v>0</v>
      </c>
      <c r="N116" s="132">
        <v>0</v>
      </c>
      <c r="O116" s="132">
        <v>1</v>
      </c>
      <c r="P116" s="132">
        <v>0</v>
      </c>
      <c r="Q116" s="132">
        <v>1</v>
      </c>
      <c r="CX116" s="126"/>
      <c r="CY116" s="126"/>
      <c r="CZ116" s="13"/>
      <c r="DA116" s="13"/>
      <c r="DB116" s="13"/>
      <c r="DC116" s="13"/>
      <c r="DD116" s="13"/>
    </row>
    <row r="117" spans="1:108" ht="14.25" thickBot="1">
      <c r="A117" s="127">
        <v>519</v>
      </c>
      <c r="B117" s="127" t="s">
        <v>2642</v>
      </c>
      <c r="C117" s="127">
        <v>519</v>
      </c>
      <c r="D117" s="128" t="s">
        <v>3494</v>
      </c>
      <c r="E117" s="128"/>
      <c r="F117" s="129" t="s">
        <v>75</v>
      </c>
      <c r="G117" s="133" t="s">
        <v>98</v>
      </c>
      <c r="H117" s="134" t="s">
        <v>3660</v>
      </c>
      <c r="I117" s="134" t="s">
        <v>251</v>
      </c>
      <c r="J117" s="132">
        <v>0</v>
      </c>
      <c r="K117" s="132">
        <v>1</v>
      </c>
      <c r="L117" s="132">
        <v>0</v>
      </c>
      <c r="M117" s="132">
        <v>0</v>
      </c>
      <c r="N117" s="132">
        <v>0</v>
      </c>
      <c r="O117" s="132">
        <v>1</v>
      </c>
      <c r="P117" s="132">
        <v>0</v>
      </c>
      <c r="Q117" s="132">
        <v>1</v>
      </c>
      <c r="CX117" s="126"/>
      <c r="CY117" s="126"/>
      <c r="CZ117" s="13"/>
      <c r="DA117" s="13"/>
      <c r="DB117" s="13"/>
      <c r="DC117" s="13"/>
      <c r="DD117" s="13"/>
    </row>
    <row r="118" spans="1:108" ht="14.25" thickBot="1">
      <c r="A118" s="127">
        <v>521</v>
      </c>
      <c r="B118" s="127" t="s">
        <v>3125</v>
      </c>
      <c r="C118" s="127">
        <v>521</v>
      </c>
      <c r="D118" s="128" t="s">
        <v>3494</v>
      </c>
      <c r="E118" s="128"/>
      <c r="F118" s="129" t="s">
        <v>75</v>
      </c>
      <c r="G118" s="133" t="s">
        <v>98</v>
      </c>
      <c r="H118" s="134" t="s">
        <v>3661</v>
      </c>
      <c r="I118" s="134" t="s">
        <v>252</v>
      </c>
      <c r="J118" s="132">
        <v>0</v>
      </c>
      <c r="K118" s="132">
        <v>1</v>
      </c>
      <c r="L118" s="132">
        <v>0</v>
      </c>
      <c r="M118" s="132">
        <v>0</v>
      </c>
      <c r="N118" s="132">
        <v>0</v>
      </c>
      <c r="O118" s="132">
        <v>1</v>
      </c>
      <c r="P118" s="132">
        <v>0</v>
      </c>
      <c r="Q118" s="132">
        <v>1</v>
      </c>
      <c r="CX118" s="126"/>
      <c r="CY118" s="126"/>
      <c r="CZ118" s="13"/>
      <c r="DA118" s="13"/>
      <c r="DB118" s="13"/>
      <c r="DC118" s="13"/>
      <c r="DD118" s="13"/>
    </row>
    <row r="119" spans="1:108" ht="14.25" thickBot="1">
      <c r="A119" s="127">
        <v>522</v>
      </c>
      <c r="B119" s="127" t="s">
        <v>2182</v>
      </c>
      <c r="C119" s="127">
        <v>522</v>
      </c>
      <c r="D119" s="128" t="s">
        <v>3494</v>
      </c>
      <c r="E119" s="128"/>
      <c r="F119" s="129" t="s">
        <v>75</v>
      </c>
      <c r="G119" s="133" t="s">
        <v>98</v>
      </c>
      <c r="H119" s="134" t="s">
        <v>3661</v>
      </c>
      <c r="I119" s="134" t="s">
        <v>253</v>
      </c>
      <c r="J119" s="132">
        <v>0</v>
      </c>
      <c r="K119" s="132">
        <v>1</v>
      </c>
      <c r="L119" s="132">
        <v>0</v>
      </c>
      <c r="M119" s="132">
        <v>0</v>
      </c>
      <c r="N119" s="132">
        <v>0</v>
      </c>
      <c r="O119" s="132">
        <v>1</v>
      </c>
      <c r="P119" s="132">
        <v>0</v>
      </c>
      <c r="Q119" s="132">
        <v>1</v>
      </c>
      <c r="CX119" s="126"/>
      <c r="CY119" s="126"/>
      <c r="CZ119" s="13"/>
      <c r="DA119" s="13"/>
      <c r="DB119" s="13"/>
      <c r="DC119" s="13"/>
      <c r="DD119" s="13"/>
    </row>
    <row r="120" spans="1:108" ht="14.25" thickBot="1">
      <c r="A120" s="127">
        <v>531</v>
      </c>
      <c r="B120" s="127" t="s">
        <v>3126</v>
      </c>
      <c r="C120" s="127">
        <v>531</v>
      </c>
      <c r="D120" s="128" t="s">
        <v>3494</v>
      </c>
      <c r="E120" s="128"/>
      <c r="F120" s="129" t="s">
        <v>75</v>
      </c>
      <c r="G120" s="133" t="s">
        <v>98</v>
      </c>
      <c r="H120" s="134" t="s">
        <v>3662</v>
      </c>
      <c r="I120" s="134" t="s">
        <v>254</v>
      </c>
      <c r="J120" s="132">
        <v>0</v>
      </c>
      <c r="K120" s="132">
        <v>1</v>
      </c>
      <c r="L120" s="132">
        <v>0</v>
      </c>
      <c r="M120" s="132">
        <v>0</v>
      </c>
      <c r="N120" s="132">
        <v>0</v>
      </c>
      <c r="O120" s="132">
        <v>1</v>
      </c>
      <c r="P120" s="132">
        <v>0</v>
      </c>
      <c r="Q120" s="132">
        <v>1</v>
      </c>
      <c r="CX120" s="126"/>
      <c r="CY120" s="126"/>
      <c r="CZ120" s="13"/>
      <c r="DA120" s="13"/>
      <c r="DB120" s="13"/>
      <c r="DC120" s="13"/>
      <c r="DD120" s="13"/>
    </row>
    <row r="121" spans="1:108" ht="14.25" thickBot="1">
      <c r="A121" s="127">
        <v>532</v>
      </c>
      <c r="B121" s="127" t="s">
        <v>2183</v>
      </c>
      <c r="C121" s="127">
        <v>532</v>
      </c>
      <c r="D121" s="128" t="s">
        <v>3494</v>
      </c>
      <c r="E121" s="128"/>
      <c r="F121" s="129" t="s">
        <v>75</v>
      </c>
      <c r="G121" s="133" t="s">
        <v>98</v>
      </c>
      <c r="H121" s="134" t="s">
        <v>3662</v>
      </c>
      <c r="I121" s="134" t="s">
        <v>255</v>
      </c>
      <c r="J121" s="132">
        <v>0</v>
      </c>
      <c r="K121" s="132">
        <v>1</v>
      </c>
      <c r="L121" s="132">
        <v>0</v>
      </c>
      <c r="M121" s="132">
        <v>0</v>
      </c>
      <c r="N121" s="132">
        <v>0</v>
      </c>
      <c r="O121" s="132">
        <v>1</v>
      </c>
      <c r="P121" s="132">
        <v>0</v>
      </c>
      <c r="Q121" s="132">
        <v>1</v>
      </c>
      <c r="CX121" s="126"/>
      <c r="CY121" s="126"/>
      <c r="CZ121" s="13"/>
      <c r="DA121" s="13"/>
      <c r="DB121" s="13"/>
      <c r="DC121" s="13"/>
      <c r="DD121" s="13"/>
    </row>
    <row r="122" spans="1:108" ht="14.25" thickBot="1">
      <c r="A122" s="127">
        <v>541</v>
      </c>
      <c r="B122" s="127" t="s">
        <v>3127</v>
      </c>
      <c r="C122" s="127">
        <v>541</v>
      </c>
      <c r="D122" s="128" t="s">
        <v>3494</v>
      </c>
      <c r="E122" s="128"/>
      <c r="F122" s="129" t="s">
        <v>75</v>
      </c>
      <c r="G122" s="133" t="s">
        <v>98</v>
      </c>
      <c r="H122" s="134" t="s">
        <v>3663</v>
      </c>
      <c r="I122" s="134" t="s">
        <v>256</v>
      </c>
      <c r="J122" s="132">
        <v>0</v>
      </c>
      <c r="K122" s="132">
        <v>1</v>
      </c>
      <c r="L122" s="132">
        <v>0</v>
      </c>
      <c r="M122" s="132">
        <v>0</v>
      </c>
      <c r="N122" s="132">
        <v>0</v>
      </c>
      <c r="O122" s="132">
        <v>1</v>
      </c>
      <c r="P122" s="132">
        <v>0</v>
      </c>
      <c r="Q122" s="132">
        <v>1</v>
      </c>
      <c r="CX122" s="126"/>
      <c r="CY122" s="126"/>
      <c r="CZ122" s="13"/>
      <c r="DA122" s="13"/>
      <c r="DB122" s="13"/>
      <c r="DC122" s="13"/>
      <c r="DD122" s="13"/>
    </row>
    <row r="123" spans="1:108" ht="14.25" thickBot="1">
      <c r="A123" s="127">
        <v>542</v>
      </c>
      <c r="B123" s="127" t="s">
        <v>2184</v>
      </c>
      <c r="C123" s="127">
        <v>542</v>
      </c>
      <c r="D123" s="128" t="s">
        <v>3494</v>
      </c>
      <c r="E123" s="128"/>
      <c r="F123" s="129" t="s">
        <v>75</v>
      </c>
      <c r="G123" s="133" t="s">
        <v>98</v>
      </c>
      <c r="H123" s="134" t="s">
        <v>3663</v>
      </c>
      <c r="I123" s="134" t="s">
        <v>257</v>
      </c>
      <c r="J123" s="132">
        <v>0</v>
      </c>
      <c r="K123" s="132">
        <v>1</v>
      </c>
      <c r="L123" s="132">
        <v>0</v>
      </c>
      <c r="M123" s="132">
        <v>0</v>
      </c>
      <c r="N123" s="132">
        <v>0</v>
      </c>
      <c r="O123" s="132">
        <v>1</v>
      </c>
      <c r="P123" s="132">
        <v>0</v>
      </c>
      <c r="Q123" s="132">
        <v>1</v>
      </c>
      <c r="CX123" s="126"/>
      <c r="CY123" s="126"/>
      <c r="CZ123" s="13"/>
      <c r="DA123" s="13"/>
      <c r="DB123" s="13"/>
      <c r="DC123" s="13"/>
      <c r="DD123" s="13"/>
    </row>
    <row r="124" spans="1:108" ht="14.25" thickBot="1">
      <c r="A124" s="127">
        <v>543</v>
      </c>
      <c r="B124" s="127" t="s">
        <v>2460</v>
      </c>
      <c r="C124" s="127">
        <v>543</v>
      </c>
      <c r="D124" s="128" t="s">
        <v>3494</v>
      </c>
      <c r="E124" s="128"/>
      <c r="F124" s="129" t="s">
        <v>75</v>
      </c>
      <c r="G124" s="133" t="s">
        <v>98</v>
      </c>
      <c r="H124" s="134" t="s">
        <v>3663</v>
      </c>
      <c r="I124" s="134" t="s">
        <v>258</v>
      </c>
      <c r="J124" s="132">
        <v>0</v>
      </c>
      <c r="K124" s="132">
        <v>1</v>
      </c>
      <c r="L124" s="132">
        <v>0</v>
      </c>
      <c r="M124" s="132">
        <v>0</v>
      </c>
      <c r="N124" s="132">
        <v>0</v>
      </c>
      <c r="O124" s="132">
        <v>1</v>
      </c>
      <c r="P124" s="132">
        <v>0</v>
      </c>
      <c r="Q124" s="132">
        <v>1</v>
      </c>
      <c r="CX124" s="126"/>
      <c r="CY124" s="126"/>
      <c r="CZ124" s="13"/>
      <c r="DA124" s="13"/>
      <c r="DB124" s="13"/>
      <c r="DC124" s="13"/>
      <c r="DD124" s="13"/>
    </row>
    <row r="125" spans="1:108" ht="14.25" thickBot="1">
      <c r="A125" s="127">
        <v>544</v>
      </c>
      <c r="B125" s="127" t="s">
        <v>2643</v>
      </c>
      <c r="C125" s="127">
        <v>544</v>
      </c>
      <c r="D125" s="128" t="s">
        <v>3494</v>
      </c>
      <c r="E125" s="128"/>
      <c r="F125" s="129" t="s">
        <v>75</v>
      </c>
      <c r="G125" s="133" t="s">
        <v>98</v>
      </c>
      <c r="H125" s="134" t="s">
        <v>3663</v>
      </c>
      <c r="I125" s="134" t="s">
        <v>259</v>
      </c>
      <c r="J125" s="132">
        <v>0</v>
      </c>
      <c r="K125" s="132">
        <v>1</v>
      </c>
      <c r="L125" s="132">
        <v>0</v>
      </c>
      <c r="M125" s="132">
        <v>0</v>
      </c>
      <c r="N125" s="132">
        <v>0</v>
      </c>
      <c r="O125" s="132">
        <v>1</v>
      </c>
      <c r="P125" s="132">
        <v>0</v>
      </c>
      <c r="Q125" s="132">
        <v>1</v>
      </c>
      <c r="CX125" s="126"/>
      <c r="CY125" s="126"/>
      <c r="CZ125" s="13"/>
      <c r="DA125" s="13"/>
      <c r="DB125" s="13"/>
      <c r="DC125" s="13"/>
      <c r="DD125" s="13"/>
    </row>
    <row r="126" spans="1:108" ht="14.25" thickBot="1">
      <c r="A126" s="127">
        <v>545</v>
      </c>
      <c r="B126" s="127" t="s">
        <v>2767</v>
      </c>
      <c r="C126" s="127">
        <v>545</v>
      </c>
      <c r="D126" s="128" t="s">
        <v>3494</v>
      </c>
      <c r="E126" s="128"/>
      <c r="F126" s="129" t="s">
        <v>75</v>
      </c>
      <c r="G126" s="133" t="s">
        <v>98</v>
      </c>
      <c r="H126" s="134" t="s">
        <v>3663</v>
      </c>
      <c r="I126" s="134" t="s">
        <v>260</v>
      </c>
      <c r="J126" s="132">
        <v>0</v>
      </c>
      <c r="K126" s="132">
        <v>1</v>
      </c>
      <c r="L126" s="132">
        <v>0</v>
      </c>
      <c r="M126" s="132">
        <v>0</v>
      </c>
      <c r="N126" s="132">
        <v>0</v>
      </c>
      <c r="O126" s="132">
        <v>1</v>
      </c>
      <c r="P126" s="132">
        <v>0</v>
      </c>
      <c r="Q126" s="132">
        <v>1</v>
      </c>
      <c r="CX126" s="126"/>
      <c r="CY126" s="126"/>
      <c r="CZ126" s="13"/>
      <c r="DA126" s="13"/>
      <c r="DB126" s="13"/>
      <c r="DC126" s="13"/>
      <c r="DD126" s="13"/>
    </row>
    <row r="127" spans="1:108" ht="14.25" thickBot="1">
      <c r="A127" s="127">
        <v>546</v>
      </c>
      <c r="B127" s="127" t="s">
        <v>2846</v>
      </c>
      <c r="C127" s="127">
        <v>546</v>
      </c>
      <c r="D127" s="128" t="s">
        <v>3494</v>
      </c>
      <c r="E127" s="128"/>
      <c r="F127" s="129" t="s">
        <v>75</v>
      </c>
      <c r="G127" s="133" t="s">
        <v>98</v>
      </c>
      <c r="H127" s="134" t="s">
        <v>3663</v>
      </c>
      <c r="I127" s="134" t="s">
        <v>261</v>
      </c>
      <c r="J127" s="132">
        <v>0</v>
      </c>
      <c r="K127" s="132">
        <v>1</v>
      </c>
      <c r="L127" s="132">
        <v>0</v>
      </c>
      <c r="M127" s="132">
        <v>0</v>
      </c>
      <c r="N127" s="132">
        <v>0</v>
      </c>
      <c r="O127" s="132">
        <v>1</v>
      </c>
      <c r="P127" s="132">
        <v>0</v>
      </c>
      <c r="Q127" s="132">
        <v>1</v>
      </c>
      <c r="CX127" s="126"/>
      <c r="CY127" s="126"/>
      <c r="CZ127" s="13"/>
      <c r="DA127" s="13"/>
      <c r="DB127" s="13"/>
      <c r="DC127" s="13"/>
      <c r="DD127" s="13"/>
    </row>
    <row r="128" spans="1:108" ht="14.25" thickBot="1">
      <c r="A128" s="127">
        <v>547</v>
      </c>
      <c r="B128" s="127" t="s">
        <v>2895</v>
      </c>
      <c r="C128" s="127">
        <v>547</v>
      </c>
      <c r="D128" s="128" t="s">
        <v>3494</v>
      </c>
      <c r="E128" s="128"/>
      <c r="F128" s="129" t="s">
        <v>75</v>
      </c>
      <c r="G128" s="130" t="s">
        <v>98</v>
      </c>
      <c r="H128" s="131" t="s">
        <v>3663</v>
      </c>
      <c r="I128" s="131" t="s">
        <v>262</v>
      </c>
      <c r="J128" s="132">
        <v>0</v>
      </c>
      <c r="K128" s="132">
        <v>1</v>
      </c>
      <c r="L128" s="132">
        <v>0</v>
      </c>
      <c r="M128" s="132">
        <v>0</v>
      </c>
      <c r="N128" s="132">
        <v>0</v>
      </c>
      <c r="O128" s="132">
        <v>1</v>
      </c>
      <c r="P128" s="132">
        <v>0</v>
      </c>
      <c r="Q128" s="132">
        <v>1</v>
      </c>
      <c r="CX128" s="126"/>
      <c r="CY128" s="126"/>
      <c r="CZ128" s="13"/>
      <c r="DA128" s="13"/>
      <c r="DB128" s="13"/>
      <c r="DC128" s="13"/>
      <c r="DD128" s="13"/>
    </row>
    <row r="129" spans="1:108" ht="14.25" thickBot="1">
      <c r="A129" s="127">
        <v>548</v>
      </c>
      <c r="B129" s="127" t="s">
        <v>2160</v>
      </c>
      <c r="C129" s="127">
        <v>548</v>
      </c>
      <c r="D129" s="128" t="s">
        <v>3494</v>
      </c>
      <c r="E129" s="128"/>
      <c r="F129" s="129" t="s">
        <v>75</v>
      </c>
      <c r="G129" s="133" t="s">
        <v>98</v>
      </c>
      <c r="H129" s="134" t="s">
        <v>3663</v>
      </c>
      <c r="I129" s="134" t="s">
        <v>263</v>
      </c>
      <c r="J129" s="132">
        <v>0</v>
      </c>
      <c r="K129" s="132">
        <v>1</v>
      </c>
      <c r="L129" s="132">
        <v>0</v>
      </c>
      <c r="M129" s="132">
        <v>0</v>
      </c>
      <c r="N129" s="132">
        <v>0</v>
      </c>
      <c r="O129" s="132">
        <v>1</v>
      </c>
      <c r="P129" s="132">
        <v>0</v>
      </c>
      <c r="Q129" s="132">
        <v>1</v>
      </c>
      <c r="CX129" s="126"/>
      <c r="CY129" s="126"/>
      <c r="CZ129" s="13"/>
      <c r="DA129" s="13"/>
      <c r="DB129" s="13"/>
      <c r="DC129" s="13"/>
      <c r="DD129" s="13"/>
    </row>
    <row r="130" spans="1:108" ht="14.25" thickBot="1">
      <c r="A130" s="127">
        <v>549</v>
      </c>
      <c r="B130" s="127" t="s">
        <v>4348</v>
      </c>
      <c r="C130" s="127">
        <v>549</v>
      </c>
      <c r="D130" s="128" t="s">
        <v>3494</v>
      </c>
      <c r="E130" s="128"/>
      <c r="F130" s="129" t="s">
        <v>75</v>
      </c>
      <c r="G130" s="133" t="s">
        <v>98</v>
      </c>
      <c r="H130" s="134" t="s">
        <v>3663</v>
      </c>
      <c r="I130" s="134" t="s">
        <v>264</v>
      </c>
      <c r="J130" s="132">
        <v>0</v>
      </c>
      <c r="K130" s="132">
        <v>1</v>
      </c>
      <c r="L130" s="132">
        <v>0</v>
      </c>
      <c r="M130" s="132">
        <v>0</v>
      </c>
      <c r="N130" s="132">
        <v>0</v>
      </c>
      <c r="O130" s="132">
        <v>1</v>
      </c>
      <c r="P130" s="132">
        <v>0</v>
      </c>
      <c r="Q130" s="132">
        <v>1</v>
      </c>
      <c r="CX130" s="126"/>
      <c r="CY130" s="126"/>
      <c r="CZ130" s="13"/>
      <c r="DA130" s="13"/>
      <c r="DB130" s="13"/>
      <c r="DC130" s="13"/>
      <c r="DD130" s="13"/>
    </row>
    <row r="131" spans="1:108" ht="14.25" thickBot="1">
      <c r="A131" s="127">
        <v>551</v>
      </c>
      <c r="B131" s="127" t="s">
        <v>3128</v>
      </c>
      <c r="C131" s="127">
        <v>551</v>
      </c>
      <c r="D131" s="128" t="s">
        <v>3494</v>
      </c>
      <c r="E131" s="128"/>
      <c r="F131" s="129" t="s">
        <v>75</v>
      </c>
      <c r="G131" s="133" t="s">
        <v>98</v>
      </c>
      <c r="H131" s="134" t="s">
        <v>3664</v>
      </c>
      <c r="I131" s="134" t="s">
        <v>265</v>
      </c>
      <c r="J131" s="132">
        <v>0</v>
      </c>
      <c r="K131" s="132">
        <v>1</v>
      </c>
      <c r="L131" s="132">
        <v>0</v>
      </c>
      <c r="M131" s="132">
        <v>0</v>
      </c>
      <c r="N131" s="132">
        <v>0</v>
      </c>
      <c r="O131" s="132">
        <v>1</v>
      </c>
      <c r="P131" s="132">
        <v>0</v>
      </c>
      <c r="Q131" s="132">
        <v>1</v>
      </c>
      <c r="CX131" s="126"/>
      <c r="CY131" s="126"/>
      <c r="CZ131" s="13"/>
      <c r="DA131" s="13"/>
      <c r="DB131" s="13"/>
      <c r="DC131" s="13"/>
      <c r="DD131" s="13"/>
    </row>
    <row r="132" spans="1:108" ht="14.25" thickBot="1">
      <c r="A132" s="127">
        <v>552</v>
      </c>
      <c r="B132" s="127" t="s">
        <v>2185</v>
      </c>
      <c r="C132" s="127">
        <v>552</v>
      </c>
      <c r="D132" s="128" t="s">
        <v>3494</v>
      </c>
      <c r="E132" s="128"/>
      <c r="F132" s="129" t="s">
        <v>75</v>
      </c>
      <c r="G132" s="133" t="s">
        <v>98</v>
      </c>
      <c r="H132" s="134" t="s">
        <v>3664</v>
      </c>
      <c r="I132" s="134" t="s">
        <v>266</v>
      </c>
      <c r="J132" s="132">
        <v>0</v>
      </c>
      <c r="K132" s="132">
        <v>1</v>
      </c>
      <c r="L132" s="132">
        <v>0</v>
      </c>
      <c r="M132" s="132">
        <v>0</v>
      </c>
      <c r="N132" s="132">
        <v>0</v>
      </c>
      <c r="O132" s="132">
        <v>1</v>
      </c>
      <c r="P132" s="132">
        <v>0</v>
      </c>
      <c r="Q132" s="132">
        <v>1</v>
      </c>
      <c r="CX132" s="126"/>
      <c r="CY132" s="126"/>
      <c r="CZ132" s="13"/>
      <c r="DA132" s="13"/>
      <c r="DB132" s="13"/>
      <c r="DC132" s="13"/>
      <c r="DD132" s="13"/>
    </row>
    <row r="133" spans="1:108" ht="14.25" thickBot="1">
      <c r="A133" s="127">
        <v>553</v>
      </c>
      <c r="B133" s="127" t="s">
        <v>2461</v>
      </c>
      <c r="C133" s="127">
        <v>553</v>
      </c>
      <c r="D133" s="128" t="s">
        <v>3494</v>
      </c>
      <c r="E133" s="128"/>
      <c r="F133" s="129" t="s">
        <v>75</v>
      </c>
      <c r="G133" s="133" t="s">
        <v>98</v>
      </c>
      <c r="H133" s="134" t="s">
        <v>3664</v>
      </c>
      <c r="I133" s="134" t="s">
        <v>267</v>
      </c>
      <c r="J133" s="132">
        <v>0</v>
      </c>
      <c r="K133" s="132">
        <v>1</v>
      </c>
      <c r="L133" s="132">
        <v>0</v>
      </c>
      <c r="M133" s="132">
        <v>0</v>
      </c>
      <c r="N133" s="132">
        <v>0</v>
      </c>
      <c r="O133" s="132">
        <v>1</v>
      </c>
      <c r="P133" s="132">
        <v>0</v>
      </c>
      <c r="Q133" s="132">
        <v>1</v>
      </c>
      <c r="CX133" s="126"/>
      <c r="CY133" s="126"/>
      <c r="CZ133" s="13"/>
      <c r="DA133" s="13"/>
      <c r="DB133" s="13"/>
      <c r="DC133" s="13"/>
      <c r="DD133" s="13"/>
    </row>
    <row r="134" spans="1:108" ht="14.25" thickBot="1">
      <c r="A134" s="127">
        <v>554</v>
      </c>
      <c r="B134" s="127" t="s">
        <v>2644</v>
      </c>
      <c r="C134" s="127">
        <v>554</v>
      </c>
      <c r="D134" s="128" t="s">
        <v>3494</v>
      </c>
      <c r="E134" s="128"/>
      <c r="F134" s="129" t="s">
        <v>75</v>
      </c>
      <c r="G134" s="133" t="s">
        <v>98</v>
      </c>
      <c r="H134" s="134" t="s">
        <v>3664</v>
      </c>
      <c r="I134" s="134" t="s">
        <v>268</v>
      </c>
      <c r="J134" s="132">
        <v>0</v>
      </c>
      <c r="K134" s="132">
        <v>1</v>
      </c>
      <c r="L134" s="132">
        <v>0</v>
      </c>
      <c r="M134" s="132">
        <v>0</v>
      </c>
      <c r="N134" s="132">
        <v>0</v>
      </c>
      <c r="O134" s="132">
        <v>1</v>
      </c>
      <c r="P134" s="132">
        <v>0</v>
      </c>
      <c r="Q134" s="132">
        <v>1</v>
      </c>
      <c r="CX134" s="126"/>
      <c r="CY134" s="126"/>
      <c r="CZ134" s="13"/>
      <c r="DA134" s="13"/>
      <c r="DB134" s="13"/>
      <c r="DC134" s="13"/>
      <c r="DD134" s="13"/>
    </row>
    <row r="135" spans="1:108" ht="14.25" thickBot="1">
      <c r="A135" s="127">
        <v>555</v>
      </c>
      <c r="B135" s="127" t="s">
        <v>2768</v>
      </c>
      <c r="C135" s="127">
        <v>555</v>
      </c>
      <c r="D135" s="128" t="s">
        <v>3494</v>
      </c>
      <c r="E135" s="128"/>
      <c r="F135" s="129" t="s">
        <v>75</v>
      </c>
      <c r="G135" s="133" t="s">
        <v>98</v>
      </c>
      <c r="H135" s="134" t="s">
        <v>3664</v>
      </c>
      <c r="I135" s="134" t="s">
        <v>269</v>
      </c>
      <c r="J135" s="132">
        <v>0</v>
      </c>
      <c r="K135" s="132">
        <v>1</v>
      </c>
      <c r="L135" s="132">
        <v>0</v>
      </c>
      <c r="M135" s="132">
        <v>0</v>
      </c>
      <c r="N135" s="132">
        <v>0</v>
      </c>
      <c r="O135" s="132">
        <v>1</v>
      </c>
      <c r="P135" s="132">
        <v>0</v>
      </c>
      <c r="Q135" s="132">
        <v>1</v>
      </c>
      <c r="CX135" s="126"/>
      <c r="CY135" s="126"/>
      <c r="CZ135" s="13"/>
      <c r="DA135" s="13"/>
      <c r="DB135" s="13"/>
      <c r="DC135" s="13"/>
      <c r="DD135" s="13"/>
    </row>
    <row r="136" spans="1:108" ht="14.25" thickBot="1">
      <c r="A136" s="127">
        <v>556</v>
      </c>
      <c r="B136" s="127" t="s">
        <v>2847</v>
      </c>
      <c r="C136" s="127">
        <v>556</v>
      </c>
      <c r="D136" s="128" t="s">
        <v>3494</v>
      </c>
      <c r="E136" s="128"/>
      <c r="F136" s="129" t="s">
        <v>75</v>
      </c>
      <c r="G136" s="133" t="s">
        <v>98</v>
      </c>
      <c r="H136" s="134" t="s">
        <v>3664</v>
      </c>
      <c r="I136" s="134" t="s">
        <v>270</v>
      </c>
      <c r="J136" s="132">
        <v>0</v>
      </c>
      <c r="K136" s="132">
        <v>1</v>
      </c>
      <c r="L136" s="132">
        <v>0</v>
      </c>
      <c r="M136" s="132">
        <v>0</v>
      </c>
      <c r="N136" s="132">
        <v>0</v>
      </c>
      <c r="O136" s="132">
        <v>1</v>
      </c>
      <c r="P136" s="132">
        <v>0</v>
      </c>
      <c r="Q136" s="132">
        <v>1</v>
      </c>
      <c r="CX136" s="126"/>
      <c r="CY136" s="126"/>
      <c r="CZ136" s="13"/>
      <c r="DA136" s="13"/>
      <c r="DB136" s="13"/>
      <c r="DC136" s="13"/>
      <c r="DD136" s="13"/>
    </row>
    <row r="137" spans="1:108" ht="14.25" thickBot="1">
      <c r="A137" s="127">
        <v>557</v>
      </c>
      <c r="B137" s="127" t="s">
        <v>2896</v>
      </c>
      <c r="C137" s="127">
        <v>557</v>
      </c>
      <c r="D137" s="128" t="s">
        <v>3494</v>
      </c>
      <c r="E137" s="128"/>
      <c r="F137" s="129" t="s">
        <v>75</v>
      </c>
      <c r="G137" s="133" t="s">
        <v>98</v>
      </c>
      <c r="H137" s="134" t="s">
        <v>3664</v>
      </c>
      <c r="I137" s="134" t="s">
        <v>271</v>
      </c>
      <c r="J137" s="132">
        <v>0</v>
      </c>
      <c r="K137" s="132">
        <v>1</v>
      </c>
      <c r="L137" s="132">
        <v>0</v>
      </c>
      <c r="M137" s="132">
        <v>0</v>
      </c>
      <c r="N137" s="132">
        <v>0</v>
      </c>
      <c r="O137" s="132">
        <v>1</v>
      </c>
      <c r="P137" s="132">
        <v>0</v>
      </c>
      <c r="Q137" s="132">
        <v>1</v>
      </c>
      <c r="CX137" s="126"/>
      <c r="CY137" s="126"/>
      <c r="CZ137" s="13"/>
      <c r="DA137" s="13"/>
      <c r="DB137" s="13"/>
      <c r="DC137" s="13"/>
      <c r="DD137" s="13"/>
    </row>
    <row r="138" spans="1:108" ht="14.25" thickBot="1">
      <c r="A138" s="127">
        <v>559</v>
      </c>
      <c r="B138" s="127" t="s">
        <v>2933</v>
      </c>
      <c r="C138" s="127">
        <v>559</v>
      </c>
      <c r="D138" s="128" t="s">
        <v>3494</v>
      </c>
      <c r="E138" s="128"/>
      <c r="F138" s="129" t="s">
        <v>75</v>
      </c>
      <c r="G138" s="133" t="s">
        <v>98</v>
      </c>
      <c r="H138" s="134" t="s">
        <v>3664</v>
      </c>
      <c r="I138" s="134" t="s">
        <v>272</v>
      </c>
      <c r="J138" s="132">
        <v>0</v>
      </c>
      <c r="K138" s="132">
        <v>1</v>
      </c>
      <c r="L138" s="132">
        <v>0</v>
      </c>
      <c r="M138" s="132">
        <v>0</v>
      </c>
      <c r="N138" s="132">
        <v>0</v>
      </c>
      <c r="O138" s="132">
        <v>1</v>
      </c>
      <c r="P138" s="132">
        <v>0</v>
      </c>
      <c r="Q138" s="132">
        <v>1</v>
      </c>
      <c r="CX138" s="126"/>
      <c r="CY138" s="126"/>
      <c r="CZ138" s="13"/>
      <c r="DA138" s="13"/>
      <c r="DB138" s="13"/>
      <c r="DC138" s="13"/>
      <c r="DD138" s="13"/>
    </row>
    <row r="139" spans="1:108" ht="14.25" thickBot="1">
      <c r="A139" s="127">
        <v>591</v>
      </c>
      <c r="B139" s="127" t="s">
        <v>3129</v>
      </c>
      <c r="C139" s="127">
        <v>591</v>
      </c>
      <c r="D139" s="128" t="s">
        <v>3494</v>
      </c>
      <c r="E139" s="128"/>
      <c r="F139" s="129" t="s">
        <v>75</v>
      </c>
      <c r="G139" s="133" t="s">
        <v>98</v>
      </c>
      <c r="H139" s="134" t="s">
        <v>3665</v>
      </c>
      <c r="I139" s="134" t="s">
        <v>273</v>
      </c>
      <c r="J139" s="132">
        <v>0</v>
      </c>
      <c r="K139" s="132">
        <v>1</v>
      </c>
      <c r="L139" s="132">
        <v>0</v>
      </c>
      <c r="M139" s="132">
        <v>0</v>
      </c>
      <c r="N139" s="132">
        <v>0</v>
      </c>
      <c r="O139" s="132">
        <v>1</v>
      </c>
      <c r="P139" s="132">
        <v>0</v>
      </c>
      <c r="Q139" s="132">
        <v>1</v>
      </c>
      <c r="CX139" s="126"/>
      <c r="CY139" s="126"/>
      <c r="CZ139" s="13"/>
      <c r="DA139" s="13"/>
      <c r="DB139" s="13"/>
      <c r="DC139" s="13"/>
      <c r="DD139" s="13"/>
    </row>
    <row r="140" spans="1:108" ht="14.25" thickBot="1">
      <c r="A140" s="127">
        <v>592</v>
      </c>
      <c r="B140" s="127" t="s">
        <v>2186</v>
      </c>
      <c r="C140" s="127">
        <v>592</v>
      </c>
      <c r="D140" s="128" t="s">
        <v>3494</v>
      </c>
      <c r="E140" s="128"/>
      <c r="F140" s="129" t="s">
        <v>75</v>
      </c>
      <c r="G140" s="133" t="s">
        <v>98</v>
      </c>
      <c r="H140" s="134" t="s">
        <v>3665</v>
      </c>
      <c r="I140" s="134" t="s">
        <v>274</v>
      </c>
      <c r="J140" s="132">
        <v>0</v>
      </c>
      <c r="K140" s="132">
        <v>1</v>
      </c>
      <c r="L140" s="132">
        <v>0</v>
      </c>
      <c r="M140" s="132">
        <v>0</v>
      </c>
      <c r="N140" s="132">
        <v>0</v>
      </c>
      <c r="O140" s="132">
        <v>1</v>
      </c>
      <c r="P140" s="132">
        <v>0</v>
      </c>
      <c r="Q140" s="132">
        <v>1</v>
      </c>
      <c r="CX140" s="126"/>
      <c r="CY140" s="126"/>
      <c r="CZ140" s="13"/>
      <c r="DA140" s="13"/>
      <c r="DB140" s="13"/>
      <c r="DC140" s="13"/>
      <c r="DD140" s="13"/>
    </row>
    <row r="141" spans="1:108" ht="14.25" thickBot="1">
      <c r="A141" s="127">
        <v>593</v>
      </c>
      <c r="B141" s="127" t="s">
        <v>2462</v>
      </c>
      <c r="C141" s="127">
        <v>593</v>
      </c>
      <c r="D141" s="128" t="s">
        <v>3494</v>
      </c>
      <c r="E141" s="128"/>
      <c r="F141" s="129" t="s">
        <v>75</v>
      </c>
      <c r="G141" s="133" t="s">
        <v>98</v>
      </c>
      <c r="H141" s="134" t="s">
        <v>3665</v>
      </c>
      <c r="I141" s="134" t="s">
        <v>275</v>
      </c>
      <c r="J141" s="132">
        <v>0</v>
      </c>
      <c r="K141" s="132">
        <v>1</v>
      </c>
      <c r="L141" s="132">
        <v>0</v>
      </c>
      <c r="M141" s="132">
        <v>0</v>
      </c>
      <c r="N141" s="132">
        <v>0</v>
      </c>
      <c r="O141" s="132">
        <v>1</v>
      </c>
      <c r="P141" s="132">
        <v>0</v>
      </c>
      <c r="Q141" s="132">
        <v>1</v>
      </c>
      <c r="CX141" s="126"/>
      <c r="CY141" s="126"/>
      <c r="CZ141" s="13"/>
      <c r="DA141" s="13"/>
      <c r="DB141" s="13"/>
      <c r="DC141" s="13"/>
      <c r="DD141" s="13"/>
    </row>
    <row r="142" spans="1:108">
      <c r="A142" s="127">
        <v>594</v>
      </c>
      <c r="B142" s="127" t="s">
        <v>2645</v>
      </c>
      <c r="C142" s="127">
        <v>594</v>
      </c>
      <c r="D142" s="128" t="s">
        <v>3494</v>
      </c>
      <c r="E142" s="128"/>
      <c r="F142" s="137" t="s">
        <v>75</v>
      </c>
      <c r="G142" s="133" t="s">
        <v>98</v>
      </c>
      <c r="H142" s="134" t="s">
        <v>3665</v>
      </c>
      <c r="I142" s="134" t="s">
        <v>276</v>
      </c>
      <c r="J142" s="132">
        <v>0</v>
      </c>
      <c r="K142" s="132">
        <v>1</v>
      </c>
      <c r="L142" s="132">
        <v>0</v>
      </c>
      <c r="M142" s="132">
        <v>0</v>
      </c>
      <c r="N142" s="132">
        <v>0</v>
      </c>
      <c r="O142" s="132">
        <v>1</v>
      </c>
      <c r="P142" s="132">
        <v>0</v>
      </c>
      <c r="Q142" s="132">
        <v>1</v>
      </c>
      <c r="CX142" s="126"/>
      <c r="CY142" s="126"/>
      <c r="CZ142" s="13"/>
      <c r="DA142" s="13"/>
      <c r="DB142" s="13"/>
      <c r="DC142" s="13"/>
      <c r="DD142" s="13"/>
    </row>
    <row r="143" spans="1:108" ht="14.25" thickBot="1">
      <c r="A143" s="127">
        <v>599</v>
      </c>
      <c r="B143" s="127" t="s">
        <v>2769</v>
      </c>
      <c r="C143" s="127">
        <v>599</v>
      </c>
      <c r="D143" s="128" t="s">
        <v>3494</v>
      </c>
      <c r="E143" s="128"/>
      <c r="F143" s="129" t="s">
        <v>75</v>
      </c>
      <c r="G143" s="135" t="s">
        <v>98</v>
      </c>
      <c r="H143" s="136" t="s">
        <v>3665</v>
      </c>
      <c r="I143" s="136" t="s">
        <v>277</v>
      </c>
      <c r="J143" s="132">
        <v>0</v>
      </c>
      <c r="K143" s="132">
        <v>1</v>
      </c>
      <c r="L143" s="132">
        <v>0</v>
      </c>
      <c r="M143" s="132">
        <v>0</v>
      </c>
      <c r="N143" s="132">
        <v>0</v>
      </c>
      <c r="O143" s="132">
        <v>1</v>
      </c>
      <c r="P143" s="132">
        <v>0</v>
      </c>
      <c r="Q143" s="132">
        <v>1</v>
      </c>
      <c r="CX143" s="126"/>
      <c r="CY143" s="126"/>
      <c r="CZ143" s="13"/>
      <c r="DA143" s="13"/>
      <c r="DB143" s="13"/>
      <c r="DC143" s="13"/>
      <c r="DD143" s="13"/>
    </row>
    <row r="144" spans="1:108" ht="14.25" thickBot="1">
      <c r="A144" s="127">
        <v>600</v>
      </c>
      <c r="B144" s="127" t="s">
        <v>4408</v>
      </c>
      <c r="C144" s="127">
        <v>600</v>
      </c>
      <c r="D144" s="128" t="s">
        <v>4346</v>
      </c>
      <c r="E144" s="128"/>
      <c r="F144" s="129" t="s">
        <v>76</v>
      </c>
      <c r="G144" s="130" t="s">
        <v>99</v>
      </c>
      <c r="H144" s="131" t="s">
        <v>3666</v>
      </c>
      <c r="I144" s="131" t="s">
        <v>278</v>
      </c>
      <c r="J144" s="132">
        <v>1</v>
      </c>
      <c r="K144" s="132">
        <v>1</v>
      </c>
      <c r="L144" s="132">
        <v>0</v>
      </c>
      <c r="M144" s="132">
        <v>1</v>
      </c>
      <c r="N144" s="132">
        <v>1</v>
      </c>
      <c r="O144" s="132">
        <v>1</v>
      </c>
      <c r="P144" s="132">
        <v>0</v>
      </c>
      <c r="Q144" s="132">
        <v>1</v>
      </c>
      <c r="CX144" s="126"/>
      <c r="CY144" s="126"/>
      <c r="CZ144" s="13"/>
      <c r="DA144" s="13"/>
      <c r="DB144" s="13"/>
      <c r="DC144" s="13"/>
      <c r="DD144" s="13"/>
    </row>
    <row r="145" spans="1:108" ht="14.25" thickBot="1">
      <c r="A145" s="127">
        <v>609</v>
      </c>
      <c r="B145" s="127" t="s">
        <v>4409</v>
      </c>
      <c r="C145" s="127">
        <v>609</v>
      </c>
      <c r="D145" s="128" t="s">
        <v>4346</v>
      </c>
      <c r="E145" s="128"/>
      <c r="F145" s="129" t="s">
        <v>76</v>
      </c>
      <c r="G145" s="133" t="s">
        <v>99</v>
      </c>
      <c r="H145" s="134" t="s">
        <v>3666</v>
      </c>
      <c r="I145" s="134" t="s">
        <v>279</v>
      </c>
      <c r="J145" s="132">
        <v>1</v>
      </c>
      <c r="K145" s="132">
        <v>1</v>
      </c>
      <c r="L145" s="132">
        <v>0</v>
      </c>
      <c r="M145" s="132">
        <v>1</v>
      </c>
      <c r="N145" s="132">
        <v>1</v>
      </c>
      <c r="O145" s="132">
        <v>1</v>
      </c>
      <c r="P145" s="132">
        <v>0</v>
      </c>
      <c r="Q145" s="132">
        <v>1</v>
      </c>
      <c r="CX145" s="126"/>
      <c r="CY145" s="126"/>
      <c r="CZ145" s="13"/>
      <c r="DA145" s="13"/>
      <c r="DB145" s="13"/>
      <c r="DC145" s="13"/>
      <c r="DD145" s="13"/>
    </row>
    <row r="146" spans="1:108" ht="14.25" thickBot="1">
      <c r="A146" s="127">
        <v>611</v>
      </c>
      <c r="B146" s="127" t="s">
        <v>1755</v>
      </c>
      <c r="C146" s="127">
        <v>611</v>
      </c>
      <c r="D146" s="128" t="s">
        <v>4346</v>
      </c>
      <c r="E146" s="128"/>
      <c r="F146" s="129" t="s">
        <v>76</v>
      </c>
      <c r="G146" s="133" t="s">
        <v>99</v>
      </c>
      <c r="H146" s="134" t="s">
        <v>3667</v>
      </c>
      <c r="I146" s="134" t="s">
        <v>280</v>
      </c>
      <c r="J146" s="132">
        <v>1</v>
      </c>
      <c r="K146" s="132">
        <v>1</v>
      </c>
      <c r="L146" s="132">
        <v>0</v>
      </c>
      <c r="M146" s="132">
        <v>1</v>
      </c>
      <c r="N146" s="132">
        <v>1</v>
      </c>
      <c r="O146" s="132">
        <v>1</v>
      </c>
      <c r="P146" s="132">
        <v>0</v>
      </c>
      <c r="Q146" s="132">
        <v>1</v>
      </c>
      <c r="CX146" s="126"/>
      <c r="CY146" s="126"/>
      <c r="CZ146" s="13"/>
      <c r="DA146" s="13"/>
      <c r="DB146" s="13"/>
      <c r="DC146" s="13"/>
      <c r="DD146" s="13"/>
    </row>
    <row r="147" spans="1:108" ht="14.25" thickBot="1">
      <c r="A147" s="127">
        <v>621</v>
      </c>
      <c r="B147" s="127" t="s">
        <v>3130</v>
      </c>
      <c r="C147" s="127">
        <v>621</v>
      </c>
      <c r="D147" s="128" t="s">
        <v>4346</v>
      </c>
      <c r="E147" s="128"/>
      <c r="F147" s="129" t="s">
        <v>76</v>
      </c>
      <c r="G147" s="133" t="s">
        <v>99</v>
      </c>
      <c r="H147" s="134" t="s">
        <v>3668</v>
      </c>
      <c r="I147" s="134" t="s">
        <v>281</v>
      </c>
      <c r="J147" s="132">
        <v>1</v>
      </c>
      <c r="K147" s="132">
        <v>1</v>
      </c>
      <c r="L147" s="132">
        <v>0</v>
      </c>
      <c r="M147" s="132">
        <v>1</v>
      </c>
      <c r="N147" s="132">
        <v>1</v>
      </c>
      <c r="O147" s="132">
        <v>1</v>
      </c>
      <c r="P147" s="132">
        <v>0</v>
      </c>
      <c r="Q147" s="132">
        <v>1</v>
      </c>
      <c r="CX147" s="126"/>
      <c r="CY147" s="126"/>
      <c r="CZ147" s="13"/>
      <c r="DA147" s="13"/>
      <c r="DB147" s="13"/>
      <c r="DC147" s="13"/>
      <c r="DD147" s="13"/>
    </row>
    <row r="148" spans="1:108" ht="14.25" thickBot="1">
      <c r="A148" s="127">
        <v>622</v>
      </c>
      <c r="B148" s="127" t="s">
        <v>2187</v>
      </c>
      <c r="C148" s="127">
        <v>622</v>
      </c>
      <c r="D148" s="128" t="s">
        <v>4346</v>
      </c>
      <c r="E148" s="128"/>
      <c r="F148" s="129" t="s">
        <v>76</v>
      </c>
      <c r="G148" s="133" t="s">
        <v>99</v>
      </c>
      <c r="H148" s="134" t="s">
        <v>3668</v>
      </c>
      <c r="I148" s="134" t="s">
        <v>282</v>
      </c>
      <c r="J148" s="132">
        <v>1</v>
      </c>
      <c r="K148" s="132">
        <v>1</v>
      </c>
      <c r="L148" s="132">
        <v>0</v>
      </c>
      <c r="M148" s="132">
        <v>1</v>
      </c>
      <c r="N148" s="132">
        <v>1</v>
      </c>
      <c r="O148" s="132">
        <v>1</v>
      </c>
      <c r="P148" s="132">
        <v>0</v>
      </c>
      <c r="Q148" s="132">
        <v>1</v>
      </c>
      <c r="CX148" s="126"/>
      <c r="CY148" s="126"/>
      <c r="CZ148" s="13"/>
      <c r="DA148" s="13"/>
      <c r="DB148" s="13"/>
      <c r="DC148" s="13"/>
      <c r="DD148" s="13"/>
    </row>
    <row r="149" spans="1:108" ht="14.25" thickBot="1">
      <c r="A149" s="127">
        <v>623</v>
      </c>
      <c r="B149" s="127" t="s">
        <v>2463</v>
      </c>
      <c r="C149" s="127">
        <v>623</v>
      </c>
      <c r="D149" s="128" t="s">
        <v>4346</v>
      </c>
      <c r="E149" s="128"/>
      <c r="F149" s="129" t="s">
        <v>76</v>
      </c>
      <c r="G149" s="133" t="s">
        <v>99</v>
      </c>
      <c r="H149" s="134" t="s">
        <v>3668</v>
      </c>
      <c r="I149" s="134" t="s">
        <v>283</v>
      </c>
      <c r="J149" s="132">
        <v>1</v>
      </c>
      <c r="K149" s="132">
        <v>1</v>
      </c>
      <c r="L149" s="132">
        <v>0</v>
      </c>
      <c r="M149" s="132">
        <v>1</v>
      </c>
      <c r="N149" s="132">
        <v>1</v>
      </c>
      <c r="O149" s="132">
        <v>1</v>
      </c>
      <c r="P149" s="132">
        <v>0</v>
      </c>
      <c r="Q149" s="132">
        <v>1</v>
      </c>
      <c r="CX149" s="126"/>
      <c r="CY149" s="126"/>
      <c r="CZ149" s="13"/>
      <c r="DA149" s="13"/>
      <c r="DB149" s="13"/>
      <c r="DC149" s="13"/>
      <c r="DD149" s="13"/>
    </row>
    <row r="150" spans="1:108" ht="14.25" thickBot="1">
      <c r="A150" s="127">
        <v>631</v>
      </c>
      <c r="B150" s="127" t="s">
        <v>1904</v>
      </c>
      <c r="C150" s="127">
        <v>631</v>
      </c>
      <c r="D150" s="128" t="s">
        <v>4346</v>
      </c>
      <c r="E150" s="128"/>
      <c r="F150" s="129" t="s">
        <v>76</v>
      </c>
      <c r="G150" s="133" t="s">
        <v>99</v>
      </c>
      <c r="H150" s="134" t="s">
        <v>3669</v>
      </c>
      <c r="I150" s="134" t="s">
        <v>284</v>
      </c>
      <c r="J150" s="132">
        <v>1</v>
      </c>
      <c r="K150" s="132">
        <v>1</v>
      </c>
      <c r="L150" s="132">
        <v>0</v>
      </c>
      <c r="M150" s="132">
        <v>1</v>
      </c>
      <c r="N150" s="132">
        <v>1</v>
      </c>
      <c r="O150" s="132">
        <v>1</v>
      </c>
      <c r="P150" s="132">
        <v>0</v>
      </c>
      <c r="Q150" s="132">
        <v>1</v>
      </c>
      <c r="CX150" s="126"/>
      <c r="CY150" s="126"/>
      <c r="CZ150" s="13"/>
      <c r="DA150" s="13"/>
      <c r="DB150" s="13"/>
      <c r="DC150" s="13"/>
      <c r="DD150" s="13"/>
    </row>
    <row r="151" spans="1:108" ht="14.25" thickBot="1">
      <c r="A151" s="127">
        <v>641</v>
      </c>
      <c r="B151" s="127" t="s">
        <v>1960</v>
      </c>
      <c r="C151" s="127">
        <v>641</v>
      </c>
      <c r="D151" s="128" t="s">
        <v>4346</v>
      </c>
      <c r="E151" s="128"/>
      <c r="F151" s="129" t="s">
        <v>76</v>
      </c>
      <c r="G151" s="133" t="s">
        <v>99</v>
      </c>
      <c r="H151" s="134" t="s">
        <v>3670</v>
      </c>
      <c r="I151" s="134" t="s">
        <v>285</v>
      </c>
      <c r="J151" s="132">
        <v>1</v>
      </c>
      <c r="K151" s="132">
        <v>1</v>
      </c>
      <c r="L151" s="132">
        <v>0</v>
      </c>
      <c r="M151" s="132">
        <v>1</v>
      </c>
      <c r="N151" s="132">
        <v>1</v>
      </c>
      <c r="O151" s="132">
        <v>1</v>
      </c>
      <c r="P151" s="132">
        <v>0</v>
      </c>
      <c r="Q151" s="132">
        <v>1</v>
      </c>
      <c r="CX151" s="126"/>
      <c r="CY151" s="126"/>
      <c r="CZ151" s="13"/>
      <c r="DA151" s="13"/>
      <c r="DB151" s="13"/>
      <c r="DC151" s="13"/>
      <c r="DD151" s="13"/>
    </row>
    <row r="152" spans="1:108" ht="14.25" thickBot="1">
      <c r="A152" s="127">
        <v>651</v>
      </c>
      <c r="B152" s="127" t="s">
        <v>2012</v>
      </c>
      <c r="C152" s="127">
        <v>651</v>
      </c>
      <c r="D152" s="128" t="s">
        <v>4346</v>
      </c>
      <c r="E152" s="128"/>
      <c r="F152" s="129" t="s">
        <v>76</v>
      </c>
      <c r="G152" s="133" t="s">
        <v>99</v>
      </c>
      <c r="H152" s="134" t="s">
        <v>3671</v>
      </c>
      <c r="I152" s="134" t="s">
        <v>286</v>
      </c>
      <c r="J152" s="132">
        <v>1</v>
      </c>
      <c r="K152" s="132">
        <v>1</v>
      </c>
      <c r="L152" s="132">
        <v>0</v>
      </c>
      <c r="M152" s="132">
        <v>1</v>
      </c>
      <c r="N152" s="132">
        <v>1</v>
      </c>
      <c r="O152" s="132">
        <v>1</v>
      </c>
      <c r="P152" s="132">
        <v>0</v>
      </c>
      <c r="Q152" s="132">
        <v>1</v>
      </c>
      <c r="CX152" s="126"/>
      <c r="CY152" s="126"/>
      <c r="CZ152" s="13"/>
      <c r="DA152" s="13"/>
      <c r="DB152" s="13"/>
      <c r="DC152" s="13"/>
      <c r="DD152" s="13"/>
    </row>
    <row r="153" spans="1:108" ht="14.25" thickBot="1">
      <c r="A153" s="127">
        <v>661</v>
      </c>
      <c r="B153" s="127" t="s">
        <v>2049</v>
      </c>
      <c r="C153" s="127">
        <v>661</v>
      </c>
      <c r="D153" s="128" t="s">
        <v>4346</v>
      </c>
      <c r="E153" s="128"/>
      <c r="F153" s="129" t="s">
        <v>76</v>
      </c>
      <c r="G153" s="133" t="s">
        <v>99</v>
      </c>
      <c r="H153" s="134" t="s">
        <v>3672</v>
      </c>
      <c r="I153" s="134" t="s">
        <v>287</v>
      </c>
      <c r="J153" s="132">
        <v>1</v>
      </c>
      <c r="K153" s="132">
        <v>1</v>
      </c>
      <c r="L153" s="132">
        <v>0</v>
      </c>
      <c r="M153" s="132">
        <v>1</v>
      </c>
      <c r="N153" s="132">
        <v>1</v>
      </c>
      <c r="O153" s="132">
        <v>1</v>
      </c>
      <c r="P153" s="132">
        <v>0</v>
      </c>
      <c r="Q153" s="132">
        <v>1</v>
      </c>
      <c r="CX153" s="126"/>
      <c r="CY153" s="126"/>
      <c r="CZ153" s="13"/>
      <c r="DA153" s="13"/>
      <c r="DB153" s="13"/>
      <c r="DC153" s="13"/>
      <c r="DD153" s="13"/>
    </row>
    <row r="154" spans="1:108" ht="14.25" thickBot="1">
      <c r="A154" s="127">
        <v>700</v>
      </c>
      <c r="B154" s="127" t="s">
        <v>4410</v>
      </c>
      <c r="C154" s="127">
        <v>700</v>
      </c>
      <c r="D154" s="128" t="s">
        <v>4346</v>
      </c>
      <c r="E154" s="128"/>
      <c r="F154" s="129" t="s">
        <v>76</v>
      </c>
      <c r="G154" s="133" t="s">
        <v>100</v>
      </c>
      <c r="H154" s="134" t="s">
        <v>3673</v>
      </c>
      <c r="I154" s="134" t="s">
        <v>288</v>
      </c>
      <c r="J154" s="132">
        <v>1</v>
      </c>
      <c r="K154" s="132">
        <v>1</v>
      </c>
      <c r="L154" s="132">
        <v>1</v>
      </c>
      <c r="M154" s="132">
        <v>1</v>
      </c>
      <c r="N154" s="132">
        <v>1</v>
      </c>
      <c r="O154" s="132">
        <v>1</v>
      </c>
      <c r="P154" s="132">
        <v>1</v>
      </c>
      <c r="Q154" s="132">
        <v>1</v>
      </c>
      <c r="CX154" s="126"/>
      <c r="CY154" s="126"/>
      <c r="CZ154" s="13"/>
      <c r="DA154" s="13"/>
      <c r="DB154" s="13"/>
      <c r="DC154" s="13"/>
      <c r="DD154" s="13"/>
    </row>
    <row r="155" spans="1:108" ht="14.25" thickBot="1">
      <c r="A155" s="127">
        <v>709</v>
      </c>
      <c r="B155" s="127" t="s">
        <v>4411</v>
      </c>
      <c r="C155" s="127">
        <v>709</v>
      </c>
      <c r="D155" s="128" t="s">
        <v>4346</v>
      </c>
      <c r="E155" s="128"/>
      <c r="F155" s="129" t="s">
        <v>76</v>
      </c>
      <c r="G155" s="133" t="s">
        <v>100</v>
      </c>
      <c r="H155" s="134" t="s">
        <v>3673</v>
      </c>
      <c r="I155" s="134" t="s">
        <v>289</v>
      </c>
      <c r="J155" s="132">
        <v>1</v>
      </c>
      <c r="K155" s="132">
        <v>1</v>
      </c>
      <c r="L155" s="132">
        <v>1</v>
      </c>
      <c r="M155" s="132">
        <v>1</v>
      </c>
      <c r="N155" s="132">
        <v>1</v>
      </c>
      <c r="O155" s="132">
        <v>1</v>
      </c>
      <c r="P155" s="132">
        <v>1</v>
      </c>
      <c r="Q155" s="132">
        <v>1</v>
      </c>
      <c r="CX155" s="126"/>
      <c r="CY155" s="126"/>
      <c r="CZ155" s="13"/>
      <c r="DA155" s="13"/>
      <c r="DB155" s="13"/>
      <c r="DC155" s="13"/>
      <c r="DD155" s="13"/>
    </row>
    <row r="156" spans="1:108" ht="14.25" thickBot="1">
      <c r="A156" s="127">
        <v>711</v>
      </c>
      <c r="B156" s="127" t="s">
        <v>3131</v>
      </c>
      <c r="C156" s="127">
        <v>711</v>
      </c>
      <c r="D156" s="128" t="s">
        <v>4346</v>
      </c>
      <c r="E156" s="128"/>
      <c r="F156" s="129" t="s">
        <v>76</v>
      </c>
      <c r="G156" s="133" t="s">
        <v>100</v>
      </c>
      <c r="H156" s="134" t="s">
        <v>3674</v>
      </c>
      <c r="I156" s="134" t="s">
        <v>290</v>
      </c>
      <c r="J156" s="132">
        <v>1</v>
      </c>
      <c r="K156" s="132">
        <v>1</v>
      </c>
      <c r="L156" s="132">
        <v>1</v>
      </c>
      <c r="M156" s="132">
        <v>1</v>
      </c>
      <c r="N156" s="132">
        <v>1</v>
      </c>
      <c r="O156" s="132">
        <v>1</v>
      </c>
      <c r="P156" s="132">
        <v>1</v>
      </c>
      <c r="Q156" s="132">
        <v>1</v>
      </c>
      <c r="CX156" s="126"/>
      <c r="CY156" s="126"/>
      <c r="CZ156" s="13"/>
      <c r="DA156" s="13"/>
      <c r="DB156" s="13"/>
      <c r="DC156" s="13"/>
      <c r="DD156" s="13"/>
    </row>
    <row r="157" spans="1:108" ht="14.25" thickBot="1">
      <c r="A157" s="127">
        <v>712</v>
      </c>
      <c r="B157" s="127" t="s">
        <v>2188</v>
      </c>
      <c r="C157" s="127">
        <v>712</v>
      </c>
      <c r="D157" s="128" t="s">
        <v>4346</v>
      </c>
      <c r="E157" s="128"/>
      <c r="F157" s="129" t="s">
        <v>76</v>
      </c>
      <c r="G157" s="133" t="s">
        <v>100</v>
      </c>
      <c r="H157" s="134" t="s">
        <v>3674</v>
      </c>
      <c r="I157" s="134" t="s">
        <v>291</v>
      </c>
      <c r="J157" s="132">
        <v>1</v>
      </c>
      <c r="K157" s="132">
        <v>1</v>
      </c>
      <c r="L157" s="132">
        <v>1</v>
      </c>
      <c r="M157" s="132">
        <v>1</v>
      </c>
      <c r="N157" s="132">
        <v>1</v>
      </c>
      <c r="O157" s="132">
        <v>1</v>
      </c>
      <c r="P157" s="132">
        <v>1</v>
      </c>
      <c r="Q157" s="132">
        <v>1</v>
      </c>
      <c r="CX157" s="126"/>
      <c r="CY157" s="126"/>
      <c r="CZ157" s="13"/>
      <c r="DA157" s="13"/>
      <c r="DB157" s="13"/>
      <c r="DC157" s="13"/>
      <c r="DD157" s="13"/>
    </row>
    <row r="158" spans="1:108" ht="14.25" thickBot="1">
      <c r="A158" s="127">
        <v>721</v>
      </c>
      <c r="B158" s="127" t="s">
        <v>3132</v>
      </c>
      <c r="C158" s="127">
        <v>721</v>
      </c>
      <c r="D158" s="128" t="s">
        <v>4346</v>
      </c>
      <c r="E158" s="128"/>
      <c r="F158" s="129" t="s">
        <v>76</v>
      </c>
      <c r="G158" s="133" t="s">
        <v>100</v>
      </c>
      <c r="H158" s="134" t="s">
        <v>3675</v>
      </c>
      <c r="I158" s="134" t="s">
        <v>292</v>
      </c>
      <c r="J158" s="132">
        <v>1</v>
      </c>
      <c r="K158" s="132">
        <v>1</v>
      </c>
      <c r="L158" s="132">
        <v>1</v>
      </c>
      <c r="M158" s="132">
        <v>1</v>
      </c>
      <c r="N158" s="132">
        <v>1</v>
      </c>
      <c r="O158" s="132">
        <v>1</v>
      </c>
      <c r="P158" s="132">
        <v>1</v>
      </c>
      <c r="Q158" s="132">
        <v>1</v>
      </c>
      <c r="CX158" s="126"/>
      <c r="CY158" s="126"/>
      <c r="CZ158" s="13"/>
      <c r="DA158" s="13"/>
      <c r="DB158" s="13"/>
      <c r="DC158" s="13"/>
      <c r="DD158" s="13"/>
    </row>
    <row r="159" spans="1:108" ht="14.25" thickBot="1">
      <c r="A159" s="127">
        <v>722</v>
      </c>
      <c r="B159" s="127" t="s">
        <v>2189</v>
      </c>
      <c r="C159" s="127">
        <v>722</v>
      </c>
      <c r="D159" s="128" t="s">
        <v>4346</v>
      </c>
      <c r="E159" s="128"/>
      <c r="F159" s="129" t="s">
        <v>76</v>
      </c>
      <c r="G159" s="133" t="s">
        <v>100</v>
      </c>
      <c r="H159" s="134" t="s">
        <v>3675</v>
      </c>
      <c r="I159" s="134" t="s">
        <v>293</v>
      </c>
      <c r="J159" s="132">
        <v>1</v>
      </c>
      <c r="K159" s="132">
        <v>1</v>
      </c>
      <c r="L159" s="132">
        <v>1</v>
      </c>
      <c r="M159" s="132">
        <v>1</v>
      </c>
      <c r="N159" s="132">
        <v>1</v>
      </c>
      <c r="O159" s="132">
        <v>1</v>
      </c>
      <c r="P159" s="132">
        <v>1</v>
      </c>
      <c r="Q159" s="132">
        <v>1</v>
      </c>
      <c r="CX159" s="126"/>
      <c r="CY159" s="126"/>
      <c r="CZ159" s="13"/>
      <c r="DA159" s="13"/>
      <c r="DB159" s="13"/>
      <c r="DC159" s="13"/>
      <c r="DD159" s="13"/>
    </row>
    <row r="160" spans="1:108" ht="14.25" thickBot="1">
      <c r="A160" s="127">
        <v>723</v>
      </c>
      <c r="B160" s="127" t="s">
        <v>2464</v>
      </c>
      <c r="C160" s="127">
        <v>723</v>
      </c>
      <c r="D160" s="128" t="s">
        <v>4346</v>
      </c>
      <c r="E160" s="128"/>
      <c r="F160" s="129" t="s">
        <v>76</v>
      </c>
      <c r="G160" s="133" t="s">
        <v>100</v>
      </c>
      <c r="H160" s="134" t="s">
        <v>3675</v>
      </c>
      <c r="I160" s="134" t="s">
        <v>294</v>
      </c>
      <c r="J160" s="132">
        <v>1</v>
      </c>
      <c r="K160" s="132">
        <v>1</v>
      </c>
      <c r="L160" s="132">
        <v>1</v>
      </c>
      <c r="M160" s="132">
        <v>1</v>
      </c>
      <c r="N160" s="132">
        <v>1</v>
      </c>
      <c r="O160" s="132">
        <v>1</v>
      </c>
      <c r="P160" s="132">
        <v>1</v>
      </c>
      <c r="Q160" s="132">
        <v>1</v>
      </c>
      <c r="CX160" s="126"/>
      <c r="CY160" s="126"/>
      <c r="CZ160" s="13"/>
      <c r="DA160" s="13"/>
      <c r="DB160" s="13"/>
      <c r="DC160" s="13"/>
      <c r="DD160" s="13"/>
    </row>
    <row r="161" spans="1:108" ht="14.25" thickBot="1">
      <c r="A161" s="127">
        <v>731</v>
      </c>
      <c r="B161" s="127" t="s">
        <v>3133</v>
      </c>
      <c r="C161" s="127">
        <v>731</v>
      </c>
      <c r="D161" s="128" t="s">
        <v>4346</v>
      </c>
      <c r="E161" s="128"/>
      <c r="F161" s="129" t="s">
        <v>76</v>
      </c>
      <c r="G161" s="133" t="s">
        <v>100</v>
      </c>
      <c r="H161" s="134" t="s">
        <v>3676</v>
      </c>
      <c r="I161" s="134" t="s">
        <v>295</v>
      </c>
      <c r="J161" s="132">
        <v>1</v>
      </c>
      <c r="K161" s="132">
        <v>1</v>
      </c>
      <c r="L161" s="132">
        <v>1</v>
      </c>
      <c r="M161" s="132">
        <v>1</v>
      </c>
      <c r="N161" s="132">
        <v>1</v>
      </c>
      <c r="O161" s="132">
        <v>1</v>
      </c>
      <c r="P161" s="132">
        <v>1</v>
      </c>
      <c r="Q161" s="132">
        <v>1</v>
      </c>
      <c r="CX161" s="126"/>
      <c r="CY161" s="126"/>
      <c r="CZ161" s="13"/>
      <c r="DA161" s="13"/>
      <c r="DB161" s="13"/>
      <c r="DC161" s="13"/>
      <c r="DD161" s="13"/>
    </row>
    <row r="162" spans="1:108" ht="14.25" thickBot="1">
      <c r="A162" s="127">
        <v>732</v>
      </c>
      <c r="B162" s="127" t="s">
        <v>2190</v>
      </c>
      <c r="C162" s="127">
        <v>732</v>
      </c>
      <c r="D162" s="128" t="s">
        <v>4346</v>
      </c>
      <c r="E162" s="128"/>
      <c r="F162" s="129" t="s">
        <v>76</v>
      </c>
      <c r="G162" s="133" t="s">
        <v>100</v>
      </c>
      <c r="H162" s="134" t="s">
        <v>3676</v>
      </c>
      <c r="I162" s="134" t="s">
        <v>296</v>
      </c>
      <c r="J162" s="132">
        <v>1</v>
      </c>
      <c r="K162" s="132">
        <v>1</v>
      </c>
      <c r="L162" s="132">
        <v>1</v>
      </c>
      <c r="M162" s="132">
        <v>1</v>
      </c>
      <c r="N162" s="132">
        <v>1</v>
      </c>
      <c r="O162" s="132">
        <v>1</v>
      </c>
      <c r="P162" s="132">
        <v>1</v>
      </c>
      <c r="Q162" s="132">
        <v>1</v>
      </c>
      <c r="CX162" s="126"/>
      <c r="CY162" s="126"/>
      <c r="CZ162" s="13"/>
      <c r="DA162" s="13"/>
      <c r="DB162" s="13"/>
      <c r="DC162" s="13"/>
      <c r="DD162" s="13"/>
    </row>
    <row r="163" spans="1:108" ht="14.25" thickBot="1">
      <c r="A163" s="127">
        <v>741</v>
      </c>
      <c r="B163" s="127" t="s">
        <v>3134</v>
      </c>
      <c r="C163" s="127">
        <v>741</v>
      </c>
      <c r="D163" s="128" t="s">
        <v>4346</v>
      </c>
      <c r="E163" s="128"/>
      <c r="F163" s="129" t="s">
        <v>76</v>
      </c>
      <c r="G163" s="133" t="s">
        <v>100</v>
      </c>
      <c r="H163" s="134" t="s">
        <v>3677</v>
      </c>
      <c r="I163" s="134" t="s">
        <v>297</v>
      </c>
      <c r="J163" s="132">
        <v>1</v>
      </c>
      <c r="K163" s="132">
        <v>1</v>
      </c>
      <c r="L163" s="132">
        <v>1</v>
      </c>
      <c r="M163" s="132">
        <v>1</v>
      </c>
      <c r="N163" s="132">
        <v>1</v>
      </c>
      <c r="O163" s="132">
        <v>1</v>
      </c>
      <c r="P163" s="132">
        <v>1</v>
      </c>
      <c r="Q163" s="132">
        <v>1</v>
      </c>
      <c r="CX163" s="126"/>
      <c r="CY163" s="126"/>
      <c r="CZ163" s="13"/>
      <c r="DA163" s="13"/>
      <c r="DB163" s="13"/>
      <c r="DC163" s="13"/>
      <c r="DD163" s="13"/>
    </row>
    <row r="164" spans="1:108" ht="14.25" thickBot="1">
      <c r="A164" s="127">
        <v>742</v>
      </c>
      <c r="B164" s="127" t="s">
        <v>2191</v>
      </c>
      <c r="C164" s="127">
        <v>742</v>
      </c>
      <c r="D164" s="128" t="s">
        <v>4346</v>
      </c>
      <c r="E164" s="128"/>
      <c r="F164" s="129" t="s">
        <v>76</v>
      </c>
      <c r="G164" s="133" t="s">
        <v>100</v>
      </c>
      <c r="H164" s="134" t="s">
        <v>3677</v>
      </c>
      <c r="I164" s="134" t="s">
        <v>298</v>
      </c>
      <c r="J164" s="132">
        <v>1</v>
      </c>
      <c r="K164" s="132">
        <v>1</v>
      </c>
      <c r="L164" s="132">
        <v>1</v>
      </c>
      <c r="M164" s="132">
        <v>1</v>
      </c>
      <c r="N164" s="132">
        <v>1</v>
      </c>
      <c r="O164" s="132">
        <v>1</v>
      </c>
      <c r="P164" s="132">
        <v>1</v>
      </c>
      <c r="Q164" s="132">
        <v>1</v>
      </c>
      <c r="CX164" s="126"/>
      <c r="CY164" s="126"/>
      <c r="CZ164" s="13"/>
      <c r="DA164" s="13"/>
      <c r="DB164" s="13"/>
      <c r="DC164" s="13"/>
      <c r="DD164" s="13"/>
    </row>
    <row r="165" spans="1:108" ht="14.25" thickBot="1">
      <c r="A165" s="127">
        <v>743</v>
      </c>
      <c r="B165" s="127" t="s">
        <v>2465</v>
      </c>
      <c r="C165" s="127">
        <v>743</v>
      </c>
      <c r="D165" s="128" t="s">
        <v>4346</v>
      </c>
      <c r="E165" s="128"/>
      <c r="F165" s="129" t="s">
        <v>76</v>
      </c>
      <c r="G165" s="133" t="s">
        <v>100</v>
      </c>
      <c r="H165" s="134" t="s">
        <v>3677</v>
      </c>
      <c r="I165" s="134" t="s">
        <v>299</v>
      </c>
      <c r="J165" s="132">
        <v>1</v>
      </c>
      <c r="K165" s="132">
        <v>1</v>
      </c>
      <c r="L165" s="132">
        <v>1</v>
      </c>
      <c r="M165" s="132">
        <v>1</v>
      </c>
      <c r="N165" s="132">
        <v>1</v>
      </c>
      <c r="O165" s="132">
        <v>1</v>
      </c>
      <c r="P165" s="132">
        <v>1</v>
      </c>
      <c r="Q165" s="132">
        <v>1</v>
      </c>
      <c r="CX165" s="126"/>
      <c r="CY165" s="126"/>
      <c r="CZ165" s="13"/>
      <c r="DA165" s="13"/>
      <c r="DB165" s="13"/>
      <c r="DC165" s="13"/>
      <c r="DD165" s="13"/>
    </row>
    <row r="166" spans="1:108" ht="14.25" thickBot="1">
      <c r="A166" s="127">
        <v>744</v>
      </c>
      <c r="B166" s="127" t="s">
        <v>2646</v>
      </c>
      <c r="C166" s="127">
        <v>744</v>
      </c>
      <c r="D166" s="128" t="s">
        <v>4346</v>
      </c>
      <c r="E166" s="128"/>
      <c r="F166" s="129" t="s">
        <v>76</v>
      </c>
      <c r="G166" s="133" t="s">
        <v>100</v>
      </c>
      <c r="H166" s="134" t="s">
        <v>3677</v>
      </c>
      <c r="I166" s="134" t="s">
        <v>300</v>
      </c>
      <c r="J166" s="132">
        <v>1</v>
      </c>
      <c r="K166" s="132">
        <v>1</v>
      </c>
      <c r="L166" s="132">
        <v>1</v>
      </c>
      <c r="M166" s="132">
        <v>1</v>
      </c>
      <c r="N166" s="132">
        <v>1</v>
      </c>
      <c r="O166" s="132">
        <v>1</v>
      </c>
      <c r="P166" s="132">
        <v>1</v>
      </c>
      <c r="Q166" s="132">
        <v>1</v>
      </c>
      <c r="CX166" s="126"/>
      <c r="CY166" s="126"/>
      <c r="CZ166" s="13"/>
      <c r="DA166" s="13"/>
      <c r="DB166" s="13"/>
      <c r="DC166" s="13"/>
      <c r="DD166" s="13"/>
    </row>
    <row r="167" spans="1:108" ht="14.25" thickBot="1">
      <c r="A167" s="127">
        <v>751</v>
      </c>
      <c r="B167" s="127" t="s">
        <v>2013</v>
      </c>
      <c r="C167" s="127">
        <v>751</v>
      </c>
      <c r="D167" s="128" t="s">
        <v>4346</v>
      </c>
      <c r="E167" s="128"/>
      <c r="F167" s="129" t="s">
        <v>76</v>
      </c>
      <c r="G167" s="133" t="s">
        <v>100</v>
      </c>
      <c r="H167" s="134" t="s">
        <v>3678</v>
      </c>
      <c r="I167" s="134" t="s">
        <v>301</v>
      </c>
      <c r="J167" s="132">
        <v>1</v>
      </c>
      <c r="K167" s="132">
        <v>1</v>
      </c>
      <c r="L167" s="132">
        <v>1</v>
      </c>
      <c r="M167" s="132">
        <v>1</v>
      </c>
      <c r="N167" s="132">
        <v>1</v>
      </c>
      <c r="O167" s="132">
        <v>1</v>
      </c>
      <c r="P167" s="132">
        <v>1</v>
      </c>
      <c r="Q167" s="132">
        <v>1</v>
      </c>
      <c r="CX167" s="126"/>
      <c r="CY167" s="126"/>
      <c r="CZ167" s="13"/>
      <c r="DA167" s="13"/>
      <c r="DB167" s="13"/>
      <c r="DC167" s="13"/>
      <c r="DD167" s="13"/>
    </row>
    <row r="168" spans="1:108" ht="14.25" thickBot="1">
      <c r="A168" s="127">
        <v>761</v>
      </c>
      <c r="B168" s="127" t="s">
        <v>3135</v>
      </c>
      <c r="C168" s="127">
        <v>761</v>
      </c>
      <c r="D168" s="128" t="s">
        <v>4346</v>
      </c>
      <c r="E168" s="128"/>
      <c r="F168" s="129" t="s">
        <v>76</v>
      </c>
      <c r="G168" s="133" t="s">
        <v>100</v>
      </c>
      <c r="H168" s="134" t="s">
        <v>3679</v>
      </c>
      <c r="I168" s="134" t="s">
        <v>302</v>
      </c>
      <c r="J168" s="132">
        <v>1</v>
      </c>
      <c r="K168" s="132">
        <v>1</v>
      </c>
      <c r="L168" s="132">
        <v>1</v>
      </c>
      <c r="M168" s="132">
        <v>1</v>
      </c>
      <c r="N168" s="132">
        <v>1</v>
      </c>
      <c r="O168" s="132">
        <v>1</v>
      </c>
      <c r="P168" s="132">
        <v>1</v>
      </c>
      <c r="Q168" s="132">
        <v>1</v>
      </c>
      <c r="CX168" s="126"/>
      <c r="CY168" s="126"/>
      <c r="CZ168" s="13"/>
      <c r="DA168" s="13"/>
      <c r="DB168" s="13"/>
      <c r="DC168" s="13"/>
      <c r="DD168" s="13"/>
    </row>
    <row r="169" spans="1:108" ht="14.25" thickBot="1">
      <c r="A169" s="127">
        <v>762</v>
      </c>
      <c r="B169" s="127" t="s">
        <v>2192</v>
      </c>
      <c r="C169" s="127">
        <v>762</v>
      </c>
      <c r="D169" s="128" t="s">
        <v>4346</v>
      </c>
      <c r="E169" s="128"/>
      <c r="F169" s="129" t="s">
        <v>76</v>
      </c>
      <c r="G169" s="133" t="s">
        <v>100</v>
      </c>
      <c r="H169" s="134" t="s">
        <v>3679</v>
      </c>
      <c r="I169" s="134" t="s">
        <v>303</v>
      </c>
      <c r="J169" s="132">
        <v>1</v>
      </c>
      <c r="K169" s="132">
        <v>1</v>
      </c>
      <c r="L169" s="132">
        <v>1</v>
      </c>
      <c r="M169" s="132">
        <v>1</v>
      </c>
      <c r="N169" s="132">
        <v>1</v>
      </c>
      <c r="O169" s="132">
        <v>1</v>
      </c>
      <c r="P169" s="132">
        <v>1</v>
      </c>
      <c r="Q169" s="132">
        <v>1</v>
      </c>
      <c r="CX169" s="126"/>
      <c r="CY169" s="126"/>
      <c r="CZ169" s="13"/>
      <c r="DA169" s="13"/>
      <c r="DB169" s="13"/>
      <c r="DC169" s="13"/>
      <c r="DD169" s="13"/>
    </row>
    <row r="170" spans="1:108" ht="14.25" thickBot="1">
      <c r="A170" s="127">
        <v>763</v>
      </c>
      <c r="B170" s="127" t="s">
        <v>2466</v>
      </c>
      <c r="C170" s="127">
        <v>763</v>
      </c>
      <c r="D170" s="128" t="s">
        <v>4346</v>
      </c>
      <c r="E170" s="128"/>
      <c r="F170" s="129" t="s">
        <v>76</v>
      </c>
      <c r="G170" s="133" t="s">
        <v>100</v>
      </c>
      <c r="H170" s="134" t="s">
        <v>3679</v>
      </c>
      <c r="I170" s="134" t="s">
        <v>304</v>
      </c>
      <c r="J170" s="132">
        <v>1</v>
      </c>
      <c r="K170" s="132">
        <v>1</v>
      </c>
      <c r="L170" s="132">
        <v>1</v>
      </c>
      <c r="M170" s="132">
        <v>1</v>
      </c>
      <c r="N170" s="132">
        <v>1</v>
      </c>
      <c r="O170" s="132">
        <v>1</v>
      </c>
      <c r="P170" s="132">
        <v>1</v>
      </c>
      <c r="Q170" s="132">
        <v>1</v>
      </c>
      <c r="CX170" s="126"/>
      <c r="CY170" s="126"/>
      <c r="CZ170" s="13"/>
      <c r="DA170" s="13"/>
      <c r="DB170" s="13"/>
      <c r="DC170" s="13"/>
      <c r="DD170" s="13"/>
    </row>
    <row r="171" spans="1:108" ht="14.25" thickBot="1">
      <c r="A171" s="127">
        <v>771</v>
      </c>
      <c r="B171" s="127" t="s">
        <v>3136</v>
      </c>
      <c r="C171" s="127">
        <v>771</v>
      </c>
      <c r="D171" s="128" t="s">
        <v>4346</v>
      </c>
      <c r="E171" s="128"/>
      <c r="F171" s="129" t="s">
        <v>76</v>
      </c>
      <c r="G171" s="133" t="s">
        <v>100</v>
      </c>
      <c r="H171" s="134" t="s">
        <v>3680</v>
      </c>
      <c r="I171" s="134" t="s">
        <v>305</v>
      </c>
      <c r="J171" s="132">
        <v>1</v>
      </c>
      <c r="K171" s="132">
        <v>1</v>
      </c>
      <c r="L171" s="132">
        <v>1</v>
      </c>
      <c r="M171" s="132">
        <v>1</v>
      </c>
      <c r="N171" s="132">
        <v>1</v>
      </c>
      <c r="O171" s="132">
        <v>1</v>
      </c>
      <c r="P171" s="132">
        <v>1</v>
      </c>
      <c r="Q171" s="132">
        <v>1</v>
      </c>
      <c r="CX171" s="126"/>
      <c r="CY171" s="126"/>
      <c r="CZ171" s="13"/>
      <c r="DA171" s="13"/>
      <c r="DB171" s="13"/>
      <c r="DC171" s="13"/>
      <c r="DD171" s="13"/>
    </row>
    <row r="172" spans="1:108" ht="14.25" thickBot="1">
      <c r="A172" s="127">
        <v>772</v>
      </c>
      <c r="B172" s="127" t="s">
        <v>2193</v>
      </c>
      <c r="C172" s="127">
        <v>772</v>
      </c>
      <c r="D172" s="128" t="s">
        <v>4346</v>
      </c>
      <c r="E172" s="128"/>
      <c r="F172" s="129" t="s">
        <v>76</v>
      </c>
      <c r="G172" s="133" t="s">
        <v>100</v>
      </c>
      <c r="H172" s="134" t="s">
        <v>3680</v>
      </c>
      <c r="I172" s="134" t="s">
        <v>306</v>
      </c>
      <c r="J172" s="132">
        <v>1</v>
      </c>
      <c r="K172" s="132">
        <v>1</v>
      </c>
      <c r="L172" s="132">
        <v>1</v>
      </c>
      <c r="M172" s="132">
        <v>1</v>
      </c>
      <c r="N172" s="132">
        <v>1</v>
      </c>
      <c r="O172" s="132">
        <v>1</v>
      </c>
      <c r="P172" s="132">
        <v>1</v>
      </c>
      <c r="Q172" s="132">
        <v>1</v>
      </c>
      <c r="CX172" s="126"/>
      <c r="CY172" s="126"/>
      <c r="CZ172" s="13"/>
      <c r="DA172" s="13"/>
      <c r="DB172" s="13"/>
      <c r="DC172" s="13"/>
      <c r="DD172" s="13"/>
    </row>
    <row r="173" spans="1:108" ht="14.25" thickBot="1">
      <c r="A173" s="127">
        <v>781</v>
      </c>
      <c r="B173" s="127" t="s">
        <v>3137</v>
      </c>
      <c r="C173" s="127">
        <v>781</v>
      </c>
      <c r="D173" s="128" t="s">
        <v>4346</v>
      </c>
      <c r="E173" s="128"/>
      <c r="F173" s="129" t="s">
        <v>76</v>
      </c>
      <c r="G173" s="133" t="s">
        <v>100</v>
      </c>
      <c r="H173" s="134" t="s">
        <v>3681</v>
      </c>
      <c r="I173" s="134" t="s">
        <v>307</v>
      </c>
      <c r="J173" s="132">
        <v>1</v>
      </c>
      <c r="K173" s="132">
        <v>1</v>
      </c>
      <c r="L173" s="132">
        <v>1</v>
      </c>
      <c r="M173" s="132">
        <v>1</v>
      </c>
      <c r="N173" s="132">
        <v>1</v>
      </c>
      <c r="O173" s="132">
        <v>1</v>
      </c>
      <c r="P173" s="132">
        <v>1</v>
      </c>
      <c r="Q173" s="132">
        <v>1</v>
      </c>
      <c r="CX173" s="126"/>
      <c r="CY173" s="126"/>
      <c r="CZ173" s="13"/>
      <c r="DA173" s="13"/>
      <c r="DB173" s="13"/>
      <c r="DC173" s="13"/>
      <c r="DD173" s="13"/>
    </row>
    <row r="174" spans="1:108" ht="14.25" thickBot="1">
      <c r="A174" s="127">
        <v>782</v>
      </c>
      <c r="B174" s="127" t="s">
        <v>2194</v>
      </c>
      <c r="C174" s="127">
        <v>782</v>
      </c>
      <c r="D174" s="128" t="s">
        <v>4346</v>
      </c>
      <c r="E174" s="128"/>
      <c r="F174" s="129" t="s">
        <v>76</v>
      </c>
      <c r="G174" s="133" t="s">
        <v>100</v>
      </c>
      <c r="H174" s="134" t="s">
        <v>3681</v>
      </c>
      <c r="I174" s="134" t="s">
        <v>308</v>
      </c>
      <c r="J174" s="132">
        <v>1</v>
      </c>
      <c r="K174" s="132">
        <v>1</v>
      </c>
      <c r="L174" s="132">
        <v>1</v>
      </c>
      <c r="M174" s="132">
        <v>1</v>
      </c>
      <c r="N174" s="132">
        <v>1</v>
      </c>
      <c r="O174" s="132">
        <v>1</v>
      </c>
      <c r="P174" s="132">
        <v>1</v>
      </c>
      <c r="Q174" s="132">
        <v>1</v>
      </c>
      <c r="CX174" s="126"/>
      <c r="CY174" s="126"/>
      <c r="CZ174" s="13"/>
      <c r="DA174" s="13"/>
      <c r="DB174" s="13"/>
      <c r="DC174" s="13"/>
      <c r="DD174" s="13"/>
    </row>
    <row r="175" spans="1:108" ht="14.25" thickBot="1">
      <c r="A175" s="127">
        <v>791</v>
      </c>
      <c r="B175" s="127" t="s">
        <v>3138</v>
      </c>
      <c r="C175" s="127">
        <v>791</v>
      </c>
      <c r="D175" s="128" t="s">
        <v>4346</v>
      </c>
      <c r="E175" s="128"/>
      <c r="F175" s="129" t="s">
        <v>76</v>
      </c>
      <c r="G175" s="133" t="s">
        <v>100</v>
      </c>
      <c r="H175" s="134" t="s">
        <v>3682</v>
      </c>
      <c r="I175" s="134" t="s">
        <v>309</v>
      </c>
      <c r="J175" s="132">
        <v>1</v>
      </c>
      <c r="K175" s="132">
        <v>1</v>
      </c>
      <c r="L175" s="132">
        <v>1</v>
      </c>
      <c r="M175" s="132">
        <v>1</v>
      </c>
      <c r="N175" s="132">
        <v>1</v>
      </c>
      <c r="O175" s="132">
        <v>1</v>
      </c>
      <c r="P175" s="132">
        <v>1</v>
      </c>
      <c r="Q175" s="132">
        <v>1</v>
      </c>
      <c r="CX175" s="126"/>
      <c r="CY175" s="126"/>
      <c r="CZ175" s="13"/>
      <c r="DA175" s="13"/>
      <c r="DB175" s="13"/>
      <c r="DC175" s="13"/>
      <c r="DD175" s="13"/>
    </row>
    <row r="176" spans="1:108" ht="14.25" thickBot="1">
      <c r="A176" s="127">
        <v>792</v>
      </c>
      <c r="B176" s="127" t="s">
        <v>2195</v>
      </c>
      <c r="C176" s="127">
        <v>792</v>
      </c>
      <c r="D176" s="128" t="s">
        <v>4346</v>
      </c>
      <c r="E176" s="128"/>
      <c r="F176" s="129" t="s">
        <v>76</v>
      </c>
      <c r="G176" s="133" t="s">
        <v>100</v>
      </c>
      <c r="H176" s="134" t="s">
        <v>3682</v>
      </c>
      <c r="I176" s="134" t="s">
        <v>310</v>
      </c>
      <c r="J176" s="132">
        <v>1</v>
      </c>
      <c r="K176" s="132">
        <v>1</v>
      </c>
      <c r="L176" s="132">
        <v>1</v>
      </c>
      <c r="M176" s="132">
        <v>1</v>
      </c>
      <c r="N176" s="132">
        <v>1</v>
      </c>
      <c r="O176" s="132">
        <v>1</v>
      </c>
      <c r="P176" s="132">
        <v>1</v>
      </c>
      <c r="Q176" s="132">
        <v>1</v>
      </c>
      <c r="CX176" s="126"/>
      <c r="CY176" s="126"/>
      <c r="CZ176" s="13"/>
      <c r="DA176" s="13"/>
      <c r="DB176" s="13"/>
      <c r="DC176" s="13"/>
      <c r="DD176" s="13"/>
    </row>
    <row r="177" spans="1:108" ht="14.25" thickBot="1">
      <c r="A177" s="127">
        <v>793</v>
      </c>
      <c r="B177" s="127" t="s">
        <v>2467</v>
      </c>
      <c r="C177" s="127">
        <v>793</v>
      </c>
      <c r="D177" s="128" t="s">
        <v>4346</v>
      </c>
      <c r="E177" s="128"/>
      <c r="F177" s="129" t="s">
        <v>76</v>
      </c>
      <c r="G177" s="133" t="s">
        <v>100</v>
      </c>
      <c r="H177" s="134" t="s">
        <v>3682</v>
      </c>
      <c r="I177" s="134" t="s">
        <v>311</v>
      </c>
      <c r="J177" s="132">
        <v>1</v>
      </c>
      <c r="K177" s="132">
        <v>1</v>
      </c>
      <c r="L177" s="132">
        <v>1</v>
      </c>
      <c r="M177" s="132">
        <v>1</v>
      </c>
      <c r="N177" s="132">
        <v>1</v>
      </c>
      <c r="O177" s="132">
        <v>1</v>
      </c>
      <c r="P177" s="132">
        <v>1</v>
      </c>
      <c r="Q177" s="132">
        <v>1</v>
      </c>
      <c r="CX177" s="126"/>
      <c r="CY177" s="126"/>
      <c r="CZ177" s="13"/>
      <c r="DA177" s="13"/>
      <c r="DB177" s="13"/>
      <c r="DC177" s="13"/>
      <c r="DD177" s="13"/>
    </row>
    <row r="178" spans="1:108" ht="14.25" thickBot="1">
      <c r="A178" s="127">
        <v>794</v>
      </c>
      <c r="B178" s="127" t="s">
        <v>2647</v>
      </c>
      <c r="C178" s="127">
        <v>794</v>
      </c>
      <c r="D178" s="128" t="s">
        <v>4346</v>
      </c>
      <c r="E178" s="128"/>
      <c r="F178" s="129" t="s">
        <v>76</v>
      </c>
      <c r="G178" s="133" t="s">
        <v>100</v>
      </c>
      <c r="H178" s="134" t="s">
        <v>3682</v>
      </c>
      <c r="I178" s="134" t="s">
        <v>312</v>
      </c>
      <c r="J178" s="132">
        <v>1</v>
      </c>
      <c r="K178" s="132">
        <v>1</v>
      </c>
      <c r="L178" s="132">
        <v>1</v>
      </c>
      <c r="M178" s="132">
        <v>1</v>
      </c>
      <c r="N178" s="132">
        <v>1</v>
      </c>
      <c r="O178" s="132">
        <v>1</v>
      </c>
      <c r="P178" s="132">
        <v>1</v>
      </c>
      <c r="Q178" s="132">
        <v>1</v>
      </c>
      <c r="CX178" s="126"/>
      <c r="CY178" s="126"/>
      <c r="CZ178" s="13"/>
      <c r="DA178" s="13"/>
      <c r="DB178" s="13"/>
      <c r="DC178" s="13"/>
      <c r="DD178" s="13"/>
    </row>
    <row r="179" spans="1:108" ht="14.25" thickBot="1">
      <c r="A179" s="127">
        <v>795</v>
      </c>
      <c r="B179" s="127" t="s">
        <v>2770</v>
      </c>
      <c r="C179" s="127">
        <v>795</v>
      </c>
      <c r="D179" s="128" t="s">
        <v>4346</v>
      </c>
      <c r="E179" s="128"/>
      <c r="F179" s="129" t="s">
        <v>76</v>
      </c>
      <c r="G179" s="133" t="s">
        <v>100</v>
      </c>
      <c r="H179" s="134" t="s">
        <v>3682</v>
      </c>
      <c r="I179" s="134" t="s">
        <v>313</v>
      </c>
      <c r="J179" s="132">
        <v>1</v>
      </c>
      <c r="K179" s="132">
        <v>1</v>
      </c>
      <c r="L179" s="132">
        <v>1</v>
      </c>
      <c r="M179" s="132">
        <v>1</v>
      </c>
      <c r="N179" s="132">
        <v>1</v>
      </c>
      <c r="O179" s="132">
        <v>1</v>
      </c>
      <c r="P179" s="132">
        <v>1</v>
      </c>
      <c r="Q179" s="132">
        <v>1</v>
      </c>
      <c r="CX179" s="126"/>
      <c r="CY179" s="126"/>
      <c r="CZ179" s="13"/>
      <c r="DA179" s="13"/>
      <c r="DB179" s="13"/>
      <c r="DC179" s="13"/>
      <c r="DD179" s="13"/>
    </row>
    <row r="180" spans="1:108" ht="14.25" thickBot="1">
      <c r="A180" s="127">
        <v>796</v>
      </c>
      <c r="B180" s="127" t="s">
        <v>2848</v>
      </c>
      <c r="C180" s="127">
        <v>796</v>
      </c>
      <c r="D180" s="128" t="s">
        <v>4346</v>
      </c>
      <c r="E180" s="128"/>
      <c r="F180" s="129" t="s">
        <v>76</v>
      </c>
      <c r="G180" s="133" t="s">
        <v>100</v>
      </c>
      <c r="H180" s="134" t="s">
        <v>3682</v>
      </c>
      <c r="I180" s="134" t="s">
        <v>314</v>
      </c>
      <c r="J180" s="132">
        <v>1</v>
      </c>
      <c r="K180" s="132">
        <v>1</v>
      </c>
      <c r="L180" s="132">
        <v>1</v>
      </c>
      <c r="M180" s="132">
        <v>1</v>
      </c>
      <c r="N180" s="132">
        <v>1</v>
      </c>
      <c r="O180" s="132">
        <v>1</v>
      </c>
      <c r="P180" s="132">
        <v>1</v>
      </c>
      <c r="Q180" s="132">
        <v>1</v>
      </c>
      <c r="CX180" s="126"/>
      <c r="CY180" s="126"/>
      <c r="CZ180" s="13"/>
      <c r="DA180" s="13"/>
      <c r="DB180" s="13"/>
      <c r="DC180" s="13"/>
      <c r="DD180" s="13"/>
    </row>
    <row r="181" spans="1:108" ht="14.25" thickBot="1">
      <c r="A181" s="127">
        <v>799</v>
      </c>
      <c r="B181" s="127" t="s">
        <v>2897</v>
      </c>
      <c r="C181" s="127">
        <v>799</v>
      </c>
      <c r="D181" s="128" t="s">
        <v>4346</v>
      </c>
      <c r="E181" s="128"/>
      <c r="F181" s="129" t="s">
        <v>76</v>
      </c>
      <c r="G181" s="133" t="s">
        <v>100</v>
      </c>
      <c r="H181" s="134" t="s">
        <v>3682</v>
      </c>
      <c r="I181" s="134" t="s">
        <v>315</v>
      </c>
      <c r="J181" s="132">
        <v>1</v>
      </c>
      <c r="K181" s="132">
        <v>1</v>
      </c>
      <c r="L181" s="132">
        <v>1</v>
      </c>
      <c r="M181" s="132">
        <v>1</v>
      </c>
      <c r="N181" s="132">
        <v>1</v>
      </c>
      <c r="O181" s="132">
        <v>1</v>
      </c>
      <c r="P181" s="132">
        <v>1</v>
      </c>
      <c r="Q181" s="132">
        <v>1</v>
      </c>
      <c r="CX181" s="126"/>
      <c r="CY181" s="126"/>
      <c r="CZ181" s="13"/>
      <c r="DA181" s="13"/>
      <c r="DB181" s="13"/>
      <c r="DC181" s="13"/>
      <c r="DD181" s="13"/>
    </row>
    <row r="182" spans="1:108" ht="14.25" thickBot="1">
      <c r="A182" s="127">
        <v>800</v>
      </c>
      <c r="B182" s="127" t="s">
        <v>4412</v>
      </c>
      <c r="C182" s="127">
        <v>800</v>
      </c>
      <c r="D182" s="128" t="s">
        <v>4346</v>
      </c>
      <c r="E182" s="128"/>
      <c r="F182" s="129" t="s">
        <v>76</v>
      </c>
      <c r="G182" s="133" t="s">
        <v>101</v>
      </c>
      <c r="H182" s="134" t="s">
        <v>3683</v>
      </c>
      <c r="I182" s="134" t="s">
        <v>316</v>
      </c>
      <c r="J182" s="132">
        <v>1</v>
      </c>
      <c r="K182" s="132">
        <v>1</v>
      </c>
      <c r="L182" s="132">
        <v>0</v>
      </c>
      <c r="M182" s="132">
        <v>0</v>
      </c>
      <c r="N182" s="132">
        <v>0</v>
      </c>
      <c r="O182" s="132">
        <v>1</v>
      </c>
      <c r="P182" s="132">
        <v>0</v>
      </c>
      <c r="Q182" s="132">
        <v>1</v>
      </c>
      <c r="CX182" s="126"/>
      <c r="CY182" s="126"/>
      <c r="CZ182" s="13"/>
      <c r="DA182" s="13"/>
      <c r="DB182" s="13"/>
      <c r="DC182" s="13"/>
      <c r="DD182" s="13"/>
    </row>
    <row r="183" spans="1:108" ht="14.25" thickBot="1">
      <c r="A183" s="127">
        <v>809</v>
      </c>
      <c r="B183" s="127" t="s">
        <v>4413</v>
      </c>
      <c r="C183" s="127">
        <v>809</v>
      </c>
      <c r="D183" s="128" t="s">
        <v>4346</v>
      </c>
      <c r="E183" s="128"/>
      <c r="F183" s="129" t="s">
        <v>76</v>
      </c>
      <c r="G183" s="133" t="s">
        <v>101</v>
      </c>
      <c r="H183" s="134" t="s">
        <v>3683</v>
      </c>
      <c r="I183" s="134" t="s">
        <v>317</v>
      </c>
      <c r="J183" s="132">
        <v>1</v>
      </c>
      <c r="K183" s="132">
        <v>1</v>
      </c>
      <c r="L183" s="132">
        <v>0</v>
      </c>
      <c r="M183" s="132">
        <v>0</v>
      </c>
      <c r="N183" s="132">
        <v>0</v>
      </c>
      <c r="O183" s="132">
        <v>1</v>
      </c>
      <c r="P183" s="132">
        <v>0</v>
      </c>
      <c r="Q183" s="132">
        <v>1</v>
      </c>
      <c r="CX183" s="126"/>
      <c r="CY183" s="126"/>
      <c r="CZ183" s="13"/>
      <c r="DA183" s="13"/>
      <c r="DB183" s="13"/>
      <c r="DC183" s="13"/>
      <c r="DD183" s="13"/>
    </row>
    <row r="184" spans="1:108" ht="14.25" thickBot="1">
      <c r="A184" s="127">
        <v>811</v>
      </c>
      <c r="B184" s="127" t="s">
        <v>3139</v>
      </c>
      <c r="C184" s="127">
        <v>811</v>
      </c>
      <c r="D184" s="128" t="s">
        <v>4346</v>
      </c>
      <c r="E184" s="128"/>
      <c r="F184" s="129" t="s">
        <v>76</v>
      </c>
      <c r="G184" s="133" t="s">
        <v>101</v>
      </c>
      <c r="H184" s="134" t="s">
        <v>3684</v>
      </c>
      <c r="I184" s="134" t="s">
        <v>318</v>
      </c>
      <c r="J184" s="132">
        <v>1</v>
      </c>
      <c r="K184" s="132">
        <v>1</v>
      </c>
      <c r="L184" s="132">
        <v>0</v>
      </c>
      <c r="M184" s="132">
        <v>0</v>
      </c>
      <c r="N184" s="132">
        <v>0</v>
      </c>
      <c r="O184" s="132">
        <v>1</v>
      </c>
      <c r="P184" s="132">
        <v>0</v>
      </c>
      <c r="Q184" s="132">
        <v>1</v>
      </c>
      <c r="CX184" s="126"/>
      <c r="CY184" s="126"/>
      <c r="CZ184" s="13"/>
      <c r="DA184" s="13"/>
      <c r="DB184" s="13"/>
      <c r="DC184" s="13"/>
      <c r="DD184" s="13"/>
    </row>
    <row r="185" spans="1:108">
      <c r="A185" s="127">
        <v>812</v>
      </c>
      <c r="B185" s="127" t="s">
        <v>2196</v>
      </c>
      <c r="C185" s="127">
        <v>812</v>
      </c>
      <c r="D185" s="128" t="s">
        <v>4346</v>
      </c>
      <c r="E185" s="128"/>
      <c r="F185" s="137" t="s">
        <v>76</v>
      </c>
      <c r="G185" s="133" t="s">
        <v>101</v>
      </c>
      <c r="H185" s="134" t="s">
        <v>3684</v>
      </c>
      <c r="I185" s="134" t="s">
        <v>319</v>
      </c>
      <c r="J185" s="132">
        <v>1</v>
      </c>
      <c r="K185" s="132">
        <v>1</v>
      </c>
      <c r="L185" s="132">
        <v>0</v>
      </c>
      <c r="M185" s="132">
        <v>0</v>
      </c>
      <c r="N185" s="132">
        <v>0</v>
      </c>
      <c r="O185" s="132">
        <v>1</v>
      </c>
      <c r="P185" s="132">
        <v>0</v>
      </c>
      <c r="Q185" s="132">
        <v>1</v>
      </c>
      <c r="CX185" s="126"/>
      <c r="CY185" s="126"/>
      <c r="CZ185" s="13"/>
      <c r="DA185" s="13"/>
      <c r="DB185" s="13"/>
      <c r="DC185" s="13"/>
      <c r="DD185" s="13"/>
    </row>
    <row r="186" spans="1:108" ht="14.25" thickBot="1">
      <c r="A186" s="127">
        <v>821</v>
      </c>
      <c r="B186" s="127" t="s">
        <v>3140</v>
      </c>
      <c r="C186" s="127">
        <v>821</v>
      </c>
      <c r="D186" s="128" t="s">
        <v>4346</v>
      </c>
      <c r="E186" s="128"/>
      <c r="F186" s="129" t="s">
        <v>76</v>
      </c>
      <c r="G186" s="135" t="s">
        <v>101</v>
      </c>
      <c r="H186" s="136" t="s">
        <v>3685</v>
      </c>
      <c r="I186" s="136" t="s">
        <v>320</v>
      </c>
      <c r="J186" s="132">
        <v>1</v>
      </c>
      <c r="K186" s="132">
        <v>1</v>
      </c>
      <c r="L186" s="132">
        <v>0</v>
      </c>
      <c r="M186" s="132">
        <v>0</v>
      </c>
      <c r="N186" s="132">
        <v>0</v>
      </c>
      <c r="O186" s="132">
        <v>1</v>
      </c>
      <c r="P186" s="132">
        <v>0</v>
      </c>
      <c r="Q186" s="132">
        <v>1</v>
      </c>
      <c r="CX186" s="126"/>
      <c r="CY186" s="126"/>
      <c r="CZ186" s="13"/>
      <c r="DA186" s="13"/>
      <c r="DB186" s="13"/>
      <c r="DC186" s="13"/>
      <c r="DD186" s="13"/>
    </row>
    <row r="187" spans="1:108" ht="14.25" thickBot="1">
      <c r="A187" s="127">
        <v>822</v>
      </c>
      <c r="B187" s="127" t="s">
        <v>2197</v>
      </c>
      <c r="C187" s="127">
        <v>822</v>
      </c>
      <c r="D187" s="128" t="s">
        <v>4346</v>
      </c>
      <c r="E187" s="128"/>
      <c r="F187" s="129" t="s">
        <v>76</v>
      </c>
      <c r="G187" s="130" t="s">
        <v>101</v>
      </c>
      <c r="H187" s="131" t="s">
        <v>3685</v>
      </c>
      <c r="I187" s="131" t="s">
        <v>321</v>
      </c>
      <c r="J187" s="132">
        <v>1</v>
      </c>
      <c r="K187" s="132">
        <v>1</v>
      </c>
      <c r="L187" s="132">
        <v>0</v>
      </c>
      <c r="M187" s="132">
        <v>0</v>
      </c>
      <c r="N187" s="132">
        <v>0</v>
      </c>
      <c r="O187" s="132">
        <v>1</v>
      </c>
      <c r="P187" s="132">
        <v>0</v>
      </c>
      <c r="Q187" s="132">
        <v>1</v>
      </c>
      <c r="CX187" s="126"/>
      <c r="CY187" s="126"/>
      <c r="CZ187" s="13"/>
      <c r="DA187" s="13"/>
      <c r="DB187" s="13"/>
      <c r="DC187" s="13"/>
      <c r="DD187" s="13"/>
    </row>
    <row r="188" spans="1:108" ht="14.25" thickBot="1">
      <c r="A188" s="127">
        <v>823</v>
      </c>
      <c r="B188" s="127" t="s">
        <v>2468</v>
      </c>
      <c r="C188" s="127">
        <v>823</v>
      </c>
      <c r="D188" s="128" t="s">
        <v>4346</v>
      </c>
      <c r="E188" s="128"/>
      <c r="F188" s="129" t="s">
        <v>76</v>
      </c>
      <c r="G188" s="133" t="s">
        <v>101</v>
      </c>
      <c r="H188" s="134" t="s">
        <v>3685</v>
      </c>
      <c r="I188" s="134" t="s">
        <v>322</v>
      </c>
      <c r="J188" s="132">
        <v>1</v>
      </c>
      <c r="K188" s="132">
        <v>1</v>
      </c>
      <c r="L188" s="132">
        <v>0</v>
      </c>
      <c r="M188" s="132">
        <v>0</v>
      </c>
      <c r="N188" s="132">
        <v>0</v>
      </c>
      <c r="O188" s="132">
        <v>1</v>
      </c>
      <c r="P188" s="132">
        <v>0</v>
      </c>
      <c r="Q188" s="132">
        <v>1</v>
      </c>
      <c r="CX188" s="126"/>
      <c r="CY188" s="126"/>
      <c r="CZ188" s="13"/>
      <c r="DA188" s="13"/>
      <c r="DB188" s="13"/>
      <c r="DC188" s="13"/>
      <c r="DD188" s="13"/>
    </row>
    <row r="189" spans="1:108" ht="14.25" thickBot="1">
      <c r="A189" s="127">
        <v>831</v>
      </c>
      <c r="B189" s="127" t="s">
        <v>3141</v>
      </c>
      <c r="C189" s="127">
        <v>831</v>
      </c>
      <c r="D189" s="128" t="s">
        <v>4346</v>
      </c>
      <c r="E189" s="128"/>
      <c r="F189" s="129" t="s">
        <v>76</v>
      </c>
      <c r="G189" s="133" t="s">
        <v>101</v>
      </c>
      <c r="H189" s="134" t="s">
        <v>3686</v>
      </c>
      <c r="I189" s="134" t="s">
        <v>323</v>
      </c>
      <c r="J189" s="132">
        <v>1</v>
      </c>
      <c r="K189" s="132">
        <v>1</v>
      </c>
      <c r="L189" s="132">
        <v>0</v>
      </c>
      <c r="M189" s="132">
        <v>0</v>
      </c>
      <c r="N189" s="132">
        <v>0</v>
      </c>
      <c r="O189" s="132">
        <v>1</v>
      </c>
      <c r="P189" s="132">
        <v>0</v>
      </c>
      <c r="Q189" s="132">
        <v>1</v>
      </c>
      <c r="CX189" s="126"/>
      <c r="CY189" s="126"/>
      <c r="CZ189" s="13"/>
      <c r="DA189" s="13"/>
      <c r="DB189" s="13"/>
      <c r="DC189" s="13"/>
      <c r="DD189" s="13"/>
    </row>
    <row r="190" spans="1:108" ht="14.25" thickBot="1">
      <c r="A190" s="127">
        <v>832</v>
      </c>
      <c r="B190" s="127" t="s">
        <v>2198</v>
      </c>
      <c r="C190" s="127">
        <v>832</v>
      </c>
      <c r="D190" s="128" t="s">
        <v>4346</v>
      </c>
      <c r="E190" s="128"/>
      <c r="F190" s="129" t="s">
        <v>76</v>
      </c>
      <c r="G190" s="133" t="s">
        <v>101</v>
      </c>
      <c r="H190" s="134" t="s">
        <v>3686</v>
      </c>
      <c r="I190" s="134" t="s">
        <v>324</v>
      </c>
      <c r="J190" s="132">
        <v>1</v>
      </c>
      <c r="K190" s="132">
        <v>1</v>
      </c>
      <c r="L190" s="132">
        <v>0</v>
      </c>
      <c r="M190" s="132">
        <v>0</v>
      </c>
      <c r="N190" s="132">
        <v>0</v>
      </c>
      <c r="O190" s="132">
        <v>1</v>
      </c>
      <c r="P190" s="132">
        <v>0</v>
      </c>
      <c r="Q190" s="132">
        <v>1</v>
      </c>
      <c r="CX190" s="126"/>
      <c r="CY190" s="126"/>
      <c r="CZ190" s="13"/>
      <c r="DA190" s="13"/>
      <c r="DB190" s="13"/>
      <c r="DC190" s="13"/>
      <c r="DD190" s="13"/>
    </row>
    <row r="191" spans="1:108" ht="14.25" thickBot="1">
      <c r="A191" s="127">
        <v>833</v>
      </c>
      <c r="B191" s="127" t="s">
        <v>2469</v>
      </c>
      <c r="C191" s="127">
        <v>833</v>
      </c>
      <c r="D191" s="128" t="s">
        <v>4346</v>
      </c>
      <c r="E191" s="128"/>
      <c r="F191" s="129" t="s">
        <v>76</v>
      </c>
      <c r="G191" s="133" t="s">
        <v>101</v>
      </c>
      <c r="H191" s="134" t="s">
        <v>3686</v>
      </c>
      <c r="I191" s="134" t="s">
        <v>325</v>
      </c>
      <c r="J191" s="132">
        <v>1</v>
      </c>
      <c r="K191" s="132">
        <v>1</v>
      </c>
      <c r="L191" s="132">
        <v>0</v>
      </c>
      <c r="M191" s="132">
        <v>0</v>
      </c>
      <c r="N191" s="132">
        <v>0</v>
      </c>
      <c r="O191" s="132">
        <v>1</v>
      </c>
      <c r="P191" s="132">
        <v>0</v>
      </c>
      <c r="Q191" s="132">
        <v>1</v>
      </c>
      <c r="CX191" s="126"/>
      <c r="CY191" s="126"/>
      <c r="CZ191" s="13"/>
      <c r="DA191" s="13"/>
      <c r="DB191" s="13"/>
      <c r="DC191" s="13"/>
      <c r="DD191" s="13"/>
    </row>
    <row r="192" spans="1:108" ht="14.25" thickBot="1">
      <c r="A192" s="127">
        <v>839</v>
      </c>
      <c r="B192" s="127" t="s">
        <v>2648</v>
      </c>
      <c r="C192" s="127">
        <v>839</v>
      </c>
      <c r="D192" s="128" t="s">
        <v>4346</v>
      </c>
      <c r="E192" s="128"/>
      <c r="F192" s="129" t="s">
        <v>76</v>
      </c>
      <c r="G192" s="133" t="s">
        <v>101</v>
      </c>
      <c r="H192" s="134" t="s">
        <v>3686</v>
      </c>
      <c r="I192" s="134" t="s">
        <v>326</v>
      </c>
      <c r="J192" s="132">
        <v>1</v>
      </c>
      <c r="K192" s="132">
        <v>1</v>
      </c>
      <c r="L192" s="132">
        <v>0</v>
      </c>
      <c r="M192" s="132">
        <v>0</v>
      </c>
      <c r="N192" s="132">
        <v>0</v>
      </c>
      <c r="O192" s="132">
        <v>1</v>
      </c>
      <c r="P192" s="132">
        <v>0</v>
      </c>
      <c r="Q192" s="132">
        <v>1</v>
      </c>
      <c r="CX192" s="126"/>
      <c r="CY192" s="126"/>
      <c r="CZ192" s="13"/>
      <c r="DA192" s="13"/>
      <c r="DB192" s="13"/>
      <c r="DC192" s="13"/>
      <c r="DD192" s="13"/>
    </row>
    <row r="193" spans="1:108" ht="14.25" thickBot="1">
      <c r="A193" s="127">
        <v>841</v>
      </c>
      <c r="B193" s="127" t="s">
        <v>3142</v>
      </c>
      <c r="C193" s="127">
        <v>841</v>
      </c>
      <c r="D193" s="128" t="s">
        <v>4346</v>
      </c>
      <c r="E193" s="128"/>
      <c r="F193" s="129" t="s">
        <v>76</v>
      </c>
      <c r="G193" s="133" t="s">
        <v>101</v>
      </c>
      <c r="H193" s="134" t="s">
        <v>3687</v>
      </c>
      <c r="I193" s="134" t="s">
        <v>327</v>
      </c>
      <c r="J193" s="132">
        <v>1</v>
      </c>
      <c r="K193" s="132">
        <v>1</v>
      </c>
      <c r="L193" s="132">
        <v>0</v>
      </c>
      <c r="M193" s="132">
        <v>0</v>
      </c>
      <c r="N193" s="132">
        <v>0</v>
      </c>
      <c r="O193" s="132">
        <v>1</v>
      </c>
      <c r="P193" s="132">
        <v>0</v>
      </c>
      <c r="Q193" s="132">
        <v>1</v>
      </c>
      <c r="CX193" s="126"/>
      <c r="CY193" s="126"/>
      <c r="CZ193" s="13"/>
      <c r="DA193" s="13"/>
      <c r="DB193" s="13"/>
      <c r="DC193" s="13"/>
      <c r="DD193" s="13"/>
    </row>
    <row r="194" spans="1:108" ht="14.25" thickBot="1">
      <c r="A194" s="127">
        <v>842</v>
      </c>
      <c r="B194" s="127" t="s">
        <v>2199</v>
      </c>
      <c r="C194" s="127">
        <v>842</v>
      </c>
      <c r="D194" s="128" t="s">
        <v>4346</v>
      </c>
      <c r="E194" s="128"/>
      <c r="F194" s="129" t="s">
        <v>76</v>
      </c>
      <c r="G194" s="133" t="s">
        <v>101</v>
      </c>
      <c r="H194" s="134" t="s">
        <v>3687</v>
      </c>
      <c r="I194" s="134" t="s">
        <v>328</v>
      </c>
      <c r="J194" s="132">
        <v>1</v>
      </c>
      <c r="K194" s="132">
        <v>1</v>
      </c>
      <c r="L194" s="132">
        <v>0</v>
      </c>
      <c r="M194" s="132">
        <v>0</v>
      </c>
      <c r="N194" s="132">
        <v>0</v>
      </c>
      <c r="O194" s="132">
        <v>1</v>
      </c>
      <c r="P194" s="132">
        <v>0</v>
      </c>
      <c r="Q194" s="132">
        <v>1</v>
      </c>
      <c r="CX194" s="126"/>
      <c r="CY194" s="126"/>
      <c r="CZ194" s="13"/>
      <c r="DA194" s="13"/>
      <c r="DB194" s="13"/>
      <c r="DC194" s="13"/>
      <c r="DD194" s="13"/>
    </row>
    <row r="195" spans="1:108" ht="14.25" thickBot="1">
      <c r="A195" s="127">
        <v>891</v>
      </c>
      <c r="B195" s="127" t="s">
        <v>3143</v>
      </c>
      <c r="C195" s="127">
        <v>891</v>
      </c>
      <c r="D195" s="128" t="s">
        <v>4346</v>
      </c>
      <c r="E195" s="128"/>
      <c r="F195" s="129" t="s">
        <v>76</v>
      </c>
      <c r="G195" s="133" t="s">
        <v>101</v>
      </c>
      <c r="H195" s="134" t="s">
        <v>3688</v>
      </c>
      <c r="I195" s="134" t="s">
        <v>329</v>
      </c>
      <c r="J195" s="132">
        <v>1</v>
      </c>
      <c r="K195" s="132">
        <v>1</v>
      </c>
      <c r="L195" s="132">
        <v>0</v>
      </c>
      <c r="M195" s="132">
        <v>0</v>
      </c>
      <c r="N195" s="132">
        <v>0</v>
      </c>
      <c r="O195" s="132">
        <v>1</v>
      </c>
      <c r="P195" s="132">
        <v>0</v>
      </c>
      <c r="Q195" s="132">
        <v>1</v>
      </c>
      <c r="CX195" s="126"/>
      <c r="CY195" s="126"/>
      <c r="CZ195" s="13"/>
      <c r="DA195" s="13"/>
      <c r="DB195" s="13"/>
      <c r="DC195" s="13"/>
      <c r="DD195" s="13"/>
    </row>
    <row r="196" spans="1:108" ht="14.25" thickBot="1">
      <c r="A196" s="127">
        <v>892</v>
      </c>
      <c r="B196" s="127" t="s">
        <v>2200</v>
      </c>
      <c r="C196" s="127">
        <v>892</v>
      </c>
      <c r="D196" s="128" t="s">
        <v>4346</v>
      </c>
      <c r="E196" s="128"/>
      <c r="F196" s="129" t="s">
        <v>76</v>
      </c>
      <c r="G196" s="133" t="s">
        <v>101</v>
      </c>
      <c r="H196" s="134" t="s">
        <v>3688</v>
      </c>
      <c r="I196" s="134" t="s">
        <v>330</v>
      </c>
      <c r="J196" s="132">
        <v>1</v>
      </c>
      <c r="K196" s="132">
        <v>1</v>
      </c>
      <c r="L196" s="132">
        <v>0</v>
      </c>
      <c r="M196" s="132">
        <v>0</v>
      </c>
      <c r="N196" s="132">
        <v>0</v>
      </c>
      <c r="O196" s="132">
        <v>1</v>
      </c>
      <c r="P196" s="132">
        <v>0</v>
      </c>
      <c r="Q196" s="132">
        <v>1</v>
      </c>
      <c r="CX196" s="126"/>
      <c r="CY196" s="126"/>
      <c r="CZ196" s="13"/>
      <c r="DA196" s="13"/>
      <c r="DB196" s="13"/>
      <c r="DC196" s="13"/>
      <c r="DD196" s="13"/>
    </row>
    <row r="197" spans="1:108" ht="14.25" thickBot="1">
      <c r="A197" s="127">
        <v>893</v>
      </c>
      <c r="B197" s="127" t="s">
        <v>2470</v>
      </c>
      <c r="C197" s="127">
        <v>893</v>
      </c>
      <c r="D197" s="128" t="s">
        <v>4346</v>
      </c>
      <c r="E197" s="128"/>
      <c r="F197" s="129" t="s">
        <v>76</v>
      </c>
      <c r="G197" s="133" t="s">
        <v>101</v>
      </c>
      <c r="H197" s="134" t="s">
        <v>3688</v>
      </c>
      <c r="I197" s="134" t="s">
        <v>331</v>
      </c>
      <c r="J197" s="132">
        <v>1</v>
      </c>
      <c r="K197" s="132">
        <v>1</v>
      </c>
      <c r="L197" s="132">
        <v>0</v>
      </c>
      <c r="M197" s="132">
        <v>0</v>
      </c>
      <c r="N197" s="132">
        <v>0</v>
      </c>
      <c r="O197" s="132">
        <v>1</v>
      </c>
      <c r="P197" s="132">
        <v>0</v>
      </c>
      <c r="Q197" s="132">
        <v>1</v>
      </c>
      <c r="CX197" s="126"/>
      <c r="CY197" s="126"/>
      <c r="CZ197" s="13"/>
      <c r="DA197" s="13"/>
      <c r="DB197" s="13"/>
      <c r="DC197" s="13"/>
      <c r="DD197" s="13"/>
    </row>
    <row r="198" spans="1:108" ht="14.25" thickBot="1">
      <c r="A198" s="127">
        <v>894</v>
      </c>
      <c r="B198" s="127" t="s">
        <v>2649</v>
      </c>
      <c r="C198" s="127">
        <v>894</v>
      </c>
      <c r="D198" s="128" t="s">
        <v>4346</v>
      </c>
      <c r="E198" s="128"/>
      <c r="F198" s="129" t="s">
        <v>76</v>
      </c>
      <c r="G198" s="133" t="s">
        <v>101</v>
      </c>
      <c r="H198" s="134" t="s">
        <v>3688</v>
      </c>
      <c r="I198" s="134" t="s">
        <v>332</v>
      </c>
      <c r="J198" s="132">
        <v>1</v>
      </c>
      <c r="K198" s="132">
        <v>1</v>
      </c>
      <c r="L198" s="132">
        <v>0</v>
      </c>
      <c r="M198" s="132">
        <v>0</v>
      </c>
      <c r="N198" s="132">
        <v>0</v>
      </c>
      <c r="O198" s="132">
        <v>1</v>
      </c>
      <c r="P198" s="132">
        <v>0</v>
      </c>
      <c r="Q198" s="132">
        <v>1</v>
      </c>
      <c r="CX198" s="126"/>
      <c r="CY198" s="126"/>
      <c r="CZ198" s="13"/>
      <c r="DA198" s="13"/>
      <c r="DB198" s="13"/>
      <c r="DC198" s="13"/>
      <c r="DD198" s="13"/>
    </row>
    <row r="199" spans="1:108" ht="14.25" thickBot="1">
      <c r="A199" s="127">
        <v>900</v>
      </c>
      <c r="B199" s="127" t="s">
        <v>4414</v>
      </c>
      <c r="C199" s="127">
        <v>900</v>
      </c>
      <c r="D199" s="128" t="s">
        <v>4346</v>
      </c>
      <c r="E199" s="128"/>
      <c r="F199" s="129" t="s">
        <v>77</v>
      </c>
      <c r="G199" s="133" t="s">
        <v>102</v>
      </c>
      <c r="H199" s="134" t="s">
        <v>3689</v>
      </c>
      <c r="I199" s="134" t="s">
        <v>333</v>
      </c>
      <c r="J199" s="132">
        <v>1</v>
      </c>
      <c r="K199" s="132">
        <v>1</v>
      </c>
      <c r="L199" s="132">
        <v>0</v>
      </c>
      <c r="M199" s="132">
        <v>1</v>
      </c>
      <c r="N199" s="132">
        <v>1</v>
      </c>
      <c r="O199" s="132">
        <v>1</v>
      </c>
      <c r="P199" s="132">
        <v>0</v>
      </c>
      <c r="Q199" s="132">
        <v>1</v>
      </c>
      <c r="CX199" s="126"/>
      <c r="CY199" s="126"/>
      <c r="CZ199" s="13"/>
      <c r="DA199" s="13"/>
      <c r="DB199" s="13"/>
      <c r="DC199" s="13"/>
      <c r="DD199" s="13"/>
    </row>
    <row r="200" spans="1:108" ht="14.25" thickBot="1">
      <c r="A200" s="127">
        <v>909</v>
      </c>
      <c r="B200" s="127" t="s">
        <v>4415</v>
      </c>
      <c r="C200" s="127">
        <v>909</v>
      </c>
      <c r="D200" s="128" t="s">
        <v>4346</v>
      </c>
      <c r="E200" s="128"/>
      <c r="F200" s="129" t="s">
        <v>77</v>
      </c>
      <c r="G200" s="133" t="s">
        <v>102</v>
      </c>
      <c r="H200" s="134" t="s">
        <v>3689</v>
      </c>
      <c r="I200" s="134" t="s">
        <v>334</v>
      </c>
      <c r="J200" s="132">
        <v>1</v>
      </c>
      <c r="K200" s="132">
        <v>1</v>
      </c>
      <c r="L200" s="132">
        <v>0</v>
      </c>
      <c r="M200" s="132">
        <v>1</v>
      </c>
      <c r="N200" s="132">
        <v>1</v>
      </c>
      <c r="O200" s="132">
        <v>1</v>
      </c>
      <c r="P200" s="132">
        <v>0</v>
      </c>
      <c r="Q200" s="132">
        <v>1</v>
      </c>
      <c r="CX200" s="126"/>
      <c r="CY200" s="126"/>
      <c r="CZ200" s="13"/>
      <c r="DA200" s="13"/>
      <c r="DB200" s="13"/>
      <c r="DC200" s="13"/>
      <c r="DD200" s="13"/>
    </row>
    <row r="201" spans="1:108" ht="14.25" thickBot="1">
      <c r="A201" s="127">
        <v>911</v>
      </c>
      <c r="B201" s="127" t="s">
        <v>3144</v>
      </c>
      <c r="C201" s="127">
        <v>911</v>
      </c>
      <c r="D201" s="128" t="s">
        <v>4346</v>
      </c>
      <c r="E201" s="128"/>
      <c r="F201" s="129" t="s">
        <v>77</v>
      </c>
      <c r="G201" s="133" t="s">
        <v>102</v>
      </c>
      <c r="H201" s="134" t="s">
        <v>3690</v>
      </c>
      <c r="I201" s="134" t="s">
        <v>335</v>
      </c>
      <c r="J201" s="132">
        <v>1</v>
      </c>
      <c r="K201" s="132">
        <v>1</v>
      </c>
      <c r="L201" s="132">
        <v>0</v>
      </c>
      <c r="M201" s="132">
        <v>1</v>
      </c>
      <c r="N201" s="132">
        <v>1</v>
      </c>
      <c r="O201" s="132">
        <v>1</v>
      </c>
      <c r="P201" s="132">
        <v>0</v>
      </c>
      <c r="Q201" s="132">
        <v>1</v>
      </c>
      <c r="CX201" s="126"/>
      <c r="CY201" s="126"/>
      <c r="CZ201" s="13"/>
      <c r="DA201" s="13"/>
      <c r="DB201" s="13"/>
      <c r="DC201" s="13"/>
      <c r="DD201" s="13"/>
    </row>
    <row r="202" spans="1:108" ht="14.25" thickBot="1">
      <c r="A202" s="127">
        <v>912</v>
      </c>
      <c r="B202" s="127" t="s">
        <v>2201</v>
      </c>
      <c r="C202" s="127">
        <v>912</v>
      </c>
      <c r="D202" s="128" t="s">
        <v>4346</v>
      </c>
      <c r="E202" s="128"/>
      <c r="F202" s="129" t="s">
        <v>77</v>
      </c>
      <c r="G202" s="133" t="s">
        <v>102</v>
      </c>
      <c r="H202" s="134" t="s">
        <v>3690</v>
      </c>
      <c r="I202" s="134" t="s">
        <v>336</v>
      </c>
      <c r="J202" s="132">
        <v>1</v>
      </c>
      <c r="K202" s="132">
        <v>1</v>
      </c>
      <c r="L202" s="132">
        <v>0</v>
      </c>
      <c r="M202" s="132">
        <v>1</v>
      </c>
      <c r="N202" s="132">
        <v>1</v>
      </c>
      <c r="O202" s="132">
        <v>1</v>
      </c>
      <c r="P202" s="132">
        <v>0</v>
      </c>
      <c r="Q202" s="132">
        <v>1</v>
      </c>
      <c r="CX202" s="126"/>
      <c r="CY202" s="126"/>
      <c r="CZ202" s="13"/>
      <c r="DA202" s="13"/>
      <c r="DB202" s="13"/>
      <c r="DC202" s="13"/>
      <c r="DD202" s="13"/>
    </row>
    <row r="203" spans="1:108" ht="14.25" thickBot="1">
      <c r="A203" s="127">
        <v>913</v>
      </c>
      <c r="B203" s="127" t="s">
        <v>2471</v>
      </c>
      <c r="C203" s="127">
        <v>913</v>
      </c>
      <c r="D203" s="128" t="s">
        <v>4346</v>
      </c>
      <c r="E203" s="128"/>
      <c r="F203" s="129" t="s">
        <v>77</v>
      </c>
      <c r="G203" s="133" t="s">
        <v>102</v>
      </c>
      <c r="H203" s="134" t="s">
        <v>3690</v>
      </c>
      <c r="I203" s="134" t="s">
        <v>337</v>
      </c>
      <c r="J203" s="132">
        <v>1</v>
      </c>
      <c r="K203" s="132">
        <v>1</v>
      </c>
      <c r="L203" s="132">
        <v>0</v>
      </c>
      <c r="M203" s="132">
        <v>1</v>
      </c>
      <c r="N203" s="132">
        <v>1</v>
      </c>
      <c r="O203" s="132">
        <v>1</v>
      </c>
      <c r="P203" s="132">
        <v>0</v>
      </c>
      <c r="Q203" s="132">
        <v>1</v>
      </c>
      <c r="CX203" s="126"/>
      <c r="CY203" s="126"/>
      <c r="CZ203" s="13"/>
      <c r="DA203" s="13"/>
      <c r="DB203" s="13"/>
      <c r="DC203" s="13"/>
      <c r="DD203" s="13"/>
    </row>
    <row r="204" spans="1:108" ht="14.25" thickBot="1">
      <c r="A204" s="127">
        <v>914</v>
      </c>
      <c r="B204" s="127" t="s">
        <v>4349</v>
      </c>
      <c r="C204" s="127">
        <v>914</v>
      </c>
      <c r="D204" s="128" t="s">
        <v>4346</v>
      </c>
      <c r="E204" s="128"/>
      <c r="F204" s="129" t="s">
        <v>77</v>
      </c>
      <c r="G204" s="133" t="s">
        <v>102</v>
      </c>
      <c r="H204" s="134" t="s">
        <v>3690</v>
      </c>
      <c r="I204" s="134" t="s">
        <v>338</v>
      </c>
      <c r="J204" s="132">
        <v>1</v>
      </c>
      <c r="K204" s="132">
        <v>1</v>
      </c>
      <c r="L204" s="132">
        <v>0</v>
      </c>
      <c r="M204" s="132">
        <v>1</v>
      </c>
      <c r="N204" s="132">
        <v>1</v>
      </c>
      <c r="O204" s="132">
        <v>1</v>
      </c>
      <c r="P204" s="132">
        <v>0</v>
      </c>
      <c r="Q204" s="132">
        <v>1</v>
      </c>
      <c r="CX204" s="126"/>
      <c r="CY204" s="126"/>
      <c r="CZ204" s="13"/>
      <c r="DA204" s="13"/>
      <c r="DB204" s="13"/>
      <c r="DC204" s="13"/>
      <c r="DD204" s="13"/>
    </row>
    <row r="205" spans="1:108" ht="14.25" thickBot="1">
      <c r="A205" s="127">
        <v>919</v>
      </c>
      <c r="B205" s="127" t="s">
        <v>2771</v>
      </c>
      <c r="C205" s="127">
        <v>919</v>
      </c>
      <c r="D205" s="128" t="s">
        <v>4346</v>
      </c>
      <c r="E205" s="128"/>
      <c r="F205" s="129" t="s">
        <v>77</v>
      </c>
      <c r="G205" s="133" t="s">
        <v>102</v>
      </c>
      <c r="H205" s="134" t="s">
        <v>3690</v>
      </c>
      <c r="I205" s="134" t="s">
        <v>339</v>
      </c>
      <c r="J205" s="132">
        <v>1</v>
      </c>
      <c r="K205" s="132">
        <v>1</v>
      </c>
      <c r="L205" s="132">
        <v>0</v>
      </c>
      <c r="M205" s="132">
        <v>1</v>
      </c>
      <c r="N205" s="132">
        <v>1</v>
      </c>
      <c r="O205" s="132">
        <v>1</v>
      </c>
      <c r="P205" s="132">
        <v>0</v>
      </c>
      <c r="Q205" s="132">
        <v>1</v>
      </c>
      <c r="CX205" s="126"/>
      <c r="CY205" s="126"/>
      <c r="CZ205" s="13"/>
      <c r="DA205" s="13"/>
      <c r="DB205" s="13"/>
      <c r="DC205" s="13"/>
      <c r="DD205" s="13"/>
    </row>
    <row r="206" spans="1:108" ht="14.25" thickBot="1">
      <c r="A206" s="127">
        <v>921</v>
      </c>
      <c r="B206" s="127" t="s">
        <v>3145</v>
      </c>
      <c r="C206" s="127">
        <v>921</v>
      </c>
      <c r="D206" s="128" t="s">
        <v>4346</v>
      </c>
      <c r="E206" s="128" t="s">
        <v>3407</v>
      </c>
      <c r="F206" s="129" t="s">
        <v>77</v>
      </c>
      <c r="G206" s="133" t="s">
        <v>102</v>
      </c>
      <c r="H206" s="134" t="s">
        <v>3691</v>
      </c>
      <c r="I206" s="134" t="s">
        <v>340</v>
      </c>
      <c r="J206" s="132">
        <v>1</v>
      </c>
      <c r="K206" s="132">
        <v>1</v>
      </c>
      <c r="L206" s="132">
        <v>0</v>
      </c>
      <c r="M206" s="132">
        <v>1</v>
      </c>
      <c r="N206" s="132">
        <v>1</v>
      </c>
      <c r="O206" s="132">
        <v>1</v>
      </c>
      <c r="P206" s="132">
        <v>0</v>
      </c>
      <c r="Q206" s="132">
        <v>1</v>
      </c>
      <c r="CX206" s="126"/>
      <c r="CY206" s="126"/>
      <c r="CZ206" s="13"/>
      <c r="DA206" s="13"/>
      <c r="DB206" s="13"/>
      <c r="DC206" s="13"/>
      <c r="DD206" s="13"/>
    </row>
    <row r="207" spans="1:108" ht="14.25" thickBot="1">
      <c r="A207" s="127">
        <v>922</v>
      </c>
      <c r="B207" s="127" t="s">
        <v>2202</v>
      </c>
      <c r="C207" s="127">
        <v>922</v>
      </c>
      <c r="D207" s="128" t="s">
        <v>4346</v>
      </c>
      <c r="E207" s="128" t="s">
        <v>3407</v>
      </c>
      <c r="F207" s="129" t="s">
        <v>77</v>
      </c>
      <c r="G207" s="130" t="s">
        <v>102</v>
      </c>
      <c r="H207" s="131" t="s">
        <v>3691</v>
      </c>
      <c r="I207" s="131" t="s">
        <v>341</v>
      </c>
      <c r="J207" s="132">
        <v>1</v>
      </c>
      <c r="K207" s="132">
        <v>1</v>
      </c>
      <c r="L207" s="132">
        <v>0</v>
      </c>
      <c r="M207" s="132">
        <v>1</v>
      </c>
      <c r="N207" s="132">
        <v>1</v>
      </c>
      <c r="O207" s="132">
        <v>1</v>
      </c>
      <c r="P207" s="132">
        <v>0</v>
      </c>
      <c r="Q207" s="132">
        <v>1</v>
      </c>
      <c r="CX207" s="126"/>
      <c r="CY207" s="126"/>
      <c r="CZ207" s="13"/>
      <c r="DA207" s="13"/>
      <c r="DB207" s="13"/>
      <c r="DC207" s="13"/>
      <c r="DD207" s="13"/>
    </row>
    <row r="208" spans="1:108" ht="14.25" thickBot="1">
      <c r="A208" s="127">
        <v>923</v>
      </c>
      <c r="B208" s="127" t="s">
        <v>2472</v>
      </c>
      <c r="C208" s="127">
        <v>923</v>
      </c>
      <c r="D208" s="128" t="s">
        <v>4346</v>
      </c>
      <c r="E208" s="128" t="s">
        <v>3407</v>
      </c>
      <c r="F208" s="129" t="s">
        <v>77</v>
      </c>
      <c r="G208" s="133" t="s">
        <v>102</v>
      </c>
      <c r="H208" s="134" t="s">
        <v>3691</v>
      </c>
      <c r="I208" s="134" t="s">
        <v>342</v>
      </c>
      <c r="J208" s="132">
        <v>1</v>
      </c>
      <c r="K208" s="132">
        <v>1</v>
      </c>
      <c r="L208" s="132">
        <v>0</v>
      </c>
      <c r="M208" s="132">
        <v>1</v>
      </c>
      <c r="N208" s="132">
        <v>1</v>
      </c>
      <c r="O208" s="132">
        <v>1</v>
      </c>
      <c r="P208" s="132">
        <v>0</v>
      </c>
      <c r="Q208" s="132">
        <v>1</v>
      </c>
      <c r="CX208" s="126"/>
      <c r="CY208" s="126"/>
      <c r="CZ208" s="13"/>
      <c r="DA208" s="13"/>
      <c r="DB208" s="13"/>
      <c r="DC208" s="13"/>
      <c r="DD208" s="13"/>
    </row>
    <row r="209" spans="1:108" ht="14.25" thickBot="1">
      <c r="A209" s="127">
        <v>924</v>
      </c>
      <c r="B209" s="127" t="s">
        <v>2650</v>
      </c>
      <c r="C209" s="127">
        <v>924</v>
      </c>
      <c r="D209" s="128" t="s">
        <v>4346</v>
      </c>
      <c r="E209" s="128" t="s">
        <v>3407</v>
      </c>
      <c r="F209" s="129" t="s">
        <v>77</v>
      </c>
      <c r="G209" s="133" t="s">
        <v>102</v>
      </c>
      <c r="H209" s="134" t="s">
        <v>3691</v>
      </c>
      <c r="I209" s="134" t="s">
        <v>343</v>
      </c>
      <c r="J209" s="132">
        <v>1</v>
      </c>
      <c r="K209" s="132">
        <v>1</v>
      </c>
      <c r="L209" s="132">
        <v>0</v>
      </c>
      <c r="M209" s="132">
        <v>1</v>
      </c>
      <c r="N209" s="132">
        <v>1</v>
      </c>
      <c r="O209" s="132">
        <v>1</v>
      </c>
      <c r="P209" s="132">
        <v>0</v>
      </c>
      <c r="Q209" s="132">
        <v>1</v>
      </c>
      <c r="CX209" s="126"/>
      <c r="CY209" s="126"/>
      <c r="CZ209" s="13"/>
      <c r="DA209" s="13"/>
      <c r="DB209" s="13"/>
      <c r="DC209" s="13"/>
      <c r="DD209" s="13"/>
    </row>
    <row r="210" spans="1:108" ht="14.25" thickBot="1">
      <c r="A210" s="127">
        <v>925</v>
      </c>
      <c r="B210" s="127" t="s">
        <v>2772</v>
      </c>
      <c r="C210" s="127">
        <v>925</v>
      </c>
      <c r="D210" s="128" t="s">
        <v>4346</v>
      </c>
      <c r="E210" s="128" t="s">
        <v>3407</v>
      </c>
      <c r="F210" s="129" t="s">
        <v>77</v>
      </c>
      <c r="G210" s="133" t="s">
        <v>102</v>
      </c>
      <c r="H210" s="134" t="s">
        <v>3691</v>
      </c>
      <c r="I210" s="134" t="s">
        <v>344</v>
      </c>
      <c r="J210" s="132">
        <v>1</v>
      </c>
      <c r="K210" s="132">
        <v>1</v>
      </c>
      <c r="L210" s="132">
        <v>0</v>
      </c>
      <c r="M210" s="132">
        <v>1</v>
      </c>
      <c r="N210" s="132">
        <v>1</v>
      </c>
      <c r="O210" s="132">
        <v>1</v>
      </c>
      <c r="P210" s="132">
        <v>0</v>
      </c>
      <c r="Q210" s="132">
        <v>1</v>
      </c>
      <c r="CX210" s="126"/>
      <c r="CY210" s="126"/>
      <c r="CZ210" s="13"/>
      <c r="DA210" s="13"/>
      <c r="DB210" s="13"/>
      <c r="DC210" s="13"/>
      <c r="DD210" s="13"/>
    </row>
    <row r="211" spans="1:108" ht="14.25" thickBot="1">
      <c r="A211" s="127">
        <v>926</v>
      </c>
      <c r="B211" s="127" t="s">
        <v>2849</v>
      </c>
      <c r="C211" s="127">
        <v>926</v>
      </c>
      <c r="D211" s="128" t="s">
        <v>4346</v>
      </c>
      <c r="E211" s="128" t="s">
        <v>3407</v>
      </c>
      <c r="F211" s="129" t="s">
        <v>77</v>
      </c>
      <c r="G211" s="133" t="s">
        <v>102</v>
      </c>
      <c r="H211" s="134" t="s">
        <v>3691</v>
      </c>
      <c r="I211" s="134" t="s">
        <v>345</v>
      </c>
      <c r="J211" s="132">
        <v>1</v>
      </c>
      <c r="K211" s="132">
        <v>1</v>
      </c>
      <c r="L211" s="132">
        <v>0</v>
      </c>
      <c r="M211" s="132">
        <v>1</v>
      </c>
      <c r="N211" s="132">
        <v>1</v>
      </c>
      <c r="O211" s="132">
        <v>1</v>
      </c>
      <c r="P211" s="132">
        <v>0</v>
      </c>
      <c r="Q211" s="132">
        <v>1</v>
      </c>
      <c r="CX211" s="126"/>
      <c r="CY211" s="126"/>
      <c r="CZ211" s="13"/>
      <c r="DA211" s="13"/>
      <c r="DB211" s="13"/>
      <c r="DC211" s="13"/>
      <c r="DD211" s="13"/>
    </row>
    <row r="212" spans="1:108" ht="14.25" thickBot="1">
      <c r="A212" s="127">
        <v>929</v>
      </c>
      <c r="B212" s="127" t="s">
        <v>2898</v>
      </c>
      <c r="C212" s="127">
        <v>929</v>
      </c>
      <c r="D212" s="128" t="s">
        <v>4346</v>
      </c>
      <c r="E212" s="128" t="s">
        <v>3407</v>
      </c>
      <c r="F212" s="129" t="s">
        <v>77</v>
      </c>
      <c r="G212" s="133" t="s">
        <v>102</v>
      </c>
      <c r="H212" s="134" t="s">
        <v>3691</v>
      </c>
      <c r="I212" s="134" t="s">
        <v>346</v>
      </c>
      <c r="J212" s="132">
        <v>1</v>
      </c>
      <c r="K212" s="132">
        <v>1</v>
      </c>
      <c r="L212" s="132">
        <v>0</v>
      </c>
      <c r="M212" s="132">
        <v>1</v>
      </c>
      <c r="N212" s="132">
        <v>1</v>
      </c>
      <c r="O212" s="132">
        <v>1</v>
      </c>
      <c r="P212" s="132">
        <v>0</v>
      </c>
      <c r="Q212" s="132">
        <v>1</v>
      </c>
      <c r="CX212" s="126"/>
      <c r="CY212" s="126"/>
      <c r="CZ212" s="13"/>
      <c r="DA212" s="13"/>
      <c r="DB212" s="13"/>
      <c r="DC212" s="13"/>
      <c r="DD212" s="13"/>
    </row>
    <row r="213" spans="1:108" ht="14.25" thickBot="1">
      <c r="A213" s="127">
        <v>931</v>
      </c>
      <c r="B213" s="127" t="s">
        <v>3146</v>
      </c>
      <c r="C213" s="127">
        <v>931</v>
      </c>
      <c r="D213" s="128" t="s">
        <v>4346</v>
      </c>
      <c r="E213" s="128" t="s">
        <v>3407</v>
      </c>
      <c r="F213" s="129" t="s">
        <v>77</v>
      </c>
      <c r="G213" s="133" t="s">
        <v>102</v>
      </c>
      <c r="H213" s="134" t="s">
        <v>3692</v>
      </c>
      <c r="I213" s="134" t="s">
        <v>347</v>
      </c>
      <c r="J213" s="132">
        <v>1</v>
      </c>
      <c r="K213" s="132">
        <v>1</v>
      </c>
      <c r="L213" s="132">
        <v>0</v>
      </c>
      <c r="M213" s="132">
        <v>1</v>
      </c>
      <c r="N213" s="132">
        <v>1</v>
      </c>
      <c r="O213" s="132">
        <v>1</v>
      </c>
      <c r="P213" s="132">
        <v>0</v>
      </c>
      <c r="Q213" s="132">
        <v>1</v>
      </c>
      <c r="CX213" s="126"/>
      <c r="CY213" s="126"/>
      <c r="CZ213" s="13"/>
      <c r="DA213" s="13"/>
      <c r="DB213" s="13"/>
      <c r="DC213" s="13"/>
      <c r="DD213" s="13"/>
    </row>
    <row r="214" spans="1:108" ht="14.25" thickBot="1">
      <c r="A214" s="127">
        <v>932</v>
      </c>
      <c r="B214" s="127" t="s">
        <v>4350</v>
      </c>
      <c r="C214" s="127">
        <v>932</v>
      </c>
      <c r="D214" s="128" t="s">
        <v>4346</v>
      </c>
      <c r="E214" s="128" t="s">
        <v>3407</v>
      </c>
      <c r="F214" s="129" t="s">
        <v>77</v>
      </c>
      <c r="G214" s="133" t="s">
        <v>102</v>
      </c>
      <c r="H214" s="134" t="s">
        <v>3692</v>
      </c>
      <c r="I214" s="134" t="s">
        <v>348</v>
      </c>
      <c r="J214" s="132">
        <v>1</v>
      </c>
      <c r="K214" s="132">
        <v>1</v>
      </c>
      <c r="L214" s="132">
        <v>0</v>
      </c>
      <c r="M214" s="132">
        <v>1</v>
      </c>
      <c r="N214" s="132">
        <v>1</v>
      </c>
      <c r="O214" s="132">
        <v>1</v>
      </c>
      <c r="P214" s="132">
        <v>0</v>
      </c>
      <c r="Q214" s="132">
        <v>1</v>
      </c>
      <c r="CX214" s="126"/>
      <c r="CY214" s="126"/>
      <c r="CZ214" s="13"/>
      <c r="DA214" s="13"/>
      <c r="DB214" s="13"/>
      <c r="DC214" s="13"/>
      <c r="DD214" s="13"/>
    </row>
    <row r="215" spans="1:108" ht="14.25" thickBot="1">
      <c r="A215" s="127">
        <v>941</v>
      </c>
      <c r="B215" s="127" t="s">
        <v>3147</v>
      </c>
      <c r="C215" s="127">
        <v>941</v>
      </c>
      <c r="D215" s="128" t="s">
        <v>4346</v>
      </c>
      <c r="E215" s="128" t="s">
        <v>3407</v>
      </c>
      <c r="F215" s="129" t="s">
        <v>77</v>
      </c>
      <c r="G215" s="133" t="s">
        <v>102</v>
      </c>
      <c r="H215" s="134" t="s">
        <v>3693</v>
      </c>
      <c r="I215" s="134" t="s">
        <v>349</v>
      </c>
      <c r="J215" s="132">
        <v>1</v>
      </c>
      <c r="K215" s="132">
        <v>1</v>
      </c>
      <c r="L215" s="132">
        <v>0</v>
      </c>
      <c r="M215" s="132">
        <v>1</v>
      </c>
      <c r="N215" s="132">
        <v>1</v>
      </c>
      <c r="O215" s="132">
        <v>1</v>
      </c>
      <c r="P215" s="132">
        <v>0</v>
      </c>
      <c r="Q215" s="132">
        <v>1</v>
      </c>
      <c r="CX215" s="126"/>
      <c r="CY215" s="126"/>
      <c r="CZ215" s="13"/>
      <c r="DA215" s="13"/>
      <c r="DB215" s="13"/>
      <c r="DC215" s="13"/>
      <c r="DD215" s="13"/>
    </row>
    <row r="216" spans="1:108" ht="14.25" thickBot="1">
      <c r="A216" s="127">
        <v>942</v>
      </c>
      <c r="B216" s="127" t="s">
        <v>2203</v>
      </c>
      <c r="C216" s="127">
        <v>942</v>
      </c>
      <c r="D216" s="128" t="s">
        <v>4346</v>
      </c>
      <c r="E216" s="128" t="s">
        <v>3407</v>
      </c>
      <c r="F216" s="129" t="s">
        <v>77</v>
      </c>
      <c r="G216" s="133" t="s">
        <v>102</v>
      </c>
      <c r="H216" s="134" t="s">
        <v>3693</v>
      </c>
      <c r="I216" s="134" t="s">
        <v>350</v>
      </c>
      <c r="J216" s="132">
        <v>1</v>
      </c>
      <c r="K216" s="132">
        <v>1</v>
      </c>
      <c r="L216" s="132">
        <v>0</v>
      </c>
      <c r="M216" s="132">
        <v>1</v>
      </c>
      <c r="N216" s="132">
        <v>1</v>
      </c>
      <c r="O216" s="132">
        <v>1</v>
      </c>
      <c r="P216" s="132">
        <v>0</v>
      </c>
      <c r="Q216" s="132">
        <v>1</v>
      </c>
      <c r="CX216" s="126"/>
      <c r="CY216" s="126"/>
      <c r="CZ216" s="13"/>
      <c r="DA216" s="13"/>
      <c r="DB216" s="13"/>
      <c r="DC216" s="13"/>
      <c r="DD216" s="13"/>
    </row>
    <row r="217" spans="1:108" ht="14.25" thickBot="1">
      <c r="A217" s="127">
        <v>943</v>
      </c>
      <c r="B217" s="127" t="s">
        <v>2473</v>
      </c>
      <c r="C217" s="127">
        <v>943</v>
      </c>
      <c r="D217" s="128" t="s">
        <v>4346</v>
      </c>
      <c r="E217" s="128" t="s">
        <v>3407</v>
      </c>
      <c r="F217" s="129" t="s">
        <v>77</v>
      </c>
      <c r="G217" s="133" t="s">
        <v>102</v>
      </c>
      <c r="H217" s="134" t="s">
        <v>3693</v>
      </c>
      <c r="I217" s="134" t="s">
        <v>351</v>
      </c>
      <c r="J217" s="132">
        <v>1</v>
      </c>
      <c r="K217" s="132">
        <v>1</v>
      </c>
      <c r="L217" s="132">
        <v>0</v>
      </c>
      <c r="M217" s="132">
        <v>1</v>
      </c>
      <c r="N217" s="132">
        <v>1</v>
      </c>
      <c r="O217" s="132">
        <v>1</v>
      </c>
      <c r="P217" s="132">
        <v>0</v>
      </c>
      <c r="Q217" s="132">
        <v>1</v>
      </c>
      <c r="CX217" s="126"/>
      <c r="CY217" s="126"/>
      <c r="CZ217" s="13"/>
      <c r="DA217" s="13"/>
      <c r="DB217" s="13"/>
      <c r="DC217" s="13"/>
      <c r="DD217" s="13"/>
    </row>
    <row r="218" spans="1:108" ht="14.25" thickBot="1">
      <c r="A218" s="127">
        <v>944</v>
      </c>
      <c r="B218" s="127" t="s">
        <v>2651</v>
      </c>
      <c r="C218" s="127">
        <v>944</v>
      </c>
      <c r="D218" s="128" t="s">
        <v>4346</v>
      </c>
      <c r="E218" s="128" t="s">
        <v>3407</v>
      </c>
      <c r="F218" s="129" t="s">
        <v>77</v>
      </c>
      <c r="G218" s="133" t="s">
        <v>102</v>
      </c>
      <c r="H218" s="134" t="s">
        <v>3693</v>
      </c>
      <c r="I218" s="134" t="s">
        <v>352</v>
      </c>
      <c r="J218" s="132">
        <v>1</v>
      </c>
      <c r="K218" s="132">
        <v>1</v>
      </c>
      <c r="L218" s="132">
        <v>0</v>
      </c>
      <c r="M218" s="132">
        <v>1</v>
      </c>
      <c r="N218" s="132">
        <v>1</v>
      </c>
      <c r="O218" s="132">
        <v>1</v>
      </c>
      <c r="P218" s="132">
        <v>0</v>
      </c>
      <c r="Q218" s="132">
        <v>1</v>
      </c>
      <c r="CX218" s="126"/>
      <c r="CY218" s="126"/>
      <c r="CZ218" s="13"/>
      <c r="DA218" s="13"/>
      <c r="DB218" s="13"/>
      <c r="DC218" s="13"/>
      <c r="DD218" s="13"/>
    </row>
    <row r="219" spans="1:108" ht="14.25" thickBot="1">
      <c r="A219" s="127">
        <v>949</v>
      </c>
      <c r="B219" s="127" t="s">
        <v>2773</v>
      </c>
      <c r="C219" s="127">
        <v>949</v>
      </c>
      <c r="D219" s="128" t="s">
        <v>4346</v>
      </c>
      <c r="E219" s="128" t="s">
        <v>3407</v>
      </c>
      <c r="F219" s="129" t="s">
        <v>77</v>
      </c>
      <c r="G219" s="133" t="s">
        <v>102</v>
      </c>
      <c r="H219" s="134" t="s">
        <v>3693</v>
      </c>
      <c r="I219" s="134" t="s">
        <v>353</v>
      </c>
      <c r="J219" s="132">
        <v>1</v>
      </c>
      <c r="K219" s="132">
        <v>1</v>
      </c>
      <c r="L219" s="132">
        <v>0</v>
      </c>
      <c r="M219" s="132">
        <v>1</v>
      </c>
      <c r="N219" s="132">
        <v>1</v>
      </c>
      <c r="O219" s="132">
        <v>1</v>
      </c>
      <c r="P219" s="132">
        <v>0</v>
      </c>
      <c r="Q219" s="132">
        <v>1</v>
      </c>
      <c r="CX219" s="126"/>
      <c r="CY219" s="126"/>
      <c r="CZ219" s="13"/>
      <c r="DA219" s="13"/>
      <c r="DB219" s="13"/>
      <c r="DC219" s="13"/>
      <c r="DD219" s="13"/>
    </row>
    <row r="220" spans="1:108" ht="14.25" thickBot="1">
      <c r="A220" s="127">
        <v>951</v>
      </c>
      <c r="B220" s="127" t="s">
        <v>3148</v>
      </c>
      <c r="C220" s="127">
        <v>951</v>
      </c>
      <c r="D220" s="128" t="s">
        <v>4346</v>
      </c>
      <c r="E220" s="128" t="s">
        <v>3407</v>
      </c>
      <c r="F220" s="129" t="s">
        <v>77</v>
      </c>
      <c r="G220" s="133" t="s">
        <v>102</v>
      </c>
      <c r="H220" s="134" t="s">
        <v>3694</v>
      </c>
      <c r="I220" s="134" t="s">
        <v>354</v>
      </c>
      <c r="J220" s="132">
        <v>1</v>
      </c>
      <c r="K220" s="132">
        <v>1</v>
      </c>
      <c r="L220" s="132">
        <v>0</v>
      </c>
      <c r="M220" s="132">
        <v>1</v>
      </c>
      <c r="N220" s="132">
        <v>1</v>
      </c>
      <c r="O220" s="132">
        <v>1</v>
      </c>
      <c r="P220" s="132">
        <v>0</v>
      </c>
      <c r="Q220" s="132">
        <v>1</v>
      </c>
      <c r="CX220" s="126"/>
      <c r="CY220" s="126"/>
      <c r="CZ220" s="13"/>
      <c r="DA220" s="13"/>
      <c r="DB220" s="13"/>
      <c r="DC220" s="13"/>
      <c r="DD220" s="13"/>
    </row>
    <row r="221" spans="1:108" ht="14.25" thickBot="1">
      <c r="A221" s="127">
        <v>952</v>
      </c>
      <c r="B221" s="127" t="s">
        <v>2204</v>
      </c>
      <c r="C221" s="127">
        <v>952</v>
      </c>
      <c r="D221" s="128" t="s">
        <v>4346</v>
      </c>
      <c r="E221" s="128" t="s">
        <v>3407</v>
      </c>
      <c r="F221" s="129" t="s">
        <v>77</v>
      </c>
      <c r="G221" s="133" t="s">
        <v>102</v>
      </c>
      <c r="H221" s="134" t="s">
        <v>3694</v>
      </c>
      <c r="I221" s="134" t="s">
        <v>355</v>
      </c>
      <c r="J221" s="132">
        <v>1</v>
      </c>
      <c r="K221" s="132">
        <v>1</v>
      </c>
      <c r="L221" s="132">
        <v>0</v>
      </c>
      <c r="M221" s="132">
        <v>1</v>
      </c>
      <c r="N221" s="132">
        <v>1</v>
      </c>
      <c r="O221" s="132">
        <v>1</v>
      </c>
      <c r="P221" s="132">
        <v>0</v>
      </c>
      <c r="Q221" s="132">
        <v>1</v>
      </c>
      <c r="CX221" s="126"/>
      <c r="CY221" s="126"/>
      <c r="CZ221" s="13"/>
      <c r="DA221" s="13"/>
      <c r="DB221" s="13"/>
      <c r="DC221" s="13"/>
      <c r="DD221" s="13"/>
    </row>
    <row r="222" spans="1:108" ht="14.25" thickBot="1">
      <c r="A222" s="127">
        <v>953</v>
      </c>
      <c r="B222" s="127" t="s">
        <v>2474</v>
      </c>
      <c r="C222" s="127">
        <v>953</v>
      </c>
      <c r="D222" s="128" t="s">
        <v>4346</v>
      </c>
      <c r="E222" s="128" t="s">
        <v>3407</v>
      </c>
      <c r="F222" s="129" t="s">
        <v>77</v>
      </c>
      <c r="G222" s="133" t="s">
        <v>102</v>
      </c>
      <c r="H222" s="134" t="s">
        <v>3694</v>
      </c>
      <c r="I222" s="134" t="s">
        <v>356</v>
      </c>
      <c r="J222" s="132">
        <v>1</v>
      </c>
      <c r="K222" s="132">
        <v>1</v>
      </c>
      <c r="L222" s="132">
        <v>0</v>
      </c>
      <c r="M222" s="132">
        <v>1</v>
      </c>
      <c r="N222" s="132">
        <v>1</v>
      </c>
      <c r="O222" s="132">
        <v>1</v>
      </c>
      <c r="P222" s="132">
        <v>0</v>
      </c>
      <c r="Q222" s="132">
        <v>1</v>
      </c>
      <c r="CX222" s="126"/>
      <c r="CY222" s="126"/>
      <c r="CZ222" s="13"/>
      <c r="DA222" s="13"/>
      <c r="DB222" s="13"/>
      <c r="DC222" s="13"/>
      <c r="DD222" s="13"/>
    </row>
    <row r="223" spans="1:108" ht="14.25" thickBot="1">
      <c r="A223" s="127">
        <v>961</v>
      </c>
      <c r="B223" s="127" t="s">
        <v>3149</v>
      </c>
      <c r="C223" s="127">
        <v>961</v>
      </c>
      <c r="D223" s="128" t="s">
        <v>4346</v>
      </c>
      <c r="E223" s="128" t="s">
        <v>3407</v>
      </c>
      <c r="F223" s="129" t="s">
        <v>77</v>
      </c>
      <c r="G223" s="133" t="s">
        <v>102</v>
      </c>
      <c r="H223" s="134" t="s">
        <v>3695</v>
      </c>
      <c r="I223" s="134" t="s">
        <v>357</v>
      </c>
      <c r="J223" s="132">
        <v>1</v>
      </c>
      <c r="K223" s="132">
        <v>1</v>
      </c>
      <c r="L223" s="132">
        <v>0</v>
      </c>
      <c r="M223" s="132">
        <v>1</v>
      </c>
      <c r="N223" s="132">
        <v>1</v>
      </c>
      <c r="O223" s="132">
        <v>1</v>
      </c>
      <c r="P223" s="132">
        <v>0</v>
      </c>
      <c r="Q223" s="132">
        <v>1</v>
      </c>
      <c r="CX223" s="126"/>
      <c r="CY223" s="126"/>
      <c r="CZ223" s="13"/>
      <c r="DA223" s="13"/>
      <c r="DB223" s="13"/>
      <c r="DC223" s="13"/>
      <c r="DD223" s="13"/>
    </row>
    <row r="224" spans="1:108" ht="14.25" thickBot="1">
      <c r="A224" s="127">
        <v>962</v>
      </c>
      <c r="B224" s="127" t="s">
        <v>2205</v>
      </c>
      <c r="C224" s="127">
        <v>962</v>
      </c>
      <c r="D224" s="128" t="s">
        <v>4346</v>
      </c>
      <c r="E224" s="128" t="s">
        <v>3407</v>
      </c>
      <c r="F224" s="129" t="s">
        <v>77</v>
      </c>
      <c r="G224" s="133" t="s">
        <v>102</v>
      </c>
      <c r="H224" s="134" t="s">
        <v>3695</v>
      </c>
      <c r="I224" s="134" t="s">
        <v>358</v>
      </c>
      <c r="J224" s="132">
        <v>1</v>
      </c>
      <c r="K224" s="132">
        <v>1</v>
      </c>
      <c r="L224" s="132">
        <v>0</v>
      </c>
      <c r="M224" s="132">
        <v>1</v>
      </c>
      <c r="N224" s="132">
        <v>1</v>
      </c>
      <c r="O224" s="132">
        <v>1</v>
      </c>
      <c r="P224" s="132">
        <v>0</v>
      </c>
      <c r="Q224" s="132">
        <v>1</v>
      </c>
      <c r="CX224" s="126"/>
      <c r="CY224" s="126"/>
      <c r="CZ224" s="13"/>
      <c r="DA224" s="13"/>
      <c r="DB224" s="13"/>
      <c r="DC224" s="13"/>
      <c r="DD224" s="13"/>
    </row>
    <row r="225" spans="1:108" ht="14.25" thickBot="1">
      <c r="A225" s="127">
        <v>969</v>
      </c>
      <c r="B225" s="127" t="s">
        <v>2475</v>
      </c>
      <c r="C225" s="127">
        <v>969</v>
      </c>
      <c r="D225" s="128" t="s">
        <v>4346</v>
      </c>
      <c r="E225" s="128" t="s">
        <v>3407</v>
      </c>
      <c r="F225" s="129" t="s">
        <v>77</v>
      </c>
      <c r="G225" s="133" t="s">
        <v>102</v>
      </c>
      <c r="H225" s="134" t="s">
        <v>3695</v>
      </c>
      <c r="I225" s="134" t="s">
        <v>359</v>
      </c>
      <c r="J225" s="132">
        <v>1</v>
      </c>
      <c r="K225" s="132">
        <v>1</v>
      </c>
      <c r="L225" s="132">
        <v>0</v>
      </c>
      <c r="M225" s="132">
        <v>1</v>
      </c>
      <c r="N225" s="132">
        <v>1</v>
      </c>
      <c r="O225" s="132">
        <v>1</v>
      </c>
      <c r="P225" s="132">
        <v>0</v>
      </c>
      <c r="Q225" s="132">
        <v>1</v>
      </c>
      <c r="CX225" s="126"/>
      <c r="CY225" s="126"/>
      <c r="CZ225" s="13"/>
      <c r="DA225" s="13"/>
      <c r="DB225" s="13"/>
      <c r="DC225" s="13"/>
      <c r="DD225" s="13"/>
    </row>
    <row r="226" spans="1:108" ht="14.25" thickBot="1">
      <c r="A226" s="127">
        <v>971</v>
      </c>
      <c r="B226" s="127" t="s">
        <v>3150</v>
      </c>
      <c r="C226" s="127">
        <v>971</v>
      </c>
      <c r="D226" s="128" t="s">
        <v>4346</v>
      </c>
      <c r="E226" s="128" t="s">
        <v>3407</v>
      </c>
      <c r="F226" s="129" t="s">
        <v>77</v>
      </c>
      <c r="G226" s="133" t="s">
        <v>102</v>
      </c>
      <c r="H226" s="134" t="s">
        <v>3696</v>
      </c>
      <c r="I226" s="134" t="s">
        <v>360</v>
      </c>
      <c r="J226" s="132">
        <v>1</v>
      </c>
      <c r="K226" s="132">
        <v>1</v>
      </c>
      <c r="L226" s="132">
        <v>0</v>
      </c>
      <c r="M226" s="132">
        <v>1</v>
      </c>
      <c r="N226" s="132">
        <v>1</v>
      </c>
      <c r="O226" s="132">
        <v>1</v>
      </c>
      <c r="P226" s="132">
        <v>0</v>
      </c>
      <c r="Q226" s="132">
        <v>1</v>
      </c>
      <c r="CX226" s="126"/>
      <c r="CY226" s="126"/>
      <c r="CZ226" s="13"/>
      <c r="DA226" s="13"/>
      <c r="DB226" s="13"/>
      <c r="DC226" s="13"/>
      <c r="DD226" s="13"/>
    </row>
    <row r="227" spans="1:108" ht="14.25" thickBot="1">
      <c r="A227" s="127">
        <v>972</v>
      </c>
      <c r="B227" s="127" t="s">
        <v>2206</v>
      </c>
      <c r="C227" s="127">
        <v>972</v>
      </c>
      <c r="D227" s="128" t="s">
        <v>4346</v>
      </c>
      <c r="E227" s="128" t="s">
        <v>3407</v>
      </c>
      <c r="F227" s="129" t="s">
        <v>77</v>
      </c>
      <c r="G227" s="133" t="s">
        <v>102</v>
      </c>
      <c r="H227" s="134" t="s">
        <v>3696</v>
      </c>
      <c r="I227" s="134" t="s">
        <v>361</v>
      </c>
      <c r="J227" s="132">
        <v>1</v>
      </c>
      <c r="K227" s="132">
        <v>1</v>
      </c>
      <c r="L227" s="132">
        <v>0</v>
      </c>
      <c r="M227" s="132">
        <v>1</v>
      </c>
      <c r="N227" s="132">
        <v>1</v>
      </c>
      <c r="O227" s="132">
        <v>1</v>
      </c>
      <c r="P227" s="132">
        <v>0</v>
      </c>
      <c r="Q227" s="132">
        <v>1</v>
      </c>
      <c r="CX227" s="126"/>
      <c r="CY227" s="126"/>
      <c r="CZ227" s="13"/>
      <c r="DA227" s="13"/>
      <c r="DB227" s="13"/>
      <c r="DC227" s="13"/>
      <c r="DD227" s="13"/>
    </row>
    <row r="228" spans="1:108" ht="14.25" thickBot="1">
      <c r="A228" s="127">
        <v>973</v>
      </c>
      <c r="B228" s="127" t="s">
        <v>2476</v>
      </c>
      <c r="C228" s="127">
        <v>973</v>
      </c>
      <c r="D228" s="128" t="s">
        <v>4346</v>
      </c>
      <c r="E228" s="128" t="s">
        <v>3407</v>
      </c>
      <c r="F228" s="129" t="s">
        <v>77</v>
      </c>
      <c r="G228" s="133" t="s">
        <v>102</v>
      </c>
      <c r="H228" s="134" t="s">
        <v>3696</v>
      </c>
      <c r="I228" s="134" t="s">
        <v>362</v>
      </c>
      <c r="J228" s="132">
        <v>1</v>
      </c>
      <c r="K228" s="132">
        <v>1</v>
      </c>
      <c r="L228" s="132">
        <v>0</v>
      </c>
      <c r="M228" s="132">
        <v>1</v>
      </c>
      <c r="N228" s="132">
        <v>1</v>
      </c>
      <c r="O228" s="132">
        <v>1</v>
      </c>
      <c r="P228" s="132">
        <v>0</v>
      </c>
      <c r="Q228" s="132">
        <v>1</v>
      </c>
      <c r="CX228" s="126"/>
      <c r="CY228" s="126"/>
      <c r="CZ228" s="13"/>
      <c r="DA228" s="13"/>
      <c r="DB228" s="13"/>
      <c r="DC228" s="13"/>
      <c r="DD228" s="13"/>
    </row>
    <row r="229" spans="1:108" ht="14.25" thickBot="1">
      <c r="A229" s="127">
        <v>974</v>
      </c>
      <c r="B229" s="127" t="s">
        <v>2652</v>
      </c>
      <c r="C229" s="127">
        <v>974</v>
      </c>
      <c r="D229" s="128" t="s">
        <v>4346</v>
      </c>
      <c r="E229" s="128" t="s">
        <v>3407</v>
      </c>
      <c r="F229" s="129" t="s">
        <v>77</v>
      </c>
      <c r="G229" s="133" t="s">
        <v>102</v>
      </c>
      <c r="H229" s="134" t="s">
        <v>3696</v>
      </c>
      <c r="I229" s="134" t="s">
        <v>363</v>
      </c>
      <c r="J229" s="132">
        <v>1</v>
      </c>
      <c r="K229" s="132">
        <v>1</v>
      </c>
      <c r="L229" s="132">
        <v>0</v>
      </c>
      <c r="M229" s="132">
        <v>1</v>
      </c>
      <c r="N229" s="132">
        <v>1</v>
      </c>
      <c r="O229" s="132">
        <v>1</v>
      </c>
      <c r="P229" s="132">
        <v>0</v>
      </c>
      <c r="Q229" s="132">
        <v>1</v>
      </c>
      <c r="CX229" s="126"/>
      <c r="CY229" s="126"/>
      <c r="CZ229" s="13"/>
      <c r="DA229" s="13"/>
      <c r="DB229" s="13"/>
      <c r="DC229" s="13"/>
      <c r="DD229" s="13"/>
    </row>
    <row r="230" spans="1:108" ht="14.25" thickBot="1">
      <c r="A230" s="127">
        <v>979</v>
      </c>
      <c r="B230" s="127" t="s">
        <v>2774</v>
      </c>
      <c r="C230" s="127">
        <v>979</v>
      </c>
      <c r="D230" s="128" t="s">
        <v>4346</v>
      </c>
      <c r="E230" s="128" t="s">
        <v>3407</v>
      </c>
      <c r="F230" s="129" t="s">
        <v>77</v>
      </c>
      <c r="G230" s="133" t="s">
        <v>102</v>
      </c>
      <c r="H230" s="134" t="s">
        <v>3696</v>
      </c>
      <c r="I230" s="134" t="s">
        <v>364</v>
      </c>
      <c r="J230" s="132">
        <v>1</v>
      </c>
      <c r="K230" s="132">
        <v>1</v>
      </c>
      <c r="L230" s="132">
        <v>0</v>
      </c>
      <c r="M230" s="132">
        <v>1</v>
      </c>
      <c r="N230" s="132">
        <v>1</v>
      </c>
      <c r="O230" s="132">
        <v>1</v>
      </c>
      <c r="P230" s="132">
        <v>0</v>
      </c>
      <c r="Q230" s="132">
        <v>1</v>
      </c>
      <c r="CX230" s="126"/>
      <c r="CY230" s="126"/>
      <c r="CZ230" s="13"/>
      <c r="DA230" s="13"/>
      <c r="DB230" s="13"/>
      <c r="DC230" s="13"/>
      <c r="DD230" s="13"/>
    </row>
    <row r="231" spans="1:108" ht="14.25" thickBot="1">
      <c r="A231" s="127">
        <v>981</v>
      </c>
      <c r="B231" s="127" t="s">
        <v>3151</v>
      </c>
      <c r="C231" s="127">
        <v>981</v>
      </c>
      <c r="D231" s="128" t="s">
        <v>4346</v>
      </c>
      <c r="E231" s="128" t="s">
        <v>3407</v>
      </c>
      <c r="F231" s="129" t="s">
        <v>77</v>
      </c>
      <c r="G231" s="133" t="s">
        <v>102</v>
      </c>
      <c r="H231" s="134" t="s">
        <v>3697</v>
      </c>
      <c r="I231" s="134" t="s">
        <v>365</v>
      </c>
      <c r="J231" s="132">
        <v>1</v>
      </c>
      <c r="K231" s="132">
        <v>1</v>
      </c>
      <c r="L231" s="132">
        <v>0</v>
      </c>
      <c r="M231" s="132">
        <v>1</v>
      </c>
      <c r="N231" s="132">
        <v>1</v>
      </c>
      <c r="O231" s="132">
        <v>1</v>
      </c>
      <c r="P231" s="132">
        <v>0</v>
      </c>
      <c r="Q231" s="132">
        <v>1</v>
      </c>
      <c r="CX231" s="126"/>
      <c r="CY231" s="126"/>
      <c r="CZ231" s="13"/>
      <c r="DA231" s="13"/>
      <c r="DB231" s="13"/>
      <c r="DC231" s="13"/>
      <c r="DD231" s="13"/>
    </row>
    <row r="232" spans="1:108" ht="14.25" thickBot="1">
      <c r="A232" s="127">
        <v>982</v>
      </c>
      <c r="B232" s="127" t="s">
        <v>2207</v>
      </c>
      <c r="C232" s="127">
        <v>982</v>
      </c>
      <c r="D232" s="128" t="s">
        <v>4346</v>
      </c>
      <c r="E232" s="128" t="s">
        <v>3407</v>
      </c>
      <c r="F232" s="129" t="s">
        <v>77</v>
      </c>
      <c r="G232" s="133" t="s">
        <v>102</v>
      </c>
      <c r="H232" s="134" t="s">
        <v>3697</v>
      </c>
      <c r="I232" s="134" t="s">
        <v>366</v>
      </c>
      <c r="J232" s="132">
        <v>1</v>
      </c>
      <c r="K232" s="132">
        <v>1</v>
      </c>
      <c r="L232" s="132">
        <v>0</v>
      </c>
      <c r="M232" s="132">
        <v>1</v>
      </c>
      <c r="N232" s="132">
        <v>1</v>
      </c>
      <c r="O232" s="132">
        <v>1</v>
      </c>
      <c r="P232" s="132">
        <v>0</v>
      </c>
      <c r="Q232" s="132">
        <v>1</v>
      </c>
      <c r="CX232" s="126"/>
      <c r="CY232" s="126"/>
      <c r="CZ232" s="13"/>
      <c r="DA232" s="13"/>
      <c r="DB232" s="13"/>
      <c r="DC232" s="13"/>
      <c r="DD232" s="13"/>
    </row>
    <row r="233" spans="1:108" ht="14.25" thickBot="1">
      <c r="A233" s="127">
        <v>991</v>
      </c>
      <c r="B233" s="127" t="s">
        <v>3152</v>
      </c>
      <c r="C233" s="127">
        <v>991</v>
      </c>
      <c r="D233" s="128" t="s">
        <v>4346</v>
      </c>
      <c r="E233" s="128" t="s">
        <v>3407</v>
      </c>
      <c r="F233" s="129" t="s">
        <v>77</v>
      </c>
      <c r="G233" s="133" t="s">
        <v>102</v>
      </c>
      <c r="H233" s="134" t="s">
        <v>3698</v>
      </c>
      <c r="I233" s="134" t="s">
        <v>367</v>
      </c>
      <c r="J233" s="132">
        <v>1</v>
      </c>
      <c r="K233" s="132">
        <v>1</v>
      </c>
      <c r="L233" s="132">
        <v>0</v>
      </c>
      <c r="M233" s="132">
        <v>1</v>
      </c>
      <c r="N233" s="132">
        <v>1</v>
      </c>
      <c r="O233" s="132">
        <v>1</v>
      </c>
      <c r="P233" s="132">
        <v>0</v>
      </c>
      <c r="Q233" s="132">
        <v>1</v>
      </c>
      <c r="CX233" s="126"/>
      <c r="CY233" s="126"/>
      <c r="CZ233" s="13"/>
      <c r="DA233" s="13"/>
      <c r="DB233" s="13"/>
      <c r="DC233" s="13"/>
      <c r="DD233" s="13"/>
    </row>
    <row r="234" spans="1:108" ht="14.25" thickBot="1">
      <c r="A234" s="127">
        <v>992</v>
      </c>
      <c r="B234" s="127" t="s">
        <v>2208</v>
      </c>
      <c r="C234" s="127">
        <v>992</v>
      </c>
      <c r="D234" s="128" t="s">
        <v>4346</v>
      </c>
      <c r="E234" s="128" t="s">
        <v>3407</v>
      </c>
      <c r="F234" s="129" t="s">
        <v>77</v>
      </c>
      <c r="G234" s="133" t="s">
        <v>102</v>
      </c>
      <c r="H234" s="134" t="s">
        <v>3698</v>
      </c>
      <c r="I234" s="134" t="s">
        <v>368</v>
      </c>
      <c r="J234" s="132">
        <v>1</v>
      </c>
      <c r="K234" s="132">
        <v>1</v>
      </c>
      <c r="L234" s="132">
        <v>0</v>
      </c>
      <c r="M234" s="132">
        <v>1</v>
      </c>
      <c r="N234" s="132">
        <v>1</v>
      </c>
      <c r="O234" s="132">
        <v>1</v>
      </c>
      <c r="P234" s="132">
        <v>0</v>
      </c>
      <c r="Q234" s="132">
        <v>1</v>
      </c>
      <c r="CX234" s="126"/>
      <c r="CY234" s="126"/>
      <c r="CZ234" s="13"/>
      <c r="DA234" s="13"/>
      <c r="DB234" s="13"/>
      <c r="DC234" s="13"/>
      <c r="DD234" s="13"/>
    </row>
    <row r="235" spans="1:108" ht="14.25" thickBot="1">
      <c r="A235" s="127">
        <v>993</v>
      </c>
      <c r="B235" s="127" t="s">
        <v>2477</v>
      </c>
      <c r="C235" s="127">
        <v>993</v>
      </c>
      <c r="D235" s="128" t="s">
        <v>4346</v>
      </c>
      <c r="E235" s="128" t="s">
        <v>3407</v>
      </c>
      <c r="F235" s="129" t="s">
        <v>77</v>
      </c>
      <c r="G235" s="133" t="s">
        <v>102</v>
      </c>
      <c r="H235" s="134" t="s">
        <v>3698</v>
      </c>
      <c r="I235" s="134" t="s">
        <v>369</v>
      </c>
      <c r="J235" s="132">
        <v>1</v>
      </c>
      <c r="K235" s="132">
        <v>1</v>
      </c>
      <c r="L235" s="132">
        <v>0</v>
      </c>
      <c r="M235" s="132">
        <v>1</v>
      </c>
      <c r="N235" s="132">
        <v>1</v>
      </c>
      <c r="O235" s="132">
        <v>1</v>
      </c>
      <c r="P235" s="132">
        <v>0</v>
      </c>
      <c r="Q235" s="132">
        <v>1</v>
      </c>
      <c r="CX235" s="126"/>
      <c r="CY235" s="126"/>
      <c r="CZ235" s="13"/>
      <c r="DA235" s="13"/>
      <c r="DB235" s="13"/>
      <c r="DC235" s="13"/>
      <c r="DD235" s="13"/>
    </row>
    <row r="236" spans="1:108" ht="14.25" thickBot="1">
      <c r="A236" s="127">
        <v>994</v>
      </c>
      <c r="B236" s="127" t="s">
        <v>2653</v>
      </c>
      <c r="C236" s="127">
        <v>994</v>
      </c>
      <c r="D236" s="128" t="s">
        <v>4346</v>
      </c>
      <c r="E236" s="128" t="s">
        <v>3407</v>
      </c>
      <c r="F236" s="129" t="s">
        <v>77</v>
      </c>
      <c r="G236" s="133" t="s">
        <v>102</v>
      </c>
      <c r="H236" s="134" t="s">
        <v>3698</v>
      </c>
      <c r="I236" s="134" t="s">
        <v>370</v>
      </c>
      <c r="J236" s="132">
        <v>1</v>
      </c>
      <c r="K236" s="132">
        <v>1</v>
      </c>
      <c r="L236" s="132">
        <v>0</v>
      </c>
      <c r="M236" s="132">
        <v>1</v>
      </c>
      <c r="N236" s="132">
        <v>1</v>
      </c>
      <c r="O236" s="132">
        <v>1</v>
      </c>
      <c r="P236" s="132">
        <v>0</v>
      </c>
      <c r="Q236" s="132">
        <v>1</v>
      </c>
      <c r="CX236" s="126"/>
      <c r="CY236" s="126"/>
      <c r="CZ236" s="13"/>
      <c r="DA236" s="13"/>
      <c r="DB236" s="13"/>
      <c r="DC236" s="13"/>
      <c r="DD236" s="13"/>
    </row>
    <row r="237" spans="1:108" ht="14.25" thickBot="1">
      <c r="A237" s="127">
        <v>995</v>
      </c>
      <c r="B237" s="127" t="s">
        <v>2775</v>
      </c>
      <c r="C237" s="127">
        <v>995</v>
      </c>
      <c r="D237" s="128" t="s">
        <v>4346</v>
      </c>
      <c r="E237" s="128" t="s">
        <v>3407</v>
      </c>
      <c r="F237" s="129" t="s">
        <v>77</v>
      </c>
      <c r="G237" s="133" t="s">
        <v>102</v>
      </c>
      <c r="H237" s="134" t="s">
        <v>3698</v>
      </c>
      <c r="I237" s="134" t="s">
        <v>371</v>
      </c>
      <c r="J237" s="132">
        <v>1</v>
      </c>
      <c r="K237" s="132">
        <v>1</v>
      </c>
      <c r="L237" s="132">
        <v>0</v>
      </c>
      <c r="M237" s="132">
        <v>1</v>
      </c>
      <c r="N237" s="132">
        <v>1</v>
      </c>
      <c r="O237" s="132">
        <v>1</v>
      </c>
      <c r="P237" s="132">
        <v>0</v>
      </c>
      <c r="Q237" s="132">
        <v>1</v>
      </c>
      <c r="CX237" s="126"/>
      <c r="CY237" s="126"/>
      <c r="CZ237" s="13"/>
      <c r="DA237" s="13"/>
      <c r="DB237" s="13"/>
      <c r="DC237" s="13"/>
      <c r="DD237" s="13"/>
    </row>
    <row r="238" spans="1:108" ht="14.25" thickBot="1">
      <c r="A238" s="127">
        <v>996</v>
      </c>
      <c r="B238" s="127" t="s">
        <v>2850</v>
      </c>
      <c r="C238" s="127">
        <v>996</v>
      </c>
      <c r="D238" s="128" t="s">
        <v>4346</v>
      </c>
      <c r="E238" s="128" t="s">
        <v>3407</v>
      </c>
      <c r="F238" s="129" t="s">
        <v>77</v>
      </c>
      <c r="G238" s="133" t="s">
        <v>102</v>
      </c>
      <c r="H238" s="134" t="s">
        <v>3698</v>
      </c>
      <c r="I238" s="134" t="s">
        <v>372</v>
      </c>
      <c r="J238" s="132">
        <v>1</v>
      </c>
      <c r="K238" s="132">
        <v>1</v>
      </c>
      <c r="L238" s="132">
        <v>0</v>
      </c>
      <c r="M238" s="132">
        <v>1</v>
      </c>
      <c r="N238" s="132">
        <v>1</v>
      </c>
      <c r="O238" s="132">
        <v>1</v>
      </c>
      <c r="P238" s="132">
        <v>0</v>
      </c>
      <c r="Q238" s="132">
        <v>1</v>
      </c>
      <c r="CX238" s="126"/>
      <c r="CY238" s="126"/>
      <c r="CZ238" s="13"/>
      <c r="DA238" s="13"/>
      <c r="DB238" s="13"/>
      <c r="DC238" s="13"/>
      <c r="DD238" s="13"/>
    </row>
    <row r="239" spans="1:108" ht="14.25" thickBot="1">
      <c r="A239" s="127">
        <v>997</v>
      </c>
      <c r="B239" s="127" t="s">
        <v>2899</v>
      </c>
      <c r="C239" s="127">
        <v>997</v>
      </c>
      <c r="D239" s="128" t="s">
        <v>4346</v>
      </c>
      <c r="E239" s="128" t="s">
        <v>3407</v>
      </c>
      <c r="F239" s="129" t="s">
        <v>77</v>
      </c>
      <c r="G239" s="133" t="s">
        <v>102</v>
      </c>
      <c r="H239" s="134" t="s">
        <v>3698</v>
      </c>
      <c r="I239" s="134" t="s">
        <v>373</v>
      </c>
      <c r="J239" s="132">
        <v>1</v>
      </c>
      <c r="K239" s="132">
        <v>1</v>
      </c>
      <c r="L239" s="132">
        <v>0</v>
      </c>
      <c r="M239" s="132">
        <v>1</v>
      </c>
      <c r="N239" s="132">
        <v>1</v>
      </c>
      <c r="O239" s="132">
        <v>1</v>
      </c>
      <c r="P239" s="132">
        <v>0</v>
      </c>
      <c r="Q239" s="132">
        <v>1</v>
      </c>
      <c r="CX239" s="126"/>
      <c r="CY239" s="126"/>
      <c r="CZ239" s="13"/>
      <c r="DA239" s="13"/>
      <c r="DB239" s="13"/>
      <c r="DC239" s="13"/>
      <c r="DD239" s="13"/>
    </row>
    <row r="240" spans="1:108" ht="14.25" thickBot="1">
      <c r="A240" s="127">
        <v>998</v>
      </c>
      <c r="B240" s="127" t="s">
        <v>2934</v>
      </c>
      <c r="C240" s="127">
        <v>998</v>
      </c>
      <c r="D240" s="128" t="s">
        <v>4346</v>
      </c>
      <c r="E240" s="128" t="s">
        <v>3407</v>
      </c>
      <c r="F240" s="129" t="s">
        <v>77</v>
      </c>
      <c r="G240" s="133" t="s">
        <v>102</v>
      </c>
      <c r="H240" s="134" t="s">
        <v>3698</v>
      </c>
      <c r="I240" s="134" t="s">
        <v>374</v>
      </c>
      <c r="J240" s="132">
        <v>1</v>
      </c>
      <c r="K240" s="132">
        <v>1</v>
      </c>
      <c r="L240" s="132">
        <v>0</v>
      </c>
      <c r="M240" s="132">
        <v>1</v>
      </c>
      <c r="N240" s="132">
        <v>1</v>
      </c>
      <c r="O240" s="132">
        <v>1</v>
      </c>
      <c r="P240" s="132">
        <v>0</v>
      </c>
      <c r="Q240" s="132">
        <v>1</v>
      </c>
      <c r="CX240" s="126"/>
      <c r="CY240" s="126"/>
      <c r="CZ240" s="13"/>
      <c r="DA240" s="13"/>
      <c r="DB240" s="13"/>
      <c r="DC240" s="13"/>
      <c r="DD240" s="13"/>
    </row>
    <row r="241" spans="1:108" ht="14.25" thickBot="1">
      <c r="A241" s="127">
        <v>999</v>
      </c>
      <c r="B241" s="127" t="s">
        <v>2955</v>
      </c>
      <c r="C241" s="127">
        <v>999</v>
      </c>
      <c r="D241" s="128" t="s">
        <v>4346</v>
      </c>
      <c r="E241" s="128" t="s">
        <v>3407</v>
      </c>
      <c r="F241" s="129" t="s">
        <v>77</v>
      </c>
      <c r="G241" s="133" t="s">
        <v>102</v>
      </c>
      <c r="H241" s="134" t="s">
        <v>3698</v>
      </c>
      <c r="I241" s="134" t="s">
        <v>375</v>
      </c>
      <c r="J241" s="132">
        <v>1</v>
      </c>
      <c r="K241" s="132">
        <v>1</v>
      </c>
      <c r="L241" s="132">
        <v>0</v>
      </c>
      <c r="M241" s="132">
        <v>1</v>
      </c>
      <c r="N241" s="132">
        <v>1</v>
      </c>
      <c r="O241" s="132">
        <v>1</v>
      </c>
      <c r="P241" s="132">
        <v>0</v>
      </c>
      <c r="Q241" s="132">
        <v>1</v>
      </c>
      <c r="CX241" s="126"/>
      <c r="CY241" s="126"/>
      <c r="CZ241" s="13"/>
      <c r="DA241" s="13"/>
      <c r="DB241" s="13"/>
      <c r="DC241" s="13"/>
      <c r="DD241" s="13"/>
    </row>
    <row r="242" spans="1:108" ht="14.25" thickBot="1">
      <c r="A242" s="127">
        <v>1000</v>
      </c>
      <c r="B242" s="127" t="s">
        <v>4416</v>
      </c>
      <c r="C242" s="127">
        <v>1000</v>
      </c>
      <c r="D242" s="128" t="s">
        <v>4346</v>
      </c>
      <c r="E242" s="128" t="s">
        <v>3407</v>
      </c>
      <c r="F242" s="129" t="s">
        <v>77</v>
      </c>
      <c r="G242" s="133" t="s">
        <v>103</v>
      </c>
      <c r="H242" s="134" t="s">
        <v>3699</v>
      </c>
      <c r="I242" s="134" t="s">
        <v>376</v>
      </c>
      <c r="J242" s="132">
        <v>1</v>
      </c>
      <c r="K242" s="132">
        <v>0</v>
      </c>
      <c r="L242" s="132">
        <v>0</v>
      </c>
      <c r="M242" s="132">
        <v>1</v>
      </c>
      <c r="N242" s="132">
        <v>0</v>
      </c>
      <c r="O242" s="132">
        <v>0</v>
      </c>
      <c r="P242" s="132">
        <v>0</v>
      </c>
      <c r="Q242" s="132">
        <v>1</v>
      </c>
      <c r="CX242" s="126"/>
      <c r="CY242" s="126"/>
      <c r="CZ242" s="13"/>
      <c r="DA242" s="13"/>
      <c r="DB242" s="13"/>
      <c r="DC242" s="13"/>
      <c r="DD242" s="13"/>
    </row>
    <row r="243" spans="1:108" ht="14.25" thickBot="1">
      <c r="A243" s="127">
        <v>1009</v>
      </c>
      <c r="B243" s="127" t="s">
        <v>4417</v>
      </c>
      <c r="C243" s="127">
        <v>1009</v>
      </c>
      <c r="D243" s="128" t="s">
        <v>4346</v>
      </c>
      <c r="E243" s="128" t="s">
        <v>3407</v>
      </c>
      <c r="F243" s="129" t="s">
        <v>77</v>
      </c>
      <c r="G243" s="133" t="s">
        <v>103</v>
      </c>
      <c r="H243" s="134" t="s">
        <v>3699</v>
      </c>
      <c r="I243" s="134" t="s">
        <v>377</v>
      </c>
      <c r="J243" s="132">
        <v>1</v>
      </c>
      <c r="K243" s="132">
        <v>0</v>
      </c>
      <c r="L243" s="132">
        <v>0</v>
      </c>
      <c r="M243" s="132">
        <v>1</v>
      </c>
      <c r="N243" s="132">
        <v>0</v>
      </c>
      <c r="O243" s="132">
        <v>0</v>
      </c>
      <c r="P243" s="132">
        <v>0</v>
      </c>
      <c r="Q243" s="132">
        <v>1</v>
      </c>
      <c r="CX243" s="126"/>
      <c r="CY243" s="126"/>
      <c r="CZ243" s="13"/>
      <c r="DA243" s="13"/>
      <c r="DB243" s="13"/>
      <c r="DC243" s="13"/>
      <c r="DD243" s="13"/>
    </row>
    <row r="244" spans="1:108" ht="14.25" thickBot="1">
      <c r="A244" s="127">
        <v>1011</v>
      </c>
      <c r="B244" s="127" t="s">
        <v>1759</v>
      </c>
      <c r="C244" s="127">
        <v>1011</v>
      </c>
      <c r="D244" s="128" t="s">
        <v>4346</v>
      </c>
      <c r="E244" s="128" t="s">
        <v>3407</v>
      </c>
      <c r="F244" s="129" t="s">
        <v>77</v>
      </c>
      <c r="G244" s="133" t="s">
        <v>103</v>
      </c>
      <c r="H244" s="134" t="s">
        <v>3700</v>
      </c>
      <c r="I244" s="134" t="s">
        <v>378</v>
      </c>
      <c r="J244" s="132">
        <v>1</v>
      </c>
      <c r="K244" s="132">
        <v>0</v>
      </c>
      <c r="L244" s="132">
        <v>0</v>
      </c>
      <c r="M244" s="132">
        <v>1</v>
      </c>
      <c r="N244" s="132">
        <v>0</v>
      </c>
      <c r="O244" s="132">
        <v>0</v>
      </c>
      <c r="P244" s="132">
        <v>0</v>
      </c>
      <c r="Q244" s="132">
        <v>1</v>
      </c>
      <c r="CX244" s="126"/>
      <c r="CY244" s="126"/>
      <c r="CZ244" s="13"/>
      <c r="DA244" s="13"/>
      <c r="DB244" s="13"/>
      <c r="DC244" s="13"/>
      <c r="DD244" s="13"/>
    </row>
    <row r="245" spans="1:108" ht="14.25" thickBot="1">
      <c r="A245" s="127">
        <v>1021</v>
      </c>
      <c r="B245" s="127" t="s">
        <v>3153</v>
      </c>
      <c r="C245" s="127">
        <v>1021</v>
      </c>
      <c r="D245" s="128" t="s">
        <v>4346</v>
      </c>
      <c r="E245" s="128" t="s">
        <v>3407</v>
      </c>
      <c r="F245" s="129" t="s">
        <v>77</v>
      </c>
      <c r="G245" s="133" t="s">
        <v>103</v>
      </c>
      <c r="H245" s="134" t="s">
        <v>3701</v>
      </c>
      <c r="I245" s="134" t="s">
        <v>379</v>
      </c>
      <c r="J245" s="132">
        <v>1</v>
      </c>
      <c r="K245" s="132">
        <v>0</v>
      </c>
      <c r="L245" s="132">
        <v>0</v>
      </c>
      <c r="M245" s="132">
        <v>1</v>
      </c>
      <c r="N245" s="132">
        <v>0</v>
      </c>
      <c r="O245" s="132">
        <v>0</v>
      </c>
      <c r="P245" s="132">
        <v>0</v>
      </c>
      <c r="Q245" s="132">
        <v>1</v>
      </c>
      <c r="CX245" s="126"/>
      <c r="CY245" s="126"/>
      <c r="CZ245" s="13"/>
      <c r="DA245" s="13"/>
      <c r="DB245" s="13"/>
      <c r="DC245" s="13"/>
      <c r="DD245" s="13"/>
    </row>
    <row r="246" spans="1:108" ht="14.25" thickBot="1">
      <c r="A246" s="127">
        <v>1022</v>
      </c>
      <c r="B246" s="127" t="s">
        <v>2209</v>
      </c>
      <c r="C246" s="127">
        <v>1022</v>
      </c>
      <c r="D246" s="128" t="s">
        <v>4346</v>
      </c>
      <c r="E246" s="128" t="s">
        <v>3407</v>
      </c>
      <c r="F246" s="129" t="s">
        <v>77</v>
      </c>
      <c r="G246" s="133" t="s">
        <v>103</v>
      </c>
      <c r="H246" s="134" t="s">
        <v>3701</v>
      </c>
      <c r="I246" s="134" t="s">
        <v>380</v>
      </c>
      <c r="J246" s="132">
        <v>1</v>
      </c>
      <c r="K246" s="132">
        <v>0</v>
      </c>
      <c r="L246" s="132">
        <v>0</v>
      </c>
      <c r="M246" s="132">
        <v>1</v>
      </c>
      <c r="N246" s="132">
        <v>0</v>
      </c>
      <c r="O246" s="132">
        <v>0</v>
      </c>
      <c r="P246" s="132">
        <v>0</v>
      </c>
      <c r="Q246" s="132">
        <v>1</v>
      </c>
      <c r="CX246" s="126"/>
      <c r="CY246" s="126"/>
      <c r="CZ246" s="13"/>
      <c r="DA246" s="13"/>
      <c r="DB246" s="13"/>
      <c r="DC246" s="13"/>
      <c r="DD246" s="13"/>
    </row>
    <row r="247" spans="1:108" ht="14.25" thickBot="1">
      <c r="A247" s="127">
        <v>1023</v>
      </c>
      <c r="B247" s="127" t="s">
        <v>2478</v>
      </c>
      <c r="C247" s="127">
        <v>1023</v>
      </c>
      <c r="D247" s="128" t="s">
        <v>4346</v>
      </c>
      <c r="E247" s="128" t="s">
        <v>3407</v>
      </c>
      <c r="F247" s="129" t="s">
        <v>77</v>
      </c>
      <c r="G247" s="133" t="s">
        <v>103</v>
      </c>
      <c r="H247" s="134" t="s">
        <v>3701</v>
      </c>
      <c r="I247" s="134" t="s">
        <v>381</v>
      </c>
      <c r="J247" s="132">
        <v>1</v>
      </c>
      <c r="K247" s="132">
        <v>0</v>
      </c>
      <c r="L247" s="132">
        <v>0</v>
      </c>
      <c r="M247" s="132">
        <v>1</v>
      </c>
      <c r="N247" s="132">
        <v>0</v>
      </c>
      <c r="O247" s="132">
        <v>0</v>
      </c>
      <c r="P247" s="132">
        <v>0</v>
      </c>
      <c r="Q247" s="132">
        <v>1</v>
      </c>
      <c r="CX247" s="126"/>
      <c r="CY247" s="126"/>
      <c r="CZ247" s="13"/>
      <c r="DA247" s="13"/>
      <c r="DB247" s="13"/>
      <c r="DC247" s="13"/>
      <c r="DD247" s="13"/>
    </row>
    <row r="248" spans="1:108" ht="14.25" thickBot="1">
      <c r="A248" s="127">
        <v>1024</v>
      </c>
      <c r="B248" s="127" t="s">
        <v>2654</v>
      </c>
      <c r="C248" s="127">
        <v>1024</v>
      </c>
      <c r="D248" s="128" t="s">
        <v>4346</v>
      </c>
      <c r="E248" s="128" t="s">
        <v>3407</v>
      </c>
      <c r="F248" s="129" t="s">
        <v>77</v>
      </c>
      <c r="G248" s="130" t="s">
        <v>103</v>
      </c>
      <c r="H248" s="131" t="s">
        <v>3701</v>
      </c>
      <c r="I248" s="131" t="s">
        <v>382</v>
      </c>
      <c r="J248" s="132">
        <v>1</v>
      </c>
      <c r="K248" s="132">
        <v>0</v>
      </c>
      <c r="L248" s="132">
        <v>0</v>
      </c>
      <c r="M248" s="132">
        <v>1</v>
      </c>
      <c r="N248" s="132">
        <v>0</v>
      </c>
      <c r="O248" s="132">
        <v>0</v>
      </c>
      <c r="P248" s="132">
        <v>0</v>
      </c>
      <c r="Q248" s="132">
        <v>1</v>
      </c>
      <c r="CX248" s="126"/>
      <c r="CY248" s="126"/>
      <c r="CZ248" s="13"/>
      <c r="DA248" s="13"/>
      <c r="DB248" s="13"/>
      <c r="DC248" s="13"/>
      <c r="DD248" s="13"/>
    </row>
    <row r="249" spans="1:108" ht="14.25" thickBot="1">
      <c r="A249" s="127">
        <v>1031</v>
      </c>
      <c r="B249" s="127" t="s">
        <v>3154</v>
      </c>
      <c r="C249" s="127">
        <v>1031</v>
      </c>
      <c r="D249" s="128" t="s">
        <v>4346</v>
      </c>
      <c r="E249" s="128" t="s">
        <v>3407</v>
      </c>
      <c r="F249" s="129" t="s">
        <v>77</v>
      </c>
      <c r="G249" s="133" t="s">
        <v>103</v>
      </c>
      <c r="H249" s="134" t="s">
        <v>3702</v>
      </c>
      <c r="I249" s="134" t="s">
        <v>383</v>
      </c>
      <c r="J249" s="132">
        <v>1</v>
      </c>
      <c r="K249" s="132">
        <v>0</v>
      </c>
      <c r="L249" s="132">
        <v>0</v>
      </c>
      <c r="M249" s="132">
        <v>1</v>
      </c>
      <c r="N249" s="132">
        <v>0</v>
      </c>
      <c r="O249" s="132">
        <v>0</v>
      </c>
      <c r="P249" s="132">
        <v>0</v>
      </c>
      <c r="Q249" s="132">
        <v>1</v>
      </c>
      <c r="CX249" s="126"/>
      <c r="CY249" s="126"/>
      <c r="CZ249" s="13"/>
      <c r="DA249" s="13"/>
      <c r="DB249" s="13"/>
      <c r="DC249" s="13"/>
      <c r="DD249" s="13"/>
    </row>
    <row r="250" spans="1:108" ht="14.25" thickBot="1">
      <c r="A250" s="127">
        <v>1032</v>
      </c>
      <c r="B250" s="127" t="s">
        <v>2210</v>
      </c>
      <c r="C250" s="127">
        <v>1032</v>
      </c>
      <c r="D250" s="128" t="s">
        <v>4346</v>
      </c>
      <c r="E250" s="128" t="s">
        <v>3407</v>
      </c>
      <c r="F250" s="129" t="s">
        <v>77</v>
      </c>
      <c r="G250" s="133" t="s">
        <v>103</v>
      </c>
      <c r="H250" s="134" t="s">
        <v>3702</v>
      </c>
      <c r="I250" s="134" t="s">
        <v>384</v>
      </c>
      <c r="J250" s="132">
        <v>1</v>
      </c>
      <c r="K250" s="132">
        <v>0</v>
      </c>
      <c r="L250" s="132">
        <v>0</v>
      </c>
      <c r="M250" s="132">
        <v>1</v>
      </c>
      <c r="N250" s="132">
        <v>0</v>
      </c>
      <c r="O250" s="132">
        <v>0</v>
      </c>
      <c r="P250" s="132">
        <v>0</v>
      </c>
      <c r="Q250" s="132">
        <v>1</v>
      </c>
      <c r="CX250" s="126"/>
      <c r="CY250" s="126"/>
      <c r="CZ250" s="13"/>
      <c r="DA250" s="13"/>
      <c r="DB250" s="13"/>
      <c r="DC250" s="13"/>
      <c r="DD250" s="13"/>
    </row>
    <row r="251" spans="1:108" ht="14.25" thickBot="1">
      <c r="A251" s="127">
        <v>1041</v>
      </c>
      <c r="B251" s="127" t="s">
        <v>1964</v>
      </c>
      <c r="C251" s="127">
        <v>1041</v>
      </c>
      <c r="D251" s="128" t="s">
        <v>4346</v>
      </c>
      <c r="E251" s="128" t="s">
        <v>3407</v>
      </c>
      <c r="F251" s="129" t="s">
        <v>77</v>
      </c>
      <c r="G251" s="133" t="s">
        <v>103</v>
      </c>
      <c r="H251" s="134" t="s">
        <v>3703</v>
      </c>
      <c r="I251" s="134" t="s">
        <v>385</v>
      </c>
      <c r="J251" s="132">
        <v>1</v>
      </c>
      <c r="K251" s="132">
        <v>0</v>
      </c>
      <c r="L251" s="132">
        <v>0</v>
      </c>
      <c r="M251" s="132">
        <v>1</v>
      </c>
      <c r="N251" s="132">
        <v>0</v>
      </c>
      <c r="O251" s="132">
        <v>0</v>
      </c>
      <c r="P251" s="132">
        <v>0</v>
      </c>
      <c r="Q251" s="132">
        <v>1</v>
      </c>
      <c r="CX251" s="126"/>
      <c r="CY251" s="126"/>
      <c r="CZ251" s="13"/>
      <c r="DA251" s="13"/>
      <c r="DB251" s="13"/>
      <c r="DC251" s="13"/>
      <c r="DD251" s="13"/>
    </row>
    <row r="252" spans="1:108" ht="14.25" thickBot="1">
      <c r="A252" s="127">
        <v>1051</v>
      </c>
      <c r="B252" s="127" t="s">
        <v>3155</v>
      </c>
      <c r="C252" s="127">
        <v>1051</v>
      </c>
      <c r="D252" s="128" t="s">
        <v>4346</v>
      </c>
      <c r="E252" s="128" t="s">
        <v>3407</v>
      </c>
      <c r="F252" s="129" t="s">
        <v>77</v>
      </c>
      <c r="G252" s="133" t="s">
        <v>103</v>
      </c>
      <c r="H252" s="134" t="s">
        <v>3704</v>
      </c>
      <c r="I252" s="134" t="s">
        <v>386</v>
      </c>
      <c r="J252" s="132">
        <v>1</v>
      </c>
      <c r="K252" s="132">
        <v>0</v>
      </c>
      <c r="L252" s="132">
        <v>0</v>
      </c>
      <c r="M252" s="132">
        <v>1</v>
      </c>
      <c r="N252" s="132">
        <v>0</v>
      </c>
      <c r="O252" s="132">
        <v>0</v>
      </c>
      <c r="P252" s="132">
        <v>0</v>
      </c>
      <c r="Q252" s="132">
        <v>1</v>
      </c>
      <c r="CX252" s="126"/>
      <c r="CY252" s="126"/>
      <c r="CZ252" s="13"/>
      <c r="DA252" s="13"/>
      <c r="DB252" s="13"/>
      <c r="DC252" s="13"/>
      <c r="DD252" s="13"/>
    </row>
    <row r="253" spans="1:108" ht="14.25" thickBot="1">
      <c r="A253" s="127">
        <v>1052</v>
      </c>
      <c r="B253" s="127" t="s">
        <v>2211</v>
      </c>
      <c r="C253" s="127">
        <v>1052</v>
      </c>
      <c r="D253" s="128" t="s">
        <v>4346</v>
      </c>
      <c r="E253" s="128" t="s">
        <v>3407</v>
      </c>
      <c r="F253" s="129" t="s">
        <v>77</v>
      </c>
      <c r="G253" s="133" t="s">
        <v>103</v>
      </c>
      <c r="H253" s="134" t="s">
        <v>3704</v>
      </c>
      <c r="I253" s="134" t="s">
        <v>387</v>
      </c>
      <c r="J253" s="132">
        <v>1</v>
      </c>
      <c r="K253" s="132">
        <v>0</v>
      </c>
      <c r="L253" s="132">
        <v>0</v>
      </c>
      <c r="M253" s="132">
        <v>1</v>
      </c>
      <c r="N253" s="132">
        <v>0</v>
      </c>
      <c r="O253" s="132">
        <v>0</v>
      </c>
      <c r="P253" s="132">
        <v>0</v>
      </c>
      <c r="Q253" s="132">
        <v>1</v>
      </c>
      <c r="CX253" s="126"/>
      <c r="CY253" s="126"/>
      <c r="CZ253" s="13"/>
      <c r="DA253" s="13"/>
      <c r="DB253" s="13"/>
      <c r="DC253" s="13"/>
      <c r="DD253" s="13"/>
    </row>
    <row r="254" spans="1:108" ht="14.25" thickBot="1">
      <c r="A254" s="127">
        <v>1061</v>
      </c>
      <c r="B254" s="127" t="s">
        <v>3156</v>
      </c>
      <c r="C254" s="127">
        <v>1061</v>
      </c>
      <c r="D254" s="128" t="s">
        <v>4346</v>
      </c>
      <c r="E254" s="128" t="s">
        <v>3407</v>
      </c>
      <c r="F254" s="129" t="s">
        <v>77</v>
      </c>
      <c r="G254" s="133" t="s">
        <v>103</v>
      </c>
      <c r="H254" s="134" t="s">
        <v>3705</v>
      </c>
      <c r="I254" s="134" t="s">
        <v>388</v>
      </c>
      <c r="J254" s="132">
        <v>1</v>
      </c>
      <c r="K254" s="132">
        <v>0</v>
      </c>
      <c r="L254" s="132">
        <v>0</v>
      </c>
      <c r="M254" s="132">
        <v>1</v>
      </c>
      <c r="N254" s="132">
        <v>0</v>
      </c>
      <c r="O254" s="132">
        <v>0</v>
      </c>
      <c r="P254" s="132">
        <v>0</v>
      </c>
      <c r="Q254" s="132">
        <v>1</v>
      </c>
      <c r="CX254" s="126"/>
      <c r="CY254" s="126"/>
      <c r="CZ254" s="13"/>
      <c r="DA254" s="13"/>
      <c r="DB254" s="13"/>
      <c r="DC254" s="13"/>
      <c r="DD254" s="13"/>
    </row>
    <row r="255" spans="1:108" ht="14.25" thickBot="1">
      <c r="A255" s="127">
        <v>1062</v>
      </c>
      <c r="B255" s="127" t="s">
        <v>2212</v>
      </c>
      <c r="C255" s="127">
        <v>1062</v>
      </c>
      <c r="D255" s="128" t="s">
        <v>4346</v>
      </c>
      <c r="E255" s="128" t="s">
        <v>3407</v>
      </c>
      <c r="F255" s="129" t="s">
        <v>77</v>
      </c>
      <c r="G255" s="133" t="s">
        <v>103</v>
      </c>
      <c r="H255" s="134" t="s">
        <v>3705</v>
      </c>
      <c r="I255" s="134" t="s">
        <v>389</v>
      </c>
      <c r="J255" s="132">
        <v>1</v>
      </c>
      <c r="K255" s="132">
        <v>0</v>
      </c>
      <c r="L255" s="132">
        <v>0</v>
      </c>
      <c r="M255" s="132">
        <v>1</v>
      </c>
      <c r="N255" s="132">
        <v>0</v>
      </c>
      <c r="O255" s="132">
        <v>0</v>
      </c>
      <c r="P255" s="132">
        <v>0</v>
      </c>
      <c r="Q255" s="132">
        <v>1</v>
      </c>
      <c r="CX255" s="126"/>
      <c r="CY255" s="126"/>
      <c r="CZ255" s="13"/>
      <c r="DA255" s="13"/>
      <c r="DB255" s="13"/>
      <c r="DC255" s="13"/>
      <c r="DD255" s="13"/>
    </row>
    <row r="256" spans="1:108" ht="14.25" thickBot="1">
      <c r="A256" s="127">
        <v>1063</v>
      </c>
      <c r="B256" s="127" t="s">
        <v>2479</v>
      </c>
      <c r="C256" s="127">
        <v>1063</v>
      </c>
      <c r="D256" s="128" t="s">
        <v>4346</v>
      </c>
      <c r="E256" s="128" t="s">
        <v>3407</v>
      </c>
      <c r="F256" s="129" t="s">
        <v>77</v>
      </c>
      <c r="G256" s="133" t="s">
        <v>103</v>
      </c>
      <c r="H256" s="134" t="s">
        <v>3705</v>
      </c>
      <c r="I256" s="134" t="s">
        <v>390</v>
      </c>
      <c r="J256" s="132">
        <v>1</v>
      </c>
      <c r="K256" s="132">
        <v>0</v>
      </c>
      <c r="L256" s="132">
        <v>0</v>
      </c>
      <c r="M256" s="132">
        <v>1</v>
      </c>
      <c r="N256" s="132">
        <v>0</v>
      </c>
      <c r="O256" s="132">
        <v>0</v>
      </c>
      <c r="P256" s="132">
        <v>0</v>
      </c>
      <c r="Q256" s="132">
        <v>1</v>
      </c>
      <c r="CX256" s="126"/>
      <c r="CY256" s="126"/>
      <c r="CZ256" s="13"/>
      <c r="DA256" s="13"/>
      <c r="DB256" s="13"/>
      <c r="DC256" s="13"/>
      <c r="DD256" s="13"/>
    </row>
    <row r="257" spans="1:108" ht="14.25" thickBot="1">
      <c r="A257" s="127">
        <v>1100</v>
      </c>
      <c r="B257" s="127" t="s">
        <v>4418</v>
      </c>
      <c r="C257" s="127">
        <v>1100</v>
      </c>
      <c r="D257" s="128" t="s">
        <v>3494</v>
      </c>
      <c r="E257" s="128" t="s">
        <v>3407</v>
      </c>
      <c r="F257" s="129" t="s">
        <v>77</v>
      </c>
      <c r="G257" s="133" t="s">
        <v>104</v>
      </c>
      <c r="H257" s="134" t="s">
        <v>3706</v>
      </c>
      <c r="I257" s="134" t="s">
        <v>391</v>
      </c>
      <c r="J257" s="132">
        <v>1</v>
      </c>
      <c r="K257" s="132">
        <v>1</v>
      </c>
      <c r="L257" s="132">
        <v>0</v>
      </c>
      <c r="M257" s="132">
        <v>1</v>
      </c>
      <c r="N257" s="132">
        <v>1</v>
      </c>
      <c r="O257" s="132">
        <v>1</v>
      </c>
      <c r="P257" s="132">
        <v>1</v>
      </c>
      <c r="Q257" s="132">
        <v>1</v>
      </c>
      <c r="CX257" s="126"/>
      <c r="CY257" s="126"/>
      <c r="CZ257" s="13"/>
      <c r="DA257" s="13"/>
      <c r="DB257" s="13"/>
      <c r="DC257" s="13"/>
      <c r="DD257" s="13"/>
    </row>
    <row r="258" spans="1:108" ht="14.25" thickBot="1">
      <c r="A258" s="127">
        <v>1109</v>
      </c>
      <c r="B258" s="127" t="s">
        <v>4419</v>
      </c>
      <c r="C258" s="127">
        <v>1109</v>
      </c>
      <c r="D258" s="128" t="s">
        <v>3494</v>
      </c>
      <c r="E258" s="128" t="s">
        <v>3407</v>
      </c>
      <c r="F258" s="129" t="s">
        <v>77</v>
      </c>
      <c r="G258" s="133" t="s">
        <v>104</v>
      </c>
      <c r="H258" s="134" t="s">
        <v>3706</v>
      </c>
      <c r="I258" s="134" t="s">
        <v>392</v>
      </c>
      <c r="J258" s="132">
        <v>1</v>
      </c>
      <c r="K258" s="132">
        <v>1</v>
      </c>
      <c r="L258" s="132">
        <v>0</v>
      </c>
      <c r="M258" s="132">
        <v>1</v>
      </c>
      <c r="N258" s="132">
        <v>1</v>
      </c>
      <c r="O258" s="132">
        <v>1</v>
      </c>
      <c r="P258" s="132">
        <v>1</v>
      </c>
      <c r="Q258" s="132">
        <v>1</v>
      </c>
      <c r="CX258" s="126"/>
      <c r="CY258" s="126"/>
      <c r="CZ258" s="13"/>
      <c r="DA258" s="13"/>
      <c r="DB258" s="13"/>
      <c r="DC258" s="13"/>
      <c r="DD258" s="13"/>
    </row>
    <row r="259" spans="1:108" ht="14.25" thickBot="1">
      <c r="A259" s="127">
        <v>1111</v>
      </c>
      <c r="B259" s="127" t="s">
        <v>3157</v>
      </c>
      <c r="C259" s="127">
        <v>1111</v>
      </c>
      <c r="D259" s="128" t="s">
        <v>3494</v>
      </c>
      <c r="E259" s="128" t="s">
        <v>3407</v>
      </c>
      <c r="F259" s="129" t="s">
        <v>77</v>
      </c>
      <c r="G259" s="133" t="s">
        <v>104</v>
      </c>
      <c r="H259" s="134" t="s">
        <v>3707</v>
      </c>
      <c r="I259" s="134" t="s">
        <v>393</v>
      </c>
      <c r="J259" s="132">
        <v>1</v>
      </c>
      <c r="K259" s="132">
        <v>1</v>
      </c>
      <c r="L259" s="132">
        <v>0</v>
      </c>
      <c r="M259" s="132">
        <v>1</v>
      </c>
      <c r="N259" s="132">
        <v>1</v>
      </c>
      <c r="O259" s="132">
        <v>1</v>
      </c>
      <c r="P259" s="132">
        <v>1</v>
      </c>
      <c r="Q259" s="132">
        <v>1</v>
      </c>
      <c r="CX259" s="126"/>
      <c r="CY259" s="126"/>
      <c r="CZ259" s="13"/>
      <c r="DA259" s="13"/>
      <c r="DB259" s="13"/>
      <c r="DC259" s="13"/>
      <c r="DD259" s="13"/>
    </row>
    <row r="260" spans="1:108" ht="14.25" thickBot="1">
      <c r="A260" s="127">
        <v>1112</v>
      </c>
      <c r="B260" s="127" t="s">
        <v>2213</v>
      </c>
      <c r="C260" s="127">
        <v>1112</v>
      </c>
      <c r="D260" s="128" t="s">
        <v>3494</v>
      </c>
      <c r="E260" s="128" t="s">
        <v>3407</v>
      </c>
      <c r="F260" s="129" t="s">
        <v>77</v>
      </c>
      <c r="G260" s="133" t="s">
        <v>104</v>
      </c>
      <c r="H260" s="134" t="s">
        <v>3707</v>
      </c>
      <c r="I260" s="134" t="s">
        <v>394</v>
      </c>
      <c r="J260" s="132">
        <v>1</v>
      </c>
      <c r="K260" s="132">
        <v>1</v>
      </c>
      <c r="L260" s="132">
        <v>0</v>
      </c>
      <c r="M260" s="132">
        <v>1</v>
      </c>
      <c r="N260" s="132">
        <v>1</v>
      </c>
      <c r="O260" s="132">
        <v>1</v>
      </c>
      <c r="P260" s="132">
        <v>1</v>
      </c>
      <c r="Q260" s="132">
        <v>1</v>
      </c>
      <c r="CX260" s="126"/>
      <c r="CY260" s="126"/>
      <c r="CZ260" s="13"/>
      <c r="DA260" s="13"/>
      <c r="DB260" s="13"/>
      <c r="DC260" s="13"/>
      <c r="DD260" s="13"/>
    </row>
    <row r="261" spans="1:108" ht="14.25" thickBot="1">
      <c r="A261" s="127">
        <v>1113</v>
      </c>
      <c r="B261" s="127" t="s">
        <v>2480</v>
      </c>
      <c r="C261" s="127">
        <v>1113</v>
      </c>
      <c r="D261" s="128" t="s">
        <v>3494</v>
      </c>
      <c r="E261" s="128" t="s">
        <v>3407</v>
      </c>
      <c r="F261" s="129" t="s">
        <v>77</v>
      </c>
      <c r="G261" s="133" t="s">
        <v>104</v>
      </c>
      <c r="H261" s="134" t="s">
        <v>3707</v>
      </c>
      <c r="I261" s="134" t="s">
        <v>395</v>
      </c>
      <c r="J261" s="132">
        <v>1</v>
      </c>
      <c r="K261" s="132">
        <v>1</v>
      </c>
      <c r="L261" s="132">
        <v>0</v>
      </c>
      <c r="M261" s="132">
        <v>1</v>
      </c>
      <c r="N261" s="132">
        <v>1</v>
      </c>
      <c r="O261" s="132">
        <v>1</v>
      </c>
      <c r="P261" s="132">
        <v>1</v>
      </c>
      <c r="Q261" s="132">
        <v>1</v>
      </c>
      <c r="CX261" s="126"/>
      <c r="CY261" s="126"/>
      <c r="CZ261" s="13"/>
      <c r="DA261" s="13"/>
      <c r="DB261" s="13"/>
      <c r="DC261" s="13"/>
      <c r="DD261" s="13"/>
    </row>
    <row r="262" spans="1:108" ht="14.25" thickBot="1">
      <c r="A262" s="127">
        <v>1114</v>
      </c>
      <c r="B262" s="127" t="s">
        <v>2655</v>
      </c>
      <c r="C262" s="127">
        <v>1114</v>
      </c>
      <c r="D262" s="128" t="s">
        <v>3494</v>
      </c>
      <c r="E262" s="128" t="s">
        <v>3407</v>
      </c>
      <c r="F262" s="129" t="s">
        <v>77</v>
      </c>
      <c r="G262" s="133" t="s">
        <v>104</v>
      </c>
      <c r="H262" s="134" t="s">
        <v>3707</v>
      </c>
      <c r="I262" s="134" t="s">
        <v>396</v>
      </c>
      <c r="J262" s="132">
        <v>1</v>
      </c>
      <c r="K262" s="132">
        <v>1</v>
      </c>
      <c r="L262" s="132">
        <v>0</v>
      </c>
      <c r="M262" s="132">
        <v>1</v>
      </c>
      <c r="N262" s="132">
        <v>1</v>
      </c>
      <c r="O262" s="132">
        <v>1</v>
      </c>
      <c r="P262" s="132">
        <v>1</v>
      </c>
      <c r="Q262" s="132">
        <v>1</v>
      </c>
      <c r="CX262" s="126"/>
      <c r="CY262" s="126"/>
      <c r="CZ262" s="13"/>
      <c r="DA262" s="13"/>
      <c r="DB262" s="13"/>
      <c r="DC262" s="13"/>
      <c r="DD262" s="13"/>
    </row>
    <row r="263" spans="1:108" ht="14.25" thickBot="1">
      <c r="A263" s="127">
        <v>1115</v>
      </c>
      <c r="B263" s="127" t="s">
        <v>2776</v>
      </c>
      <c r="C263" s="127">
        <v>1115</v>
      </c>
      <c r="D263" s="128" t="s">
        <v>3494</v>
      </c>
      <c r="E263" s="128" t="s">
        <v>3407</v>
      </c>
      <c r="F263" s="129" t="s">
        <v>77</v>
      </c>
      <c r="G263" s="133" t="s">
        <v>104</v>
      </c>
      <c r="H263" s="134" t="s">
        <v>3707</v>
      </c>
      <c r="I263" s="134" t="s">
        <v>397</v>
      </c>
      <c r="J263" s="132">
        <v>1</v>
      </c>
      <c r="K263" s="132">
        <v>1</v>
      </c>
      <c r="L263" s="132">
        <v>0</v>
      </c>
      <c r="M263" s="132">
        <v>1</v>
      </c>
      <c r="N263" s="132">
        <v>1</v>
      </c>
      <c r="O263" s="132">
        <v>1</v>
      </c>
      <c r="P263" s="132">
        <v>1</v>
      </c>
      <c r="Q263" s="132">
        <v>1</v>
      </c>
      <c r="CX263" s="126"/>
      <c r="CY263" s="126"/>
      <c r="CZ263" s="13"/>
      <c r="DA263" s="13"/>
      <c r="DB263" s="13"/>
      <c r="DC263" s="13"/>
      <c r="DD263" s="13"/>
    </row>
    <row r="264" spans="1:108" ht="14.25" thickBot="1">
      <c r="A264" s="127">
        <v>1116</v>
      </c>
      <c r="B264" s="127" t="s">
        <v>2851</v>
      </c>
      <c r="C264" s="127">
        <v>1116</v>
      </c>
      <c r="D264" s="128" t="s">
        <v>3494</v>
      </c>
      <c r="E264" s="128" t="s">
        <v>3407</v>
      </c>
      <c r="F264" s="129" t="s">
        <v>77</v>
      </c>
      <c r="G264" s="133" t="s">
        <v>104</v>
      </c>
      <c r="H264" s="134" t="s">
        <v>3707</v>
      </c>
      <c r="I264" s="134" t="s">
        <v>398</v>
      </c>
      <c r="J264" s="132">
        <v>1</v>
      </c>
      <c r="K264" s="132">
        <v>1</v>
      </c>
      <c r="L264" s="132">
        <v>0</v>
      </c>
      <c r="M264" s="132">
        <v>1</v>
      </c>
      <c r="N264" s="132">
        <v>1</v>
      </c>
      <c r="O264" s="132">
        <v>1</v>
      </c>
      <c r="P264" s="132">
        <v>1</v>
      </c>
      <c r="Q264" s="132">
        <v>1</v>
      </c>
      <c r="CX264" s="126"/>
      <c r="CY264" s="126"/>
      <c r="CZ264" s="13"/>
      <c r="DA264" s="13"/>
      <c r="DB264" s="13"/>
      <c r="DC264" s="13"/>
      <c r="DD264" s="13"/>
    </row>
    <row r="265" spans="1:108" ht="14.25" thickBot="1">
      <c r="A265" s="127">
        <v>1117</v>
      </c>
      <c r="B265" s="127" t="s">
        <v>2900</v>
      </c>
      <c r="C265" s="127">
        <v>1117</v>
      </c>
      <c r="D265" s="128" t="s">
        <v>3494</v>
      </c>
      <c r="E265" s="128" t="s">
        <v>3407</v>
      </c>
      <c r="F265" s="129" t="s">
        <v>77</v>
      </c>
      <c r="G265" s="133" t="s">
        <v>104</v>
      </c>
      <c r="H265" s="134" t="s">
        <v>3707</v>
      </c>
      <c r="I265" s="134" t="s">
        <v>399</v>
      </c>
      <c r="J265" s="132">
        <v>1</v>
      </c>
      <c r="K265" s="132">
        <v>1</v>
      </c>
      <c r="L265" s="132">
        <v>0</v>
      </c>
      <c r="M265" s="132">
        <v>1</v>
      </c>
      <c r="N265" s="132">
        <v>1</v>
      </c>
      <c r="O265" s="132">
        <v>1</v>
      </c>
      <c r="P265" s="132">
        <v>1</v>
      </c>
      <c r="Q265" s="132">
        <v>1</v>
      </c>
      <c r="CX265" s="126"/>
      <c r="CY265" s="126"/>
      <c r="CZ265" s="13"/>
      <c r="DA265" s="13"/>
      <c r="DB265" s="13"/>
      <c r="DC265" s="13"/>
      <c r="DD265" s="13"/>
    </row>
    <row r="266" spans="1:108" ht="14.25" thickBot="1">
      <c r="A266" s="127">
        <v>1118</v>
      </c>
      <c r="B266" s="127" t="s">
        <v>2935</v>
      </c>
      <c r="C266" s="127">
        <v>1118</v>
      </c>
      <c r="D266" s="128" t="s">
        <v>3494</v>
      </c>
      <c r="E266" s="128" t="s">
        <v>3407</v>
      </c>
      <c r="F266" s="129" t="s">
        <v>77</v>
      </c>
      <c r="G266" s="133" t="s">
        <v>104</v>
      </c>
      <c r="H266" s="134" t="s">
        <v>3707</v>
      </c>
      <c r="I266" s="134" t="s">
        <v>400</v>
      </c>
      <c r="J266" s="132">
        <v>1</v>
      </c>
      <c r="K266" s="132">
        <v>1</v>
      </c>
      <c r="L266" s="132">
        <v>0</v>
      </c>
      <c r="M266" s="132">
        <v>1</v>
      </c>
      <c r="N266" s="132">
        <v>1</v>
      </c>
      <c r="O266" s="132">
        <v>1</v>
      </c>
      <c r="P266" s="132">
        <v>1</v>
      </c>
      <c r="Q266" s="132">
        <v>1</v>
      </c>
      <c r="CX266" s="126"/>
      <c r="CY266" s="126"/>
      <c r="CZ266" s="13"/>
      <c r="DA266" s="13"/>
      <c r="DB266" s="13"/>
      <c r="DC266" s="13"/>
      <c r="DD266" s="13"/>
    </row>
    <row r="267" spans="1:108" ht="14.25" thickBot="1">
      <c r="A267" s="127">
        <v>1119</v>
      </c>
      <c r="B267" s="127" t="s">
        <v>2956</v>
      </c>
      <c r="C267" s="127">
        <v>1119</v>
      </c>
      <c r="D267" s="128" t="s">
        <v>3494</v>
      </c>
      <c r="E267" s="128" t="s">
        <v>3407</v>
      </c>
      <c r="F267" s="129" t="s">
        <v>77</v>
      </c>
      <c r="G267" s="133" t="s">
        <v>104</v>
      </c>
      <c r="H267" s="134" t="s">
        <v>3707</v>
      </c>
      <c r="I267" s="134" t="s">
        <v>401</v>
      </c>
      <c r="J267" s="132">
        <v>1</v>
      </c>
      <c r="K267" s="132">
        <v>1</v>
      </c>
      <c r="L267" s="132">
        <v>0</v>
      </c>
      <c r="M267" s="132">
        <v>1</v>
      </c>
      <c r="N267" s="132">
        <v>1</v>
      </c>
      <c r="O267" s="132">
        <v>1</v>
      </c>
      <c r="P267" s="132">
        <v>1</v>
      </c>
      <c r="Q267" s="132">
        <v>1</v>
      </c>
      <c r="CX267" s="126"/>
      <c r="CY267" s="126"/>
      <c r="CZ267" s="13"/>
      <c r="DA267" s="13"/>
      <c r="DB267" s="13"/>
      <c r="DC267" s="13"/>
      <c r="DD267" s="13"/>
    </row>
    <row r="268" spans="1:108" ht="14.25" thickBot="1">
      <c r="A268" s="127">
        <v>1121</v>
      </c>
      <c r="B268" s="127" t="s">
        <v>3158</v>
      </c>
      <c r="C268" s="127">
        <v>1121</v>
      </c>
      <c r="D268" s="128" t="s">
        <v>3494</v>
      </c>
      <c r="E268" s="128" t="s">
        <v>3407</v>
      </c>
      <c r="F268" s="129" t="s">
        <v>77</v>
      </c>
      <c r="G268" s="133" t="s">
        <v>104</v>
      </c>
      <c r="H268" s="134" t="s">
        <v>3708</v>
      </c>
      <c r="I268" s="134" t="s">
        <v>402</v>
      </c>
      <c r="J268" s="132">
        <v>1</v>
      </c>
      <c r="K268" s="132">
        <v>1</v>
      </c>
      <c r="L268" s="132">
        <v>0</v>
      </c>
      <c r="M268" s="132">
        <v>1</v>
      </c>
      <c r="N268" s="132">
        <v>1</v>
      </c>
      <c r="O268" s="132">
        <v>1</v>
      </c>
      <c r="P268" s="132">
        <v>1</v>
      </c>
      <c r="Q268" s="132">
        <v>1</v>
      </c>
      <c r="CX268" s="126"/>
      <c r="CY268" s="126"/>
      <c r="CZ268" s="13"/>
      <c r="DA268" s="13"/>
      <c r="DB268" s="13"/>
      <c r="DC268" s="13"/>
      <c r="DD268" s="13"/>
    </row>
    <row r="269" spans="1:108" ht="14.25" thickBot="1">
      <c r="A269" s="127">
        <v>1122</v>
      </c>
      <c r="B269" s="127" t="s">
        <v>2214</v>
      </c>
      <c r="C269" s="127">
        <v>1122</v>
      </c>
      <c r="D269" s="128" t="s">
        <v>3494</v>
      </c>
      <c r="E269" s="128" t="s">
        <v>3407</v>
      </c>
      <c r="F269" s="129" t="s">
        <v>77</v>
      </c>
      <c r="G269" s="133" t="s">
        <v>104</v>
      </c>
      <c r="H269" s="134" t="s">
        <v>3708</v>
      </c>
      <c r="I269" s="134" t="s">
        <v>403</v>
      </c>
      <c r="J269" s="132">
        <v>1</v>
      </c>
      <c r="K269" s="132">
        <v>1</v>
      </c>
      <c r="L269" s="132">
        <v>0</v>
      </c>
      <c r="M269" s="132">
        <v>1</v>
      </c>
      <c r="N269" s="132">
        <v>1</v>
      </c>
      <c r="O269" s="132">
        <v>1</v>
      </c>
      <c r="P269" s="132">
        <v>1</v>
      </c>
      <c r="Q269" s="132">
        <v>1</v>
      </c>
      <c r="CX269" s="126"/>
      <c r="CY269" s="126"/>
      <c r="CZ269" s="13"/>
      <c r="DA269" s="13"/>
      <c r="DB269" s="13"/>
      <c r="DC269" s="13"/>
      <c r="DD269" s="13"/>
    </row>
    <row r="270" spans="1:108" ht="14.25" thickBot="1">
      <c r="A270" s="127">
        <v>1123</v>
      </c>
      <c r="B270" s="127" t="s">
        <v>2481</v>
      </c>
      <c r="C270" s="127">
        <v>1123</v>
      </c>
      <c r="D270" s="128" t="s">
        <v>3494</v>
      </c>
      <c r="E270" s="128" t="s">
        <v>3407</v>
      </c>
      <c r="F270" s="129" t="s">
        <v>77</v>
      </c>
      <c r="G270" s="133" t="s">
        <v>104</v>
      </c>
      <c r="H270" s="134" t="s">
        <v>3708</v>
      </c>
      <c r="I270" s="134" t="s">
        <v>404</v>
      </c>
      <c r="J270" s="132">
        <v>1</v>
      </c>
      <c r="K270" s="132">
        <v>1</v>
      </c>
      <c r="L270" s="132">
        <v>0</v>
      </c>
      <c r="M270" s="132">
        <v>1</v>
      </c>
      <c r="N270" s="132">
        <v>1</v>
      </c>
      <c r="O270" s="132">
        <v>1</v>
      </c>
      <c r="P270" s="132">
        <v>1</v>
      </c>
      <c r="Q270" s="132">
        <v>1</v>
      </c>
      <c r="CX270" s="126"/>
      <c r="CY270" s="126"/>
      <c r="CZ270" s="13"/>
      <c r="DA270" s="13"/>
      <c r="DB270" s="13"/>
      <c r="DC270" s="13"/>
      <c r="DD270" s="13"/>
    </row>
    <row r="271" spans="1:108" ht="14.25" thickBot="1">
      <c r="A271" s="127">
        <v>1124</v>
      </c>
      <c r="B271" s="127" t="s">
        <v>2656</v>
      </c>
      <c r="C271" s="127">
        <v>1124</v>
      </c>
      <c r="D271" s="128" t="s">
        <v>3494</v>
      </c>
      <c r="E271" s="128" t="s">
        <v>3407</v>
      </c>
      <c r="F271" s="129" t="s">
        <v>77</v>
      </c>
      <c r="G271" s="133" t="s">
        <v>104</v>
      </c>
      <c r="H271" s="134" t="s">
        <v>3708</v>
      </c>
      <c r="I271" s="134" t="s">
        <v>405</v>
      </c>
      <c r="J271" s="132">
        <v>1</v>
      </c>
      <c r="K271" s="132">
        <v>1</v>
      </c>
      <c r="L271" s="132">
        <v>0</v>
      </c>
      <c r="M271" s="132">
        <v>1</v>
      </c>
      <c r="N271" s="132">
        <v>1</v>
      </c>
      <c r="O271" s="132">
        <v>1</v>
      </c>
      <c r="P271" s="132">
        <v>1</v>
      </c>
      <c r="Q271" s="132">
        <v>1</v>
      </c>
      <c r="CX271" s="126"/>
      <c r="CY271" s="126"/>
      <c r="CZ271" s="13"/>
      <c r="DA271" s="13"/>
      <c r="DB271" s="13"/>
      <c r="DC271" s="13"/>
      <c r="DD271" s="13"/>
    </row>
    <row r="272" spans="1:108" ht="14.25" thickBot="1">
      <c r="A272" s="127">
        <v>1125</v>
      </c>
      <c r="B272" s="127" t="s">
        <v>2777</v>
      </c>
      <c r="C272" s="127">
        <v>1125</v>
      </c>
      <c r="D272" s="128" t="s">
        <v>3494</v>
      </c>
      <c r="E272" s="128" t="s">
        <v>3407</v>
      </c>
      <c r="F272" s="129" t="s">
        <v>77</v>
      </c>
      <c r="G272" s="133" t="s">
        <v>104</v>
      </c>
      <c r="H272" s="134" t="s">
        <v>3708</v>
      </c>
      <c r="I272" s="134" t="s">
        <v>406</v>
      </c>
      <c r="J272" s="132">
        <v>1</v>
      </c>
      <c r="K272" s="132">
        <v>1</v>
      </c>
      <c r="L272" s="132">
        <v>0</v>
      </c>
      <c r="M272" s="132">
        <v>1</v>
      </c>
      <c r="N272" s="132">
        <v>1</v>
      </c>
      <c r="O272" s="132">
        <v>1</v>
      </c>
      <c r="P272" s="132">
        <v>1</v>
      </c>
      <c r="Q272" s="132">
        <v>1</v>
      </c>
      <c r="CX272" s="126"/>
      <c r="CY272" s="126"/>
      <c r="CZ272" s="13"/>
      <c r="DA272" s="13"/>
      <c r="DB272" s="13"/>
      <c r="DC272" s="13"/>
      <c r="DD272" s="13"/>
    </row>
    <row r="273" spans="1:108">
      <c r="A273" s="127">
        <v>1129</v>
      </c>
      <c r="B273" s="127" t="s">
        <v>2852</v>
      </c>
      <c r="C273" s="127">
        <v>1129</v>
      </c>
      <c r="D273" s="128" t="s">
        <v>3494</v>
      </c>
      <c r="E273" s="128" t="s">
        <v>3407</v>
      </c>
      <c r="F273" s="137" t="s">
        <v>77</v>
      </c>
      <c r="G273" s="133" t="s">
        <v>104</v>
      </c>
      <c r="H273" s="134" t="s">
        <v>3708</v>
      </c>
      <c r="I273" s="134" t="s">
        <v>407</v>
      </c>
      <c r="J273" s="132">
        <v>1</v>
      </c>
      <c r="K273" s="132">
        <v>1</v>
      </c>
      <c r="L273" s="132">
        <v>0</v>
      </c>
      <c r="M273" s="132">
        <v>1</v>
      </c>
      <c r="N273" s="132">
        <v>1</v>
      </c>
      <c r="O273" s="132">
        <v>1</v>
      </c>
      <c r="P273" s="132">
        <v>1</v>
      </c>
      <c r="Q273" s="132">
        <v>1</v>
      </c>
      <c r="CX273" s="126"/>
      <c r="CY273" s="126"/>
      <c r="CZ273" s="13"/>
      <c r="DA273" s="13"/>
      <c r="DB273" s="13"/>
      <c r="DC273" s="13"/>
      <c r="DD273" s="13"/>
    </row>
    <row r="274" spans="1:108" ht="14.25" thickBot="1">
      <c r="A274" s="127">
        <v>1131</v>
      </c>
      <c r="B274" s="127" t="s">
        <v>3159</v>
      </c>
      <c r="C274" s="127">
        <v>1131</v>
      </c>
      <c r="D274" s="128" t="s">
        <v>3494</v>
      </c>
      <c r="E274" s="128" t="s">
        <v>3407</v>
      </c>
      <c r="F274" s="129" t="s">
        <v>77</v>
      </c>
      <c r="G274" s="135" t="s">
        <v>104</v>
      </c>
      <c r="H274" s="136" t="s">
        <v>3709</v>
      </c>
      <c r="I274" s="136" t="s">
        <v>408</v>
      </c>
      <c r="J274" s="132">
        <v>1</v>
      </c>
      <c r="K274" s="132">
        <v>1</v>
      </c>
      <c r="L274" s="132">
        <v>0</v>
      </c>
      <c r="M274" s="132">
        <v>1</v>
      </c>
      <c r="N274" s="132">
        <v>1</v>
      </c>
      <c r="O274" s="132">
        <v>1</v>
      </c>
      <c r="P274" s="132">
        <v>1</v>
      </c>
      <c r="Q274" s="132">
        <v>1</v>
      </c>
      <c r="CX274" s="126"/>
      <c r="CY274" s="126"/>
      <c r="CZ274" s="13"/>
      <c r="DA274" s="13"/>
      <c r="DB274" s="13"/>
      <c r="DC274" s="13"/>
      <c r="DD274" s="13"/>
    </row>
    <row r="275" spans="1:108" ht="14.25" thickBot="1">
      <c r="A275" s="127">
        <v>1132</v>
      </c>
      <c r="B275" s="127" t="s">
        <v>2215</v>
      </c>
      <c r="C275" s="127">
        <v>1132</v>
      </c>
      <c r="D275" s="128" t="s">
        <v>3494</v>
      </c>
      <c r="E275" s="128" t="s">
        <v>3407</v>
      </c>
      <c r="F275" s="129" t="s">
        <v>77</v>
      </c>
      <c r="G275" s="130" t="s">
        <v>104</v>
      </c>
      <c r="H275" s="131" t="s">
        <v>3709</v>
      </c>
      <c r="I275" s="131" t="s">
        <v>409</v>
      </c>
      <c r="J275" s="132">
        <v>1</v>
      </c>
      <c r="K275" s="132">
        <v>1</v>
      </c>
      <c r="L275" s="132">
        <v>0</v>
      </c>
      <c r="M275" s="132">
        <v>1</v>
      </c>
      <c r="N275" s="132">
        <v>1</v>
      </c>
      <c r="O275" s="132">
        <v>1</v>
      </c>
      <c r="P275" s="132">
        <v>1</v>
      </c>
      <c r="Q275" s="132">
        <v>1</v>
      </c>
      <c r="CX275" s="126"/>
      <c r="CY275" s="126"/>
      <c r="CZ275" s="13"/>
      <c r="DA275" s="13"/>
      <c r="DB275" s="13"/>
      <c r="DC275" s="13"/>
      <c r="DD275" s="13"/>
    </row>
    <row r="276" spans="1:108" ht="14.25" thickBot="1">
      <c r="A276" s="127">
        <v>1133</v>
      </c>
      <c r="B276" s="127" t="s">
        <v>2482</v>
      </c>
      <c r="C276" s="127">
        <v>1133</v>
      </c>
      <c r="D276" s="128" t="s">
        <v>3494</v>
      </c>
      <c r="E276" s="128" t="s">
        <v>3407</v>
      </c>
      <c r="F276" s="129" t="s">
        <v>77</v>
      </c>
      <c r="G276" s="133" t="s">
        <v>104</v>
      </c>
      <c r="H276" s="134" t="s">
        <v>3709</v>
      </c>
      <c r="I276" s="134" t="s">
        <v>410</v>
      </c>
      <c r="J276" s="132">
        <v>1</v>
      </c>
      <c r="K276" s="132">
        <v>1</v>
      </c>
      <c r="L276" s="132">
        <v>0</v>
      </c>
      <c r="M276" s="132">
        <v>1</v>
      </c>
      <c r="N276" s="132">
        <v>1</v>
      </c>
      <c r="O276" s="132">
        <v>1</v>
      </c>
      <c r="P276" s="132">
        <v>1</v>
      </c>
      <c r="Q276" s="132">
        <v>1</v>
      </c>
      <c r="CX276" s="126"/>
      <c r="CY276" s="126"/>
      <c r="CZ276" s="13"/>
      <c r="DA276" s="13"/>
      <c r="DB276" s="13"/>
      <c r="DC276" s="13"/>
      <c r="DD276" s="13"/>
    </row>
    <row r="277" spans="1:108" ht="14.25" thickBot="1">
      <c r="A277" s="127">
        <v>1141</v>
      </c>
      <c r="B277" s="127" t="s">
        <v>3160</v>
      </c>
      <c r="C277" s="127">
        <v>1141</v>
      </c>
      <c r="D277" s="128" t="s">
        <v>3494</v>
      </c>
      <c r="E277" s="128" t="s">
        <v>3407</v>
      </c>
      <c r="F277" s="129" t="s">
        <v>77</v>
      </c>
      <c r="G277" s="133" t="s">
        <v>104</v>
      </c>
      <c r="H277" s="134" t="s">
        <v>3710</v>
      </c>
      <c r="I277" s="134" t="s">
        <v>411</v>
      </c>
      <c r="J277" s="132">
        <v>1</v>
      </c>
      <c r="K277" s="132">
        <v>1</v>
      </c>
      <c r="L277" s="132">
        <v>0</v>
      </c>
      <c r="M277" s="132">
        <v>1</v>
      </c>
      <c r="N277" s="132">
        <v>1</v>
      </c>
      <c r="O277" s="132">
        <v>1</v>
      </c>
      <c r="P277" s="132">
        <v>1</v>
      </c>
      <c r="Q277" s="132">
        <v>1</v>
      </c>
      <c r="CX277" s="126"/>
      <c r="CY277" s="126"/>
      <c r="CZ277" s="13"/>
      <c r="DA277" s="13"/>
      <c r="DB277" s="13"/>
      <c r="DC277" s="13"/>
      <c r="DD277" s="13"/>
    </row>
    <row r="278" spans="1:108" ht="14.25" thickBot="1">
      <c r="A278" s="127">
        <v>1142</v>
      </c>
      <c r="B278" s="127" t="s">
        <v>2216</v>
      </c>
      <c r="C278" s="127">
        <v>1142</v>
      </c>
      <c r="D278" s="128" t="s">
        <v>3494</v>
      </c>
      <c r="E278" s="128" t="s">
        <v>3407</v>
      </c>
      <c r="F278" s="129" t="s">
        <v>77</v>
      </c>
      <c r="G278" s="133" t="s">
        <v>104</v>
      </c>
      <c r="H278" s="134" t="s">
        <v>3710</v>
      </c>
      <c r="I278" s="134" t="s">
        <v>412</v>
      </c>
      <c r="J278" s="132">
        <v>1</v>
      </c>
      <c r="K278" s="132">
        <v>1</v>
      </c>
      <c r="L278" s="132">
        <v>0</v>
      </c>
      <c r="M278" s="132">
        <v>1</v>
      </c>
      <c r="N278" s="132">
        <v>1</v>
      </c>
      <c r="O278" s="132">
        <v>1</v>
      </c>
      <c r="P278" s="132">
        <v>1</v>
      </c>
      <c r="Q278" s="132">
        <v>1</v>
      </c>
      <c r="CX278" s="126"/>
      <c r="CY278" s="126"/>
      <c r="CZ278" s="13"/>
      <c r="DA278" s="13"/>
      <c r="DB278" s="13"/>
      <c r="DC278" s="13"/>
      <c r="DD278" s="13"/>
    </row>
    <row r="279" spans="1:108" ht="14.25" thickBot="1">
      <c r="A279" s="127">
        <v>1143</v>
      </c>
      <c r="B279" s="127" t="s">
        <v>2483</v>
      </c>
      <c r="C279" s="127">
        <v>1143</v>
      </c>
      <c r="D279" s="128" t="s">
        <v>3494</v>
      </c>
      <c r="E279" s="128" t="s">
        <v>3407</v>
      </c>
      <c r="F279" s="129" t="s">
        <v>77</v>
      </c>
      <c r="G279" s="133" t="s">
        <v>104</v>
      </c>
      <c r="H279" s="134" t="s">
        <v>3710</v>
      </c>
      <c r="I279" s="134" t="s">
        <v>413</v>
      </c>
      <c r="J279" s="132">
        <v>1</v>
      </c>
      <c r="K279" s="132">
        <v>1</v>
      </c>
      <c r="L279" s="132">
        <v>0</v>
      </c>
      <c r="M279" s="132">
        <v>1</v>
      </c>
      <c r="N279" s="132">
        <v>1</v>
      </c>
      <c r="O279" s="132">
        <v>1</v>
      </c>
      <c r="P279" s="132">
        <v>1</v>
      </c>
      <c r="Q279" s="132">
        <v>1</v>
      </c>
      <c r="CX279" s="126"/>
      <c r="CY279" s="126"/>
      <c r="CZ279" s="13"/>
      <c r="DA279" s="13"/>
      <c r="DB279" s="13"/>
      <c r="DC279" s="13"/>
      <c r="DD279" s="13"/>
    </row>
    <row r="280" spans="1:108" ht="14.25" thickBot="1">
      <c r="A280" s="127">
        <v>1144</v>
      </c>
      <c r="B280" s="127" t="s">
        <v>2657</v>
      </c>
      <c r="C280" s="127">
        <v>1144</v>
      </c>
      <c r="D280" s="128" t="s">
        <v>3494</v>
      </c>
      <c r="E280" s="128" t="s">
        <v>3407</v>
      </c>
      <c r="F280" s="129" t="s">
        <v>77</v>
      </c>
      <c r="G280" s="133" t="s">
        <v>104</v>
      </c>
      <c r="H280" s="134" t="s">
        <v>3710</v>
      </c>
      <c r="I280" s="134" t="s">
        <v>414</v>
      </c>
      <c r="J280" s="132">
        <v>1</v>
      </c>
      <c r="K280" s="132">
        <v>1</v>
      </c>
      <c r="L280" s="132">
        <v>0</v>
      </c>
      <c r="M280" s="132">
        <v>1</v>
      </c>
      <c r="N280" s="132">
        <v>1</v>
      </c>
      <c r="O280" s="132">
        <v>1</v>
      </c>
      <c r="P280" s="132">
        <v>1</v>
      </c>
      <c r="Q280" s="132">
        <v>1</v>
      </c>
      <c r="CX280" s="126"/>
      <c r="CY280" s="126"/>
      <c r="CZ280" s="13"/>
      <c r="DA280" s="13"/>
      <c r="DB280" s="13"/>
      <c r="DC280" s="13"/>
      <c r="DD280" s="13"/>
    </row>
    <row r="281" spans="1:108" ht="14.25" thickBot="1">
      <c r="A281" s="127">
        <v>1145</v>
      </c>
      <c r="B281" s="127" t="s">
        <v>2778</v>
      </c>
      <c r="C281" s="127">
        <v>1145</v>
      </c>
      <c r="D281" s="128" t="s">
        <v>3494</v>
      </c>
      <c r="E281" s="128" t="s">
        <v>3407</v>
      </c>
      <c r="F281" s="129" t="s">
        <v>77</v>
      </c>
      <c r="G281" s="133" t="s">
        <v>104</v>
      </c>
      <c r="H281" s="134" t="s">
        <v>3710</v>
      </c>
      <c r="I281" s="134" t="s">
        <v>415</v>
      </c>
      <c r="J281" s="132">
        <v>1</v>
      </c>
      <c r="K281" s="132">
        <v>1</v>
      </c>
      <c r="L281" s="132">
        <v>0</v>
      </c>
      <c r="M281" s="132">
        <v>1</v>
      </c>
      <c r="N281" s="132">
        <v>1</v>
      </c>
      <c r="O281" s="132">
        <v>1</v>
      </c>
      <c r="P281" s="132">
        <v>1</v>
      </c>
      <c r="Q281" s="132">
        <v>1</v>
      </c>
      <c r="CX281" s="126"/>
      <c r="CY281" s="126"/>
      <c r="CZ281" s="13"/>
      <c r="DA281" s="13"/>
      <c r="DB281" s="13"/>
      <c r="DC281" s="13"/>
      <c r="DD281" s="13"/>
    </row>
    <row r="282" spans="1:108" ht="14.25" thickBot="1">
      <c r="A282" s="127">
        <v>1146</v>
      </c>
      <c r="B282" s="127" t="s">
        <v>2853</v>
      </c>
      <c r="C282" s="127">
        <v>1146</v>
      </c>
      <c r="D282" s="128" t="s">
        <v>3494</v>
      </c>
      <c r="E282" s="128" t="s">
        <v>3407</v>
      </c>
      <c r="F282" s="129" t="s">
        <v>77</v>
      </c>
      <c r="G282" s="133" t="s">
        <v>104</v>
      </c>
      <c r="H282" s="134" t="s">
        <v>3710</v>
      </c>
      <c r="I282" s="134" t="s">
        <v>416</v>
      </c>
      <c r="J282" s="132">
        <v>1</v>
      </c>
      <c r="K282" s="132">
        <v>1</v>
      </c>
      <c r="L282" s="132">
        <v>0</v>
      </c>
      <c r="M282" s="132">
        <v>1</v>
      </c>
      <c r="N282" s="132">
        <v>1</v>
      </c>
      <c r="O282" s="132">
        <v>1</v>
      </c>
      <c r="P282" s="132">
        <v>1</v>
      </c>
      <c r="Q282" s="132">
        <v>1</v>
      </c>
      <c r="CX282" s="126"/>
      <c r="CY282" s="126"/>
      <c r="CZ282" s="13"/>
      <c r="DA282" s="13"/>
      <c r="DB282" s="13"/>
      <c r="DC282" s="13"/>
      <c r="DD282" s="13"/>
    </row>
    <row r="283" spans="1:108" ht="14.25" thickBot="1">
      <c r="A283" s="127">
        <v>1147</v>
      </c>
      <c r="B283" s="127" t="s">
        <v>2901</v>
      </c>
      <c r="C283" s="127">
        <v>1147</v>
      </c>
      <c r="D283" s="128" t="s">
        <v>3494</v>
      </c>
      <c r="E283" s="128" t="s">
        <v>3407</v>
      </c>
      <c r="F283" s="129" t="s">
        <v>77</v>
      </c>
      <c r="G283" s="133" t="s">
        <v>104</v>
      </c>
      <c r="H283" s="134" t="s">
        <v>3710</v>
      </c>
      <c r="I283" s="134" t="s">
        <v>417</v>
      </c>
      <c r="J283" s="132">
        <v>1</v>
      </c>
      <c r="K283" s="132">
        <v>1</v>
      </c>
      <c r="L283" s="132">
        <v>0</v>
      </c>
      <c r="M283" s="132">
        <v>1</v>
      </c>
      <c r="N283" s="132">
        <v>1</v>
      </c>
      <c r="O283" s="132">
        <v>1</v>
      </c>
      <c r="P283" s="132">
        <v>1</v>
      </c>
      <c r="Q283" s="132">
        <v>1</v>
      </c>
      <c r="CX283" s="126"/>
      <c r="CY283" s="126"/>
      <c r="CZ283" s="13"/>
      <c r="DA283" s="13"/>
      <c r="DB283" s="13"/>
      <c r="DC283" s="13"/>
      <c r="DD283" s="13"/>
    </row>
    <row r="284" spans="1:108" ht="14.25" thickBot="1">
      <c r="A284" s="127">
        <v>1148</v>
      </c>
      <c r="B284" s="127" t="s">
        <v>2936</v>
      </c>
      <c r="C284" s="127">
        <v>1148</v>
      </c>
      <c r="D284" s="128" t="s">
        <v>3494</v>
      </c>
      <c r="E284" s="128" t="s">
        <v>3407</v>
      </c>
      <c r="F284" s="129" t="s">
        <v>77</v>
      </c>
      <c r="G284" s="133" t="s">
        <v>104</v>
      </c>
      <c r="H284" s="134" t="s">
        <v>3710</v>
      </c>
      <c r="I284" s="134" t="s">
        <v>418</v>
      </c>
      <c r="J284" s="132">
        <v>1</v>
      </c>
      <c r="K284" s="132">
        <v>1</v>
      </c>
      <c r="L284" s="132">
        <v>0</v>
      </c>
      <c r="M284" s="132">
        <v>1</v>
      </c>
      <c r="N284" s="132">
        <v>1</v>
      </c>
      <c r="O284" s="132">
        <v>1</v>
      </c>
      <c r="P284" s="132">
        <v>1</v>
      </c>
      <c r="Q284" s="132">
        <v>1</v>
      </c>
      <c r="CX284" s="126"/>
      <c r="CY284" s="126"/>
      <c r="CZ284" s="13"/>
      <c r="DA284" s="13"/>
      <c r="DB284" s="13"/>
      <c r="DC284" s="13"/>
      <c r="DD284" s="13"/>
    </row>
    <row r="285" spans="1:108" ht="14.25" thickBot="1">
      <c r="A285" s="127">
        <v>1151</v>
      </c>
      <c r="B285" s="127" t="s">
        <v>3161</v>
      </c>
      <c r="C285" s="127">
        <v>1151</v>
      </c>
      <c r="D285" s="128" t="s">
        <v>3494</v>
      </c>
      <c r="E285" s="128" t="s">
        <v>3407</v>
      </c>
      <c r="F285" s="129" t="s">
        <v>77</v>
      </c>
      <c r="G285" s="133" t="s">
        <v>104</v>
      </c>
      <c r="H285" s="134" t="s">
        <v>3711</v>
      </c>
      <c r="I285" s="134" t="s">
        <v>419</v>
      </c>
      <c r="J285" s="132">
        <v>1</v>
      </c>
      <c r="K285" s="132">
        <v>1</v>
      </c>
      <c r="L285" s="132">
        <v>0</v>
      </c>
      <c r="M285" s="132">
        <v>1</v>
      </c>
      <c r="N285" s="132">
        <v>1</v>
      </c>
      <c r="O285" s="132">
        <v>1</v>
      </c>
      <c r="P285" s="132">
        <v>1</v>
      </c>
      <c r="Q285" s="132">
        <v>1</v>
      </c>
      <c r="CX285" s="126"/>
      <c r="CY285" s="126"/>
      <c r="CZ285" s="13"/>
      <c r="DA285" s="13"/>
      <c r="DB285" s="13"/>
      <c r="DC285" s="13"/>
      <c r="DD285" s="13"/>
    </row>
    <row r="286" spans="1:108" ht="14.25" thickBot="1">
      <c r="A286" s="127">
        <v>1152</v>
      </c>
      <c r="B286" s="127" t="s">
        <v>2217</v>
      </c>
      <c r="C286" s="127">
        <v>1152</v>
      </c>
      <c r="D286" s="128" t="s">
        <v>3494</v>
      </c>
      <c r="E286" s="128" t="s">
        <v>3407</v>
      </c>
      <c r="F286" s="129" t="s">
        <v>77</v>
      </c>
      <c r="G286" s="133" t="s">
        <v>104</v>
      </c>
      <c r="H286" s="134" t="s">
        <v>3711</v>
      </c>
      <c r="I286" s="134" t="s">
        <v>420</v>
      </c>
      <c r="J286" s="132">
        <v>1</v>
      </c>
      <c r="K286" s="132">
        <v>1</v>
      </c>
      <c r="L286" s="132">
        <v>0</v>
      </c>
      <c r="M286" s="132">
        <v>1</v>
      </c>
      <c r="N286" s="132">
        <v>1</v>
      </c>
      <c r="O286" s="132">
        <v>1</v>
      </c>
      <c r="P286" s="132">
        <v>1</v>
      </c>
      <c r="Q286" s="132">
        <v>1</v>
      </c>
      <c r="CX286" s="126"/>
      <c r="CY286" s="126"/>
      <c r="CZ286" s="13"/>
      <c r="DA286" s="13"/>
      <c r="DB286" s="13"/>
      <c r="DC286" s="13"/>
      <c r="DD286" s="13"/>
    </row>
    <row r="287" spans="1:108" ht="14.25" thickBot="1">
      <c r="A287" s="127">
        <v>1153</v>
      </c>
      <c r="B287" s="127" t="s">
        <v>2484</v>
      </c>
      <c r="C287" s="127">
        <v>1153</v>
      </c>
      <c r="D287" s="128" t="s">
        <v>3494</v>
      </c>
      <c r="E287" s="128" t="s">
        <v>3407</v>
      </c>
      <c r="F287" s="129" t="s">
        <v>77</v>
      </c>
      <c r="G287" s="133" t="s">
        <v>104</v>
      </c>
      <c r="H287" s="134" t="s">
        <v>3711</v>
      </c>
      <c r="I287" s="134" t="s">
        <v>421</v>
      </c>
      <c r="J287" s="132">
        <v>1</v>
      </c>
      <c r="K287" s="132">
        <v>1</v>
      </c>
      <c r="L287" s="132">
        <v>0</v>
      </c>
      <c r="M287" s="132">
        <v>1</v>
      </c>
      <c r="N287" s="132">
        <v>1</v>
      </c>
      <c r="O287" s="132">
        <v>1</v>
      </c>
      <c r="P287" s="132">
        <v>1</v>
      </c>
      <c r="Q287" s="132">
        <v>1</v>
      </c>
      <c r="CX287" s="126"/>
      <c r="CY287" s="126"/>
      <c r="CZ287" s="13"/>
      <c r="DA287" s="13"/>
      <c r="DB287" s="13"/>
      <c r="DC287" s="13"/>
      <c r="DD287" s="13"/>
    </row>
    <row r="288" spans="1:108" ht="14.25" thickBot="1">
      <c r="A288" s="127">
        <v>1154</v>
      </c>
      <c r="B288" s="127" t="s">
        <v>2658</v>
      </c>
      <c r="C288" s="127">
        <v>1154</v>
      </c>
      <c r="D288" s="128" t="s">
        <v>3494</v>
      </c>
      <c r="E288" s="128" t="s">
        <v>3407</v>
      </c>
      <c r="F288" s="129" t="s">
        <v>77</v>
      </c>
      <c r="G288" s="133" t="s">
        <v>104</v>
      </c>
      <c r="H288" s="134" t="s">
        <v>3711</v>
      </c>
      <c r="I288" s="134" t="s">
        <v>422</v>
      </c>
      <c r="J288" s="132">
        <v>1</v>
      </c>
      <c r="K288" s="132">
        <v>1</v>
      </c>
      <c r="L288" s="132">
        <v>0</v>
      </c>
      <c r="M288" s="132">
        <v>1</v>
      </c>
      <c r="N288" s="132">
        <v>1</v>
      </c>
      <c r="O288" s="132">
        <v>1</v>
      </c>
      <c r="P288" s="132">
        <v>1</v>
      </c>
      <c r="Q288" s="132">
        <v>1</v>
      </c>
      <c r="CX288" s="126"/>
      <c r="CY288" s="126"/>
      <c r="CZ288" s="13"/>
      <c r="DA288" s="13"/>
      <c r="DB288" s="13"/>
      <c r="DC288" s="13"/>
      <c r="DD288" s="13"/>
    </row>
    <row r="289" spans="1:108" ht="14.25" thickBot="1">
      <c r="A289" s="127">
        <v>1155</v>
      </c>
      <c r="B289" s="127" t="s">
        <v>2779</v>
      </c>
      <c r="C289" s="127">
        <v>1155</v>
      </c>
      <c r="D289" s="128" t="s">
        <v>3494</v>
      </c>
      <c r="E289" s="128" t="s">
        <v>3407</v>
      </c>
      <c r="F289" s="129" t="s">
        <v>77</v>
      </c>
      <c r="G289" s="133" t="s">
        <v>104</v>
      </c>
      <c r="H289" s="134" t="s">
        <v>3711</v>
      </c>
      <c r="I289" s="134" t="s">
        <v>423</v>
      </c>
      <c r="J289" s="132">
        <v>1</v>
      </c>
      <c r="K289" s="132">
        <v>1</v>
      </c>
      <c r="L289" s="132">
        <v>0</v>
      </c>
      <c r="M289" s="132">
        <v>1</v>
      </c>
      <c r="N289" s="132">
        <v>1</v>
      </c>
      <c r="O289" s="132">
        <v>1</v>
      </c>
      <c r="P289" s="132">
        <v>1</v>
      </c>
      <c r="Q289" s="132">
        <v>1</v>
      </c>
      <c r="CX289" s="126"/>
      <c r="CY289" s="126"/>
      <c r="CZ289" s="13"/>
      <c r="DA289" s="13"/>
      <c r="DB289" s="13"/>
      <c r="DC289" s="13"/>
      <c r="DD289" s="13"/>
    </row>
    <row r="290" spans="1:108" ht="14.25" thickBot="1">
      <c r="A290" s="127">
        <v>1156</v>
      </c>
      <c r="B290" s="127" t="s">
        <v>2854</v>
      </c>
      <c r="C290" s="127">
        <v>1156</v>
      </c>
      <c r="D290" s="128" t="s">
        <v>3494</v>
      </c>
      <c r="E290" s="128" t="s">
        <v>3407</v>
      </c>
      <c r="F290" s="129" t="s">
        <v>77</v>
      </c>
      <c r="G290" s="133" t="s">
        <v>104</v>
      </c>
      <c r="H290" s="134" t="s">
        <v>3711</v>
      </c>
      <c r="I290" s="134" t="s">
        <v>424</v>
      </c>
      <c r="J290" s="132">
        <v>1</v>
      </c>
      <c r="K290" s="132">
        <v>1</v>
      </c>
      <c r="L290" s="132">
        <v>0</v>
      </c>
      <c r="M290" s="132">
        <v>1</v>
      </c>
      <c r="N290" s="132">
        <v>1</v>
      </c>
      <c r="O290" s="132">
        <v>1</v>
      </c>
      <c r="P290" s="132">
        <v>1</v>
      </c>
      <c r="Q290" s="132">
        <v>1</v>
      </c>
      <c r="CX290" s="126"/>
      <c r="CY290" s="126"/>
      <c r="CZ290" s="13"/>
      <c r="DA290" s="13"/>
      <c r="DB290" s="13"/>
      <c r="DC290" s="13"/>
      <c r="DD290" s="13"/>
    </row>
    <row r="291" spans="1:108" ht="14.25" thickBot="1">
      <c r="A291" s="127">
        <v>1157</v>
      </c>
      <c r="B291" s="127" t="s">
        <v>2902</v>
      </c>
      <c r="C291" s="127">
        <v>1157</v>
      </c>
      <c r="D291" s="128" t="s">
        <v>3494</v>
      </c>
      <c r="E291" s="128" t="s">
        <v>3407</v>
      </c>
      <c r="F291" s="129" t="s">
        <v>77</v>
      </c>
      <c r="G291" s="133" t="s">
        <v>104</v>
      </c>
      <c r="H291" s="134" t="s">
        <v>3711</v>
      </c>
      <c r="I291" s="134" t="s">
        <v>425</v>
      </c>
      <c r="J291" s="132">
        <v>1</v>
      </c>
      <c r="K291" s="132">
        <v>1</v>
      </c>
      <c r="L291" s="132">
        <v>0</v>
      </c>
      <c r="M291" s="132">
        <v>1</v>
      </c>
      <c r="N291" s="132">
        <v>1</v>
      </c>
      <c r="O291" s="132">
        <v>1</v>
      </c>
      <c r="P291" s="132">
        <v>1</v>
      </c>
      <c r="Q291" s="132">
        <v>1</v>
      </c>
      <c r="CX291" s="126"/>
      <c r="CY291" s="126"/>
      <c r="CZ291" s="13"/>
      <c r="DA291" s="13"/>
      <c r="DB291" s="13"/>
      <c r="DC291" s="13"/>
      <c r="DD291" s="13"/>
    </row>
    <row r="292" spans="1:108" ht="14.25" thickBot="1">
      <c r="A292" s="127">
        <v>1158</v>
      </c>
      <c r="B292" s="127" t="s">
        <v>2937</v>
      </c>
      <c r="C292" s="127">
        <v>1158</v>
      </c>
      <c r="D292" s="128" t="s">
        <v>3494</v>
      </c>
      <c r="E292" s="128" t="s">
        <v>3407</v>
      </c>
      <c r="F292" s="129" t="s">
        <v>77</v>
      </c>
      <c r="G292" s="133" t="s">
        <v>104</v>
      </c>
      <c r="H292" s="134" t="s">
        <v>3711</v>
      </c>
      <c r="I292" s="134" t="s">
        <v>426</v>
      </c>
      <c r="J292" s="132">
        <v>1</v>
      </c>
      <c r="K292" s="132">
        <v>1</v>
      </c>
      <c r="L292" s="132">
        <v>0</v>
      </c>
      <c r="M292" s="132">
        <v>1</v>
      </c>
      <c r="N292" s="132">
        <v>1</v>
      </c>
      <c r="O292" s="132">
        <v>1</v>
      </c>
      <c r="P292" s="132">
        <v>1</v>
      </c>
      <c r="Q292" s="132">
        <v>1</v>
      </c>
      <c r="CX292" s="126"/>
      <c r="CY292" s="126"/>
      <c r="CZ292" s="13"/>
      <c r="DA292" s="13"/>
      <c r="DB292" s="13"/>
      <c r="DC292" s="13"/>
      <c r="DD292" s="13"/>
    </row>
    <row r="293" spans="1:108" ht="14.25" thickBot="1">
      <c r="A293" s="127">
        <v>1159</v>
      </c>
      <c r="B293" s="127" t="s">
        <v>2957</v>
      </c>
      <c r="C293" s="127">
        <v>1159</v>
      </c>
      <c r="D293" s="128" t="s">
        <v>3494</v>
      </c>
      <c r="E293" s="128" t="s">
        <v>3407</v>
      </c>
      <c r="F293" s="129" t="s">
        <v>77</v>
      </c>
      <c r="G293" s="133" t="s">
        <v>104</v>
      </c>
      <c r="H293" s="134" t="s">
        <v>3711</v>
      </c>
      <c r="I293" s="134" t="s">
        <v>427</v>
      </c>
      <c r="J293" s="132">
        <v>1</v>
      </c>
      <c r="K293" s="132">
        <v>1</v>
      </c>
      <c r="L293" s="132">
        <v>0</v>
      </c>
      <c r="M293" s="132">
        <v>1</v>
      </c>
      <c r="N293" s="132">
        <v>1</v>
      </c>
      <c r="O293" s="132">
        <v>1</v>
      </c>
      <c r="P293" s="132">
        <v>1</v>
      </c>
      <c r="Q293" s="132">
        <v>1</v>
      </c>
      <c r="CX293" s="126"/>
      <c r="CY293" s="126"/>
      <c r="CZ293" s="13"/>
      <c r="DA293" s="13"/>
      <c r="DB293" s="13"/>
      <c r="DC293" s="13"/>
      <c r="DD293" s="13"/>
    </row>
    <row r="294" spans="1:108" ht="14.25" thickBot="1">
      <c r="A294" s="127">
        <v>1161</v>
      </c>
      <c r="B294" s="127" t="s">
        <v>3162</v>
      </c>
      <c r="C294" s="127">
        <v>1161</v>
      </c>
      <c r="D294" s="128" t="s">
        <v>3494</v>
      </c>
      <c r="E294" s="128" t="s">
        <v>3407</v>
      </c>
      <c r="F294" s="129" t="s">
        <v>77</v>
      </c>
      <c r="G294" s="133" t="s">
        <v>104</v>
      </c>
      <c r="H294" s="134" t="s">
        <v>3712</v>
      </c>
      <c r="I294" s="134" t="s">
        <v>428</v>
      </c>
      <c r="J294" s="132">
        <v>1</v>
      </c>
      <c r="K294" s="132">
        <v>1</v>
      </c>
      <c r="L294" s="132">
        <v>0</v>
      </c>
      <c r="M294" s="132">
        <v>1</v>
      </c>
      <c r="N294" s="132">
        <v>1</v>
      </c>
      <c r="O294" s="132">
        <v>1</v>
      </c>
      <c r="P294" s="132">
        <v>1</v>
      </c>
      <c r="Q294" s="132">
        <v>1</v>
      </c>
      <c r="CX294" s="126"/>
      <c r="CY294" s="126"/>
      <c r="CZ294" s="13"/>
      <c r="DA294" s="13"/>
      <c r="DB294" s="13"/>
      <c r="DC294" s="13"/>
      <c r="DD294" s="13"/>
    </row>
    <row r="295" spans="1:108" ht="14.25" thickBot="1">
      <c r="A295" s="127">
        <v>1162</v>
      </c>
      <c r="B295" s="127" t="s">
        <v>2218</v>
      </c>
      <c r="C295" s="127">
        <v>1162</v>
      </c>
      <c r="D295" s="128" t="s">
        <v>3494</v>
      </c>
      <c r="E295" s="128" t="s">
        <v>3407</v>
      </c>
      <c r="F295" s="129" t="s">
        <v>77</v>
      </c>
      <c r="G295" s="133" t="s">
        <v>104</v>
      </c>
      <c r="H295" s="134" t="s">
        <v>3712</v>
      </c>
      <c r="I295" s="134" t="s">
        <v>429</v>
      </c>
      <c r="J295" s="132">
        <v>1</v>
      </c>
      <c r="K295" s="132">
        <v>1</v>
      </c>
      <c r="L295" s="132">
        <v>0</v>
      </c>
      <c r="M295" s="132">
        <v>1</v>
      </c>
      <c r="N295" s="132">
        <v>1</v>
      </c>
      <c r="O295" s="132">
        <v>1</v>
      </c>
      <c r="P295" s="132">
        <v>1</v>
      </c>
      <c r="Q295" s="132">
        <v>1</v>
      </c>
      <c r="CX295" s="126"/>
      <c r="CY295" s="126"/>
      <c r="CZ295" s="13"/>
      <c r="DA295" s="13"/>
      <c r="DB295" s="13"/>
      <c r="DC295" s="13"/>
      <c r="DD295" s="13"/>
    </row>
    <row r="296" spans="1:108" ht="14.25" thickBot="1">
      <c r="A296" s="127">
        <v>1163</v>
      </c>
      <c r="B296" s="127" t="s">
        <v>2485</v>
      </c>
      <c r="C296" s="127">
        <v>1163</v>
      </c>
      <c r="D296" s="128" t="s">
        <v>3494</v>
      </c>
      <c r="E296" s="128" t="s">
        <v>3407</v>
      </c>
      <c r="F296" s="129" t="s">
        <v>77</v>
      </c>
      <c r="G296" s="133" t="s">
        <v>104</v>
      </c>
      <c r="H296" s="134" t="s">
        <v>3712</v>
      </c>
      <c r="I296" s="134" t="s">
        <v>430</v>
      </c>
      <c r="J296" s="132">
        <v>1</v>
      </c>
      <c r="K296" s="132">
        <v>1</v>
      </c>
      <c r="L296" s="132">
        <v>0</v>
      </c>
      <c r="M296" s="132">
        <v>1</v>
      </c>
      <c r="N296" s="132">
        <v>1</v>
      </c>
      <c r="O296" s="132">
        <v>1</v>
      </c>
      <c r="P296" s="132">
        <v>1</v>
      </c>
      <c r="Q296" s="132">
        <v>1</v>
      </c>
      <c r="CX296" s="126"/>
      <c r="CY296" s="126"/>
      <c r="CZ296" s="13"/>
      <c r="DA296" s="13"/>
      <c r="DB296" s="13"/>
      <c r="DC296" s="13"/>
      <c r="DD296" s="13"/>
    </row>
    <row r="297" spans="1:108" ht="14.25" thickBot="1">
      <c r="A297" s="127">
        <v>1164</v>
      </c>
      <c r="B297" s="127" t="s">
        <v>4351</v>
      </c>
      <c r="C297" s="127">
        <v>1164</v>
      </c>
      <c r="D297" s="128" t="s">
        <v>3494</v>
      </c>
      <c r="E297" s="128" t="s">
        <v>3407</v>
      </c>
      <c r="F297" s="129" t="s">
        <v>77</v>
      </c>
      <c r="G297" s="133" t="s">
        <v>104</v>
      </c>
      <c r="H297" s="134" t="s">
        <v>3712</v>
      </c>
      <c r="I297" s="134" t="s">
        <v>431</v>
      </c>
      <c r="J297" s="132">
        <v>1</v>
      </c>
      <c r="K297" s="132">
        <v>1</v>
      </c>
      <c r="L297" s="132">
        <v>0</v>
      </c>
      <c r="M297" s="132">
        <v>1</v>
      </c>
      <c r="N297" s="132">
        <v>1</v>
      </c>
      <c r="O297" s="132">
        <v>1</v>
      </c>
      <c r="P297" s="132">
        <v>1</v>
      </c>
      <c r="Q297" s="132">
        <v>1</v>
      </c>
      <c r="CX297" s="126"/>
      <c r="CY297" s="126"/>
      <c r="CZ297" s="13"/>
      <c r="DA297" s="13"/>
      <c r="DB297" s="13"/>
      <c r="DC297" s="13"/>
      <c r="DD297" s="13"/>
    </row>
    <row r="298" spans="1:108" ht="14.25" thickBot="1">
      <c r="A298" s="127">
        <v>1165</v>
      </c>
      <c r="B298" s="127" t="s">
        <v>2780</v>
      </c>
      <c r="C298" s="127">
        <v>1165</v>
      </c>
      <c r="D298" s="128" t="s">
        <v>3494</v>
      </c>
      <c r="E298" s="128" t="s">
        <v>3407</v>
      </c>
      <c r="F298" s="129" t="s">
        <v>77</v>
      </c>
      <c r="G298" s="133" t="s">
        <v>104</v>
      </c>
      <c r="H298" s="134" t="s">
        <v>3712</v>
      </c>
      <c r="I298" s="134" t="s">
        <v>432</v>
      </c>
      <c r="J298" s="132">
        <v>1</v>
      </c>
      <c r="K298" s="132">
        <v>1</v>
      </c>
      <c r="L298" s="132">
        <v>0</v>
      </c>
      <c r="M298" s="132">
        <v>1</v>
      </c>
      <c r="N298" s="132">
        <v>1</v>
      </c>
      <c r="O298" s="132">
        <v>1</v>
      </c>
      <c r="P298" s="132">
        <v>1</v>
      </c>
      <c r="Q298" s="132">
        <v>1</v>
      </c>
      <c r="CX298" s="126"/>
      <c r="CY298" s="126"/>
      <c r="CZ298" s="13"/>
      <c r="DA298" s="13"/>
      <c r="DB298" s="13"/>
      <c r="DC298" s="13"/>
      <c r="DD298" s="13"/>
    </row>
    <row r="299" spans="1:108" ht="14.25" thickBot="1">
      <c r="A299" s="127">
        <v>1166</v>
      </c>
      <c r="B299" s="127" t="s">
        <v>4352</v>
      </c>
      <c r="C299" s="127">
        <v>1166</v>
      </c>
      <c r="D299" s="128" t="s">
        <v>3494</v>
      </c>
      <c r="E299" s="128" t="s">
        <v>3407</v>
      </c>
      <c r="F299" s="129" t="s">
        <v>77</v>
      </c>
      <c r="G299" s="133" t="s">
        <v>104</v>
      </c>
      <c r="H299" s="134" t="s">
        <v>3712</v>
      </c>
      <c r="I299" s="134" t="s">
        <v>433</v>
      </c>
      <c r="J299" s="132">
        <v>1</v>
      </c>
      <c r="K299" s="132">
        <v>1</v>
      </c>
      <c r="L299" s="132">
        <v>0</v>
      </c>
      <c r="M299" s="132">
        <v>1</v>
      </c>
      <c r="N299" s="132">
        <v>1</v>
      </c>
      <c r="O299" s="132">
        <v>1</v>
      </c>
      <c r="P299" s="132">
        <v>1</v>
      </c>
      <c r="Q299" s="132">
        <v>1</v>
      </c>
      <c r="CX299" s="126"/>
      <c r="CY299" s="126"/>
      <c r="CZ299" s="13"/>
      <c r="DA299" s="13"/>
      <c r="DB299" s="13"/>
      <c r="DC299" s="13"/>
      <c r="DD299" s="13"/>
    </row>
    <row r="300" spans="1:108" ht="14.25" thickBot="1">
      <c r="A300" s="127">
        <v>1167</v>
      </c>
      <c r="B300" s="127" t="s">
        <v>2903</v>
      </c>
      <c r="C300" s="127">
        <v>1167</v>
      </c>
      <c r="D300" s="128" t="s">
        <v>3494</v>
      </c>
      <c r="E300" s="128" t="s">
        <v>3407</v>
      </c>
      <c r="F300" s="129" t="s">
        <v>77</v>
      </c>
      <c r="G300" s="133" t="s">
        <v>104</v>
      </c>
      <c r="H300" s="134" t="s">
        <v>3712</v>
      </c>
      <c r="I300" s="134" t="s">
        <v>434</v>
      </c>
      <c r="J300" s="132">
        <v>1</v>
      </c>
      <c r="K300" s="132">
        <v>1</v>
      </c>
      <c r="L300" s="132">
        <v>0</v>
      </c>
      <c r="M300" s="132">
        <v>1</v>
      </c>
      <c r="N300" s="132">
        <v>1</v>
      </c>
      <c r="O300" s="132">
        <v>1</v>
      </c>
      <c r="P300" s="132">
        <v>1</v>
      </c>
      <c r="Q300" s="132">
        <v>1</v>
      </c>
      <c r="CX300" s="126"/>
      <c r="CY300" s="126"/>
      <c r="CZ300" s="13"/>
      <c r="DA300" s="13"/>
      <c r="DB300" s="13"/>
      <c r="DC300" s="13"/>
      <c r="DD300" s="13"/>
    </row>
    <row r="301" spans="1:108" ht="14.25" thickBot="1">
      <c r="A301" s="127">
        <v>1168</v>
      </c>
      <c r="B301" s="127" t="s">
        <v>2938</v>
      </c>
      <c r="C301" s="127">
        <v>1168</v>
      </c>
      <c r="D301" s="128" t="s">
        <v>3494</v>
      </c>
      <c r="E301" s="128" t="s">
        <v>3407</v>
      </c>
      <c r="F301" s="129" t="s">
        <v>77</v>
      </c>
      <c r="G301" s="133" t="s">
        <v>104</v>
      </c>
      <c r="H301" s="134" t="s">
        <v>3712</v>
      </c>
      <c r="I301" s="134" t="s">
        <v>435</v>
      </c>
      <c r="J301" s="132">
        <v>1</v>
      </c>
      <c r="K301" s="132">
        <v>1</v>
      </c>
      <c r="L301" s="132">
        <v>0</v>
      </c>
      <c r="M301" s="132">
        <v>1</v>
      </c>
      <c r="N301" s="132">
        <v>1</v>
      </c>
      <c r="O301" s="132">
        <v>1</v>
      </c>
      <c r="P301" s="132">
        <v>1</v>
      </c>
      <c r="Q301" s="132">
        <v>1</v>
      </c>
      <c r="CX301" s="126"/>
      <c r="CY301" s="126"/>
      <c r="CZ301" s="13"/>
      <c r="DA301" s="13"/>
      <c r="DB301" s="13"/>
      <c r="DC301" s="13"/>
      <c r="DD301" s="13"/>
    </row>
    <row r="302" spans="1:108" ht="14.25" thickBot="1">
      <c r="A302" s="127">
        <v>1169</v>
      </c>
      <c r="B302" s="127" t="s">
        <v>2958</v>
      </c>
      <c r="C302" s="127">
        <v>1169</v>
      </c>
      <c r="D302" s="128" t="s">
        <v>3494</v>
      </c>
      <c r="E302" s="128" t="s">
        <v>3407</v>
      </c>
      <c r="F302" s="129" t="s">
        <v>77</v>
      </c>
      <c r="G302" s="133" t="s">
        <v>104</v>
      </c>
      <c r="H302" s="134" t="s">
        <v>3712</v>
      </c>
      <c r="I302" s="134" t="s">
        <v>436</v>
      </c>
      <c r="J302" s="132">
        <v>1</v>
      </c>
      <c r="K302" s="132">
        <v>1</v>
      </c>
      <c r="L302" s="132">
        <v>0</v>
      </c>
      <c r="M302" s="132">
        <v>1</v>
      </c>
      <c r="N302" s="132">
        <v>1</v>
      </c>
      <c r="O302" s="132">
        <v>1</v>
      </c>
      <c r="P302" s="132">
        <v>1</v>
      </c>
      <c r="Q302" s="132">
        <v>1</v>
      </c>
      <c r="CX302" s="126"/>
      <c r="CY302" s="126"/>
      <c r="CZ302" s="13"/>
      <c r="DA302" s="13"/>
      <c r="DB302" s="13"/>
      <c r="DC302" s="13"/>
      <c r="DD302" s="13"/>
    </row>
    <row r="303" spans="1:108" ht="14.25" thickBot="1">
      <c r="A303" s="127">
        <v>1171</v>
      </c>
      <c r="B303" s="127" t="s">
        <v>3163</v>
      </c>
      <c r="C303" s="127">
        <v>1171</v>
      </c>
      <c r="D303" s="128" t="s">
        <v>3494</v>
      </c>
      <c r="E303" s="128" t="s">
        <v>3407</v>
      </c>
      <c r="F303" s="129" t="s">
        <v>77</v>
      </c>
      <c r="G303" s="133" t="s">
        <v>104</v>
      </c>
      <c r="H303" s="134" t="s">
        <v>3713</v>
      </c>
      <c r="I303" s="134" t="s">
        <v>437</v>
      </c>
      <c r="J303" s="132">
        <v>1</v>
      </c>
      <c r="K303" s="132">
        <v>1</v>
      </c>
      <c r="L303" s="132">
        <v>0</v>
      </c>
      <c r="M303" s="132">
        <v>1</v>
      </c>
      <c r="N303" s="132">
        <v>1</v>
      </c>
      <c r="O303" s="132">
        <v>1</v>
      </c>
      <c r="P303" s="132">
        <v>1</v>
      </c>
      <c r="Q303" s="132">
        <v>1</v>
      </c>
      <c r="CX303" s="126"/>
      <c r="CY303" s="126"/>
      <c r="CZ303" s="13"/>
      <c r="DA303" s="13"/>
      <c r="DB303" s="13"/>
      <c r="DC303" s="13"/>
      <c r="DD303" s="13"/>
    </row>
    <row r="304" spans="1:108" ht="14.25" thickBot="1">
      <c r="A304" s="127">
        <v>1172</v>
      </c>
      <c r="B304" s="127" t="s">
        <v>2219</v>
      </c>
      <c r="C304" s="127">
        <v>1172</v>
      </c>
      <c r="D304" s="128" t="s">
        <v>3494</v>
      </c>
      <c r="E304" s="128" t="s">
        <v>3407</v>
      </c>
      <c r="F304" s="129" t="s">
        <v>77</v>
      </c>
      <c r="G304" s="133" t="s">
        <v>104</v>
      </c>
      <c r="H304" s="134" t="s">
        <v>3713</v>
      </c>
      <c r="I304" s="134" t="s">
        <v>438</v>
      </c>
      <c r="J304" s="132">
        <v>1</v>
      </c>
      <c r="K304" s="132">
        <v>1</v>
      </c>
      <c r="L304" s="132">
        <v>0</v>
      </c>
      <c r="M304" s="132">
        <v>1</v>
      </c>
      <c r="N304" s="132">
        <v>1</v>
      </c>
      <c r="O304" s="132">
        <v>1</v>
      </c>
      <c r="P304" s="132">
        <v>1</v>
      </c>
      <c r="Q304" s="132">
        <v>1</v>
      </c>
      <c r="CX304" s="126"/>
      <c r="CY304" s="126"/>
      <c r="CZ304" s="13"/>
      <c r="DA304" s="13"/>
      <c r="DB304" s="13"/>
      <c r="DC304" s="13"/>
      <c r="DD304" s="13"/>
    </row>
    <row r="305" spans="1:108" ht="14.25" thickBot="1">
      <c r="A305" s="127">
        <v>1173</v>
      </c>
      <c r="B305" s="127" t="s">
        <v>2486</v>
      </c>
      <c r="C305" s="127">
        <v>1173</v>
      </c>
      <c r="D305" s="128" t="s">
        <v>3494</v>
      </c>
      <c r="E305" s="128" t="s">
        <v>3407</v>
      </c>
      <c r="F305" s="129" t="s">
        <v>77</v>
      </c>
      <c r="G305" s="133" t="s">
        <v>104</v>
      </c>
      <c r="H305" s="134" t="s">
        <v>3713</v>
      </c>
      <c r="I305" s="134" t="s">
        <v>439</v>
      </c>
      <c r="J305" s="132">
        <v>1</v>
      </c>
      <c r="K305" s="132">
        <v>1</v>
      </c>
      <c r="L305" s="132">
        <v>0</v>
      </c>
      <c r="M305" s="132">
        <v>1</v>
      </c>
      <c r="N305" s="132">
        <v>1</v>
      </c>
      <c r="O305" s="132">
        <v>1</v>
      </c>
      <c r="P305" s="132">
        <v>1</v>
      </c>
      <c r="Q305" s="132">
        <v>1</v>
      </c>
      <c r="CX305" s="126"/>
      <c r="CY305" s="126"/>
      <c r="CZ305" s="13"/>
      <c r="DA305" s="13"/>
      <c r="DB305" s="13"/>
      <c r="DC305" s="13"/>
      <c r="DD305" s="13"/>
    </row>
    <row r="306" spans="1:108" ht="14.25" thickBot="1">
      <c r="A306" s="127">
        <v>1174</v>
      </c>
      <c r="B306" s="127" t="s">
        <v>2659</v>
      </c>
      <c r="C306" s="127">
        <v>1174</v>
      </c>
      <c r="D306" s="128" t="s">
        <v>3494</v>
      </c>
      <c r="E306" s="128" t="s">
        <v>3407</v>
      </c>
      <c r="F306" s="129" t="s">
        <v>77</v>
      </c>
      <c r="G306" s="133" t="s">
        <v>104</v>
      </c>
      <c r="H306" s="134" t="s">
        <v>3713</v>
      </c>
      <c r="I306" s="134" t="s">
        <v>440</v>
      </c>
      <c r="J306" s="132">
        <v>1</v>
      </c>
      <c r="K306" s="132">
        <v>1</v>
      </c>
      <c r="L306" s="132">
        <v>0</v>
      </c>
      <c r="M306" s="132">
        <v>1</v>
      </c>
      <c r="N306" s="132">
        <v>1</v>
      </c>
      <c r="O306" s="132">
        <v>1</v>
      </c>
      <c r="P306" s="132">
        <v>1</v>
      </c>
      <c r="Q306" s="132">
        <v>1</v>
      </c>
      <c r="CX306" s="126"/>
      <c r="CY306" s="126"/>
      <c r="CZ306" s="13"/>
      <c r="DA306" s="13"/>
      <c r="DB306" s="13"/>
      <c r="DC306" s="13"/>
      <c r="DD306" s="13"/>
    </row>
    <row r="307" spans="1:108" ht="14.25" thickBot="1">
      <c r="A307" s="127">
        <v>1181</v>
      </c>
      <c r="B307" s="127" t="s">
        <v>3164</v>
      </c>
      <c r="C307" s="127">
        <v>1181</v>
      </c>
      <c r="D307" s="128" t="s">
        <v>3494</v>
      </c>
      <c r="E307" s="128" t="s">
        <v>3407</v>
      </c>
      <c r="F307" s="129" t="s">
        <v>77</v>
      </c>
      <c r="G307" s="133" t="s">
        <v>104</v>
      </c>
      <c r="H307" s="134" t="s">
        <v>3714</v>
      </c>
      <c r="I307" s="134" t="s">
        <v>441</v>
      </c>
      <c r="J307" s="132">
        <v>1</v>
      </c>
      <c r="K307" s="132">
        <v>1</v>
      </c>
      <c r="L307" s="132">
        <v>0</v>
      </c>
      <c r="M307" s="132">
        <v>1</v>
      </c>
      <c r="N307" s="132">
        <v>1</v>
      </c>
      <c r="O307" s="132">
        <v>1</v>
      </c>
      <c r="P307" s="132">
        <v>1</v>
      </c>
      <c r="Q307" s="132">
        <v>1</v>
      </c>
      <c r="CX307" s="126"/>
      <c r="CY307" s="126"/>
      <c r="CZ307" s="13"/>
      <c r="DA307" s="13"/>
      <c r="DB307" s="13"/>
      <c r="DC307" s="13"/>
      <c r="DD307" s="13"/>
    </row>
    <row r="308" spans="1:108" ht="14.25" thickBot="1">
      <c r="A308" s="127">
        <v>1182</v>
      </c>
      <c r="B308" s="127" t="s">
        <v>2220</v>
      </c>
      <c r="C308" s="127">
        <v>1182</v>
      </c>
      <c r="D308" s="128" t="s">
        <v>3494</v>
      </c>
      <c r="E308" s="128" t="s">
        <v>3407</v>
      </c>
      <c r="F308" s="129" t="s">
        <v>77</v>
      </c>
      <c r="G308" s="133" t="s">
        <v>104</v>
      </c>
      <c r="H308" s="134" t="s">
        <v>3714</v>
      </c>
      <c r="I308" s="134" t="s">
        <v>442</v>
      </c>
      <c r="J308" s="132">
        <v>1</v>
      </c>
      <c r="K308" s="132">
        <v>1</v>
      </c>
      <c r="L308" s="132">
        <v>0</v>
      </c>
      <c r="M308" s="132">
        <v>1</v>
      </c>
      <c r="N308" s="132">
        <v>1</v>
      </c>
      <c r="O308" s="132">
        <v>1</v>
      </c>
      <c r="P308" s="132">
        <v>1</v>
      </c>
      <c r="Q308" s="132">
        <v>1</v>
      </c>
      <c r="CX308" s="126"/>
      <c r="CY308" s="126"/>
      <c r="CZ308" s="13"/>
      <c r="DA308" s="13"/>
      <c r="DB308" s="13"/>
      <c r="DC308" s="13"/>
      <c r="DD308" s="13"/>
    </row>
    <row r="309" spans="1:108" ht="14.25" thickBot="1">
      <c r="A309" s="127">
        <v>1183</v>
      </c>
      <c r="B309" s="127" t="s">
        <v>2487</v>
      </c>
      <c r="C309" s="127">
        <v>1183</v>
      </c>
      <c r="D309" s="128" t="s">
        <v>3494</v>
      </c>
      <c r="E309" s="128" t="s">
        <v>3407</v>
      </c>
      <c r="F309" s="129" t="s">
        <v>77</v>
      </c>
      <c r="G309" s="133" t="s">
        <v>104</v>
      </c>
      <c r="H309" s="134" t="s">
        <v>3714</v>
      </c>
      <c r="I309" s="134" t="s">
        <v>443</v>
      </c>
      <c r="J309" s="132">
        <v>1</v>
      </c>
      <c r="K309" s="132">
        <v>1</v>
      </c>
      <c r="L309" s="132">
        <v>0</v>
      </c>
      <c r="M309" s="132">
        <v>1</v>
      </c>
      <c r="N309" s="132">
        <v>1</v>
      </c>
      <c r="O309" s="132">
        <v>1</v>
      </c>
      <c r="P309" s="132">
        <v>1</v>
      </c>
      <c r="Q309" s="132">
        <v>1</v>
      </c>
      <c r="CX309" s="126"/>
      <c r="CY309" s="126"/>
      <c r="CZ309" s="13"/>
      <c r="DA309" s="13"/>
      <c r="DB309" s="13"/>
      <c r="DC309" s="13"/>
      <c r="DD309" s="13"/>
    </row>
    <row r="310" spans="1:108" ht="14.25" thickBot="1">
      <c r="A310" s="127">
        <v>1184</v>
      </c>
      <c r="B310" s="127" t="s">
        <v>2660</v>
      </c>
      <c r="C310" s="127">
        <v>1184</v>
      </c>
      <c r="D310" s="128" t="s">
        <v>3494</v>
      </c>
      <c r="E310" s="128" t="s">
        <v>3407</v>
      </c>
      <c r="F310" s="129" t="s">
        <v>77</v>
      </c>
      <c r="G310" s="133" t="s">
        <v>104</v>
      </c>
      <c r="H310" s="134" t="s">
        <v>3714</v>
      </c>
      <c r="I310" s="134" t="s">
        <v>444</v>
      </c>
      <c r="J310" s="132">
        <v>1</v>
      </c>
      <c r="K310" s="132">
        <v>1</v>
      </c>
      <c r="L310" s="132">
        <v>0</v>
      </c>
      <c r="M310" s="132">
        <v>1</v>
      </c>
      <c r="N310" s="132">
        <v>1</v>
      </c>
      <c r="O310" s="132">
        <v>1</v>
      </c>
      <c r="P310" s="132">
        <v>1</v>
      </c>
      <c r="Q310" s="132">
        <v>1</v>
      </c>
      <c r="CX310" s="126"/>
      <c r="CY310" s="126"/>
      <c r="CZ310" s="13"/>
      <c r="DA310" s="13"/>
      <c r="DB310" s="13"/>
      <c r="DC310" s="13"/>
      <c r="DD310" s="13"/>
    </row>
    <row r="311" spans="1:108" ht="14.25" thickBot="1">
      <c r="A311" s="127">
        <v>1185</v>
      </c>
      <c r="B311" s="127" t="s">
        <v>2781</v>
      </c>
      <c r="C311" s="127">
        <v>1185</v>
      </c>
      <c r="D311" s="128" t="s">
        <v>3494</v>
      </c>
      <c r="E311" s="128" t="s">
        <v>3407</v>
      </c>
      <c r="F311" s="129" t="s">
        <v>77</v>
      </c>
      <c r="G311" s="133" t="s">
        <v>104</v>
      </c>
      <c r="H311" s="134" t="s">
        <v>3714</v>
      </c>
      <c r="I311" s="134" t="s">
        <v>445</v>
      </c>
      <c r="J311" s="132">
        <v>1</v>
      </c>
      <c r="K311" s="132">
        <v>1</v>
      </c>
      <c r="L311" s="132">
        <v>0</v>
      </c>
      <c r="M311" s="132">
        <v>1</v>
      </c>
      <c r="N311" s="132">
        <v>1</v>
      </c>
      <c r="O311" s="132">
        <v>1</v>
      </c>
      <c r="P311" s="132">
        <v>1</v>
      </c>
      <c r="Q311" s="132">
        <v>1</v>
      </c>
      <c r="CX311" s="126"/>
      <c r="CY311" s="126"/>
      <c r="CZ311" s="13"/>
      <c r="DA311" s="13"/>
      <c r="DB311" s="13"/>
      <c r="DC311" s="13"/>
      <c r="DD311" s="13"/>
    </row>
    <row r="312" spans="1:108" ht="14.25" thickBot="1">
      <c r="A312" s="127">
        <v>1186</v>
      </c>
      <c r="B312" s="127" t="s">
        <v>2855</v>
      </c>
      <c r="C312" s="127">
        <v>1186</v>
      </c>
      <c r="D312" s="128" t="s">
        <v>3494</v>
      </c>
      <c r="E312" s="128" t="s">
        <v>3407</v>
      </c>
      <c r="F312" s="129" t="s">
        <v>77</v>
      </c>
      <c r="G312" s="133" t="s">
        <v>104</v>
      </c>
      <c r="H312" s="134" t="s">
        <v>3714</v>
      </c>
      <c r="I312" s="134" t="s">
        <v>446</v>
      </c>
      <c r="J312" s="132">
        <v>1</v>
      </c>
      <c r="K312" s="132">
        <v>1</v>
      </c>
      <c r="L312" s="132">
        <v>0</v>
      </c>
      <c r="M312" s="132">
        <v>1</v>
      </c>
      <c r="N312" s="132">
        <v>1</v>
      </c>
      <c r="O312" s="132">
        <v>1</v>
      </c>
      <c r="P312" s="132">
        <v>1</v>
      </c>
      <c r="Q312" s="132">
        <v>1</v>
      </c>
      <c r="CX312" s="126"/>
      <c r="CY312" s="126"/>
      <c r="CZ312" s="13"/>
      <c r="DA312" s="13"/>
      <c r="DB312" s="13"/>
      <c r="DC312" s="13"/>
      <c r="DD312" s="13"/>
    </row>
    <row r="313" spans="1:108" ht="14.25" thickBot="1">
      <c r="A313" s="127">
        <v>1189</v>
      </c>
      <c r="B313" s="127" t="s">
        <v>2904</v>
      </c>
      <c r="C313" s="127">
        <v>1189</v>
      </c>
      <c r="D313" s="128" t="s">
        <v>3494</v>
      </c>
      <c r="E313" s="128" t="s">
        <v>3407</v>
      </c>
      <c r="F313" s="129" t="s">
        <v>77</v>
      </c>
      <c r="G313" s="133" t="s">
        <v>104</v>
      </c>
      <c r="H313" s="134" t="s">
        <v>3714</v>
      </c>
      <c r="I313" s="134" t="s">
        <v>447</v>
      </c>
      <c r="J313" s="132">
        <v>1</v>
      </c>
      <c r="K313" s="132">
        <v>1</v>
      </c>
      <c r="L313" s="132">
        <v>0</v>
      </c>
      <c r="M313" s="132">
        <v>1</v>
      </c>
      <c r="N313" s="132">
        <v>1</v>
      </c>
      <c r="O313" s="132">
        <v>1</v>
      </c>
      <c r="P313" s="132">
        <v>1</v>
      </c>
      <c r="Q313" s="132">
        <v>1</v>
      </c>
      <c r="CX313" s="126"/>
      <c r="CY313" s="126"/>
      <c r="CZ313" s="13"/>
      <c r="DA313" s="13"/>
      <c r="DB313" s="13"/>
      <c r="DC313" s="13"/>
      <c r="DD313" s="13"/>
    </row>
    <row r="314" spans="1:108" ht="14.25" thickBot="1">
      <c r="A314" s="127">
        <v>1191</v>
      </c>
      <c r="B314" s="127" t="s">
        <v>3165</v>
      </c>
      <c r="C314" s="127">
        <v>1191</v>
      </c>
      <c r="D314" s="128" t="s">
        <v>3494</v>
      </c>
      <c r="E314" s="128" t="s">
        <v>3407</v>
      </c>
      <c r="F314" s="129" t="s">
        <v>77</v>
      </c>
      <c r="G314" s="133" t="s">
        <v>104</v>
      </c>
      <c r="H314" s="134" t="s">
        <v>3715</v>
      </c>
      <c r="I314" s="134" t="s">
        <v>448</v>
      </c>
      <c r="J314" s="132">
        <v>1</v>
      </c>
      <c r="K314" s="132">
        <v>1</v>
      </c>
      <c r="L314" s="132">
        <v>0</v>
      </c>
      <c r="M314" s="132">
        <v>1</v>
      </c>
      <c r="N314" s="132">
        <v>1</v>
      </c>
      <c r="O314" s="132">
        <v>1</v>
      </c>
      <c r="P314" s="132">
        <v>1</v>
      </c>
      <c r="Q314" s="132">
        <v>1</v>
      </c>
      <c r="CX314" s="126"/>
      <c r="CY314" s="126"/>
      <c r="CZ314" s="13"/>
      <c r="DA314" s="13"/>
      <c r="DB314" s="13"/>
      <c r="DC314" s="13"/>
      <c r="DD314" s="13"/>
    </row>
    <row r="315" spans="1:108" ht="14.25" thickBot="1">
      <c r="A315" s="127">
        <v>1192</v>
      </c>
      <c r="B315" s="127" t="s">
        <v>2221</v>
      </c>
      <c r="C315" s="127">
        <v>1192</v>
      </c>
      <c r="D315" s="128" t="s">
        <v>3494</v>
      </c>
      <c r="E315" s="128" t="s">
        <v>3407</v>
      </c>
      <c r="F315" s="129" t="s">
        <v>77</v>
      </c>
      <c r="G315" s="133" t="s">
        <v>104</v>
      </c>
      <c r="H315" s="134" t="s">
        <v>3715</v>
      </c>
      <c r="I315" s="134" t="s">
        <v>449</v>
      </c>
      <c r="J315" s="132">
        <v>1</v>
      </c>
      <c r="K315" s="132">
        <v>1</v>
      </c>
      <c r="L315" s="132">
        <v>0</v>
      </c>
      <c r="M315" s="132">
        <v>1</v>
      </c>
      <c r="N315" s="132">
        <v>1</v>
      </c>
      <c r="O315" s="132">
        <v>1</v>
      </c>
      <c r="P315" s="132">
        <v>1</v>
      </c>
      <c r="Q315" s="132">
        <v>1</v>
      </c>
      <c r="CX315" s="126"/>
      <c r="CY315" s="126"/>
      <c r="CZ315" s="13"/>
      <c r="DA315" s="13"/>
      <c r="DB315" s="13"/>
      <c r="DC315" s="13"/>
      <c r="DD315" s="13"/>
    </row>
    <row r="316" spans="1:108" ht="14.25" thickBot="1">
      <c r="A316" s="127">
        <v>1193</v>
      </c>
      <c r="B316" s="127" t="s">
        <v>2488</v>
      </c>
      <c r="C316" s="127">
        <v>1193</v>
      </c>
      <c r="D316" s="128" t="s">
        <v>3494</v>
      </c>
      <c r="E316" s="128" t="s">
        <v>3407</v>
      </c>
      <c r="F316" s="129" t="s">
        <v>77</v>
      </c>
      <c r="G316" s="133" t="s">
        <v>104</v>
      </c>
      <c r="H316" s="134" t="s">
        <v>3715</v>
      </c>
      <c r="I316" s="134" t="s">
        <v>450</v>
      </c>
      <c r="J316" s="132">
        <v>1</v>
      </c>
      <c r="K316" s="132">
        <v>1</v>
      </c>
      <c r="L316" s="132">
        <v>0</v>
      </c>
      <c r="M316" s="132">
        <v>1</v>
      </c>
      <c r="N316" s="132">
        <v>1</v>
      </c>
      <c r="O316" s="132">
        <v>1</v>
      </c>
      <c r="P316" s="132">
        <v>1</v>
      </c>
      <c r="Q316" s="132">
        <v>1</v>
      </c>
      <c r="CX316" s="126"/>
      <c r="CY316" s="126"/>
      <c r="CZ316" s="13"/>
      <c r="DA316" s="13"/>
      <c r="DB316" s="13"/>
      <c r="DC316" s="13"/>
      <c r="DD316" s="13"/>
    </row>
    <row r="317" spans="1:108" ht="14.25" thickBot="1">
      <c r="A317" s="127">
        <v>1194</v>
      </c>
      <c r="B317" s="127" t="s">
        <v>2661</v>
      </c>
      <c r="C317" s="127">
        <v>1194</v>
      </c>
      <c r="D317" s="128" t="s">
        <v>3494</v>
      </c>
      <c r="E317" s="128" t="s">
        <v>3407</v>
      </c>
      <c r="F317" s="129" t="s">
        <v>77</v>
      </c>
      <c r="G317" s="133" t="s">
        <v>104</v>
      </c>
      <c r="H317" s="134" t="s">
        <v>3715</v>
      </c>
      <c r="I317" s="134" t="s">
        <v>451</v>
      </c>
      <c r="J317" s="132">
        <v>1</v>
      </c>
      <c r="K317" s="132">
        <v>1</v>
      </c>
      <c r="L317" s="132">
        <v>0</v>
      </c>
      <c r="M317" s="132">
        <v>1</v>
      </c>
      <c r="N317" s="132">
        <v>1</v>
      </c>
      <c r="O317" s="132">
        <v>1</v>
      </c>
      <c r="P317" s="132">
        <v>1</v>
      </c>
      <c r="Q317" s="132">
        <v>1</v>
      </c>
      <c r="CX317" s="126"/>
      <c r="CY317" s="126"/>
      <c r="CZ317" s="13"/>
      <c r="DA317" s="13"/>
      <c r="DB317" s="13"/>
      <c r="DC317" s="13"/>
      <c r="DD317" s="13"/>
    </row>
    <row r="318" spans="1:108" ht="14.25" thickBot="1">
      <c r="A318" s="127">
        <v>1195</v>
      </c>
      <c r="B318" s="127" t="s">
        <v>2782</v>
      </c>
      <c r="C318" s="127">
        <v>1195</v>
      </c>
      <c r="D318" s="128" t="s">
        <v>3494</v>
      </c>
      <c r="E318" s="128" t="s">
        <v>3407</v>
      </c>
      <c r="F318" s="129" t="s">
        <v>77</v>
      </c>
      <c r="G318" s="133" t="s">
        <v>104</v>
      </c>
      <c r="H318" s="134" t="s">
        <v>3715</v>
      </c>
      <c r="I318" s="134" t="s">
        <v>452</v>
      </c>
      <c r="J318" s="132">
        <v>1</v>
      </c>
      <c r="K318" s="132">
        <v>1</v>
      </c>
      <c r="L318" s="132">
        <v>0</v>
      </c>
      <c r="M318" s="132">
        <v>1</v>
      </c>
      <c r="N318" s="132">
        <v>1</v>
      </c>
      <c r="O318" s="132">
        <v>1</v>
      </c>
      <c r="P318" s="132">
        <v>1</v>
      </c>
      <c r="Q318" s="132">
        <v>1</v>
      </c>
      <c r="CX318" s="126"/>
      <c r="CY318" s="126"/>
      <c r="CZ318" s="13"/>
      <c r="DA318" s="13"/>
      <c r="DB318" s="13"/>
      <c r="DC318" s="13"/>
      <c r="DD318" s="13"/>
    </row>
    <row r="319" spans="1:108" ht="14.25" thickBot="1">
      <c r="A319" s="127">
        <v>1196</v>
      </c>
      <c r="B319" s="127" t="s">
        <v>2856</v>
      </c>
      <c r="C319" s="127">
        <v>1196</v>
      </c>
      <c r="D319" s="128" t="s">
        <v>3494</v>
      </c>
      <c r="E319" s="128" t="s">
        <v>3407</v>
      </c>
      <c r="F319" s="129" t="s">
        <v>77</v>
      </c>
      <c r="G319" s="133" t="s">
        <v>104</v>
      </c>
      <c r="H319" s="134" t="s">
        <v>3715</v>
      </c>
      <c r="I319" s="134" t="s">
        <v>453</v>
      </c>
      <c r="J319" s="132">
        <v>1</v>
      </c>
      <c r="K319" s="132">
        <v>1</v>
      </c>
      <c r="L319" s="132">
        <v>0</v>
      </c>
      <c r="M319" s="132">
        <v>1</v>
      </c>
      <c r="N319" s="132">
        <v>1</v>
      </c>
      <c r="O319" s="132">
        <v>1</v>
      </c>
      <c r="P319" s="132">
        <v>1</v>
      </c>
      <c r="Q319" s="132">
        <v>1</v>
      </c>
      <c r="CX319" s="126"/>
      <c r="CY319" s="126"/>
      <c r="CZ319" s="13"/>
      <c r="DA319" s="13"/>
      <c r="DB319" s="13"/>
      <c r="DC319" s="13"/>
      <c r="DD319" s="13"/>
    </row>
    <row r="320" spans="1:108" ht="14.25" thickBot="1">
      <c r="A320" s="127">
        <v>1197</v>
      </c>
      <c r="B320" s="127" t="s">
        <v>2905</v>
      </c>
      <c r="C320" s="127">
        <v>1197</v>
      </c>
      <c r="D320" s="128" t="s">
        <v>3494</v>
      </c>
      <c r="E320" s="128" t="s">
        <v>3407</v>
      </c>
      <c r="F320" s="129" t="s">
        <v>77</v>
      </c>
      <c r="G320" s="133" t="s">
        <v>104</v>
      </c>
      <c r="H320" s="134" t="s">
        <v>3715</v>
      </c>
      <c r="I320" s="134" t="s">
        <v>454</v>
      </c>
      <c r="J320" s="132">
        <v>1</v>
      </c>
      <c r="K320" s="132">
        <v>1</v>
      </c>
      <c r="L320" s="132">
        <v>0</v>
      </c>
      <c r="M320" s="132">
        <v>1</v>
      </c>
      <c r="N320" s="132">
        <v>1</v>
      </c>
      <c r="O320" s="132">
        <v>1</v>
      </c>
      <c r="P320" s="132">
        <v>1</v>
      </c>
      <c r="Q320" s="132">
        <v>1</v>
      </c>
      <c r="CX320" s="126"/>
      <c r="CY320" s="126"/>
      <c r="CZ320" s="13"/>
      <c r="DA320" s="13"/>
      <c r="DB320" s="13"/>
      <c r="DC320" s="13"/>
      <c r="DD320" s="13"/>
    </row>
    <row r="321" spans="1:108" ht="14.25" thickBot="1">
      <c r="A321" s="127">
        <v>1198</v>
      </c>
      <c r="B321" s="127" t="s">
        <v>2939</v>
      </c>
      <c r="C321" s="127">
        <v>1198</v>
      </c>
      <c r="D321" s="128" t="s">
        <v>3494</v>
      </c>
      <c r="E321" s="128" t="s">
        <v>3407</v>
      </c>
      <c r="F321" s="129" t="s">
        <v>77</v>
      </c>
      <c r="G321" s="133" t="s">
        <v>104</v>
      </c>
      <c r="H321" s="134" t="s">
        <v>3715</v>
      </c>
      <c r="I321" s="134" t="s">
        <v>455</v>
      </c>
      <c r="J321" s="132">
        <v>1</v>
      </c>
      <c r="K321" s="132">
        <v>1</v>
      </c>
      <c r="L321" s="132">
        <v>0</v>
      </c>
      <c r="M321" s="132">
        <v>1</v>
      </c>
      <c r="N321" s="132">
        <v>1</v>
      </c>
      <c r="O321" s="132">
        <v>1</v>
      </c>
      <c r="P321" s="132">
        <v>1</v>
      </c>
      <c r="Q321" s="132">
        <v>1</v>
      </c>
      <c r="CX321" s="126"/>
      <c r="CY321" s="126"/>
      <c r="CZ321" s="13"/>
      <c r="DA321" s="13"/>
      <c r="DB321" s="13"/>
      <c r="DC321" s="13"/>
      <c r="DD321" s="13"/>
    </row>
    <row r="322" spans="1:108" ht="14.25" thickBot="1">
      <c r="A322" s="127">
        <v>1199</v>
      </c>
      <c r="B322" s="127" t="s">
        <v>2959</v>
      </c>
      <c r="C322" s="127">
        <v>1199</v>
      </c>
      <c r="D322" s="128" t="s">
        <v>3494</v>
      </c>
      <c r="E322" s="128" t="s">
        <v>3407</v>
      </c>
      <c r="F322" s="129" t="s">
        <v>77</v>
      </c>
      <c r="G322" s="133" t="s">
        <v>104</v>
      </c>
      <c r="H322" s="134" t="s">
        <v>3715</v>
      </c>
      <c r="I322" s="134" t="s">
        <v>456</v>
      </c>
      <c r="J322" s="132">
        <v>1</v>
      </c>
      <c r="K322" s="132">
        <v>1</v>
      </c>
      <c r="L322" s="132">
        <v>0</v>
      </c>
      <c r="M322" s="132">
        <v>1</v>
      </c>
      <c r="N322" s="132">
        <v>1</v>
      </c>
      <c r="O322" s="132">
        <v>1</v>
      </c>
      <c r="P322" s="132">
        <v>1</v>
      </c>
      <c r="Q322" s="132">
        <v>1</v>
      </c>
      <c r="CX322" s="126"/>
      <c r="CY322" s="126"/>
      <c r="CZ322" s="13"/>
      <c r="DA322" s="13"/>
      <c r="DB322" s="13"/>
      <c r="DC322" s="13"/>
      <c r="DD322" s="13"/>
    </row>
    <row r="323" spans="1:108" ht="14.25" thickBot="1">
      <c r="A323" s="127">
        <v>1200</v>
      </c>
      <c r="B323" s="127" t="s">
        <v>4420</v>
      </c>
      <c r="C323" s="127">
        <v>1200</v>
      </c>
      <c r="D323" s="128" t="s">
        <v>4346</v>
      </c>
      <c r="E323" s="128" t="s">
        <v>3407</v>
      </c>
      <c r="F323" s="129" t="s">
        <v>77</v>
      </c>
      <c r="G323" s="133" t="s">
        <v>105</v>
      </c>
      <c r="H323" s="134" t="s">
        <v>3716</v>
      </c>
      <c r="I323" s="134" t="s">
        <v>457</v>
      </c>
      <c r="J323" s="132">
        <v>1</v>
      </c>
      <c r="K323" s="132">
        <v>1</v>
      </c>
      <c r="L323" s="132">
        <v>0</v>
      </c>
      <c r="M323" s="132">
        <v>1</v>
      </c>
      <c r="N323" s="132">
        <v>0</v>
      </c>
      <c r="O323" s="132">
        <v>1</v>
      </c>
      <c r="P323" s="132">
        <v>0</v>
      </c>
      <c r="Q323" s="132">
        <v>1</v>
      </c>
      <c r="CX323" s="126"/>
      <c r="CY323" s="126"/>
      <c r="CZ323" s="13"/>
      <c r="DA323" s="13"/>
      <c r="DB323" s="13"/>
      <c r="DC323" s="13"/>
      <c r="DD323" s="13"/>
    </row>
    <row r="324" spans="1:108" ht="14.25" thickBot="1">
      <c r="A324" s="127">
        <v>1209</v>
      </c>
      <c r="B324" s="127" t="s">
        <v>4421</v>
      </c>
      <c r="C324" s="127">
        <v>1209</v>
      </c>
      <c r="D324" s="128" t="s">
        <v>4346</v>
      </c>
      <c r="E324" s="128" t="s">
        <v>3407</v>
      </c>
      <c r="F324" s="129" t="s">
        <v>77</v>
      </c>
      <c r="G324" s="133" t="s">
        <v>105</v>
      </c>
      <c r="H324" s="134" t="s">
        <v>3716</v>
      </c>
      <c r="I324" s="134" t="s">
        <v>458</v>
      </c>
      <c r="J324" s="132">
        <v>1</v>
      </c>
      <c r="K324" s="132">
        <v>1</v>
      </c>
      <c r="L324" s="132">
        <v>0</v>
      </c>
      <c r="M324" s="132">
        <v>1</v>
      </c>
      <c r="N324" s="132">
        <v>0</v>
      </c>
      <c r="O324" s="132">
        <v>1</v>
      </c>
      <c r="P324" s="132">
        <v>0</v>
      </c>
      <c r="Q324" s="132">
        <v>1</v>
      </c>
      <c r="CX324" s="126"/>
      <c r="CY324" s="126"/>
      <c r="CZ324" s="13"/>
      <c r="DA324" s="13"/>
      <c r="DB324" s="13"/>
      <c r="DC324" s="13"/>
      <c r="DD324" s="13"/>
    </row>
    <row r="325" spans="1:108" ht="14.25" thickBot="1">
      <c r="A325" s="127">
        <v>1211</v>
      </c>
      <c r="B325" s="127" t="s">
        <v>3166</v>
      </c>
      <c r="C325" s="127">
        <v>1211</v>
      </c>
      <c r="D325" s="128" t="s">
        <v>4346</v>
      </c>
      <c r="E325" s="128" t="s">
        <v>3407</v>
      </c>
      <c r="F325" s="129" t="s">
        <v>77</v>
      </c>
      <c r="G325" s="133" t="s">
        <v>105</v>
      </c>
      <c r="H325" s="134" t="s">
        <v>3717</v>
      </c>
      <c r="I325" s="134" t="s">
        <v>459</v>
      </c>
      <c r="J325" s="132">
        <v>1</v>
      </c>
      <c r="K325" s="132">
        <v>1</v>
      </c>
      <c r="L325" s="132">
        <v>0</v>
      </c>
      <c r="M325" s="132">
        <v>1</v>
      </c>
      <c r="N325" s="132">
        <v>0</v>
      </c>
      <c r="O325" s="132">
        <v>1</v>
      </c>
      <c r="P325" s="132">
        <v>0</v>
      </c>
      <c r="Q325" s="132">
        <v>1</v>
      </c>
      <c r="CX325" s="126"/>
      <c r="CY325" s="126"/>
      <c r="CZ325" s="13"/>
      <c r="DA325" s="13"/>
      <c r="DB325" s="13"/>
      <c r="DC325" s="13"/>
      <c r="DD325" s="13"/>
    </row>
    <row r="326" spans="1:108" ht="14.25" thickBot="1">
      <c r="A326" s="127">
        <v>1212</v>
      </c>
      <c r="B326" s="127" t="s">
        <v>2222</v>
      </c>
      <c r="C326" s="127">
        <v>1212</v>
      </c>
      <c r="D326" s="128" t="s">
        <v>4346</v>
      </c>
      <c r="E326" s="128" t="s">
        <v>3407</v>
      </c>
      <c r="F326" s="129" t="s">
        <v>77</v>
      </c>
      <c r="G326" s="133" t="s">
        <v>105</v>
      </c>
      <c r="H326" s="134" t="s">
        <v>3717</v>
      </c>
      <c r="I326" s="134" t="s">
        <v>460</v>
      </c>
      <c r="J326" s="132">
        <v>1</v>
      </c>
      <c r="K326" s="132">
        <v>1</v>
      </c>
      <c r="L326" s="132">
        <v>0</v>
      </c>
      <c r="M326" s="132">
        <v>1</v>
      </c>
      <c r="N326" s="132">
        <v>0</v>
      </c>
      <c r="O326" s="132">
        <v>1</v>
      </c>
      <c r="P326" s="132">
        <v>0</v>
      </c>
      <c r="Q326" s="132">
        <v>1</v>
      </c>
      <c r="CX326" s="126"/>
      <c r="CY326" s="126"/>
      <c r="CZ326" s="13"/>
      <c r="DA326" s="13"/>
      <c r="DB326" s="13"/>
      <c r="DC326" s="13"/>
      <c r="DD326" s="13"/>
    </row>
    <row r="327" spans="1:108" ht="14.25" thickBot="1">
      <c r="A327" s="127">
        <v>1213</v>
      </c>
      <c r="B327" s="127" t="s">
        <v>2489</v>
      </c>
      <c r="C327" s="127">
        <v>1213</v>
      </c>
      <c r="D327" s="128" t="s">
        <v>4346</v>
      </c>
      <c r="E327" s="128" t="s">
        <v>3407</v>
      </c>
      <c r="F327" s="129" t="s">
        <v>77</v>
      </c>
      <c r="G327" s="133" t="s">
        <v>105</v>
      </c>
      <c r="H327" s="134" t="s">
        <v>3717</v>
      </c>
      <c r="I327" s="134" t="s">
        <v>461</v>
      </c>
      <c r="J327" s="132">
        <v>1</v>
      </c>
      <c r="K327" s="132">
        <v>1</v>
      </c>
      <c r="L327" s="132">
        <v>0</v>
      </c>
      <c r="M327" s="132">
        <v>1</v>
      </c>
      <c r="N327" s="132">
        <v>0</v>
      </c>
      <c r="O327" s="132">
        <v>1</v>
      </c>
      <c r="P327" s="132">
        <v>0</v>
      </c>
      <c r="Q327" s="132">
        <v>1</v>
      </c>
      <c r="CX327" s="126"/>
      <c r="CY327" s="126"/>
      <c r="CZ327" s="13"/>
      <c r="DA327" s="13"/>
      <c r="DB327" s="13"/>
      <c r="DC327" s="13"/>
      <c r="DD327" s="13"/>
    </row>
    <row r="328" spans="1:108" ht="14.25" thickBot="1">
      <c r="A328" s="127">
        <v>1219</v>
      </c>
      <c r="B328" s="127" t="s">
        <v>2662</v>
      </c>
      <c r="C328" s="127">
        <v>1219</v>
      </c>
      <c r="D328" s="128" t="s">
        <v>4346</v>
      </c>
      <c r="E328" s="128" t="s">
        <v>3407</v>
      </c>
      <c r="F328" s="129" t="s">
        <v>77</v>
      </c>
      <c r="G328" s="133" t="s">
        <v>105</v>
      </c>
      <c r="H328" s="134" t="s">
        <v>3717</v>
      </c>
      <c r="I328" s="134" t="s">
        <v>462</v>
      </c>
      <c r="J328" s="132">
        <v>1</v>
      </c>
      <c r="K328" s="132">
        <v>1</v>
      </c>
      <c r="L328" s="132">
        <v>0</v>
      </c>
      <c r="M328" s="132">
        <v>1</v>
      </c>
      <c r="N328" s="132">
        <v>0</v>
      </c>
      <c r="O328" s="132">
        <v>1</v>
      </c>
      <c r="P328" s="132">
        <v>0</v>
      </c>
      <c r="Q328" s="132">
        <v>1</v>
      </c>
      <c r="CX328" s="126"/>
      <c r="CY328" s="126"/>
      <c r="CZ328" s="13"/>
      <c r="DA328" s="13"/>
      <c r="DB328" s="13"/>
      <c r="DC328" s="13"/>
      <c r="DD328" s="13"/>
    </row>
    <row r="329" spans="1:108" ht="14.25" thickBot="1">
      <c r="A329" s="127">
        <v>1221</v>
      </c>
      <c r="B329" s="127" t="s">
        <v>3167</v>
      </c>
      <c r="C329" s="127">
        <v>1221</v>
      </c>
      <c r="D329" s="128" t="s">
        <v>3494</v>
      </c>
      <c r="E329" s="128" t="s">
        <v>3407</v>
      </c>
      <c r="F329" s="129" t="s">
        <v>77</v>
      </c>
      <c r="G329" s="133" t="s">
        <v>105</v>
      </c>
      <c r="H329" s="134" t="s">
        <v>3718</v>
      </c>
      <c r="I329" s="134" t="s">
        <v>463</v>
      </c>
      <c r="J329" s="132">
        <v>1</v>
      </c>
      <c r="K329" s="132">
        <v>1</v>
      </c>
      <c r="L329" s="132">
        <v>0</v>
      </c>
      <c r="M329" s="132">
        <v>1</v>
      </c>
      <c r="N329" s="132">
        <v>0</v>
      </c>
      <c r="O329" s="132">
        <v>1</v>
      </c>
      <c r="P329" s="132">
        <v>0</v>
      </c>
      <c r="Q329" s="132">
        <v>1</v>
      </c>
      <c r="CX329" s="126"/>
      <c r="CY329" s="126"/>
      <c r="CZ329" s="13"/>
      <c r="DA329" s="13"/>
      <c r="DB329" s="13"/>
      <c r="DC329" s="13"/>
      <c r="DD329" s="13"/>
    </row>
    <row r="330" spans="1:108" ht="14.25" thickBot="1">
      <c r="A330" s="127">
        <v>1222</v>
      </c>
      <c r="B330" s="127" t="s">
        <v>2223</v>
      </c>
      <c r="C330" s="127">
        <v>1222</v>
      </c>
      <c r="D330" s="128" t="s">
        <v>4346</v>
      </c>
      <c r="E330" s="128" t="s">
        <v>3407</v>
      </c>
      <c r="F330" s="129" t="s">
        <v>77</v>
      </c>
      <c r="G330" s="133" t="s">
        <v>105</v>
      </c>
      <c r="H330" s="134" t="s">
        <v>3718</v>
      </c>
      <c r="I330" s="134" t="s">
        <v>464</v>
      </c>
      <c r="J330" s="132">
        <v>1</v>
      </c>
      <c r="K330" s="132">
        <v>1</v>
      </c>
      <c r="L330" s="132">
        <v>0</v>
      </c>
      <c r="M330" s="132">
        <v>1</v>
      </c>
      <c r="N330" s="132">
        <v>0</v>
      </c>
      <c r="O330" s="132">
        <v>1</v>
      </c>
      <c r="P330" s="132">
        <v>0</v>
      </c>
      <c r="Q330" s="132">
        <v>1</v>
      </c>
      <c r="CX330" s="126"/>
      <c r="CY330" s="126"/>
      <c r="CZ330" s="13"/>
      <c r="DA330" s="13"/>
      <c r="DB330" s="13"/>
      <c r="DC330" s="13"/>
      <c r="DD330" s="13"/>
    </row>
    <row r="331" spans="1:108" ht="14.25" thickBot="1">
      <c r="A331" s="127">
        <v>1223</v>
      </c>
      <c r="B331" s="127" t="s">
        <v>2490</v>
      </c>
      <c r="C331" s="127">
        <v>1223</v>
      </c>
      <c r="D331" s="128" t="s">
        <v>4346</v>
      </c>
      <c r="E331" s="128" t="s">
        <v>3407</v>
      </c>
      <c r="F331" s="129" t="s">
        <v>77</v>
      </c>
      <c r="G331" s="130" t="s">
        <v>105</v>
      </c>
      <c r="H331" s="131" t="s">
        <v>3718</v>
      </c>
      <c r="I331" s="131" t="s">
        <v>465</v>
      </c>
      <c r="J331" s="132">
        <v>1</v>
      </c>
      <c r="K331" s="132">
        <v>1</v>
      </c>
      <c r="L331" s="132">
        <v>0</v>
      </c>
      <c r="M331" s="132">
        <v>1</v>
      </c>
      <c r="N331" s="132">
        <v>0</v>
      </c>
      <c r="O331" s="132">
        <v>1</v>
      </c>
      <c r="P331" s="132">
        <v>0</v>
      </c>
      <c r="Q331" s="132">
        <v>1</v>
      </c>
      <c r="CX331" s="126"/>
      <c r="CY331" s="126"/>
      <c r="CZ331" s="13"/>
      <c r="DA331" s="13"/>
      <c r="DB331" s="13"/>
      <c r="DC331" s="13"/>
      <c r="DD331" s="13"/>
    </row>
    <row r="332" spans="1:108" ht="14.25" thickBot="1">
      <c r="A332" s="127">
        <v>1224</v>
      </c>
      <c r="B332" s="127" t="s">
        <v>2663</v>
      </c>
      <c r="C332" s="127">
        <v>1224</v>
      </c>
      <c r="D332" s="128" t="s">
        <v>4346</v>
      </c>
      <c r="E332" s="128" t="s">
        <v>3407</v>
      </c>
      <c r="F332" s="129" t="s">
        <v>77</v>
      </c>
      <c r="G332" s="133" t="s">
        <v>105</v>
      </c>
      <c r="H332" s="134" t="s">
        <v>3718</v>
      </c>
      <c r="I332" s="134" t="s">
        <v>466</v>
      </c>
      <c r="J332" s="132">
        <v>1</v>
      </c>
      <c r="K332" s="132">
        <v>1</v>
      </c>
      <c r="L332" s="132">
        <v>0</v>
      </c>
      <c r="M332" s="132">
        <v>1</v>
      </c>
      <c r="N332" s="132">
        <v>0</v>
      </c>
      <c r="O332" s="132">
        <v>1</v>
      </c>
      <c r="P332" s="132">
        <v>0</v>
      </c>
      <c r="Q332" s="132">
        <v>1</v>
      </c>
      <c r="CX332" s="126"/>
      <c r="CY332" s="126"/>
      <c r="CZ332" s="13"/>
      <c r="DA332" s="13"/>
      <c r="DB332" s="13"/>
      <c r="DC332" s="13"/>
      <c r="DD332" s="13"/>
    </row>
    <row r="333" spans="1:108" ht="14.25" thickBot="1">
      <c r="A333" s="127">
        <v>1225</v>
      </c>
      <c r="B333" s="127" t="s">
        <v>2783</v>
      </c>
      <c r="C333" s="127">
        <v>1225</v>
      </c>
      <c r="D333" s="128" t="s">
        <v>4346</v>
      </c>
      <c r="E333" s="128" t="s">
        <v>3407</v>
      </c>
      <c r="F333" s="129" t="s">
        <v>77</v>
      </c>
      <c r="G333" s="133" t="s">
        <v>105</v>
      </c>
      <c r="H333" s="134" t="s">
        <v>3718</v>
      </c>
      <c r="I333" s="134" t="s">
        <v>467</v>
      </c>
      <c r="J333" s="132">
        <v>1</v>
      </c>
      <c r="K333" s="132">
        <v>1</v>
      </c>
      <c r="L333" s="132">
        <v>0</v>
      </c>
      <c r="M333" s="132">
        <v>1</v>
      </c>
      <c r="N333" s="132">
        <v>0</v>
      </c>
      <c r="O333" s="132">
        <v>1</v>
      </c>
      <c r="P333" s="132">
        <v>0</v>
      </c>
      <c r="Q333" s="132">
        <v>1</v>
      </c>
      <c r="CX333" s="126"/>
      <c r="CY333" s="126"/>
      <c r="CZ333" s="13"/>
      <c r="DA333" s="13"/>
      <c r="DB333" s="13"/>
      <c r="DC333" s="13"/>
      <c r="DD333" s="13"/>
    </row>
    <row r="334" spans="1:108" ht="14.25" thickBot="1">
      <c r="A334" s="127">
        <v>1226</v>
      </c>
      <c r="B334" s="127" t="s">
        <v>2857</v>
      </c>
      <c r="C334" s="127">
        <v>1226</v>
      </c>
      <c r="D334" s="128" t="s">
        <v>3494</v>
      </c>
      <c r="E334" s="128" t="s">
        <v>3407</v>
      </c>
      <c r="F334" s="129" t="s">
        <v>77</v>
      </c>
      <c r="G334" s="133" t="s">
        <v>105</v>
      </c>
      <c r="H334" s="134" t="s">
        <v>3718</v>
      </c>
      <c r="I334" s="134" t="s">
        <v>468</v>
      </c>
      <c r="J334" s="132">
        <v>1</v>
      </c>
      <c r="K334" s="132">
        <v>1</v>
      </c>
      <c r="L334" s="132">
        <v>0</v>
      </c>
      <c r="M334" s="132">
        <v>1</v>
      </c>
      <c r="N334" s="132">
        <v>0</v>
      </c>
      <c r="O334" s="132">
        <v>1</v>
      </c>
      <c r="P334" s="132">
        <v>0</v>
      </c>
      <c r="Q334" s="132">
        <v>1</v>
      </c>
      <c r="CX334" s="126"/>
      <c r="CY334" s="126"/>
      <c r="CZ334" s="13"/>
      <c r="DA334" s="13"/>
      <c r="DB334" s="13"/>
      <c r="DC334" s="13"/>
      <c r="DD334" s="13"/>
    </row>
    <row r="335" spans="1:108" ht="14.25" thickBot="1">
      <c r="A335" s="127">
        <v>1227</v>
      </c>
      <c r="B335" s="127" t="s">
        <v>2906</v>
      </c>
      <c r="C335" s="127">
        <v>1227</v>
      </c>
      <c r="D335" s="128" t="s">
        <v>4346</v>
      </c>
      <c r="E335" s="128" t="s">
        <v>3407</v>
      </c>
      <c r="F335" s="129" t="s">
        <v>77</v>
      </c>
      <c r="G335" s="133" t="s">
        <v>105</v>
      </c>
      <c r="H335" s="134" t="s">
        <v>3718</v>
      </c>
      <c r="I335" s="134" t="s">
        <v>469</v>
      </c>
      <c r="J335" s="132">
        <v>1</v>
      </c>
      <c r="K335" s="132">
        <v>1</v>
      </c>
      <c r="L335" s="132">
        <v>0</v>
      </c>
      <c r="M335" s="132">
        <v>1</v>
      </c>
      <c r="N335" s="132">
        <v>0</v>
      </c>
      <c r="O335" s="132">
        <v>1</v>
      </c>
      <c r="P335" s="132">
        <v>0</v>
      </c>
      <c r="Q335" s="132">
        <v>1</v>
      </c>
      <c r="CX335" s="126"/>
      <c r="CY335" s="126"/>
      <c r="CZ335" s="13"/>
      <c r="DA335" s="13"/>
      <c r="DB335" s="13"/>
      <c r="DC335" s="13"/>
      <c r="DD335" s="13"/>
    </row>
    <row r="336" spans="1:108" ht="14.25" thickBot="1">
      <c r="A336" s="127">
        <v>1228</v>
      </c>
      <c r="B336" s="127" t="s">
        <v>2940</v>
      </c>
      <c r="C336" s="127">
        <v>1228</v>
      </c>
      <c r="D336" s="128" t="s">
        <v>4346</v>
      </c>
      <c r="E336" s="128" t="s">
        <v>3407</v>
      </c>
      <c r="F336" s="129" t="s">
        <v>77</v>
      </c>
      <c r="G336" s="133" t="s">
        <v>105</v>
      </c>
      <c r="H336" s="134" t="s">
        <v>3718</v>
      </c>
      <c r="I336" s="134" t="s">
        <v>470</v>
      </c>
      <c r="J336" s="132">
        <v>1</v>
      </c>
      <c r="K336" s="132">
        <v>1</v>
      </c>
      <c r="L336" s="132">
        <v>0</v>
      </c>
      <c r="M336" s="132">
        <v>1</v>
      </c>
      <c r="N336" s="132">
        <v>0</v>
      </c>
      <c r="O336" s="132">
        <v>1</v>
      </c>
      <c r="P336" s="132">
        <v>0</v>
      </c>
      <c r="Q336" s="132">
        <v>1</v>
      </c>
      <c r="CX336" s="126"/>
      <c r="CY336" s="126"/>
      <c r="CZ336" s="13"/>
      <c r="DA336" s="13"/>
      <c r="DB336" s="13"/>
      <c r="DC336" s="13"/>
      <c r="DD336" s="13"/>
    </row>
    <row r="337" spans="1:108" ht="14.25" thickBot="1">
      <c r="A337" s="127">
        <v>1231</v>
      </c>
      <c r="B337" s="127" t="s">
        <v>3168</v>
      </c>
      <c r="C337" s="127">
        <v>1231</v>
      </c>
      <c r="D337" s="128" t="s">
        <v>3494</v>
      </c>
      <c r="E337" s="128" t="s">
        <v>3407</v>
      </c>
      <c r="F337" s="129" t="s">
        <v>77</v>
      </c>
      <c r="G337" s="133" t="s">
        <v>105</v>
      </c>
      <c r="H337" s="134" t="s">
        <v>3719</v>
      </c>
      <c r="I337" s="134" t="s">
        <v>471</v>
      </c>
      <c r="J337" s="132">
        <v>1</v>
      </c>
      <c r="K337" s="132">
        <v>1</v>
      </c>
      <c r="L337" s="132">
        <v>0</v>
      </c>
      <c r="M337" s="132">
        <v>1</v>
      </c>
      <c r="N337" s="132">
        <v>0</v>
      </c>
      <c r="O337" s="132">
        <v>1</v>
      </c>
      <c r="P337" s="132">
        <v>0</v>
      </c>
      <c r="Q337" s="132">
        <v>1</v>
      </c>
      <c r="CX337" s="126"/>
      <c r="CY337" s="126"/>
      <c r="CZ337" s="13"/>
      <c r="DA337" s="13"/>
      <c r="DB337" s="13"/>
      <c r="DC337" s="13"/>
      <c r="DD337" s="13"/>
    </row>
    <row r="338" spans="1:108" ht="14.25" thickBot="1">
      <c r="A338" s="127">
        <v>1232</v>
      </c>
      <c r="B338" s="127" t="s">
        <v>2224</v>
      </c>
      <c r="C338" s="127">
        <v>1232</v>
      </c>
      <c r="D338" s="128" t="s">
        <v>3494</v>
      </c>
      <c r="E338" s="128" t="s">
        <v>3407</v>
      </c>
      <c r="F338" s="129" t="s">
        <v>77</v>
      </c>
      <c r="G338" s="133" t="s">
        <v>105</v>
      </c>
      <c r="H338" s="134" t="s">
        <v>3719</v>
      </c>
      <c r="I338" s="134" t="s">
        <v>472</v>
      </c>
      <c r="J338" s="132">
        <v>1</v>
      </c>
      <c r="K338" s="132">
        <v>1</v>
      </c>
      <c r="L338" s="132">
        <v>0</v>
      </c>
      <c r="M338" s="132">
        <v>1</v>
      </c>
      <c r="N338" s="132">
        <v>0</v>
      </c>
      <c r="O338" s="132">
        <v>1</v>
      </c>
      <c r="P338" s="132">
        <v>0</v>
      </c>
      <c r="Q338" s="132">
        <v>1</v>
      </c>
      <c r="CX338" s="126"/>
      <c r="CY338" s="126"/>
      <c r="CZ338" s="13"/>
      <c r="DA338" s="13"/>
      <c r="DB338" s="13"/>
      <c r="DC338" s="13"/>
      <c r="DD338" s="13"/>
    </row>
    <row r="339" spans="1:108" ht="14.25" thickBot="1">
      <c r="A339" s="127">
        <v>1233</v>
      </c>
      <c r="B339" s="127" t="s">
        <v>2491</v>
      </c>
      <c r="C339" s="127">
        <v>1233</v>
      </c>
      <c r="D339" s="128" t="s">
        <v>3494</v>
      </c>
      <c r="E339" s="128" t="s">
        <v>3407</v>
      </c>
      <c r="F339" s="129" t="s">
        <v>77</v>
      </c>
      <c r="G339" s="133" t="s">
        <v>105</v>
      </c>
      <c r="H339" s="134" t="s">
        <v>3719</v>
      </c>
      <c r="I339" s="134" t="s">
        <v>473</v>
      </c>
      <c r="J339" s="132">
        <v>1</v>
      </c>
      <c r="K339" s="132">
        <v>1</v>
      </c>
      <c r="L339" s="132">
        <v>0</v>
      </c>
      <c r="M339" s="132">
        <v>1</v>
      </c>
      <c r="N339" s="132">
        <v>0</v>
      </c>
      <c r="O339" s="132">
        <v>1</v>
      </c>
      <c r="P339" s="132">
        <v>0</v>
      </c>
      <c r="Q339" s="132">
        <v>1</v>
      </c>
      <c r="CX339" s="126"/>
      <c r="CY339" s="126"/>
      <c r="CZ339" s="13"/>
      <c r="DA339" s="13"/>
      <c r="DB339" s="13"/>
      <c r="DC339" s="13"/>
      <c r="DD339" s="13"/>
    </row>
    <row r="340" spans="1:108" ht="14.25" thickBot="1">
      <c r="A340" s="127">
        <v>1291</v>
      </c>
      <c r="B340" s="127" t="s">
        <v>3169</v>
      </c>
      <c r="C340" s="127">
        <v>1291</v>
      </c>
      <c r="D340" s="128" t="s">
        <v>3494</v>
      </c>
      <c r="E340" s="128" t="s">
        <v>3407</v>
      </c>
      <c r="F340" s="129" t="s">
        <v>77</v>
      </c>
      <c r="G340" s="133" t="s">
        <v>105</v>
      </c>
      <c r="H340" s="134" t="s">
        <v>3720</v>
      </c>
      <c r="I340" s="134" t="s">
        <v>474</v>
      </c>
      <c r="J340" s="132">
        <v>1</v>
      </c>
      <c r="K340" s="132">
        <v>1</v>
      </c>
      <c r="L340" s="132">
        <v>0</v>
      </c>
      <c r="M340" s="132">
        <v>1</v>
      </c>
      <c r="N340" s="132">
        <v>0</v>
      </c>
      <c r="O340" s="132">
        <v>1</v>
      </c>
      <c r="P340" s="132">
        <v>0</v>
      </c>
      <c r="Q340" s="132">
        <v>1</v>
      </c>
      <c r="CX340" s="126"/>
      <c r="CY340" s="126"/>
      <c r="CZ340" s="13"/>
      <c r="DA340" s="13"/>
      <c r="DB340" s="13"/>
      <c r="DC340" s="13"/>
      <c r="DD340" s="13"/>
    </row>
    <row r="341" spans="1:108" ht="14.25" thickBot="1">
      <c r="A341" s="127">
        <v>1292</v>
      </c>
      <c r="B341" s="127" t="s">
        <v>2225</v>
      </c>
      <c r="C341" s="127">
        <v>1292</v>
      </c>
      <c r="D341" s="128" t="s">
        <v>3494</v>
      </c>
      <c r="E341" s="128" t="s">
        <v>3407</v>
      </c>
      <c r="F341" s="129" t="s">
        <v>77</v>
      </c>
      <c r="G341" s="133" t="s">
        <v>105</v>
      </c>
      <c r="H341" s="134" t="s">
        <v>3720</v>
      </c>
      <c r="I341" s="134" t="s">
        <v>475</v>
      </c>
      <c r="J341" s="132">
        <v>1</v>
      </c>
      <c r="K341" s="132">
        <v>1</v>
      </c>
      <c r="L341" s="132">
        <v>0</v>
      </c>
      <c r="M341" s="132">
        <v>1</v>
      </c>
      <c r="N341" s="132">
        <v>0</v>
      </c>
      <c r="O341" s="132">
        <v>1</v>
      </c>
      <c r="P341" s="132">
        <v>0</v>
      </c>
      <c r="Q341" s="132">
        <v>1</v>
      </c>
      <c r="CX341" s="126"/>
      <c r="CY341" s="126"/>
      <c r="CZ341" s="13"/>
      <c r="DA341" s="13"/>
      <c r="DB341" s="13"/>
      <c r="DC341" s="13"/>
      <c r="DD341" s="13"/>
    </row>
    <row r="342" spans="1:108" ht="14.25" thickBot="1">
      <c r="A342" s="127">
        <v>1299</v>
      </c>
      <c r="B342" s="127" t="s">
        <v>4353</v>
      </c>
      <c r="C342" s="127">
        <v>1299</v>
      </c>
      <c r="D342" s="128" t="s">
        <v>3494</v>
      </c>
      <c r="E342" s="128" t="s">
        <v>3407</v>
      </c>
      <c r="F342" s="129" t="s">
        <v>77</v>
      </c>
      <c r="G342" s="133" t="s">
        <v>105</v>
      </c>
      <c r="H342" s="134" t="s">
        <v>3720</v>
      </c>
      <c r="I342" s="134" t="s">
        <v>476</v>
      </c>
      <c r="J342" s="132">
        <v>1</v>
      </c>
      <c r="K342" s="132">
        <v>1</v>
      </c>
      <c r="L342" s="132">
        <v>0</v>
      </c>
      <c r="M342" s="132">
        <v>1</v>
      </c>
      <c r="N342" s="132">
        <v>0</v>
      </c>
      <c r="O342" s="132">
        <v>1</v>
      </c>
      <c r="P342" s="132">
        <v>0</v>
      </c>
      <c r="Q342" s="132">
        <v>1</v>
      </c>
      <c r="CX342" s="126"/>
      <c r="CY342" s="126"/>
      <c r="CZ342" s="13"/>
      <c r="DA342" s="13"/>
      <c r="DB342" s="13"/>
      <c r="DC342" s="13"/>
      <c r="DD342" s="13"/>
    </row>
    <row r="343" spans="1:108" ht="14.25" thickBot="1">
      <c r="A343" s="127">
        <v>1300</v>
      </c>
      <c r="B343" s="127" t="s">
        <v>4422</v>
      </c>
      <c r="C343" s="127">
        <v>1300</v>
      </c>
      <c r="D343" s="128" t="s">
        <v>3494</v>
      </c>
      <c r="E343" s="128" t="s">
        <v>3407</v>
      </c>
      <c r="F343" s="129" t="s">
        <v>77</v>
      </c>
      <c r="G343" s="133" t="s">
        <v>106</v>
      </c>
      <c r="H343" s="134" t="s">
        <v>3721</v>
      </c>
      <c r="I343" s="134" t="s">
        <v>477</v>
      </c>
      <c r="J343" s="132">
        <v>1</v>
      </c>
      <c r="K343" s="132">
        <v>1</v>
      </c>
      <c r="L343" s="132">
        <v>0</v>
      </c>
      <c r="M343" s="132">
        <v>0</v>
      </c>
      <c r="N343" s="132">
        <v>1</v>
      </c>
      <c r="O343" s="132">
        <v>1</v>
      </c>
      <c r="P343" s="132">
        <v>1</v>
      </c>
      <c r="Q343" s="132">
        <v>1</v>
      </c>
      <c r="CX343" s="126"/>
      <c r="CY343" s="126"/>
      <c r="CZ343" s="13"/>
      <c r="DA343" s="13"/>
      <c r="DB343" s="13"/>
      <c r="DC343" s="13"/>
      <c r="DD343" s="13"/>
    </row>
    <row r="344" spans="1:108" ht="14.25" thickBot="1">
      <c r="A344" s="127">
        <v>1309</v>
      </c>
      <c r="B344" s="127" t="s">
        <v>4423</v>
      </c>
      <c r="C344" s="127">
        <v>1309</v>
      </c>
      <c r="D344" s="128" t="s">
        <v>3494</v>
      </c>
      <c r="E344" s="128" t="s">
        <v>3407</v>
      </c>
      <c r="F344" s="129" t="s">
        <v>77</v>
      </c>
      <c r="G344" s="133" t="s">
        <v>106</v>
      </c>
      <c r="H344" s="134" t="s">
        <v>3721</v>
      </c>
      <c r="I344" s="134" t="s">
        <v>478</v>
      </c>
      <c r="J344" s="132">
        <v>1</v>
      </c>
      <c r="K344" s="132">
        <v>1</v>
      </c>
      <c r="L344" s="132">
        <v>0</v>
      </c>
      <c r="M344" s="132">
        <v>0</v>
      </c>
      <c r="N344" s="132">
        <v>1</v>
      </c>
      <c r="O344" s="132">
        <v>1</v>
      </c>
      <c r="P344" s="132">
        <v>1</v>
      </c>
      <c r="Q344" s="132">
        <v>1</v>
      </c>
      <c r="CX344" s="126"/>
      <c r="CY344" s="126"/>
      <c r="CZ344" s="13"/>
      <c r="DA344" s="13"/>
      <c r="DB344" s="13"/>
      <c r="DC344" s="13"/>
      <c r="DD344" s="13"/>
    </row>
    <row r="345" spans="1:108" ht="14.25" thickBot="1">
      <c r="A345" s="127">
        <v>1311</v>
      </c>
      <c r="B345" s="127" t="s">
        <v>3170</v>
      </c>
      <c r="C345" s="127">
        <v>1311</v>
      </c>
      <c r="D345" s="128" t="s">
        <v>3494</v>
      </c>
      <c r="E345" s="128" t="s">
        <v>3407</v>
      </c>
      <c r="F345" s="129" t="s">
        <v>77</v>
      </c>
      <c r="G345" s="133" t="s">
        <v>106</v>
      </c>
      <c r="H345" s="134" t="s">
        <v>3722</v>
      </c>
      <c r="I345" s="134" t="s">
        <v>479</v>
      </c>
      <c r="J345" s="132">
        <v>1</v>
      </c>
      <c r="K345" s="132">
        <v>1</v>
      </c>
      <c r="L345" s="132">
        <v>0</v>
      </c>
      <c r="M345" s="132">
        <v>0</v>
      </c>
      <c r="N345" s="132">
        <v>1</v>
      </c>
      <c r="O345" s="132">
        <v>1</v>
      </c>
      <c r="P345" s="132">
        <v>1</v>
      </c>
      <c r="Q345" s="132">
        <v>1</v>
      </c>
      <c r="CX345" s="126"/>
      <c r="CY345" s="126"/>
      <c r="CZ345" s="13"/>
      <c r="DA345" s="13"/>
      <c r="DB345" s="13"/>
      <c r="DC345" s="13"/>
      <c r="DD345" s="13"/>
    </row>
    <row r="346" spans="1:108" ht="14.25" thickBot="1">
      <c r="A346" s="127">
        <v>1312</v>
      </c>
      <c r="B346" s="127" t="s">
        <v>2226</v>
      </c>
      <c r="C346" s="127">
        <v>1312</v>
      </c>
      <c r="D346" s="128" t="s">
        <v>3494</v>
      </c>
      <c r="E346" s="128" t="s">
        <v>3407</v>
      </c>
      <c r="F346" s="129" t="s">
        <v>77</v>
      </c>
      <c r="G346" s="133" t="s">
        <v>106</v>
      </c>
      <c r="H346" s="134" t="s">
        <v>3722</v>
      </c>
      <c r="I346" s="134" t="s">
        <v>480</v>
      </c>
      <c r="J346" s="132">
        <v>1</v>
      </c>
      <c r="K346" s="132">
        <v>1</v>
      </c>
      <c r="L346" s="132">
        <v>0</v>
      </c>
      <c r="M346" s="132">
        <v>0</v>
      </c>
      <c r="N346" s="132">
        <v>1</v>
      </c>
      <c r="O346" s="132">
        <v>1</v>
      </c>
      <c r="P346" s="132">
        <v>1</v>
      </c>
      <c r="Q346" s="132">
        <v>1</v>
      </c>
      <c r="CX346" s="126"/>
      <c r="CY346" s="126"/>
      <c r="CZ346" s="13"/>
      <c r="DA346" s="13"/>
      <c r="DB346" s="13"/>
      <c r="DC346" s="13"/>
      <c r="DD346" s="13"/>
    </row>
    <row r="347" spans="1:108" ht="14.25" thickBot="1">
      <c r="A347" s="127">
        <v>1313</v>
      </c>
      <c r="B347" s="127" t="s">
        <v>2492</v>
      </c>
      <c r="C347" s="127">
        <v>1313</v>
      </c>
      <c r="D347" s="128" t="s">
        <v>3494</v>
      </c>
      <c r="E347" s="128" t="s">
        <v>3407</v>
      </c>
      <c r="F347" s="129" t="s">
        <v>77</v>
      </c>
      <c r="G347" s="133" t="s">
        <v>106</v>
      </c>
      <c r="H347" s="134" t="s">
        <v>3722</v>
      </c>
      <c r="I347" s="134" t="s">
        <v>481</v>
      </c>
      <c r="J347" s="132">
        <v>1</v>
      </c>
      <c r="K347" s="132">
        <v>1</v>
      </c>
      <c r="L347" s="132">
        <v>0</v>
      </c>
      <c r="M347" s="132">
        <v>0</v>
      </c>
      <c r="N347" s="132">
        <v>1</v>
      </c>
      <c r="O347" s="132">
        <v>1</v>
      </c>
      <c r="P347" s="132">
        <v>1</v>
      </c>
      <c r="Q347" s="132">
        <v>1</v>
      </c>
      <c r="CX347" s="126"/>
      <c r="CY347" s="126"/>
      <c r="CZ347" s="13"/>
      <c r="DA347" s="13"/>
      <c r="DB347" s="13"/>
      <c r="DC347" s="13"/>
      <c r="DD347" s="13"/>
    </row>
    <row r="348" spans="1:108" ht="14.25" thickBot="1">
      <c r="A348" s="127">
        <v>1321</v>
      </c>
      <c r="B348" s="127" t="s">
        <v>1837</v>
      </c>
      <c r="C348" s="127">
        <v>1321</v>
      </c>
      <c r="D348" s="128" t="s">
        <v>3494</v>
      </c>
      <c r="E348" s="128" t="s">
        <v>3407</v>
      </c>
      <c r="F348" s="129" t="s">
        <v>77</v>
      </c>
      <c r="G348" s="133" t="s">
        <v>106</v>
      </c>
      <c r="H348" s="134" t="s">
        <v>3723</v>
      </c>
      <c r="I348" s="134" t="s">
        <v>482</v>
      </c>
      <c r="J348" s="132">
        <v>1</v>
      </c>
      <c r="K348" s="132">
        <v>1</v>
      </c>
      <c r="L348" s="132">
        <v>0</v>
      </c>
      <c r="M348" s="132">
        <v>0</v>
      </c>
      <c r="N348" s="132">
        <v>1</v>
      </c>
      <c r="O348" s="132">
        <v>1</v>
      </c>
      <c r="P348" s="132">
        <v>1</v>
      </c>
      <c r="Q348" s="132">
        <v>1</v>
      </c>
      <c r="CX348" s="126"/>
      <c r="CY348" s="126"/>
      <c r="CZ348" s="13"/>
      <c r="DA348" s="13"/>
      <c r="DB348" s="13"/>
      <c r="DC348" s="13"/>
      <c r="DD348" s="13"/>
    </row>
    <row r="349" spans="1:108" ht="14.25" thickBot="1">
      <c r="A349" s="127">
        <v>1331</v>
      </c>
      <c r="B349" s="127" t="s">
        <v>1908</v>
      </c>
      <c r="C349" s="127">
        <v>1331</v>
      </c>
      <c r="D349" s="128" t="s">
        <v>3494</v>
      </c>
      <c r="E349" s="128" t="s">
        <v>3407</v>
      </c>
      <c r="F349" s="129" t="s">
        <v>77</v>
      </c>
      <c r="G349" s="133" t="s">
        <v>106</v>
      </c>
      <c r="H349" s="134" t="s">
        <v>3724</v>
      </c>
      <c r="I349" s="134" t="s">
        <v>483</v>
      </c>
      <c r="J349" s="132">
        <v>1</v>
      </c>
      <c r="K349" s="132">
        <v>1</v>
      </c>
      <c r="L349" s="132">
        <v>0</v>
      </c>
      <c r="M349" s="132">
        <v>0</v>
      </c>
      <c r="N349" s="132">
        <v>1</v>
      </c>
      <c r="O349" s="132">
        <v>1</v>
      </c>
      <c r="P349" s="132">
        <v>1</v>
      </c>
      <c r="Q349" s="132">
        <v>1</v>
      </c>
      <c r="CX349" s="126"/>
      <c r="CY349" s="126"/>
      <c r="CZ349" s="13"/>
      <c r="DA349" s="13"/>
      <c r="DB349" s="13"/>
      <c r="DC349" s="13"/>
      <c r="DD349" s="13"/>
    </row>
    <row r="350" spans="1:108" ht="14.25" thickBot="1">
      <c r="A350" s="127">
        <v>1391</v>
      </c>
      <c r="B350" s="127" t="s">
        <v>3171</v>
      </c>
      <c r="C350" s="127">
        <v>1391</v>
      </c>
      <c r="D350" s="128" t="s">
        <v>3494</v>
      </c>
      <c r="E350" s="128" t="s">
        <v>3407</v>
      </c>
      <c r="F350" s="129" t="s">
        <v>77</v>
      </c>
      <c r="G350" s="133" t="s">
        <v>106</v>
      </c>
      <c r="H350" s="134" t="s">
        <v>3725</v>
      </c>
      <c r="I350" s="134" t="s">
        <v>484</v>
      </c>
      <c r="J350" s="132">
        <v>1</v>
      </c>
      <c r="K350" s="132">
        <v>1</v>
      </c>
      <c r="L350" s="132">
        <v>0</v>
      </c>
      <c r="M350" s="132">
        <v>0</v>
      </c>
      <c r="N350" s="132">
        <v>1</v>
      </c>
      <c r="O350" s="132">
        <v>1</v>
      </c>
      <c r="P350" s="132">
        <v>1</v>
      </c>
      <c r="Q350" s="132">
        <v>1</v>
      </c>
      <c r="CX350" s="126"/>
      <c r="CY350" s="126"/>
      <c r="CZ350" s="13"/>
      <c r="DA350" s="13"/>
      <c r="DB350" s="13"/>
      <c r="DC350" s="13"/>
      <c r="DD350" s="13"/>
    </row>
    <row r="351" spans="1:108" ht="14.25" thickBot="1">
      <c r="A351" s="127">
        <v>1392</v>
      </c>
      <c r="B351" s="127" t="s">
        <v>4354</v>
      </c>
      <c r="C351" s="127">
        <v>1392</v>
      </c>
      <c r="D351" s="128" t="s">
        <v>3494</v>
      </c>
      <c r="E351" s="128" t="s">
        <v>3407</v>
      </c>
      <c r="F351" s="129" t="s">
        <v>77</v>
      </c>
      <c r="G351" s="133" t="s">
        <v>106</v>
      </c>
      <c r="H351" s="134" t="s">
        <v>3725</v>
      </c>
      <c r="I351" s="134" t="s">
        <v>485</v>
      </c>
      <c r="J351" s="132">
        <v>1</v>
      </c>
      <c r="K351" s="132">
        <v>1</v>
      </c>
      <c r="L351" s="132">
        <v>0</v>
      </c>
      <c r="M351" s="132">
        <v>0</v>
      </c>
      <c r="N351" s="132">
        <v>1</v>
      </c>
      <c r="O351" s="132">
        <v>1</v>
      </c>
      <c r="P351" s="132">
        <v>1</v>
      </c>
      <c r="Q351" s="132">
        <v>1</v>
      </c>
      <c r="CX351" s="126"/>
      <c r="CY351" s="126"/>
      <c r="CZ351" s="13"/>
      <c r="DA351" s="13"/>
      <c r="DB351" s="13"/>
      <c r="DC351" s="13"/>
      <c r="DD351" s="13"/>
    </row>
    <row r="352" spans="1:108" ht="14.25" thickBot="1">
      <c r="A352" s="127">
        <v>1393</v>
      </c>
      <c r="B352" s="127" t="s">
        <v>2493</v>
      </c>
      <c r="C352" s="127">
        <v>1393</v>
      </c>
      <c r="D352" s="128" t="s">
        <v>3494</v>
      </c>
      <c r="E352" s="128" t="s">
        <v>3407</v>
      </c>
      <c r="F352" s="129" t="s">
        <v>77</v>
      </c>
      <c r="G352" s="133" t="s">
        <v>106</v>
      </c>
      <c r="H352" s="134" t="s">
        <v>3725</v>
      </c>
      <c r="I352" s="134" t="s">
        <v>486</v>
      </c>
      <c r="J352" s="132">
        <v>1</v>
      </c>
      <c r="K352" s="132">
        <v>1</v>
      </c>
      <c r="L352" s="132">
        <v>0</v>
      </c>
      <c r="M352" s="132">
        <v>0</v>
      </c>
      <c r="N352" s="132">
        <v>1</v>
      </c>
      <c r="O352" s="132">
        <v>1</v>
      </c>
      <c r="P352" s="132">
        <v>1</v>
      </c>
      <c r="Q352" s="132">
        <v>1</v>
      </c>
      <c r="CX352" s="126"/>
      <c r="CY352" s="126"/>
      <c r="CZ352" s="13"/>
      <c r="DA352" s="13"/>
      <c r="DB352" s="13"/>
      <c r="DC352" s="13"/>
      <c r="DD352" s="13"/>
    </row>
    <row r="353" spans="1:108" ht="14.25" thickBot="1">
      <c r="A353" s="127">
        <v>1399</v>
      </c>
      <c r="B353" s="127" t="s">
        <v>2664</v>
      </c>
      <c r="C353" s="127">
        <v>1399</v>
      </c>
      <c r="D353" s="128" t="s">
        <v>3494</v>
      </c>
      <c r="E353" s="128" t="s">
        <v>3407</v>
      </c>
      <c r="F353" s="129" t="s">
        <v>77</v>
      </c>
      <c r="G353" s="133" t="s">
        <v>106</v>
      </c>
      <c r="H353" s="134" t="s">
        <v>3725</v>
      </c>
      <c r="I353" s="134" t="s">
        <v>487</v>
      </c>
      <c r="J353" s="132">
        <v>1</v>
      </c>
      <c r="K353" s="132">
        <v>1</v>
      </c>
      <c r="L353" s="132">
        <v>0</v>
      </c>
      <c r="M353" s="132">
        <v>0</v>
      </c>
      <c r="N353" s="132">
        <v>1</v>
      </c>
      <c r="O353" s="132">
        <v>1</v>
      </c>
      <c r="P353" s="132">
        <v>1</v>
      </c>
      <c r="Q353" s="132">
        <v>1</v>
      </c>
      <c r="CX353" s="126"/>
      <c r="CY353" s="126"/>
      <c r="CZ353" s="13"/>
      <c r="DA353" s="13"/>
      <c r="DB353" s="13"/>
      <c r="DC353" s="13"/>
      <c r="DD353" s="13"/>
    </row>
    <row r="354" spans="1:108" ht="14.25" thickBot="1">
      <c r="A354" s="127">
        <v>1400</v>
      </c>
      <c r="B354" s="127" t="s">
        <v>4424</v>
      </c>
      <c r="C354" s="127">
        <v>1400</v>
      </c>
      <c r="D354" s="128" t="s">
        <v>3494</v>
      </c>
      <c r="E354" s="128" t="s">
        <v>3407</v>
      </c>
      <c r="F354" s="129" t="s">
        <v>77</v>
      </c>
      <c r="G354" s="133" t="s">
        <v>107</v>
      </c>
      <c r="H354" s="134" t="s">
        <v>3726</v>
      </c>
      <c r="I354" s="134" t="s">
        <v>488</v>
      </c>
      <c r="J354" s="132">
        <v>0</v>
      </c>
      <c r="K354" s="132">
        <v>1</v>
      </c>
      <c r="L354" s="132">
        <v>0</v>
      </c>
      <c r="M354" s="132">
        <v>1</v>
      </c>
      <c r="N354" s="132">
        <v>1</v>
      </c>
      <c r="O354" s="132">
        <v>1</v>
      </c>
      <c r="P354" s="132">
        <v>0</v>
      </c>
      <c r="Q354" s="132">
        <v>1</v>
      </c>
      <c r="CX354" s="126"/>
      <c r="CY354" s="126"/>
      <c r="CZ354" s="13"/>
      <c r="DA354" s="13"/>
      <c r="DB354" s="13"/>
      <c r="DC354" s="13"/>
      <c r="DD354" s="13"/>
    </row>
    <row r="355" spans="1:108" ht="14.25" thickBot="1">
      <c r="A355" s="127">
        <v>1409</v>
      </c>
      <c r="B355" s="127" t="s">
        <v>4425</v>
      </c>
      <c r="C355" s="127">
        <v>1409</v>
      </c>
      <c r="D355" s="128" t="s">
        <v>3494</v>
      </c>
      <c r="E355" s="128" t="s">
        <v>3407</v>
      </c>
      <c r="F355" s="129" t="s">
        <v>77</v>
      </c>
      <c r="G355" s="133" t="s">
        <v>107</v>
      </c>
      <c r="H355" s="134" t="s">
        <v>3726</v>
      </c>
      <c r="I355" s="134" t="s">
        <v>489</v>
      </c>
      <c r="J355" s="132">
        <v>0</v>
      </c>
      <c r="K355" s="132">
        <v>1</v>
      </c>
      <c r="L355" s="132">
        <v>0</v>
      </c>
      <c r="M355" s="132">
        <v>1</v>
      </c>
      <c r="N355" s="132">
        <v>1</v>
      </c>
      <c r="O355" s="132">
        <v>1</v>
      </c>
      <c r="P355" s="132">
        <v>0</v>
      </c>
      <c r="Q355" s="132">
        <v>1</v>
      </c>
      <c r="CX355" s="126"/>
      <c r="CY355" s="126"/>
      <c r="CZ355" s="13"/>
      <c r="DA355" s="13"/>
      <c r="DB355" s="13"/>
      <c r="DC355" s="13"/>
      <c r="DD355" s="13"/>
    </row>
    <row r="356" spans="1:108" ht="14.25" thickBot="1">
      <c r="A356" s="127">
        <v>1411</v>
      </c>
      <c r="B356" s="127" t="s">
        <v>1761</v>
      </c>
      <c r="C356" s="127">
        <v>1411</v>
      </c>
      <c r="D356" s="128" t="s">
        <v>3494</v>
      </c>
      <c r="E356" s="128" t="s">
        <v>3407</v>
      </c>
      <c r="F356" s="129" t="s">
        <v>77</v>
      </c>
      <c r="G356" s="130" t="s">
        <v>107</v>
      </c>
      <c r="H356" s="131" t="s">
        <v>3727</v>
      </c>
      <c r="I356" s="131" t="s">
        <v>490</v>
      </c>
      <c r="J356" s="132">
        <v>0</v>
      </c>
      <c r="K356" s="132">
        <v>1</v>
      </c>
      <c r="L356" s="132">
        <v>0</v>
      </c>
      <c r="M356" s="132">
        <v>1</v>
      </c>
      <c r="N356" s="132">
        <v>1</v>
      </c>
      <c r="O356" s="132">
        <v>1</v>
      </c>
      <c r="P356" s="132">
        <v>0</v>
      </c>
      <c r="Q356" s="132">
        <v>1</v>
      </c>
      <c r="CX356" s="126"/>
      <c r="CY356" s="126"/>
      <c r="CZ356" s="13"/>
      <c r="DA356" s="13"/>
      <c r="DB356" s="13"/>
      <c r="DC356" s="13"/>
      <c r="DD356" s="13"/>
    </row>
    <row r="357" spans="1:108" ht="14.25" thickBot="1">
      <c r="A357" s="127">
        <v>1421</v>
      </c>
      <c r="B357" s="127" t="s">
        <v>3172</v>
      </c>
      <c r="C357" s="127">
        <v>1421</v>
      </c>
      <c r="D357" s="128" t="s">
        <v>3494</v>
      </c>
      <c r="E357" s="128" t="s">
        <v>3407</v>
      </c>
      <c r="F357" s="129" t="s">
        <v>77</v>
      </c>
      <c r="G357" s="133" t="s">
        <v>107</v>
      </c>
      <c r="H357" s="134" t="s">
        <v>3728</v>
      </c>
      <c r="I357" s="134" t="s">
        <v>491</v>
      </c>
      <c r="J357" s="132">
        <v>0</v>
      </c>
      <c r="K357" s="132">
        <v>1</v>
      </c>
      <c r="L357" s="132">
        <v>0</v>
      </c>
      <c r="M357" s="132">
        <v>1</v>
      </c>
      <c r="N357" s="132">
        <v>1</v>
      </c>
      <c r="O357" s="132">
        <v>1</v>
      </c>
      <c r="P357" s="132">
        <v>0</v>
      </c>
      <c r="Q357" s="132">
        <v>1</v>
      </c>
      <c r="CX357" s="126"/>
      <c r="CY357" s="126"/>
      <c r="CZ357" s="13"/>
      <c r="DA357" s="13"/>
      <c r="DB357" s="13"/>
      <c r="DC357" s="13"/>
      <c r="DD357" s="13"/>
    </row>
    <row r="358" spans="1:108" ht="14.25" thickBot="1">
      <c r="A358" s="127">
        <v>1422</v>
      </c>
      <c r="B358" s="127" t="s">
        <v>2227</v>
      </c>
      <c r="C358" s="127">
        <v>1422</v>
      </c>
      <c r="D358" s="128" t="s">
        <v>3494</v>
      </c>
      <c r="E358" s="128" t="s">
        <v>3407</v>
      </c>
      <c r="F358" s="129" t="s">
        <v>77</v>
      </c>
      <c r="G358" s="133" t="s">
        <v>107</v>
      </c>
      <c r="H358" s="134" t="s">
        <v>3728</v>
      </c>
      <c r="I358" s="134" t="s">
        <v>492</v>
      </c>
      <c r="J358" s="132">
        <v>0</v>
      </c>
      <c r="K358" s="132">
        <v>1</v>
      </c>
      <c r="L358" s="132">
        <v>0</v>
      </c>
      <c r="M358" s="132">
        <v>1</v>
      </c>
      <c r="N358" s="132">
        <v>1</v>
      </c>
      <c r="O358" s="132">
        <v>1</v>
      </c>
      <c r="P358" s="132">
        <v>0</v>
      </c>
      <c r="Q358" s="132">
        <v>1</v>
      </c>
      <c r="CX358" s="126"/>
      <c r="CY358" s="126"/>
      <c r="CZ358" s="13"/>
      <c r="DA358" s="13"/>
      <c r="DB358" s="13"/>
      <c r="DC358" s="13"/>
      <c r="DD358" s="13"/>
    </row>
    <row r="359" spans="1:108" ht="14.25" thickBot="1">
      <c r="A359" s="127">
        <v>1423</v>
      </c>
      <c r="B359" s="127" t="s">
        <v>2494</v>
      </c>
      <c r="C359" s="127">
        <v>1423</v>
      </c>
      <c r="D359" s="128" t="s">
        <v>3494</v>
      </c>
      <c r="E359" s="128" t="s">
        <v>3407</v>
      </c>
      <c r="F359" s="129" t="s">
        <v>77</v>
      </c>
      <c r="G359" s="133" t="s">
        <v>107</v>
      </c>
      <c r="H359" s="134" t="s">
        <v>3728</v>
      </c>
      <c r="I359" s="134" t="s">
        <v>493</v>
      </c>
      <c r="J359" s="132">
        <v>0</v>
      </c>
      <c r="K359" s="132">
        <v>1</v>
      </c>
      <c r="L359" s="132">
        <v>0</v>
      </c>
      <c r="M359" s="132">
        <v>1</v>
      </c>
      <c r="N359" s="132">
        <v>1</v>
      </c>
      <c r="O359" s="132">
        <v>1</v>
      </c>
      <c r="P359" s="132">
        <v>0</v>
      </c>
      <c r="Q359" s="132">
        <v>1</v>
      </c>
      <c r="CX359" s="126"/>
      <c r="CY359" s="126"/>
      <c r="CZ359" s="13"/>
      <c r="DA359" s="13"/>
      <c r="DB359" s="13"/>
      <c r="DC359" s="13"/>
      <c r="DD359" s="13"/>
    </row>
    <row r="360" spans="1:108" ht="14.25" thickBot="1">
      <c r="A360" s="127">
        <v>1424</v>
      </c>
      <c r="B360" s="127" t="s">
        <v>2665</v>
      </c>
      <c r="C360" s="127">
        <v>1424</v>
      </c>
      <c r="D360" s="128" t="s">
        <v>3494</v>
      </c>
      <c r="E360" s="128" t="s">
        <v>3407</v>
      </c>
      <c r="F360" s="129" t="s">
        <v>77</v>
      </c>
      <c r="G360" s="133" t="s">
        <v>107</v>
      </c>
      <c r="H360" s="134" t="s">
        <v>3728</v>
      </c>
      <c r="I360" s="134" t="s">
        <v>494</v>
      </c>
      <c r="J360" s="132">
        <v>0</v>
      </c>
      <c r="K360" s="132">
        <v>1</v>
      </c>
      <c r="L360" s="132">
        <v>0</v>
      </c>
      <c r="M360" s="132">
        <v>1</v>
      </c>
      <c r="N360" s="132">
        <v>1</v>
      </c>
      <c r="O360" s="132">
        <v>1</v>
      </c>
      <c r="P360" s="132">
        <v>0</v>
      </c>
      <c r="Q360" s="132">
        <v>1</v>
      </c>
      <c r="CX360" s="126"/>
      <c r="CY360" s="126"/>
      <c r="CZ360" s="13"/>
      <c r="DA360" s="13"/>
      <c r="DB360" s="13"/>
      <c r="DC360" s="13"/>
      <c r="DD360" s="13"/>
    </row>
    <row r="361" spans="1:108" ht="14.25" thickBot="1">
      <c r="A361" s="127">
        <v>1431</v>
      </c>
      <c r="B361" s="127" t="s">
        <v>3173</v>
      </c>
      <c r="C361" s="127">
        <v>1431</v>
      </c>
      <c r="D361" s="128" t="s">
        <v>3494</v>
      </c>
      <c r="E361" s="128" t="s">
        <v>3407</v>
      </c>
      <c r="F361" s="129" t="s">
        <v>77</v>
      </c>
      <c r="G361" s="133" t="s">
        <v>107</v>
      </c>
      <c r="H361" s="134" t="s">
        <v>3729</v>
      </c>
      <c r="I361" s="134" t="s">
        <v>495</v>
      </c>
      <c r="J361" s="132">
        <v>0</v>
      </c>
      <c r="K361" s="132">
        <v>1</v>
      </c>
      <c r="L361" s="132">
        <v>0</v>
      </c>
      <c r="M361" s="132">
        <v>1</v>
      </c>
      <c r="N361" s="132">
        <v>1</v>
      </c>
      <c r="O361" s="132">
        <v>1</v>
      </c>
      <c r="P361" s="132">
        <v>0</v>
      </c>
      <c r="Q361" s="132">
        <v>1</v>
      </c>
      <c r="CX361" s="126"/>
      <c r="CY361" s="126"/>
      <c r="CZ361" s="13"/>
      <c r="DA361" s="13"/>
      <c r="DB361" s="13"/>
      <c r="DC361" s="13"/>
      <c r="DD361" s="13"/>
    </row>
    <row r="362" spans="1:108" ht="14.25" thickBot="1">
      <c r="A362" s="127">
        <v>1432</v>
      </c>
      <c r="B362" s="127" t="s">
        <v>2228</v>
      </c>
      <c r="C362" s="127">
        <v>1432</v>
      </c>
      <c r="D362" s="128" t="s">
        <v>3494</v>
      </c>
      <c r="E362" s="128" t="s">
        <v>3407</v>
      </c>
      <c r="F362" s="129" t="s">
        <v>77</v>
      </c>
      <c r="G362" s="133" t="s">
        <v>107</v>
      </c>
      <c r="H362" s="134" t="s">
        <v>3729</v>
      </c>
      <c r="I362" s="134" t="s">
        <v>496</v>
      </c>
      <c r="J362" s="132">
        <v>0</v>
      </c>
      <c r="K362" s="132">
        <v>1</v>
      </c>
      <c r="L362" s="132">
        <v>0</v>
      </c>
      <c r="M362" s="132">
        <v>1</v>
      </c>
      <c r="N362" s="132">
        <v>1</v>
      </c>
      <c r="O362" s="132">
        <v>1</v>
      </c>
      <c r="P362" s="132">
        <v>0</v>
      </c>
      <c r="Q362" s="132">
        <v>1</v>
      </c>
      <c r="CX362" s="126"/>
      <c r="CY362" s="126"/>
      <c r="CZ362" s="13"/>
      <c r="DA362" s="13"/>
      <c r="DB362" s="13"/>
      <c r="DC362" s="13"/>
      <c r="DD362" s="13"/>
    </row>
    <row r="363" spans="1:108" ht="14.25" thickBot="1">
      <c r="A363" s="127">
        <v>1433</v>
      </c>
      <c r="B363" s="127" t="s">
        <v>2495</v>
      </c>
      <c r="C363" s="127">
        <v>1433</v>
      </c>
      <c r="D363" s="128" t="s">
        <v>3494</v>
      </c>
      <c r="E363" s="128" t="s">
        <v>3407</v>
      </c>
      <c r="F363" s="129" t="s">
        <v>77</v>
      </c>
      <c r="G363" s="133" t="s">
        <v>107</v>
      </c>
      <c r="H363" s="134" t="s">
        <v>3729</v>
      </c>
      <c r="I363" s="134" t="s">
        <v>497</v>
      </c>
      <c r="J363" s="132">
        <v>0</v>
      </c>
      <c r="K363" s="132">
        <v>1</v>
      </c>
      <c r="L363" s="132">
        <v>0</v>
      </c>
      <c r="M363" s="132">
        <v>1</v>
      </c>
      <c r="N363" s="132">
        <v>1</v>
      </c>
      <c r="O363" s="132">
        <v>1</v>
      </c>
      <c r="P363" s="132">
        <v>0</v>
      </c>
      <c r="Q363" s="132">
        <v>1</v>
      </c>
      <c r="CX363" s="126"/>
      <c r="CY363" s="126"/>
      <c r="CZ363" s="13"/>
      <c r="DA363" s="13"/>
      <c r="DB363" s="13"/>
      <c r="DC363" s="13"/>
      <c r="DD363" s="13"/>
    </row>
    <row r="364" spans="1:108" ht="14.25" thickBot="1">
      <c r="A364" s="127">
        <v>1441</v>
      </c>
      <c r="B364" s="127" t="s">
        <v>3174</v>
      </c>
      <c r="C364" s="127">
        <v>1441</v>
      </c>
      <c r="D364" s="128" t="s">
        <v>3494</v>
      </c>
      <c r="E364" s="128" t="s">
        <v>3407</v>
      </c>
      <c r="F364" s="129" t="s">
        <v>77</v>
      </c>
      <c r="G364" s="133" t="s">
        <v>107</v>
      </c>
      <c r="H364" s="134" t="s">
        <v>3730</v>
      </c>
      <c r="I364" s="134" t="s">
        <v>498</v>
      </c>
      <c r="J364" s="132">
        <v>0</v>
      </c>
      <c r="K364" s="132">
        <v>1</v>
      </c>
      <c r="L364" s="132">
        <v>0</v>
      </c>
      <c r="M364" s="132">
        <v>1</v>
      </c>
      <c r="N364" s="132">
        <v>1</v>
      </c>
      <c r="O364" s="132">
        <v>1</v>
      </c>
      <c r="P364" s="132">
        <v>0</v>
      </c>
      <c r="Q364" s="132">
        <v>1</v>
      </c>
      <c r="CX364" s="126"/>
      <c r="CY364" s="126"/>
      <c r="CZ364" s="13"/>
      <c r="DA364" s="13"/>
      <c r="DB364" s="13"/>
      <c r="DC364" s="13"/>
      <c r="DD364" s="13"/>
    </row>
    <row r="365" spans="1:108" ht="14.25" thickBot="1">
      <c r="A365" s="127">
        <v>1442</v>
      </c>
      <c r="B365" s="127" t="s">
        <v>2229</v>
      </c>
      <c r="C365" s="127">
        <v>1442</v>
      </c>
      <c r="D365" s="128" t="s">
        <v>3494</v>
      </c>
      <c r="E365" s="128" t="s">
        <v>3407</v>
      </c>
      <c r="F365" s="129" t="s">
        <v>77</v>
      </c>
      <c r="G365" s="133" t="s">
        <v>107</v>
      </c>
      <c r="H365" s="134" t="s">
        <v>3730</v>
      </c>
      <c r="I365" s="134" t="s">
        <v>499</v>
      </c>
      <c r="J365" s="132">
        <v>0</v>
      </c>
      <c r="K365" s="132">
        <v>1</v>
      </c>
      <c r="L365" s="132">
        <v>0</v>
      </c>
      <c r="M365" s="132">
        <v>1</v>
      </c>
      <c r="N365" s="132">
        <v>1</v>
      </c>
      <c r="O365" s="132">
        <v>1</v>
      </c>
      <c r="P365" s="132">
        <v>0</v>
      </c>
      <c r="Q365" s="132">
        <v>1</v>
      </c>
      <c r="CX365" s="126"/>
      <c r="CY365" s="126"/>
      <c r="CZ365" s="13"/>
      <c r="DA365" s="13"/>
      <c r="DB365" s="13"/>
      <c r="DC365" s="13"/>
      <c r="DD365" s="13"/>
    </row>
    <row r="366" spans="1:108" ht="14.25" thickBot="1">
      <c r="A366" s="127">
        <v>1449</v>
      </c>
      <c r="B366" s="127" t="s">
        <v>2496</v>
      </c>
      <c r="C366" s="127">
        <v>1449</v>
      </c>
      <c r="D366" s="128" t="s">
        <v>3494</v>
      </c>
      <c r="E366" s="128" t="s">
        <v>3407</v>
      </c>
      <c r="F366" s="129" t="s">
        <v>77</v>
      </c>
      <c r="G366" s="133" t="s">
        <v>107</v>
      </c>
      <c r="H366" s="134" t="s">
        <v>3730</v>
      </c>
      <c r="I366" s="134" t="s">
        <v>500</v>
      </c>
      <c r="J366" s="132">
        <v>0</v>
      </c>
      <c r="K366" s="132">
        <v>1</v>
      </c>
      <c r="L366" s="132">
        <v>0</v>
      </c>
      <c r="M366" s="132">
        <v>1</v>
      </c>
      <c r="N366" s="132">
        <v>1</v>
      </c>
      <c r="O366" s="132">
        <v>1</v>
      </c>
      <c r="P366" s="132">
        <v>0</v>
      </c>
      <c r="Q366" s="132">
        <v>1</v>
      </c>
      <c r="CX366" s="126"/>
      <c r="CY366" s="126"/>
      <c r="CZ366" s="13"/>
      <c r="DA366" s="13"/>
      <c r="DB366" s="13"/>
      <c r="DC366" s="13"/>
      <c r="DD366" s="13"/>
    </row>
    <row r="367" spans="1:108" ht="14.25" thickBot="1">
      <c r="A367" s="127">
        <v>1451</v>
      </c>
      <c r="B367" s="127" t="s">
        <v>3175</v>
      </c>
      <c r="C367" s="127">
        <v>1451</v>
      </c>
      <c r="D367" s="128" t="s">
        <v>3494</v>
      </c>
      <c r="E367" s="128" t="s">
        <v>3407</v>
      </c>
      <c r="F367" s="129" t="s">
        <v>77</v>
      </c>
      <c r="G367" s="133" t="s">
        <v>107</v>
      </c>
      <c r="H367" s="134" t="s">
        <v>3731</v>
      </c>
      <c r="I367" s="134" t="s">
        <v>501</v>
      </c>
      <c r="J367" s="132">
        <v>0</v>
      </c>
      <c r="K367" s="132">
        <v>1</v>
      </c>
      <c r="L367" s="132">
        <v>0</v>
      </c>
      <c r="M367" s="132">
        <v>1</v>
      </c>
      <c r="N367" s="132">
        <v>1</v>
      </c>
      <c r="O367" s="132">
        <v>1</v>
      </c>
      <c r="P367" s="132">
        <v>0</v>
      </c>
      <c r="Q367" s="132">
        <v>1</v>
      </c>
      <c r="CX367" s="126"/>
      <c r="CY367" s="126"/>
      <c r="CZ367" s="13"/>
      <c r="DA367" s="13"/>
      <c r="DB367" s="13"/>
      <c r="DC367" s="13"/>
      <c r="DD367" s="13"/>
    </row>
    <row r="368" spans="1:108" ht="14.25" thickBot="1">
      <c r="A368" s="127">
        <v>1452</v>
      </c>
      <c r="B368" s="127" t="s">
        <v>2230</v>
      </c>
      <c r="C368" s="127">
        <v>1452</v>
      </c>
      <c r="D368" s="128" t="s">
        <v>3494</v>
      </c>
      <c r="E368" s="128" t="s">
        <v>3407</v>
      </c>
      <c r="F368" s="129" t="s">
        <v>77</v>
      </c>
      <c r="G368" s="133" t="s">
        <v>107</v>
      </c>
      <c r="H368" s="134" t="s">
        <v>3731</v>
      </c>
      <c r="I368" s="134" t="s">
        <v>502</v>
      </c>
      <c r="J368" s="132">
        <v>0</v>
      </c>
      <c r="K368" s="132">
        <v>1</v>
      </c>
      <c r="L368" s="132">
        <v>0</v>
      </c>
      <c r="M368" s="132">
        <v>1</v>
      </c>
      <c r="N368" s="132">
        <v>1</v>
      </c>
      <c r="O368" s="132">
        <v>1</v>
      </c>
      <c r="P368" s="132">
        <v>0</v>
      </c>
      <c r="Q368" s="132">
        <v>1</v>
      </c>
      <c r="CX368" s="126"/>
      <c r="CY368" s="126"/>
      <c r="CZ368" s="13"/>
      <c r="DA368" s="13"/>
      <c r="DB368" s="13"/>
      <c r="DC368" s="13"/>
      <c r="DD368" s="13"/>
    </row>
    <row r="369" spans="1:108" ht="14.25" thickBot="1">
      <c r="A369" s="127">
        <v>1453</v>
      </c>
      <c r="B369" s="127" t="s">
        <v>2497</v>
      </c>
      <c r="C369" s="127">
        <v>1453</v>
      </c>
      <c r="D369" s="128" t="s">
        <v>3494</v>
      </c>
      <c r="E369" s="128" t="s">
        <v>3407</v>
      </c>
      <c r="F369" s="129" t="s">
        <v>77</v>
      </c>
      <c r="G369" s="133" t="s">
        <v>107</v>
      </c>
      <c r="H369" s="134" t="s">
        <v>3731</v>
      </c>
      <c r="I369" s="134" t="s">
        <v>503</v>
      </c>
      <c r="J369" s="132">
        <v>0</v>
      </c>
      <c r="K369" s="132">
        <v>1</v>
      </c>
      <c r="L369" s="132">
        <v>0</v>
      </c>
      <c r="M369" s="132">
        <v>1</v>
      </c>
      <c r="N369" s="132">
        <v>1</v>
      </c>
      <c r="O369" s="132">
        <v>1</v>
      </c>
      <c r="P369" s="132">
        <v>0</v>
      </c>
      <c r="Q369" s="132">
        <v>1</v>
      </c>
      <c r="CX369" s="126"/>
      <c r="CY369" s="126"/>
      <c r="CZ369" s="13"/>
      <c r="DA369" s="13"/>
      <c r="DB369" s="13"/>
      <c r="DC369" s="13"/>
      <c r="DD369" s="13"/>
    </row>
    <row r="370" spans="1:108" ht="14.25" thickBot="1">
      <c r="A370" s="127">
        <v>1454</v>
      </c>
      <c r="B370" s="127" t="s">
        <v>2666</v>
      </c>
      <c r="C370" s="127">
        <v>1454</v>
      </c>
      <c r="D370" s="128" t="s">
        <v>3494</v>
      </c>
      <c r="E370" s="128" t="s">
        <v>3407</v>
      </c>
      <c r="F370" s="129" t="s">
        <v>77</v>
      </c>
      <c r="G370" s="133" t="s">
        <v>107</v>
      </c>
      <c r="H370" s="134" t="s">
        <v>3731</v>
      </c>
      <c r="I370" s="134" t="s">
        <v>504</v>
      </c>
      <c r="J370" s="132">
        <v>0</v>
      </c>
      <c r="K370" s="132">
        <v>1</v>
      </c>
      <c r="L370" s="132">
        <v>0</v>
      </c>
      <c r="M370" s="132">
        <v>1</v>
      </c>
      <c r="N370" s="132">
        <v>1</v>
      </c>
      <c r="O370" s="132">
        <v>1</v>
      </c>
      <c r="P370" s="132">
        <v>0</v>
      </c>
      <c r="Q370" s="132">
        <v>1</v>
      </c>
      <c r="CX370" s="126"/>
      <c r="CY370" s="126"/>
      <c r="CZ370" s="13"/>
      <c r="DA370" s="13"/>
      <c r="DB370" s="13"/>
      <c r="DC370" s="13"/>
      <c r="DD370" s="13"/>
    </row>
    <row r="371" spans="1:108" ht="14.25" thickBot="1">
      <c r="A371" s="127">
        <v>1499</v>
      </c>
      <c r="B371" s="127" t="s">
        <v>2053</v>
      </c>
      <c r="C371" s="127">
        <v>1499</v>
      </c>
      <c r="D371" s="128" t="s">
        <v>3494</v>
      </c>
      <c r="E371" s="128" t="s">
        <v>3407</v>
      </c>
      <c r="F371" s="129" t="s">
        <v>77</v>
      </c>
      <c r="G371" s="133" t="s">
        <v>107</v>
      </c>
      <c r="H371" s="134" t="s">
        <v>3732</v>
      </c>
      <c r="I371" s="134" t="s">
        <v>505</v>
      </c>
      <c r="J371" s="132">
        <v>0</v>
      </c>
      <c r="K371" s="132">
        <v>1</v>
      </c>
      <c r="L371" s="132">
        <v>0</v>
      </c>
      <c r="M371" s="132">
        <v>1</v>
      </c>
      <c r="N371" s="132">
        <v>1</v>
      </c>
      <c r="O371" s="132">
        <v>1</v>
      </c>
      <c r="P371" s="132">
        <v>0</v>
      </c>
      <c r="Q371" s="132">
        <v>1</v>
      </c>
      <c r="CX371" s="126"/>
      <c r="CY371" s="126"/>
      <c r="CZ371" s="13"/>
      <c r="DA371" s="13"/>
      <c r="DB371" s="13"/>
      <c r="DC371" s="13"/>
      <c r="DD371" s="13"/>
    </row>
    <row r="372" spans="1:108" ht="14.25" thickBot="1">
      <c r="A372" s="127">
        <v>1500</v>
      </c>
      <c r="B372" s="127" t="s">
        <v>4426</v>
      </c>
      <c r="C372" s="127">
        <v>1500</v>
      </c>
      <c r="D372" s="128" t="s">
        <v>3494</v>
      </c>
      <c r="E372" s="128" t="s">
        <v>3407</v>
      </c>
      <c r="F372" s="129" t="s">
        <v>77</v>
      </c>
      <c r="G372" s="133" t="s">
        <v>108</v>
      </c>
      <c r="H372" s="134" t="s">
        <v>3733</v>
      </c>
      <c r="I372" s="134" t="s">
        <v>506</v>
      </c>
      <c r="J372" s="132">
        <v>1</v>
      </c>
      <c r="K372" s="132">
        <v>1</v>
      </c>
      <c r="L372" s="132">
        <v>0</v>
      </c>
      <c r="M372" s="132">
        <v>1</v>
      </c>
      <c r="N372" s="132">
        <v>0</v>
      </c>
      <c r="O372" s="132">
        <v>0</v>
      </c>
      <c r="P372" s="132">
        <v>1</v>
      </c>
      <c r="Q372" s="132">
        <v>1</v>
      </c>
      <c r="CX372" s="126"/>
      <c r="CY372" s="126"/>
      <c r="CZ372" s="13"/>
      <c r="DA372" s="13"/>
      <c r="DB372" s="13"/>
      <c r="DC372" s="13"/>
      <c r="DD372" s="13"/>
    </row>
    <row r="373" spans="1:108" ht="14.25" thickBot="1">
      <c r="A373" s="127">
        <v>1509</v>
      </c>
      <c r="B373" s="127" t="s">
        <v>4427</v>
      </c>
      <c r="C373" s="127">
        <v>1509</v>
      </c>
      <c r="D373" s="128" t="s">
        <v>3494</v>
      </c>
      <c r="E373" s="128" t="s">
        <v>3407</v>
      </c>
      <c r="F373" s="129" t="s">
        <v>77</v>
      </c>
      <c r="G373" s="133" t="s">
        <v>108</v>
      </c>
      <c r="H373" s="134" t="s">
        <v>3733</v>
      </c>
      <c r="I373" s="134" t="s">
        <v>507</v>
      </c>
      <c r="J373" s="132">
        <v>1</v>
      </c>
      <c r="K373" s="132">
        <v>1</v>
      </c>
      <c r="L373" s="132">
        <v>0</v>
      </c>
      <c r="M373" s="132">
        <v>1</v>
      </c>
      <c r="N373" s="132">
        <v>0</v>
      </c>
      <c r="O373" s="132">
        <v>0</v>
      </c>
      <c r="P373" s="132">
        <v>1</v>
      </c>
      <c r="Q373" s="132">
        <v>1</v>
      </c>
      <c r="CX373" s="126"/>
      <c r="CY373" s="126"/>
      <c r="CZ373" s="13"/>
      <c r="DA373" s="13"/>
      <c r="DB373" s="13"/>
      <c r="DC373" s="13"/>
      <c r="DD373" s="13"/>
    </row>
    <row r="374" spans="1:108" ht="14.25" thickBot="1">
      <c r="A374" s="127">
        <v>1511</v>
      </c>
      <c r="B374" s="127" t="s">
        <v>3176</v>
      </c>
      <c r="C374" s="127">
        <v>1511</v>
      </c>
      <c r="D374" s="128" t="s">
        <v>3494</v>
      </c>
      <c r="E374" s="128" t="s">
        <v>3407</v>
      </c>
      <c r="F374" s="129" t="s">
        <v>77</v>
      </c>
      <c r="G374" s="133" t="s">
        <v>108</v>
      </c>
      <c r="H374" s="134" t="s">
        <v>3734</v>
      </c>
      <c r="I374" s="134" t="s">
        <v>508</v>
      </c>
      <c r="J374" s="132">
        <v>1</v>
      </c>
      <c r="K374" s="132">
        <v>1</v>
      </c>
      <c r="L374" s="132">
        <v>0</v>
      </c>
      <c r="M374" s="132">
        <v>1</v>
      </c>
      <c r="N374" s="132">
        <v>0</v>
      </c>
      <c r="O374" s="132">
        <v>0</v>
      </c>
      <c r="P374" s="132">
        <v>1</v>
      </c>
      <c r="Q374" s="132">
        <v>1</v>
      </c>
      <c r="CX374" s="126"/>
      <c r="CY374" s="126"/>
      <c r="CZ374" s="13"/>
      <c r="DA374" s="13"/>
      <c r="DB374" s="13"/>
      <c r="DC374" s="13"/>
      <c r="DD374" s="13"/>
    </row>
    <row r="375" spans="1:108" ht="14.25" thickBot="1">
      <c r="A375" s="127">
        <v>1512</v>
      </c>
      <c r="B375" s="127" t="s">
        <v>2231</v>
      </c>
      <c r="C375" s="127">
        <v>1512</v>
      </c>
      <c r="D375" s="128" t="s">
        <v>3494</v>
      </c>
      <c r="E375" s="128" t="s">
        <v>3407</v>
      </c>
      <c r="F375" s="129" t="s">
        <v>77</v>
      </c>
      <c r="G375" s="133" t="s">
        <v>108</v>
      </c>
      <c r="H375" s="134" t="s">
        <v>3734</v>
      </c>
      <c r="I375" s="134" t="s">
        <v>509</v>
      </c>
      <c r="J375" s="132">
        <v>1</v>
      </c>
      <c r="K375" s="132">
        <v>1</v>
      </c>
      <c r="L375" s="132">
        <v>0</v>
      </c>
      <c r="M375" s="132">
        <v>1</v>
      </c>
      <c r="N375" s="132">
        <v>0</v>
      </c>
      <c r="O375" s="132">
        <v>0</v>
      </c>
      <c r="P375" s="132">
        <v>1</v>
      </c>
      <c r="Q375" s="132">
        <v>1</v>
      </c>
      <c r="CX375" s="126"/>
      <c r="CY375" s="126"/>
      <c r="CZ375" s="13"/>
      <c r="DA375" s="13"/>
      <c r="DB375" s="13"/>
      <c r="DC375" s="13"/>
      <c r="DD375" s="13"/>
    </row>
    <row r="376" spans="1:108" ht="14.25" thickBot="1">
      <c r="A376" s="127">
        <v>1513</v>
      </c>
      <c r="B376" s="127" t="s">
        <v>2498</v>
      </c>
      <c r="C376" s="127">
        <v>1513</v>
      </c>
      <c r="D376" s="128" t="s">
        <v>3494</v>
      </c>
      <c r="E376" s="128" t="s">
        <v>3407</v>
      </c>
      <c r="F376" s="129" t="s">
        <v>77</v>
      </c>
      <c r="G376" s="133" t="s">
        <v>108</v>
      </c>
      <c r="H376" s="134" t="s">
        <v>3734</v>
      </c>
      <c r="I376" s="134" t="s">
        <v>510</v>
      </c>
      <c r="J376" s="132">
        <v>1</v>
      </c>
      <c r="K376" s="132">
        <v>1</v>
      </c>
      <c r="L376" s="132">
        <v>0</v>
      </c>
      <c r="M376" s="132">
        <v>1</v>
      </c>
      <c r="N376" s="132">
        <v>0</v>
      </c>
      <c r="O376" s="132">
        <v>0</v>
      </c>
      <c r="P376" s="132">
        <v>1</v>
      </c>
      <c r="Q376" s="132">
        <v>1</v>
      </c>
      <c r="CX376" s="126"/>
      <c r="CY376" s="126"/>
      <c r="CZ376" s="13"/>
      <c r="DA376" s="13"/>
      <c r="DB376" s="13"/>
      <c r="DC376" s="13"/>
      <c r="DD376" s="13"/>
    </row>
    <row r="377" spans="1:108" ht="14.25" thickBot="1">
      <c r="A377" s="127">
        <v>1521</v>
      </c>
      <c r="B377" s="127" t="s">
        <v>1839</v>
      </c>
      <c r="C377" s="127">
        <v>1521</v>
      </c>
      <c r="D377" s="128" t="s">
        <v>3494</v>
      </c>
      <c r="E377" s="128" t="s">
        <v>3407</v>
      </c>
      <c r="F377" s="129" t="s">
        <v>77</v>
      </c>
      <c r="G377" s="133" t="s">
        <v>108</v>
      </c>
      <c r="H377" s="134" t="s">
        <v>3735</v>
      </c>
      <c r="I377" s="134" t="s">
        <v>511</v>
      </c>
      <c r="J377" s="132">
        <v>1</v>
      </c>
      <c r="K377" s="132">
        <v>1</v>
      </c>
      <c r="L377" s="132">
        <v>0</v>
      </c>
      <c r="M377" s="132">
        <v>1</v>
      </c>
      <c r="N377" s="132">
        <v>0</v>
      </c>
      <c r="O377" s="132">
        <v>0</v>
      </c>
      <c r="P377" s="132">
        <v>1</v>
      </c>
      <c r="Q377" s="132">
        <v>1</v>
      </c>
      <c r="CX377" s="126"/>
      <c r="CY377" s="126"/>
      <c r="CZ377" s="13"/>
      <c r="DA377" s="13"/>
      <c r="DB377" s="13"/>
      <c r="DC377" s="13"/>
      <c r="DD377" s="13"/>
    </row>
    <row r="378" spans="1:108" ht="14.25" thickBot="1">
      <c r="A378" s="127">
        <v>1531</v>
      </c>
      <c r="B378" s="127" t="s">
        <v>3177</v>
      </c>
      <c r="C378" s="127">
        <v>1531</v>
      </c>
      <c r="D378" s="128" t="s">
        <v>3494</v>
      </c>
      <c r="E378" s="128" t="s">
        <v>3407</v>
      </c>
      <c r="F378" s="129" t="s">
        <v>77</v>
      </c>
      <c r="G378" s="133" t="s">
        <v>108</v>
      </c>
      <c r="H378" s="134" t="s">
        <v>3736</v>
      </c>
      <c r="I378" s="134" t="s">
        <v>512</v>
      </c>
      <c r="J378" s="132">
        <v>1</v>
      </c>
      <c r="K378" s="132">
        <v>1</v>
      </c>
      <c r="L378" s="132">
        <v>0</v>
      </c>
      <c r="M378" s="132">
        <v>1</v>
      </c>
      <c r="N378" s="132">
        <v>0</v>
      </c>
      <c r="O378" s="132">
        <v>0</v>
      </c>
      <c r="P378" s="132">
        <v>1</v>
      </c>
      <c r="Q378" s="132">
        <v>1</v>
      </c>
      <c r="CX378" s="126"/>
      <c r="CY378" s="126"/>
      <c r="CZ378" s="13"/>
      <c r="DA378" s="13"/>
      <c r="DB378" s="13"/>
      <c r="DC378" s="13"/>
      <c r="DD378" s="13"/>
    </row>
    <row r="379" spans="1:108" ht="14.25" thickBot="1">
      <c r="A379" s="127">
        <v>1532</v>
      </c>
      <c r="B379" s="127" t="s">
        <v>2161</v>
      </c>
      <c r="C379" s="127">
        <v>1532</v>
      </c>
      <c r="D379" s="128" t="s">
        <v>3494</v>
      </c>
      <c r="E379" s="128" t="s">
        <v>3407</v>
      </c>
      <c r="F379" s="129" t="s">
        <v>77</v>
      </c>
      <c r="G379" s="133" t="s">
        <v>108</v>
      </c>
      <c r="H379" s="134" t="s">
        <v>3736</v>
      </c>
      <c r="I379" s="134" t="s">
        <v>513</v>
      </c>
      <c r="J379" s="132">
        <v>1</v>
      </c>
      <c r="K379" s="132">
        <v>1</v>
      </c>
      <c r="L379" s="132">
        <v>0</v>
      </c>
      <c r="M379" s="132">
        <v>1</v>
      </c>
      <c r="N379" s="132">
        <v>0</v>
      </c>
      <c r="O379" s="132">
        <v>0</v>
      </c>
      <c r="P379" s="132">
        <v>1</v>
      </c>
      <c r="Q379" s="132">
        <v>1</v>
      </c>
      <c r="CX379" s="126"/>
      <c r="CY379" s="126"/>
      <c r="CZ379" s="13"/>
      <c r="DA379" s="13"/>
      <c r="DB379" s="13"/>
      <c r="DC379" s="13"/>
      <c r="DD379" s="13"/>
    </row>
    <row r="380" spans="1:108" ht="14.25" thickBot="1">
      <c r="A380" s="127">
        <v>1591</v>
      </c>
      <c r="B380" s="127" t="s">
        <v>1968</v>
      </c>
      <c r="C380" s="127">
        <v>1591</v>
      </c>
      <c r="D380" s="128" t="s">
        <v>3494</v>
      </c>
      <c r="E380" s="128" t="s">
        <v>3407</v>
      </c>
      <c r="F380" s="129" t="s">
        <v>77</v>
      </c>
      <c r="G380" s="133" t="s">
        <v>108</v>
      </c>
      <c r="H380" s="134" t="s">
        <v>3737</v>
      </c>
      <c r="I380" s="134" t="s">
        <v>514</v>
      </c>
      <c r="J380" s="132">
        <v>1</v>
      </c>
      <c r="K380" s="132">
        <v>1</v>
      </c>
      <c r="L380" s="132">
        <v>0</v>
      </c>
      <c r="M380" s="132">
        <v>1</v>
      </c>
      <c r="N380" s="132">
        <v>0</v>
      </c>
      <c r="O380" s="132">
        <v>0</v>
      </c>
      <c r="P380" s="132">
        <v>1</v>
      </c>
      <c r="Q380" s="132">
        <v>1</v>
      </c>
      <c r="CX380" s="126"/>
      <c r="CY380" s="126"/>
      <c r="CZ380" s="13"/>
      <c r="DA380" s="13"/>
      <c r="DB380" s="13"/>
      <c r="DC380" s="13"/>
      <c r="DD380" s="13"/>
    </row>
    <row r="381" spans="1:108" ht="14.25" thickBot="1">
      <c r="A381" s="127">
        <v>1600</v>
      </c>
      <c r="B381" s="127" t="s">
        <v>4428</v>
      </c>
      <c r="C381" s="127">
        <v>1600</v>
      </c>
      <c r="D381" s="128" t="s">
        <v>3494</v>
      </c>
      <c r="E381" s="128" t="s">
        <v>3407</v>
      </c>
      <c r="F381" s="129" t="s">
        <v>77</v>
      </c>
      <c r="G381" s="133" t="s">
        <v>109</v>
      </c>
      <c r="H381" s="134" t="s">
        <v>3738</v>
      </c>
      <c r="I381" s="134" t="s">
        <v>515</v>
      </c>
      <c r="J381" s="132">
        <v>0</v>
      </c>
      <c r="K381" s="132">
        <v>0</v>
      </c>
      <c r="L381" s="132">
        <v>0</v>
      </c>
      <c r="M381" s="132">
        <v>0</v>
      </c>
      <c r="N381" s="132">
        <v>0</v>
      </c>
      <c r="O381" s="132">
        <v>0</v>
      </c>
      <c r="P381" s="132">
        <v>0</v>
      </c>
      <c r="Q381" s="132">
        <v>1</v>
      </c>
      <c r="CX381" s="126"/>
      <c r="CY381" s="126"/>
      <c r="CZ381" s="13"/>
      <c r="DA381" s="13"/>
      <c r="DB381" s="13"/>
      <c r="DC381" s="13"/>
      <c r="DD381" s="13"/>
    </row>
    <row r="382" spans="1:108" ht="14.25" thickBot="1">
      <c r="A382" s="127">
        <v>1609</v>
      </c>
      <c r="B382" s="127" t="s">
        <v>4429</v>
      </c>
      <c r="C382" s="127">
        <v>1609</v>
      </c>
      <c r="D382" s="128" t="s">
        <v>3494</v>
      </c>
      <c r="E382" s="128" t="s">
        <v>3407</v>
      </c>
      <c r="F382" s="129" t="s">
        <v>77</v>
      </c>
      <c r="G382" s="133" t="s">
        <v>109</v>
      </c>
      <c r="H382" s="134" t="s">
        <v>3738</v>
      </c>
      <c r="I382" s="134" t="s">
        <v>516</v>
      </c>
      <c r="J382" s="132">
        <v>0</v>
      </c>
      <c r="K382" s="132">
        <v>0</v>
      </c>
      <c r="L382" s="132">
        <v>0</v>
      </c>
      <c r="M382" s="132">
        <v>0</v>
      </c>
      <c r="N382" s="132">
        <v>0</v>
      </c>
      <c r="O382" s="132">
        <v>0</v>
      </c>
      <c r="P382" s="132">
        <v>0</v>
      </c>
      <c r="Q382" s="132">
        <v>1</v>
      </c>
      <c r="CX382" s="126"/>
      <c r="CY382" s="126"/>
      <c r="CZ382" s="13"/>
      <c r="DA382" s="13"/>
      <c r="DB382" s="13"/>
      <c r="DC382" s="13"/>
      <c r="DD382" s="13"/>
    </row>
    <row r="383" spans="1:108" ht="14.25" thickBot="1">
      <c r="A383" s="127">
        <v>1611</v>
      </c>
      <c r="B383" s="127" t="s">
        <v>3178</v>
      </c>
      <c r="C383" s="127">
        <v>1611</v>
      </c>
      <c r="D383" s="128" t="s">
        <v>3494</v>
      </c>
      <c r="E383" s="128" t="s">
        <v>3407</v>
      </c>
      <c r="F383" s="129" t="s">
        <v>77</v>
      </c>
      <c r="G383" s="133" t="s">
        <v>109</v>
      </c>
      <c r="H383" s="134" t="s">
        <v>3739</v>
      </c>
      <c r="I383" s="134" t="s">
        <v>517</v>
      </c>
      <c r="J383" s="132">
        <v>0</v>
      </c>
      <c r="K383" s="132">
        <v>0</v>
      </c>
      <c r="L383" s="132">
        <v>0</v>
      </c>
      <c r="M383" s="132">
        <v>0</v>
      </c>
      <c r="N383" s="132">
        <v>0</v>
      </c>
      <c r="O383" s="132">
        <v>0</v>
      </c>
      <c r="P383" s="132">
        <v>0</v>
      </c>
      <c r="Q383" s="132">
        <v>1</v>
      </c>
      <c r="CX383" s="126"/>
      <c r="CY383" s="126"/>
      <c r="CZ383" s="13"/>
      <c r="DA383" s="13"/>
      <c r="DB383" s="13"/>
      <c r="DC383" s="13"/>
      <c r="DD383" s="13"/>
    </row>
    <row r="384" spans="1:108" ht="14.25" thickBot="1">
      <c r="A384" s="127">
        <v>1612</v>
      </c>
      <c r="B384" s="127" t="s">
        <v>2232</v>
      </c>
      <c r="C384" s="127">
        <v>1612</v>
      </c>
      <c r="D384" s="128" t="s">
        <v>3494</v>
      </c>
      <c r="E384" s="128" t="s">
        <v>3407</v>
      </c>
      <c r="F384" s="129" t="s">
        <v>77</v>
      </c>
      <c r="G384" s="133" t="s">
        <v>109</v>
      </c>
      <c r="H384" s="134" t="s">
        <v>3739</v>
      </c>
      <c r="I384" s="134" t="s">
        <v>518</v>
      </c>
      <c r="J384" s="132">
        <v>0</v>
      </c>
      <c r="K384" s="132">
        <v>0</v>
      </c>
      <c r="L384" s="132">
        <v>0</v>
      </c>
      <c r="M384" s="132">
        <v>0</v>
      </c>
      <c r="N384" s="132">
        <v>0</v>
      </c>
      <c r="O384" s="132">
        <v>0</v>
      </c>
      <c r="P384" s="132">
        <v>0</v>
      </c>
      <c r="Q384" s="132">
        <v>1</v>
      </c>
      <c r="CX384" s="126"/>
      <c r="CY384" s="126"/>
      <c r="CZ384" s="13"/>
      <c r="DA384" s="13"/>
      <c r="DB384" s="13"/>
      <c r="DC384" s="13"/>
      <c r="DD384" s="13"/>
    </row>
    <row r="385" spans="1:108" ht="14.25" thickBot="1">
      <c r="A385" s="127">
        <v>1619</v>
      </c>
      <c r="B385" s="127" t="s">
        <v>2499</v>
      </c>
      <c r="C385" s="127">
        <v>1619</v>
      </c>
      <c r="D385" s="128" t="s">
        <v>3494</v>
      </c>
      <c r="E385" s="128" t="s">
        <v>3407</v>
      </c>
      <c r="F385" s="129" t="s">
        <v>77</v>
      </c>
      <c r="G385" s="133" t="s">
        <v>109</v>
      </c>
      <c r="H385" s="134" t="s">
        <v>3739</v>
      </c>
      <c r="I385" s="134" t="s">
        <v>519</v>
      </c>
      <c r="J385" s="132">
        <v>0</v>
      </c>
      <c r="K385" s="132">
        <v>0</v>
      </c>
      <c r="L385" s="132">
        <v>0</v>
      </c>
      <c r="M385" s="132">
        <v>0</v>
      </c>
      <c r="N385" s="132">
        <v>0</v>
      </c>
      <c r="O385" s="132">
        <v>0</v>
      </c>
      <c r="P385" s="132">
        <v>0</v>
      </c>
      <c r="Q385" s="132">
        <v>1</v>
      </c>
      <c r="CX385" s="126"/>
      <c r="CY385" s="126"/>
      <c r="CZ385" s="13"/>
      <c r="DA385" s="13"/>
      <c r="DB385" s="13"/>
      <c r="DC385" s="13"/>
      <c r="DD385" s="13"/>
    </row>
    <row r="386" spans="1:108" ht="14.25" thickBot="1">
      <c r="A386" s="127">
        <v>1621</v>
      </c>
      <c r="B386" s="127" t="s">
        <v>3179</v>
      </c>
      <c r="C386" s="127">
        <v>1621</v>
      </c>
      <c r="D386" s="128" t="s">
        <v>3494</v>
      </c>
      <c r="E386" s="128" t="s">
        <v>3407</v>
      </c>
      <c r="F386" s="129" t="s">
        <v>77</v>
      </c>
      <c r="G386" s="133" t="s">
        <v>109</v>
      </c>
      <c r="H386" s="134" t="s">
        <v>3740</v>
      </c>
      <c r="I386" s="134" t="s">
        <v>520</v>
      </c>
      <c r="J386" s="132">
        <v>0</v>
      </c>
      <c r="K386" s="132">
        <v>0</v>
      </c>
      <c r="L386" s="132">
        <v>0</v>
      </c>
      <c r="M386" s="132">
        <v>0</v>
      </c>
      <c r="N386" s="132">
        <v>0</v>
      </c>
      <c r="O386" s="132">
        <v>0</v>
      </c>
      <c r="P386" s="132">
        <v>0</v>
      </c>
      <c r="Q386" s="132">
        <v>1</v>
      </c>
      <c r="CX386" s="126"/>
      <c r="CY386" s="126"/>
      <c r="CZ386" s="13"/>
      <c r="DA386" s="13"/>
      <c r="DB386" s="13"/>
      <c r="DC386" s="13"/>
      <c r="DD386" s="13"/>
    </row>
    <row r="387" spans="1:108" ht="14.25" thickBot="1">
      <c r="A387" s="127">
        <v>1622</v>
      </c>
      <c r="B387" s="127" t="s">
        <v>2233</v>
      </c>
      <c r="C387" s="127">
        <v>1622</v>
      </c>
      <c r="D387" s="128" t="s">
        <v>3494</v>
      </c>
      <c r="E387" s="128" t="s">
        <v>3407</v>
      </c>
      <c r="F387" s="129" t="s">
        <v>77</v>
      </c>
      <c r="G387" s="133" t="s">
        <v>109</v>
      </c>
      <c r="H387" s="134" t="s">
        <v>3740</v>
      </c>
      <c r="I387" s="134" t="s">
        <v>521</v>
      </c>
      <c r="J387" s="132">
        <v>0</v>
      </c>
      <c r="K387" s="132">
        <v>0</v>
      </c>
      <c r="L387" s="132">
        <v>0</v>
      </c>
      <c r="M387" s="132">
        <v>0</v>
      </c>
      <c r="N387" s="132">
        <v>0</v>
      </c>
      <c r="O387" s="132">
        <v>0</v>
      </c>
      <c r="P387" s="132">
        <v>0</v>
      </c>
      <c r="Q387" s="132">
        <v>1</v>
      </c>
      <c r="CX387" s="126"/>
      <c r="CY387" s="126"/>
      <c r="CZ387" s="13"/>
      <c r="DA387" s="13"/>
      <c r="DB387" s="13"/>
      <c r="DC387" s="13"/>
      <c r="DD387" s="13"/>
    </row>
    <row r="388" spans="1:108" ht="14.25" thickBot="1">
      <c r="A388" s="127">
        <v>1623</v>
      </c>
      <c r="B388" s="127" t="s">
        <v>2500</v>
      </c>
      <c r="C388" s="127">
        <v>1623</v>
      </c>
      <c r="D388" s="128" t="s">
        <v>3494</v>
      </c>
      <c r="E388" s="128" t="s">
        <v>3407</v>
      </c>
      <c r="F388" s="129" t="s">
        <v>77</v>
      </c>
      <c r="G388" s="133" t="s">
        <v>109</v>
      </c>
      <c r="H388" s="134" t="s">
        <v>3740</v>
      </c>
      <c r="I388" s="134" t="s">
        <v>522</v>
      </c>
      <c r="J388" s="132">
        <v>0</v>
      </c>
      <c r="K388" s="132">
        <v>0</v>
      </c>
      <c r="L388" s="132">
        <v>0</v>
      </c>
      <c r="M388" s="132">
        <v>0</v>
      </c>
      <c r="N388" s="132">
        <v>0</v>
      </c>
      <c r="O388" s="132">
        <v>0</v>
      </c>
      <c r="P388" s="132">
        <v>0</v>
      </c>
      <c r="Q388" s="132">
        <v>1</v>
      </c>
      <c r="CX388" s="126"/>
      <c r="CY388" s="126"/>
      <c r="CZ388" s="13"/>
      <c r="DA388" s="13"/>
      <c r="DB388" s="13"/>
      <c r="DC388" s="13"/>
      <c r="DD388" s="13"/>
    </row>
    <row r="389" spans="1:108" ht="14.25" thickBot="1">
      <c r="A389" s="127">
        <v>1624</v>
      </c>
      <c r="B389" s="127" t="s">
        <v>2667</v>
      </c>
      <c r="C389" s="127">
        <v>1624</v>
      </c>
      <c r="D389" s="128" t="s">
        <v>4346</v>
      </c>
      <c r="E389" s="128" t="s">
        <v>3407</v>
      </c>
      <c r="F389" s="129" t="s">
        <v>77</v>
      </c>
      <c r="G389" s="133" t="s">
        <v>109</v>
      </c>
      <c r="H389" s="134" t="s">
        <v>3740</v>
      </c>
      <c r="I389" s="134" t="s">
        <v>523</v>
      </c>
      <c r="J389" s="132">
        <v>0</v>
      </c>
      <c r="K389" s="132">
        <v>0</v>
      </c>
      <c r="L389" s="132">
        <v>0</v>
      </c>
      <c r="M389" s="132">
        <v>0</v>
      </c>
      <c r="N389" s="132">
        <v>0</v>
      </c>
      <c r="O389" s="132">
        <v>0</v>
      </c>
      <c r="P389" s="132">
        <v>0</v>
      </c>
      <c r="Q389" s="132">
        <v>1</v>
      </c>
      <c r="CX389" s="126"/>
      <c r="CY389" s="126"/>
      <c r="CZ389" s="13"/>
      <c r="DA389" s="13"/>
      <c r="DB389" s="13"/>
      <c r="DC389" s="13"/>
      <c r="DD389" s="13"/>
    </row>
    <row r="390" spans="1:108" ht="14.25" thickBot="1">
      <c r="A390" s="127">
        <v>1629</v>
      </c>
      <c r="B390" s="127" t="s">
        <v>2784</v>
      </c>
      <c r="C390" s="127">
        <v>1629</v>
      </c>
      <c r="D390" s="128" t="s">
        <v>3494</v>
      </c>
      <c r="E390" s="128" t="s">
        <v>3407</v>
      </c>
      <c r="F390" s="129" t="s">
        <v>77</v>
      </c>
      <c r="G390" s="133" t="s">
        <v>109</v>
      </c>
      <c r="H390" s="134" t="s">
        <v>3740</v>
      </c>
      <c r="I390" s="134" t="s">
        <v>524</v>
      </c>
      <c r="J390" s="132">
        <v>0</v>
      </c>
      <c r="K390" s="132">
        <v>0</v>
      </c>
      <c r="L390" s="132">
        <v>0</v>
      </c>
      <c r="M390" s="132">
        <v>0</v>
      </c>
      <c r="N390" s="132">
        <v>0</v>
      </c>
      <c r="O390" s="132">
        <v>0</v>
      </c>
      <c r="P390" s="132">
        <v>0</v>
      </c>
      <c r="Q390" s="132">
        <v>1</v>
      </c>
      <c r="CX390" s="126"/>
      <c r="CY390" s="126"/>
      <c r="CZ390" s="13"/>
      <c r="DA390" s="13"/>
      <c r="DB390" s="13"/>
      <c r="DC390" s="13"/>
      <c r="DD390" s="13"/>
    </row>
    <row r="391" spans="1:108" ht="14.25" thickBot="1">
      <c r="A391" s="127">
        <v>1631</v>
      </c>
      <c r="B391" s="127" t="s">
        <v>3180</v>
      </c>
      <c r="C391" s="127">
        <v>1631</v>
      </c>
      <c r="D391" s="128" t="s">
        <v>3494</v>
      </c>
      <c r="E391" s="128" t="s">
        <v>3407</v>
      </c>
      <c r="F391" s="129" t="s">
        <v>77</v>
      </c>
      <c r="G391" s="133" t="s">
        <v>109</v>
      </c>
      <c r="H391" s="134" t="s">
        <v>3741</v>
      </c>
      <c r="I391" s="134" t="s">
        <v>525</v>
      </c>
      <c r="J391" s="132">
        <v>0</v>
      </c>
      <c r="K391" s="132">
        <v>0</v>
      </c>
      <c r="L391" s="132">
        <v>0</v>
      </c>
      <c r="M391" s="132">
        <v>0</v>
      </c>
      <c r="N391" s="132">
        <v>0</v>
      </c>
      <c r="O391" s="132">
        <v>0</v>
      </c>
      <c r="P391" s="132">
        <v>0</v>
      </c>
      <c r="Q391" s="132">
        <v>1</v>
      </c>
      <c r="CX391" s="126"/>
      <c r="CY391" s="126"/>
      <c r="CZ391" s="13"/>
      <c r="DA391" s="13"/>
      <c r="DB391" s="13"/>
      <c r="DC391" s="13"/>
      <c r="DD391" s="13"/>
    </row>
    <row r="392" spans="1:108" ht="14.25" thickBot="1">
      <c r="A392" s="127">
        <v>1632</v>
      </c>
      <c r="B392" s="127" t="s">
        <v>2234</v>
      </c>
      <c r="C392" s="127">
        <v>1632</v>
      </c>
      <c r="D392" s="128" t="s">
        <v>3494</v>
      </c>
      <c r="E392" s="128" t="s">
        <v>3407</v>
      </c>
      <c r="F392" s="129" t="s">
        <v>77</v>
      </c>
      <c r="G392" s="133" t="s">
        <v>109</v>
      </c>
      <c r="H392" s="134" t="s">
        <v>3741</v>
      </c>
      <c r="I392" s="134" t="s">
        <v>526</v>
      </c>
      <c r="J392" s="132">
        <v>0</v>
      </c>
      <c r="K392" s="132">
        <v>0</v>
      </c>
      <c r="L392" s="132">
        <v>0</v>
      </c>
      <c r="M392" s="132">
        <v>0</v>
      </c>
      <c r="N392" s="132">
        <v>0</v>
      </c>
      <c r="O392" s="132">
        <v>0</v>
      </c>
      <c r="P392" s="132">
        <v>0</v>
      </c>
      <c r="Q392" s="132">
        <v>1</v>
      </c>
      <c r="CX392" s="126"/>
      <c r="CY392" s="126"/>
      <c r="CZ392" s="13"/>
      <c r="DA392" s="13"/>
      <c r="DB392" s="13"/>
      <c r="DC392" s="13"/>
      <c r="DD392" s="13"/>
    </row>
    <row r="393" spans="1:108" ht="14.25" thickBot="1">
      <c r="A393" s="127">
        <v>1633</v>
      </c>
      <c r="B393" s="127" t="s">
        <v>2501</v>
      </c>
      <c r="C393" s="127">
        <v>1633</v>
      </c>
      <c r="D393" s="128" t="s">
        <v>3494</v>
      </c>
      <c r="E393" s="128" t="s">
        <v>3407</v>
      </c>
      <c r="F393" s="129" t="s">
        <v>77</v>
      </c>
      <c r="G393" s="133" t="s">
        <v>109</v>
      </c>
      <c r="H393" s="134" t="s">
        <v>3741</v>
      </c>
      <c r="I393" s="134" t="s">
        <v>527</v>
      </c>
      <c r="J393" s="132">
        <v>0</v>
      </c>
      <c r="K393" s="132">
        <v>0</v>
      </c>
      <c r="L393" s="132">
        <v>0</v>
      </c>
      <c r="M393" s="132">
        <v>0</v>
      </c>
      <c r="N393" s="132">
        <v>0</v>
      </c>
      <c r="O393" s="132">
        <v>0</v>
      </c>
      <c r="P393" s="132">
        <v>0</v>
      </c>
      <c r="Q393" s="132">
        <v>1</v>
      </c>
      <c r="CX393" s="126"/>
      <c r="CY393" s="126"/>
      <c r="CZ393" s="13"/>
      <c r="DA393" s="13"/>
      <c r="DB393" s="13"/>
      <c r="DC393" s="13"/>
      <c r="DD393" s="13"/>
    </row>
    <row r="394" spans="1:108" ht="14.25" thickBot="1">
      <c r="A394" s="127">
        <v>1634</v>
      </c>
      <c r="B394" s="127" t="s">
        <v>2668</v>
      </c>
      <c r="C394" s="127">
        <v>1634</v>
      </c>
      <c r="D394" s="128" t="s">
        <v>3494</v>
      </c>
      <c r="E394" s="128" t="s">
        <v>3407</v>
      </c>
      <c r="F394" s="129" t="s">
        <v>77</v>
      </c>
      <c r="G394" s="133" t="s">
        <v>109</v>
      </c>
      <c r="H394" s="134" t="s">
        <v>3741</v>
      </c>
      <c r="I394" s="134" t="s">
        <v>528</v>
      </c>
      <c r="J394" s="132">
        <v>0</v>
      </c>
      <c r="K394" s="132">
        <v>0</v>
      </c>
      <c r="L394" s="132">
        <v>0</v>
      </c>
      <c r="M394" s="132">
        <v>0</v>
      </c>
      <c r="N394" s="132">
        <v>0</v>
      </c>
      <c r="O394" s="132">
        <v>0</v>
      </c>
      <c r="P394" s="132">
        <v>0</v>
      </c>
      <c r="Q394" s="132">
        <v>1</v>
      </c>
      <c r="CX394" s="126"/>
      <c r="CY394" s="126"/>
      <c r="CZ394" s="13"/>
      <c r="DA394" s="13"/>
      <c r="DB394" s="13"/>
      <c r="DC394" s="13"/>
      <c r="DD394" s="13"/>
    </row>
    <row r="395" spans="1:108" ht="14.25" thickBot="1">
      <c r="A395" s="127">
        <v>1635</v>
      </c>
      <c r="B395" s="127" t="s">
        <v>2785</v>
      </c>
      <c r="C395" s="127">
        <v>1635</v>
      </c>
      <c r="D395" s="128" t="s">
        <v>3494</v>
      </c>
      <c r="E395" s="128" t="s">
        <v>3407</v>
      </c>
      <c r="F395" s="129" t="s">
        <v>77</v>
      </c>
      <c r="G395" s="133" t="s">
        <v>109</v>
      </c>
      <c r="H395" s="134" t="s">
        <v>3741</v>
      </c>
      <c r="I395" s="134" t="s">
        <v>529</v>
      </c>
      <c r="J395" s="132">
        <v>0</v>
      </c>
      <c r="K395" s="132">
        <v>0</v>
      </c>
      <c r="L395" s="132">
        <v>0</v>
      </c>
      <c r="M395" s="132">
        <v>0</v>
      </c>
      <c r="N395" s="132">
        <v>0</v>
      </c>
      <c r="O395" s="132">
        <v>0</v>
      </c>
      <c r="P395" s="132">
        <v>0</v>
      </c>
      <c r="Q395" s="132">
        <v>1</v>
      </c>
      <c r="CX395" s="126"/>
      <c r="CY395" s="126"/>
      <c r="CZ395" s="13"/>
      <c r="DA395" s="13"/>
      <c r="DB395" s="13"/>
      <c r="DC395" s="13"/>
      <c r="DD395" s="13"/>
    </row>
    <row r="396" spans="1:108" ht="14.25" thickBot="1">
      <c r="A396" s="127">
        <v>1636</v>
      </c>
      <c r="B396" s="127" t="s">
        <v>2858</v>
      </c>
      <c r="C396" s="127">
        <v>1636</v>
      </c>
      <c r="D396" s="128" t="s">
        <v>3494</v>
      </c>
      <c r="E396" s="128" t="s">
        <v>3407</v>
      </c>
      <c r="F396" s="129" t="s">
        <v>77</v>
      </c>
      <c r="G396" s="133" t="s">
        <v>109</v>
      </c>
      <c r="H396" s="134" t="s">
        <v>3741</v>
      </c>
      <c r="I396" s="134" t="s">
        <v>530</v>
      </c>
      <c r="J396" s="132">
        <v>0</v>
      </c>
      <c r="K396" s="132">
        <v>0</v>
      </c>
      <c r="L396" s="132">
        <v>0</v>
      </c>
      <c r="M396" s="132">
        <v>0</v>
      </c>
      <c r="N396" s="132">
        <v>0</v>
      </c>
      <c r="O396" s="132">
        <v>0</v>
      </c>
      <c r="P396" s="132">
        <v>0</v>
      </c>
      <c r="Q396" s="132">
        <v>1</v>
      </c>
      <c r="CX396" s="126"/>
      <c r="CY396" s="126"/>
      <c r="CZ396" s="13"/>
      <c r="DA396" s="13"/>
      <c r="DB396" s="13"/>
      <c r="DC396" s="13"/>
      <c r="DD396" s="13"/>
    </row>
    <row r="397" spans="1:108" ht="14.25" thickBot="1">
      <c r="A397" s="127">
        <v>1639</v>
      </c>
      <c r="B397" s="127" t="s">
        <v>2907</v>
      </c>
      <c r="C397" s="127">
        <v>1639</v>
      </c>
      <c r="D397" s="128" t="s">
        <v>3494</v>
      </c>
      <c r="E397" s="128" t="s">
        <v>3407</v>
      </c>
      <c r="F397" s="129" t="s">
        <v>77</v>
      </c>
      <c r="G397" s="133" t="s">
        <v>109</v>
      </c>
      <c r="H397" s="134" t="s">
        <v>3741</v>
      </c>
      <c r="I397" s="134" t="s">
        <v>531</v>
      </c>
      <c r="J397" s="132">
        <v>0</v>
      </c>
      <c r="K397" s="132">
        <v>0</v>
      </c>
      <c r="L397" s="132">
        <v>0</v>
      </c>
      <c r="M397" s="132">
        <v>0</v>
      </c>
      <c r="N397" s="132">
        <v>0</v>
      </c>
      <c r="O397" s="132">
        <v>0</v>
      </c>
      <c r="P397" s="132">
        <v>0</v>
      </c>
      <c r="Q397" s="132">
        <v>1</v>
      </c>
      <c r="CX397" s="126"/>
      <c r="CY397" s="126"/>
      <c r="CZ397" s="13"/>
      <c r="DA397" s="13"/>
      <c r="DB397" s="13"/>
      <c r="DC397" s="13"/>
      <c r="DD397" s="13"/>
    </row>
    <row r="398" spans="1:108" ht="14.25" thickBot="1">
      <c r="A398" s="127">
        <v>1641</v>
      </c>
      <c r="B398" s="127" t="s">
        <v>3181</v>
      </c>
      <c r="C398" s="127">
        <v>1641</v>
      </c>
      <c r="D398" s="128" t="s">
        <v>3494</v>
      </c>
      <c r="E398" s="128" t="s">
        <v>3407</v>
      </c>
      <c r="F398" s="129" t="s">
        <v>77</v>
      </c>
      <c r="G398" s="133" t="s">
        <v>109</v>
      </c>
      <c r="H398" s="134" t="s">
        <v>3742</v>
      </c>
      <c r="I398" s="134" t="s">
        <v>532</v>
      </c>
      <c r="J398" s="132">
        <v>0</v>
      </c>
      <c r="K398" s="132">
        <v>0</v>
      </c>
      <c r="L398" s="132">
        <v>0</v>
      </c>
      <c r="M398" s="132">
        <v>0</v>
      </c>
      <c r="N398" s="132">
        <v>0</v>
      </c>
      <c r="O398" s="132">
        <v>0</v>
      </c>
      <c r="P398" s="132">
        <v>0</v>
      </c>
      <c r="Q398" s="132">
        <v>1</v>
      </c>
      <c r="CX398" s="126"/>
      <c r="CY398" s="126"/>
      <c r="CZ398" s="13"/>
      <c r="DA398" s="13"/>
      <c r="DB398" s="13"/>
      <c r="DC398" s="13"/>
      <c r="DD398" s="13"/>
    </row>
    <row r="399" spans="1:108" ht="14.25" thickBot="1">
      <c r="A399" s="127">
        <v>1642</v>
      </c>
      <c r="B399" s="127" t="s">
        <v>2235</v>
      </c>
      <c r="C399" s="127">
        <v>1642</v>
      </c>
      <c r="D399" s="128" t="s">
        <v>3494</v>
      </c>
      <c r="E399" s="128" t="s">
        <v>3407</v>
      </c>
      <c r="F399" s="129" t="s">
        <v>77</v>
      </c>
      <c r="G399" s="133" t="s">
        <v>109</v>
      </c>
      <c r="H399" s="134" t="s">
        <v>3742</v>
      </c>
      <c r="I399" s="134" t="s">
        <v>533</v>
      </c>
      <c r="J399" s="132">
        <v>0</v>
      </c>
      <c r="K399" s="132">
        <v>0</v>
      </c>
      <c r="L399" s="132">
        <v>0</v>
      </c>
      <c r="M399" s="132">
        <v>0</v>
      </c>
      <c r="N399" s="132">
        <v>0</v>
      </c>
      <c r="O399" s="132">
        <v>0</v>
      </c>
      <c r="P399" s="132">
        <v>0</v>
      </c>
      <c r="Q399" s="132">
        <v>1</v>
      </c>
      <c r="CX399" s="126"/>
      <c r="CY399" s="126"/>
      <c r="CZ399" s="13"/>
      <c r="DA399" s="13"/>
      <c r="DB399" s="13"/>
      <c r="DC399" s="13"/>
      <c r="DD399" s="13"/>
    </row>
    <row r="400" spans="1:108" ht="14.25" thickBot="1">
      <c r="A400" s="127">
        <v>1643</v>
      </c>
      <c r="B400" s="127" t="s">
        <v>4355</v>
      </c>
      <c r="C400" s="127">
        <v>1643</v>
      </c>
      <c r="D400" s="128" t="s">
        <v>3494</v>
      </c>
      <c r="E400" s="128" t="s">
        <v>3407</v>
      </c>
      <c r="F400" s="129" t="s">
        <v>77</v>
      </c>
      <c r="G400" s="133" t="s">
        <v>109</v>
      </c>
      <c r="H400" s="134" t="s">
        <v>3742</v>
      </c>
      <c r="I400" s="134" t="s">
        <v>534</v>
      </c>
      <c r="J400" s="132">
        <v>0</v>
      </c>
      <c r="K400" s="132">
        <v>0</v>
      </c>
      <c r="L400" s="132">
        <v>0</v>
      </c>
      <c r="M400" s="132">
        <v>0</v>
      </c>
      <c r="N400" s="132">
        <v>0</v>
      </c>
      <c r="O400" s="132">
        <v>0</v>
      </c>
      <c r="P400" s="132">
        <v>0</v>
      </c>
      <c r="Q400" s="132">
        <v>1</v>
      </c>
      <c r="CX400" s="126"/>
      <c r="CY400" s="126"/>
      <c r="CZ400" s="13"/>
      <c r="DA400" s="13"/>
      <c r="DB400" s="13"/>
      <c r="DC400" s="13"/>
      <c r="DD400" s="13"/>
    </row>
    <row r="401" spans="1:108" ht="14.25" thickBot="1">
      <c r="A401" s="127">
        <v>1644</v>
      </c>
      <c r="B401" s="127" t="s">
        <v>2669</v>
      </c>
      <c r="C401" s="127">
        <v>1644</v>
      </c>
      <c r="D401" s="128" t="s">
        <v>3494</v>
      </c>
      <c r="E401" s="128" t="s">
        <v>3407</v>
      </c>
      <c r="F401" s="129" t="s">
        <v>77</v>
      </c>
      <c r="G401" s="133" t="s">
        <v>109</v>
      </c>
      <c r="H401" s="134" t="s">
        <v>3742</v>
      </c>
      <c r="I401" s="134" t="s">
        <v>535</v>
      </c>
      <c r="J401" s="132">
        <v>0</v>
      </c>
      <c r="K401" s="132">
        <v>0</v>
      </c>
      <c r="L401" s="132">
        <v>0</v>
      </c>
      <c r="M401" s="132">
        <v>0</v>
      </c>
      <c r="N401" s="132">
        <v>0</v>
      </c>
      <c r="O401" s="132">
        <v>0</v>
      </c>
      <c r="P401" s="132">
        <v>0</v>
      </c>
      <c r="Q401" s="132">
        <v>1</v>
      </c>
      <c r="CX401" s="126"/>
      <c r="CY401" s="126"/>
      <c r="CZ401" s="13"/>
      <c r="DA401" s="13"/>
      <c r="DB401" s="13"/>
      <c r="DC401" s="13"/>
      <c r="DD401" s="13"/>
    </row>
    <row r="402" spans="1:108" ht="14.25" thickBot="1">
      <c r="A402" s="127">
        <v>1645</v>
      </c>
      <c r="B402" s="127" t="s">
        <v>2786</v>
      </c>
      <c r="C402" s="127">
        <v>1645</v>
      </c>
      <c r="D402" s="128" t="s">
        <v>3494</v>
      </c>
      <c r="E402" s="128" t="s">
        <v>3407</v>
      </c>
      <c r="F402" s="129" t="s">
        <v>77</v>
      </c>
      <c r="G402" s="133" t="s">
        <v>109</v>
      </c>
      <c r="H402" s="134" t="s">
        <v>3742</v>
      </c>
      <c r="I402" s="134" t="s">
        <v>536</v>
      </c>
      <c r="J402" s="132">
        <v>0</v>
      </c>
      <c r="K402" s="132">
        <v>0</v>
      </c>
      <c r="L402" s="132">
        <v>0</v>
      </c>
      <c r="M402" s="132">
        <v>0</v>
      </c>
      <c r="N402" s="132">
        <v>0</v>
      </c>
      <c r="O402" s="132">
        <v>0</v>
      </c>
      <c r="P402" s="132">
        <v>0</v>
      </c>
      <c r="Q402" s="132">
        <v>1</v>
      </c>
      <c r="CX402" s="126"/>
      <c r="CY402" s="126"/>
      <c r="CZ402" s="13"/>
      <c r="DA402" s="13"/>
      <c r="DB402" s="13"/>
      <c r="DC402" s="13"/>
      <c r="DD402" s="13"/>
    </row>
    <row r="403" spans="1:108" ht="14.25" thickBot="1">
      <c r="A403" s="127">
        <v>1646</v>
      </c>
      <c r="B403" s="127" t="s">
        <v>2859</v>
      </c>
      <c r="C403" s="127">
        <v>1646</v>
      </c>
      <c r="D403" s="128" t="s">
        <v>3494</v>
      </c>
      <c r="E403" s="128" t="s">
        <v>3407</v>
      </c>
      <c r="F403" s="129" t="s">
        <v>77</v>
      </c>
      <c r="G403" s="133" t="s">
        <v>109</v>
      </c>
      <c r="H403" s="134" t="s">
        <v>3742</v>
      </c>
      <c r="I403" s="134" t="s">
        <v>537</v>
      </c>
      <c r="J403" s="132">
        <v>0</v>
      </c>
      <c r="K403" s="132">
        <v>0</v>
      </c>
      <c r="L403" s="132">
        <v>0</v>
      </c>
      <c r="M403" s="132">
        <v>0</v>
      </c>
      <c r="N403" s="132">
        <v>0</v>
      </c>
      <c r="O403" s="132">
        <v>0</v>
      </c>
      <c r="P403" s="132">
        <v>0</v>
      </c>
      <c r="Q403" s="132">
        <v>1</v>
      </c>
      <c r="CX403" s="126"/>
      <c r="CY403" s="126"/>
      <c r="CZ403" s="13"/>
      <c r="DA403" s="13"/>
      <c r="DB403" s="13"/>
      <c r="DC403" s="13"/>
      <c r="DD403" s="13"/>
    </row>
    <row r="404" spans="1:108" ht="14.25" thickBot="1">
      <c r="A404" s="127">
        <v>1647</v>
      </c>
      <c r="B404" s="127" t="s">
        <v>2908</v>
      </c>
      <c r="C404" s="127">
        <v>1647</v>
      </c>
      <c r="D404" s="128" t="s">
        <v>3494</v>
      </c>
      <c r="E404" s="128" t="s">
        <v>3407</v>
      </c>
      <c r="F404" s="129" t="s">
        <v>77</v>
      </c>
      <c r="G404" s="133" t="s">
        <v>109</v>
      </c>
      <c r="H404" s="134" t="s">
        <v>3742</v>
      </c>
      <c r="I404" s="134" t="s">
        <v>538</v>
      </c>
      <c r="J404" s="132">
        <v>0</v>
      </c>
      <c r="K404" s="132">
        <v>0</v>
      </c>
      <c r="L404" s="132">
        <v>0</v>
      </c>
      <c r="M404" s="132">
        <v>0</v>
      </c>
      <c r="N404" s="132">
        <v>0</v>
      </c>
      <c r="O404" s="132">
        <v>0</v>
      </c>
      <c r="P404" s="132">
        <v>0</v>
      </c>
      <c r="Q404" s="132">
        <v>1</v>
      </c>
      <c r="CX404" s="126"/>
      <c r="CY404" s="126"/>
      <c r="CZ404" s="13"/>
      <c r="DA404" s="13"/>
      <c r="DB404" s="13"/>
      <c r="DC404" s="13"/>
      <c r="DD404" s="13"/>
    </row>
    <row r="405" spans="1:108" ht="14.25" thickBot="1">
      <c r="A405" s="127">
        <v>1651</v>
      </c>
      <c r="B405" s="127" t="s">
        <v>3182</v>
      </c>
      <c r="C405" s="127">
        <v>1651</v>
      </c>
      <c r="D405" s="128" t="s">
        <v>4346</v>
      </c>
      <c r="E405" s="128" t="s">
        <v>3407</v>
      </c>
      <c r="F405" s="129" t="s">
        <v>77</v>
      </c>
      <c r="G405" s="133" t="s">
        <v>109</v>
      </c>
      <c r="H405" s="134" t="s">
        <v>3743</v>
      </c>
      <c r="I405" s="134" t="s">
        <v>539</v>
      </c>
      <c r="J405" s="132">
        <v>0</v>
      </c>
      <c r="K405" s="132">
        <v>0</v>
      </c>
      <c r="L405" s="132">
        <v>0</v>
      </c>
      <c r="M405" s="132">
        <v>0</v>
      </c>
      <c r="N405" s="132">
        <v>0</v>
      </c>
      <c r="O405" s="132">
        <v>0</v>
      </c>
      <c r="P405" s="132">
        <v>0</v>
      </c>
      <c r="Q405" s="132">
        <v>1</v>
      </c>
      <c r="CX405" s="126"/>
      <c r="CY405" s="126"/>
      <c r="CZ405" s="13"/>
      <c r="DA405" s="13"/>
      <c r="DB405" s="13"/>
      <c r="DC405" s="13"/>
      <c r="DD405" s="13"/>
    </row>
    <row r="406" spans="1:108" ht="14.25" thickBot="1">
      <c r="A406" s="127">
        <v>1652</v>
      </c>
      <c r="B406" s="127" t="s">
        <v>2236</v>
      </c>
      <c r="C406" s="127">
        <v>1652</v>
      </c>
      <c r="D406" s="128" t="s">
        <v>4346</v>
      </c>
      <c r="E406" s="128" t="s">
        <v>3407</v>
      </c>
      <c r="F406" s="129" t="s">
        <v>77</v>
      </c>
      <c r="G406" s="133" t="s">
        <v>109</v>
      </c>
      <c r="H406" s="134" t="s">
        <v>3743</v>
      </c>
      <c r="I406" s="134" t="s">
        <v>540</v>
      </c>
      <c r="J406" s="132">
        <v>0</v>
      </c>
      <c r="K406" s="132">
        <v>0</v>
      </c>
      <c r="L406" s="132">
        <v>0</v>
      </c>
      <c r="M406" s="132">
        <v>0</v>
      </c>
      <c r="N406" s="132">
        <v>0</v>
      </c>
      <c r="O406" s="132">
        <v>0</v>
      </c>
      <c r="P406" s="132">
        <v>0</v>
      </c>
      <c r="Q406" s="132">
        <v>1</v>
      </c>
      <c r="CX406" s="126"/>
      <c r="CY406" s="126"/>
      <c r="CZ406" s="13"/>
      <c r="DA406" s="13"/>
      <c r="DB406" s="13"/>
      <c r="DC406" s="13"/>
      <c r="DD406" s="13"/>
    </row>
    <row r="407" spans="1:108" ht="14.25" thickBot="1">
      <c r="A407" s="127">
        <v>1653</v>
      </c>
      <c r="B407" s="127" t="s">
        <v>2502</v>
      </c>
      <c r="C407" s="127">
        <v>1653</v>
      </c>
      <c r="D407" s="128" t="s">
        <v>4346</v>
      </c>
      <c r="E407" s="128" t="s">
        <v>3407</v>
      </c>
      <c r="F407" s="129" t="s">
        <v>77</v>
      </c>
      <c r="G407" s="133" t="s">
        <v>109</v>
      </c>
      <c r="H407" s="134" t="s">
        <v>3743</v>
      </c>
      <c r="I407" s="134" t="s">
        <v>541</v>
      </c>
      <c r="J407" s="132">
        <v>0</v>
      </c>
      <c r="K407" s="132">
        <v>0</v>
      </c>
      <c r="L407" s="132">
        <v>0</v>
      </c>
      <c r="M407" s="132">
        <v>0</v>
      </c>
      <c r="N407" s="132">
        <v>0</v>
      </c>
      <c r="O407" s="132">
        <v>0</v>
      </c>
      <c r="P407" s="132">
        <v>0</v>
      </c>
      <c r="Q407" s="132">
        <v>1</v>
      </c>
      <c r="CX407" s="126"/>
      <c r="CY407" s="126"/>
      <c r="CZ407" s="13"/>
      <c r="DA407" s="13"/>
      <c r="DB407" s="13"/>
      <c r="DC407" s="13"/>
      <c r="DD407" s="13"/>
    </row>
    <row r="408" spans="1:108" ht="14.25" thickBot="1">
      <c r="A408" s="127">
        <v>1654</v>
      </c>
      <c r="B408" s="127" t="s">
        <v>2670</v>
      </c>
      <c r="C408" s="127">
        <v>1654</v>
      </c>
      <c r="D408" s="128" t="s">
        <v>4346</v>
      </c>
      <c r="E408" s="128" t="s">
        <v>3407</v>
      </c>
      <c r="F408" s="129" t="s">
        <v>77</v>
      </c>
      <c r="G408" s="133" t="s">
        <v>109</v>
      </c>
      <c r="H408" s="134" t="s">
        <v>3743</v>
      </c>
      <c r="I408" s="134" t="s">
        <v>542</v>
      </c>
      <c r="J408" s="132">
        <v>0</v>
      </c>
      <c r="K408" s="132">
        <v>0</v>
      </c>
      <c r="L408" s="132">
        <v>0</v>
      </c>
      <c r="M408" s="132">
        <v>0</v>
      </c>
      <c r="N408" s="132">
        <v>0</v>
      </c>
      <c r="O408" s="132">
        <v>0</v>
      </c>
      <c r="P408" s="132">
        <v>0</v>
      </c>
      <c r="Q408" s="132">
        <v>1</v>
      </c>
      <c r="CX408" s="126"/>
      <c r="CY408" s="126"/>
      <c r="CZ408" s="13"/>
      <c r="DA408" s="13"/>
      <c r="DB408" s="13"/>
      <c r="DC408" s="13"/>
      <c r="DD408" s="13"/>
    </row>
    <row r="409" spans="1:108" ht="14.25" thickBot="1">
      <c r="A409" s="127">
        <v>1655</v>
      </c>
      <c r="B409" s="127" t="s">
        <v>2787</v>
      </c>
      <c r="C409" s="127">
        <v>1655</v>
      </c>
      <c r="D409" s="128" t="s">
        <v>3494</v>
      </c>
      <c r="E409" s="128" t="s">
        <v>3407</v>
      </c>
      <c r="F409" s="129" t="s">
        <v>77</v>
      </c>
      <c r="G409" s="133" t="s">
        <v>109</v>
      </c>
      <c r="H409" s="134" t="s">
        <v>3743</v>
      </c>
      <c r="I409" s="134" t="s">
        <v>543</v>
      </c>
      <c r="J409" s="132">
        <v>0</v>
      </c>
      <c r="K409" s="132">
        <v>0</v>
      </c>
      <c r="L409" s="132">
        <v>0</v>
      </c>
      <c r="M409" s="132">
        <v>0</v>
      </c>
      <c r="N409" s="132">
        <v>0</v>
      </c>
      <c r="O409" s="132">
        <v>0</v>
      </c>
      <c r="P409" s="132">
        <v>0</v>
      </c>
      <c r="Q409" s="132">
        <v>1</v>
      </c>
      <c r="CX409" s="126"/>
      <c r="CY409" s="126"/>
      <c r="CZ409" s="13"/>
      <c r="DA409" s="13"/>
      <c r="DB409" s="13"/>
      <c r="DC409" s="13"/>
      <c r="DD409" s="13"/>
    </row>
    <row r="410" spans="1:108" ht="14.25" thickBot="1">
      <c r="A410" s="127">
        <v>1661</v>
      </c>
      <c r="B410" s="127" t="s">
        <v>4356</v>
      </c>
      <c r="C410" s="127">
        <v>1661</v>
      </c>
      <c r="D410" s="128" t="s">
        <v>3494</v>
      </c>
      <c r="E410" s="128" t="s">
        <v>3407</v>
      </c>
      <c r="F410" s="129" t="s">
        <v>77</v>
      </c>
      <c r="G410" s="133" t="s">
        <v>109</v>
      </c>
      <c r="H410" s="134" t="s">
        <v>3744</v>
      </c>
      <c r="I410" s="134" t="s">
        <v>544</v>
      </c>
      <c r="J410" s="132">
        <v>0</v>
      </c>
      <c r="K410" s="132">
        <v>0</v>
      </c>
      <c r="L410" s="132">
        <v>0</v>
      </c>
      <c r="M410" s="132">
        <v>0</v>
      </c>
      <c r="N410" s="132">
        <v>0</v>
      </c>
      <c r="O410" s="132">
        <v>0</v>
      </c>
      <c r="P410" s="132">
        <v>0</v>
      </c>
      <c r="Q410" s="132">
        <v>1</v>
      </c>
      <c r="CX410" s="126"/>
      <c r="CY410" s="126"/>
      <c r="CZ410" s="13"/>
      <c r="DA410" s="13"/>
      <c r="DB410" s="13"/>
      <c r="DC410" s="13"/>
      <c r="DD410" s="13"/>
    </row>
    <row r="411" spans="1:108" ht="14.25" thickBot="1">
      <c r="A411" s="127">
        <v>1662</v>
      </c>
      <c r="B411" s="127" t="s">
        <v>2237</v>
      </c>
      <c r="C411" s="127">
        <v>1662</v>
      </c>
      <c r="D411" s="128" t="s">
        <v>3494</v>
      </c>
      <c r="E411" s="128" t="s">
        <v>3407</v>
      </c>
      <c r="F411" s="129" t="s">
        <v>77</v>
      </c>
      <c r="G411" s="133" t="s">
        <v>109</v>
      </c>
      <c r="H411" s="134" t="s">
        <v>3744</v>
      </c>
      <c r="I411" s="134" t="s">
        <v>545</v>
      </c>
      <c r="J411" s="132">
        <v>0</v>
      </c>
      <c r="K411" s="132">
        <v>0</v>
      </c>
      <c r="L411" s="132">
        <v>0</v>
      </c>
      <c r="M411" s="132">
        <v>0</v>
      </c>
      <c r="N411" s="132">
        <v>0</v>
      </c>
      <c r="O411" s="132">
        <v>0</v>
      </c>
      <c r="P411" s="132">
        <v>0</v>
      </c>
      <c r="Q411" s="132">
        <v>1</v>
      </c>
      <c r="CX411" s="126"/>
      <c r="CY411" s="126"/>
      <c r="CZ411" s="13"/>
      <c r="DA411" s="13"/>
      <c r="DB411" s="13"/>
      <c r="DC411" s="13"/>
      <c r="DD411" s="13"/>
    </row>
    <row r="412" spans="1:108" ht="14.25" thickBot="1">
      <c r="A412" s="127">
        <v>1669</v>
      </c>
      <c r="B412" s="127" t="s">
        <v>2503</v>
      </c>
      <c r="C412" s="127">
        <v>1669</v>
      </c>
      <c r="D412" s="128" t="s">
        <v>3494</v>
      </c>
      <c r="E412" s="128" t="s">
        <v>3407</v>
      </c>
      <c r="F412" s="129" t="s">
        <v>77</v>
      </c>
      <c r="G412" s="133" t="s">
        <v>109</v>
      </c>
      <c r="H412" s="134" t="s">
        <v>3744</v>
      </c>
      <c r="I412" s="134" t="s">
        <v>546</v>
      </c>
      <c r="J412" s="132">
        <v>0</v>
      </c>
      <c r="K412" s="132">
        <v>0</v>
      </c>
      <c r="L412" s="132">
        <v>0</v>
      </c>
      <c r="M412" s="132">
        <v>0</v>
      </c>
      <c r="N412" s="132">
        <v>0</v>
      </c>
      <c r="O412" s="132">
        <v>0</v>
      </c>
      <c r="P412" s="132">
        <v>0</v>
      </c>
      <c r="Q412" s="132">
        <v>1</v>
      </c>
      <c r="CX412" s="126"/>
      <c r="CY412" s="126"/>
      <c r="CZ412" s="13"/>
      <c r="DA412" s="13"/>
      <c r="DB412" s="13"/>
      <c r="DC412" s="13"/>
      <c r="DD412" s="13"/>
    </row>
    <row r="413" spans="1:108" ht="14.25" thickBot="1">
      <c r="A413" s="127">
        <v>1691</v>
      </c>
      <c r="B413" s="127" t="s">
        <v>3183</v>
      </c>
      <c r="C413" s="127">
        <v>1691</v>
      </c>
      <c r="D413" s="128" t="s">
        <v>3494</v>
      </c>
      <c r="E413" s="128" t="s">
        <v>3407</v>
      </c>
      <c r="F413" s="129" t="s">
        <v>77</v>
      </c>
      <c r="G413" s="133" t="s">
        <v>109</v>
      </c>
      <c r="H413" s="134" t="s">
        <v>3745</v>
      </c>
      <c r="I413" s="134" t="s">
        <v>547</v>
      </c>
      <c r="J413" s="132">
        <v>0</v>
      </c>
      <c r="K413" s="132">
        <v>0</v>
      </c>
      <c r="L413" s="132">
        <v>0</v>
      </c>
      <c r="M413" s="132">
        <v>0</v>
      </c>
      <c r="N413" s="132">
        <v>0</v>
      </c>
      <c r="O413" s="132">
        <v>0</v>
      </c>
      <c r="P413" s="132">
        <v>0</v>
      </c>
      <c r="Q413" s="132">
        <v>1</v>
      </c>
      <c r="CX413" s="126"/>
      <c r="CY413" s="126"/>
      <c r="CZ413" s="13"/>
      <c r="DA413" s="13"/>
      <c r="DB413" s="13"/>
      <c r="DC413" s="13"/>
      <c r="DD413" s="13"/>
    </row>
    <row r="414" spans="1:108" ht="14.25" thickBot="1">
      <c r="A414" s="127">
        <v>1692</v>
      </c>
      <c r="B414" s="127" t="s">
        <v>2238</v>
      </c>
      <c r="C414" s="127">
        <v>1692</v>
      </c>
      <c r="D414" s="128" t="s">
        <v>3494</v>
      </c>
      <c r="E414" s="128" t="s">
        <v>3407</v>
      </c>
      <c r="F414" s="129" t="s">
        <v>77</v>
      </c>
      <c r="G414" s="133" t="s">
        <v>109</v>
      </c>
      <c r="H414" s="134" t="s">
        <v>3745</v>
      </c>
      <c r="I414" s="134" t="s">
        <v>548</v>
      </c>
      <c r="J414" s="132">
        <v>0</v>
      </c>
      <c r="K414" s="132">
        <v>0</v>
      </c>
      <c r="L414" s="132">
        <v>0</v>
      </c>
      <c r="M414" s="132">
        <v>0</v>
      </c>
      <c r="N414" s="132">
        <v>0</v>
      </c>
      <c r="O414" s="132">
        <v>0</v>
      </c>
      <c r="P414" s="132">
        <v>0</v>
      </c>
      <c r="Q414" s="132">
        <v>1</v>
      </c>
      <c r="CX414" s="126"/>
      <c r="CY414" s="126"/>
      <c r="CZ414" s="13"/>
      <c r="DA414" s="13"/>
      <c r="DB414" s="13"/>
      <c r="DC414" s="13"/>
      <c r="DD414" s="13"/>
    </row>
    <row r="415" spans="1:108" ht="14.25" thickBot="1">
      <c r="A415" s="127">
        <v>1693</v>
      </c>
      <c r="B415" s="127" t="s">
        <v>2504</v>
      </c>
      <c r="C415" s="127">
        <v>1693</v>
      </c>
      <c r="D415" s="128" t="s">
        <v>3494</v>
      </c>
      <c r="E415" s="128" t="s">
        <v>3407</v>
      </c>
      <c r="F415" s="129" t="s">
        <v>77</v>
      </c>
      <c r="G415" s="133" t="s">
        <v>109</v>
      </c>
      <c r="H415" s="134" t="s">
        <v>3745</v>
      </c>
      <c r="I415" s="134" t="s">
        <v>549</v>
      </c>
      <c r="J415" s="132">
        <v>0</v>
      </c>
      <c r="K415" s="132">
        <v>0</v>
      </c>
      <c r="L415" s="132">
        <v>0</v>
      </c>
      <c r="M415" s="132">
        <v>0</v>
      </c>
      <c r="N415" s="132">
        <v>0</v>
      </c>
      <c r="O415" s="132">
        <v>0</v>
      </c>
      <c r="P415" s="132">
        <v>0</v>
      </c>
      <c r="Q415" s="132">
        <v>1</v>
      </c>
      <c r="CX415" s="126"/>
      <c r="CY415" s="126"/>
      <c r="CZ415" s="13"/>
      <c r="DA415" s="13"/>
      <c r="DB415" s="13"/>
      <c r="DC415" s="13"/>
      <c r="DD415" s="13"/>
    </row>
    <row r="416" spans="1:108" ht="14.25" thickBot="1">
      <c r="A416" s="127">
        <v>1694</v>
      </c>
      <c r="B416" s="127" t="s">
        <v>2671</v>
      </c>
      <c r="C416" s="127">
        <v>1694</v>
      </c>
      <c r="D416" s="128" t="s">
        <v>3494</v>
      </c>
      <c r="E416" s="128" t="s">
        <v>3407</v>
      </c>
      <c r="F416" s="129" t="s">
        <v>77</v>
      </c>
      <c r="G416" s="133" t="s">
        <v>109</v>
      </c>
      <c r="H416" s="134" t="s">
        <v>3745</v>
      </c>
      <c r="I416" s="134" t="s">
        <v>550</v>
      </c>
      <c r="J416" s="132">
        <v>0</v>
      </c>
      <c r="K416" s="132">
        <v>0</v>
      </c>
      <c r="L416" s="132">
        <v>0</v>
      </c>
      <c r="M416" s="132">
        <v>0</v>
      </c>
      <c r="N416" s="132">
        <v>0</v>
      </c>
      <c r="O416" s="132">
        <v>0</v>
      </c>
      <c r="P416" s="132">
        <v>0</v>
      </c>
      <c r="Q416" s="132">
        <v>1</v>
      </c>
      <c r="CX416" s="126"/>
      <c r="CY416" s="126"/>
      <c r="CZ416" s="13"/>
      <c r="DA416" s="13"/>
      <c r="DB416" s="13"/>
      <c r="DC416" s="13"/>
      <c r="DD416" s="13"/>
    </row>
    <row r="417" spans="1:108" ht="14.25" thickBot="1">
      <c r="A417" s="127">
        <v>1695</v>
      </c>
      <c r="B417" s="127" t="s">
        <v>2788</v>
      </c>
      <c r="C417" s="127">
        <v>1695</v>
      </c>
      <c r="D417" s="128" t="s">
        <v>3494</v>
      </c>
      <c r="E417" s="128" t="s">
        <v>3407</v>
      </c>
      <c r="F417" s="129" t="s">
        <v>77</v>
      </c>
      <c r="G417" s="133" t="s">
        <v>109</v>
      </c>
      <c r="H417" s="134" t="s">
        <v>3745</v>
      </c>
      <c r="I417" s="134" t="s">
        <v>551</v>
      </c>
      <c r="J417" s="132">
        <v>0</v>
      </c>
      <c r="K417" s="132">
        <v>0</v>
      </c>
      <c r="L417" s="132">
        <v>0</v>
      </c>
      <c r="M417" s="132">
        <v>0</v>
      </c>
      <c r="N417" s="132">
        <v>0</v>
      </c>
      <c r="O417" s="132">
        <v>0</v>
      </c>
      <c r="P417" s="132">
        <v>0</v>
      </c>
      <c r="Q417" s="132">
        <v>1</v>
      </c>
      <c r="CX417" s="126"/>
      <c r="CY417" s="126"/>
      <c r="CZ417" s="13"/>
      <c r="DA417" s="13"/>
      <c r="DB417" s="13"/>
      <c r="DC417" s="13"/>
      <c r="DD417" s="13"/>
    </row>
    <row r="418" spans="1:108" ht="14.25" thickBot="1">
      <c r="A418" s="127">
        <v>1696</v>
      </c>
      <c r="B418" s="127" t="s">
        <v>2860</v>
      </c>
      <c r="C418" s="127">
        <v>1696</v>
      </c>
      <c r="D418" s="128" t="s">
        <v>3494</v>
      </c>
      <c r="E418" s="128" t="s">
        <v>3407</v>
      </c>
      <c r="F418" s="129" t="s">
        <v>77</v>
      </c>
      <c r="G418" s="133" t="s">
        <v>109</v>
      </c>
      <c r="H418" s="134" t="s">
        <v>3745</v>
      </c>
      <c r="I418" s="134" t="s">
        <v>552</v>
      </c>
      <c r="J418" s="132">
        <v>0</v>
      </c>
      <c r="K418" s="132">
        <v>0</v>
      </c>
      <c r="L418" s="132">
        <v>0</v>
      </c>
      <c r="M418" s="132">
        <v>0</v>
      </c>
      <c r="N418" s="132">
        <v>0</v>
      </c>
      <c r="O418" s="132">
        <v>0</v>
      </c>
      <c r="P418" s="132">
        <v>0</v>
      </c>
      <c r="Q418" s="132">
        <v>1</v>
      </c>
      <c r="CX418" s="126"/>
      <c r="CY418" s="126"/>
      <c r="CZ418" s="13"/>
      <c r="DA418" s="13"/>
      <c r="DB418" s="13"/>
      <c r="DC418" s="13"/>
      <c r="DD418" s="13"/>
    </row>
    <row r="419" spans="1:108" ht="14.25" thickBot="1">
      <c r="A419" s="127">
        <v>1697</v>
      </c>
      <c r="B419" s="127" t="s">
        <v>2909</v>
      </c>
      <c r="C419" s="127">
        <v>1697</v>
      </c>
      <c r="D419" s="128" t="s">
        <v>3494</v>
      </c>
      <c r="E419" s="128" t="s">
        <v>3407</v>
      </c>
      <c r="F419" s="129" t="s">
        <v>77</v>
      </c>
      <c r="G419" s="133" t="s">
        <v>109</v>
      </c>
      <c r="H419" s="134" t="s">
        <v>3745</v>
      </c>
      <c r="I419" s="134" t="s">
        <v>553</v>
      </c>
      <c r="J419" s="132">
        <v>0</v>
      </c>
      <c r="K419" s="132">
        <v>0</v>
      </c>
      <c r="L419" s="132">
        <v>0</v>
      </c>
      <c r="M419" s="132">
        <v>0</v>
      </c>
      <c r="N419" s="132">
        <v>0</v>
      </c>
      <c r="O419" s="132">
        <v>0</v>
      </c>
      <c r="P419" s="132">
        <v>0</v>
      </c>
      <c r="Q419" s="132">
        <v>1</v>
      </c>
      <c r="CX419" s="126"/>
      <c r="CY419" s="126"/>
      <c r="CZ419" s="13"/>
      <c r="DA419" s="13"/>
      <c r="DB419" s="13"/>
      <c r="DC419" s="13"/>
      <c r="DD419" s="13"/>
    </row>
    <row r="420" spans="1:108" ht="14.25" thickBot="1">
      <c r="A420" s="127">
        <v>1699</v>
      </c>
      <c r="B420" s="127" t="s">
        <v>2941</v>
      </c>
      <c r="C420" s="127">
        <v>1699</v>
      </c>
      <c r="D420" s="128" t="s">
        <v>3494</v>
      </c>
      <c r="E420" s="128" t="s">
        <v>3407</v>
      </c>
      <c r="F420" s="129" t="s">
        <v>77</v>
      </c>
      <c r="G420" s="133" t="s">
        <v>109</v>
      </c>
      <c r="H420" s="134" t="s">
        <v>3745</v>
      </c>
      <c r="I420" s="134" t="s">
        <v>554</v>
      </c>
      <c r="J420" s="132">
        <v>0</v>
      </c>
      <c r="K420" s="132">
        <v>0</v>
      </c>
      <c r="L420" s="132">
        <v>0</v>
      </c>
      <c r="M420" s="132">
        <v>0</v>
      </c>
      <c r="N420" s="132">
        <v>0</v>
      </c>
      <c r="O420" s="132">
        <v>0</v>
      </c>
      <c r="P420" s="132">
        <v>0</v>
      </c>
      <c r="Q420" s="132">
        <v>1</v>
      </c>
      <c r="CX420" s="126"/>
      <c r="CY420" s="126"/>
      <c r="CZ420" s="13"/>
      <c r="DA420" s="13"/>
      <c r="DB420" s="13"/>
      <c r="DC420" s="13"/>
      <c r="DD420" s="13"/>
    </row>
    <row r="421" spans="1:108" ht="14.25" thickBot="1">
      <c r="A421" s="127">
        <v>1700</v>
      </c>
      <c r="B421" s="127" t="s">
        <v>4430</v>
      </c>
      <c r="C421" s="127">
        <v>1700</v>
      </c>
      <c r="D421" s="128" t="s">
        <v>3494</v>
      </c>
      <c r="E421" s="128" t="s">
        <v>3407</v>
      </c>
      <c r="F421" s="129" t="s">
        <v>77</v>
      </c>
      <c r="G421" s="133" t="s">
        <v>110</v>
      </c>
      <c r="H421" s="134" t="s">
        <v>3746</v>
      </c>
      <c r="I421" s="134" t="s">
        <v>555</v>
      </c>
      <c r="J421" s="132">
        <v>0</v>
      </c>
      <c r="K421" s="132">
        <v>0</v>
      </c>
      <c r="L421" s="132">
        <v>0</v>
      </c>
      <c r="M421" s="132">
        <v>0</v>
      </c>
      <c r="N421" s="132">
        <v>0</v>
      </c>
      <c r="O421" s="132">
        <v>0</v>
      </c>
      <c r="P421" s="132">
        <v>0</v>
      </c>
      <c r="Q421" s="132">
        <v>1</v>
      </c>
      <c r="CX421" s="126"/>
      <c r="CY421" s="126"/>
      <c r="CZ421" s="13"/>
      <c r="DA421" s="13"/>
      <c r="DB421" s="13"/>
      <c r="DC421" s="13"/>
      <c r="DD421" s="13"/>
    </row>
    <row r="422" spans="1:108" ht="14.25" thickBot="1">
      <c r="A422" s="127">
        <v>1709</v>
      </c>
      <c r="B422" s="127" t="s">
        <v>4431</v>
      </c>
      <c r="C422" s="127">
        <v>1709</v>
      </c>
      <c r="D422" s="128" t="s">
        <v>3494</v>
      </c>
      <c r="E422" s="128" t="s">
        <v>3407</v>
      </c>
      <c r="F422" s="129" t="s">
        <v>77</v>
      </c>
      <c r="G422" s="133" t="s">
        <v>110</v>
      </c>
      <c r="H422" s="134" t="s">
        <v>3746</v>
      </c>
      <c r="I422" s="134" t="s">
        <v>556</v>
      </c>
      <c r="J422" s="132">
        <v>0</v>
      </c>
      <c r="K422" s="132">
        <v>0</v>
      </c>
      <c r="L422" s="132">
        <v>0</v>
      </c>
      <c r="M422" s="132">
        <v>0</v>
      </c>
      <c r="N422" s="132">
        <v>0</v>
      </c>
      <c r="O422" s="132">
        <v>0</v>
      </c>
      <c r="P422" s="132">
        <v>0</v>
      </c>
      <c r="Q422" s="132">
        <v>1</v>
      </c>
      <c r="CX422" s="126"/>
      <c r="CY422" s="126"/>
      <c r="CZ422" s="13"/>
      <c r="DA422" s="13"/>
      <c r="DB422" s="13"/>
      <c r="DC422" s="13"/>
      <c r="DD422" s="13"/>
    </row>
    <row r="423" spans="1:108" ht="14.25" thickBot="1">
      <c r="A423" s="127">
        <v>1711</v>
      </c>
      <c r="B423" s="127" t="s">
        <v>1764</v>
      </c>
      <c r="C423" s="127">
        <v>1711</v>
      </c>
      <c r="D423" s="128" t="s">
        <v>3494</v>
      </c>
      <c r="E423" s="128" t="s">
        <v>3407</v>
      </c>
      <c r="F423" s="129" t="s">
        <v>77</v>
      </c>
      <c r="G423" s="133" t="s">
        <v>110</v>
      </c>
      <c r="H423" s="134" t="s">
        <v>3747</v>
      </c>
      <c r="I423" s="134" t="s">
        <v>557</v>
      </c>
      <c r="J423" s="132">
        <v>0</v>
      </c>
      <c r="K423" s="132">
        <v>0</v>
      </c>
      <c r="L423" s="132">
        <v>0</v>
      </c>
      <c r="M423" s="132">
        <v>0</v>
      </c>
      <c r="N423" s="132">
        <v>0</v>
      </c>
      <c r="O423" s="132">
        <v>0</v>
      </c>
      <c r="P423" s="132">
        <v>0</v>
      </c>
      <c r="Q423" s="132">
        <v>1</v>
      </c>
      <c r="CX423" s="126"/>
      <c r="CY423" s="126"/>
      <c r="CZ423" s="13"/>
      <c r="DA423" s="13"/>
      <c r="DB423" s="13"/>
      <c r="DC423" s="13"/>
      <c r="DD423" s="13"/>
    </row>
    <row r="424" spans="1:108" ht="14.25" thickBot="1">
      <c r="A424" s="127">
        <v>1721</v>
      </c>
      <c r="B424" s="127" t="s">
        <v>1841</v>
      </c>
      <c r="C424" s="127">
        <v>1721</v>
      </c>
      <c r="D424" s="128" t="s">
        <v>3494</v>
      </c>
      <c r="E424" s="128" t="s">
        <v>3407</v>
      </c>
      <c r="F424" s="129" t="s">
        <v>77</v>
      </c>
      <c r="G424" s="133" t="s">
        <v>110</v>
      </c>
      <c r="H424" s="134" t="s">
        <v>3748</v>
      </c>
      <c r="I424" s="134" t="s">
        <v>558</v>
      </c>
      <c r="J424" s="132">
        <v>0</v>
      </c>
      <c r="K424" s="132">
        <v>0</v>
      </c>
      <c r="L424" s="132">
        <v>0</v>
      </c>
      <c r="M424" s="132">
        <v>0</v>
      </c>
      <c r="N424" s="132">
        <v>0</v>
      </c>
      <c r="O424" s="132">
        <v>0</v>
      </c>
      <c r="P424" s="132">
        <v>0</v>
      </c>
      <c r="Q424" s="132">
        <v>1</v>
      </c>
      <c r="CX424" s="126"/>
      <c r="CY424" s="126"/>
      <c r="CZ424" s="13"/>
      <c r="DA424" s="13"/>
      <c r="DB424" s="13"/>
      <c r="DC424" s="13"/>
      <c r="DD424" s="13"/>
    </row>
    <row r="425" spans="1:108" ht="14.25" thickBot="1">
      <c r="A425" s="127">
        <v>1731</v>
      </c>
      <c r="B425" s="127" t="s">
        <v>1911</v>
      </c>
      <c r="C425" s="127">
        <v>1731</v>
      </c>
      <c r="D425" s="128" t="s">
        <v>3494</v>
      </c>
      <c r="E425" s="128" t="s">
        <v>3407</v>
      </c>
      <c r="F425" s="129" t="s">
        <v>77</v>
      </c>
      <c r="G425" s="133" t="s">
        <v>110</v>
      </c>
      <c r="H425" s="134" t="s">
        <v>3749</v>
      </c>
      <c r="I425" s="134" t="s">
        <v>559</v>
      </c>
      <c r="J425" s="132">
        <v>0</v>
      </c>
      <c r="K425" s="132">
        <v>0</v>
      </c>
      <c r="L425" s="132">
        <v>0</v>
      </c>
      <c r="M425" s="132">
        <v>0</v>
      </c>
      <c r="N425" s="132">
        <v>0</v>
      </c>
      <c r="O425" s="132">
        <v>0</v>
      </c>
      <c r="P425" s="132">
        <v>0</v>
      </c>
      <c r="Q425" s="132">
        <v>1</v>
      </c>
      <c r="CX425" s="126"/>
      <c r="CY425" s="126"/>
      <c r="CZ425" s="13"/>
      <c r="DA425" s="13"/>
      <c r="DB425" s="13"/>
      <c r="DC425" s="13"/>
      <c r="DD425" s="13"/>
    </row>
    <row r="426" spans="1:108" ht="14.25" thickBot="1">
      <c r="A426" s="127">
        <v>1741</v>
      </c>
      <c r="B426" s="127" t="s">
        <v>1970</v>
      </c>
      <c r="C426" s="127">
        <v>1741</v>
      </c>
      <c r="D426" s="128" t="s">
        <v>3494</v>
      </c>
      <c r="E426" s="128" t="s">
        <v>3407</v>
      </c>
      <c r="F426" s="129" t="s">
        <v>77</v>
      </c>
      <c r="G426" s="133" t="s">
        <v>110</v>
      </c>
      <c r="H426" s="134" t="s">
        <v>3750</v>
      </c>
      <c r="I426" s="134" t="s">
        <v>560</v>
      </c>
      <c r="J426" s="132">
        <v>0</v>
      </c>
      <c r="K426" s="132">
        <v>0</v>
      </c>
      <c r="L426" s="132">
        <v>0</v>
      </c>
      <c r="M426" s="132">
        <v>0</v>
      </c>
      <c r="N426" s="132">
        <v>0</v>
      </c>
      <c r="O426" s="132">
        <v>0</v>
      </c>
      <c r="P426" s="132">
        <v>0</v>
      </c>
      <c r="Q426" s="132">
        <v>1</v>
      </c>
      <c r="CX426" s="126"/>
      <c r="CY426" s="126"/>
      <c r="CZ426" s="13"/>
      <c r="DA426" s="13"/>
      <c r="DB426" s="13"/>
      <c r="DC426" s="13"/>
      <c r="DD426" s="13"/>
    </row>
    <row r="427" spans="1:108" ht="14.25" thickBot="1">
      <c r="A427" s="127">
        <v>1799</v>
      </c>
      <c r="B427" s="127" t="s">
        <v>2020</v>
      </c>
      <c r="C427" s="127">
        <v>1799</v>
      </c>
      <c r="D427" s="128" t="s">
        <v>3494</v>
      </c>
      <c r="E427" s="128" t="s">
        <v>3407</v>
      </c>
      <c r="F427" s="129" t="s">
        <v>77</v>
      </c>
      <c r="G427" s="133" t="s">
        <v>110</v>
      </c>
      <c r="H427" s="134" t="s">
        <v>3751</v>
      </c>
      <c r="I427" s="134" t="s">
        <v>561</v>
      </c>
      <c r="J427" s="132">
        <v>0</v>
      </c>
      <c r="K427" s="132">
        <v>0</v>
      </c>
      <c r="L427" s="132">
        <v>0</v>
      </c>
      <c r="M427" s="132">
        <v>0</v>
      </c>
      <c r="N427" s="132">
        <v>0</v>
      </c>
      <c r="O427" s="132">
        <v>0</v>
      </c>
      <c r="P427" s="132">
        <v>0</v>
      </c>
      <c r="Q427" s="132">
        <v>1</v>
      </c>
      <c r="CX427" s="126"/>
      <c r="CY427" s="126"/>
      <c r="CZ427" s="13"/>
      <c r="DA427" s="13"/>
      <c r="DB427" s="13"/>
      <c r="DC427" s="13"/>
      <c r="DD427" s="13"/>
    </row>
    <row r="428" spans="1:108" ht="14.25" thickBot="1">
      <c r="A428" s="127">
        <v>1800</v>
      </c>
      <c r="B428" s="127" t="s">
        <v>4432</v>
      </c>
      <c r="C428" s="127">
        <v>1800</v>
      </c>
      <c r="D428" s="128" t="s">
        <v>3494</v>
      </c>
      <c r="E428" s="128" t="s">
        <v>3407</v>
      </c>
      <c r="F428" s="129" t="s">
        <v>77</v>
      </c>
      <c r="G428" s="133" t="s">
        <v>111</v>
      </c>
      <c r="H428" s="134" t="s">
        <v>3752</v>
      </c>
      <c r="I428" s="134" t="s">
        <v>562</v>
      </c>
      <c r="J428" s="132">
        <v>1</v>
      </c>
      <c r="K428" s="132">
        <v>0</v>
      </c>
      <c r="L428" s="132">
        <v>0</v>
      </c>
      <c r="M428" s="132">
        <v>0</v>
      </c>
      <c r="N428" s="132">
        <v>0</v>
      </c>
      <c r="O428" s="132">
        <v>1</v>
      </c>
      <c r="P428" s="132">
        <v>0</v>
      </c>
      <c r="Q428" s="132">
        <v>1</v>
      </c>
      <c r="CX428" s="126"/>
      <c r="CY428" s="126"/>
      <c r="CZ428" s="13"/>
      <c r="DA428" s="13"/>
      <c r="DB428" s="13"/>
      <c r="DC428" s="13"/>
      <c r="DD428" s="13"/>
    </row>
    <row r="429" spans="1:108" ht="14.25" thickBot="1">
      <c r="A429" s="127">
        <v>1809</v>
      </c>
      <c r="B429" s="127" t="s">
        <v>4433</v>
      </c>
      <c r="C429" s="127">
        <v>1809</v>
      </c>
      <c r="D429" s="128" t="s">
        <v>3494</v>
      </c>
      <c r="E429" s="128" t="s">
        <v>3407</v>
      </c>
      <c r="F429" s="129" t="s">
        <v>77</v>
      </c>
      <c r="G429" s="133" t="s">
        <v>111</v>
      </c>
      <c r="H429" s="134" t="s">
        <v>3752</v>
      </c>
      <c r="I429" s="134" t="s">
        <v>563</v>
      </c>
      <c r="J429" s="132">
        <v>1</v>
      </c>
      <c r="K429" s="132">
        <v>0</v>
      </c>
      <c r="L429" s="132">
        <v>0</v>
      </c>
      <c r="M429" s="132">
        <v>0</v>
      </c>
      <c r="N429" s="132">
        <v>0</v>
      </c>
      <c r="O429" s="132">
        <v>1</v>
      </c>
      <c r="P429" s="132">
        <v>0</v>
      </c>
      <c r="Q429" s="132">
        <v>1</v>
      </c>
      <c r="CX429" s="126"/>
      <c r="CY429" s="126"/>
      <c r="CZ429" s="13"/>
      <c r="DA429" s="13"/>
      <c r="DB429" s="13"/>
      <c r="DC429" s="13"/>
      <c r="DD429" s="13"/>
    </row>
    <row r="430" spans="1:108" ht="14.25" thickBot="1">
      <c r="A430" s="127">
        <v>1811</v>
      </c>
      <c r="B430" s="127" t="s">
        <v>3184</v>
      </c>
      <c r="C430" s="127">
        <v>1811</v>
      </c>
      <c r="D430" s="128" t="s">
        <v>3494</v>
      </c>
      <c r="E430" s="128" t="s">
        <v>3407</v>
      </c>
      <c r="F430" s="129" t="s">
        <v>77</v>
      </c>
      <c r="G430" s="133" t="s">
        <v>111</v>
      </c>
      <c r="H430" s="134" t="s">
        <v>3753</v>
      </c>
      <c r="I430" s="134" t="s">
        <v>564</v>
      </c>
      <c r="J430" s="132">
        <v>1</v>
      </c>
      <c r="K430" s="132">
        <v>0</v>
      </c>
      <c r="L430" s="132">
        <v>0</v>
      </c>
      <c r="M430" s="132">
        <v>0</v>
      </c>
      <c r="N430" s="132">
        <v>0</v>
      </c>
      <c r="O430" s="132">
        <v>1</v>
      </c>
      <c r="P430" s="132">
        <v>0</v>
      </c>
      <c r="Q430" s="132">
        <v>1</v>
      </c>
      <c r="CX430" s="126"/>
      <c r="CY430" s="126"/>
      <c r="CZ430" s="13"/>
      <c r="DA430" s="13"/>
      <c r="DB430" s="13"/>
      <c r="DC430" s="13"/>
      <c r="DD430" s="13"/>
    </row>
    <row r="431" spans="1:108" ht="14.25" thickBot="1">
      <c r="A431" s="127">
        <v>1812</v>
      </c>
      <c r="B431" s="127" t="s">
        <v>2239</v>
      </c>
      <c r="C431" s="127">
        <v>1812</v>
      </c>
      <c r="D431" s="128" t="s">
        <v>3494</v>
      </c>
      <c r="E431" s="128" t="s">
        <v>3407</v>
      </c>
      <c r="F431" s="129" t="s">
        <v>77</v>
      </c>
      <c r="G431" s="133" t="s">
        <v>111</v>
      </c>
      <c r="H431" s="134" t="s">
        <v>3753</v>
      </c>
      <c r="I431" s="134" t="s">
        <v>565</v>
      </c>
      <c r="J431" s="132">
        <v>1</v>
      </c>
      <c r="K431" s="132">
        <v>0</v>
      </c>
      <c r="L431" s="132">
        <v>0</v>
      </c>
      <c r="M431" s="132">
        <v>0</v>
      </c>
      <c r="N431" s="132">
        <v>0</v>
      </c>
      <c r="O431" s="132">
        <v>1</v>
      </c>
      <c r="P431" s="132">
        <v>0</v>
      </c>
      <c r="Q431" s="132">
        <v>1</v>
      </c>
      <c r="CX431" s="126"/>
      <c r="CY431" s="126"/>
      <c r="CZ431" s="13"/>
      <c r="DA431" s="13"/>
      <c r="DB431" s="13"/>
      <c r="DC431" s="13"/>
      <c r="DD431" s="13"/>
    </row>
    <row r="432" spans="1:108" ht="14.25" thickBot="1">
      <c r="A432" s="127">
        <v>1813</v>
      </c>
      <c r="B432" s="127" t="s">
        <v>2505</v>
      </c>
      <c r="C432" s="127">
        <v>1813</v>
      </c>
      <c r="D432" s="128" t="s">
        <v>3494</v>
      </c>
      <c r="E432" s="128" t="s">
        <v>3407</v>
      </c>
      <c r="F432" s="129" t="s">
        <v>77</v>
      </c>
      <c r="G432" s="133" t="s">
        <v>111</v>
      </c>
      <c r="H432" s="134" t="s">
        <v>3753</v>
      </c>
      <c r="I432" s="134" t="s">
        <v>566</v>
      </c>
      <c r="J432" s="132">
        <v>1</v>
      </c>
      <c r="K432" s="132">
        <v>0</v>
      </c>
      <c r="L432" s="132">
        <v>0</v>
      </c>
      <c r="M432" s="132">
        <v>0</v>
      </c>
      <c r="N432" s="132">
        <v>0</v>
      </c>
      <c r="O432" s="132">
        <v>1</v>
      </c>
      <c r="P432" s="132">
        <v>0</v>
      </c>
      <c r="Q432" s="132">
        <v>1</v>
      </c>
      <c r="CX432" s="126"/>
      <c r="CY432" s="126"/>
      <c r="CZ432" s="13"/>
      <c r="DA432" s="13"/>
      <c r="DB432" s="13"/>
      <c r="DC432" s="13"/>
      <c r="DD432" s="13"/>
    </row>
    <row r="433" spans="1:108" ht="14.25" thickBot="1">
      <c r="A433" s="127">
        <v>1814</v>
      </c>
      <c r="B433" s="127" t="s">
        <v>2672</v>
      </c>
      <c r="C433" s="127">
        <v>1814</v>
      </c>
      <c r="D433" s="128" t="s">
        <v>3494</v>
      </c>
      <c r="E433" s="128" t="s">
        <v>3407</v>
      </c>
      <c r="F433" s="129" t="s">
        <v>77</v>
      </c>
      <c r="G433" s="133" t="s">
        <v>111</v>
      </c>
      <c r="H433" s="134" t="s">
        <v>3753</v>
      </c>
      <c r="I433" s="134" t="s">
        <v>567</v>
      </c>
      <c r="J433" s="132">
        <v>1</v>
      </c>
      <c r="K433" s="132">
        <v>0</v>
      </c>
      <c r="L433" s="132">
        <v>0</v>
      </c>
      <c r="M433" s="132">
        <v>0</v>
      </c>
      <c r="N433" s="132">
        <v>0</v>
      </c>
      <c r="O433" s="132">
        <v>1</v>
      </c>
      <c r="P433" s="132">
        <v>0</v>
      </c>
      <c r="Q433" s="132">
        <v>1</v>
      </c>
      <c r="CX433" s="126"/>
      <c r="CY433" s="126"/>
      <c r="CZ433" s="13"/>
      <c r="DA433" s="13"/>
      <c r="DB433" s="13"/>
      <c r="DC433" s="13"/>
      <c r="DD433" s="13"/>
    </row>
    <row r="434" spans="1:108" ht="14.25" thickBot="1">
      <c r="A434" s="127">
        <v>1815</v>
      </c>
      <c r="B434" s="127" t="s">
        <v>2789</v>
      </c>
      <c r="C434" s="127">
        <v>1815</v>
      </c>
      <c r="D434" s="128" t="s">
        <v>3494</v>
      </c>
      <c r="E434" s="128" t="s">
        <v>3407</v>
      </c>
      <c r="F434" s="129" t="s">
        <v>77</v>
      </c>
      <c r="G434" s="133" t="s">
        <v>111</v>
      </c>
      <c r="H434" s="134" t="s">
        <v>3753</v>
      </c>
      <c r="I434" s="134" t="s">
        <v>568</v>
      </c>
      <c r="J434" s="132">
        <v>1</v>
      </c>
      <c r="K434" s="132">
        <v>0</v>
      </c>
      <c r="L434" s="132">
        <v>0</v>
      </c>
      <c r="M434" s="132">
        <v>0</v>
      </c>
      <c r="N434" s="132">
        <v>0</v>
      </c>
      <c r="O434" s="132">
        <v>1</v>
      </c>
      <c r="P434" s="132">
        <v>0</v>
      </c>
      <c r="Q434" s="132">
        <v>1</v>
      </c>
      <c r="CX434" s="126"/>
      <c r="CY434" s="126"/>
      <c r="CZ434" s="13"/>
      <c r="DA434" s="13"/>
      <c r="DB434" s="13"/>
      <c r="DC434" s="13"/>
      <c r="DD434" s="13"/>
    </row>
    <row r="435" spans="1:108" ht="14.25" thickBot="1">
      <c r="A435" s="127">
        <v>1821</v>
      </c>
      <c r="B435" s="127" t="s">
        <v>3185</v>
      </c>
      <c r="C435" s="127">
        <v>1821</v>
      </c>
      <c r="D435" s="128" t="s">
        <v>3494</v>
      </c>
      <c r="E435" s="128" t="s">
        <v>3407</v>
      </c>
      <c r="F435" s="129" t="s">
        <v>77</v>
      </c>
      <c r="G435" s="130" t="s">
        <v>111</v>
      </c>
      <c r="H435" s="131" t="s">
        <v>3754</v>
      </c>
      <c r="I435" s="131" t="s">
        <v>569</v>
      </c>
      <c r="J435" s="132">
        <v>1</v>
      </c>
      <c r="K435" s="132">
        <v>0</v>
      </c>
      <c r="L435" s="132">
        <v>0</v>
      </c>
      <c r="M435" s="132">
        <v>0</v>
      </c>
      <c r="N435" s="132">
        <v>0</v>
      </c>
      <c r="O435" s="132">
        <v>1</v>
      </c>
      <c r="P435" s="132">
        <v>0</v>
      </c>
      <c r="Q435" s="132">
        <v>1</v>
      </c>
      <c r="CX435" s="126"/>
      <c r="CY435" s="126"/>
      <c r="CZ435" s="13"/>
      <c r="DA435" s="13"/>
      <c r="DB435" s="13"/>
      <c r="DC435" s="13"/>
      <c r="DD435" s="13"/>
    </row>
    <row r="436" spans="1:108" ht="14.25" thickBot="1">
      <c r="A436" s="127">
        <v>1822</v>
      </c>
      <c r="B436" s="127" t="s">
        <v>2240</v>
      </c>
      <c r="C436" s="127">
        <v>1822</v>
      </c>
      <c r="D436" s="128" t="s">
        <v>3494</v>
      </c>
      <c r="E436" s="128" t="s">
        <v>3407</v>
      </c>
      <c r="F436" s="129" t="s">
        <v>77</v>
      </c>
      <c r="G436" s="133" t="s">
        <v>111</v>
      </c>
      <c r="H436" s="134" t="s">
        <v>3754</v>
      </c>
      <c r="I436" s="134" t="s">
        <v>570</v>
      </c>
      <c r="J436" s="132">
        <v>1</v>
      </c>
      <c r="K436" s="132">
        <v>0</v>
      </c>
      <c r="L436" s="132">
        <v>0</v>
      </c>
      <c r="M436" s="132">
        <v>0</v>
      </c>
      <c r="N436" s="132">
        <v>0</v>
      </c>
      <c r="O436" s="132">
        <v>1</v>
      </c>
      <c r="P436" s="132">
        <v>0</v>
      </c>
      <c r="Q436" s="132">
        <v>1</v>
      </c>
      <c r="CX436" s="126"/>
      <c r="CY436" s="126"/>
      <c r="CZ436" s="13"/>
      <c r="DA436" s="13"/>
      <c r="DB436" s="13"/>
      <c r="DC436" s="13"/>
      <c r="DD436" s="13"/>
    </row>
    <row r="437" spans="1:108" ht="14.25" thickBot="1">
      <c r="A437" s="127">
        <v>1823</v>
      </c>
      <c r="B437" s="127" t="s">
        <v>2506</v>
      </c>
      <c r="C437" s="127">
        <v>1823</v>
      </c>
      <c r="D437" s="128" t="s">
        <v>3494</v>
      </c>
      <c r="E437" s="128" t="s">
        <v>3407</v>
      </c>
      <c r="F437" s="129" t="s">
        <v>77</v>
      </c>
      <c r="G437" s="133" t="s">
        <v>111</v>
      </c>
      <c r="H437" s="134" t="s">
        <v>3754</v>
      </c>
      <c r="I437" s="134" t="s">
        <v>571</v>
      </c>
      <c r="J437" s="132">
        <v>1</v>
      </c>
      <c r="K437" s="132">
        <v>0</v>
      </c>
      <c r="L437" s="132">
        <v>0</v>
      </c>
      <c r="M437" s="132">
        <v>0</v>
      </c>
      <c r="N437" s="132">
        <v>0</v>
      </c>
      <c r="O437" s="132">
        <v>1</v>
      </c>
      <c r="P437" s="132">
        <v>0</v>
      </c>
      <c r="Q437" s="132">
        <v>1</v>
      </c>
      <c r="CX437" s="126"/>
      <c r="CY437" s="126"/>
      <c r="CZ437" s="13"/>
      <c r="DA437" s="13"/>
      <c r="DB437" s="13"/>
      <c r="DC437" s="13"/>
      <c r="DD437" s="13"/>
    </row>
    <row r="438" spans="1:108" ht="14.25" thickBot="1">
      <c r="A438" s="127">
        <v>1824</v>
      </c>
      <c r="B438" s="127" t="s">
        <v>2673</v>
      </c>
      <c r="C438" s="127">
        <v>1824</v>
      </c>
      <c r="D438" s="128" t="s">
        <v>3494</v>
      </c>
      <c r="E438" s="128" t="s">
        <v>3407</v>
      </c>
      <c r="F438" s="129" t="s">
        <v>77</v>
      </c>
      <c r="G438" s="133" t="s">
        <v>111</v>
      </c>
      <c r="H438" s="134" t="s">
        <v>3754</v>
      </c>
      <c r="I438" s="134" t="s">
        <v>572</v>
      </c>
      <c r="J438" s="132">
        <v>1</v>
      </c>
      <c r="K438" s="132">
        <v>0</v>
      </c>
      <c r="L438" s="132">
        <v>0</v>
      </c>
      <c r="M438" s="132">
        <v>0</v>
      </c>
      <c r="N438" s="132">
        <v>0</v>
      </c>
      <c r="O438" s="132">
        <v>1</v>
      </c>
      <c r="P438" s="132">
        <v>0</v>
      </c>
      <c r="Q438" s="132">
        <v>1</v>
      </c>
      <c r="CX438" s="126"/>
      <c r="CY438" s="126"/>
      <c r="CZ438" s="13"/>
      <c r="DA438" s="13"/>
      <c r="DB438" s="13"/>
      <c r="DC438" s="13"/>
      <c r="DD438" s="13"/>
    </row>
    <row r="439" spans="1:108" ht="14.25" thickBot="1">
      <c r="A439" s="127">
        <v>1825</v>
      </c>
      <c r="B439" s="127" t="s">
        <v>2790</v>
      </c>
      <c r="C439" s="127">
        <v>1825</v>
      </c>
      <c r="D439" s="128" t="s">
        <v>3494</v>
      </c>
      <c r="E439" s="128" t="s">
        <v>3407</v>
      </c>
      <c r="F439" s="129" t="s">
        <v>77</v>
      </c>
      <c r="G439" s="133" t="s">
        <v>111</v>
      </c>
      <c r="H439" s="134" t="s">
        <v>3754</v>
      </c>
      <c r="I439" s="134" t="s">
        <v>573</v>
      </c>
      <c r="J439" s="132">
        <v>1</v>
      </c>
      <c r="K439" s="132">
        <v>0</v>
      </c>
      <c r="L439" s="132">
        <v>0</v>
      </c>
      <c r="M439" s="132">
        <v>0</v>
      </c>
      <c r="N439" s="132">
        <v>0</v>
      </c>
      <c r="O439" s="132">
        <v>1</v>
      </c>
      <c r="P439" s="132">
        <v>0</v>
      </c>
      <c r="Q439" s="132">
        <v>1</v>
      </c>
      <c r="CX439" s="126"/>
      <c r="CY439" s="126"/>
      <c r="CZ439" s="13"/>
      <c r="DA439" s="13"/>
      <c r="DB439" s="13"/>
      <c r="DC439" s="13"/>
      <c r="DD439" s="13"/>
    </row>
    <row r="440" spans="1:108" ht="14.25" thickBot="1">
      <c r="A440" s="127">
        <v>1831</v>
      </c>
      <c r="B440" s="127" t="s">
        <v>3186</v>
      </c>
      <c r="C440" s="127">
        <v>1831</v>
      </c>
      <c r="D440" s="128" t="s">
        <v>3494</v>
      </c>
      <c r="E440" s="128" t="s">
        <v>3407</v>
      </c>
      <c r="F440" s="129" t="s">
        <v>77</v>
      </c>
      <c r="G440" s="133" t="s">
        <v>111</v>
      </c>
      <c r="H440" s="134" t="s">
        <v>3755</v>
      </c>
      <c r="I440" s="134" t="s">
        <v>574</v>
      </c>
      <c r="J440" s="132">
        <v>1</v>
      </c>
      <c r="K440" s="132">
        <v>0</v>
      </c>
      <c r="L440" s="132">
        <v>0</v>
      </c>
      <c r="M440" s="132">
        <v>0</v>
      </c>
      <c r="N440" s="132">
        <v>0</v>
      </c>
      <c r="O440" s="132">
        <v>1</v>
      </c>
      <c r="P440" s="132">
        <v>0</v>
      </c>
      <c r="Q440" s="132">
        <v>1</v>
      </c>
      <c r="CX440" s="126"/>
      <c r="CY440" s="126"/>
      <c r="CZ440" s="13"/>
      <c r="DA440" s="13"/>
      <c r="DB440" s="13"/>
      <c r="DC440" s="13"/>
      <c r="DD440" s="13"/>
    </row>
    <row r="441" spans="1:108" ht="14.25" thickBot="1">
      <c r="A441" s="127">
        <v>1832</v>
      </c>
      <c r="B441" s="127" t="s">
        <v>2241</v>
      </c>
      <c r="C441" s="127">
        <v>1832</v>
      </c>
      <c r="D441" s="128" t="s">
        <v>3494</v>
      </c>
      <c r="E441" s="128" t="s">
        <v>3407</v>
      </c>
      <c r="F441" s="129" t="s">
        <v>77</v>
      </c>
      <c r="G441" s="133" t="s">
        <v>111</v>
      </c>
      <c r="H441" s="134" t="s">
        <v>3755</v>
      </c>
      <c r="I441" s="134" t="s">
        <v>575</v>
      </c>
      <c r="J441" s="132">
        <v>1</v>
      </c>
      <c r="K441" s="132">
        <v>0</v>
      </c>
      <c r="L441" s="132">
        <v>0</v>
      </c>
      <c r="M441" s="132">
        <v>0</v>
      </c>
      <c r="N441" s="132">
        <v>0</v>
      </c>
      <c r="O441" s="132">
        <v>1</v>
      </c>
      <c r="P441" s="132">
        <v>0</v>
      </c>
      <c r="Q441" s="132">
        <v>1</v>
      </c>
      <c r="CX441" s="126"/>
      <c r="CY441" s="126"/>
      <c r="CZ441" s="13"/>
      <c r="DA441" s="13"/>
      <c r="DB441" s="13"/>
      <c r="DC441" s="13"/>
      <c r="DD441" s="13"/>
    </row>
    <row r="442" spans="1:108" ht="14.25" thickBot="1">
      <c r="A442" s="127">
        <v>1833</v>
      </c>
      <c r="B442" s="127" t="s">
        <v>2507</v>
      </c>
      <c r="C442" s="127">
        <v>1833</v>
      </c>
      <c r="D442" s="128" t="s">
        <v>3494</v>
      </c>
      <c r="E442" s="128" t="s">
        <v>3407</v>
      </c>
      <c r="F442" s="129" t="s">
        <v>77</v>
      </c>
      <c r="G442" s="133" t="s">
        <v>111</v>
      </c>
      <c r="H442" s="134" t="s">
        <v>3755</v>
      </c>
      <c r="I442" s="134" t="s">
        <v>576</v>
      </c>
      <c r="J442" s="132">
        <v>1</v>
      </c>
      <c r="K442" s="132">
        <v>0</v>
      </c>
      <c r="L442" s="132">
        <v>0</v>
      </c>
      <c r="M442" s="132">
        <v>0</v>
      </c>
      <c r="N442" s="132">
        <v>0</v>
      </c>
      <c r="O442" s="132">
        <v>1</v>
      </c>
      <c r="P442" s="132">
        <v>0</v>
      </c>
      <c r="Q442" s="132">
        <v>1</v>
      </c>
      <c r="CX442" s="126"/>
      <c r="CY442" s="126"/>
      <c r="CZ442" s="13"/>
      <c r="DA442" s="13"/>
      <c r="DB442" s="13"/>
      <c r="DC442" s="13"/>
      <c r="DD442" s="13"/>
    </row>
    <row r="443" spans="1:108" ht="14.25" thickBot="1">
      <c r="A443" s="127">
        <v>1834</v>
      </c>
      <c r="B443" s="127" t="s">
        <v>2674</v>
      </c>
      <c r="C443" s="127">
        <v>1834</v>
      </c>
      <c r="D443" s="128" t="s">
        <v>3494</v>
      </c>
      <c r="E443" s="128" t="s">
        <v>3407</v>
      </c>
      <c r="F443" s="129" t="s">
        <v>77</v>
      </c>
      <c r="G443" s="133" t="s">
        <v>111</v>
      </c>
      <c r="H443" s="134" t="s">
        <v>3755</v>
      </c>
      <c r="I443" s="134" t="s">
        <v>577</v>
      </c>
      <c r="J443" s="132">
        <v>1</v>
      </c>
      <c r="K443" s="132">
        <v>0</v>
      </c>
      <c r="L443" s="132">
        <v>0</v>
      </c>
      <c r="M443" s="132">
        <v>0</v>
      </c>
      <c r="N443" s="132">
        <v>0</v>
      </c>
      <c r="O443" s="132">
        <v>1</v>
      </c>
      <c r="P443" s="132">
        <v>0</v>
      </c>
      <c r="Q443" s="132">
        <v>1</v>
      </c>
      <c r="CX443" s="126"/>
      <c r="CY443" s="126"/>
      <c r="CZ443" s="13"/>
      <c r="DA443" s="13"/>
      <c r="DB443" s="13"/>
      <c r="DC443" s="13"/>
      <c r="DD443" s="13"/>
    </row>
    <row r="444" spans="1:108" ht="14.25" thickBot="1">
      <c r="A444" s="127">
        <v>1841</v>
      </c>
      <c r="B444" s="127" t="s">
        <v>3187</v>
      </c>
      <c r="C444" s="127">
        <v>1841</v>
      </c>
      <c r="D444" s="128" t="s">
        <v>3494</v>
      </c>
      <c r="E444" s="128" t="s">
        <v>3407</v>
      </c>
      <c r="F444" s="129" t="s">
        <v>77</v>
      </c>
      <c r="G444" s="133" t="s">
        <v>111</v>
      </c>
      <c r="H444" s="134" t="s">
        <v>3756</v>
      </c>
      <c r="I444" s="134" t="s">
        <v>578</v>
      </c>
      <c r="J444" s="132">
        <v>1</v>
      </c>
      <c r="K444" s="132">
        <v>0</v>
      </c>
      <c r="L444" s="132">
        <v>0</v>
      </c>
      <c r="M444" s="132">
        <v>0</v>
      </c>
      <c r="N444" s="132">
        <v>0</v>
      </c>
      <c r="O444" s="132">
        <v>1</v>
      </c>
      <c r="P444" s="132">
        <v>0</v>
      </c>
      <c r="Q444" s="132">
        <v>1</v>
      </c>
      <c r="CX444" s="126"/>
      <c r="CY444" s="126"/>
      <c r="CZ444" s="13"/>
      <c r="DA444" s="13"/>
      <c r="DB444" s="13"/>
      <c r="DC444" s="13"/>
      <c r="DD444" s="13"/>
    </row>
    <row r="445" spans="1:108" ht="14.25" thickBot="1">
      <c r="A445" s="127">
        <v>1842</v>
      </c>
      <c r="B445" s="127" t="s">
        <v>2242</v>
      </c>
      <c r="C445" s="127">
        <v>1842</v>
      </c>
      <c r="D445" s="128" t="s">
        <v>3494</v>
      </c>
      <c r="E445" s="128" t="s">
        <v>3407</v>
      </c>
      <c r="F445" s="129" t="s">
        <v>77</v>
      </c>
      <c r="G445" s="133" t="s">
        <v>111</v>
      </c>
      <c r="H445" s="134" t="s">
        <v>3756</v>
      </c>
      <c r="I445" s="134" t="s">
        <v>579</v>
      </c>
      <c r="J445" s="132">
        <v>1</v>
      </c>
      <c r="K445" s="132">
        <v>0</v>
      </c>
      <c r="L445" s="132">
        <v>0</v>
      </c>
      <c r="M445" s="132">
        <v>0</v>
      </c>
      <c r="N445" s="132">
        <v>0</v>
      </c>
      <c r="O445" s="132">
        <v>1</v>
      </c>
      <c r="P445" s="132">
        <v>0</v>
      </c>
      <c r="Q445" s="132">
        <v>1</v>
      </c>
      <c r="CX445" s="126"/>
      <c r="CY445" s="126"/>
      <c r="CZ445" s="13"/>
      <c r="DA445" s="13"/>
      <c r="DB445" s="13"/>
      <c r="DC445" s="13"/>
      <c r="DD445" s="13"/>
    </row>
    <row r="446" spans="1:108" ht="14.25" thickBot="1">
      <c r="A446" s="127">
        <v>1843</v>
      </c>
      <c r="B446" s="127" t="s">
        <v>2508</v>
      </c>
      <c r="C446" s="127">
        <v>1843</v>
      </c>
      <c r="D446" s="128" t="s">
        <v>3494</v>
      </c>
      <c r="E446" s="128" t="s">
        <v>3407</v>
      </c>
      <c r="F446" s="129" t="s">
        <v>77</v>
      </c>
      <c r="G446" s="133" t="s">
        <v>111</v>
      </c>
      <c r="H446" s="134" t="s">
        <v>3756</v>
      </c>
      <c r="I446" s="134" t="s">
        <v>580</v>
      </c>
      <c r="J446" s="132">
        <v>1</v>
      </c>
      <c r="K446" s="132">
        <v>0</v>
      </c>
      <c r="L446" s="132">
        <v>0</v>
      </c>
      <c r="M446" s="132">
        <v>0</v>
      </c>
      <c r="N446" s="132">
        <v>0</v>
      </c>
      <c r="O446" s="132">
        <v>1</v>
      </c>
      <c r="P446" s="132">
        <v>0</v>
      </c>
      <c r="Q446" s="132">
        <v>1</v>
      </c>
      <c r="CX446" s="126"/>
      <c r="CY446" s="126"/>
      <c r="CZ446" s="13"/>
      <c r="DA446" s="13"/>
      <c r="DB446" s="13"/>
      <c r="DC446" s="13"/>
      <c r="DD446" s="13"/>
    </row>
    <row r="447" spans="1:108" ht="14.25" thickBot="1">
      <c r="A447" s="127">
        <v>1844</v>
      </c>
      <c r="B447" s="127" t="s">
        <v>2675</v>
      </c>
      <c r="C447" s="127">
        <v>1844</v>
      </c>
      <c r="D447" s="128" t="s">
        <v>3494</v>
      </c>
      <c r="E447" s="128" t="s">
        <v>3407</v>
      </c>
      <c r="F447" s="129" t="s">
        <v>77</v>
      </c>
      <c r="G447" s="133" t="s">
        <v>111</v>
      </c>
      <c r="H447" s="134" t="s">
        <v>3756</v>
      </c>
      <c r="I447" s="134" t="s">
        <v>581</v>
      </c>
      <c r="J447" s="132">
        <v>1</v>
      </c>
      <c r="K447" s="132">
        <v>0</v>
      </c>
      <c r="L447" s="132">
        <v>0</v>
      </c>
      <c r="M447" s="132">
        <v>0</v>
      </c>
      <c r="N447" s="132">
        <v>0</v>
      </c>
      <c r="O447" s="132">
        <v>1</v>
      </c>
      <c r="P447" s="132">
        <v>0</v>
      </c>
      <c r="Q447" s="132">
        <v>1</v>
      </c>
      <c r="CX447" s="126"/>
      <c r="CY447" s="126"/>
      <c r="CZ447" s="13"/>
      <c r="DA447" s="13"/>
      <c r="DB447" s="13"/>
      <c r="DC447" s="13"/>
      <c r="DD447" s="13"/>
    </row>
    <row r="448" spans="1:108" ht="14.25" thickBot="1">
      <c r="A448" s="127">
        <v>1845</v>
      </c>
      <c r="B448" s="127" t="s">
        <v>2791</v>
      </c>
      <c r="C448" s="127">
        <v>1845</v>
      </c>
      <c r="D448" s="128" t="s">
        <v>3494</v>
      </c>
      <c r="E448" s="128" t="s">
        <v>3407</v>
      </c>
      <c r="F448" s="129" t="s">
        <v>77</v>
      </c>
      <c r="G448" s="133" t="s">
        <v>111</v>
      </c>
      <c r="H448" s="134" t="s">
        <v>3756</v>
      </c>
      <c r="I448" s="134" t="s">
        <v>582</v>
      </c>
      <c r="J448" s="132">
        <v>1</v>
      </c>
      <c r="K448" s="132">
        <v>0</v>
      </c>
      <c r="L448" s="132">
        <v>0</v>
      </c>
      <c r="M448" s="132">
        <v>0</v>
      </c>
      <c r="N448" s="132">
        <v>0</v>
      </c>
      <c r="O448" s="132">
        <v>1</v>
      </c>
      <c r="P448" s="132">
        <v>0</v>
      </c>
      <c r="Q448" s="132">
        <v>1</v>
      </c>
      <c r="CX448" s="126"/>
      <c r="CY448" s="126"/>
      <c r="CZ448" s="13"/>
      <c r="DA448" s="13"/>
      <c r="DB448" s="13"/>
      <c r="DC448" s="13"/>
      <c r="DD448" s="13"/>
    </row>
    <row r="449" spans="1:108" ht="14.25" thickBot="1">
      <c r="A449" s="127">
        <v>1851</v>
      </c>
      <c r="B449" s="127" t="s">
        <v>3188</v>
      </c>
      <c r="C449" s="127">
        <v>1851</v>
      </c>
      <c r="D449" s="128" t="s">
        <v>3494</v>
      </c>
      <c r="E449" s="128" t="s">
        <v>3407</v>
      </c>
      <c r="F449" s="129" t="s">
        <v>77</v>
      </c>
      <c r="G449" s="133" t="s">
        <v>111</v>
      </c>
      <c r="H449" s="134" t="s">
        <v>3757</v>
      </c>
      <c r="I449" s="134" t="s">
        <v>583</v>
      </c>
      <c r="J449" s="132">
        <v>1</v>
      </c>
      <c r="K449" s="132">
        <v>0</v>
      </c>
      <c r="L449" s="132">
        <v>0</v>
      </c>
      <c r="M449" s="132">
        <v>0</v>
      </c>
      <c r="N449" s="132">
        <v>0</v>
      </c>
      <c r="O449" s="132">
        <v>1</v>
      </c>
      <c r="P449" s="132">
        <v>0</v>
      </c>
      <c r="Q449" s="132">
        <v>1</v>
      </c>
      <c r="CX449" s="126"/>
      <c r="CY449" s="126"/>
      <c r="CZ449" s="13"/>
      <c r="DA449" s="13"/>
      <c r="DB449" s="13"/>
      <c r="DC449" s="13"/>
      <c r="DD449" s="13"/>
    </row>
    <row r="450" spans="1:108" ht="14.25" thickBot="1">
      <c r="A450" s="127">
        <v>1852</v>
      </c>
      <c r="B450" s="127" t="s">
        <v>2243</v>
      </c>
      <c r="C450" s="127">
        <v>1852</v>
      </c>
      <c r="D450" s="128" t="s">
        <v>3494</v>
      </c>
      <c r="E450" s="128" t="s">
        <v>3407</v>
      </c>
      <c r="F450" s="129" t="s">
        <v>77</v>
      </c>
      <c r="G450" s="133" t="s">
        <v>111</v>
      </c>
      <c r="H450" s="134" t="s">
        <v>3757</v>
      </c>
      <c r="I450" s="134" t="s">
        <v>584</v>
      </c>
      <c r="J450" s="132">
        <v>1</v>
      </c>
      <c r="K450" s="132">
        <v>0</v>
      </c>
      <c r="L450" s="132">
        <v>0</v>
      </c>
      <c r="M450" s="132">
        <v>0</v>
      </c>
      <c r="N450" s="132">
        <v>0</v>
      </c>
      <c r="O450" s="132">
        <v>1</v>
      </c>
      <c r="P450" s="132">
        <v>0</v>
      </c>
      <c r="Q450" s="132">
        <v>1</v>
      </c>
      <c r="CX450" s="126"/>
      <c r="CY450" s="126"/>
      <c r="CZ450" s="13"/>
      <c r="DA450" s="13"/>
      <c r="DB450" s="13"/>
      <c r="DC450" s="13"/>
      <c r="DD450" s="13"/>
    </row>
    <row r="451" spans="1:108" ht="14.25" thickBot="1">
      <c r="A451" s="127">
        <v>1891</v>
      </c>
      <c r="B451" s="127" t="s">
        <v>3189</v>
      </c>
      <c r="C451" s="127">
        <v>1891</v>
      </c>
      <c r="D451" s="128" t="s">
        <v>3494</v>
      </c>
      <c r="E451" s="128" t="s">
        <v>3407</v>
      </c>
      <c r="F451" s="129" t="s">
        <v>77</v>
      </c>
      <c r="G451" s="133" t="s">
        <v>111</v>
      </c>
      <c r="H451" s="134" t="s">
        <v>3758</v>
      </c>
      <c r="I451" s="134" t="s">
        <v>585</v>
      </c>
      <c r="J451" s="132">
        <v>1</v>
      </c>
      <c r="K451" s="132">
        <v>0</v>
      </c>
      <c r="L451" s="132">
        <v>0</v>
      </c>
      <c r="M451" s="132">
        <v>0</v>
      </c>
      <c r="N451" s="132">
        <v>0</v>
      </c>
      <c r="O451" s="132">
        <v>1</v>
      </c>
      <c r="P451" s="132">
        <v>0</v>
      </c>
      <c r="Q451" s="132">
        <v>1</v>
      </c>
      <c r="CX451" s="126"/>
      <c r="CY451" s="126"/>
      <c r="CZ451" s="13"/>
      <c r="DA451" s="13"/>
      <c r="DB451" s="13"/>
      <c r="DC451" s="13"/>
      <c r="DD451" s="13"/>
    </row>
    <row r="452" spans="1:108" ht="14.25" thickBot="1">
      <c r="A452" s="127">
        <v>1892</v>
      </c>
      <c r="B452" s="127" t="s">
        <v>2244</v>
      </c>
      <c r="C452" s="127">
        <v>1892</v>
      </c>
      <c r="D452" s="128" t="s">
        <v>3494</v>
      </c>
      <c r="E452" s="128" t="s">
        <v>3407</v>
      </c>
      <c r="F452" s="129" t="s">
        <v>77</v>
      </c>
      <c r="G452" s="133" t="s">
        <v>111</v>
      </c>
      <c r="H452" s="134" t="s">
        <v>3758</v>
      </c>
      <c r="I452" s="134" t="s">
        <v>586</v>
      </c>
      <c r="J452" s="132">
        <v>1</v>
      </c>
      <c r="K452" s="132">
        <v>0</v>
      </c>
      <c r="L452" s="132">
        <v>0</v>
      </c>
      <c r="M452" s="132">
        <v>0</v>
      </c>
      <c r="N452" s="132">
        <v>0</v>
      </c>
      <c r="O452" s="132">
        <v>1</v>
      </c>
      <c r="P452" s="132">
        <v>0</v>
      </c>
      <c r="Q452" s="132">
        <v>1</v>
      </c>
      <c r="CX452" s="126"/>
      <c r="CY452" s="126"/>
      <c r="CZ452" s="13"/>
      <c r="DA452" s="13"/>
      <c r="DB452" s="13"/>
      <c r="DC452" s="13"/>
      <c r="DD452" s="13"/>
    </row>
    <row r="453" spans="1:108" ht="14.25" thickBot="1">
      <c r="A453" s="127">
        <v>1897</v>
      </c>
      <c r="B453" s="127" t="s">
        <v>2509</v>
      </c>
      <c r="C453" s="127">
        <v>1897</v>
      </c>
      <c r="D453" s="128" t="s">
        <v>3494</v>
      </c>
      <c r="E453" s="128" t="s">
        <v>3407</v>
      </c>
      <c r="F453" s="129" t="s">
        <v>77</v>
      </c>
      <c r="G453" s="133" t="s">
        <v>111</v>
      </c>
      <c r="H453" s="134" t="s">
        <v>3758</v>
      </c>
      <c r="I453" s="134" t="s">
        <v>587</v>
      </c>
      <c r="J453" s="132">
        <v>1</v>
      </c>
      <c r="K453" s="132">
        <v>0</v>
      </c>
      <c r="L453" s="132">
        <v>0</v>
      </c>
      <c r="M453" s="132">
        <v>0</v>
      </c>
      <c r="N453" s="132">
        <v>0</v>
      </c>
      <c r="O453" s="132">
        <v>1</v>
      </c>
      <c r="P453" s="132">
        <v>0</v>
      </c>
      <c r="Q453" s="132">
        <v>1</v>
      </c>
      <c r="CX453" s="126"/>
      <c r="CY453" s="126"/>
      <c r="CZ453" s="13"/>
      <c r="DA453" s="13"/>
      <c r="DB453" s="13"/>
      <c r="DC453" s="13"/>
      <c r="DD453" s="13"/>
    </row>
    <row r="454" spans="1:108" ht="14.25" thickBot="1">
      <c r="A454" s="127">
        <v>1898</v>
      </c>
      <c r="B454" s="127" t="s">
        <v>3190</v>
      </c>
      <c r="C454" s="127">
        <v>1898</v>
      </c>
      <c r="D454" s="128" t="s">
        <v>3494</v>
      </c>
      <c r="E454" s="128" t="s">
        <v>3407</v>
      </c>
      <c r="F454" s="129" t="s">
        <v>77</v>
      </c>
      <c r="G454" s="133" t="s">
        <v>111</v>
      </c>
      <c r="H454" s="134" t="s">
        <v>3758</v>
      </c>
      <c r="I454" s="134" t="s">
        <v>588</v>
      </c>
      <c r="J454" s="132">
        <v>1</v>
      </c>
      <c r="K454" s="132">
        <v>0</v>
      </c>
      <c r="L454" s="132">
        <v>0</v>
      </c>
      <c r="M454" s="132">
        <v>0</v>
      </c>
      <c r="N454" s="132">
        <v>0</v>
      </c>
      <c r="O454" s="132">
        <v>1</v>
      </c>
      <c r="P454" s="132">
        <v>0</v>
      </c>
      <c r="Q454" s="132">
        <v>1</v>
      </c>
      <c r="CX454" s="126"/>
      <c r="CY454" s="126"/>
      <c r="CZ454" s="13"/>
      <c r="DA454" s="13"/>
      <c r="DB454" s="13"/>
      <c r="DC454" s="13"/>
      <c r="DD454" s="13"/>
    </row>
    <row r="455" spans="1:108" ht="14.25" thickBot="1">
      <c r="A455" s="127">
        <v>1900</v>
      </c>
      <c r="B455" s="127" t="s">
        <v>4434</v>
      </c>
      <c r="C455" s="127">
        <v>1900</v>
      </c>
      <c r="D455" s="128" t="s">
        <v>3494</v>
      </c>
      <c r="E455" s="128" t="s">
        <v>3407</v>
      </c>
      <c r="F455" s="129" t="s">
        <v>77</v>
      </c>
      <c r="G455" s="133" t="s">
        <v>112</v>
      </c>
      <c r="H455" s="134" t="s">
        <v>3759</v>
      </c>
      <c r="I455" s="134" t="s">
        <v>589</v>
      </c>
      <c r="J455" s="132">
        <v>1</v>
      </c>
      <c r="K455" s="132">
        <v>1</v>
      </c>
      <c r="L455" s="132">
        <v>0</v>
      </c>
      <c r="M455" s="132">
        <v>1</v>
      </c>
      <c r="N455" s="132">
        <v>0</v>
      </c>
      <c r="O455" s="132">
        <v>0</v>
      </c>
      <c r="P455" s="132">
        <v>0</v>
      </c>
      <c r="Q455" s="132">
        <v>1</v>
      </c>
      <c r="CX455" s="126"/>
      <c r="CY455" s="126"/>
      <c r="CZ455" s="13"/>
      <c r="DA455" s="13"/>
      <c r="DB455" s="13"/>
      <c r="DC455" s="13"/>
      <c r="DD455" s="13"/>
    </row>
    <row r="456" spans="1:108" ht="14.25" thickBot="1">
      <c r="A456" s="127">
        <v>1909</v>
      </c>
      <c r="B456" s="127" t="s">
        <v>4435</v>
      </c>
      <c r="C456" s="127">
        <v>1909</v>
      </c>
      <c r="D456" s="128" t="s">
        <v>3494</v>
      </c>
      <c r="E456" s="128" t="s">
        <v>3407</v>
      </c>
      <c r="F456" s="129" t="s">
        <v>77</v>
      </c>
      <c r="G456" s="133" t="s">
        <v>112</v>
      </c>
      <c r="H456" s="134" t="s">
        <v>3759</v>
      </c>
      <c r="I456" s="134" t="s">
        <v>590</v>
      </c>
      <c r="J456" s="132">
        <v>1</v>
      </c>
      <c r="K456" s="132">
        <v>1</v>
      </c>
      <c r="L456" s="132">
        <v>0</v>
      </c>
      <c r="M456" s="132">
        <v>1</v>
      </c>
      <c r="N456" s="132">
        <v>0</v>
      </c>
      <c r="O456" s="132">
        <v>0</v>
      </c>
      <c r="P456" s="132">
        <v>0</v>
      </c>
      <c r="Q456" s="132">
        <v>1</v>
      </c>
      <c r="CX456" s="126"/>
      <c r="CY456" s="126"/>
      <c r="CZ456" s="13"/>
      <c r="DA456" s="13"/>
      <c r="DB456" s="13"/>
      <c r="DC456" s="13"/>
      <c r="DD456" s="13"/>
    </row>
    <row r="457" spans="1:108" ht="14.25" thickBot="1">
      <c r="A457" s="127">
        <v>1911</v>
      </c>
      <c r="B457" s="127" t="s">
        <v>3191</v>
      </c>
      <c r="C457" s="127">
        <v>1911</v>
      </c>
      <c r="D457" s="128" t="s">
        <v>3494</v>
      </c>
      <c r="E457" s="128" t="s">
        <v>3407</v>
      </c>
      <c r="F457" s="129" t="s">
        <v>77</v>
      </c>
      <c r="G457" s="133" t="s">
        <v>112</v>
      </c>
      <c r="H457" s="134" t="s">
        <v>3760</v>
      </c>
      <c r="I457" s="134" t="s">
        <v>591</v>
      </c>
      <c r="J457" s="132">
        <v>1</v>
      </c>
      <c r="K457" s="132">
        <v>1</v>
      </c>
      <c r="L457" s="132">
        <v>0</v>
      </c>
      <c r="M457" s="132">
        <v>1</v>
      </c>
      <c r="N457" s="132">
        <v>0</v>
      </c>
      <c r="O457" s="132">
        <v>0</v>
      </c>
      <c r="P457" s="132">
        <v>0</v>
      </c>
      <c r="Q457" s="132">
        <v>1</v>
      </c>
      <c r="CX457" s="126"/>
      <c r="CY457" s="126"/>
      <c r="CZ457" s="13"/>
      <c r="DA457" s="13"/>
      <c r="DB457" s="13"/>
      <c r="DC457" s="13"/>
      <c r="DD457" s="13"/>
    </row>
    <row r="458" spans="1:108" ht="14.25" thickBot="1">
      <c r="A458" s="127">
        <v>1919</v>
      </c>
      <c r="B458" s="127" t="s">
        <v>2245</v>
      </c>
      <c r="C458" s="127">
        <v>1919</v>
      </c>
      <c r="D458" s="128" t="s">
        <v>3494</v>
      </c>
      <c r="E458" s="128" t="s">
        <v>3407</v>
      </c>
      <c r="F458" s="129" t="s">
        <v>77</v>
      </c>
      <c r="G458" s="133" t="s">
        <v>112</v>
      </c>
      <c r="H458" s="134" t="s">
        <v>3760</v>
      </c>
      <c r="I458" s="134" t="s">
        <v>592</v>
      </c>
      <c r="J458" s="132">
        <v>1</v>
      </c>
      <c r="K458" s="132">
        <v>1</v>
      </c>
      <c r="L458" s="132">
        <v>0</v>
      </c>
      <c r="M458" s="132">
        <v>1</v>
      </c>
      <c r="N458" s="132">
        <v>0</v>
      </c>
      <c r="O458" s="132">
        <v>0</v>
      </c>
      <c r="P458" s="132">
        <v>0</v>
      </c>
      <c r="Q458" s="132">
        <v>1</v>
      </c>
      <c r="CX458" s="126"/>
      <c r="CY458" s="126"/>
      <c r="CZ458" s="13"/>
      <c r="DA458" s="13"/>
      <c r="DB458" s="13"/>
      <c r="DC458" s="13"/>
      <c r="DD458" s="13"/>
    </row>
    <row r="459" spans="1:108" ht="14.25" thickBot="1">
      <c r="A459" s="127">
        <v>1921</v>
      </c>
      <c r="B459" s="127" t="s">
        <v>3192</v>
      </c>
      <c r="C459" s="127">
        <v>1921</v>
      </c>
      <c r="D459" s="128" t="s">
        <v>3494</v>
      </c>
      <c r="E459" s="128" t="s">
        <v>3407</v>
      </c>
      <c r="F459" s="129" t="s">
        <v>77</v>
      </c>
      <c r="G459" s="133" t="s">
        <v>112</v>
      </c>
      <c r="H459" s="134" t="s">
        <v>3761</v>
      </c>
      <c r="I459" s="134" t="s">
        <v>593</v>
      </c>
      <c r="J459" s="132">
        <v>1</v>
      </c>
      <c r="K459" s="132">
        <v>1</v>
      </c>
      <c r="L459" s="132">
        <v>0</v>
      </c>
      <c r="M459" s="132">
        <v>1</v>
      </c>
      <c r="N459" s="132">
        <v>0</v>
      </c>
      <c r="O459" s="132">
        <v>0</v>
      </c>
      <c r="P459" s="132">
        <v>0</v>
      </c>
      <c r="Q459" s="132">
        <v>1</v>
      </c>
      <c r="CX459" s="126"/>
      <c r="CY459" s="126"/>
      <c r="CZ459" s="13"/>
      <c r="DA459" s="13"/>
      <c r="DB459" s="13"/>
      <c r="DC459" s="13"/>
      <c r="DD459" s="13"/>
    </row>
    <row r="460" spans="1:108" ht="14.25" thickBot="1">
      <c r="A460" s="127">
        <v>1922</v>
      </c>
      <c r="B460" s="127" t="s">
        <v>2246</v>
      </c>
      <c r="C460" s="127">
        <v>1922</v>
      </c>
      <c r="D460" s="128" t="s">
        <v>3494</v>
      </c>
      <c r="E460" s="128" t="s">
        <v>3407</v>
      </c>
      <c r="F460" s="129" t="s">
        <v>77</v>
      </c>
      <c r="G460" s="133" t="s">
        <v>112</v>
      </c>
      <c r="H460" s="134" t="s">
        <v>3761</v>
      </c>
      <c r="I460" s="134" t="s">
        <v>594</v>
      </c>
      <c r="J460" s="132">
        <v>1</v>
      </c>
      <c r="K460" s="132">
        <v>1</v>
      </c>
      <c r="L460" s="132">
        <v>0</v>
      </c>
      <c r="M460" s="132">
        <v>1</v>
      </c>
      <c r="N460" s="132">
        <v>0</v>
      </c>
      <c r="O460" s="132">
        <v>0</v>
      </c>
      <c r="P460" s="132">
        <v>0</v>
      </c>
      <c r="Q460" s="132">
        <v>1</v>
      </c>
      <c r="CX460" s="126"/>
      <c r="CY460" s="126"/>
      <c r="CZ460" s="13"/>
      <c r="DA460" s="13"/>
      <c r="DB460" s="13"/>
      <c r="DC460" s="13"/>
      <c r="DD460" s="13"/>
    </row>
    <row r="461" spans="1:108" ht="14.25" thickBot="1">
      <c r="A461" s="127">
        <v>1931</v>
      </c>
      <c r="B461" s="127" t="s">
        <v>3193</v>
      </c>
      <c r="C461" s="127">
        <v>1931</v>
      </c>
      <c r="D461" s="128" t="s">
        <v>3494</v>
      </c>
      <c r="E461" s="128" t="s">
        <v>3407</v>
      </c>
      <c r="F461" s="129" t="s">
        <v>77</v>
      </c>
      <c r="G461" s="133" t="s">
        <v>112</v>
      </c>
      <c r="H461" s="134" t="s">
        <v>3762</v>
      </c>
      <c r="I461" s="134" t="s">
        <v>595</v>
      </c>
      <c r="J461" s="132">
        <v>1</v>
      </c>
      <c r="K461" s="132">
        <v>1</v>
      </c>
      <c r="L461" s="132">
        <v>0</v>
      </c>
      <c r="M461" s="132">
        <v>1</v>
      </c>
      <c r="N461" s="132">
        <v>0</v>
      </c>
      <c r="O461" s="132">
        <v>0</v>
      </c>
      <c r="P461" s="132">
        <v>0</v>
      </c>
      <c r="Q461" s="132">
        <v>1</v>
      </c>
      <c r="CX461" s="126"/>
      <c r="CY461" s="126"/>
      <c r="CZ461" s="13"/>
      <c r="DA461" s="13"/>
      <c r="DB461" s="13"/>
      <c r="DC461" s="13"/>
      <c r="DD461" s="13"/>
    </row>
    <row r="462" spans="1:108" ht="14.25" thickBot="1">
      <c r="A462" s="127">
        <v>1932</v>
      </c>
      <c r="B462" s="127" t="s">
        <v>2247</v>
      </c>
      <c r="C462" s="127">
        <v>1932</v>
      </c>
      <c r="D462" s="128" t="s">
        <v>3494</v>
      </c>
      <c r="E462" s="128" t="s">
        <v>3407</v>
      </c>
      <c r="F462" s="129" t="s">
        <v>77</v>
      </c>
      <c r="G462" s="133" t="s">
        <v>112</v>
      </c>
      <c r="H462" s="134" t="s">
        <v>3762</v>
      </c>
      <c r="I462" s="134" t="s">
        <v>596</v>
      </c>
      <c r="J462" s="132">
        <v>1</v>
      </c>
      <c r="K462" s="132">
        <v>1</v>
      </c>
      <c r="L462" s="132">
        <v>0</v>
      </c>
      <c r="M462" s="132">
        <v>1</v>
      </c>
      <c r="N462" s="132">
        <v>0</v>
      </c>
      <c r="O462" s="132">
        <v>0</v>
      </c>
      <c r="P462" s="132">
        <v>0</v>
      </c>
      <c r="Q462" s="132">
        <v>1</v>
      </c>
      <c r="CX462" s="126"/>
      <c r="CY462" s="126"/>
      <c r="CZ462" s="13"/>
      <c r="DA462" s="13"/>
      <c r="DB462" s="13"/>
      <c r="DC462" s="13"/>
      <c r="DD462" s="13"/>
    </row>
    <row r="463" spans="1:108" ht="14.25" thickBot="1">
      <c r="A463" s="127">
        <v>1933</v>
      </c>
      <c r="B463" s="127" t="s">
        <v>2510</v>
      </c>
      <c r="C463" s="127">
        <v>1933</v>
      </c>
      <c r="D463" s="128" t="s">
        <v>3494</v>
      </c>
      <c r="E463" s="128" t="s">
        <v>3407</v>
      </c>
      <c r="F463" s="129" t="s">
        <v>77</v>
      </c>
      <c r="G463" s="130" t="s">
        <v>112</v>
      </c>
      <c r="H463" s="131" t="s">
        <v>3762</v>
      </c>
      <c r="I463" s="131" t="s">
        <v>597</v>
      </c>
      <c r="J463" s="132">
        <v>1</v>
      </c>
      <c r="K463" s="132">
        <v>1</v>
      </c>
      <c r="L463" s="132">
        <v>0</v>
      </c>
      <c r="M463" s="132">
        <v>1</v>
      </c>
      <c r="N463" s="132">
        <v>0</v>
      </c>
      <c r="O463" s="132">
        <v>0</v>
      </c>
      <c r="P463" s="132">
        <v>0</v>
      </c>
      <c r="Q463" s="132">
        <v>1</v>
      </c>
      <c r="CX463" s="126"/>
      <c r="CY463" s="126"/>
      <c r="CZ463" s="13"/>
      <c r="DA463" s="13"/>
      <c r="DB463" s="13"/>
      <c r="DC463" s="13"/>
      <c r="DD463" s="13"/>
    </row>
    <row r="464" spans="1:108" ht="14.25" thickBot="1">
      <c r="A464" s="127">
        <v>1991</v>
      </c>
      <c r="B464" s="127" t="s">
        <v>3194</v>
      </c>
      <c r="C464" s="127">
        <v>1991</v>
      </c>
      <c r="D464" s="128" t="s">
        <v>3494</v>
      </c>
      <c r="E464" s="128" t="s">
        <v>3407</v>
      </c>
      <c r="F464" s="129" t="s">
        <v>77</v>
      </c>
      <c r="G464" s="133" t="s">
        <v>112</v>
      </c>
      <c r="H464" s="134" t="s">
        <v>3763</v>
      </c>
      <c r="I464" s="134" t="s">
        <v>598</v>
      </c>
      <c r="J464" s="132">
        <v>1</v>
      </c>
      <c r="K464" s="132">
        <v>1</v>
      </c>
      <c r="L464" s="132">
        <v>0</v>
      </c>
      <c r="M464" s="132">
        <v>1</v>
      </c>
      <c r="N464" s="132">
        <v>0</v>
      </c>
      <c r="O464" s="132">
        <v>0</v>
      </c>
      <c r="P464" s="132">
        <v>0</v>
      </c>
      <c r="Q464" s="132">
        <v>1</v>
      </c>
      <c r="CX464" s="126"/>
      <c r="CY464" s="126"/>
      <c r="CZ464" s="13"/>
      <c r="DA464" s="13"/>
      <c r="DB464" s="13"/>
      <c r="DC464" s="13"/>
      <c r="DD464" s="13"/>
    </row>
    <row r="465" spans="1:108" ht="14.25" thickBot="1">
      <c r="A465" s="127">
        <v>1992</v>
      </c>
      <c r="B465" s="127" t="s">
        <v>2248</v>
      </c>
      <c r="C465" s="127">
        <v>1992</v>
      </c>
      <c r="D465" s="128" t="s">
        <v>3494</v>
      </c>
      <c r="E465" s="128" t="s">
        <v>3407</v>
      </c>
      <c r="F465" s="129" t="s">
        <v>77</v>
      </c>
      <c r="G465" s="133" t="s">
        <v>112</v>
      </c>
      <c r="H465" s="134" t="s">
        <v>3763</v>
      </c>
      <c r="I465" s="134" t="s">
        <v>599</v>
      </c>
      <c r="J465" s="132">
        <v>1</v>
      </c>
      <c r="K465" s="132">
        <v>1</v>
      </c>
      <c r="L465" s="132">
        <v>0</v>
      </c>
      <c r="M465" s="132">
        <v>1</v>
      </c>
      <c r="N465" s="132">
        <v>0</v>
      </c>
      <c r="O465" s="132">
        <v>0</v>
      </c>
      <c r="P465" s="132">
        <v>0</v>
      </c>
      <c r="Q465" s="132">
        <v>1</v>
      </c>
      <c r="CX465" s="126"/>
      <c r="CY465" s="126"/>
      <c r="CZ465" s="13"/>
      <c r="DA465" s="13"/>
      <c r="DB465" s="13"/>
      <c r="DC465" s="13"/>
      <c r="DD465" s="13"/>
    </row>
    <row r="466" spans="1:108" ht="14.25" thickBot="1">
      <c r="A466" s="127">
        <v>1993</v>
      </c>
      <c r="B466" s="127" t="s">
        <v>2511</v>
      </c>
      <c r="C466" s="127">
        <v>1993</v>
      </c>
      <c r="D466" s="128" t="s">
        <v>3494</v>
      </c>
      <c r="E466" s="128" t="s">
        <v>3407</v>
      </c>
      <c r="F466" s="129" t="s">
        <v>77</v>
      </c>
      <c r="G466" s="133" t="s">
        <v>112</v>
      </c>
      <c r="H466" s="134" t="s">
        <v>3763</v>
      </c>
      <c r="I466" s="134" t="s">
        <v>600</v>
      </c>
      <c r="J466" s="132">
        <v>1</v>
      </c>
      <c r="K466" s="132">
        <v>1</v>
      </c>
      <c r="L466" s="132">
        <v>0</v>
      </c>
      <c r="M466" s="132">
        <v>1</v>
      </c>
      <c r="N466" s="132">
        <v>0</v>
      </c>
      <c r="O466" s="132">
        <v>0</v>
      </c>
      <c r="P466" s="132">
        <v>0</v>
      </c>
      <c r="Q466" s="132">
        <v>1</v>
      </c>
      <c r="CX466" s="126"/>
      <c r="CY466" s="126"/>
      <c r="CZ466" s="13"/>
      <c r="DA466" s="13"/>
      <c r="DB466" s="13"/>
      <c r="DC466" s="13"/>
      <c r="DD466" s="13"/>
    </row>
    <row r="467" spans="1:108" ht="14.25" thickBot="1">
      <c r="A467" s="127">
        <v>1994</v>
      </c>
      <c r="B467" s="127" t="s">
        <v>2676</v>
      </c>
      <c r="C467" s="127">
        <v>1994</v>
      </c>
      <c r="D467" s="128" t="s">
        <v>3494</v>
      </c>
      <c r="E467" s="128" t="s">
        <v>3407</v>
      </c>
      <c r="F467" s="129" t="s">
        <v>77</v>
      </c>
      <c r="G467" s="133" t="s">
        <v>112</v>
      </c>
      <c r="H467" s="134" t="s">
        <v>3763</v>
      </c>
      <c r="I467" s="134" t="s">
        <v>601</v>
      </c>
      <c r="J467" s="132">
        <v>1</v>
      </c>
      <c r="K467" s="132">
        <v>1</v>
      </c>
      <c r="L467" s="132">
        <v>0</v>
      </c>
      <c r="M467" s="132">
        <v>1</v>
      </c>
      <c r="N467" s="132">
        <v>0</v>
      </c>
      <c r="O467" s="132">
        <v>0</v>
      </c>
      <c r="P467" s="132">
        <v>0</v>
      </c>
      <c r="Q467" s="132">
        <v>1</v>
      </c>
      <c r="CX467" s="126"/>
      <c r="CY467" s="126"/>
      <c r="CZ467" s="13"/>
      <c r="DA467" s="13"/>
      <c r="DB467" s="13"/>
      <c r="DC467" s="13"/>
      <c r="DD467" s="13"/>
    </row>
    <row r="468" spans="1:108" ht="14.25" thickBot="1">
      <c r="A468" s="127">
        <v>1995</v>
      </c>
      <c r="B468" s="127" t="s">
        <v>2792</v>
      </c>
      <c r="C468" s="127">
        <v>1995</v>
      </c>
      <c r="D468" s="128" t="s">
        <v>3494</v>
      </c>
      <c r="E468" s="128" t="s">
        <v>3407</v>
      </c>
      <c r="F468" s="129" t="s">
        <v>77</v>
      </c>
      <c r="G468" s="133" t="s">
        <v>112</v>
      </c>
      <c r="H468" s="134" t="s">
        <v>3763</v>
      </c>
      <c r="I468" s="134" t="s">
        <v>602</v>
      </c>
      <c r="J468" s="132">
        <v>1</v>
      </c>
      <c r="K468" s="132">
        <v>1</v>
      </c>
      <c r="L468" s="132">
        <v>0</v>
      </c>
      <c r="M468" s="132">
        <v>1</v>
      </c>
      <c r="N468" s="132">
        <v>0</v>
      </c>
      <c r="O468" s="132">
        <v>0</v>
      </c>
      <c r="P468" s="132">
        <v>0</v>
      </c>
      <c r="Q468" s="132">
        <v>1</v>
      </c>
      <c r="CX468" s="126"/>
      <c r="CY468" s="126"/>
      <c r="CZ468" s="13"/>
      <c r="DA468" s="13"/>
      <c r="DB468" s="13"/>
      <c r="DC468" s="13"/>
      <c r="DD468" s="13"/>
    </row>
    <row r="469" spans="1:108" ht="14.25" thickBot="1">
      <c r="A469" s="127">
        <v>1999</v>
      </c>
      <c r="B469" s="127" t="s">
        <v>2861</v>
      </c>
      <c r="C469" s="127">
        <v>1999</v>
      </c>
      <c r="D469" s="128" t="s">
        <v>3494</v>
      </c>
      <c r="E469" s="128" t="s">
        <v>3407</v>
      </c>
      <c r="F469" s="129" t="s">
        <v>77</v>
      </c>
      <c r="G469" s="133" t="s">
        <v>112</v>
      </c>
      <c r="H469" s="134" t="s">
        <v>3763</v>
      </c>
      <c r="I469" s="134" t="s">
        <v>603</v>
      </c>
      <c r="J469" s="132">
        <v>1</v>
      </c>
      <c r="K469" s="132">
        <v>1</v>
      </c>
      <c r="L469" s="132">
        <v>0</v>
      </c>
      <c r="M469" s="132">
        <v>1</v>
      </c>
      <c r="N469" s="132">
        <v>0</v>
      </c>
      <c r="O469" s="132">
        <v>0</v>
      </c>
      <c r="P469" s="132">
        <v>0</v>
      </c>
      <c r="Q469" s="132">
        <v>1</v>
      </c>
      <c r="CX469" s="126"/>
      <c r="CY469" s="126"/>
      <c r="CZ469" s="13"/>
      <c r="DA469" s="13"/>
      <c r="DB469" s="13"/>
      <c r="DC469" s="13"/>
      <c r="DD469" s="13"/>
    </row>
    <row r="470" spans="1:108" ht="14.25" thickBot="1">
      <c r="A470" s="127">
        <v>2000</v>
      </c>
      <c r="B470" s="127" t="s">
        <v>4436</v>
      </c>
      <c r="C470" s="127">
        <v>2000</v>
      </c>
      <c r="D470" s="128" t="s">
        <v>3494</v>
      </c>
      <c r="E470" s="128" t="s">
        <v>3407</v>
      </c>
      <c r="F470" s="129" t="s">
        <v>77</v>
      </c>
      <c r="G470" s="133" t="s">
        <v>113</v>
      </c>
      <c r="H470" s="134" t="s">
        <v>3764</v>
      </c>
      <c r="I470" s="134" t="s">
        <v>604</v>
      </c>
      <c r="J470" s="132">
        <v>1</v>
      </c>
      <c r="K470" s="132">
        <v>1</v>
      </c>
      <c r="L470" s="132">
        <v>1</v>
      </c>
      <c r="M470" s="132">
        <v>1</v>
      </c>
      <c r="N470" s="132">
        <v>1</v>
      </c>
      <c r="O470" s="132">
        <v>1</v>
      </c>
      <c r="P470" s="132">
        <v>1</v>
      </c>
      <c r="Q470" s="132">
        <v>1</v>
      </c>
      <c r="CX470" s="126"/>
      <c r="CY470" s="126"/>
      <c r="CZ470" s="13"/>
      <c r="DA470" s="13"/>
      <c r="DB470" s="13"/>
      <c r="DC470" s="13"/>
      <c r="DD470" s="13"/>
    </row>
    <row r="471" spans="1:108" ht="14.25" thickBot="1">
      <c r="A471" s="127">
        <v>2009</v>
      </c>
      <c r="B471" s="127" t="s">
        <v>4437</v>
      </c>
      <c r="C471" s="127">
        <v>2009</v>
      </c>
      <c r="D471" s="128" t="s">
        <v>3494</v>
      </c>
      <c r="E471" s="128" t="s">
        <v>3407</v>
      </c>
      <c r="F471" s="129" t="s">
        <v>77</v>
      </c>
      <c r="G471" s="133" t="s">
        <v>113</v>
      </c>
      <c r="H471" s="134" t="s">
        <v>3764</v>
      </c>
      <c r="I471" s="134" t="s">
        <v>605</v>
      </c>
      <c r="J471" s="132">
        <v>1</v>
      </c>
      <c r="K471" s="132">
        <v>1</v>
      </c>
      <c r="L471" s="132">
        <v>1</v>
      </c>
      <c r="M471" s="132">
        <v>1</v>
      </c>
      <c r="N471" s="132">
        <v>1</v>
      </c>
      <c r="O471" s="132">
        <v>1</v>
      </c>
      <c r="P471" s="132">
        <v>1</v>
      </c>
      <c r="Q471" s="132">
        <v>1</v>
      </c>
      <c r="CX471" s="126"/>
      <c r="CY471" s="126"/>
      <c r="CZ471" s="13"/>
      <c r="DA471" s="13"/>
      <c r="DB471" s="13"/>
      <c r="DC471" s="13"/>
      <c r="DD471" s="13"/>
    </row>
    <row r="472" spans="1:108" ht="14.25" thickBot="1">
      <c r="A472" s="127">
        <v>2011</v>
      </c>
      <c r="B472" s="127" t="s">
        <v>1767</v>
      </c>
      <c r="C472" s="127">
        <v>2011</v>
      </c>
      <c r="D472" s="128" t="s">
        <v>3494</v>
      </c>
      <c r="E472" s="128" t="s">
        <v>3407</v>
      </c>
      <c r="F472" s="129" t="s">
        <v>77</v>
      </c>
      <c r="G472" s="133" t="s">
        <v>113</v>
      </c>
      <c r="H472" s="134" t="s">
        <v>3765</v>
      </c>
      <c r="I472" s="134" t="s">
        <v>606</v>
      </c>
      <c r="J472" s="132">
        <v>1</v>
      </c>
      <c r="K472" s="132">
        <v>1</v>
      </c>
      <c r="L472" s="132">
        <v>1</v>
      </c>
      <c r="M472" s="132">
        <v>1</v>
      </c>
      <c r="N472" s="132">
        <v>1</v>
      </c>
      <c r="O472" s="132">
        <v>1</v>
      </c>
      <c r="P472" s="132">
        <v>1</v>
      </c>
      <c r="Q472" s="132">
        <v>1</v>
      </c>
      <c r="CX472" s="126"/>
      <c r="CY472" s="126"/>
      <c r="CZ472" s="13"/>
      <c r="DA472" s="13"/>
      <c r="DB472" s="13"/>
      <c r="DC472" s="13"/>
      <c r="DD472" s="13"/>
    </row>
    <row r="473" spans="1:108" ht="14.25" thickBot="1">
      <c r="A473" s="127">
        <v>2021</v>
      </c>
      <c r="B473" s="127" t="s">
        <v>1844</v>
      </c>
      <c r="C473" s="127">
        <v>2021</v>
      </c>
      <c r="D473" s="128" t="s">
        <v>3494</v>
      </c>
      <c r="E473" s="128" t="s">
        <v>3407</v>
      </c>
      <c r="F473" s="129" t="s">
        <v>77</v>
      </c>
      <c r="G473" s="133" t="s">
        <v>113</v>
      </c>
      <c r="H473" s="134" t="s">
        <v>3766</v>
      </c>
      <c r="I473" s="134" t="s">
        <v>607</v>
      </c>
      <c r="J473" s="132">
        <v>1</v>
      </c>
      <c r="K473" s="132">
        <v>1</v>
      </c>
      <c r="L473" s="132">
        <v>1</v>
      </c>
      <c r="M473" s="132">
        <v>1</v>
      </c>
      <c r="N473" s="132">
        <v>1</v>
      </c>
      <c r="O473" s="132">
        <v>1</v>
      </c>
      <c r="P473" s="132">
        <v>1</v>
      </c>
      <c r="Q473" s="132">
        <v>1</v>
      </c>
      <c r="CX473" s="126"/>
      <c r="CY473" s="126"/>
      <c r="CZ473" s="13"/>
      <c r="DA473" s="13"/>
      <c r="DB473" s="13"/>
      <c r="DC473" s="13"/>
      <c r="DD473" s="13"/>
    </row>
    <row r="474" spans="1:108" ht="14.25" thickBot="1">
      <c r="A474" s="127">
        <v>2031</v>
      </c>
      <c r="B474" s="127" t="s">
        <v>1914</v>
      </c>
      <c r="C474" s="127">
        <v>2031</v>
      </c>
      <c r="D474" s="128" t="s">
        <v>3494</v>
      </c>
      <c r="E474" s="128" t="s">
        <v>3407</v>
      </c>
      <c r="F474" s="129" t="s">
        <v>77</v>
      </c>
      <c r="G474" s="133" t="s">
        <v>113</v>
      </c>
      <c r="H474" s="134" t="s">
        <v>3767</v>
      </c>
      <c r="I474" s="134" t="s">
        <v>608</v>
      </c>
      <c r="J474" s="132">
        <v>1</v>
      </c>
      <c r="K474" s="132">
        <v>1</v>
      </c>
      <c r="L474" s="132">
        <v>1</v>
      </c>
      <c r="M474" s="132">
        <v>1</v>
      </c>
      <c r="N474" s="132">
        <v>1</v>
      </c>
      <c r="O474" s="132">
        <v>1</v>
      </c>
      <c r="P474" s="132">
        <v>1</v>
      </c>
      <c r="Q474" s="132">
        <v>1</v>
      </c>
      <c r="CX474" s="126"/>
      <c r="CY474" s="126"/>
      <c r="CZ474" s="13"/>
      <c r="DA474" s="13"/>
      <c r="DB474" s="13"/>
      <c r="DC474" s="13"/>
      <c r="DD474" s="13"/>
    </row>
    <row r="475" spans="1:108" ht="14.25" thickBot="1">
      <c r="A475" s="127">
        <v>2041</v>
      </c>
      <c r="B475" s="127" t="s">
        <v>1973</v>
      </c>
      <c r="C475" s="127">
        <v>2041</v>
      </c>
      <c r="D475" s="128" t="s">
        <v>3494</v>
      </c>
      <c r="E475" s="128" t="s">
        <v>3407</v>
      </c>
      <c r="F475" s="129" t="s">
        <v>77</v>
      </c>
      <c r="G475" s="133" t="s">
        <v>113</v>
      </c>
      <c r="H475" s="134" t="s">
        <v>3768</v>
      </c>
      <c r="I475" s="134" t="s">
        <v>609</v>
      </c>
      <c r="J475" s="132">
        <v>1</v>
      </c>
      <c r="K475" s="132">
        <v>1</v>
      </c>
      <c r="L475" s="132">
        <v>1</v>
      </c>
      <c r="M475" s="132">
        <v>1</v>
      </c>
      <c r="N475" s="132">
        <v>1</v>
      </c>
      <c r="O475" s="132">
        <v>1</v>
      </c>
      <c r="P475" s="132">
        <v>1</v>
      </c>
      <c r="Q475" s="132">
        <v>1</v>
      </c>
      <c r="CX475" s="126"/>
      <c r="CY475" s="126"/>
      <c r="CZ475" s="13"/>
      <c r="DA475" s="13"/>
      <c r="DB475" s="13"/>
      <c r="DC475" s="13"/>
      <c r="DD475" s="13"/>
    </row>
    <row r="476" spans="1:108" ht="14.25" thickBot="1">
      <c r="A476" s="127">
        <v>2051</v>
      </c>
      <c r="B476" s="127" t="s">
        <v>2021</v>
      </c>
      <c r="C476" s="127">
        <v>2051</v>
      </c>
      <c r="D476" s="128" t="s">
        <v>3494</v>
      </c>
      <c r="E476" s="128" t="s">
        <v>3407</v>
      </c>
      <c r="F476" s="129" t="s">
        <v>77</v>
      </c>
      <c r="G476" s="133" t="s">
        <v>113</v>
      </c>
      <c r="H476" s="134" t="s">
        <v>3769</v>
      </c>
      <c r="I476" s="134" t="s">
        <v>610</v>
      </c>
      <c r="J476" s="132">
        <v>1</v>
      </c>
      <c r="K476" s="132">
        <v>1</v>
      </c>
      <c r="L476" s="132">
        <v>1</v>
      </c>
      <c r="M476" s="132">
        <v>1</v>
      </c>
      <c r="N476" s="132">
        <v>1</v>
      </c>
      <c r="O476" s="132">
        <v>1</v>
      </c>
      <c r="P476" s="132">
        <v>1</v>
      </c>
      <c r="Q476" s="132">
        <v>1</v>
      </c>
      <c r="CX476" s="126"/>
      <c r="CY476" s="126"/>
      <c r="CZ476" s="13"/>
      <c r="DA476" s="13"/>
      <c r="DB476" s="13"/>
      <c r="DC476" s="13"/>
      <c r="DD476" s="13"/>
    </row>
    <row r="477" spans="1:108" ht="14.25" thickBot="1">
      <c r="A477" s="127">
        <v>2061</v>
      </c>
      <c r="B477" s="127" t="s">
        <v>2056</v>
      </c>
      <c r="C477" s="127">
        <v>2061</v>
      </c>
      <c r="D477" s="128" t="s">
        <v>3494</v>
      </c>
      <c r="E477" s="128" t="s">
        <v>3407</v>
      </c>
      <c r="F477" s="129" t="s">
        <v>77</v>
      </c>
      <c r="G477" s="133" t="s">
        <v>113</v>
      </c>
      <c r="H477" s="134" t="s">
        <v>3770</v>
      </c>
      <c r="I477" s="134" t="s">
        <v>611</v>
      </c>
      <c r="J477" s="132">
        <v>1</v>
      </c>
      <c r="K477" s="132">
        <v>1</v>
      </c>
      <c r="L477" s="132">
        <v>1</v>
      </c>
      <c r="M477" s="132">
        <v>1</v>
      </c>
      <c r="N477" s="132">
        <v>1</v>
      </c>
      <c r="O477" s="132">
        <v>1</v>
      </c>
      <c r="P477" s="132">
        <v>1</v>
      </c>
      <c r="Q477" s="132">
        <v>1</v>
      </c>
      <c r="CX477" s="126"/>
      <c r="CY477" s="126"/>
      <c r="CZ477" s="13"/>
      <c r="DA477" s="13"/>
      <c r="DB477" s="13"/>
      <c r="DC477" s="13"/>
      <c r="DD477" s="13"/>
    </row>
    <row r="478" spans="1:108" ht="14.25" thickBot="1">
      <c r="A478" s="127">
        <v>2071</v>
      </c>
      <c r="B478" s="127" t="s">
        <v>3195</v>
      </c>
      <c r="C478" s="127">
        <v>2071</v>
      </c>
      <c r="D478" s="128" t="s">
        <v>3494</v>
      </c>
      <c r="E478" s="128" t="s">
        <v>3407</v>
      </c>
      <c r="F478" s="129" t="s">
        <v>77</v>
      </c>
      <c r="G478" s="133" t="s">
        <v>113</v>
      </c>
      <c r="H478" s="134" t="s">
        <v>3771</v>
      </c>
      <c r="I478" s="134" t="s">
        <v>612</v>
      </c>
      <c r="J478" s="132">
        <v>1</v>
      </c>
      <c r="K478" s="132">
        <v>1</v>
      </c>
      <c r="L478" s="132">
        <v>1</v>
      </c>
      <c r="M478" s="132">
        <v>1</v>
      </c>
      <c r="N478" s="132">
        <v>1</v>
      </c>
      <c r="O478" s="132">
        <v>1</v>
      </c>
      <c r="P478" s="132">
        <v>1</v>
      </c>
      <c r="Q478" s="132">
        <v>1</v>
      </c>
      <c r="CX478" s="126"/>
      <c r="CY478" s="126"/>
      <c r="CZ478" s="13"/>
      <c r="DA478" s="13"/>
      <c r="DB478" s="13"/>
      <c r="DC478" s="13"/>
      <c r="DD478" s="13"/>
    </row>
    <row r="479" spans="1:108" ht="14.25" thickBot="1">
      <c r="A479" s="127">
        <v>2072</v>
      </c>
      <c r="B479" s="127" t="s">
        <v>2249</v>
      </c>
      <c r="C479" s="127">
        <v>2072</v>
      </c>
      <c r="D479" s="128" t="s">
        <v>3494</v>
      </c>
      <c r="E479" s="128" t="s">
        <v>3407</v>
      </c>
      <c r="F479" s="129" t="s">
        <v>77</v>
      </c>
      <c r="G479" s="133" t="s">
        <v>113</v>
      </c>
      <c r="H479" s="134" t="s">
        <v>3771</v>
      </c>
      <c r="I479" s="134" t="s">
        <v>613</v>
      </c>
      <c r="J479" s="132">
        <v>1</v>
      </c>
      <c r="K479" s="132">
        <v>1</v>
      </c>
      <c r="L479" s="132">
        <v>1</v>
      </c>
      <c r="M479" s="132">
        <v>1</v>
      </c>
      <c r="N479" s="132">
        <v>1</v>
      </c>
      <c r="O479" s="132">
        <v>1</v>
      </c>
      <c r="P479" s="132">
        <v>1</v>
      </c>
      <c r="Q479" s="132">
        <v>1</v>
      </c>
      <c r="CX479" s="126"/>
      <c r="CY479" s="126"/>
      <c r="CZ479" s="13"/>
      <c r="DA479" s="13"/>
      <c r="DB479" s="13"/>
      <c r="DC479" s="13"/>
      <c r="DD479" s="13"/>
    </row>
    <row r="480" spans="1:108" ht="14.25" thickBot="1">
      <c r="A480" s="127">
        <v>2081</v>
      </c>
      <c r="B480" s="127" t="s">
        <v>2099</v>
      </c>
      <c r="C480" s="127">
        <v>2081</v>
      </c>
      <c r="D480" s="128" t="s">
        <v>3494</v>
      </c>
      <c r="E480" s="128" t="s">
        <v>3407</v>
      </c>
      <c r="F480" s="129" t="s">
        <v>77</v>
      </c>
      <c r="G480" s="133" t="s">
        <v>113</v>
      </c>
      <c r="H480" s="134" t="s">
        <v>3772</v>
      </c>
      <c r="I480" s="134" t="s">
        <v>614</v>
      </c>
      <c r="J480" s="132">
        <v>1</v>
      </c>
      <c r="K480" s="132">
        <v>1</v>
      </c>
      <c r="L480" s="132">
        <v>1</v>
      </c>
      <c r="M480" s="132">
        <v>1</v>
      </c>
      <c r="N480" s="132">
        <v>1</v>
      </c>
      <c r="O480" s="132">
        <v>1</v>
      </c>
      <c r="P480" s="132">
        <v>1</v>
      </c>
      <c r="Q480" s="132">
        <v>1</v>
      </c>
      <c r="CX480" s="126"/>
      <c r="CY480" s="126"/>
      <c r="CZ480" s="13"/>
      <c r="DA480" s="13"/>
      <c r="DB480" s="13"/>
      <c r="DC480" s="13"/>
      <c r="DD480" s="13"/>
    </row>
    <row r="481" spans="1:108" ht="14.25" thickBot="1">
      <c r="A481" s="127">
        <v>2099</v>
      </c>
      <c r="B481" s="127" t="s">
        <v>2111</v>
      </c>
      <c r="C481" s="127">
        <v>2099</v>
      </c>
      <c r="D481" s="128" t="s">
        <v>3494</v>
      </c>
      <c r="E481" s="128" t="s">
        <v>3407</v>
      </c>
      <c r="F481" s="129" t="s">
        <v>77</v>
      </c>
      <c r="G481" s="133" t="s">
        <v>113</v>
      </c>
      <c r="H481" s="134" t="s">
        <v>3773</v>
      </c>
      <c r="I481" s="134" t="s">
        <v>615</v>
      </c>
      <c r="J481" s="132">
        <v>1</v>
      </c>
      <c r="K481" s="132">
        <v>1</v>
      </c>
      <c r="L481" s="132">
        <v>1</v>
      </c>
      <c r="M481" s="132">
        <v>1</v>
      </c>
      <c r="N481" s="132">
        <v>1</v>
      </c>
      <c r="O481" s="132">
        <v>1</v>
      </c>
      <c r="P481" s="132">
        <v>1</v>
      </c>
      <c r="Q481" s="132">
        <v>1</v>
      </c>
      <c r="CX481" s="126"/>
      <c r="CY481" s="126"/>
      <c r="CZ481" s="13"/>
      <c r="DA481" s="13"/>
      <c r="DB481" s="13"/>
      <c r="DC481" s="13"/>
      <c r="DD481" s="13"/>
    </row>
    <row r="482" spans="1:108" ht="14.25" thickBot="1">
      <c r="A482" s="127">
        <v>2100</v>
      </c>
      <c r="B482" s="127" t="s">
        <v>4438</v>
      </c>
      <c r="C482" s="127">
        <v>2100</v>
      </c>
      <c r="D482" s="128" t="s">
        <v>3494</v>
      </c>
      <c r="E482" s="128" t="s">
        <v>3407</v>
      </c>
      <c r="F482" s="129" t="s">
        <v>77</v>
      </c>
      <c r="G482" s="130" t="s">
        <v>114</v>
      </c>
      <c r="H482" s="131" t="s">
        <v>3774</v>
      </c>
      <c r="I482" s="131" t="s">
        <v>616</v>
      </c>
      <c r="J482" s="132">
        <v>0</v>
      </c>
      <c r="K482" s="132">
        <v>0</v>
      </c>
      <c r="L482" s="132">
        <v>0</v>
      </c>
      <c r="M482" s="132">
        <v>0</v>
      </c>
      <c r="N482" s="132">
        <v>0</v>
      </c>
      <c r="O482" s="132">
        <v>1</v>
      </c>
      <c r="P482" s="132">
        <v>0</v>
      </c>
      <c r="Q482" s="132">
        <v>1</v>
      </c>
      <c r="CX482" s="126"/>
      <c r="CY482" s="126"/>
      <c r="CZ482" s="13"/>
      <c r="DA482" s="13"/>
      <c r="DB482" s="13"/>
      <c r="DC482" s="13"/>
      <c r="DD482" s="13"/>
    </row>
    <row r="483" spans="1:108" ht="14.25" thickBot="1">
      <c r="A483" s="127">
        <v>2109</v>
      </c>
      <c r="B483" s="127" t="s">
        <v>4439</v>
      </c>
      <c r="C483" s="127">
        <v>2109</v>
      </c>
      <c r="D483" s="128" t="s">
        <v>3494</v>
      </c>
      <c r="E483" s="128" t="s">
        <v>3407</v>
      </c>
      <c r="F483" s="129" t="s">
        <v>77</v>
      </c>
      <c r="G483" s="133" t="s">
        <v>114</v>
      </c>
      <c r="H483" s="134" t="s">
        <v>3774</v>
      </c>
      <c r="I483" s="134" t="s">
        <v>617</v>
      </c>
      <c r="J483" s="132">
        <v>0</v>
      </c>
      <c r="K483" s="132">
        <v>0</v>
      </c>
      <c r="L483" s="132">
        <v>0</v>
      </c>
      <c r="M483" s="132">
        <v>0</v>
      </c>
      <c r="N483" s="132">
        <v>0</v>
      </c>
      <c r="O483" s="132">
        <v>1</v>
      </c>
      <c r="P483" s="132">
        <v>0</v>
      </c>
      <c r="Q483" s="132">
        <v>1</v>
      </c>
      <c r="CX483" s="126"/>
      <c r="CY483" s="126"/>
      <c r="CZ483" s="13"/>
      <c r="DA483" s="13"/>
      <c r="DB483" s="13"/>
      <c r="DC483" s="13"/>
      <c r="DD483" s="13"/>
    </row>
    <row r="484" spans="1:108" ht="14.25" thickBot="1">
      <c r="A484" s="127">
        <v>2111</v>
      </c>
      <c r="B484" s="127" t="s">
        <v>3196</v>
      </c>
      <c r="C484" s="127">
        <v>2111</v>
      </c>
      <c r="D484" s="128" t="s">
        <v>3494</v>
      </c>
      <c r="E484" s="128" t="s">
        <v>3407</v>
      </c>
      <c r="F484" s="129" t="s">
        <v>77</v>
      </c>
      <c r="G484" s="133" t="s">
        <v>114</v>
      </c>
      <c r="H484" s="134" t="s">
        <v>3775</v>
      </c>
      <c r="I484" s="134" t="s">
        <v>618</v>
      </c>
      <c r="J484" s="132">
        <v>0</v>
      </c>
      <c r="K484" s="132">
        <v>0</v>
      </c>
      <c r="L484" s="132">
        <v>0</v>
      </c>
      <c r="M484" s="132">
        <v>0</v>
      </c>
      <c r="N484" s="132">
        <v>0</v>
      </c>
      <c r="O484" s="132">
        <v>1</v>
      </c>
      <c r="P484" s="132">
        <v>0</v>
      </c>
      <c r="Q484" s="132">
        <v>1</v>
      </c>
      <c r="CX484" s="126"/>
      <c r="CY484" s="126"/>
      <c r="CZ484" s="13"/>
      <c r="DA484" s="13"/>
      <c r="DB484" s="13"/>
      <c r="DC484" s="13"/>
      <c r="DD484" s="13"/>
    </row>
    <row r="485" spans="1:108" ht="14.25" thickBot="1">
      <c r="A485" s="127">
        <v>2112</v>
      </c>
      <c r="B485" s="127" t="s">
        <v>2250</v>
      </c>
      <c r="C485" s="127">
        <v>2112</v>
      </c>
      <c r="D485" s="128" t="s">
        <v>3494</v>
      </c>
      <c r="E485" s="128" t="s">
        <v>3407</v>
      </c>
      <c r="F485" s="129" t="s">
        <v>77</v>
      </c>
      <c r="G485" s="133" t="s">
        <v>114</v>
      </c>
      <c r="H485" s="134" t="s">
        <v>3775</v>
      </c>
      <c r="I485" s="134" t="s">
        <v>619</v>
      </c>
      <c r="J485" s="132">
        <v>0</v>
      </c>
      <c r="K485" s="132">
        <v>0</v>
      </c>
      <c r="L485" s="132">
        <v>0</v>
      </c>
      <c r="M485" s="132">
        <v>0</v>
      </c>
      <c r="N485" s="132">
        <v>0</v>
      </c>
      <c r="O485" s="132">
        <v>1</v>
      </c>
      <c r="P485" s="132">
        <v>0</v>
      </c>
      <c r="Q485" s="132">
        <v>1</v>
      </c>
      <c r="CX485" s="126"/>
      <c r="CY485" s="126"/>
      <c r="CZ485" s="13"/>
      <c r="DA485" s="13"/>
      <c r="DB485" s="13"/>
      <c r="DC485" s="13"/>
      <c r="DD485" s="13"/>
    </row>
    <row r="486" spans="1:108" ht="14.25" thickBot="1">
      <c r="A486" s="127">
        <v>2113</v>
      </c>
      <c r="B486" s="127" t="s">
        <v>2512</v>
      </c>
      <c r="C486" s="127">
        <v>2113</v>
      </c>
      <c r="D486" s="128" t="s">
        <v>3494</v>
      </c>
      <c r="E486" s="128" t="s">
        <v>3407</v>
      </c>
      <c r="F486" s="129" t="s">
        <v>77</v>
      </c>
      <c r="G486" s="133" t="s">
        <v>114</v>
      </c>
      <c r="H486" s="134" t="s">
        <v>3775</v>
      </c>
      <c r="I486" s="134" t="s">
        <v>620</v>
      </c>
      <c r="J486" s="132">
        <v>0</v>
      </c>
      <c r="K486" s="132">
        <v>0</v>
      </c>
      <c r="L486" s="132">
        <v>0</v>
      </c>
      <c r="M486" s="132">
        <v>0</v>
      </c>
      <c r="N486" s="132">
        <v>0</v>
      </c>
      <c r="O486" s="132">
        <v>1</v>
      </c>
      <c r="P486" s="132">
        <v>0</v>
      </c>
      <c r="Q486" s="132">
        <v>1</v>
      </c>
      <c r="CX486" s="126"/>
      <c r="CY486" s="126"/>
      <c r="CZ486" s="13"/>
      <c r="DA486" s="13"/>
      <c r="DB486" s="13"/>
      <c r="DC486" s="13"/>
      <c r="DD486" s="13"/>
    </row>
    <row r="487" spans="1:108" ht="14.25" thickBot="1">
      <c r="A487" s="127">
        <v>2114</v>
      </c>
      <c r="B487" s="127" t="s">
        <v>2677</v>
      </c>
      <c r="C487" s="127">
        <v>2114</v>
      </c>
      <c r="D487" s="128" t="s">
        <v>3494</v>
      </c>
      <c r="E487" s="128" t="s">
        <v>3407</v>
      </c>
      <c r="F487" s="129" t="s">
        <v>77</v>
      </c>
      <c r="G487" s="133" t="s">
        <v>114</v>
      </c>
      <c r="H487" s="134" t="s">
        <v>3775</v>
      </c>
      <c r="I487" s="134" t="s">
        <v>621</v>
      </c>
      <c r="J487" s="132">
        <v>0</v>
      </c>
      <c r="K487" s="132">
        <v>0</v>
      </c>
      <c r="L487" s="132">
        <v>0</v>
      </c>
      <c r="M487" s="132">
        <v>0</v>
      </c>
      <c r="N487" s="132">
        <v>0</v>
      </c>
      <c r="O487" s="132">
        <v>1</v>
      </c>
      <c r="P487" s="132">
        <v>0</v>
      </c>
      <c r="Q487" s="132">
        <v>1</v>
      </c>
      <c r="CX487" s="126"/>
      <c r="CY487" s="126"/>
      <c r="CZ487" s="13"/>
      <c r="DA487" s="13"/>
      <c r="DB487" s="13"/>
      <c r="DC487" s="13"/>
      <c r="DD487" s="13"/>
    </row>
    <row r="488" spans="1:108" ht="14.25" thickBot="1">
      <c r="A488" s="127">
        <v>2115</v>
      </c>
      <c r="B488" s="127" t="s">
        <v>2793</v>
      </c>
      <c r="C488" s="127">
        <v>2115</v>
      </c>
      <c r="D488" s="128" t="s">
        <v>3494</v>
      </c>
      <c r="E488" s="128" t="s">
        <v>3407</v>
      </c>
      <c r="F488" s="129" t="s">
        <v>77</v>
      </c>
      <c r="G488" s="133" t="s">
        <v>114</v>
      </c>
      <c r="H488" s="134" t="s">
        <v>3775</v>
      </c>
      <c r="I488" s="134" t="s">
        <v>622</v>
      </c>
      <c r="J488" s="132">
        <v>0</v>
      </c>
      <c r="K488" s="132">
        <v>0</v>
      </c>
      <c r="L488" s="132">
        <v>0</v>
      </c>
      <c r="M488" s="132">
        <v>0</v>
      </c>
      <c r="N488" s="132">
        <v>0</v>
      </c>
      <c r="O488" s="132">
        <v>1</v>
      </c>
      <c r="P488" s="132">
        <v>0</v>
      </c>
      <c r="Q488" s="132">
        <v>1</v>
      </c>
      <c r="CX488" s="126"/>
      <c r="CY488" s="126"/>
      <c r="CZ488" s="13"/>
      <c r="DA488" s="13"/>
      <c r="DB488" s="13"/>
      <c r="DC488" s="13"/>
      <c r="DD488" s="13"/>
    </row>
    <row r="489" spans="1:108" ht="14.25" thickBot="1">
      <c r="A489" s="127">
        <v>2116</v>
      </c>
      <c r="B489" s="127" t="s">
        <v>2862</v>
      </c>
      <c r="C489" s="127">
        <v>2116</v>
      </c>
      <c r="D489" s="128" t="s">
        <v>3494</v>
      </c>
      <c r="E489" s="128" t="s">
        <v>3407</v>
      </c>
      <c r="F489" s="129" t="s">
        <v>77</v>
      </c>
      <c r="G489" s="133" t="s">
        <v>114</v>
      </c>
      <c r="H489" s="134" t="s">
        <v>3775</v>
      </c>
      <c r="I489" s="134" t="s">
        <v>623</v>
      </c>
      <c r="J489" s="132">
        <v>0</v>
      </c>
      <c r="K489" s="132">
        <v>0</v>
      </c>
      <c r="L489" s="132">
        <v>0</v>
      </c>
      <c r="M489" s="132">
        <v>0</v>
      </c>
      <c r="N489" s="132">
        <v>0</v>
      </c>
      <c r="O489" s="132">
        <v>1</v>
      </c>
      <c r="P489" s="132">
        <v>0</v>
      </c>
      <c r="Q489" s="132">
        <v>1</v>
      </c>
      <c r="CX489" s="126"/>
      <c r="CY489" s="126"/>
      <c r="CZ489" s="13"/>
      <c r="DA489" s="13"/>
      <c r="DB489" s="13"/>
      <c r="DC489" s="13"/>
      <c r="DD489" s="13"/>
    </row>
    <row r="490" spans="1:108" ht="14.25" thickBot="1">
      <c r="A490" s="127">
        <v>2117</v>
      </c>
      <c r="B490" s="127" t="s">
        <v>2910</v>
      </c>
      <c r="C490" s="127">
        <v>2117</v>
      </c>
      <c r="D490" s="128" t="s">
        <v>3494</v>
      </c>
      <c r="E490" s="128" t="s">
        <v>3407</v>
      </c>
      <c r="F490" s="129" t="s">
        <v>77</v>
      </c>
      <c r="G490" s="133" t="s">
        <v>114</v>
      </c>
      <c r="H490" s="134" t="s">
        <v>3775</v>
      </c>
      <c r="I490" s="134" t="s">
        <v>624</v>
      </c>
      <c r="J490" s="132">
        <v>0</v>
      </c>
      <c r="K490" s="132">
        <v>0</v>
      </c>
      <c r="L490" s="132">
        <v>0</v>
      </c>
      <c r="M490" s="132">
        <v>0</v>
      </c>
      <c r="N490" s="132">
        <v>0</v>
      </c>
      <c r="O490" s="132">
        <v>1</v>
      </c>
      <c r="P490" s="132">
        <v>0</v>
      </c>
      <c r="Q490" s="132">
        <v>1</v>
      </c>
      <c r="CX490" s="126"/>
      <c r="CY490" s="126"/>
      <c r="CZ490" s="13"/>
      <c r="DA490" s="13"/>
      <c r="DB490" s="13"/>
      <c r="DC490" s="13"/>
      <c r="DD490" s="13"/>
    </row>
    <row r="491" spans="1:108" ht="14.25" thickBot="1">
      <c r="A491" s="127">
        <v>2119</v>
      </c>
      <c r="B491" s="127" t="s">
        <v>2942</v>
      </c>
      <c r="C491" s="127">
        <v>2119</v>
      </c>
      <c r="D491" s="128" t="s">
        <v>3494</v>
      </c>
      <c r="E491" s="128" t="s">
        <v>3407</v>
      </c>
      <c r="F491" s="129" t="s">
        <v>77</v>
      </c>
      <c r="G491" s="133" t="s">
        <v>114</v>
      </c>
      <c r="H491" s="134" t="s">
        <v>3775</v>
      </c>
      <c r="I491" s="134" t="s">
        <v>625</v>
      </c>
      <c r="J491" s="132">
        <v>0</v>
      </c>
      <c r="K491" s="132">
        <v>0</v>
      </c>
      <c r="L491" s="132">
        <v>0</v>
      </c>
      <c r="M491" s="132">
        <v>0</v>
      </c>
      <c r="N491" s="132">
        <v>0</v>
      </c>
      <c r="O491" s="132">
        <v>1</v>
      </c>
      <c r="P491" s="132">
        <v>0</v>
      </c>
      <c r="Q491" s="132">
        <v>1</v>
      </c>
      <c r="CX491" s="126"/>
      <c r="CY491" s="126"/>
      <c r="CZ491" s="13"/>
      <c r="DA491" s="13"/>
      <c r="DB491" s="13"/>
      <c r="DC491" s="13"/>
      <c r="DD491" s="13"/>
    </row>
    <row r="492" spans="1:108" ht="14.25" thickBot="1">
      <c r="A492" s="127">
        <v>2121</v>
      </c>
      <c r="B492" s="127" t="s">
        <v>3197</v>
      </c>
      <c r="C492" s="127">
        <v>2121</v>
      </c>
      <c r="D492" s="128" t="s">
        <v>3494</v>
      </c>
      <c r="E492" s="128" t="s">
        <v>3407</v>
      </c>
      <c r="F492" s="129" t="s">
        <v>77</v>
      </c>
      <c r="G492" s="133" t="s">
        <v>114</v>
      </c>
      <c r="H492" s="134" t="s">
        <v>3776</v>
      </c>
      <c r="I492" s="134" t="s">
        <v>626</v>
      </c>
      <c r="J492" s="132">
        <v>0</v>
      </c>
      <c r="K492" s="132">
        <v>0</v>
      </c>
      <c r="L492" s="132">
        <v>0</v>
      </c>
      <c r="M492" s="132">
        <v>0</v>
      </c>
      <c r="N492" s="132">
        <v>0</v>
      </c>
      <c r="O492" s="132">
        <v>1</v>
      </c>
      <c r="P492" s="132">
        <v>0</v>
      </c>
      <c r="Q492" s="132">
        <v>1</v>
      </c>
      <c r="CX492" s="126"/>
      <c r="CY492" s="126"/>
      <c r="CZ492" s="13"/>
      <c r="DA492" s="13"/>
      <c r="DB492" s="13"/>
      <c r="DC492" s="13"/>
      <c r="DD492" s="13"/>
    </row>
    <row r="493" spans="1:108" ht="14.25" thickBot="1">
      <c r="A493" s="127">
        <v>2122</v>
      </c>
      <c r="B493" s="127" t="s">
        <v>2251</v>
      </c>
      <c r="C493" s="127">
        <v>2122</v>
      </c>
      <c r="D493" s="128" t="s">
        <v>3494</v>
      </c>
      <c r="E493" s="128" t="s">
        <v>3407</v>
      </c>
      <c r="F493" s="129" t="s">
        <v>77</v>
      </c>
      <c r="G493" s="133" t="s">
        <v>114</v>
      </c>
      <c r="H493" s="134" t="s">
        <v>3776</v>
      </c>
      <c r="I493" s="134" t="s">
        <v>627</v>
      </c>
      <c r="J493" s="132">
        <v>0</v>
      </c>
      <c r="K493" s="132">
        <v>0</v>
      </c>
      <c r="L493" s="132">
        <v>0</v>
      </c>
      <c r="M493" s="132">
        <v>0</v>
      </c>
      <c r="N493" s="132">
        <v>0</v>
      </c>
      <c r="O493" s="132">
        <v>1</v>
      </c>
      <c r="P493" s="132">
        <v>0</v>
      </c>
      <c r="Q493" s="132">
        <v>1</v>
      </c>
      <c r="CX493" s="126"/>
      <c r="CY493" s="126"/>
      <c r="CZ493" s="13"/>
      <c r="DA493" s="13"/>
      <c r="DB493" s="13"/>
      <c r="DC493" s="13"/>
      <c r="DD493" s="13"/>
    </row>
    <row r="494" spans="1:108" ht="14.25" thickBot="1">
      <c r="A494" s="127">
        <v>2123</v>
      </c>
      <c r="B494" s="127" t="s">
        <v>2513</v>
      </c>
      <c r="C494" s="127">
        <v>2123</v>
      </c>
      <c r="D494" s="128" t="s">
        <v>3494</v>
      </c>
      <c r="E494" s="128" t="s">
        <v>3407</v>
      </c>
      <c r="F494" s="129" t="s">
        <v>77</v>
      </c>
      <c r="G494" s="133" t="s">
        <v>114</v>
      </c>
      <c r="H494" s="134" t="s">
        <v>3776</v>
      </c>
      <c r="I494" s="134" t="s">
        <v>628</v>
      </c>
      <c r="J494" s="132">
        <v>0</v>
      </c>
      <c r="K494" s="132">
        <v>0</v>
      </c>
      <c r="L494" s="132">
        <v>0</v>
      </c>
      <c r="M494" s="132">
        <v>0</v>
      </c>
      <c r="N494" s="132">
        <v>0</v>
      </c>
      <c r="O494" s="132">
        <v>1</v>
      </c>
      <c r="P494" s="132">
        <v>0</v>
      </c>
      <c r="Q494" s="132">
        <v>1</v>
      </c>
      <c r="CX494" s="126"/>
      <c r="CY494" s="126"/>
      <c r="CZ494" s="13"/>
      <c r="DA494" s="13"/>
      <c r="DB494" s="13"/>
      <c r="DC494" s="13"/>
      <c r="DD494" s="13"/>
    </row>
    <row r="495" spans="1:108" ht="14.25" thickBot="1">
      <c r="A495" s="127">
        <v>2129</v>
      </c>
      <c r="B495" s="127" t="s">
        <v>2678</v>
      </c>
      <c r="C495" s="127">
        <v>2129</v>
      </c>
      <c r="D495" s="128" t="s">
        <v>3494</v>
      </c>
      <c r="E495" s="128" t="s">
        <v>3407</v>
      </c>
      <c r="F495" s="129" t="s">
        <v>77</v>
      </c>
      <c r="G495" s="133" t="s">
        <v>114</v>
      </c>
      <c r="H495" s="134" t="s">
        <v>3776</v>
      </c>
      <c r="I495" s="134" t="s">
        <v>629</v>
      </c>
      <c r="J495" s="132">
        <v>0</v>
      </c>
      <c r="K495" s="132">
        <v>0</v>
      </c>
      <c r="L495" s="132">
        <v>0</v>
      </c>
      <c r="M495" s="132">
        <v>0</v>
      </c>
      <c r="N495" s="132">
        <v>0</v>
      </c>
      <c r="O495" s="132">
        <v>1</v>
      </c>
      <c r="P495" s="132">
        <v>0</v>
      </c>
      <c r="Q495" s="132">
        <v>1</v>
      </c>
      <c r="CX495" s="126"/>
      <c r="CY495" s="126"/>
      <c r="CZ495" s="13"/>
      <c r="DA495" s="13"/>
      <c r="DB495" s="13"/>
      <c r="DC495" s="13"/>
      <c r="DD495" s="13"/>
    </row>
    <row r="496" spans="1:108" ht="14.25" thickBot="1">
      <c r="A496" s="127">
        <v>2131</v>
      </c>
      <c r="B496" s="127" t="s">
        <v>3198</v>
      </c>
      <c r="C496" s="127">
        <v>2131</v>
      </c>
      <c r="D496" s="128" t="s">
        <v>3494</v>
      </c>
      <c r="E496" s="128" t="s">
        <v>3407</v>
      </c>
      <c r="F496" s="129" t="s">
        <v>77</v>
      </c>
      <c r="G496" s="133" t="s">
        <v>114</v>
      </c>
      <c r="H496" s="134" t="s">
        <v>3777</v>
      </c>
      <c r="I496" s="134" t="s">
        <v>630</v>
      </c>
      <c r="J496" s="132">
        <v>0</v>
      </c>
      <c r="K496" s="132">
        <v>0</v>
      </c>
      <c r="L496" s="132">
        <v>0</v>
      </c>
      <c r="M496" s="132">
        <v>0</v>
      </c>
      <c r="N496" s="132">
        <v>0</v>
      </c>
      <c r="O496" s="132">
        <v>1</v>
      </c>
      <c r="P496" s="132">
        <v>0</v>
      </c>
      <c r="Q496" s="132">
        <v>1</v>
      </c>
      <c r="CX496" s="126"/>
      <c r="CY496" s="126"/>
      <c r="CZ496" s="13"/>
      <c r="DA496" s="13"/>
      <c r="DB496" s="13"/>
      <c r="DC496" s="13"/>
      <c r="DD496" s="13"/>
    </row>
    <row r="497" spans="1:108" ht="14.25" thickBot="1">
      <c r="A497" s="127">
        <v>2132</v>
      </c>
      <c r="B497" s="127" t="s">
        <v>2252</v>
      </c>
      <c r="C497" s="127">
        <v>2132</v>
      </c>
      <c r="D497" s="128" t="s">
        <v>3494</v>
      </c>
      <c r="E497" s="128" t="s">
        <v>3407</v>
      </c>
      <c r="F497" s="129" t="s">
        <v>77</v>
      </c>
      <c r="G497" s="133" t="s">
        <v>114</v>
      </c>
      <c r="H497" s="134" t="s">
        <v>3777</v>
      </c>
      <c r="I497" s="134" t="s">
        <v>631</v>
      </c>
      <c r="J497" s="132">
        <v>0</v>
      </c>
      <c r="K497" s="132">
        <v>0</v>
      </c>
      <c r="L497" s="132">
        <v>0</v>
      </c>
      <c r="M497" s="132">
        <v>0</v>
      </c>
      <c r="N497" s="132">
        <v>0</v>
      </c>
      <c r="O497" s="132">
        <v>1</v>
      </c>
      <c r="P497" s="132">
        <v>0</v>
      </c>
      <c r="Q497" s="132">
        <v>1</v>
      </c>
      <c r="CX497" s="126"/>
      <c r="CY497" s="126"/>
      <c r="CZ497" s="13"/>
      <c r="DA497" s="13"/>
      <c r="DB497" s="13"/>
      <c r="DC497" s="13"/>
      <c r="DD497" s="13"/>
    </row>
    <row r="498" spans="1:108" ht="14.25" thickBot="1">
      <c r="A498" s="127">
        <v>2139</v>
      </c>
      <c r="B498" s="127" t="s">
        <v>2514</v>
      </c>
      <c r="C498" s="127">
        <v>2139</v>
      </c>
      <c r="D498" s="128" t="s">
        <v>3494</v>
      </c>
      <c r="E498" s="128" t="s">
        <v>3407</v>
      </c>
      <c r="F498" s="129" t="s">
        <v>77</v>
      </c>
      <c r="G498" s="133" t="s">
        <v>114</v>
      </c>
      <c r="H498" s="134" t="s">
        <v>3777</v>
      </c>
      <c r="I498" s="134" t="s">
        <v>632</v>
      </c>
      <c r="J498" s="132">
        <v>0</v>
      </c>
      <c r="K498" s="132">
        <v>0</v>
      </c>
      <c r="L498" s="132">
        <v>0</v>
      </c>
      <c r="M498" s="132">
        <v>0</v>
      </c>
      <c r="N498" s="132">
        <v>0</v>
      </c>
      <c r="O498" s="132">
        <v>1</v>
      </c>
      <c r="P498" s="132">
        <v>0</v>
      </c>
      <c r="Q498" s="132">
        <v>1</v>
      </c>
      <c r="CX498" s="126"/>
      <c r="CY498" s="126"/>
      <c r="CZ498" s="13"/>
      <c r="DA498" s="13"/>
      <c r="DB498" s="13"/>
      <c r="DC498" s="13"/>
      <c r="DD498" s="13"/>
    </row>
    <row r="499" spans="1:108" ht="14.25" thickBot="1">
      <c r="A499" s="127">
        <v>2141</v>
      </c>
      <c r="B499" s="127" t="s">
        <v>3199</v>
      </c>
      <c r="C499" s="127">
        <v>2141</v>
      </c>
      <c r="D499" s="128" t="s">
        <v>3494</v>
      </c>
      <c r="E499" s="128" t="s">
        <v>3407</v>
      </c>
      <c r="F499" s="129" t="s">
        <v>77</v>
      </c>
      <c r="G499" s="133" t="s">
        <v>114</v>
      </c>
      <c r="H499" s="134" t="s">
        <v>3778</v>
      </c>
      <c r="I499" s="134" t="s">
        <v>633</v>
      </c>
      <c r="J499" s="132">
        <v>0</v>
      </c>
      <c r="K499" s="132">
        <v>0</v>
      </c>
      <c r="L499" s="132">
        <v>0</v>
      </c>
      <c r="M499" s="132">
        <v>0</v>
      </c>
      <c r="N499" s="132">
        <v>0</v>
      </c>
      <c r="O499" s="132">
        <v>1</v>
      </c>
      <c r="P499" s="132">
        <v>0</v>
      </c>
      <c r="Q499" s="132">
        <v>1</v>
      </c>
      <c r="CX499" s="126"/>
      <c r="CY499" s="126"/>
      <c r="CZ499" s="13"/>
      <c r="DA499" s="13"/>
      <c r="DB499" s="13"/>
      <c r="DC499" s="13"/>
      <c r="DD499" s="13"/>
    </row>
    <row r="500" spans="1:108" ht="14.25" thickBot="1">
      <c r="A500" s="127">
        <v>2142</v>
      </c>
      <c r="B500" s="127" t="s">
        <v>2253</v>
      </c>
      <c r="C500" s="127">
        <v>2142</v>
      </c>
      <c r="D500" s="128" t="s">
        <v>3494</v>
      </c>
      <c r="E500" s="128" t="s">
        <v>3407</v>
      </c>
      <c r="F500" s="129" t="s">
        <v>77</v>
      </c>
      <c r="G500" s="133" t="s">
        <v>114</v>
      </c>
      <c r="H500" s="134" t="s">
        <v>3778</v>
      </c>
      <c r="I500" s="134" t="s">
        <v>634</v>
      </c>
      <c r="J500" s="132">
        <v>0</v>
      </c>
      <c r="K500" s="132">
        <v>0</v>
      </c>
      <c r="L500" s="132">
        <v>0</v>
      </c>
      <c r="M500" s="132">
        <v>0</v>
      </c>
      <c r="N500" s="132">
        <v>0</v>
      </c>
      <c r="O500" s="132">
        <v>1</v>
      </c>
      <c r="P500" s="132">
        <v>0</v>
      </c>
      <c r="Q500" s="132">
        <v>1</v>
      </c>
      <c r="CX500" s="126"/>
      <c r="CY500" s="126"/>
      <c r="CZ500" s="13"/>
      <c r="DA500" s="13"/>
      <c r="DB500" s="13"/>
      <c r="DC500" s="13"/>
      <c r="DD500" s="13"/>
    </row>
    <row r="501" spans="1:108" ht="14.25" thickBot="1">
      <c r="A501" s="127">
        <v>2143</v>
      </c>
      <c r="B501" s="127" t="s">
        <v>2515</v>
      </c>
      <c r="C501" s="127">
        <v>2143</v>
      </c>
      <c r="D501" s="128" t="s">
        <v>3494</v>
      </c>
      <c r="E501" s="128" t="s">
        <v>3407</v>
      </c>
      <c r="F501" s="129" t="s">
        <v>77</v>
      </c>
      <c r="G501" s="133" t="s">
        <v>114</v>
      </c>
      <c r="H501" s="134" t="s">
        <v>3778</v>
      </c>
      <c r="I501" s="134" t="s">
        <v>635</v>
      </c>
      <c r="J501" s="132">
        <v>0</v>
      </c>
      <c r="K501" s="132">
        <v>0</v>
      </c>
      <c r="L501" s="132">
        <v>0</v>
      </c>
      <c r="M501" s="132">
        <v>0</v>
      </c>
      <c r="N501" s="132">
        <v>0</v>
      </c>
      <c r="O501" s="132">
        <v>1</v>
      </c>
      <c r="P501" s="132">
        <v>0</v>
      </c>
      <c r="Q501" s="132">
        <v>1</v>
      </c>
      <c r="CX501" s="126"/>
      <c r="CY501" s="126"/>
      <c r="CZ501" s="13"/>
      <c r="DA501" s="13"/>
      <c r="DB501" s="13"/>
      <c r="DC501" s="13"/>
      <c r="DD501" s="13"/>
    </row>
    <row r="502" spans="1:108" ht="14.25" thickBot="1">
      <c r="A502" s="127">
        <v>2144</v>
      </c>
      <c r="B502" s="127" t="s">
        <v>2679</v>
      </c>
      <c r="C502" s="127">
        <v>2144</v>
      </c>
      <c r="D502" s="128" t="s">
        <v>3494</v>
      </c>
      <c r="E502" s="128" t="s">
        <v>3407</v>
      </c>
      <c r="F502" s="129" t="s">
        <v>77</v>
      </c>
      <c r="G502" s="133" t="s">
        <v>114</v>
      </c>
      <c r="H502" s="134" t="s">
        <v>3778</v>
      </c>
      <c r="I502" s="134" t="s">
        <v>636</v>
      </c>
      <c r="J502" s="132">
        <v>0</v>
      </c>
      <c r="K502" s="132">
        <v>0</v>
      </c>
      <c r="L502" s="132">
        <v>0</v>
      </c>
      <c r="M502" s="132">
        <v>0</v>
      </c>
      <c r="N502" s="132">
        <v>0</v>
      </c>
      <c r="O502" s="132">
        <v>1</v>
      </c>
      <c r="P502" s="132">
        <v>0</v>
      </c>
      <c r="Q502" s="132">
        <v>1</v>
      </c>
      <c r="CX502" s="126"/>
      <c r="CY502" s="126"/>
      <c r="CZ502" s="13"/>
      <c r="DA502" s="13"/>
      <c r="DB502" s="13"/>
      <c r="DC502" s="13"/>
      <c r="DD502" s="13"/>
    </row>
    <row r="503" spans="1:108" ht="14.25" thickBot="1">
      <c r="A503" s="127">
        <v>2145</v>
      </c>
      <c r="B503" s="127" t="s">
        <v>2794</v>
      </c>
      <c r="C503" s="127">
        <v>2145</v>
      </c>
      <c r="D503" s="128" t="s">
        <v>3494</v>
      </c>
      <c r="E503" s="128" t="s">
        <v>3407</v>
      </c>
      <c r="F503" s="129" t="s">
        <v>77</v>
      </c>
      <c r="G503" s="133" t="s">
        <v>114</v>
      </c>
      <c r="H503" s="134" t="s">
        <v>3778</v>
      </c>
      <c r="I503" s="134" t="s">
        <v>637</v>
      </c>
      <c r="J503" s="132">
        <v>0</v>
      </c>
      <c r="K503" s="132">
        <v>0</v>
      </c>
      <c r="L503" s="132">
        <v>0</v>
      </c>
      <c r="M503" s="132">
        <v>0</v>
      </c>
      <c r="N503" s="132">
        <v>0</v>
      </c>
      <c r="O503" s="132">
        <v>1</v>
      </c>
      <c r="P503" s="132">
        <v>0</v>
      </c>
      <c r="Q503" s="132">
        <v>1</v>
      </c>
      <c r="CX503" s="126"/>
      <c r="CY503" s="126"/>
      <c r="CZ503" s="13"/>
      <c r="DA503" s="13"/>
      <c r="DB503" s="13"/>
      <c r="DC503" s="13"/>
      <c r="DD503" s="13"/>
    </row>
    <row r="504" spans="1:108" ht="14.25" thickBot="1">
      <c r="A504" s="127">
        <v>2146</v>
      </c>
      <c r="B504" s="127" t="s">
        <v>2863</v>
      </c>
      <c r="C504" s="127">
        <v>2146</v>
      </c>
      <c r="D504" s="128" t="s">
        <v>3494</v>
      </c>
      <c r="E504" s="128" t="s">
        <v>3407</v>
      </c>
      <c r="F504" s="129" t="s">
        <v>77</v>
      </c>
      <c r="G504" s="133" t="s">
        <v>114</v>
      </c>
      <c r="H504" s="134" t="s">
        <v>3778</v>
      </c>
      <c r="I504" s="134" t="s">
        <v>638</v>
      </c>
      <c r="J504" s="132">
        <v>0</v>
      </c>
      <c r="K504" s="132">
        <v>0</v>
      </c>
      <c r="L504" s="132">
        <v>0</v>
      </c>
      <c r="M504" s="132">
        <v>0</v>
      </c>
      <c r="N504" s="132">
        <v>0</v>
      </c>
      <c r="O504" s="132">
        <v>1</v>
      </c>
      <c r="P504" s="132">
        <v>0</v>
      </c>
      <c r="Q504" s="132">
        <v>1</v>
      </c>
      <c r="CX504" s="126"/>
      <c r="CY504" s="126"/>
      <c r="CZ504" s="13"/>
      <c r="DA504" s="13"/>
      <c r="DB504" s="13"/>
      <c r="DC504" s="13"/>
      <c r="DD504" s="13"/>
    </row>
    <row r="505" spans="1:108" ht="14.25" thickBot="1">
      <c r="A505" s="127">
        <v>2147</v>
      </c>
      <c r="B505" s="127" t="s">
        <v>2911</v>
      </c>
      <c r="C505" s="127">
        <v>2147</v>
      </c>
      <c r="D505" s="128" t="s">
        <v>3494</v>
      </c>
      <c r="E505" s="128" t="s">
        <v>3407</v>
      </c>
      <c r="F505" s="129" t="s">
        <v>77</v>
      </c>
      <c r="G505" s="133" t="s">
        <v>114</v>
      </c>
      <c r="H505" s="134" t="s">
        <v>3778</v>
      </c>
      <c r="I505" s="134" t="s">
        <v>639</v>
      </c>
      <c r="J505" s="132">
        <v>0</v>
      </c>
      <c r="K505" s="132">
        <v>0</v>
      </c>
      <c r="L505" s="132">
        <v>0</v>
      </c>
      <c r="M505" s="132">
        <v>0</v>
      </c>
      <c r="N505" s="132">
        <v>0</v>
      </c>
      <c r="O505" s="132">
        <v>1</v>
      </c>
      <c r="P505" s="132">
        <v>0</v>
      </c>
      <c r="Q505" s="132">
        <v>1</v>
      </c>
      <c r="CX505" s="126"/>
      <c r="CY505" s="126"/>
      <c r="CZ505" s="13"/>
      <c r="DA505" s="13"/>
      <c r="DB505" s="13"/>
      <c r="DC505" s="13"/>
      <c r="DD505" s="13"/>
    </row>
    <row r="506" spans="1:108" ht="14.25" thickBot="1">
      <c r="A506" s="127">
        <v>2148</v>
      </c>
      <c r="B506" s="127" t="s">
        <v>2943</v>
      </c>
      <c r="C506" s="127">
        <v>2148</v>
      </c>
      <c r="D506" s="128" t="s">
        <v>3494</v>
      </c>
      <c r="E506" s="128" t="s">
        <v>3407</v>
      </c>
      <c r="F506" s="129" t="s">
        <v>77</v>
      </c>
      <c r="G506" s="133" t="s">
        <v>114</v>
      </c>
      <c r="H506" s="134" t="s">
        <v>3778</v>
      </c>
      <c r="I506" s="134" t="s">
        <v>640</v>
      </c>
      <c r="J506" s="132">
        <v>0</v>
      </c>
      <c r="K506" s="132">
        <v>0</v>
      </c>
      <c r="L506" s="132">
        <v>0</v>
      </c>
      <c r="M506" s="132">
        <v>0</v>
      </c>
      <c r="N506" s="132">
        <v>0</v>
      </c>
      <c r="O506" s="132">
        <v>1</v>
      </c>
      <c r="P506" s="132">
        <v>0</v>
      </c>
      <c r="Q506" s="132">
        <v>1</v>
      </c>
      <c r="CX506" s="126"/>
      <c r="CY506" s="126"/>
      <c r="CZ506" s="13"/>
      <c r="DA506" s="13"/>
      <c r="DB506" s="13"/>
      <c r="DC506" s="13"/>
      <c r="DD506" s="13"/>
    </row>
    <row r="507" spans="1:108" ht="14.25" thickBot="1">
      <c r="A507" s="127">
        <v>2149</v>
      </c>
      <c r="B507" s="127" t="s">
        <v>2960</v>
      </c>
      <c r="C507" s="127">
        <v>2149</v>
      </c>
      <c r="D507" s="128" t="s">
        <v>3494</v>
      </c>
      <c r="E507" s="128" t="s">
        <v>3407</v>
      </c>
      <c r="F507" s="129" t="s">
        <v>77</v>
      </c>
      <c r="G507" s="133" t="s">
        <v>114</v>
      </c>
      <c r="H507" s="134" t="s">
        <v>3778</v>
      </c>
      <c r="I507" s="134" t="s">
        <v>641</v>
      </c>
      <c r="J507" s="132">
        <v>0</v>
      </c>
      <c r="K507" s="132">
        <v>0</v>
      </c>
      <c r="L507" s="132">
        <v>0</v>
      </c>
      <c r="M507" s="132">
        <v>0</v>
      </c>
      <c r="N507" s="132">
        <v>0</v>
      </c>
      <c r="O507" s="132">
        <v>1</v>
      </c>
      <c r="P507" s="132">
        <v>0</v>
      </c>
      <c r="Q507" s="132">
        <v>1</v>
      </c>
      <c r="CX507" s="126"/>
      <c r="CY507" s="126"/>
      <c r="CZ507" s="13"/>
      <c r="DA507" s="13"/>
      <c r="DB507" s="13"/>
      <c r="DC507" s="13"/>
      <c r="DD507" s="13"/>
    </row>
    <row r="508" spans="1:108" ht="14.25" thickBot="1">
      <c r="A508" s="127">
        <v>2151</v>
      </c>
      <c r="B508" s="127" t="s">
        <v>3200</v>
      </c>
      <c r="C508" s="127">
        <v>2151</v>
      </c>
      <c r="D508" s="128" t="s">
        <v>3494</v>
      </c>
      <c r="E508" s="128" t="s">
        <v>3407</v>
      </c>
      <c r="F508" s="129" t="s">
        <v>77</v>
      </c>
      <c r="G508" s="133" t="s">
        <v>114</v>
      </c>
      <c r="H508" s="134" t="s">
        <v>3779</v>
      </c>
      <c r="I508" s="134" t="s">
        <v>642</v>
      </c>
      <c r="J508" s="132">
        <v>0</v>
      </c>
      <c r="K508" s="132">
        <v>0</v>
      </c>
      <c r="L508" s="132">
        <v>0</v>
      </c>
      <c r="M508" s="132">
        <v>0</v>
      </c>
      <c r="N508" s="132">
        <v>0</v>
      </c>
      <c r="O508" s="132">
        <v>1</v>
      </c>
      <c r="P508" s="132">
        <v>0</v>
      </c>
      <c r="Q508" s="132">
        <v>1</v>
      </c>
      <c r="CX508" s="126"/>
      <c r="CY508" s="126"/>
      <c r="CZ508" s="13"/>
      <c r="DA508" s="13"/>
      <c r="DB508" s="13"/>
      <c r="DC508" s="13"/>
      <c r="DD508" s="13"/>
    </row>
    <row r="509" spans="1:108" ht="14.25" thickBot="1">
      <c r="A509" s="127">
        <v>2152</v>
      </c>
      <c r="B509" s="127" t="s">
        <v>2254</v>
      </c>
      <c r="C509" s="127">
        <v>2152</v>
      </c>
      <c r="D509" s="128" t="s">
        <v>3494</v>
      </c>
      <c r="E509" s="128" t="s">
        <v>3407</v>
      </c>
      <c r="F509" s="129" t="s">
        <v>77</v>
      </c>
      <c r="G509" s="133" t="s">
        <v>114</v>
      </c>
      <c r="H509" s="134" t="s">
        <v>3779</v>
      </c>
      <c r="I509" s="134" t="s">
        <v>643</v>
      </c>
      <c r="J509" s="132">
        <v>0</v>
      </c>
      <c r="K509" s="132">
        <v>0</v>
      </c>
      <c r="L509" s="132">
        <v>0</v>
      </c>
      <c r="M509" s="132">
        <v>0</v>
      </c>
      <c r="N509" s="132">
        <v>0</v>
      </c>
      <c r="O509" s="132">
        <v>1</v>
      </c>
      <c r="P509" s="132">
        <v>0</v>
      </c>
      <c r="Q509" s="132">
        <v>1</v>
      </c>
      <c r="CX509" s="126"/>
      <c r="CY509" s="126"/>
      <c r="CZ509" s="13"/>
      <c r="DA509" s="13"/>
      <c r="DB509" s="13"/>
      <c r="DC509" s="13"/>
      <c r="DD509" s="13"/>
    </row>
    <row r="510" spans="1:108" ht="14.25" thickBot="1">
      <c r="A510" s="127">
        <v>2159</v>
      </c>
      <c r="B510" s="127" t="s">
        <v>2516</v>
      </c>
      <c r="C510" s="127">
        <v>2159</v>
      </c>
      <c r="D510" s="128" t="s">
        <v>3494</v>
      </c>
      <c r="E510" s="128" t="s">
        <v>3407</v>
      </c>
      <c r="F510" s="129" t="s">
        <v>77</v>
      </c>
      <c r="G510" s="130" t="s">
        <v>114</v>
      </c>
      <c r="H510" s="131" t="s">
        <v>3779</v>
      </c>
      <c r="I510" s="131" t="s">
        <v>644</v>
      </c>
      <c r="J510" s="132">
        <v>0</v>
      </c>
      <c r="K510" s="132">
        <v>0</v>
      </c>
      <c r="L510" s="132">
        <v>0</v>
      </c>
      <c r="M510" s="132">
        <v>0</v>
      </c>
      <c r="N510" s="132">
        <v>0</v>
      </c>
      <c r="O510" s="132">
        <v>1</v>
      </c>
      <c r="P510" s="132">
        <v>0</v>
      </c>
      <c r="Q510" s="132">
        <v>1</v>
      </c>
      <c r="CX510" s="126"/>
      <c r="CY510" s="126"/>
      <c r="CZ510" s="13"/>
      <c r="DA510" s="13"/>
      <c r="DB510" s="13"/>
      <c r="DC510" s="13"/>
      <c r="DD510" s="13"/>
    </row>
    <row r="511" spans="1:108" ht="14.25" thickBot="1">
      <c r="A511" s="127">
        <v>2161</v>
      </c>
      <c r="B511" s="127" t="s">
        <v>3201</v>
      </c>
      <c r="C511" s="127">
        <v>2161</v>
      </c>
      <c r="D511" s="128" t="s">
        <v>3494</v>
      </c>
      <c r="E511" s="128" t="s">
        <v>3407</v>
      </c>
      <c r="F511" s="129" t="s">
        <v>77</v>
      </c>
      <c r="G511" s="133" t="s">
        <v>114</v>
      </c>
      <c r="H511" s="134" t="s">
        <v>3780</v>
      </c>
      <c r="I511" s="134" t="s">
        <v>645</v>
      </c>
      <c r="J511" s="132">
        <v>0</v>
      </c>
      <c r="K511" s="132">
        <v>0</v>
      </c>
      <c r="L511" s="132">
        <v>0</v>
      </c>
      <c r="M511" s="132">
        <v>0</v>
      </c>
      <c r="N511" s="132">
        <v>0</v>
      </c>
      <c r="O511" s="132">
        <v>1</v>
      </c>
      <c r="P511" s="132">
        <v>0</v>
      </c>
      <c r="Q511" s="132">
        <v>1</v>
      </c>
      <c r="CX511" s="126"/>
      <c r="CY511" s="126"/>
      <c r="CZ511" s="13"/>
      <c r="DA511" s="13"/>
      <c r="DB511" s="13"/>
      <c r="DC511" s="13"/>
      <c r="DD511" s="13"/>
    </row>
    <row r="512" spans="1:108" ht="14.25" thickBot="1">
      <c r="A512" s="127">
        <v>2169</v>
      </c>
      <c r="B512" s="127" t="s">
        <v>2255</v>
      </c>
      <c r="C512" s="127">
        <v>2169</v>
      </c>
      <c r="D512" s="128" t="s">
        <v>3494</v>
      </c>
      <c r="E512" s="128" t="s">
        <v>3407</v>
      </c>
      <c r="F512" s="129" t="s">
        <v>77</v>
      </c>
      <c r="G512" s="133" t="s">
        <v>114</v>
      </c>
      <c r="H512" s="134" t="s">
        <v>3780</v>
      </c>
      <c r="I512" s="134" t="s">
        <v>646</v>
      </c>
      <c r="J512" s="132">
        <v>0</v>
      </c>
      <c r="K512" s="132">
        <v>0</v>
      </c>
      <c r="L512" s="132">
        <v>0</v>
      </c>
      <c r="M512" s="132">
        <v>0</v>
      </c>
      <c r="N512" s="132">
        <v>0</v>
      </c>
      <c r="O512" s="132">
        <v>1</v>
      </c>
      <c r="P512" s="132">
        <v>0</v>
      </c>
      <c r="Q512" s="132">
        <v>1</v>
      </c>
      <c r="CX512" s="126"/>
      <c r="CY512" s="126"/>
      <c r="CZ512" s="13"/>
      <c r="DA512" s="13"/>
      <c r="DB512" s="13"/>
      <c r="DC512" s="13"/>
      <c r="DD512" s="13"/>
    </row>
    <row r="513" spans="1:108" ht="14.25" thickBot="1">
      <c r="A513" s="127">
        <v>2171</v>
      </c>
      <c r="B513" s="127" t="s">
        <v>3202</v>
      </c>
      <c r="C513" s="127">
        <v>2171</v>
      </c>
      <c r="D513" s="128" t="s">
        <v>3494</v>
      </c>
      <c r="E513" s="128" t="s">
        <v>3407</v>
      </c>
      <c r="F513" s="129" t="s">
        <v>77</v>
      </c>
      <c r="G513" s="133" t="s">
        <v>114</v>
      </c>
      <c r="H513" s="134" t="s">
        <v>3781</v>
      </c>
      <c r="I513" s="134" t="s">
        <v>647</v>
      </c>
      <c r="J513" s="132">
        <v>0</v>
      </c>
      <c r="K513" s="132">
        <v>0</v>
      </c>
      <c r="L513" s="132">
        <v>0</v>
      </c>
      <c r="M513" s="132">
        <v>0</v>
      </c>
      <c r="N513" s="132">
        <v>0</v>
      </c>
      <c r="O513" s="132">
        <v>1</v>
      </c>
      <c r="P513" s="132">
        <v>0</v>
      </c>
      <c r="Q513" s="132">
        <v>1</v>
      </c>
      <c r="CX513" s="126"/>
      <c r="CY513" s="126"/>
      <c r="CZ513" s="13"/>
      <c r="DA513" s="13"/>
      <c r="DB513" s="13"/>
      <c r="DC513" s="13"/>
      <c r="DD513" s="13"/>
    </row>
    <row r="514" spans="1:108" ht="14.25" thickBot="1">
      <c r="A514" s="127">
        <v>2172</v>
      </c>
      <c r="B514" s="127" t="s">
        <v>2256</v>
      </c>
      <c r="C514" s="127">
        <v>2172</v>
      </c>
      <c r="D514" s="128" t="s">
        <v>3494</v>
      </c>
      <c r="E514" s="128" t="s">
        <v>3407</v>
      </c>
      <c r="F514" s="129" t="s">
        <v>77</v>
      </c>
      <c r="G514" s="133" t="s">
        <v>114</v>
      </c>
      <c r="H514" s="134" t="s">
        <v>3781</v>
      </c>
      <c r="I514" s="134" t="s">
        <v>648</v>
      </c>
      <c r="J514" s="132">
        <v>0</v>
      </c>
      <c r="K514" s="132">
        <v>0</v>
      </c>
      <c r="L514" s="132">
        <v>0</v>
      </c>
      <c r="M514" s="132">
        <v>0</v>
      </c>
      <c r="N514" s="132">
        <v>0</v>
      </c>
      <c r="O514" s="132">
        <v>1</v>
      </c>
      <c r="P514" s="132">
        <v>0</v>
      </c>
      <c r="Q514" s="132">
        <v>1</v>
      </c>
      <c r="CX514" s="126"/>
      <c r="CY514" s="126"/>
      <c r="CZ514" s="13"/>
      <c r="DA514" s="13"/>
      <c r="DB514" s="13"/>
      <c r="DC514" s="13"/>
      <c r="DD514" s="13"/>
    </row>
    <row r="515" spans="1:108" ht="14.25" thickBot="1">
      <c r="A515" s="127">
        <v>2173</v>
      </c>
      <c r="B515" s="127" t="s">
        <v>2517</v>
      </c>
      <c r="C515" s="127">
        <v>2173</v>
      </c>
      <c r="D515" s="128" t="s">
        <v>3494</v>
      </c>
      <c r="E515" s="128" t="s">
        <v>3407</v>
      </c>
      <c r="F515" s="129" t="s">
        <v>77</v>
      </c>
      <c r="G515" s="133" t="s">
        <v>114</v>
      </c>
      <c r="H515" s="134" t="s">
        <v>3781</v>
      </c>
      <c r="I515" s="134" t="s">
        <v>649</v>
      </c>
      <c r="J515" s="132">
        <v>0</v>
      </c>
      <c r="K515" s="132">
        <v>0</v>
      </c>
      <c r="L515" s="132">
        <v>0</v>
      </c>
      <c r="M515" s="132">
        <v>0</v>
      </c>
      <c r="N515" s="132">
        <v>0</v>
      </c>
      <c r="O515" s="132">
        <v>1</v>
      </c>
      <c r="P515" s="132">
        <v>0</v>
      </c>
      <c r="Q515" s="132">
        <v>1</v>
      </c>
      <c r="CX515" s="126"/>
      <c r="CY515" s="126"/>
      <c r="CZ515" s="13"/>
      <c r="DA515" s="13"/>
      <c r="DB515" s="13"/>
      <c r="DC515" s="13"/>
      <c r="DD515" s="13"/>
    </row>
    <row r="516" spans="1:108" ht="14.25" thickBot="1">
      <c r="A516" s="127">
        <v>2179</v>
      </c>
      <c r="B516" s="127" t="s">
        <v>2680</v>
      </c>
      <c r="C516" s="127">
        <v>2179</v>
      </c>
      <c r="D516" s="128" t="s">
        <v>3494</v>
      </c>
      <c r="E516" s="128" t="s">
        <v>3407</v>
      </c>
      <c r="F516" s="129" t="s">
        <v>77</v>
      </c>
      <c r="G516" s="133" t="s">
        <v>114</v>
      </c>
      <c r="H516" s="134" t="s">
        <v>3781</v>
      </c>
      <c r="I516" s="134" t="s">
        <v>650</v>
      </c>
      <c r="J516" s="132">
        <v>0</v>
      </c>
      <c r="K516" s="132">
        <v>0</v>
      </c>
      <c r="L516" s="132">
        <v>0</v>
      </c>
      <c r="M516" s="132">
        <v>0</v>
      </c>
      <c r="N516" s="132">
        <v>0</v>
      </c>
      <c r="O516" s="132">
        <v>1</v>
      </c>
      <c r="P516" s="132">
        <v>0</v>
      </c>
      <c r="Q516" s="132">
        <v>1</v>
      </c>
      <c r="CX516" s="126"/>
      <c r="CY516" s="126"/>
      <c r="CZ516" s="13"/>
      <c r="DA516" s="13"/>
      <c r="DB516" s="13"/>
      <c r="DC516" s="13"/>
      <c r="DD516" s="13"/>
    </row>
    <row r="517" spans="1:108" ht="14.25" thickBot="1">
      <c r="A517" s="127">
        <v>2181</v>
      </c>
      <c r="B517" s="127" t="s">
        <v>3203</v>
      </c>
      <c r="C517" s="127">
        <v>2181</v>
      </c>
      <c r="D517" s="128" t="s">
        <v>3494</v>
      </c>
      <c r="E517" s="128" t="s">
        <v>3407</v>
      </c>
      <c r="F517" s="129" t="s">
        <v>77</v>
      </c>
      <c r="G517" s="133" t="s">
        <v>114</v>
      </c>
      <c r="H517" s="134" t="s">
        <v>3782</v>
      </c>
      <c r="I517" s="134" t="s">
        <v>651</v>
      </c>
      <c r="J517" s="132">
        <v>0</v>
      </c>
      <c r="K517" s="132">
        <v>0</v>
      </c>
      <c r="L517" s="132">
        <v>0</v>
      </c>
      <c r="M517" s="132">
        <v>0</v>
      </c>
      <c r="N517" s="132">
        <v>0</v>
      </c>
      <c r="O517" s="132">
        <v>1</v>
      </c>
      <c r="P517" s="132">
        <v>0</v>
      </c>
      <c r="Q517" s="132">
        <v>1</v>
      </c>
      <c r="CX517" s="126"/>
      <c r="CY517" s="126"/>
      <c r="CZ517" s="13"/>
      <c r="DA517" s="13"/>
      <c r="DB517" s="13"/>
      <c r="DC517" s="13"/>
      <c r="DD517" s="13"/>
    </row>
    <row r="518" spans="1:108" ht="14.25" thickBot="1">
      <c r="A518" s="127">
        <v>2182</v>
      </c>
      <c r="B518" s="127" t="s">
        <v>2257</v>
      </c>
      <c r="C518" s="127">
        <v>2182</v>
      </c>
      <c r="D518" s="128" t="s">
        <v>3494</v>
      </c>
      <c r="E518" s="128" t="s">
        <v>3407</v>
      </c>
      <c r="F518" s="129" t="s">
        <v>77</v>
      </c>
      <c r="G518" s="133" t="s">
        <v>114</v>
      </c>
      <c r="H518" s="134" t="s">
        <v>3782</v>
      </c>
      <c r="I518" s="134" t="s">
        <v>652</v>
      </c>
      <c r="J518" s="132">
        <v>0</v>
      </c>
      <c r="K518" s="132">
        <v>0</v>
      </c>
      <c r="L518" s="132">
        <v>0</v>
      </c>
      <c r="M518" s="132">
        <v>0</v>
      </c>
      <c r="N518" s="132">
        <v>0</v>
      </c>
      <c r="O518" s="132">
        <v>1</v>
      </c>
      <c r="P518" s="132">
        <v>0</v>
      </c>
      <c r="Q518" s="132">
        <v>1</v>
      </c>
      <c r="CX518" s="126"/>
      <c r="CY518" s="126"/>
      <c r="CZ518" s="13"/>
      <c r="DA518" s="13"/>
      <c r="DB518" s="13"/>
      <c r="DC518" s="13"/>
      <c r="DD518" s="13"/>
    </row>
    <row r="519" spans="1:108" ht="14.25" thickBot="1">
      <c r="A519" s="127">
        <v>2183</v>
      </c>
      <c r="B519" s="127" t="s">
        <v>2518</v>
      </c>
      <c r="C519" s="127">
        <v>2183</v>
      </c>
      <c r="D519" s="128" t="s">
        <v>3494</v>
      </c>
      <c r="E519" s="128" t="s">
        <v>3407</v>
      </c>
      <c r="F519" s="129" t="s">
        <v>77</v>
      </c>
      <c r="G519" s="133" t="s">
        <v>114</v>
      </c>
      <c r="H519" s="134" t="s">
        <v>3782</v>
      </c>
      <c r="I519" s="134" t="s">
        <v>653</v>
      </c>
      <c r="J519" s="132">
        <v>0</v>
      </c>
      <c r="K519" s="132">
        <v>0</v>
      </c>
      <c r="L519" s="132">
        <v>0</v>
      </c>
      <c r="M519" s="132">
        <v>0</v>
      </c>
      <c r="N519" s="132">
        <v>0</v>
      </c>
      <c r="O519" s="132">
        <v>1</v>
      </c>
      <c r="P519" s="132">
        <v>0</v>
      </c>
      <c r="Q519" s="132">
        <v>1</v>
      </c>
      <c r="CX519" s="126"/>
      <c r="CY519" s="126"/>
      <c r="CZ519" s="13"/>
      <c r="DA519" s="13"/>
      <c r="DB519" s="13"/>
      <c r="DC519" s="13"/>
      <c r="DD519" s="13"/>
    </row>
    <row r="520" spans="1:108" ht="14.25" thickBot="1">
      <c r="A520" s="127">
        <v>2184</v>
      </c>
      <c r="B520" s="127" t="s">
        <v>2681</v>
      </c>
      <c r="C520" s="127">
        <v>2184</v>
      </c>
      <c r="D520" s="128" t="s">
        <v>3494</v>
      </c>
      <c r="E520" s="128" t="s">
        <v>3407</v>
      </c>
      <c r="F520" s="129" t="s">
        <v>77</v>
      </c>
      <c r="G520" s="133" t="s">
        <v>114</v>
      </c>
      <c r="H520" s="134" t="s">
        <v>3782</v>
      </c>
      <c r="I520" s="134" t="s">
        <v>654</v>
      </c>
      <c r="J520" s="132">
        <v>0</v>
      </c>
      <c r="K520" s="132">
        <v>0</v>
      </c>
      <c r="L520" s="132">
        <v>0</v>
      </c>
      <c r="M520" s="132">
        <v>0</v>
      </c>
      <c r="N520" s="132">
        <v>0</v>
      </c>
      <c r="O520" s="132">
        <v>1</v>
      </c>
      <c r="P520" s="132">
        <v>0</v>
      </c>
      <c r="Q520" s="132">
        <v>1</v>
      </c>
      <c r="CX520" s="126"/>
      <c r="CY520" s="126"/>
      <c r="CZ520" s="13"/>
      <c r="DA520" s="13"/>
      <c r="DB520" s="13"/>
      <c r="DC520" s="13"/>
      <c r="DD520" s="13"/>
    </row>
    <row r="521" spans="1:108" ht="14.25" thickBot="1">
      <c r="A521" s="127">
        <v>2185</v>
      </c>
      <c r="B521" s="127" t="s">
        <v>2795</v>
      </c>
      <c r="C521" s="127">
        <v>2185</v>
      </c>
      <c r="D521" s="128" t="s">
        <v>3494</v>
      </c>
      <c r="E521" s="128" t="s">
        <v>3407</v>
      </c>
      <c r="F521" s="129" t="s">
        <v>77</v>
      </c>
      <c r="G521" s="133" t="s">
        <v>114</v>
      </c>
      <c r="H521" s="134" t="s">
        <v>3782</v>
      </c>
      <c r="I521" s="134" t="s">
        <v>655</v>
      </c>
      <c r="J521" s="132">
        <v>0</v>
      </c>
      <c r="K521" s="132">
        <v>0</v>
      </c>
      <c r="L521" s="132">
        <v>0</v>
      </c>
      <c r="M521" s="132">
        <v>0</v>
      </c>
      <c r="N521" s="132">
        <v>0</v>
      </c>
      <c r="O521" s="132">
        <v>1</v>
      </c>
      <c r="P521" s="132">
        <v>0</v>
      </c>
      <c r="Q521" s="132">
        <v>1</v>
      </c>
      <c r="CX521" s="126"/>
      <c r="CY521" s="126"/>
      <c r="CZ521" s="13"/>
      <c r="DA521" s="13"/>
      <c r="DB521" s="13"/>
      <c r="DC521" s="13"/>
      <c r="DD521" s="13"/>
    </row>
    <row r="522" spans="1:108" ht="14.25" thickBot="1">
      <c r="A522" s="127">
        <v>2186</v>
      </c>
      <c r="B522" s="127" t="s">
        <v>2864</v>
      </c>
      <c r="C522" s="127">
        <v>2186</v>
      </c>
      <c r="D522" s="128" t="s">
        <v>3494</v>
      </c>
      <c r="E522" s="128" t="s">
        <v>3407</v>
      </c>
      <c r="F522" s="129" t="s">
        <v>77</v>
      </c>
      <c r="G522" s="133" t="s">
        <v>114</v>
      </c>
      <c r="H522" s="134" t="s">
        <v>3782</v>
      </c>
      <c r="I522" s="134" t="s">
        <v>656</v>
      </c>
      <c r="J522" s="132">
        <v>0</v>
      </c>
      <c r="K522" s="132">
        <v>0</v>
      </c>
      <c r="L522" s="132">
        <v>0</v>
      </c>
      <c r="M522" s="132">
        <v>0</v>
      </c>
      <c r="N522" s="132">
        <v>0</v>
      </c>
      <c r="O522" s="132">
        <v>1</v>
      </c>
      <c r="P522" s="132">
        <v>0</v>
      </c>
      <c r="Q522" s="132">
        <v>1</v>
      </c>
      <c r="CX522" s="126"/>
      <c r="CY522" s="126"/>
      <c r="CZ522" s="13"/>
      <c r="DA522" s="13"/>
      <c r="DB522" s="13"/>
      <c r="DC522" s="13"/>
      <c r="DD522" s="13"/>
    </row>
    <row r="523" spans="1:108" ht="14.25" thickBot="1">
      <c r="A523" s="127">
        <v>2191</v>
      </c>
      <c r="B523" s="127" t="s">
        <v>3204</v>
      </c>
      <c r="C523" s="127">
        <v>2191</v>
      </c>
      <c r="D523" s="128" t="s">
        <v>3494</v>
      </c>
      <c r="E523" s="128" t="s">
        <v>3407</v>
      </c>
      <c r="F523" s="129" t="s">
        <v>77</v>
      </c>
      <c r="G523" s="133" t="s">
        <v>114</v>
      </c>
      <c r="H523" s="134" t="s">
        <v>3783</v>
      </c>
      <c r="I523" s="134" t="s">
        <v>657</v>
      </c>
      <c r="J523" s="132">
        <v>0</v>
      </c>
      <c r="K523" s="132">
        <v>0</v>
      </c>
      <c r="L523" s="132">
        <v>0</v>
      </c>
      <c r="M523" s="132">
        <v>0</v>
      </c>
      <c r="N523" s="132">
        <v>0</v>
      </c>
      <c r="O523" s="132">
        <v>1</v>
      </c>
      <c r="P523" s="132">
        <v>0</v>
      </c>
      <c r="Q523" s="132">
        <v>1</v>
      </c>
      <c r="CX523" s="126"/>
      <c r="CY523" s="126"/>
      <c r="CZ523" s="13"/>
      <c r="DA523" s="13"/>
      <c r="DB523" s="13"/>
      <c r="DC523" s="13"/>
      <c r="DD523" s="13"/>
    </row>
    <row r="524" spans="1:108" ht="14.25" thickBot="1">
      <c r="A524" s="127">
        <v>2192</v>
      </c>
      <c r="B524" s="127" t="s">
        <v>2258</v>
      </c>
      <c r="C524" s="127">
        <v>2192</v>
      </c>
      <c r="D524" s="128" t="s">
        <v>3494</v>
      </c>
      <c r="E524" s="128" t="s">
        <v>3407</v>
      </c>
      <c r="F524" s="129" t="s">
        <v>77</v>
      </c>
      <c r="G524" s="133" t="s">
        <v>114</v>
      </c>
      <c r="H524" s="134" t="s">
        <v>3783</v>
      </c>
      <c r="I524" s="134" t="s">
        <v>658</v>
      </c>
      <c r="J524" s="132">
        <v>0</v>
      </c>
      <c r="K524" s="132">
        <v>0</v>
      </c>
      <c r="L524" s="132">
        <v>0</v>
      </c>
      <c r="M524" s="132">
        <v>0</v>
      </c>
      <c r="N524" s="132">
        <v>0</v>
      </c>
      <c r="O524" s="132">
        <v>1</v>
      </c>
      <c r="P524" s="132">
        <v>0</v>
      </c>
      <c r="Q524" s="132">
        <v>1</v>
      </c>
      <c r="CX524" s="126"/>
      <c r="CY524" s="126"/>
      <c r="CZ524" s="13"/>
      <c r="DA524" s="13"/>
      <c r="DB524" s="13"/>
      <c r="DC524" s="13"/>
      <c r="DD524" s="13"/>
    </row>
    <row r="525" spans="1:108" ht="14.25" thickBot="1">
      <c r="A525" s="127">
        <v>2193</v>
      </c>
      <c r="B525" s="127" t="s">
        <v>2519</v>
      </c>
      <c r="C525" s="127">
        <v>2193</v>
      </c>
      <c r="D525" s="128" t="s">
        <v>3494</v>
      </c>
      <c r="E525" s="128" t="s">
        <v>3407</v>
      </c>
      <c r="F525" s="129" t="s">
        <v>77</v>
      </c>
      <c r="G525" s="133" t="s">
        <v>114</v>
      </c>
      <c r="H525" s="134" t="s">
        <v>3783</v>
      </c>
      <c r="I525" s="134" t="s">
        <v>659</v>
      </c>
      <c r="J525" s="132">
        <v>0</v>
      </c>
      <c r="K525" s="132">
        <v>0</v>
      </c>
      <c r="L525" s="132">
        <v>0</v>
      </c>
      <c r="M525" s="132">
        <v>0</v>
      </c>
      <c r="N525" s="132">
        <v>0</v>
      </c>
      <c r="O525" s="132">
        <v>1</v>
      </c>
      <c r="P525" s="132">
        <v>0</v>
      </c>
      <c r="Q525" s="132">
        <v>1</v>
      </c>
      <c r="CX525" s="126"/>
      <c r="CY525" s="126"/>
      <c r="CZ525" s="13"/>
      <c r="DA525" s="13"/>
      <c r="DB525" s="13"/>
      <c r="DC525" s="13"/>
      <c r="DD525" s="13"/>
    </row>
    <row r="526" spans="1:108" ht="14.25" thickBot="1">
      <c r="A526" s="127">
        <v>2194</v>
      </c>
      <c r="B526" s="127" t="s">
        <v>2682</v>
      </c>
      <c r="C526" s="127">
        <v>2194</v>
      </c>
      <c r="D526" s="128" t="s">
        <v>3494</v>
      </c>
      <c r="E526" s="128" t="s">
        <v>3407</v>
      </c>
      <c r="F526" s="129" t="s">
        <v>77</v>
      </c>
      <c r="G526" s="133" t="s">
        <v>114</v>
      </c>
      <c r="H526" s="134" t="s">
        <v>3783</v>
      </c>
      <c r="I526" s="134" t="s">
        <v>660</v>
      </c>
      <c r="J526" s="132">
        <v>0</v>
      </c>
      <c r="K526" s="132">
        <v>0</v>
      </c>
      <c r="L526" s="132">
        <v>0</v>
      </c>
      <c r="M526" s="132">
        <v>0</v>
      </c>
      <c r="N526" s="132">
        <v>0</v>
      </c>
      <c r="O526" s="132">
        <v>1</v>
      </c>
      <c r="P526" s="132">
        <v>0</v>
      </c>
      <c r="Q526" s="132">
        <v>1</v>
      </c>
      <c r="CX526" s="126"/>
      <c r="CY526" s="126"/>
      <c r="CZ526" s="13"/>
      <c r="DA526" s="13"/>
      <c r="DB526" s="13"/>
      <c r="DC526" s="13"/>
      <c r="DD526" s="13"/>
    </row>
    <row r="527" spans="1:108" ht="14.25" thickBot="1">
      <c r="A527" s="127">
        <v>2199</v>
      </c>
      <c r="B527" s="127" t="s">
        <v>2796</v>
      </c>
      <c r="C527" s="127">
        <v>2199</v>
      </c>
      <c r="D527" s="128" t="s">
        <v>3494</v>
      </c>
      <c r="E527" s="128" t="s">
        <v>3407</v>
      </c>
      <c r="F527" s="129" t="s">
        <v>77</v>
      </c>
      <c r="G527" s="130" t="s">
        <v>114</v>
      </c>
      <c r="H527" s="131" t="s">
        <v>3783</v>
      </c>
      <c r="I527" s="131" t="s">
        <v>661</v>
      </c>
      <c r="J527" s="132">
        <v>0</v>
      </c>
      <c r="K527" s="132">
        <v>0</v>
      </c>
      <c r="L527" s="132">
        <v>0</v>
      </c>
      <c r="M527" s="132">
        <v>0</v>
      </c>
      <c r="N527" s="132">
        <v>0</v>
      </c>
      <c r="O527" s="132">
        <v>1</v>
      </c>
      <c r="P527" s="132">
        <v>0</v>
      </c>
      <c r="Q527" s="132">
        <v>1</v>
      </c>
      <c r="CX527" s="126"/>
      <c r="CY527" s="126"/>
      <c r="CZ527" s="13"/>
      <c r="DA527" s="13"/>
      <c r="DB527" s="13"/>
      <c r="DC527" s="13"/>
      <c r="DD527" s="13"/>
    </row>
    <row r="528" spans="1:108" ht="14.25" thickBot="1">
      <c r="A528" s="127">
        <v>2200</v>
      </c>
      <c r="B528" s="127" t="s">
        <v>4440</v>
      </c>
      <c r="C528" s="127">
        <v>2200</v>
      </c>
      <c r="D528" s="128" t="s">
        <v>3494</v>
      </c>
      <c r="E528" s="128" t="s">
        <v>3407</v>
      </c>
      <c r="F528" s="129" t="s">
        <v>77</v>
      </c>
      <c r="G528" s="133" t="s">
        <v>115</v>
      </c>
      <c r="H528" s="134" t="s">
        <v>3784</v>
      </c>
      <c r="I528" s="134" t="s">
        <v>662</v>
      </c>
      <c r="J528" s="132">
        <v>0</v>
      </c>
      <c r="K528" s="132">
        <v>0</v>
      </c>
      <c r="L528" s="132">
        <v>0</v>
      </c>
      <c r="M528" s="132">
        <v>0</v>
      </c>
      <c r="N528" s="132">
        <v>0</v>
      </c>
      <c r="O528" s="132">
        <v>0</v>
      </c>
      <c r="P528" s="132">
        <v>0</v>
      </c>
      <c r="Q528" s="132">
        <v>1</v>
      </c>
      <c r="CX528" s="126"/>
      <c r="CY528" s="126"/>
      <c r="CZ528" s="13"/>
      <c r="DA528" s="13"/>
      <c r="DB528" s="13"/>
      <c r="DC528" s="13"/>
      <c r="DD528" s="13"/>
    </row>
    <row r="529" spans="1:108" ht="14.25" thickBot="1">
      <c r="A529" s="127">
        <v>2209</v>
      </c>
      <c r="B529" s="127" t="s">
        <v>4441</v>
      </c>
      <c r="C529" s="127">
        <v>2209</v>
      </c>
      <c r="D529" s="128" t="s">
        <v>3494</v>
      </c>
      <c r="E529" s="128" t="s">
        <v>3407</v>
      </c>
      <c r="F529" s="129" t="s">
        <v>77</v>
      </c>
      <c r="G529" s="133" t="s">
        <v>115</v>
      </c>
      <c r="H529" s="134" t="s">
        <v>3784</v>
      </c>
      <c r="I529" s="134" t="s">
        <v>663</v>
      </c>
      <c r="J529" s="132">
        <v>0</v>
      </c>
      <c r="K529" s="132">
        <v>0</v>
      </c>
      <c r="L529" s="132">
        <v>0</v>
      </c>
      <c r="M529" s="132">
        <v>0</v>
      </c>
      <c r="N529" s="132">
        <v>0</v>
      </c>
      <c r="O529" s="132">
        <v>0</v>
      </c>
      <c r="P529" s="132">
        <v>0</v>
      </c>
      <c r="Q529" s="132">
        <v>1</v>
      </c>
      <c r="CX529" s="126"/>
      <c r="CY529" s="126"/>
      <c r="CZ529" s="13"/>
      <c r="DA529" s="13"/>
      <c r="DB529" s="13"/>
      <c r="DC529" s="13"/>
      <c r="DD529" s="13"/>
    </row>
    <row r="530" spans="1:108" ht="14.25" thickBot="1">
      <c r="A530" s="127">
        <v>2211</v>
      </c>
      <c r="B530" s="127" t="s">
        <v>3205</v>
      </c>
      <c r="C530" s="127">
        <v>2211</v>
      </c>
      <c r="D530" s="128" t="s">
        <v>3494</v>
      </c>
      <c r="E530" s="128" t="s">
        <v>3407</v>
      </c>
      <c r="F530" s="129" t="s">
        <v>77</v>
      </c>
      <c r="G530" s="133" t="s">
        <v>115</v>
      </c>
      <c r="H530" s="134" t="s">
        <v>3785</v>
      </c>
      <c r="I530" s="134" t="s">
        <v>664</v>
      </c>
      <c r="J530" s="132">
        <v>0</v>
      </c>
      <c r="K530" s="132">
        <v>0</v>
      </c>
      <c r="L530" s="132">
        <v>0</v>
      </c>
      <c r="M530" s="132">
        <v>0</v>
      </c>
      <c r="N530" s="132">
        <v>0</v>
      </c>
      <c r="O530" s="132">
        <v>0</v>
      </c>
      <c r="P530" s="132">
        <v>0</v>
      </c>
      <c r="Q530" s="132">
        <v>1</v>
      </c>
      <c r="CX530" s="126"/>
      <c r="CY530" s="126"/>
      <c r="CZ530" s="13"/>
      <c r="DA530" s="13"/>
      <c r="DB530" s="13"/>
      <c r="DC530" s="13"/>
      <c r="DD530" s="13"/>
    </row>
    <row r="531" spans="1:108" ht="14.25" thickBot="1">
      <c r="A531" s="127">
        <v>2212</v>
      </c>
      <c r="B531" s="127" t="s">
        <v>2259</v>
      </c>
      <c r="C531" s="127">
        <v>2212</v>
      </c>
      <c r="D531" s="128" t="s">
        <v>3494</v>
      </c>
      <c r="E531" s="128" t="s">
        <v>3407</v>
      </c>
      <c r="F531" s="129" t="s">
        <v>77</v>
      </c>
      <c r="G531" s="133" t="s">
        <v>115</v>
      </c>
      <c r="H531" s="134" t="s">
        <v>3785</v>
      </c>
      <c r="I531" s="134" t="s">
        <v>665</v>
      </c>
      <c r="J531" s="132">
        <v>0</v>
      </c>
      <c r="K531" s="132">
        <v>0</v>
      </c>
      <c r="L531" s="132">
        <v>0</v>
      </c>
      <c r="M531" s="132">
        <v>0</v>
      </c>
      <c r="N531" s="132">
        <v>0</v>
      </c>
      <c r="O531" s="132">
        <v>0</v>
      </c>
      <c r="P531" s="132">
        <v>0</v>
      </c>
      <c r="Q531" s="132">
        <v>1</v>
      </c>
      <c r="CX531" s="126"/>
      <c r="CY531" s="126"/>
      <c r="CZ531" s="13"/>
      <c r="DA531" s="13"/>
      <c r="DB531" s="13"/>
      <c r="DC531" s="13"/>
      <c r="DD531" s="13"/>
    </row>
    <row r="532" spans="1:108" ht="14.25" thickBot="1">
      <c r="A532" s="127">
        <v>2213</v>
      </c>
      <c r="B532" s="127" t="s">
        <v>2520</v>
      </c>
      <c r="C532" s="127">
        <v>2213</v>
      </c>
      <c r="D532" s="128" t="s">
        <v>3494</v>
      </c>
      <c r="E532" s="128" t="s">
        <v>3407</v>
      </c>
      <c r="F532" s="129" t="s">
        <v>77</v>
      </c>
      <c r="G532" s="133" t="s">
        <v>115</v>
      </c>
      <c r="H532" s="134" t="s">
        <v>3785</v>
      </c>
      <c r="I532" s="134" t="s">
        <v>666</v>
      </c>
      <c r="J532" s="132">
        <v>0</v>
      </c>
      <c r="K532" s="132">
        <v>0</v>
      </c>
      <c r="L532" s="132">
        <v>0</v>
      </c>
      <c r="M532" s="132">
        <v>0</v>
      </c>
      <c r="N532" s="132">
        <v>0</v>
      </c>
      <c r="O532" s="132">
        <v>0</v>
      </c>
      <c r="P532" s="132">
        <v>0</v>
      </c>
      <c r="Q532" s="132">
        <v>1</v>
      </c>
      <c r="CX532" s="126"/>
      <c r="CY532" s="126"/>
      <c r="CZ532" s="13"/>
      <c r="DA532" s="13"/>
      <c r="DB532" s="13"/>
      <c r="DC532" s="13"/>
      <c r="DD532" s="13"/>
    </row>
    <row r="533" spans="1:108" ht="14.25" thickBot="1">
      <c r="A533" s="127">
        <v>2221</v>
      </c>
      <c r="B533" s="127" t="s">
        <v>1846</v>
      </c>
      <c r="C533" s="127">
        <v>2221</v>
      </c>
      <c r="D533" s="128" t="s">
        <v>3494</v>
      </c>
      <c r="E533" s="128" t="s">
        <v>3407</v>
      </c>
      <c r="F533" s="129" t="s">
        <v>77</v>
      </c>
      <c r="G533" s="133" t="s">
        <v>115</v>
      </c>
      <c r="H533" s="134" t="s">
        <v>3786</v>
      </c>
      <c r="I533" s="134" t="s">
        <v>667</v>
      </c>
      <c r="J533" s="132">
        <v>0</v>
      </c>
      <c r="K533" s="132">
        <v>0</v>
      </c>
      <c r="L533" s="132">
        <v>0</v>
      </c>
      <c r="M533" s="132">
        <v>0</v>
      </c>
      <c r="N533" s="132">
        <v>0</v>
      </c>
      <c r="O533" s="132">
        <v>0</v>
      </c>
      <c r="P533" s="132">
        <v>0</v>
      </c>
      <c r="Q533" s="132">
        <v>1</v>
      </c>
      <c r="CX533" s="126"/>
      <c r="CY533" s="126"/>
      <c r="CZ533" s="13"/>
      <c r="DA533" s="13"/>
      <c r="DB533" s="13"/>
      <c r="DC533" s="13"/>
      <c r="DD533" s="13"/>
    </row>
    <row r="534" spans="1:108" ht="14.25" thickBot="1">
      <c r="A534" s="127">
        <v>2231</v>
      </c>
      <c r="B534" s="127" t="s">
        <v>4357</v>
      </c>
      <c r="C534" s="127">
        <v>2231</v>
      </c>
      <c r="D534" s="128" t="s">
        <v>3494</v>
      </c>
      <c r="E534" s="128" t="s">
        <v>3407</v>
      </c>
      <c r="F534" s="129" t="s">
        <v>77</v>
      </c>
      <c r="G534" s="133" t="s">
        <v>115</v>
      </c>
      <c r="H534" s="134" t="s">
        <v>3787</v>
      </c>
      <c r="I534" s="134" t="s">
        <v>668</v>
      </c>
      <c r="J534" s="132">
        <v>0</v>
      </c>
      <c r="K534" s="132">
        <v>0</v>
      </c>
      <c r="L534" s="132">
        <v>0</v>
      </c>
      <c r="M534" s="132">
        <v>0</v>
      </c>
      <c r="N534" s="132">
        <v>0</v>
      </c>
      <c r="O534" s="132">
        <v>0</v>
      </c>
      <c r="P534" s="132">
        <v>0</v>
      </c>
      <c r="Q534" s="132">
        <v>1</v>
      </c>
      <c r="CX534" s="126"/>
      <c r="CY534" s="126"/>
      <c r="CZ534" s="13"/>
      <c r="DA534" s="13"/>
      <c r="DB534" s="13"/>
      <c r="DC534" s="13"/>
      <c r="DD534" s="13"/>
    </row>
    <row r="535" spans="1:108" ht="14.25" thickBot="1">
      <c r="A535" s="127">
        <v>2232</v>
      </c>
      <c r="B535" s="127" t="s">
        <v>4358</v>
      </c>
      <c r="C535" s="127">
        <v>2232</v>
      </c>
      <c r="D535" s="128" t="s">
        <v>3494</v>
      </c>
      <c r="E535" s="128" t="s">
        <v>3407</v>
      </c>
      <c r="F535" s="129" t="s">
        <v>77</v>
      </c>
      <c r="G535" s="133" t="s">
        <v>115</v>
      </c>
      <c r="H535" s="134" t="s">
        <v>3787</v>
      </c>
      <c r="I535" s="134" t="s">
        <v>669</v>
      </c>
      <c r="J535" s="132">
        <v>0</v>
      </c>
      <c r="K535" s="132">
        <v>0</v>
      </c>
      <c r="L535" s="132">
        <v>0</v>
      </c>
      <c r="M535" s="132">
        <v>0</v>
      </c>
      <c r="N535" s="132">
        <v>0</v>
      </c>
      <c r="O535" s="132">
        <v>0</v>
      </c>
      <c r="P535" s="132">
        <v>0</v>
      </c>
      <c r="Q535" s="132">
        <v>1</v>
      </c>
      <c r="CX535" s="126"/>
      <c r="CY535" s="126"/>
      <c r="CZ535" s="13"/>
      <c r="DA535" s="13"/>
      <c r="DB535" s="13"/>
      <c r="DC535" s="13"/>
      <c r="DD535" s="13"/>
    </row>
    <row r="536" spans="1:108" ht="14.25" thickBot="1">
      <c r="A536" s="127">
        <v>2233</v>
      </c>
      <c r="B536" s="127" t="s">
        <v>2521</v>
      </c>
      <c r="C536" s="127">
        <v>2233</v>
      </c>
      <c r="D536" s="128" t="s">
        <v>3494</v>
      </c>
      <c r="E536" s="128" t="s">
        <v>3407</v>
      </c>
      <c r="F536" s="129" t="s">
        <v>77</v>
      </c>
      <c r="G536" s="133" t="s">
        <v>115</v>
      </c>
      <c r="H536" s="134" t="s">
        <v>3787</v>
      </c>
      <c r="I536" s="134" t="s">
        <v>670</v>
      </c>
      <c r="J536" s="132">
        <v>0</v>
      </c>
      <c r="K536" s="132">
        <v>0</v>
      </c>
      <c r="L536" s="132">
        <v>0</v>
      </c>
      <c r="M536" s="132">
        <v>0</v>
      </c>
      <c r="N536" s="132">
        <v>0</v>
      </c>
      <c r="O536" s="132">
        <v>0</v>
      </c>
      <c r="P536" s="132">
        <v>0</v>
      </c>
      <c r="Q536" s="132">
        <v>1</v>
      </c>
      <c r="CX536" s="126"/>
      <c r="CY536" s="126"/>
      <c r="CZ536" s="13"/>
      <c r="DA536" s="13"/>
      <c r="DB536" s="13"/>
      <c r="DC536" s="13"/>
      <c r="DD536" s="13"/>
    </row>
    <row r="537" spans="1:108" ht="14.25" thickBot="1">
      <c r="A537" s="127">
        <v>2234</v>
      </c>
      <c r="B537" s="127" t="s">
        <v>2683</v>
      </c>
      <c r="C537" s="127">
        <v>2234</v>
      </c>
      <c r="D537" s="128" t="s">
        <v>3494</v>
      </c>
      <c r="E537" s="128" t="s">
        <v>3407</v>
      </c>
      <c r="F537" s="129" t="s">
        <v>77</v>
      </c>
      <c r="G537" s="133" t="s">
        <v>115</v>
      </c>
      <c r="H537" s="134" t="s">
        <v>3787</v>
      </c>
      <c r="I537" s="134" t="s">
        <v>671</v>
      </c>
      <c r="J537" s="132">
        <v>0</v>
      </c>
      <c r="K537" s="132">
        <v>0</v>
      </c>
      <c r="L537" s="132">
        <v>0</v>
      </c>
      <c r="M537" s="132">
        <v>0</v>
      </c>
      <c r="N537" s="132">
        <v>0</v>
      </c>
      <c r="O537" s="132">
        <v>0</v>
      </c>
      <c r="P537" s="132">
        <v>0</v>
      </c>
      <c r="Q537" s="132">
        <v>1</v>
      </c>
      <c r="CX537" s="126"/>
      <c r="CY537" s="126"/>
      <c r="CZ537" s="13"/>
      <c r="DA537" s="13"/>
      <c r="DB537" s="13"/>
      <c r="DC537" s="13"/>
      <c r="DD537" s="13"/>
    </row>
    <row r="538" spans="1:108" ht="14.25" thickBot="1">
      <c r="A538" s="127">
        <v>2235</v>
      </c>
      <c r="B538" s="127" t="s">
        <v>2797</v>
      </c>
      <c r="C538" s="127">
        <v>2235</v>
      </c>
      <c r="D538" s="128" t="s">
        <v>3494</v>
      </c>
      <c r="E538" s="128" t="s">
        <v>3407</v>
      </c>
      <c r="F538" s="129" t="s">
        <v>77</v>
      </c>
      <c r="G538" s="133" t="s">
        <v>115</v>
      </c>
      <c r="H538" s="134" t="s">
        <v>3787</v>
      </c>
      <c r="I538" s="134" t="s">
        <v>672</v>
      </c>
      <c r="J538" s="132">
        <v>0</v>
      </c>
      <c r="K538" s="132">
        <v>0</v>
      </c>
      <c r="L538" s="132">
        <v>0</v>
      </c>
      <c r="M538" s="132">
        <v>0</v>
      </c>
      <c r="N538" s="132">
        <v>0</v>
      </c>
      <c r="O538" s="132">
        <v>0</v>
      </c>
      <c r="P538" s="132">
        <v>0</v>
      </c>
      <c r="Q538" s="132">
        <v>1</v>
      </c>
      <c r="CX538" s="126"/>
      <c r="CY538" s="126"/>
      <c r="CZ538" s="13"/>
      <c r="DA538" s="13"/>
      <c r="DB538" s="13"/>
      <c r="DC538" s="13"/>
      <c r="DD538" s="13"/>
    </row>
    <row r="539" spans="1:108" ht="14.25" thickBot="1">
      <c r="A539" s="127">
        <v>2236</v>
      </c>
      <c r="B539" s="127" t="s">
        <v>2865</v>
      </c>
      <c r="C539" s="127">
        <v>2236</v>
      </c>
      <c r="D539" s="128" t="s">
        <v>3494</v>
      </c>
      <c r="E539" s="128" t="s">
        <v>3407</v>
      </c>
      <c r="F539" s="129" t="s">
        <v>77</v>
      </c>
      <c r="G539" s="133" t="s">
        <v>115</v>
      </c>
      <c r="H539" s="134" t="s">
        <v>3787</v>
      </c>
      <c r="I539" s="134" t="s">
        <v>673</v>
      </c>
      <c r="J539" s="132">
        <v>0</v>
      </c>
      <c r="K539" s="132">
        <v>0</v>
      </c>
      <c r="L539" s="132">
        <v>0</v>
      </c>
      <c r="M539" s="132">
        <v>0</v>
      </c>
      <c r="N539" s="132">
        <v>0</v>
      </c>
      <c r="O539" s="132">
        <v>0</v>
      </c>
      <c r="P539" s="132">
        <v>0</v>
      </c>
      <c r="Q539" s="132">
        <v>1</v>
      </c>
      <c r="CX539" s="126"/>
      <c r="CY539" s="126"/>
      <c r="CZ539" s="13"/>
      <c r="DA539" s="13"/>
      <c r="DB539" s="13"/>
      <c r="DC539" s="13"/>
      <c r="DD539" s="13"/>
    </row>
    <row r="540" spans="1:108" ht="14.25" thickBot="1">
      <c r="A540" s="127">
        <v>2237</v>
      </c>
      <c r="B540" s="127" t="s">
        <v>2912</v>
      </c>
      <c r="C540" s="127">
        <v>2237</v>
      </c>
      <c r="D540" s="128" t="s">
        <v>3494</v>
      </c>
      <c r="E540" s="128" t="s">
        <v>3407</v>
      </c>
      <c r="F540" s="129" t="s">
        <v>77</v>
      </c>
      <c r="G540" s="133" t="s">
        <v>115</v>
      </c>
      <c r="H540" s="134" t="s">
        <v>3787</v>
      </c>
      <c r="I540" s="134" t="s">
        <v>674</v>
      </c>
      <c r="J540" s="132">
        <v>0</v>
      </c>
      <c r="K540" s="132">
        <v>0</v>
      </c>
      <c r="L540" s="132">
        <v>0</v>
      </c>
      <c r="M540" s="132">
        <v>0</v>
      </c>
      <c r="N540" s="132">
        <v>0</v>
      </c>
      <c r="O540" s="132">
        <v>0</v>
      </c>
      <c r="P540" s="132">
        <v>0</v>
      </c>
      <c r="Q540" s="132">
        <v>1</v>
      </c>
      <c r="CX540" s="126"/>
      <c r="CY540" s="126"/>
      <c r="CZ540" s="13"/>
      <c r="DA540" s="13"/>
      <c r="DB540" s="13"/>
      <c r="DC540" s="13"/>
      <c r="DD540" s="13"/>
    </row>
    <row r="541" spans="1:108" ht="14.25" thickBot="1">
      <c r="A541" s="127">
        <v>2238</v>
      </c>
      <c r="B541" s="127" t="s">
        <v>2944</v>
      </c>
      <c r="C541" s="127">
        <v>2238</v>
      </c>
      <c r="D541" s="128" t="s">
        <v>3494</v>
      </c>
      <c r="E541" s="128" t="s">
        <v>3407</v>
      </c>
      <c r="F541" s="129" t="s">
        <v>77</v>
      </c>
      <c r="G541" s="133" t="s">
        <v>115</v>
      </c>
      <c r="H541" s="134" t="s">
        <v>3787</v>
      </c>
      <c r="I541" s="134" t="s">
        <v>675</v>
      </c>
      <c r="J541" s="132">
        <v>0</v>
      </c>
      <c r="K541" s="132">
        <v>0</v>
      </c>
      <c r="L541" s="132">
        <v>0</v>
      </c>
      <c r="M541" s="132">
        <v>0</v>
      </c>
      <c r="N541" s="132">
        <v>0</v>
      </c>
      <c r="O541" s="132">
        <v>0</v>
      </c>
      <c r="P541" s="132">
        <v>0</v>
      </c>
      <c r="Q541" s="132">
        <v>1</v>
      </c>
      <c r="CX541" s="126"/>
      <c r="CY541" s="126"/>
      <c r="CZ541" s="13"/>
      <c r="DA541" s="13"/>
      <c r="DB541" s="13"/>
      <c r="DC541" s="13"/>
      <c r="DD541" s="13"/>
    </row>
    <row r="542" spans="1:108" ht="14.25" thickBot="1">
      <c r="A542" s="127">
        <v>2239</v>
      </c>
      <c r="B542" s="127" t="s">
        <v>2961</v>
      </c>
      <c r="C542" s="127">
        <v>2239</v>
      </c>
      <c r="D542" s="128" t="s">
        <v>3494</v>
      </c>
      <c r="E542" s="128" t="s">
        <v>3407</v>
      </c>
      <c r="F542" s="129" t="s">
        <v>77</v>
      </c>
      <c r="G542" s="133" t="s">
        <v>115</v>
      </c>
      <c r="H542" s="134" t="s">
        <v>3787</v>
      </c>
      <c r="I542" s="134" t="s">
        <v>676</v>
      </c>
      <c r="J542" s="132">
        <v>0</v>
      </c>
      <c r="K542" s="132">
        <v>0</v>
      </c>
      <c r="L542" s="132">
        <v>0</v>
      </c>
      <c r="M542" s="132">
        <v>0</v>
      </c>
      <c r="N542" s="132">
        <v>0</v>
      </c>
      <c r="O542" s="132">
        <v>0</v>
      </c>
      <c r="P542" s="132">
        <v>0</v>
      </c>
      <c r="Q542" s="132">
        <v>1</v>
      </c>
      <c r="CX542" s="126"/>
      <c r="CY542" s="126"/>
      <c r="CZ542" s="13"/>
      <c r="DA542" s="13"/>
      <c r="DB542" s="13"/>
      <c r="DC542" s="13"/>
      <c r="DD542" s="13"/>
    </row>
    <row r="543" spans="1:108" ht="14.25" thickBot="1">
      <c r="A543" s="127">
        <v>2241</v>
      </c>
      <c r="B543" s="127" t="s">
        <v>3206</v>
      </c>
      <c r="C543" s="127">
        <v>2241</v>
      </c>
      <c r="D543" s="128" t="s">
        <v>3494</v>
      </c>
      <c r="E543" s="128" t="s">
        <v>3407</v>
      </c>
      <c r="F543" s="129" t="s">
        <v>77</v>
      </c>
      <c r="G543" s="133" t="s">
        <v>115</v>
      </c>
      <c r="H543" s="134" t="s">
        <v>3788</v>
      </c>
      <c r="I543" s="134" t="s">
        <v>677</v>
      </c>
      <c r="J543" s="132">
        <v>0</v>
      </c>
      <c r="K543" s="132">
        <v>0</v>
      </c>
      <c r="L543" s="132">
        <v>0</v>
      </c>
      <c r="M543" s="132">
        <v>0</v>
      </c>
      <c r="N543" s="132">
        <v>0</v>
      </c>
      <c r="O543" s="132">
        <v>0</v>
      </c>
      <c r="P543" s="132">
        <v>0</v>
      </c>
      <c r="Q543" s="132">
        <v>1</v>
      </c>
      <c r="CX543" s="126"/>
      <c r="CY543" s="126"/>
      <c r="CZ543" s="13"/>
      <c r="DA543" s="13"/>
      <c r="DB543" s="13"/>
      <c r="DC543" s="13"/>
      <c r="DD543" s="13"/>
    </row>
    <row r="544" spans="1:108" ht="14.25" thickBot="1">
      <c r="A544" s="127">
        <v>2249</v>
      </c>
      <c r="B544" s="127" t="s">
        <v>2260</v>
      </c>
      <c r="C544" s="127">
        <v>2249</v>
      </c>
      <c r="D544" s="128" t="s">
        <v>3494</v>
      </c>
      <c r="E544" s="128" t="s">
        <v>3407</v>
      </c>
      <c r="F544" s="129" t="s">
        <v>77</v>
      </c>
      <c r="G544" s="133" t="s">
        <v>115</v>
      </c>
      <c r="H544" s="134" t="s">
        <v>3788</v>
      </c>
      <c r="I544" s="134" t="s">
        <v>678</v>
      </c>
      <c r="J544" s="132">
        <v>0</v>
      </c>
      <c r="K544" s="132">
        <v>0</v>
      </c>
      <c r="L544" s="132">
        <v>0</v>
      </c>
      <c r="M544" s="132">
        <v>0</v>
      </c>
      <c r="N544" s="132">
        <v>0</v>
      </c>
      <c r="O544" s="132">
        <v>0</v>
      </c>
      <c r="P544" s="132">
        <v>0</v>
      </c>
      <c r="Q544" s="132">
        <v>1</v>
      </c>
      <c r="CX544" s="126"/>
      <c r="CY544" s="126"/>
      <c r="CZ544" s="13"/>
      <c r="DA544" s="13"/>
      <c r="DB544" s="13"/>
      <c r="DC544" s="13"/>
      <c r="DD544" s="13"/>
    </row>
    <row r="545" spans="1:108" ht="14.25" thickBot="1">
      <c r="A545" s="127">
        <v>2251</v>
      </c>
      <c r="B545" s="127" t="s">
        <v>4359</v>
      </c>
      <c r="C545" s="127">
        <v>2251</v>
      </c>
      <c r="D545" s="128" t="s">
        <v>3494</v>
      </c>
      <c r="E545" s="128" t="s">
        <v>3407</v>
      </c>
      <c r="F545" s="129" t="s">
        <v>77</v>
      </c>
      <c r="G545" s="133" t="s">
        <v>115</v>
      </c>
      <c r="H545" s="134" t="s">
        <v>3789</v>
      </c>
      <c r="I545" s="134" t="s">
        <v>679</v>
      </c>
      <c r="J545" s="132">
        <v>0</v>
      </c>
      <c r="K545" s="132">
        <v>0</v>
      </c>
      <c r="L545" s="132">
        <v>0</v>
      </c>
      <c r="M545" s="132">
        <v>0</v>
      </c>
      <c r="N545" s="132">
        <v>0</v>
      </c>
      <c r="O545" s="132">
        <v>0</v>
      </c>
      <c r="P545" s="132">
        <v>0</v>
      </c>
      <c r="Q545" s="132">
        <v>1</v>
      </c>
      <c r="CX545" s="126"/>
      <c r="CY545" s="126"/>
      <c r="CZ545" s="13"/>
      <c r="DA545" s="13"/>
      <c r="DB545" s="13"/>
      <c r="DC545" s="13"/>
      <c r="DD545" s="13"/>
    </row>
    <row r="546" spans="1:108" ht="14.25" thickBot="1">
      <c r="A546" s="127">
        <v>2252</v>
      </c>
      <c r="B546" s="127" t="s">
        <v>2261</v>
      </c>
      <c r="C546" s="127">
        <v>2252</v>
      </c>
      <c r="D546" s="128" t="s">
        <v>3494</v>
      </c>
      <c r="E546" s="128" t="s">
        <v>3407</v>
      </c>
      <c r="F546" s="129" t="s">
        <v>77</v>
      </c>
      <c r="G546" s="133" t="s">
        <v>115</v>
      </c>
      <c r="H546" s="134" t="s">
        <v>3789</v>
      </c>
      <c r="I546" s="134" t="s">
        <v>680</v>
      </c>
      <c r="J546" s="132">
        <v>0</v>
      </c>
      <c r="K546" s="132">
        <v>0</v>
      </c>
      <c r="L546" s="132">
        <v>0</v>
      </c>
      <c r="M546" s="132">
        <v>0</v>
      </c>
      <c r="N546" s="132">
        <v>0</v>
      </c>
      <c r="O546" s="132">
        <v>0</v>
      </c>
      <c r="P546" s="132">
        <v>0</v>
      </c>
      <c r="Q546" s="132">
        <v>1</v>
      </c>
      <c r="CX546" s="126"/>
      <c r="CY546" s="126"/>
      <c r="CZ546" s="13"/>
      <c r="DA546" s="13"/>
      <c r="DB546" s="13"/>
      <c r="DC546" s="13"/>
      <c r="DD546" s="13"/>
    </row>
    <row r="547" spans="1:108" ht="14.25" thickBot="1">
      <c r="A547" s="127">
        <v>2253</v>
      </c>
      <c r="B547" s="127" t="s">
        <v>2522</v>
      </c>
      <c r="C547" s="127">
        <v>2253</v>
      </c>
      <c r="D547" s="128" t="s">
        <v>3494</v>
      </c>
      <c r="E547" s="128" t="s">
        <v>3407</v>
      </c>
      <c r="F547" s="129" t="s">
        <v>77</v>
      </c>
      <c r="G547" s="133" t="s">
        <v>115</v>
      </c>
      <c r="H547" s="134" t="s">
        <v>3789</v>
      </c>
      <c r="I547" s="134" t="s">
        <v>681</v>
      </c>
      <c r="J547" s="132">
        <v>0</v>
      </c>
      <c r="K547" s="132">
        <v>0</v>
      </c>
      <c r="L547" s="132">
        <v>0</v>
      </c>
      <c r="M547" s="132">
        <v>0</v>
      </c>
      <c r="N547" s="132">
        <v>0</v>
      </c>
      <c r="O547" s="132">
        <v>0</v>
      </c>
      <c r="P547" s="132">
        <v>0</v>
      </c>
      <c r="Q547" s="132">
        <v>1</v>
      </c>
      <c r="CX547" s="126"/>
      <c r="CY547" s="126"/>
      <c r="CZ547" s="13"/>
      <c r="DA547" s="13"/>
      <c r="DB547" s="13"/>
      <c r="DC547" s="13"/>
      <c r="DD547" s="13"/>
    </row>
    <row r="548" spans="1:108" ht="14.25" thickBot="1">
      <c r="A548" s="127">
        <v>2254</v>
      </c>
      <c r="B548" s="127" t="s">
        <v>2684</v>
      </c>
      <c r="C548" s="127">
        <v>2254</v>
      </c>
      <c r="D548" s="128" t="s">
        <v>3494</v>
      </c>
      <c r="E548" s="128" t="s">
        <v>3407</v>
      </c>
      <c r="F548" s="129" t="s">
        <v>77</v>
      </c>
      <c r="G548" s="133" t="s">
        <v>115</v>
      </c>
      <c r="H548" s="134" t="s">
        <v>3789</v>
      </c>
      <c r="I548" s="134" t="s">
        <v>682</v>
      </c>
      <c r="J548" s="132">
        <v>0</v>
      </c>
      <c r="K548" s="132">
        <v>0</v>
      </c>
      <c r="L548" s="132">
        <v>0</v>
      </c>
      <c r="M548" s="132">
        <v>0</v>
      </c>
      <c r="N548" s="132">
        <v>0</v>
      </c>
      <c r="O548" s="132">
        <v>0</v>
      </c>
      <c r="P548" s="132">
        <v>0</v>
      </c>
      <c r="Q548" s="132">
        <v>1</v>
      </c>
      <c r="CX548" s="126"/>
      <c r="CY548" s="126"/>
      <c r="CZ548" s="13"/>
      <c r="DA548" s="13"/>
      <c r="DB548" s="13"/>
      <c r="DC548" s="13"/>
      <c r="DD548" s="13"/>
    </row>
    <row r="549" spans="1:108" ht="14.25" thickBot="1">
      <c r="A549" s="127">
        <v>2255</v>
      </c>
      <c r="B549" s="127" t="s">
        <v>2798</v>
      </c>
      <c r="C549" s="127">
        <v>2255</v>
      </c>
      <c r="D549" s="128" t="s">
        <v>3494</v>
      </c>
      <c r="E549" s="128" t="s">
        <v>3407</v>
      </c>
      <c r="F549" s="129" t="s">
        <v>77</v>
      </c>
      <c r="G549" s="133" t="s">
        <v>115</v>
      </c>
      <c r="H549" s="134" t="s">
        <v>3789</v>
      </c>
      <c r="I549" s="134" t="s">
        <v>683</v>
      </c>
      <c r="J549" s="132">
        <v>0</v>
      </c>
      <c r="K549" s="132">
        <v>0</v>
      </c>
      <c r="L549" s="132">
        <v>0</v>
      </c>
      <c r="M549" s="132">
        <v>0</v>
      </c>
      <c r="N549" s="132">
        <v>0</v>
      </c>
      <c r="O549" s="132">
        <v>0</v>
      </c>
      <c r="P549" s="132">
        <v>0</v>
      </c>
      <c r="Q549" s="132">
        <v>1</v>
      </c>
      <c r="CX549" s="126"/>
      <c r="CY549" s="126"/>
      <c r="CZ549" s="13"/>
      <c r="DA549" s="13"/>
      <c r="DB549" s="13"/>
      <c r="DC549" s="13"/>
      <c r="DD549" s="13"/>
    </row>
    <row r="550" spans="1:108" ht="14.25" thickBot="1">
      <c r="A550" s="127">
        <v>2291</v>
      </c>
      <c r="B550" s="127" t="s">
        <v>3207</v>
      </c>
      <c r="C550" s="127">
        <v>2291</v>
      </c>
      <c r="D550" s="128" t="s">
        <v>3494</v>
      </c>
      <c r="E550" s="128" t="s">
        <v>3407</v>
      </c>
      <c r="F550" s="129" t="s">
        <v>77</v>
      </c>
      <c r="G550" s="133" t="s">
        <v>115</v>
      </c>
      <c r="H550" s="134" t="s">
        <v>3790</v>
      </c>
      <c r="I550" s="134" t="s">
        <v>684</v>
      </c>
      <c r="J550" s="132">
        <v>0</v>
      </c>
      <c r="K550" s="132">
        <v>0</v>
      </c>
      <c r="L550" s="132">
        <v>0</v>
      </c>
      <c r="M550" s="132">
        <v>0</v>
      </c>
      <c r="N550" s="132">
        <v>0</v>
      </c>
      <c r="O550" s="132">
        <v>0</v>
      </c>
      <c r="P550" s="132">
        <v>0</v>
      </c>
      <c r="Q550" s="132">
        <v>1</v>
      </c>
      <c r="CX550" s="126"/>
      <c r="CY550" s="126"/>
      <c r="CZ550" s="13"/>
      <c r="DA550" s="13"/>
      <c r="DB550" s="13"/>
      <c r="DC550" s="13"/>
      <c r="DD550" s="13"/>
    </row>
    <row r="551" spans="1:108" ht="14.25" thickBot="1">
      <c r="A551" s="127">
        <v>2292</v>
      </c>
      <c r="B551" s="127" t="s">
        <v>2262</v>
      </c>
      <c r="C551" s="127">
        <v>2292</v>
      </c>
      <c r="D551" s="128" t="s">
        <v>3494</v>
      </c>
      <c r="E551" s="128" t="s">
        <v>3407</v>
      </c>
      <c r="F551" s="129" t="s">
        <v>77</v>
      </c>
      <c r="G551" s="133" t="s">
        <v>115</v>
      </c>
      <c r="H551" s="134" t="s">
        <v>3790</v>
      </c>
      <c r="I551" s="134" t="s">
        <v>685</v>
      </c>
      <c r="J551" s="132">
        <v>0</v>
      </c>
      <c r="K551" s="132">
        <v>0</v>
      </c>
      <c r="L551" s="132">
        <v>0</v>
      </c>
      <c r="M551" s="132">
        <v>0</v>
      </c>
      <c r="N551" s="132">
        <v>0</v>
      </c>
      <c r="O551" s="132">
        <v>0</v>
      </c>
      <c r="P551" s="132">
        <v>0</v>
      </c>
      <c r="Q551" s="132">
        <v>1</v>
      </c>
      <c r="CX551" s="126"/>
      <c r="CY551" s="126"/>
      <c r="CZ551" s="13"/>
      <c r="DA551" s="13"/>
      <c r="DB551" s="13"/>
      <c r="DC551" s="13"/>
      <c r="DD551" s="13"/>
    </row>
    <row r="552" spans="1:108" ht="14.25" thickBot="1">
      <c r="A552" s="127">
        <v>2293</v>
      </c>
      <c r="B552" s="127" t="s">
        <v>2523</v>
      </c>
      <c r="C552" s="127">
        <v>2293</v>
      </c>
      <c r="D552" s="128" t="s">
        <v>3494</v>
      </c>
      <c r="E552" s="128" t="s">
        <v>3407</v>
      </c>
      <c r="F552" s="129" t="s">
        <v>77</v>
      </c>
      <c r="G552" s="133" t="s">
        <v>115</v>
      </c>
      <c r="H552" s="134" t="s">
        <v>3790</v>
      </c>
      <c r="I552" s="134" t="s">
        <v>686</v>
      </c>
      <c r="J552" s="132">
        <v>0</v>
      </c>
      <c r="K552" s="132">
        <v>0</v>
      </c>
      <c r="L552" s="132">
        <v>0</v>
      </c>
      <c r="M552" s="132">
        <v>0</v>
      </c>
      <c r="N552" s="132">
        <v>0</v>
      </c>
      <c r="O552" s="132">
        <v>0</v>
      </c>
      <c r="P552" s="132">
        <v>0</v>
      </c>
      <c r="Q552" s="132">
        <v>1</v>
      </c>
      <c r="CX552" s="126"/>
      <c r="CY552" s="126"/>
      <c r="CZ552" s="13"/>
      <c r="DA552" s="13"/>
      <c r="DB552" s="13"/>
      <c r="DC552" s="13"/>
      <c r="DD552" s="13"/>
    </row>
    <row r="553" spans="1:108" ht="14.25" thickBot="1">
      <c r="A553" s="127">
        <v>2299</v>
      </c>
      <c r="B553" s="127" t="s">
        <v>2685</v>
      </c>
      <c r="C553" s="127">
        <v>2299</v>
      </c>
      <c r="D553" s="128" t="s">
        <v>3494</v>
      </c>
      <c r="E553" s="128" t="s">
        <v>3407</v>
      </c>
      <c r="F553" s="129" t="s">
        <v>77</v>
      </c>
      <c r="G553" s="133" t="s">
        <v>115</v>
      </c>
      <c r="H553" s="134" t="s">
        <v>3790</v>
      </c>
      <c r="I553" s="134" t="s">
        <v>687</v>
      </c>
      <c r="J553" s="132">
        <v>0</v>
      </c>
      <c r="K553" s="132">
        <v>0</v>
      </c>
      <c r="L553" s="132">
        <v>0</v>
      </c>
      <c r="M553" s="132">
        <v>0</v>
      </c>
      <c r="N553" s="132">
        <v>0</v>
      </c>
      <c r="O553" s="132">
        <v>0</v>
      </c>
      <c r="P553" s="132">
        <v>0</v>
      </c>
      <c r="Q553" s="132">
        <v>1</v>
      </c>
      <c r="CX553" s="126"/>
      <c r="CY553" s="126"/>
      <c r="CZ553" s="13"/>
      <c r="DA553" s="13"/>
      <c r="DB553" s="13"/>
      <c r="DC553" s="13"/>
      <c r="DD553" s="13"/>
    </row>
    <row r="554" spans="1:108" ht="14.25" thickBot="1">
      <c r="A554" s="127">
        <v>2300</v>
      </c>
      <c r="B554" s="127" t="s">
        <v>4442</v>
      </c>
      <c r="C554" s="127">
        <v>2300</v>
      </c>
      <c r="D554" s="128" t="s">
        <v>3494</v>
      </c>
      <c r="E554" s="128" t="s">
        <v>3407</v>
      </c>
      <c r="F554" s="129" t="s">
        <v>77</v>
      </c>
      <c r="G554" s="133" t="s">
        <v>116</v>
      </c>
      <c r="H554" s="134" t="s">
        <v>3791</v>
      </c>
      <c r="I554" s="134" t="s">
        <v>688</v>
      </c>
      <c r="J554" s="132">
        <v>0</v>
      </c>
      <c r="K554" s="132">
        <v>0</v>
      </c>
      <c r="L554" s="132">
        <v>0</v>
      </c>
      <c r="M554" s="132">
        <v>0</v>
      </c>
      <c r="N554" s="132">
        <v>0</v>
      </c>
      <c r="O554" s="132">
        <v>0</v>
      </c>
      <c r="P554" s="132">
        <v>0</v>
      </c>
      <c r="Q554" s="132">
        <v>1</v>
      </c>
      <c r="CX554" s="126"/>
      <c r="CY554" s="126"/>
      <c r="CZ554" s="13"/>
      <c r="DA554" s="13"/>
      <c r="DB554" s="13"/>
      <c r="DC554" s="13"/>
      <c r="DD554" s="13"/>
    </row>
    <row r="555" spans="1:108" ht="14.25" thickBot="1">
      <c r="A555" s="127">
        <v>2309</v>
      </c>
      <c r="B555" s="127" t="s">
        <v>4443</v>
      </c>
      <c r="C555" s="127">
        <v>2309</v>
      </c>
      <c r="D555" s="128" t="s">
        <v>3494</v>
      </c>
      <c r="E555" s="128" t="s">
        <v>3407</v>
      </c>
      <c r="F555" s="129" t="s">
        <v>77</v>
      </c>
      <c r="G555" s="133" t="s">
        <v>116</v>
      </c>
      <c r="H555" s="134" t="s">
        <v>3791</v>
      </c>
      <c r="I555" s="134" t="s">
        <v>689</v>
      </c>
      <c r="J555" s="132">
        <v>0</v>
      </c>
      <c r="K555" s="132">
        <v>0</v>
      </c>
      <c r="L555" s="132">
        <v>0</v>
      </c>
      <c r="M555" s="132">
        <v>0</v>
      </c>
      <c r="N555" s="132">
        <v>0</v>
      </c>
      <c r="O555" s="132">
        <v>0</v>
      </c>
      <c r="P555" s="132">
        <v>0</v>
      </c>
      <c r="Q555" s="132">
        <v>1</v>
      </c>
      <c r="CX555" s="126"/>
      <c r="CY555" s="126"/>
      <c r="CZ555" s="13"/>
      <c r="DA555" s="13"/>
      <c r="DB555" s="13"/>
      <c r="DC555" s="13"/>
      <c r="DD555" s="13"/>
    </row>
    <row r="556" spans="1:108" ht="14.25" thickBot="1">
      <c r="A556" s="127">
        <v>2311</v>
      </c>
      <c r="B556" s="127" t="s">
        <v>3208</v>
      </c>
      <c r="C556" s="127">
        <v>2311</v>
      </c>
      <c r="D556" s="128" t="s">
        <v>3494</v>
      </c>
      <c r="E556" s="128" t="s">
        <v>3407</v>
      </c>
      <c r="F556" s="129" t="s">
        <v>77</v>
      </c>
      <c r="G556" s="133" t="s">
        <v>116</v>
      </c>
      <c r="H556" s="134" t="s">
        <v>3792</v>
      </c>
      <c r="I556" s="134" t="s">
        <v>690</v>
      </c>
      <c r="J556" s="132">
        <v>0</v>
      </c>
      <c r="K556" s="132">
        <v>0</v>
      </c>
      <c r="L556" s="132">
        <v>0</v>
      </c>
      <c r="M556" s="132">
        <v>0</v>
      </c>
      <c r="N556" s="132">
        <v>0</v>
      </c>
      <c r="O556" s="132">
        <v>0</v>
      </c>
      <c r="P556" s="132">
        <v>0</v>
      </c>
      <c r="Q556" s="132">
        <v>1</v>
      </c>
      <c r="CX556" s="126"/>
      <c r="CY556" s="126"/>
      <c r="CZ556" s="13"/>
      <c r="DA556" s="13"/>
      <c r="DB556" s="13"/>
      <c r="DC556" s="13"/>
      <c r="DD556" s="13"/>
    </row>
    <row r="557" spans="1:108" ht="14.25" thickBot="1">
      <c r="A557" s="127">
        <v>2312</v>
      </c>
      <c r="B557" s="127" t="s">
        <v>2263</v>
      </c>
      <c r="C557" s="127">
        <v>2312</v>
      </c>
      <c r="D557" s="128" t="s">
        <v>3494</v>
      </c>
      <c r="E557" s="128" t="s">
        <v>3407</v>
      </c>
      <c r="F557" s="129" t="s">
        <v>77</v>
      </c>
      <c r="G557" s="133" t="s">
        <v>116</v>
      </c>
      <c r="H557" s="134" t="s">
        <v>3792</v>
      </c>
      <c r="I557" s="134" t="s">
        <v>691</v>
      </c>
      <c r="J557" s="132">
        <v>0</v>
      </c>
      <c r="K557" s="132">
        <v>0</v>
      </c>
      <c r="L557" s="132">
        <v>0</v>
      </c>
      <c r="M557" s="132">
        <v>0</v>
      </c>
      <c r="N557" s="132">
        <v>0</v>
      </c>
      <c r="O557" s="132">
        <v>0</v>
      </c>
      <c r="P557" s="132">
        <v>0</v>
      </c>
      <c r="Q557" s="132">
        <v>1</v>
      </c>
      <c r="CX557" s="126"/>
      <c r="CY557" s="126"/>
      <c r="CZ557" s="13"/>
      <c r="DA557" s="13"/>
      <c r="DB557" s="13"/>
      <c r="DC557" s="13"/>
      <c r="DD557" s="13"/>
    </row>
    <row r="558" spans="1:108" ht="14.25" thickBot="1">
      <c r="A558" s="127">
        <v>2319</v>
      </c>
      <c r="B558" s="127" t="s">
        <v>2524</v>
      </c>
      <c r="C558" s="127">
        <v>2319</v>
      </c>
      <c r="D558" s="128" t="s">
        <v>3494</v>
      </c>
      <c r="E558" s="128" t="s">
        <v>3407</v>
      </c>
      <c r="F558" s="129" t="s">
        <v>77</v>
      </c>
      <c r="G558" s="133" t="s">
        <v>116</v>
      </c>
      <c r="H558" s="134" t="s">
        <v>3792</v>
      </c>
      <c r="I558" s="134" t="s">
        <v>692</v>
      </c>
      <c r="J558" s="132">
        <v>0</v>
      </c>
      <c r="K558" s="132">
        <v>0</v>
      </c>
      <c r="L558" s="132">
        <v>0</v>
      </c>
      <c r="M558" s="132">
        <v>0</v>
      </c>
      <c r="N558" s="132">
        <v>0</v>
      </c>
      <c r="O558" s="132">
        <v>0</v>
      </c>
      <c r="P558" s="132">
        <v>0</v>
      </c>
      <c r="Q558" s="132">
        <v>1</v>
      </c>
      <c r="CX558" s="126"/>
      <c r="CY558" s="126"/>
      <c r="CZ558" s="13"/>
      <c r="DA558" s="13"/>
      <c r="DB558" s="13"/>
      <c r="DC558" s="13"/>
      <c r="DD558" s="13"/>
    </row>
    <row r="559" spans="1:108" ht="14.25" thickBot="1">
      <c r="A559" s="127">
        <v>2321</v>
      </c>
      <c r="B559" s="127" t="s">
        <v>3209</v>
      </c>
      <c r="C559" s="127">
        <v>2321</v>
      </c>
      <c r="D559" s="128" t="s">
        <v>3494</v>
      </c>
      <c r="E559" s="128" t="s">
        <v>3407</v>
      </c>
      <c r="F559" s="129" t="s">
        <v>77</v>
      </c>
      <c r="G559" s="133" t="s">
        <v>116</v>
      </c>
      <c r="H559" s="134" t="s">
        <v>3793</v>
      </c>
      <c r="I559" s="134" t="s">
        <v>693</v>
      </c>
      <c r="J559" s="132">
        <v>0</v>
      </c>
      <c r="K559" s="132">
        <v>0</v>
      </c>
      <c r="L559" s="132">
        <v>0</v>
      </c>
      <c r="M559" s="132">
        <v>0</v>
      </c>
      <c r="N559" s="132">
        <v>0</v>
      </c>
      <c r="O559" s="132">
        <v>0</v>
      </c>
      <c r="P559" s="132">
        <v>0</v>
      </c>
      <c r="Q559" s="132">
        <v>1</v>
      </c>
      <c r="CX559" s="126"/>
      <c r="CY559" s="126"/>
      <c r="CZ559" s="13"/>
      <c r="DA559" s="13"/>
      <c r="DB559" s="13"/>
      <c r="DC559" s="13"/>
      <c r="DD559" s="13"/>
    </row>
    <row r="560" spans="1:108" ht="14.25" thickBot="1">
      <c r="A560" s="127">
        <v>2322</v>
      </c>
      <c r="B560" s="127" t="s">
        <v>2264</v>
      </c>
      <c r="C560" s="127">
        <v>2322</v>
      </c>
      <c r="D560" s="128" t="s">
        <v>3494</v>
      </c>
      <c r="E560" s="128" t="s">
        <v>3407</v>
      </c>
      <c r="F560" s="129" t="s">
        <v>77</v>
      </c>
      <c r="G560" s="133" t="s">
        <v>116</v>
      </c>
      <c r="H560" s="134" t="s">
        <v>3793</v>
      </c>
      <c r="I560" s="134" t="s">
        <v>694</v>
      </c>
      <c r="J560" s="132">
        <v>0</v>
      </c>
      <c r="K560" s="132">
        <v>0</v>
      </c>
      <c r="L560" s="132">
        <v>0</v>
      </c>
      <c r="M560" s="132">
        <v>0</v>
      </c>
      <c r="N560" s="132">
        <v>0</v>
      </c>
      <c r="O560" s="132">
        <v>0</v>
      </c>
      <c r="P560" s="132">
        <v>0</v>
      </c>
      <c r="Q560" s="132">
        <v>1</v>
      </c>
      <c r="CX560" s="126"/>
      <c r="CY560" s="126"/>
      <c r="CZ560" s="13"/>
      <c r="DA560" s="13"/>
      <c r="DB560" s="13"/>
      <c r="DC560" s="13"/>
      <c r="DD560" s="13"/>
    </row>
    <row r="561" spans="1:108" ht="14.25" thickBot="1">
      <c r="A561" s="127">
        <v>2329</v>
      </c>
      <c r="B561" s="127" t="s">
        <v>2525</v>
      </c>
      <c r="C561" s="127">
        <v>2329</v>
      </c>
      <c r="D561" s="128" t="s">
        <v>3494</v>
      </c>
      <c r="E561" s="128" t="s">
        <v>3407</v>
      </c>
      <c r="F561" s="129" t="s">
        <v>77</v>
      </c>
      <c r="G561" s="133" t="s">
        <v>116</v>
      </c>
      <c r="H561" s="134" t="s">
        <v>3793</v>
      </c>
      <c r="I561" s="134" t="s">
        <v>695</v>
      </c>
      <c r="J561" s="132">
        <v>0</v>
      </c>
      <c r="K561" s="132">
        <v>0</v>
      </c>
      <c r="L561" s="132">
        <v>0</v>
      </c>
      <c r="M561" s="132">
        <v>0</v>
      </c>
      <c r="N561" s="132">
        <v>0</v>
      </c>
      <c r="O561" s="132">
        <v>0</v>
      </c>
      <c r="P561" s="132">
        <v>0</v>
      </c>
      <c r="Q561" s="132">
        <v>1</v>
      </c>
      <c r="CX561" s="126"/>
      <c r="CY561" s="126"/>
      <c r="CZ561" s="13"/>
      <c r="DA561" s="13"/>
      <c r="DB561" s="13"/>
      <c r="DC561" s="13"/>
      <c r="DD561" s="13"/>
    </row>
    <row r="562" spans="1:108" ht="14.25" thickBot="1">
      <c r="A562" s="127">
        <v>2331</v>
      </c>
      <c r="B562" s="127" t="s">
        <v>3210</v>
      </c>
      <c r="C562" s="127">
        <v>2331</v>
      </c>
      <c r="D562" s="128" t="s">
        <v>3494</v>
      </c>
      <c r="E562" s="128" t="s">
        <v>3407</v>
      </c>
      <c r="F562" s="129" t="s">
        <v>77</v>
      </c>
      <c r="G562" s="133" t="s">
        <v>116</v>
      </c>
      <c r="H562" s="134" t="s">
        <v>3794</v>
      </c>
      <c r="I562" s="134" t="s">
        <v>696</v>
      </c>
      <c r="J562" s="132">
        <v>0</v>
      </c>
      <c r="K562" s="132">
        <v>0</v>
      </c>
      <c r="L562" s="132">
        <v>0</v>
      </c>
      <c r="M562" s="132">
        <v>0</v>
      </c>
      <c r="N562" s="132">
        <v>0</v>
      </c>
      <c r="O562" s="132">
        <v>0</v>
      </c>
      <c r="P562" s="132">
        <v>0</v>
      </c>
      <c r="Q562" s="132">
        <v>1</v>
      </c>
      <c r="CX562" s="126"/>
      <c r="CY562" s="126"/>
      <c r="CZ562" s="13"/>
      <c r="DA562" s="13"/>
      <c r="DB562" s="13"/>
      <c r="DC562" s="13"/>
      <c r="DD562" s="13"/>
    </row>
    <row r="563" spans="1:108" ht="14.25" thickBot="1">
      <c r="A563" s="127">
        <v>2332</v>
      </c>
      <c r="B563" s="127" t="s">
        <v>4360</v>
      </c>
      <c r="C563" s="127">
        <v>2332</v>
      </c>
      <c r="D563" s="128" t="s">
        <v>3494</v>
      </c>
      <c r="E563" s="128" t="s">
        <v>3407</v>
      </c>
      <c r="F563" s="129" t="s">
        <v>77</v>
      </c>
      <c r="G563" s="133" t="s">
        <v>116</v>
      </c>
      <c r="H563" s="134" t="s">
        <v>3794</v>
      </c>
      <c r="I563" s="134" t="s">
        <v>697</v>
      </c>
      <c r="J563" s="132">
        <v>0</v>
      </c>
      <c r="K563" s="132">
        <v>0</v>
      </c>
      <c r="L563" s="132">
        <v>0</v>
      </c>
      <c r="M563" s="132">
        <v>0</v>
      </c>
      <c r="N563" s="132">
        <v>0</v>
      </c>
      <c r="O563" s="132">
        <v>0</v>
      </c>
      <c r="P563" s="132">
        <v>0</v>
      </c>
      <c r="Q563" s="132">
        <v>1</v>
      </c>
      <c r="CX563" s="126"/>
      <c r="CY563" s="126"/>
      <c r="CZ563" s="13"/>
      <c r="DA563" s="13"/>
      <c r="DB563" s="13"/>
      <c r="DC563" s="13"/>
      <c r="DD563" s="13"/>
    </row>
    <row r="564" spans="1:108" ht="14.25" thickBot="1">
      <c r="A564" s="127">
        <v>2339</v>
      </c>
      <c r="B564" s="127" t="s">
        <v>4361</v>
      </c>
      <c r="C564" s="127">
        <v>2339</v>
      </c>
      <c r="D564" s="128" t="s">
        <v>3494</v>
      </c>
      <c r="E564" s="128" t="s">
        <v>3407</v>
      </c>
      <c r="F564" s="129" t="s">
        <v>77</v>
      </c>
      <c r="G564" s="133" t="s">
        <v>116</v>
      </c>
      <c r="H564" s="134" t="s">
        <v>3794</v>
      </c>
      <c r="I564" s="134" t="s">
        <v>698</v>
      </c>
      <c r="J564" s="132">
        <v>0</v>
      </c>
      <c r="K564" s="132">
        <v>0</v>
      </c>
      <c r="L564" s="132">
        <v>0</v>
      </c>
      <c r="M564" s="132">
        <v>0</v>
      </c>
      <c r="N564" s="132">
        <v>0</v>
      </c>
      <c r="O564" s="132">
        <v>0</v>
      </c>
      <c r="P564" s="132">
        <v>0</v>
      </c>
      <c r="Q564" s="132">
        <v>1</v>
      </c>
      <c r="CX564" s="126"/>
      <c r="CY564" s="126"/>
      <c r="CZ564" s="13"/>
      <c r="DA564" s="13"/>
      <c r="DB564" s="13"/>
      <c r="DC564" s="13"/>
      <c r="DD564" s="13"/>
    </row>
    <row r="565" spans="1:108" ht="14.25" thickBot="1">
      <c r="A565" s="127">
        <v>2341</v>
      </c>
      <c r="B565" s="127" t="s">
        <v>3211</v>
      </c>
      <c r="C565" s="127">
        <v>2341</v>
      </c>
      <c r="D565" s="128" t="s">
        <v>3494</v>
      </c>
      <c r="E565" s="128" t="s">
        <v>3407</v>
      </c>
      <c r="F565" s="129" t="s">
        <v>77</v>
      </c>
      <c r="G565" s="133" t="s">
        <v>116</v>
      </c>
      <c r="H565" s="134" t="s">
        <v>3795</v>
      </c>
      <c r="I565" s="134" t="s">
        <v>699</v>
      </c>
      <c r="J565" s="132">
        <v>0</v>
      </c>
      <c r="K565" s="132">
        <v>0</v>
      </c>
      <c r="L565" s="132">
        <v>0</v>
      </c>
      <c r="M565" s="132">
        <v>0</v>
      </c>
      <c r="N565" s="132">
        <v>0</v>
      </c>
      <c r="O565" s="132">
        <v>0</v>
      </c>
      <c r="P565" s="132">
        <v>0</v>
      </c>
      <c r="Q565" s="132">
        <v>1</v>
      </c>
      <c r="CX565" s="126"/>
      <c r="CY565" s="126"/>
      <c r="CZ565" s="13"/>
      <c r="DA565" s="13"/>
      <c r="DB565" s="13"/>
      <c r="DC565" s="13"/>
      <c r="DD565" s="13"/>
    </row>
    <row r="566" spans="1:108" ht="14.25" thickBot="1">
      <c r="A566" s="127">
        <v>2342</v>
      </c>
      <c r="B566" s="127" t="s">
        <v>2265</v>
      </c>
      <c r="C566" s="127">
        <v>2342</v>
      </c>
      <c r="D566" s="128" t="s">
        <v>3494</v>
      </c>
      <c r="E566" s="128" t="s">
        <v>3407</v>
      </c>
      <c r="F566" s="129" t="s">
        <v>77</v>
      </c>
      <c r="G566" s="133" t="s">
        <v>116</v>
      </c>
      <c r="H566" s="134" t="s">
        <v>3795</v>
      </c>
      <c r="I566" s="134" t="s">
        <v>700</v>
      </c>
      <c r="J566" s="132">
        <v>0</v>
      </c>
      <c r="K566" s="132">
        <v>0</v>
      </c>
      <c r="L566" s="132">
        <v>0</v>
      </c>
      <c r="M566" s="132">
        <v>0</v>
      </c>
      <c r="N566" s="132">
        <v>0</v>
      </c>
      <c r="O566" s="132">
        <v>0</v>
      </c>
      <c r="P566" s="132">
        <v>0</v>
      </c>
      <c r="Q566" s="132">
        <v>1</v>
      </c>
      <c r="CX566" s="126"/>
      <c r="CY566" s="126"/>
      <c r="CZ566" s="13"/>
      <c r="DA566" s="13"/>
      <c r="DB566" s="13"/>
      <c r="DC566" s="13"/>
      <c r="DD566" s="13"/>
    </row>
    <row r="567" spans="1:108" ht="14.25" thickBot="1">
      <c r="A567" s="127">
        <v>2351</v>
      </c>
      <c r="B567" s="127" t="s">
        <v>3212</v>
      </c>
      <c r="C567" s="127">
        <v>2351</v>
      </c>
      <c r="D567" s="128" t="s">
        <v>3494</v>
      </c>
      <c r="E567" s="128" t="s">
        <v>3407</v>
      </c>
      <c r="F567" s="129" t="s">
        <v>77</v>
      </c>
      <c r="G567" s="133" t="s">
        <v>116</v>
      </c>
      <c r="H567" s="134" t="s">
        <v>3796</v>
      </c>
      <c r="I567" s="134" t="s">
        <v>701</v>
      </c>
      <c r="J567" s="132">
        <v>0</v>
      </c>
      <c r="K567" s="132">
        <v>0</v>
      </c>
      <c r="L567" s="132">
        <v>0</v>
      </c>
      <c r="M567" s="132">
        <v>0</v>
      </c>
      <c r="N567" s="132">
        <v>0</v>
      </c>
      <c r="O567" s="132">
        <v>0</v>
      </c>
      <c r="P567" s="132">
        <v>0</v>
      </c>
      <c r="Q567" s="132">
        <v>1</v>
      </c>
      <c r="CX567" s="126"/>
      <c r="CY567" s="126"/>
      <c r="CZ567" s="13"/>
      <c r="DA567" s="13"/>
      <c r="DB567" s="13"/>
      <c r="DC567" s="13"/>
      <c r="DD567" s="13"/>
    </row>
    <row r="568" spans="1:108" ht="14.25" thickBot="1">
      <c r="A568" s="127">
        <v>2352</v>
      </c>
      <c r="B568" s="127" t="s">
        <v>2266</v>
      </c>
      <c r="C568" s="127">
        <v>2352</v>
      </c>
      <c r="D568" s="128" t="s">
        <v>3494</v>
      </c>
      <c r="E568" s="128" t="s">
        <v>3407</v>
      </c>
      <c r="F568" s="129" t="s">
        <v>77</v>
      </c>
      <c r="G568" s="133" t="s">
        <v>116</v>
      </c>
      <c r="H568" s="134" t="s">
        <v>3796</v>
      </c>
      <c r="I568" s="134" t="s">
        <v>702</v>
      </c>
      <c r="J568" s="132">
        <v>0</v>
      </c>
      <c r="K568" s="132">
        <v>0</v>
      </c>
      <c r="L568" s="132">
        <v>0</v>
      </c>
      <c r="M568" s="132">
        <v>0</v>
      </c>
      <c r="N568" s="132">
        <v>0</v>
      </c>
      <c r="O568" s="132">
        <v>0</v>
      </c>
      <c r="P568" s="132">
        <v>0</v>
      </c>
      <c r="Q568" s="132">
        <v>1</v>
      </c>
      <c r="CX568" s="126"/>
      <c r="CY568" s="126"/>
      <c r="CZ568" s="13"/>
      <c r="DA568" s="13"/>
      <c r="DB568" s="13"/>
      <c r="DC568" s="13"/>
      <c r="DD568" s="13"/>
    </row>
    <row r="569" spans="1:108" ht="14.25" thickBot="1">
      <c r="A569" s="127">
        <v>2353</v>
      </c>
      <c r="B569" s="127" t="s">
        <v>2526</v>
      </c>
      <c r="C569" s="127">
        <v>2353</v>
      </c>
      <c r="D569" s="128" t="s">
        <v>3494</v>
      </c>
      <c r="E569" s="128" t="s">
        <v>3407</v>
      </c>
      <c r="F569" s="129" t="s">
        <v>77</v>
      </c>
      <c r="G569" s="133" t="s">
        <v>116</v>
      </c>
      <c r="H569" s="134" t="s">
        <v>3796</v>
      </c>
      <c r="I569" s="134" t="s">
        <v>703</v>
      </c>
      <c r="J569" s="132">
        <v>0</v>
      </c>
      <c r="K569" s="132">
        <v>0</v>
      </c>
      <c r="L569" s="132">
        <v>0</v>
      </c>
      <c r="M569" s="132">
        <v>0</v>
      </c>
      <c r="N569" s="132">
        <v>0</v>
      </c>
      <c r="O569" s="132">
        <v>0</v>
      </c>
      <c r="P569" s="132">
        <v>0</v>
      </c>
      <c r="Q569" s="132">
        <v>1</v>
      </c>
      <c r="CX569" s="126"/>
      <c r="CY569" s="126"/>
      <c r="CZ569" s="13"/>
      <c r="DA569" s="13"/>
      <c r="DB569" s="13"/>
      <c r="DC569" s="13"/>
      <c r="DD569" s="13"/>
    </row>
    <row r="570" spans="1:108" ht="14.25" thickBot="1">
      <c r="A570" s="127">
        <v>2354</v>
      </c>
      <c r="B570" s="127" t="s">
        <v>2686</v>
      </c>
      <c r="C570" s="127">
        <v>2354</v>
      </c>
      <c r="D570" s="128" t="s">
        <v>3494</v>
      </c>
      <c r="E570" s="128" t="s">
        <v>3407</v>
      </c>
      <c r="F570" s="129" t="s">
        <v>77</v>
      </c>
      <c r="G570" s="133" t="s">
        <v>116</v>
      </c>
      <c r="H570" s="134" t="s">
        <v>3796</v>
      </c>
      <c r="I570" s="134" t="s">
        <v>704</v>
      </c>
      <c r="J570" s="132">
        <v>0</v>
      </c>
      <c r="K570" s="132">
        <v>0</v>
      </c>
      <c r="L570" s="132">
        <v>0</v>
      </c>
      <c r="M570" s="132">
        <v>0</v>
      </c>
      <c r="N570" s="132">
        <v>0</v>
      </c>
      <c r="O570" s="132">
        <v>0</v>
      </c>
      <c r="P570" s="132">
        <v>0</v>
      </c>
      <c r="Q570" s="132">
        <v>1</v>
      </c>
      <c r="CX570" s="126"/>
      <c r="CY570" s="126"/>
      <c r="CZ570" s="13"/>
      <c r="DA570" s="13"/>
      <c r="DB570" s="13"/>
      <c r="DC570" s="13"/>
      <c r="DD570" s="13"/>
    </row>
    <row r="571" spans="1:108" ht="14.25" thickBot="1">
      <c r="A571" s="127">
        <v>2355</v>
      </c>
      <c r="B571" s="127" t="s">
        <v>2799</v>
      </c>
      <c r="C571" s="127">
        <v>2355</v>
      </c>
      <c r="D571" s="128" t="s">
        <v>3494</v>
      </c>
      <c r="E571" s="128" t="s">
        <v>3407</v>
      </c>
      <c r="F571" s="129" t="s">
        <v>77</v>
      </c>
      <c r="G571" s="133" t="s">
        <v>116</v>
      </c>
      <c r="H571" s="134" t="s">
        <v>3796</v>
      </c>
      <c r="I571" s="134" t="s">
        <v>705</v>
      </c>
      <c r="J571" s="132">
        <v>0</v>
      </c>
      <c r="K571" s="132">
        <v>0</v>
      </c>
      <c r="L571" s="132">
        <v>0</v>
      </c>
      <c r="M571" s="132">
        <v>0</v>
      </c>
      <c r="N571" s="132">
        <v>0</v>
      </c>
      <c r="O571" s="132">
        <v>0</v>
      </c>
      <c r="P571" s="132">
        <v>0</v>
      </c>
      <c r="Q571" s="132">
        <v>1</v>
      </c>
      <c r="CX571" s="126"/>
      <c r="CY571" s="126"/>
      <c r="CZ571" s="13"/>
      <c r="DA571" s="13"/>
      <c r="DB571" s="13"/>
      <c r="DC571" s="13"/>
      <c r="DD571" s="13"/>
    </row>
    <row r="572" spans="1:108" ht="14.25" thickBot="1">
      <c r="A572" s="127">
        <v>2391</v>
      </c>
      <c r="B572" s="127" t="s">
        <v>3213</v>
      </c>
      <c r="C572" s="127">
        <v>2391</v>
      </c>
      <c r="D572" s="128" t="s">
        <v>3494</v>
      </c>
      <c r="E572" s="128" t="s">
        <v>3407</v>
      </c>
      <c r="F572" s="129" t="s">
        <v>77</v>
      </c>
      <c r="G572" s="133" t="s">
        <v>116</v>
      </c>
      <c r="H572" s="134" t="s">
        <v>3797</v>
      </c>
      <c r="I572" s="134" t="s">
        <v>706</v>
      </c>
      <c r="J572" s="132">
        <v>0</v>
      </c>
      <c r="K572" s="132">
        <v>0</v>
      </c>
      <c r="L572" s="132">
        <v>0</v>
      </c>
      <c r="M572" s="132">
        <v>0</v>
      </c>
      <c r="N572" s="132">
        <v>0</v>
      </c>
      <c r="O572" s="132">
        <v>0</v>
      </c>
      <c r="P572" s="132">
        <v>0</v>
      </c>
      <c r="Q572" s="132">
        <v>1</v>
      </c>
      <c r="CX572" s="126"/>
      <c r="CY572" s="126"/>
      <c r="CZ572" s="13"/>
      <c r="DA572" s="13"/>
      <c r="DB572" s="13"/>
      <c r="DC572" s="13"/>
      <c r="DD572" s="13"/>
    </row>
    <row r="573" spans="1:108" ht="14.25" thickBot="1">
      <c r="A573" s="127">
        <v>2399</v>
      </c>
      <c r="B573" s="127" t="s">
        <v>2267</v>
      </c>
      <c r="C573" s="127">
        <v>2399</v>
      </c>
      <c r="D573" s="128" t="s">
        <v>3494</v>
      </c>
      <c r="E573" s="128" t="s">
        <v>3407</v>
      </c>
      <c r="F573" s="129" t="s">
        <v>77</v>
      </c>
      <c r="G573" s="133" t="s">
        <v>116</v>
      </c>
      <c r="H573" s="134" t="s">
        <v>3797</v>
      </c>
      <c r="I573" s="134" t="s">
        <v>707</v>
      </c>
      <c r="J573" s="132">
        <v>0</v>
      </c>
      <c r="K573" s="132">
        <v>0</v>
      </c>
      <c r="L573" s="132">
        <v>0</v>
      </c>
      <c r="M573" s="132">
        <v>0</v>
      </c>
      <c r="N573" s="132">
        <v>0</v>
      </c>
      <c r="O573" s="132">
        <v>0</v>
      </c>
      <c r="P573" s="132">
        <v>0</v>
      </c>
      <c r="Q573" s="132">
        <v>1</v>
      </c>
      <c r="CX573" s="126"/>
      <c r="CY573" s="126"/>
      <c r="CZ573" s="13"/>
      <c r="DA573" s="13"/>
      <c r="DB573" s="13"/>
      <c r="DC573" s="13"/>
      <c r="DD573" s="13"/>
    </row>
    <row r="574" spans="1:108" ht="14.25" thickBot="1">
      <c r="A574" s="127">
        <v>2400</v>
      </c>
      <c r="B574" s="127" t="s">
        <v>4444</v>
      </c>
      <c r="C574" s="127">
        <v>2400</v>
      </c>
      <c r="D574" s="128" t="s">
        <v>3494</v>
      </c>
      <c r="E574" s="128" t="s">
        <v>3407</v>
      </c>
      <c r="F574" s="129" t="s">
        <v>77</v>
      </c>
      <c r="G574" s="133" t="s">
        <v>117</v>
      </c>
      <c r="H574" s="134" t="s">
        <v>3798</v>
      </c>
      <c r="I574" s="134" t="s">
        <v>708</v>
      </c>
      <c r="J574" s="132">
        <v>1</v>
      </c>
      <c r="K574" s="132">
        <v>1</v>
      </c>
      <c r="L574" s="132">
        <v>0</v>
      </c>
      <c r="M574" s="132">
        <v>0</v>
      </c>
      <c r="N574" s="132">
        <v>0</v>
      </c>
      <c r="O574" s="132">
        <v>0</v>
      </c>
      <c r="P574" s="132">
        <v>0</v>
      </c>
      <c r="Q574" s="132">
        <v>1</v>
      </c>
      <c r="CX574" s="126"/>
      <c r="CY574" s="126"/>
      <c r="CZ574" s="13"/>
      <c r="DA574" s="13"/>
      <c r="DB574" s="13"/>
      <c r="DC574" s="13"/>
      <c r="DD574" s="13"/>
    </row>
    <row r="575" spans="1:108" ht="14.25" thickBot="1">
      <c r="A575" s="127">
        <v>2409</v>
      </c>
      <c r="B575" s="127" t="s">
        <v>4445</v>
      </c>
      <c r="C575" s="127">
        <v>2409</v>
      </c>
      <c r="D575" s="128" t="s">
        <v>3494</v>
      </c>
      <c r="E575" s="128" t="s">
        <v>3407</v>
      </c>
      <c r="F575" s="129" t="s">
        <v>77</v>
      </c>
      <c r="G575" s="133" t="s">
        <v>117</v>
      </c>
      <c r="H575" s="134" t="s">
        <v>3798</v>
      </c>
      <c r="I575" s="134" t="s">
        <v>709</v>
      </c>
      <c r="J575" s="132">
        <v>1</v>
      </c>
      <c r="K575" s="132">
        <v>1</v>
      </c>
      <c r="L575" s="132">
        <v>0</v>
      </c>
      <c r="M575" s="132">
        <v>0</v>
      </c>
      <c r="N575" s="132">
        <v>0</v>
      </c>
      <c r="O575" s="132">
        <v>0</v>
      </c>
      <c r="P575" s="132">
        <v>0</v>
      </c>
      <c r="Q575" s="132">
        <v>1</v>
      </c>
      <c r="CX575" s="126"/>
      <c r="CY575" s="126"/>
      <c r="CZ575" s="13"/>
      <c r="DA575" s="13"/>
      <c r="DB575" s="13"/>
      <c r="DC575" s="13"/>
      <c r="DD575" s="13"/>
    </row>
    <row r="576" spans="1:108" ht="14.25" thickBot="1">
      <c r="A576" s="127">
        <v>2411</v>
      </c>
      <c r="B576" s="127" t="s">
        <v>1771</v>
      </c>
      <c r="C576" s="127">
        <v>2411</v>
      </c>
      <c r="D576" s="128" t="s">
        <v>3494</v>
      </c>
      <c r="E576" s="128" t="s">
        <v>3407</v>
      </c>
      <c r="F576" s="129" t="s">
        <v>77</v>
      </c>
      <c r="G576" s="133" t="s">
        <v>117</v>
      </c>
      <c r="H576" s="134" t="s">
        <v>3799</v>
      </c>
      <c r="I576" s="134" t="s">
        <v>710</v>
      </c>
      <c r="J576" s="132">
        <v>1</v>
      </c>
      <c r="K576" s="132">
        <v>1</v>
      </c>
      <c r="L576" s="132">
        <v>0</v>
      </c>
      <c r="M576" s="132">
        <v>0</v>
      </c>
      <c r="N576" s="132">
        <v>0</v>
      </c>
      <c r="O576" s="132">
        <v>0</v>
      </c>
      <c r="P576" s="132">
        <v>0</v>
      </c>
      <c r="Q576" s="132">
        <v>1</v>
      </c>
      <c r="CX576" s="126"/>
      <c r="CY576" s="126"/>
      <c r="CZ576" s="13"/>
      <c r="DA576" s="13"/>
      <c r="DB576" s="13"/>
      <c r="DC576" s="13"/>
      <c r="DD576" s="13"/>
    </row>
    <row r="577" spans="1:108" ht="14.25" thickBot="1">
      <c r="A577" s="127">
        <v>2421</v>
      </c>
      <c r="B577" s="127" t="s">
        <v>3214</v>
      </c>
      <c r="C577" s="127">
        <v>2421</v>
      </c>
      <c r="D577" s="128" t="s">
        <v>3494</v>
      </c>
      <c r="E577" s="128" t="s">
        <v>3407</v>
      </c>
      <c r="F577" s="129" t="s">
        <v>77</v>
      </c>
      <c r="G577" s="133" t="s">
        <v>117</v>
      </c>
      <c r="H577" s="134" t="s">
        <v>3800</v>
      </c>
      <c r="I577" s="134" t="s">
        <v>711</v>
      </c>
      <c r="J577" s="132">
        <v>1</v>
      </c>
      <c r="K577" s="132">
        <v>1</v>
      </c>
      <c r="L577" s="132">
        <v>0</v>
      </c>
      <c r="M577" s="132">
        <v>0</v>
      </c>
      <c r="N577" s="132">
        <v>0</v>
      </c>
      <c r="O577" s="132">
        <v>0</v>
      </c>
      <c r="P577" s="132">
        <v>0</v>
      </c>
      <c r="Q577" s="132">
        <v>1</v>
      </c>
      <c r="CX577" s="126"/>
      <c r="CY577" s="126"/>
      <c r="CZ577" s="13"/>
      <c r="DA577" s="13"/>
      <c r="DB577" s="13"/>
      <c r="DC577" s="13"/>
      <c r="DD577" s="13"/>
    </row>
    <row r="578" spans="1:108" ht="14.25" thickBot="1">
      <c r="A578" s="127">
        <v>2422</v>
      </c>
      <c r="B578" s="127" t="s">
        <v>2268</v>
      </c>
      <c r="C578" s="127">
        <v>2422</v>
      </c>
      <c r="D578" s="128" t="s">
        <v>3494</v>
      </c>
      <c r="E578" s="128" t="s">
        <v>3407</v>
      </c>
      <c r="F578" s="129" t="s">
        <v>77</v>
      </c>
      <c r="G578" s="130" t="s">
        <v>117</v>
      </c>
      <c r="H578" s="131" t="s">
        <v>3800</v>
      </c>
      <c r="I578" s="131" t="s">
        <v>712</v>
      </c>
      <c r="J578" s="132">
        <v>1</v>
      </c>
      <c r="K578" s="132">
        <v>1</v>
      </c>
      <c r="L578" s="132">
        <v>0</v>
      </c>
      <c r="M578" s="132">
        <v>0</v>
      </c>
      <c r="N578" s="132">
        <v>0</v>
      </c>
      <c r="O578" s="132">
        <v>0</v>
      </c>
      <c r="P578" s="132">
        <v>0</v>
      </c>
      <c r="Q578" s="132">
        <v>1</v>
      </c>
      <c r="CX578" s="126"/>
      <c r="CY578" s="126"/>
      <c r="CZ578" s="13"/>
      <c r="DA578" s="13"/>
      <c r="DB578" s="13"/>
      <c r="DC578" s="13"/>
      <c r="DD578" s="13"/>
    </row>
    <row r="579" spans="1:108" ht="14.25" thickBot="1">
      <c r="A579" s="127">
        <v>2423</v>
      </c>
      <c r="B579" s="127" t="s">
        <v>4362</v>
      </c>
      <c r="C579" s="127">
        <v>2423</v>
      </c>
      <c r="D579" s="128" t="s">
        <v>3494</v>
      </c>
      <c r="E579" s="128" t="s">
        <v>3407</v>
      </c>
      <c r="F579" s="129" t="s">
        <v>77</v>
      </c>
      <c r="G579" s="133" t="s">
        <v>117</v>
      </c>
      <c r="H579" s="134" t="s">
        <v>3800</v>
      </c>
      <c r="I579" s="134" t="s">
        <v>713</v>
      </c>
      <c r="J579" s="132">
        <v>1</v>
      </c>
      <c r="K579" s="132">
        <v>1</v>
      </c>
      <c r="L579" s="132">
        <v>0</v>
      </c>
      <c r="M579" s="132">
        <v>0</v>
      </c>
      <c r="N579" s="132">
        <v>0</v>
      </c>
      <c r="O579" s="132">
        <v>0</v>
      </c>
      <c r="P579" s="132">
        <v>0</v>
      </c>
      <c r="Q579" s="132">
        <v>1</v>
      </c>
      <c r="CX579" s="126"/>
      <c r="CY579" s="126"/>
      <c r="CZ579" s="13"/>
      <c r="DA579" s="13"/>
      <c r="DB579" s="13"/>
      <c r="DC579" s="13"/>
      <c r="DD579" s="13"/>
    </row>
    <row r="580" spans="1:108" ht="14.25" thickBot="1">
      <c r="A580" s="127">
        <v>2424</v>
      </c>
      <c r="B580" s="127" t="s">
        <v>2687</v>
      </c>
      <c r="C580" s="127">
        <v>2424</v>
      </c>
      <c r="D580" s="128" t="s">
        <v>3494</v>
      </c>
      <c r="E580" s="128" t="s">
        <v>3407</v>
      </c>
      <c r="F580" s="129" t="s">
        <v>77</v>
      </c>
      <c r="G580" s="133" t="s">
        <v>117</v>
      </c>
      <c r="H580" s="134" t="s">
        <v>3800</v>
      </c>
      <c r="I580" s="134" t="s">
        <v>714</v>
      </c>
      <c r="J580" s="132">
        <v>1</v>
      </c>
      <c r="K580" s="132">
        <v>1</v>
      </c>
      <c r="L580" s="132">
        <v>0</v>
      </c>
      <c r="M580" s="132">
        <v>0</v>
      </c>
      <c r="N580" s="132">
        <v>0</v>
      </c>
      <c r="O580" s="132">
        <v>0</v>
      </c>
      <c r="P580" s="132">
        <v>0</v>
      </c>
      <c r="Q580" s="132">
        <v>1</v>
      </c>
      <c r="CX580" s="126"/>
      <c r="CY580" s="126"/>
      <c r="CZ580" s="13"/>
      <c r="DA580" s="13"/>
      <c r="DB580" s="13"/>
      <c r="DC580" s="13"/>
      <c r="DD580" s="13"/>
    </row>
    <row r="581" spans="1:108" ht="14.25" thickBot="1">
      <c r="A581" s="127">
        <v>2425</v>
      </c>
      <c r="B581" s="127" t="s">
        <v>2800</v>
      </c>
      <c r="C581" s="127">
        <v>2425</v>
      </c>
      <c r="D581" s="128" t="s">
        <v>3494</v>
      </c>
      <c r="E581" s="128" t="s">
        <v>3407</v>
      </c>
      <c r="F581" s="129" t="s">
        <v>77</v>
      </c>
      <c r="G581" s="133" t="s">
        <v>117</v>
      </c>
      <c r="H581" s="134" t="s">
        <v>3800</v>
      </c>
      <c r="I581" s="134" t="s">
        <v>715</v>
      </c>
      <c r="J581" s="132">
        <v>1</v>
      </c>
      <c r="K581" s="132">
        <v>1</v>
      </c>
      <c r="L581" s="132">
        <v>0</v>
      </c>
      <c r="M581" s="132">
        <v>0</v>
      </c>
      <c r="N581" s="132">
        <v>0</v>
      </c>
      <c r="O581" s="132">
        <v>0</v>
      </c>
      <c r="P581" s="132">
        <v>0</v>
      </c>
      <c r="Q581" s="132">
        <v>1</v>
      </c>
      <c r="CX581" s="126"/>
      <c r="CY581" s="126"/>
      <c r="CZ581" s="13"/>
      <c r="DA581" s="13"/>
      <c r="DB581" s="13"/>
      <c r="DC581" s="13"/>
      <c r="DD581" s="13"/>
    </row>
    <row r="582" spans="1:108" ht="14.25" thickBot="1">
      <c r="A582" s="127">
        <v>2426</v>
      </c>
      <c r="B582" s="127" t="s">
        <v>2866</v>
      </c>
      <c r="C582" s="127">
        <v>2426</v>
      </c>
      <c r="D582" s="128" t="s">
        <v>3494</v>
      </c>
      <c r="E582" s="128" t="s">
        <v>3407</v>
      </c>
      <c r="F582" s="129" t="s">
        <v>77</v>
      </c>
      <c r="G582" s="133" t="s">
        <v>117</v>
      </c>
      <c r="H582" s="134" t="s">
        <v>3800</v>
      </c>
      <c r="I582" s="134" t="s">
        <v>716</v>
      </c>
      <c r="J582" s="132">
        <v>1</v>
      </c>
      <c r="K582" s="132">
        <v>1</v>
      </c>
      <c r="L582" s="132">
        <v>0</v>
      </c>
      <c r="M582" s="132">
        <v>0</v>
      </c>
      <c r="N582" s="132">
        <v>0</v>
      </c>
      <c r="O582" s="132">
        <v>0</v>
      </c>
      <c r="P582" s="132">
        <v>0</v>
      </c>
      <c r="Q582" s="132">
        <v>1</v>
      </c>
      <c r="CX582" s="126"/>
      <c r="CY582" s="126"/>
      <c r="CZ582" s="13"/>
      <c r="DA582" s="13"/>
      <c r="DB582" s="13"/>
      <c r="DC582" s="13"/>
      <c r="DD582" s="13"/>
    </row>
    <row r="583" spans="1:108" ht="14.25" thickBot="1">
      <c r="A583" s="127">
        <v>2429</v>
      </c>
      <c r="B583" s="127" t="s">
        <v>2913</v>
      </c>
      <c r="C583" s="127">
        <v>2429</v>
      </c>
      <c r="D583" s="128" t="s">
        <v>3494</v>
      </c>
      <c r="E583" s="128" t="s">
        <v>3407</v>
      </c>
      <c r="F583" s="129" t="s">
        <v>77</v>
      </c>
      <c r="G583" s="133" t="s">
        <v>117</v>
      </c>
      <c r="H583" s="134" t="s">
        <v>3800</v>
      </c>
      <c r="I583" s="134" t="s">
        <v>717</v>
      </c>
      <c r="J583" s="132">
        <v>1</v>
      </c>
      <c r="K583" s="132">
        <v>1</v>
      </c>
      <c r="L583" s="132">
        <v>0</v>
      </c>
      <c r="M583" s="132">
        <v>0</v>
      </c>
      <c r="N583" s="132">
        <v>0</v>
      </c>
      <c r="O583" s="132">
        <v>0</v>
      </c>
      <c r="P583" s="132">
        <v>0</v>
      </c>
      <c r="Q583" s="132">
        <v>1</v>
      </c>
      <c r="CX583" s="126"/>
      <c r="CY583" s="126"/>
      <c r="CZ583" s="13"/>
      <c r="DA583" s="13"/>
      <c r="DB583" s="13"/>
      <c r="DC583" s="13"/>
      <c r="DD583" s="13"/>
    </row>
    <row r="584" spans="1:108" ht="14.25" thickBot="1">
      <c r="A584" s="127">
        <v>2431</v>
      </c>
      <c r="B584" s="127" t="s">
        <v>4363</v>
      </c>
      <c r="C584" s="127">
        <v>2431</v>
      </c>
      <c r="D584" s="128" t="s">
        <v>3494</v>
      </c>
      <c r="E584" s="128" t="s">
        <v>3407</v>
      </c>
      <c r="F584" s="129" t="s">
        <v>77</v>
      </c>
      <c r="G584" s="133" t="s">
        <v>117</v>
      </c>
      <c r="H584" s="134" t="s">
        <v>3801</v>
      </c>
      <c r="I584" s="134" t="s">
        <v>718</v>
      </c>
      <c r="J584" s="132">
        <v>1</v>
      </c>
      <c r="K584" s="132">
        <v>1</v>
      </c>
      <c r="L584" s="132">
        <v>0</v>
      </c>
      <c r="M584" s="132">
        <v>0</v>
      </c>
      <c r="N584" s="132">
        <v>0</v>
      </c>
      <c r="O584" s="132">
        <v>0</v>
      </c>
      <c r="P584" s="132">
        <v>0</v>
      </c>
      <c r="Q584" s="132">
        <v>1</v>
      </c>
      <c r="CX584" s="126"/>
      <c r="CY584" s="126"/>
      <c r="CZ584" s="13"/>
      <c r="DA584" s="13"/>
      <c r="DB584" s="13"/>
      <c r="DC584" s="13"/>
      <c r="DD584" s="13"/>
    </row>
    <row r="585" spans="1:108" ht="14.25" thickBot="1">
      <c r="A585" s="127">
        <v>2432</v>
      </c>
      <c r="B585" s="127" t="s">
        <v>2269</v>
      </c>
      <c r="C585" s="127">
        <v>2432</v>
      </c>
      <c r="D585" s="128" t="s">
        <v>3494</v>
      </c>
      <c r="E585" s="128" t="s">
        <v>3407</v>
      </c>
      <c r="F585" s="129" t="s">
        <v>77</v>
      </c>
      <c r="G585" s="133" t="s">
        <v>117</v>
      </c>
      <c r="H585" s="134" t="s">
        <v>3801</v>
      </c>
      <c r="I585" s="134" t="s">
        <v>719</v>
      </c>
      <c r="J585" s="132">
        <v>1</v>
      </c>
      <c r="K585" s="132">
        <v>1</v>
      </c>
      <c r="L585" s="132">
        <v>0</v>
      </c>
      <c r="M585" s="132">
        <v>0</v>
      </c>
      <c r="N585" s="132">
        <v>0</v>
      </c>
      <c r="O585" s="132">
        <v>0</v>
      </c>
      <c r="P585" s="132">
        <v>0</v>
      </c>
      <c r="Q585" s="132">
        <v>1</v>
      </c>
      <c r="CX585" s="126"/>
      <c r="CY585" s="126"/>
      <c r="CZ585" s="13"/>
      <c r="DA585" s="13"/>
      <c r="DB585" s="13"/>
      <c r="DC585" s="13"/>
      <c r="DD585" s="13"/>
    </row>
    <row r="586" spans="1:108" ht="14.25" thickBot="1">
      <c r="A586" s="127">
        <v>2433</v>
      </c>
      <c r="B586" s="127" t="s">
        <v>2527</v>
      </c>
      <c r="C586" s="127">
        <v>2433</v>
      </c>
      <c r="D586" s="128" t="s">
        <v>3494</v>
      </c>
      <c r="E586" s="128" t="s">
        <v>3407</v>
      </c>
      <c r="F586" s="129" t="s">
        <v>77</v>
      </c>
      <c r="G586" s="133" t="s">
        <v>117</v>
      </c>
      <c r="H586" s="134" t="s">
        <v>3801</v>
      </c>
      <c r="I586" s="134" t="s">
        <v>720</v>
      </c>
      <c r="J586" s="132">
        <v>1</v>
      </c>
      <c r="K586" s="132">
        <v>1</v>
      </c>
      <c r="L586" s="132">
        <v>0</v>
      </c>
      <c r="M586" s="132">
        <v>0</v>
      </c>
      <c r="N586" s="132">
        <v>0</v>
      </c>
      <c r="O586" s="132">
        <v>0</v>
      </c>
      <c r="P586" s="132">
        <v>0</v>
      </c>
      <c r="Q586" s="132">
        <v>1</v>
      </c>
      <c r="CX586" s="126"/>
      <c r="CY586" s="126"/>
      <c r="CZ586" s="13"/>
      <c r="DA586" s="13"/>
      <c r="DB586" s="13"/>
      <c r="DC586" s="13"/>
      <c r="DD586" s="13"/>
    </row>
    <row r="587" spans="1:108" ht="14.25" thickBot="1">
      <c r="A587" s="127">
        <v>2439</v>
      </c>
      <c r="B587" s="127" t="s">
        <v>4364</v>
      </c>
      <c r="C587" s="127">
        <v>2439</v>
      </c>
      <c r="D587" s="128" t="s">
        <v>3494</v>
      </c>
      <c r="E587" s="128" t="s">
        <v>3407</v>
      </c>
      <c r="F587" s="129" t="s">
        <v>77</v>
      </c>
      <c r="G587" s="133" t="s">
        <v>117</v>
      </c>
      <c r="H587" s="134" t="s">
        <v>3801</v>
      </c>
      <c r="I587" s="134" t="s">
        <v>721</v>
      </c>
      <c r="J587" s="132">
        <v>1</v>
      </c>
      <c r="K587" s="132">
        <v>1</v>
      </c>
      <c r="L587" s="132">
        <v>0</v>
      </c>
      <c r="M587" s="132">
        <v>0</v>
      </c>
      <c r="N587" s="132">
        <v>0</v>
      </c>
      <c r="O587" s="132">
        <v>0</v>
      </c>
      <c r="P587" s="132">
        <v>0</v>
      </c>
      <c r="Q587" s="132">
        <v>1</v>
      </c>
      <c r="CX587" s="126"/>
      <c r="CY587" s="126"/>
      <c r="CZ587" s="13"/>
      <c r="DA587" s="13"/>
      <c r="DB587" s="13"/>
      <c r="DC587" s="13"/>
      <c r="DD587" s="13"/>
    </row>
    <row r="588" spans="1:108" ht="14.25" thickBot="1">
      <c r="A588" s="127">
        <v>2441</v>
      </c>
      <c r="B588" s="127" t="s">
        <v>3215</v>
      </c>
      <c r="C588" s="127">
        <v>2441</v>
      </c>
      <c r="D588" s="128" t="s">
        <v>3494</v>
      </c>
      <c r="E588" s="128" t="s">
        <v>3407</v>
      </c>
      <c r="F588" s="129" t="s">
        <v>77</v>
      </c>
      <c r="G588" s="133" t="s">
        <v>117</v>
      </c>
      <c r="H588" s="134" t="s">
        <v>3802</v>
      </c>
      <c r="I588" s="134" t="s">
        <v>722</v>
      </c>
      <c r="J588" s="132">
        <v>1</v>
      </c>
      <c r="K588" s="132">
        <v>1</v>
      </c>
      <c r="L588" s="132">
        <v>0</v>
      </c>
      <c r="M588" s="132">
        <v>0</v>
      </c>
      <c r="N588" s="132">
        <v>0</v>
      </c>
      <c r="O588" s="132">
        <v>0</v>
      </c>
      <c r="P588" s="132">
        <v>0</v>
      </c>
      <c r="Q588" s="132">
        <v>1</v>
      </c>
      <c r="CX588" s="126"/>
      <c r="CY588" s="126"/>
      <c r="CZ588" s="13"/>
      <c r="DA588" s="13"/>
      <c r="DB588" s="13"/>
      <c r="DC588" s="13"/>
      <c r="DD588" s="13"/>
    </row>
    <row r="589" spans="1:108" ht="14.25" thickBot="1">
      <c r="A589" s="127">
        <v>2442</v>
      </c>
      <c r="B589" s="127" t="s">
        <v>2270</v>
      </c>
      <c r="C589" s="127">
        <v>2442</v>
      </c>
      <c r="D589" s="128" t="s">
        <v>3494</v>
      </c>
      <c r="E589" s="128" t="s">
        <v>3407</v>
      </c>
      <c r="F589" s="129" t="s">
        <v>77</v>
      </c>
      <c r="G589" s="133" t="s">
        <v>117</v>
      </c>
      <c r="H589" s="134" t="s">
        <v>3802</v>
      </c>
      <c r="I589" s="134" t="s">
        <v>723</v>
      </c>
      <c r="J589" s="132">
        <v>1</v>
      </c>
      <c r="K589" s="132">
        <v>1</v>
      </c>
      <c r="L589" s="132">
        <v>0</v>
      </c>
      <c r="M589" s="132">
        <v>0</v>
      </c>
      <c r="N589" s="132">
        <v>0</v>
      </c>
      <c r="O589" s="132">
        <v>0</v>
      </c>
      <c r="P589" s="132">
        <v>0</v>
      </c>
      <c r="Q589" s="132">
        <v>1</v>
      </c>
      <c r="CX589" s="126"/>
      <c r="CY589" s="126"/>
      <c r="CZ589" s="13"/>
      <c r="DA589" s="13"/>
      <c r="DB589" s="13"/>
      <c r="DC589" s="13"/>
      <c r="DD589" s="13"/>
    </row>
    <row r="590" spans="1:108" ht="14.25" thickBot="1">
      <c r="A590" s="127">
        <v>2443</v>
      </c>
      <c r="B590" s="127" t="s">
        <v>2528</v>
      </c>
      <c r="C590" s="127">
        <v>2443</v>
      </c>
      <c r="D590" s="128" t="s">
        <v>3494</v>
      </c>
      <c r="E590" s="128" t="s">
        <v>3407</v>
      </c>
      <c r="F590" s="129" t="s">
        <v>77</v>
      </c>
      <c r="G590" s="133" t="s">
        <v>117</v>
      </c>
      <c r="H590" s="134" t="s">
        <v>3802</v>
      </c>
      <c r="I590" s="134" t="s">
        <v>724</v>
      </c>
      <c r="J590" s="132">
        <v>1</v>
      </c>
      <c r="K590" s="132">
        <v>1</v>
      </c>
      <c r="L590" s="132">
        <v>0</v>
      </c>
      <c r="M590" s="132">
        <v>0</v>
      </c>
      <c r="N590" s="132">
        <v>0</v>
      </c>
      <c r="O590" s="132">
        <v>0</v>
      </c>
      <c r="P590" s="132">
        <v>0</v>
      </c>
      <c r="Q590" s="132">
        <v>1</v>
      </c>
      <c r="CX590" s="126"/>
      <c r="CY590" s="126"/>
      <c r="CZ590" s="13"/>
      <c r="DA590" s="13"/>
      <c r="DB590" s="13"/>
      <c r="DC590" s="13"/>
      <c r="DD590" s="13"/>
    </row>
    <row r="591" spans="1:108" ht="14.25" thickBot="1">
      <c r="A591" s="127">
        <v>2444</v>
      </c>
      <c r="B591" s="127" t="s">
        <v>2688</v>
      </c>
      <c r="C591" s="127">
        <v>2444</v>
      </c>
      <c r="D591" s="128" t="s">
        <v>3494</v>
      </c>
      <c r="E591" s="128" t="s">
        <v>3407</v>
      </c>
      <c r="F591" s="129" t="s">
        <v>77</v>
      </c>
      <c r="G591" s="133" t="s">
        <v>117</v>
      </c>
      <c r="H591" s="134" t="s">
        <v>3802</v>
      </c>
      <c r="I591" s="134" t="s">
        <v>725</v>
      </c>
      <c r="J591" s="132">
        <v>1</v>
      </c>
      <c r="K591" s="132">
        <v>1</v>
      </c>
      <c r="L591" s="132">
        <v>0</v>
      </c>
      <c r="M591" s="132">
        <v>0</v>
      </c>
      <c r="N591" s="132">
        <v>0</v>
      </c>
      <c r="O591" s="132">
        <v>0</v>
      </c>
      <c r="P591" s="132">
        <v>0</v>
      </c>
      <c r="Q591" s="132">
        <v>1</v>
      </c>
      <c r="CX591" s="126"/>
      <c r="CY591" s="126"/>
      <c r="CZ591" s="13"/>
      <c r="DA591" s="13"/>
      <c r="DB591" s="13"/>
      <c r="DC591" s="13"/>
      <c r="DD591" s="13"/>
    </row>
    <row r="592" spans="1:108" ht="14.25" thickBot="1">
      <c r="A592" s="127">
        <v>2445</v>
      </c>
      <c r="B592" s="127" t="s">
        <v>4365</v>
      </c>
      <c r="C592" s="127">
        <v>2445</v>
      </c>
      <c r="D592" s="128" t="s">
        <v>3494</v>
      </c>
      <c r="E592" s="128" t="s">
        <v>3407</v>
      </c>
      <c r="F592" s="129" t="s">
        <v>77</v>
      </c>
      <c r="G592" s="133" t="s">
        <v>117</v>
      </c>
      <c r="H592" s="134" t="s">
        <v>3802</v>
      </c>
      <c r="I592" s="134" t="s">
        <v>726</v>
      </c>
      <c r="J592" s="132">
        <v>1</v>
      </c>
      <c r="K592" s="132">
        <v>1</v>
      </c>
      <c r="L592" s="132">
        <v>0</v>
      </c>
      <c r="M592" s="132">
        <v>0</v>
      </c>
      <c r="N592" s="132">
        <v>0</v>
      </c>
      <c r="O592" s="132">
        <v>0</v>
      </c>
      <c r="P592" s="132">
        <v>0</v>
      </c>
      <c r="Q592" s="132">
        <v>1</v>
      </c>
      <c r="CX592" s="126"/>
      <c r="CY592" s="126"/>
      <c r="CZ592" s="13"/>
      <c r="DA592" s="13"/>
      <c r="DB592" s="13"/>
      <c r="DC592" s="13"/>
      <c r="DD592" s="13"/>
    </row>
    <row r="593" spans="1:108" ht="14.25" thickBot="1">
      <c r="A593" s="127">
        <v>2446</v>
      </c>
      <c r="B593" s="127" t="s">
        <v>2867</v>
      </c>
      <c r="C593" s="127">
        <v>2446</v>
      </c>
      <c r="D593" s="128" t="s">
        <v>3494</v>
      </c>
      <c r="E593" s="128" t="s">
        <v>3407</v>
      </c>
      <c r="F593" s="129" t="s">
        <v>77</v>
      </c>
      <c r="G593" s="133" t="s">
        <v>117</v>
      </c>
      <c r="H593" s="134" t="s">
        <v>3802</v>
      </c>
      <c r="I593" s="134" t="s">
        <v>727</v>
      </c>
      <c r="J593" s="132">
        <v>1</v>
      </c>
      <c r="K593" s="132">
        <v>1</v>
      </c>
      <c r="L593" s="132">
        <v>0</v>
      </c>
      <c r="M593" s="132">
        <v>0</v>
      </c>
      <c r="N593" s="132">
        <v>0</v>
      </c>
      <c r="O593" s="132">
        <v>0</v>
      </c>
      <c r="P593" s="132">
        <v>0</v>
      </c>
      <c r="Q593" s="132">
        <v>1</v>
      </c>
      <c r="CX593" s="126"/>
      <c r="CY593" s="126"/>
      <c r="CZ593" s="13"/>
      <c r="DA593" s="13"/>
      <c r="DB593" s="13"/>
      <c r="DC593" s="13"/>
      <c r="DD593" s="13"/>
    </row>
    <row r="594" spans="1:108" ht="14.25" thickBot="1">
      <c r="A594" s="127">
        <v>2451</v>
      </c>
      <c r="B594" s="127" t="s">
        <v>3216</v>
      </c>
      <c r="C594" s="127">
        <v>2451</v>
      </c>
      <c r="D594" s="128" t="s">
        <v>3494</v>
      </c>
      <c r="E594" s="128" t="s">
        <v>3407</v>
      </c>
      <c r="F594" s="129" t="s">
        <v>77</v>
      </c>
      <c r="G594" s="130" t="s">
        <v>117</v>
      </c>
      <c r="H594" s="131" t="s">
        <v>3803</v>
      </c>
      <c r="I594" s="131" t="s">
        <v>728</v>
      </c>
      <c r="J594" s="132">
        <v>1</v>
      </c>
      <c r="K594" s="132">
        <v>1</v>
      </c>
      <c r="L594" s="132">
        <v>0</v>
      </c>
      <c r="M594" s="132">
        <v>0</v>
      </c>
      <c r="N594" s="132">
        <v>0</v>
      </c>
      <c r="O594" s="132">
        <v>0</v>
      </c>
      <c r="P594" s="132">
        <v>0</v>
      </c>
      <c r="Q594" s="132">
        <v>1</v>
      </c>
      <c r="CX594" s="126"/>
      <c r="CY594" s="126"/>
      <c r="CZ594" s="13"/>
      <c r="DA594" s="13"/>
      <c r="DB594" s="13"/>
      <c r="DC594" s="13"/>
      <c r="DD594" s="13"/>
    </row>
    <row r="595" spans="1:108" ht="14.25" thickBot="1">
      <c r="A595" s="127">
        <v>2452</v>
      </c>
      <c r="B595" s="127" t="s">
        <v>2271</v>
      </c>
      <c r="C595" s="127">
        <v>2452</v>
      </c>
      <c r="D595" s="128" t="s">
        <v>3494</v>
      </c>
      <c r="E595" s="128" t="s">
        <v>3407</v>
      </c>
      <c r="F595" s="129" t="s">
        <v>77</v>
      </c>
      <c r="G595" s="133" t="s">
        <v>117</v>
      </c>
      <c r="H595" s="134" t="s">
        <v>3803</v>
      </c>
      <c r="I595" s="134" t="s">
        <v>729</v>
      </c>
      <c r="J595" s="132">
        <v>1</v>
      </c>
      <c r="K595" s="132">
        <v>1</v>
      </c>
      <c r="L595" s="132">
        <v>0</v>
      </c>
      <c r="M595" s="132">
        <v>0</v>
      </c>
      <c r="N595" s="132">
        <v>0</v>
      </c>
      <c r="O595" s="132">
        <v>0</v>
      </c>
      <c r="P595" s="132">
        <v>0</v>
      </c>
      <c r="Q595" s="132">
        <v>1</v>
      </c>
      <c r="CX595" s="126"/>
      <c r="CY595" s="126"/>
      <c r="CZ595" s="13"/>
      <c r="DA595" s="13"/>
      <c r="DB595" s="13"/>
      <c r="DC595" s="13"/>
      <c r="DD595" s="13"/>
    </row>
    <row r="596" spans="1:108" ht="14.25" thickBot="1">
      <c r="A596" s="127">
        <v>2453</v>
      </c>
      <c r="B596" s="127" t="s">
        <v>2529</v>
      </c>
      <c r="C596" s="127">
        <v>2453</v>
      </c>
      <c r="D596" s="128" t="s">
        <v>3494</v>
      </c>
      <c r="E596" s="128" t="s">
        <v>3407</v>
      </c>
      <c r="F596" s="129" t="s">
        <v>77</v>
      </c>
      <c r="G596" s="133" t="s">
        <v>117</v>
      </c>
      <c r="H596" s="134" t="s">
        <v>3803</v>
      </c>
      <c r="I596" s="134" t="s">
        <v>730</v>
      </c>
      <c r="J596" s="132">
        <v>1</v>
      </c>
      <c r="K596" s="132">
        <v>1</v>
      </c>
      <c r="L596" s="132">
        <v>0</v>
      </c>
      <c r="M596" s="132">
        <v>0</v>
      </c>
      <c r="N596" s="132">
        <v>0</v>
      </c>
      <c r="O596" s="132">
        <v>0</v>
      </c>
      <c r="P596" s="132">
        <v>0</v>
      </c>
      <c r="Q596" s="132">
        <v>1</v>
      </c>
      <c r="CX596" s="126"/>
      <c r="CY596" s="126"/>
      <c r="CZ596" s="13"/>
      <c r="DA596" s="13"/>
      <c r="DB596" s="13"/>
      <c r="DC596" s="13"/>
      <c r="DD596" s="13"/>
    </row>
    <row r="597" spans="1:108" ht="14.25" thickBot="1">
      <c r="A597" s="127">
        <v>2461</v>
      </c>
      <c r="B597" s="127" t="s">
        <v>3217</v>
      </c>
      <c r="C597" s="127">
        <v>2461</v>
      </c>
      <c r="D597" s="128" t="s">
        <v>3494</v>
      </c>
      <c r="E597" s="128" t="s">
        <v>3407</v>
      </c>
      <c r="F597" s="129" t="s">
        <v>77</v>
      </c>
      <c r="G597" s="133" t="s">
        <v>117</v>
      </c>
      <c r="H597" s="134" t="s">
        <v>3804</v>
      </c>
      <c r="I597" s="134" t="s">
        <v>731</v>
      </c>
      <c r="J597" s="132">
        <v>1</v>
      </c>
      <c r="K597" s="132">
        <v>1</v>
      </c>
      <c r="L597" s="132">
        <v>0</v>
      </c>
      <c r="M597" s="132">
        <v>0</v>
      </c>
      <c r="N597" s="132">
        <v>0</v>
      </c>
      <c r="O597" s="132">
        <v>0</v>
      </c>
      <c r="P597" s="132">
        <v>0</v>
      </c>
      <c r="Q597" s="132">
        <v>1</v>
      </c>
      <c r="CX597" s="126"/>
      <c r="CY597" s="126"/>
      <c r="CZ597" s="13"/>
      <c r="DA597" s="13"/>
      <c r="DB597" s="13"/>
      <c r="DC597" s="13"/>
      <c r="DD597" s="13"/>
    </row>
    <row r="598" spans="1:108" ht="14.25" thickBot="1">
      <c r="A598" s="127">
        <v>2462</v>
      </c>
      <c r="B598" s="127" t="s">
        <v>2272</v>
      </c>
      <c r="C598" s="127">
        <v>2462</v>
      </c>
      <c r="D598" s="128" t="s">
        <v>3494</v>
      </c>
      <c r="E598" s="128" t="s">
        <v>3407</v>
      </c>
      <c r="F598" s="129" t="s">
        <v>77</v>
      </c>
      <c r="G598" s="133" t="s">
        <v>117</v>
      </c>
      <c r="H598" s="134" t="s">
        <v>3804</v>
      </c>
      <c r="I598" s="134" t="s">
        <v>732</v>
      </c>
      <c r="J598" s="132">
        <v>1</v>
      </c>
      <c r="K598" s="132">
        <v>1</v>
      </c>
      <c r="L598" s="132">
        <v>0</v>
      </c>
      <c r="M598" s="132">
        <v>0</v>
      </c>
      <c r="N598" s="132">
        <v>0</v>
      </c>
      <c r="O598" s="132">
        <v>0</v>
      </c>
      <c r="P598" s="132">
        <v>0</v>
      </c>
      <c r="Q598" s="132">
        <v>1</v>
      </c>
      <c r="CX598" s="126"/>
      <c r="CY598" s="126"/>
      <c r="CZ598" s="13"/>
      <c r="DA598" s="13"/>
      <c r="DB598" s="13"/>
      <c r="DC598" s="13"/>
      <c r="DD598" s="13"/>
    </row>
    <row r="599" spans="1:108" ht="14.25" thickBot="1">
      <c r="A599" s="127">
        <v>2463</v>
      </c>
      <c r="B599" s="127" t="s">
        <v>2530</v>
      </c>
      <c r="C599" s="127">
        <v>2463</v>
      </c>
      <c r="D599" s="128" t="s">
        <v>3494</v>
      </c>
      <c r="E599" s="128" t="s">
        <v>3407</v>
      </c>
      <c r="F599" s="129" t="s">
        <v>77</v>
      </c>
      <c r="G599" s="133" t="s">
        <v>117</v>
      </c>
      <c r="H599" s="134" t="s">
        <v>3804</v>
      </c>
      <c r="I599" s="134" t="s">
        <v>733</v>
      </c>
      <c r="J599" s="132">
        <v>1</v>
      </c>
      <c r="K599" s="132">
        <v>1</v>
      </c>
      <c r="L599" s="132">
        <v>0</v>
      </c>
      <c r="M599" s="132">
        <v>0</v>
      </c>
      <c r="N599" s="132">
        <v>0</v>
      </c>
      <c r="O599" s="132">
        <v>0</v>
      </c>
      <c r="P599" s="132">
        <v>0</v>
      </c>
      <c r="Q599" s="132">
        <v>1</v>
      </c>
      <c r="CX599" s="126"/>
      <c r="CY599" s="126"/>
      <c r="CZ599" s="13"/>
      <c r="DA599" s="13"/>
      <c r="DB599" s="13"/>
      <c r="DC599" s="13"/>
      <c r="DD599" s="13"/>
    </row>
    <row r="600" spans="1:108" ht="14.25" thickBot="1">
      <c r="A600" s="127">
        <v>2464</v>
      </c>
      <c r="B600" s="127" t="s">
        <v>2689</v>
      </c>
      <c r="C600" s="127">
        <v>2464</v>
      </c>
      <c r="D600" s="128" t="s">
        <v>3494</v>
      </c>
      <c r="E600" s="128" t="s">
        <v>3407</v>
      </c>
      <c r="F600" s="129" t="s">
        <v>77</v>
      </c>
      <c r="G600" s="133" t="s">
        <v>117</v>
      </c>
      <c r="H600" s="134" t="s">
        <v>3804</v>
      </c>
      <c r="I600" s="134" t="s">
        <v>734</v>
      </c>
      <c r="J600" s="132">
        <v>1</v>
      </c>
      <c r="K600" s="132">
        <v>1</v>
      </c>
      <c r="L600" s="132">
        <v>0</v>
      </c>
      <c r="M600" s="132">
        <v>0</v>
      </c>
      <c r="N600" s="132">
        <v>0</v>
      </c>
      <c r="O600" s="132">
        <v>0</v>
      </c>
      <c r="P600" s="132">
        <v>0</v>
      </c>
      <c r="Q600" s="132">
        <v>1</v>
      </c>
      <c r="CX600" s="126"/>
      <c r="CY600" s="126"/>
      <c r="CZ600" s="13"/>
      <c r="DA600" s="13"/>
      <c r="DB600" s="13"/>
      <c r="DC600" s="13"/>
      <c r="DD600" s="13"/>
    </row>
    <row r="601" spans="1:108" ht="14.25" thickBot="1">
      <c r="A601" s="127">
        <v>2465</v>
      </c>
      <c r="B601" s="127" t="s">
        <v>2801</v>
      </c>
      <c r="C601" s="127">
        <v>2465</v>
      </c>
      <c r="D601" s="128" t="s">
        <v>3494</v>
      </c>
      <c r="E601" s="128" t="s">
        <v>3407</v>
      </c>
      <c r="F601" s="129" t="s">
        <v>77</v>
      </c>
      <c r="G601" s="133" t="s">
        <v>117</v>
      </c>
      <c r="H601" s="134" t="s">
        <v>3804</v>
      </c>
      <c r="I601" s="134" t="s">
        <v>735</v>
      </c>
      <c r="J601" s="132">
        <v>1</v>
      </c>
      <c r="K601" s="132">
        <v>1</v>
      </c>
      <c r="L601" s="132">
        <v>0</v>
      </c>
      <c r="M601" s="132">
        <v>0</v>
      </c>
      <c r="N601" s="132">
        <v>0</v>
      </c>
      <c r="O601" s="132">
        <v>0</v>
      </c>
      <c r="P601" s="132">
        <v>0</v>
      </c>
      <c r="Q601" s="132">
        <v>1</v>
      </c>
      <c r="CX601" s="126"/>
      <c r="CY601" s="126"/>
      <c r="CZ601" s="13"/>
      <c r="DA601" s="13"/>
      <c r="DB601" s="13"/>
      <c r="DC601" s="13"/>
      <c r="DD601" s="13"/>
    </row>
    <row r="602" spans="1:108" ht="14.25" thickBot="1">
      <c r="A602" s="127">
        <v>2469</v>
      </c>
      <c r="B602" s="127" t="s">
        <v>2868</v>
      </c>
      <c r="C602" s="127">
        <v>2469</v>
      </c>
      <c r="D602" s="128" t="s">
        <v>3494</v>
      </c>
      <c r="E602" s="128" t="s">
        <v>3407</v>
      </c>
      <c r="F602" s="129" t="s">
        <v>77</v>
      </c>
      <c r="G602" s="133" t="s">
        <v>117</v>
      </c>
      <c r="H602" s="134" t="s">
        <v>3804</v>
      </c>
      <c r="I602" s="134" t="s">
        <v>736</v>
      </c>
      <c r="J602" s="132">
        <v>1</v>
      </c>
      <c r="K602" s="132">
        <v>1</v>
      </c>
      <c r="L602" s="132">
        <v>0</v>
      </c>
      <c r="M602" s="132">
        <v>0</v>
      </c>
      <c r="N602" s="132">
        <v>0</v>
      </c>
      <c r="O602" s="132">
        <v>0</v>
      </c>
      <c r="P602" s="132">
        <v>0</v>
      </c>
      <c r="Q602" s="132">
        <v>1</v>
      </c>
      <c r="CX602" s="126"/>
      <c r="CY602" s="126"/>
      <c r="CZ602" s="13"/>
      <c r="DA602" s="13"/>
      <c r="DB602" s="13"/>
      <c r="DC602" s="13"/>
      <c r="DD602" s="13"/>
    </row>
    <row r="603" spans="1:108" ht="14.25" thickBot="1">
      <c r="A603" s="127">
        <v>2471</v>
      </c>
      <c r="B603" s="127" t="s">
        <v>3218</v>
      </c>
      <c r="C603" s="127">
        <v>2471</v>
      </c>
      <c r="D603" s="128" t="s">
        <v>3494</v>
      </c>
      <c r="E603" s="128" t="s">
        <v>3407</v>
      </c>
      <c r="F603" s="129" t="s">
        <v>77</v>
      </c>
      <c r="G603" s="133" t="s">
        <v>117</v>
      </c>
      <c r="H603" s="134" t="s">
        <v>3805</v>
      </c>
      <c r="I603" s="134" t="s">
        <v>737</v>
      </c>
      <c r="J603" s="132">
        <v>1</v>
      </c>
      <c r="K603" s="132">
        <v>1</v>
      </c>
      <c r="L603" s="132">
        <v>0</v>
      </c>
      <c r="M603" s="132">
        <v>0</v>
      </c>
      <c r="N603" s="132">
        <v>0</v>
      </c>
      <c r="O603" s="132">
        <v>0</v>
      </c>
      <c r="P603" s="132">
        <v>0</v>
      </c>
      <c r="Q603" s="132">
        <v>1</v>
      </c>
      <c r="CX603" s="126"/>
      <c r="CY603" s="126"/>
      <c r="CZ603" s="13"/>
      <c r="DA603" s="13"/>
      <c r="DB603" s="13"/>
      <c r="DC603" s="13"/>
      <c r="DD603" s="13"/>
    </row>
    <row r="604" spans="1:108" ht="14.25" thickBot="1">
      <c r="A604" s="127">
        <v>2479</v>
      </c>
      <c r="B604" s="127" t="s">
        <v>2273</v>
      </c>
      <c r="C604" s="127">
        <v>2479</v>
      </c>
      <c r="D604" s="128" t="s">
        <v>3494</v>
      </c>
      <c r="E604" s="128" t="s">
        <v>3407</v>
      </c>
      <c r="F604" s="129" t="s">
        <v>77</v>
      </c>
      <c r="G604" s="133" t="s">
        <v>117</v>
      </c>
      <c r="H604" s="134" t="s">
        <v>3805</v>
      </c>
      <c r="I604" s="134" t="s">
        <v>738</v>
      </c>
      <c r="J604" s="132">
        <v>1</v>
      </c>
      <c r="K604" s="132">
        <v>1</v>
      </c>
      <c r="L604" s="132">
        <v>0</v>
      </c>
      <c r="M604" s="132">
        <v>0</v>
      </c>
      <c r="N604" s="132">
        <v>0</v>
      </c>
      <c r="O604" s="132">
        <v>0</v>
      </c>
      <c r="P604" s="132">
        <v>0</v>
      </c>
      <c r="Q604" s="132">
        <v>1</v>
      </c>
      <c r="CX604" s="126"/>
      <c r="CY604" s="126"/>
      <c r="CZ604" s="13"/>
      <c r="DA604" s="13"/>
      <c r="DB604" s="13"/>
      <c r="DC604" s="13"/>
      <c r="DD604" s="13"/>
    </row>
    <row r="605" spans="1:108" ht="14.25" thickBot="1">
      <c r="A605" s="127">
        <v>2481</v>
      </c>
      <c r="B605" s="127" t="s">
        <v>2101</v>
      </c>
      <c r="C605" s="127">
        <v>2481</v>
      </c>
      <c r="D605" s="128" t="s">
        <v>3494</v>
      </c>
      <c r="E605" s="128" t="s">
        <v>3407</v>
      </c>
      <c r="F605" s="129" t="s">
        <v>77</v>
      </c>
      <c r="G605" s="133" t="s">
        <v>117</v>
      </c>
      <c r="H605" s="134" t="s">
        <v>3806</v>
      </c>
      <c r="I605" s="134" t="s">
        <v>739</v>
      </c>
      <c r="J605" s="132">
        <v>1</v>
      </c>
      <c r="K605" s="132">
        <v>1</v>
      </c>
      <c r="L605" s="132">
        <v>0</v>
      </c>
      <c r="M605" s="132">
        <v>0</v>
      </c>
      <c r="N605" s="132">
        <v>0</v>
      </c>
      <c r="O605" s="132">
        <v>0</v>
      </c>
      <c r="P605" s="132">
        <v>0</v>
      </c>
      <c r="Q605" s="132">
        <v>1</v>
      </c>
      <c r="CX605" s="126"/>
      <c r="CY605" s="126"/>
      <c r="CZ605" s="13"/>
      <c r="DA605" s="13"/>
      <c r="DB605" s="13"/>
      <c r="DC605" s="13"/>
      <c r="DD605" s="13"/>
    </row>
    <row r="606" spans="1:108" ht="14.25" thickBot="1">
      <c r="A606" s="127">
        <v>2491</v>
      </c>
      <c r="B606" s="127" t="s">
        <v>3219</v>
      </c>
      <c r="C606" s="127">
        <v>2491</v>
      </c>
      <c r="D606" s="128" t="s">
        <v>3494</v>
      </c>
      <c r="E606" s="128" t="s">
        <v>3407</v>
      </c>
      <c r="F606" s="129" t="s">
        <v>77</v>
      </c>
      <c r="G606" s="133" t="s">
        <v>117</v>
      </c>
      <c r="H606" s="134" t="s">
        <v>3807</v>
      </c>
      <c r="I606" s="134" t="s">
        <v>740</v>
      </c>
      <c r="J606" s="132">
        <v>1</v>
      </c>
      <c r="K606" s="132">
        <v>1</v>
      </c>
      <c r="L606" s="132">
        <v>0</v>
      </c>
      <c r="M606" s="132">
        <v>0</v>
      </c>
      <c r="N606" s="132">
        <v>0</v>
      </c>
      <c r="O606" s="132">
        <v>0</v>
      </c>
      <c r="P606" s="132">
        <v>0</v>
      </c>
      <c r="Q606" s="132">
        <v>1</v>
      </c>
      <c r="CX606" s="126"/>
      <c r="CY606" s="126"/>
      <c r="CZ606" s="13"/>
      <c r="DA606" s="13"/>
      <c r="DB606" s="13"/>
      <c r="DC606" s="13"/>
      <c r="DD606" s="13"/>
    </row>
    <row r="607" spans="1:108" ht="14.25" thickBot="1">
      <c r="A607" s="127">
        <v>2492</v>
      </c>
      <c r="B607" s="127" t="s">
        <v>2274</v>
      </c>
      <c r="C607" s="127">
        <v>2492</v>
      </c>
      <c r="D607" s="128" t="s">
        <v>3494</v>
      </c>
      <c r="E607" s="128" t="s">
        <v>3407</v>
      </c>
      <c r="F607" s="129" t="s">
        <v>77</v>
      </c>
      <c r="G607" s="133" t="s">
        <v>117</v>
      </c>
      <c r="H607" s="134" t="s">
        <v>3807</v>
      </c>
      <c r="I607" s="134" t="s">
        <v>741</v>
      </c>
      <c r="J607" s="132">
        <v>1</v>
      </c>
      <c r="K607" s="132">
        <v>1</v>
      </c>
      <c r="L607" s="132">
        <v>0</v>
      </c>
      <c r="M607" s="132">
        <v>0</v>
      </c>
      <c r="N607" s="132">
        <v>0</v>
      </c>
      <c r="O607" s="132">
        <v>0</v>
      </c>
      <c r="P607" s="132">
        <v>0</v>
      </c>
      <c r="Q607" s="132">
        <v>1</v>
      </c>
      <c r="CX607" s="126"/>
      <c r="CY607" s="126"/>
      <c r="CZ607" s="13"/>
      <c r="DA607" s="13"/>
      <c r="DB607" s="13"/>
      <c r="DC607" s="13"/>
      <c r="DD607" s="13"/>
    </row>
    <row r="608" spans="1:108" ht="14.25" thickBot="1">
      <c r="A608" s="127">
        <v>2499</v>
      </c>
      <c r="B608" s="127" t="s">
        <v>2531</v>
      </c>
      <c r="C608" s="127">
        <v>2499</v>
      </c>
      <c r="D608" s="128" t="s">
        <v>3494</v>
      </c>
      <c r="E608" s="128" t="s">
        <v>3407</v>
      </c>
      <c r="F608" s="129" t="s">
        <v>77</v>
      </c>
      <c r="G608" s="133" t="s">
        <v>117</v>
      </c>
      <c r="H608" s="134" t="s">
        <v>3807</v>
      </c>
      <c r="I608" s="134" t="s">
        <v>742</v>
      </c>
      <c r="J608" s="132">
        <v>1</v>
      </c>
      <c r="K608" s="132">
        <v>1</v>
      </c>
      <c r="L608" s="132">
        <v>0</v>
      </c>
      <c r="M608" s="132">
        <v>0</v>
      </c>
      <c r="N608" s="132">
        <v>0</v>
      </c>
      <c r="O608" s="132">
        <v>0</v>
      </c>
      <c r="P608" s="132">
        <v>0</v>
      </c>
      <c r="Q608" s="132">
        <v>1</v>
      </c>
      <c r="CX608" s="126"/>
      <c r="CY608" s="126"/>
      <c r="CZ608" s="13"/>
      <c r="DA608" s="13"/>
      <c r="DB608" s="13"/>
      <c r="DC608" s="13"/>
      <c r="DD608" s="13"/>
    </row>
    <row r="609" spans="1:108" ht="14.25" thickBot="1">
      <c r="A609" s="127">
        <v>2500</v>
      </c>
      <c r="B609" s="127" t="s">
        <v>4446</v>
      </c>
      <c r="C609" s="127">
        <v>2500</v>
      </c>
      <c r="D609" s="128" t="s">
        <v>3494</v>
      </c>
      <c r="E609" s="128" t="s">
        <v>3407</v>
      </c>
      <c r="F609" s="129" t="s">
        <v>77</v>
      </c>
      <c r="G609" s="133" t="s">
        <v>118</v>
      </c>
      <c r="H609" s="134" t="s">
        <v>3808</v>
      </c>
      <c r="I609" s="134" t="s">
        <v>743</v>
      </c>
      <c r="J609" s="132">
        <v>0</v>
      </c>
      <c r="K609" s="132">
        <v>0</v>
      </c>
      <c r="L609" s="132">
        <v>0</v>
      </c>
      <c r="M609" s="132">
        <v>0</v>
      </c>
      <c r="N609" s="132">
        <v>0</v>
      </c>
      <c r="O609" s="132">
        <v>0</v>
      </c>
      <c r="P609" s="132">
        <v>0</v>
      </c>
      <c r="Q609" s="132">
        <v>1</v>
      </c>
      <c r="CX609" s="126"/>
      <c r="CY609" s="126"/>
      <c r="CZ609" s="13"/>
      <c r="DA609" s="13"/>
      <c r="DB609" s="13"/>
      <c r="DC609" s="13"/>
      <c r="DD609" s="13"/>
    </row>
    <row r="610" spans="1:108" ht="14.25" thickBot="1">
      <c r="A610" s="127">
        <v>2509</v>
      </c>
      <c r="B610" s="127" t="s">
        <v>4447</v>
      </c>
      <c r="C610" s="127">
        <v>2509</v>
      </c>
      <c r="D610" s="128" t="s">
        <v>3494</v>
      </c>
      <c r="E610" s="128" t="s">
        <v>3407</v>
      </c>
      <c r="F610" s="129" t="s">
        <v>77</v>
      </c>
      <c r="G610" s="133" t="s">
        <v>118</v>
      </c>
      <c r="H610" s="134" t="s">
        <v>3808</v>
      </c>
      <c r="I610" s="134" t="s">
        <v>744</v>
      </c>
      <c r="J610" s="132">
        <v>0</v>
      </c>
      <c r="K610" s="132">
        <v>0</v>
      </c>
      <c r="L610" s="132">
        <v>0</v>
      </c>
      <c r="M610" s="132">
        <v>0</v>
      </c>
      <c r="N610" s="132">
        <v>0</v>
      </c>
      <c r="O610" s="132">
        <v>0</v>
      </c>
      <c r="P610" s="132">
        <v>0</v>
      </c>
      <c r="Q610" s="132">
        <v>1</v>
      </c>
      <c r="CX610" s="126"/>
      <c r="CY610" s="126"/>
      <c r="CZ610" s="13"/>
      <c r="DA610" s="13"/>
      <c r="DB610" s="13"/>
      <c r="DC610" s="13"/>
      <c r="DD610" s="13"/>
    </row>
    <row r="611" spans="1:108" ht="14.25" thickBot="1">
      <c r="A611" s="127">
        <v>2511</v>
      </c>
      <c r="B611" s="127" t="s">
        <v>3220</v>
      </c>
      <c r="C611" s="127">
        <v>2511</v>
      </c>
      <c r="D611" s="128" t="s">
        <v>3494</v>
      </c>
      <c r="E611" s="128" t="s">
        <v>3407</v>
      </c>
      <c r="F611" s="129" t="s">
        <v>77</v>
      </c>
      <c r="G611" s="133" t="s">
        <v>118</v>
      </c>
      <c r="H611" s="134" t="s">
        <v>3809</v>
      </c>
      <c r="I611" s="134" t="s">
        <v>745</v>
      </c>
      <c r="J611" s="132">
        <v>0</v>
      </c>
      <c r="K611" s="132">
        <v>0</v>
      </c>
      <c r="L611" s="132">
        <v>0</v>
      </c>
      <c r="M611" s="132">
        <v>0</v>
      </c>
      <c r="N611" s="132">
        <v>0</v>
      </c>
      <c r="O611" s="132">
        <v>0</v>
      </c>
      <c r="P611" s="132">
        <v>0</v>
      </c>
      <c r="Q611" s="132">
        <v>1</v>
      </c>
      <c r="CX611" s="126"/>
      <c r="CY611" s="126"/>
      <c r="CZ611" s="13"/>
      <c r="DA611" s="13"/>
      <c r="DB611" s="13"/>
      <c r="DC611" s="13"/>
      <c r="DD611" s="13"/>
    </row>
    <row r="612" spans="1:108" ht="14.25" thickBot="1">
      <c r="A612" s="127">
        <v>2512</v>
      </c>
      <c r="B612" s="127" t="s">
        <v>2275</v>
      </c>
      <c r="C612" s="127">
        <v>2512</v>
      </c>
      <c r="D612" s="128" t="s">
        <v>3494</v>
      </c>
      <c r="E612" s="128" t="s">
        <v>3407</v>
      </c>
      <c r="F612" s="129" t="s">
        <v>77</v>
      </c>
      <c r="G612" s="133" t="s">
        <v>118</v>
      </c>
      <c r="H612" s="134" t="s">
        <v>3809</v>
      </c>
      <c r="I612" s="134" t="s">
        <v>746</v>
      </c>
      <c r="J612" s="132">
        <v>0</v>
      </c>
      <c r="K612" s="132">
        <v>0</v>
      </c>
      <c r="L612" s="132">
        <v>0</v>
      </c>
      <c r="M612" s="132">
        <v>0</v>
      </c>
      <c r="N612" s="132">
        <v>0</v>
      </c>
      <c r="O612" s="132">
        <v>0</v>
      </c>
      <c r="P612" s="132">
        <v>0</v>
      </c>
      <c r="Q612" s="132">
        <v>1</v>
      </c>
      <c r="CX612" s="126"/>
      <c r="CY612" s="126"/>
      <c r="CZ612" s="13"/>
      <c r="DA612" s="13"/>
      <c r="DB612" s="13"/>
      <c r="DC612" s="13"/>
      <c r="DD612" s="13"/>
    </row>
    <row r="613" spans="1:108" ht="14.25" thickBot="1">
      <c r="A613" s="127">
        <v>2513</v>
      </c>
      <c r="B613" s="127" t="s">
        <v>2532</v>
      </c>
      <c r="C613" s="127">
        <v>2513</v>
      </c>
      <c r="D613" s="128" t="s">
        <v>3494</v>
      </c>
      <c r="E613" s="128" t="s">
        <v>3407</v>
      </c>
      <c r="F613" s="129" t="s">
        <v>77</v>
      </c>
      <c r="G613" s="133" t="s">
        <v>118</v>
      </c>
      <c r="H613" s="134" t="s">
        <v>3809</v>
      </c>
      <c r="I613" s="134" t="s">
        <v>747</v>
      </c>
      <c r="J613" s="132">
        <v>0</v>
      </c>
      <c r="K613" s="132">
        <v>0</v>
      </c>
      <c r="L613" s="132">
        <v>0</v>
      </c>
      <c r="M613" s="132">
        <v>0</v>
      </c>
      <c r="N613" s="132">
        <v>0</v>
      </c>
      <c r="O613" s="132">
        <v>0</v>
      </c>
      <c r="P613" s="132">
        <v>0</v>
      </c>
      <c r="Q613" s="132">
        <v>1</v>
      </c>
      <c r="CX613" s="126"/>
      <c r="CY613" s="126"/>
      <c r="CZ613" s="13"/>
      <c r="DA613" s="13"/>
      <c r="DB613" s="13"/>
      <c r="DC613" s="13"/>
      <c r="DD613" s="13"/>
    </row>
    <row r="614" spans="1:108" ht="14.25" thickBot="1">
      <c r="A614" s="127">
        <v>2519</v>
      </c>
      <c r="B614" s="127" t="s">
        <v>2690</v>
      </c>
      <c r="C614" s="127">
        <v>2519</v>
      </c>
      <c r="D614" s="128" t="s">
        <v>3494</v>
      </c>
      <c r="E614" s="128" t="s">
        <v>3407</v>
      </c>
      <c r="F614" s="129" t="s">
        <v>77</v>
      </c>
      <c r="G614" s="133" t="s">
        <v>118</v>
      </c>
      <c r="H614" s="134" t="s">
        <v>3809</v>
      </c>
      <c r="I614" s="134" t="s">
        <v>748</v>
      </c>
      <c r="J614" s="132">
        <v>0</v>
      </c>
      <c r="K614" s="132">
        <v>0</v>
      </c>
      <c r="L614" s="132">
        <v>0</v>
      </c>
      <c r="M614" s="132">
        <v>0</v>
      </c>
      <c r="N614" s="132">
        <v>0</v>
      </c>
      <c r="O614" s="132">
        <v>0</v>
      </c>
      <c r="P614" s="132">
        <v>0</v>
      </c>
      <c r="Q614" s="132">
        <v>1</v>
      </c>
      <c r="CX614" s="126"/>
      <c r="CY614" s="126"/>
      <c r="CZ614" s="13"/>
      <c r="DA614" s="13"/>
      <c r="DB614" s="13"/>
      <c r="DC614" s="13"/>
      <c r="DD614" s="13"/>
    </row>
    <row r="615" spans="1:108" ht="14.25" thickBot="1">
      <c r="A615" s="127">
        <v>2521</v>
      </c>
      <c r="B615" s="127" t="s">
        <v>3221</v>
      </c>
      <c r="C615" s="127">
        <v>2521</v>
      </c>
      <c r="D615" s="128" t="s">
        <v>3494</v>
      </c>
      <c r="E615" s="128" t="s">
        <v>3407</v>
      </c>
      <c r="F615" s="129" t="s">
        <v>77</v>
      </c>
      <c r="G615" s="133" t="s">
        <v>118</v>
      </c>
      <c r="H615" s="134" t="s">
        <v>3810</v>
      </c>
      <c r="I615" s="134" t="s">
        <v>749</v>
      </c>
      <c r="J615" s="132">
        <v>0</v>
      </c>
      <c r="K615" s="132">
        <v>0</v>
      </c>
      <c r="L615" s="132">
        <v>0</v>
      </c>
      <c r="M615" s="132">
        <v>0</v>
      </c>
      <c r="N615" s="132">
        <v>0</v>
      </c>
      <c r="O615" s="132">
        <v>0</v>
      </c>
      <c r="P615" s="132">
        <v>0</v>
      </c>
      <c r="Q615" s="132">
        <v>1</v>
      </c>
      <c r="CX615" s="126"/>
      <c r="CY615" s="126"/>
      <c r="CZ615" s="13"/>
      <c r="DA615" s="13"/>
      <c r="DB615" s="13"/>
      <c r="DC615" s="13"/>
      <c r="DD615" s="13"/>
    </row>
    <row r="616" spans="1:108" ht="14.25" thickBot="1">
      <c r="A616" s="127">
        <v>2522</v>
      </c>
      <c r="B616" s="127" t="s">
        <v>2276</v>
      </c>
      <c r="C616" s="127">
        <v>2522</v>
      </c>
      <c r="D616" s="128" t="s">
        <v>3494</v>
      </c>
      <c r="E616" s="128" t="s">
        <v>3407</v>
      </c>
      <c r="F616" s="129" t="s">
        <v>77</v>
      </c>
      <c r="G616" s="133" t="s">
        <v>118</v>
      </c>
      <c r="H616" s="134" t="s">
        <v>3810</v>
      </c>
      <c r="I616" s="134" t="s">
        <v>750</v>
      </c>
      <c r="J616" s="132">
        <v>0</v>
      </c>
      <c r="K616" s="132">
        <v>0</v>
      </c>
      <c r="L616" s="132">
        <v>0</v>
      </c>
      <c r="M616" s="132">
        <v>0</v>
      </c>
      <c r="N616" s="132">
        <v>0</v>
      </c>
      <c r="O616" s="132">
        <v>0</v>
      </c>
      <c r="P616" s="132">
        <v>0</v>
      </c>
      <c r="Q616" s="132">
        <v>1</v>
      </c>
      <c r="CX616" s="126"/>
      <c r="CY616" s="126"/>
      <c r="CZ616" s="13"/>
      <c r="DA616" s="13"/>
      <c r="DB616" s="13"/>
      <c r="DC616" s="13"/>
      <c r="DD616" s="13"/>
    </row>
    <row r="617" spans="1:108" ht="14.25" thickBot="1">
      <c r="A617" s="127">
        <v>2523</v>
      </c>
      <c r="B617" s="127" t="s">
        <v>2533</v>
      </c>
      <c r="C617" s="127">
        <v>2523</v>
      </c>
      <c r="D617" s="128" t="s">
        <v>3494</v>
      </c>
      <c r="E617" s="128" t="s">
        <v>3407</v>
      </c>
      <c r="F617" s="129" t="s">
        <v>77</v>
      </c>
      <c r="G617" s="133" t="s">
        <v>118</v>
      </c>
      <c r="H617" s="134" t="s">
        <v>3810</v>
      </c>
      <c r="I617" s="134" t="s">
        <v>751</v>
      </c>
      <c r="J617" s="132">
        <v>0</v>
      </c>
      <c r="K617" s="132">
        <v>0</v>
      </c>
      <c r="L617" s="132">
        <v>0</v>
      </c>
      <c r="M617" s="132">
        <v>0</v>
      </c>
      <c r="N617" s="132">
        <v>0</v>
      </c>
      <c r="O617" s="132">
        <v>0</v>
      </c>
      <c r="P617" s="132">
        <v>0</v>
      </c>
      <c r="Q617" s="132">
        <v>1</v>
      </c>
      <c r="CX617" s="126"/>
      <c r="CY617" s="126"/>
      <c r="CZ617" s="13"/>
      <c r="DA617" s="13"/>
      <c r="DB617" s="13"/>
      <c r="DC617" s="13"/>
      <c r="DD617" s="13"/>
    </row>
    <row r="618" spans="1:108" ht="14.25" thickBot="1">
      <c r="A618" s="127">
        <v>2531</v>
      </c>
      <c r="B618" s="127" t="s">
        <v>4337</v>
      </c>
      <c r="C618" s="127">
        <v>2531</v>
      </c>
      <c r="D618" s="128" t="s">
        <v>3494</v>
      </c>
      <c r="E618" s="128" t="s">
        <v>3407</v>
      </c>
      <c r="F618" s="129" t="s">
        <v>77</v>
      </c>
      <c r="G618" s="133" t="s">
        <v>118</v>
      </c>
      <c r="H618" s="134" t="s">
        <v>3811</v>
      </c>
      <c r="I618" s="134" t="s">
        <v>752</v>
      </c>
      <c r="J618" s="132">
        <v>0</v>
      </c>
      <c r="K618" s="132">
        <v>0</v>
      </c>
      <c r="L618" s="132">
        <v>0</v>
      </c>
      <c r="M618" s="132">
        <v>0</v>
      </c>
      <c r="N618" s="132">
        <v>0</v>
      </c>
      <c r="O618" s="132">
        <v>0</v>
      </c>
      <c r="P618" s="132">
        <v>0</v>
      </c>
      <c r="Q618" s="132">
        <v>1</v>
      </c>
      <c r="CX618" s="126"/>
      <c r="CY618" s="126"/>
      <c r="CZ618" s="13"/>
      <c r="DA618" s="13"/>
      <c r="DB618" s="13"/>
      <c r="DC618" s="13"/>
      <c r="DD618" s="13"/>
    </row>
    <row r="619" spans="1:108" ht="14.25" thickBot="1">
      <c r="A619" s="127">
        <v>2532</v>
      </c>
      <c r="B619" s="127" t="s">
        <v>2277</v>
      </c>
      <c r="C619" s="127">
        <v>2532</v>
      </c>
      <c r="D619" s="128" t="s">
        <v>3494</v>
      </c>
      <c r="E619" s="128" t="s">
        <v>3407</v>
      </c>
      <c r="F619" s="129" t="s">
        <v>77</v>
      </c>
      <c r="G619" s="133" t="s">
        <v>118</v>
      </c>
      <c r="H619" s="134" t="s">
        <v>3811</v>
      </c>
      <c r="I619" s="134" t="s">
        <v>753</v>
      </c>
      <c r="J619" s="132">
        <v>0</v>
      </c>
      <c r="K619" s="132">
        <v>0</v>
      </c>
      <c r="L619" s="132">
        <v>0</v>
      </c>
      <c r="M619" s="132">
        <v>0</v>
      </c>
      <c r="N619" s="132">
        <v>0</v>
      </c>
      <c r="O619" s="132">
        <v>0</v>
      </c>
      <c r="P619" s="132">
        <v>0</v>
      </c>
      <c r="Q619" s="132">
        <v>1</v>
      </c>
      <c r="CX619" s="126"/>
      <c r="CY619" s="126"/>
      <c r="CZ619" s="13"/>
      <c r="DA619" s="13"/>
      <c r="DB619" s="13"/>
      <c r="DC619" s="13"/>
      <c r="DD619" s="13"/>
    </row>
    <row r="620" spans="1:108" ht="14.25" thickBot="1">
      <c r="A620" s="127">
        <v>2533</v>
      </c>
      <c r="B620" s="127" t="s">
        <v>2534</v>
      </c>
      <c r="C620" s="127">
        <v>2533</v>
      </c>
      <c r="D620" s="128" t="s">
        <v>3494</v>
      </c>
      <c r="E620" s="128" t="s">
        <v>3407</v>
      </c>
      <c r="F620" s="129" t="s">
        <v>77</v>
      </c>
      <c r="G620" s="133" t="s">
        <v>118</v>
      </c>
      <c r="H620" s="134" t="s">
        <v>3811</v>
      </c>
      <c r="I620" s="134" t="s">
        <v>754</v>
      </c>
      <c r="J620" s="132">
        <v>0</v>
      </c>
      <c r="K620" s="132">
        <v>0</v>
      </c>
      <c r="L620" s="132">
        <v>0</v>
      </c>
      <c r="M620" s="132">
        <v>0</v>
      </c>
      <c r="N620" s="132">
        <v>0</v>
      </c>
      <c r="O620" s="132">
        <v>0</v>
      </c>
      <c r="P620" s="132">
        <v>0</v>
      </c>
      <c r="Q620" s="132">
        <v>1</v>
      </c>
      <c r="CX620" s="126"/>
      <c r="CY620" s="126"/>
      <c r="CZ620" s="13"/>
      <c r="DA620" s="13"/>
      <c r="DB620" s="13"/>
      <c r="DC620" s="13"/>
      <c r="DD620" s="13"/>
    </row>
    <row r="621" spans="1:108" ht="14.25" thickBot="1">
      <c r="A621" s="127">
        <v>2534</v>
      </c>
      <c r="B621" s="127" t="s">
        <v>2691</v>
      </c>
      <c r="C621" s="127">
        <v>2534</v>
      </c>
      <c r="D621" s="128" t="s">
        <v>3494</v>
      </c>
      <c r="E621" s="128" t="s">
        <v>3407</v>
      </c>
      <c r="F621" s="129" t="s">
        <v>77</v>
      </c>
      <c r="G621" s="133" t="s">
        <v>118</v>
      </c>
      <c r="H621" s="134" t="s">
        <v>3811</v>
      </c>
      <c r="I621" s="134" t="s">
        <v>755</v>
      </c>
      <c r="J621" s="132">
        <v>0</v>
      </c>
      <c r="K621" s="132">
        <v>0</v>
      </c>
      <c r="L621" s="132">
        <v>0</v>
      </c>
      <c r="M621" s="132">
        <v>0</v>
      </c>
      <c r="N621" s="132">
        <v>0</v>
      </c>
      <c r="O621" s="132">
        <v>0</v>
      </c>
      <c r="P621" s="132">
        <v>0</v>
      </c>
      <c r="Q621" s="132">
        <v>1</v>
      </c>
      <c r="CX621" s="126"/>
      <c r="CY621" s="126"/>
      <c r="CZ621" s="13"/>
      <c r="DA621" s="13"/>
      <c r="DB621" s="13"/>
      <c r="DC621" s="13"/>
      <c r="DD621" s="13"/>
    </row>
    <row r="622" spans="1:108" ht="14.25" thickBot="1">
      <c r="A622" s="127">
        <v>2535</v>
      </c>
      <c r="B622" s="127" t="s">
        <v>2802</v>
      </c>
      <c r="C622" s="127">
        <v>2535</v>
      </c>
      <c r="D622" s="128" t="s">
        <v>3494</v>
      </c>
      <c r="E622" s="128" t="s">
        <v>3407</v>
      </c>
      <c r="F622" s="129" t="s">
        <v>77</v>
      </c>
      <c r="G622" s="133" t="s">
        <v>118</v>
      </c>
      <c r="H622" s="134" t="s">
        <v>3811</v>
      </c>
      <c r="I622" s="134" t="s">
        <v>756</v>
      </c>
      <c r="J622" s="132">
        <v>0</v>
      </c>
      <c r="K622" s="132">
        <v>0</v>
      </c>
      <c r="L622" s="132">
        <v>0</v>
      </c>
      <c r="M622" s="132">
        <v>0</v>
      </c>
      <c r="N622" s="132">
        <v>0</v>
      </c>
      <c r="O622" s="132">
        <v>0</v>
      </c>
      <c r="P622" s="132">
        <v>0</v>
      </c>
      <c r="Q622" s="132">
        <v>1</v>
      </c>
      <c r="CX622" s="126"/>
      <c r="CY622" s="126"/>
      <c r="CZ622" s="13"/>
      <c r="DA622" s="13"/>
      <c r="DB622" s="13"/>
      <c r="DC622" s="13"/>
      <c r="DD622" s="13"/>
    </row>
    <row r="623" spans="1:108" ht="14.25" thickBot="1">
      <c r="A623" s="127">
        <v>2591</v>
      </c>
      <c r="B623" s="127" t="s">
        <v>3222</v>
      </c>
      <c r="C623" s="127">
        <v>2591</v>
      </c>
      <c r="D623" s="128" t="s">
        <v>3494</v>
      </c>
      <c r="E623" s="128" t="s">
        <v>3407</v>
      </c>
      <c r="F623" s="129" t="s">
        <v>77</v>
      </c>
      <c r="G623" s="133" t="s">
        <v>118</v>
      </c>
      <c r="H623" s="134" t="s">
        <v>3812</v>
      </c>
      <c r="I623" s="134" t="s">
        <v>757</v>
      </c>
      <c r="J623" s="132">
        <v>0</v>
      </c>
      <c r="K623" s="132">
        <v>0</v>
      </c>
      <c r="L623" s="132">
        <v>0</v>
      </c>
      <c r="M623" s="132">
        <v>0</v>
      </c>
      <c r="N623" s="132">
        <v>0</v>
      </c>
      <c r="O623" s="132">
        <v>0</v>
      </c>
      <c r="P623" s="132">
        <v>0</v>
      </c>
      <c r="Q623" s="132">
        <v>1</v>
      </c>
      <c r="CX623" s="126"/>
      <c r="CY623" s="126"/>
      <c r="CZ623" s="13"/>
      <c r="DA623" s="13"/>
      <c r="DB623" s="13"/>
      <c r="DC623" s="13"/>
      <c r="DD623" s="13"/>
    </row>
    <row r="624" spans="1:108" ht="14.25" thickBot="1">
      <c r="A624" s="127">
        <v>2592</v>
      </c>
      <c r="B624" s="127" t="s">
        <v>2278</v>
      </c>
      <c r="C624" s="127">
        <v>2592</v>
      </c>
      <c r="D624" s="128" t="s">
        <v>3494</v>
      </c>
      <c r="E624" s="128" t="s">
        <v>3407</v>
      </c>
      <c r="F624" s="129" t="s">
        <v>77</v>
      </c>
      <c r="G624" s="133" t="s">
        <v>118</v>
      </c>
      <c r="H624" s="134" t="s">
        <v>3812</v>
      </c>
      <c r="I624" s="134" t="s">
        <v>758</v>
      </c>
      <c r="J624" s="132">
        <v>0</v>
      </c>
      <c r="K624" s="132">
        <v>0</v>
      </c>
      <c r="L624" s="132">
        <v>0</v>
      </c>
      <c r="M624" s="132">
        <v>0</v>
      </c>
      <c r="N624" s="132">
        <v>0</v>
      </c>
      <c r="O624" s="132">
        <v>0</v>
      </c>
      <c r="P624" s="132">
        <v>0</v>
      </c>
      <c r="Q624" s="132">
        <v>1</v>
      </c>
      <c r="CX624" s="126"/>
      <c r="CY624" s="126"/>
      <c r="CZ624" s="13"/>
      <c r="DA624" s="13"/>
      <c r="DB624" s="13"/>
      <c r="DC624" s="13"/>
      <c r="DD624" s="13"/>
    </row>
    <row r="625" spans="1:108" ht="14.25" thickBot="1">
      <c r="A625" s="127">
        <v>2593</v>
      </c>
      <c r="B625" s="127" t="s">
        <v>2535</v>
      </c>
      <c r="C625" s="127">
        <v>2593</v>
      </c>
      <c r="D625" s="128" t="s">
        <v>3494</v>
      </c>
      <c r="E625" s="128" t="s">
        <v>3407</v>
      </c>
      <c r="F625" s="129" t="s">
        <v>77</v>
      </c>
      <c r="G625" s="133" t="s">
        <v>118</v>
      </c>
      <c r="H625" s="134" t="s">
        <v>3812</v>
      </c>
      <c r="I625" s="134" t="s">
        <v>759</v>
      </c>
      <c r="J625" s="132">
        <v>0</v>
      </c>
      <c r="K625" s="132">
        <v>0</v>
      </c>
      <c r="L625" s="132">
        <v>0</v>
      </c>
      <c r="M625" s="132">
        <v>0</v>
      </c>
      <c r="N625" s="132">
        <v>0</v>
      </c>
      <c r="O625" s="132">
        <v>0</v>
      </c>
      <c r="P625" s="132">
        <v>0</v>
      </c>
      <c r="Q625" s="132">
        <v>1</v>
      </c>
      <c r="CX625" s="126"/>
      <c r="CY625" s="126"/>
      <c r="CZ625" s="13"/>
      <c r="DA625" s="13"/>
      <c r="DB625" s="13"/>
      <c r="DC625" s="13"/>
      <c r="DD625" s="13"/>
    </row>
    <row r="626" spans="1:108" ht="14.25" thickBot="1">
      <c r="A626" s="127">
        <v>2594</v>
      </c>
      <c r="B626" s="127" t="s">
        <v>2692</v>
      </c>
      <c r="C626" s="127">
        <v>2594</v>
      </c>
      <c r="D626" s="128" t="s">
        <v>3494</v>
      </c>
      <c r="E626" s="128" t="s">
        <v>3407</v>
      </c>
      <c r="F626" s="129" t="s">
        <v>77</v>
      </c>
      <c r="G626" s="133" t="s">
        <v>118</v>
      </c>
      <c r="H626" s="134" t="s">
        <v>3812</v>
      </c>
      <c r="I626" s="134" t="s">
        <v>760</v>
      </c>
      <c r="J626" s="132">
        <v>0</v>
      </c>
      <c r="K626" s="132">
        <v>0</v>
      </c>
      <c r="L626" s="132">
        <v>0</v>
      </c>
      <c r="M626" s="132">
        <v>0</v>
      </c>
      <c r="N626" s="132">
        <v>0</v>
      </c>
      <c r="O626" s="132">
        <v>0</v>
      </c>
      <c r="P626" s="132">
        <v>0</v>
      </c>
      <c r="Q626" s="132">
        <v>1</v>
      </c>
      <c r="CX626" s="126"/>
      <c r="CY626" s="126"/>
      <c r="CZ626" s="13"/>
      <c r="DA626" s="13"/>
      <c r="DB626" s="13"/>
      <c r="DC626" s="13"/>
      <c r="DD626" s="13"/>
    </row>
    <row r="627" spans="1:108" ht="14.25" thickBot="1">
      <c r="A627" s="127">
        <v>2595</v>
      </c>
      <c r="B627" s="127" t="s">
        <v>2803</v>
      </c>
      <c r="C627" s="127">
        <v>2595</v>
      </c>
      <c r="D627" s="128" t="s">
        <v>3494</v>
      </c>
      <c r="E627" s="128" t="s">
        <v>3407</v>
      </c>
      <c r="F627" s="129" t="s">
        <v>77</v>
      </c>
      <c r="G627" s="133" t="s">
        <v>118</v>
      </c>
      <c r="H627" s="134" t="s">
        <v>3812</v>
      </c>
      <c r="I627" s="134" t="s">
        <v>761</v>
      </c>
      <c r="J627" s="132">
        <v>0</v>
      </c>
      <c r="K627" s="132">
        <v>0</v>
      </c>
      <c r="L627" s="132">
        <v>0</v>
      </c>
      <c r="M627" s="132">
        <v>0</v>
      </c>
      <c r="N627" s="132">
        <v>0</v>
      </c>
      <c r="O627" s="132">
        <v>0</v>
      </c>
      <c r="P627" s="132">
        <v>0</v>
      </c>
      <c r="Q627" s="132">
        <v>1</v>
      </c>
      <c r="CX627" s="126"/>
      <c r="CY627" s="126"/>
      <c r="CZ627" s="13"/>
      <c r="DA627" s="13"/>
      <c r="DB627" s="13"/>
      <c r="DC627" s="13"/>
      <c r="DD627" s="13"/>
    </row>
    <row r="628" spans="1:108" ht="14.25" thickBot="1">
      <c r="A628" s="127">
        <v>2596</v>
      </c>
      <c r="B628" s="127" t="s">
        <v>2869</v>
      </c>
      <c r="C628" s="127">
        <v>2596</v>
      </c>
      <c r="D628" s="128" t="s">
        <v>3494</v>
      </c>
      <c r="E628" s="128" t="s">
        <v>3407</v>
      </c>
      <c r="F628" s="129" t="s">
        <v>77</v>
      </c>
      <c r="G628" s="133" t="s">
        <v>118</v>
      </c>
      <c r="H628" s="134" t="s">
        <v>3812</v>
      </c>
      <c r="I628" s="134" t="s">
        <v>762</v>
      </c>
      <c r="J628" s="132">
        <v>0</v>
      </c>
      <c r="K628" s="132">
        <v>0</v>
      </c>
      <c r="L628" s="132">
        <v>0</v>
      </c>
      <c r="M628" s="132">
        <v>0</v>
      </c>
      <c r="N628" s="132">
        <v>0</v>
      </c>
      <c r="O628" s="132">
        <v>0</v>
      </c>
      <c r="P628" s="132">
        <v>0</v>
      </c>
      <c r="Q628" s="132">
        <v>1</v>
      </c>
      <c r="CX628" s="126"/>
      <c r="CY628" s="126"/>
      <c r="CZ628" s="13"/>
      <c r="DA628" s="13"/>
      <c r="DB628" s="13"/>
      <c r="DC628" s="13"/>
      <c r="DD628" s="13"/>
    </row>
    <row r="629" spans="1:108" ht="14.25" thickBot="1">
      <c r="A629" s="127">
        <v>2599</v>
      </c>
      <c r="B629" s="127" t="s">
        <v>2914</v>
      </c>
      <c r="C629" s="127">
        <v>2599</v>
      </c>
      <c r="D629" s="128" t="s">
        <v>3494</v>
      </c>
      <c r="E629" s="128" t="s">
        <v>3407</v>
      </c>
      <c r="F629" s="129" t="s">
        <v>77</v>
      </c>
      <c r="G629" s="133" t="s">
        <v>118</v>
      </c>
      <c r="H629" s="134" t="s">
        <v>3812</v>
      </c>
      <c r="I629" s="134" t="s">
        <v>763</v>
      </c>
      <c r="J629" s="132">
        <v>0</v>
      </c>
      <c r="K629" s="132">
        <v>0</v>
      </c>
      <c r="L629" s="132">
        <v>0</v>
      </c>
      <c r="M629" s="132">
        <v>0</v>
      </c>
      <c r="N629" s="132">
        <v>0</v>
      </c>
      <c r="O629" s="132">
        <v>0</v>
      </c>
      <c r="P629" s="132">
        <v>0</v>
      </c>
      <c r="Q629" s="132">
        <v>1</v>
      </c>
      <c r="CX629" s="126"/>
      <c r="CY629" s="126"/>
      <c r="CZ629" s="13"/>
      <c r="DA629" s="13"/>
      <c r="DB629" s="13"/>
      <c r="DC629" s="13"/>
      <c r="DD629" s="13"/>
    </row>
    <row r="630" spans="1:108" ht="14.25" thickBot="1">
      <c r="A630" s="127">
        <v>2600</v>
      </c>
      <c r="B630" s="127" t="s">
        <v>4448</v>
      </c>
      <c r="C630" s="127">
        <v>2600</v>
      </c>
      <c r="D630" s="128" t="s">
        <v>3494</v>
      </c>
      <c r="E630" s="128" t="s">
        <v>3407</v>
      </c>
      <c r="F630" s="129" t="s">
        <v>77</v>
      </c>
      <c r="G630" s="133" t="s">
        <v>119</v>
      </c>
      <c r="H630" s="134" t="s">
        <v>3813</v>
      </c>
      <c r="I630" s="134" t="s">
        <v>764</v>
      </c>
      <c r="J630" s="132">
        <v>0</v>
      </c>
      <c r="K630" s="132">
        <v>0</v>
      </c>
      <c r="L630" s="132">
        <v>0</v>
      </c>
      <c r="M630" s="132">
        <v>0</v>
      </c>
      <c r="N630" s="132">
        <v>0</v>
      </c>
      <c r="O630" s="132">
        <v>0</v>
      </c>
      <c r="P630" s="132">
        <v>0</v>
      </c>
      <c r="Q630" s="132">
        <v>1</v>
      </c>
      <c r="CX630" s="126"/>
      <c r="CY630" s="126"/>
      <c r="CZ630" s="13"/>
      <c r="DA630" s="13"/>
      <c r="DB630" s="13"/>
      <c r="DC630" s="13"/>
      <c r="DD630" s="13"/>
    </row>
    <row r="631" spans="1:108" ht="14.25" thickBot="1">
      <c r="A631" s="127">
        <v>2609</v>
      </c>
      <c r="B631" s="127" t="s">
        <v>4449</v>
      </c>
      <c r="C631" s="127">
        <v>2609</v>
      </c>
      <c r="D631" s="128" t="s">
        <v>3494</v>
      </c>
      <c r="E631" s="128" t="s">
        <v>3407</v>
      </c>
      <c r="F631" s="129" t="s">
        <v>77</v>
      </c>
      <c r="G631" s="130" t="s">
        <v>119</v>
      </c>
      <c r="H631" s="131" t="s">
        <v>3813</v>
      </c>
      <c r="I631" s="131" t="s">
        <v>765</v>
      </c>
      <c r="J631" s="132">
        <v>0</v>
      </c>
      <c r="K631" s="132">
        <v>0</v>
      </c>
      <c r="L631" s="132">
        <v>0</v>
      </c>
      <c r="M631" s="132">
        <v>0</v>
      </c>
      <c r="N631" s="132">
        <v>0</v>
      </c>
      <c r="O631" s="132">
        <v>0</v>
      </c>
      <c r="P631" s="132">
        <v>0</v>
      </c>
      <c r="Q631" s="132">
        <v>1</v>
      </c>
      <c r="CX631" s="126"/>
      <c r="CY631" s="126"/>
      <c r="CZ631" s="13"/>
      <c r="DA631" s="13"/>
      <c r="DB631" s="13"/>
      <c r="DC631" s="13"/>
      <c r="DD631" s="13"/>
    </row>
    <row r="632" spans="1:108" ht="14.25" thickBot="1">
      <c r="A632" s="127">
        <v>2611</v>
      </c>
      <c r="B632" s="127" t="s">
        <v>1773</v>
      </c>
      <c r="C632" s="127">
        <v>2611</v>
      </c>
      <c r="D632" s="128" t="s">
        <v>3494</v>
      </c>
      <c r="E632" s="128" t="s">
        <v>3407</v>
      </c>
      <c r="F632" s="129" t="s">
        <v>77</v>
      </c>
      <c r="G632" s="133" t="s">
        <v>119</v>
      </c>
      <c r="H632" s="134" t="s">
        <v>3814</v>
      </c>
      <c r="I632" s="134" t="s">
        <v>766</v>
      </c>
      <c r="J632" s="132">
        <v>0</v>
      </c>
      <c r="K632" s="132">
        <v>0</v>
      </c>
      <c r="L632" s="132">
        <v>0</v>
      </c>
      <c r="M632" s="132">
        <v>0</v>
      </c>
      <c r="N632" s="132">
        <v>0</v>
      </c>
      <c r="O632" s="132">
        <v>0</v>
      </c>
      <c r="P632" s="132">
        <v>0</v>
      </c>
      <c r="Q632" s="132">
        <v>1</v>
      </c>
      <c r="CX632" s="126"/>
      <c r="CY632" s="126"/>
      <c r="CZ632" s="13"/>
      <c r="DA632" s="13"/>
      <c r="DB632" s="13"/>
      <c r="DC632" s="13"/>
      <c r="DD632" s="13"/>
    </row>
    <row r="633" spans="1:108" ht="14.25" thickBot="1">
      <c r="A633" s="127">
        <v>2621</v>
      </c>
      <c r="B633" s="127" t="s">
        <v>1849</v>
      </c>
      <c r="C633" s="127">
        <v>2621</v>
      </c>
      <c r="D633" s="128" t="s">
        <v>3494</v>
      </c>
      <c r="E633" s="128" t="s">
        <v>3407</v>
      </c>
      <c r="F633" s="129" t="s">
        <v>77</v>
      </c>
      <c r="G633" s="133" t="s">
        <v>119</v>
      </c>
      <c r="H633" s="134" t="s">
        <v>3815</v>
      </c>
      <c r="I633" s="134" t="s">
        <v>767</v>
      </c>
      <c r="J633" s="132">
        <v>0</v>
      </c>
      <c r="K633" s="132">
        <v>0</v>
      </c>
      <c r="L633" s="132">
        <v>0</v>
      </c>
      <c r="M633" s="132">
        <v>0</v>
      </c>
      <c r="N633" s="132">
        <v>0</v>
      </c>
      <c r="O633" s="132">
        <v>0</v>
      </c>
      <c r="P633" s="132">
        <v>0</v>
      </c>
      <c r="Q633" s="132">
        <v>1</v>
      </c>
      <c r="CX633" s="126"/>
      <c r="CY633" s="126"/>
      <c r="CZ633" s="13"/>
      <c r="DA633" s="13"/>
      <c r="DB633" s="13"/>
      <c r="DC633" s="13"/>
      <c r="DD633" s="13"/>
    </row>
    <row r="634" spans="1:108" ht="14.25" thickBot="1">
      <c r="A634" s="127">
        <v>2631</v>
      </c>
      <c r="B634" s="127" t="s">
        <v>3223</v>
      </c>
      <c r="C634" s="127">
        <v>2631</v>
      </c>
      <c r="D634" s="128" t="s">
        <v>3494</v>
      </c>
      <c r="E634" s="128" t="s">
        <v>3407</v>
      </c>
      <c r="F634" s="129" t="s">
        <v>77</v>
      </c>
      <c r="G634" s="133" t="s">
        <v>119</v>
      </c>
      <c r="H634" s="134" t="s">
        <v>3816</v>
      </c>
      <c r="I634" s="134" t="s">
        <v>768</v>
      </c>
      <c r="J634" s="132">
        <v>0</v>
      </c>
      <c r="K634" s="132">
        <v>0</v>
      </c>
      <c r="L634" s="132">
        <v>0</v>
      </c>
      <c r="M634" s="132">
        <v>0</v>
      </c>
      <c r="N634" s="132">
        <v>0</v>
      </c>
      <c r="O634" s="132">
        <v>0</v>
      </c>
      <c r="P634" s="132">
        <v>0</v>
      </c>
      <c r="Q634" s="132">
        <v>1</v>
      </c>
      <c r="CX634" s="126"/>
      <c r="CY634" s="126"/>
      <c r="CZ634" s="13"/>
      <c r="DA634" s="13"/>
      <c r="DB634" s="13"/>
      <c r="DC634" s="13"/>
      <c r="DD634" s="13"/>
    </row>
    <row r="635" spans="1:108" ht="14.25" thickBot="1">
      <c r="A635" s="127">
        <v>2632</v>
      </c>
      <c r="B635" s="127" t="s">
        <v>2279</v>
      </c>
      <c r="C635" s="127">
        <v>2632</v>
      </c>
      <c r="D635" s="128" t="s">
        <v>3494</v>
      </c>
      <c r="E635" s="128" t="s">
        <v>3407</v>
      </c>
      <c r="F635" s="129" t="s">
        <v>77</v>
      </c>
      <c r="G635" s="133" t="s">
        <v>119</v>
      </c>
      <c r="H635" s="134" t="s">
        <v>3816</v>
      </c>
      <c r="I635" s="134" t="s">
        <v>769</v>
      </c>
      <c r="J635" s="132">
        <v>0</v>
      </c>
      <c r="K635" s="132">
        <v>0</v>
      </c>
      <c r="L635" s="132">
        <v>0</v>
      </c>
      <c r="M635" s="132">
        <v>0</v>
      </c>
      <c r="N635" s="132">
        <v>0</v>
      </c>
      <c r="O635" s="132">
        <v>0</v>
      </c>
      <c r="P635" s="132">
        <v>0</v>
      </c>
      <c r="Q635" s="132">
        <v>1</v>
      </c>
      <c r="CX635" s="126"/>
      <c r="CY635" s="126"/>
      <c r="CZ635" s="13"/>
      <c r="DA635" s="13"/>
      <c r="DB635" s="13"/>
      <c r="DC635" s="13"/>
      <c r="DD635" s="13"/>
    </row>
    <row r="636" spans="1:108" ht="14.25" thickBot="1">
      <c r="A636" s="127">
        <v>2633</v>
      </c>
      <c r="B636" s="127" t="s">
        <v>2536</v>
      </c>
      <c r="C636" s="127">
        <v>2633</v>
      </c>
      <c r="D636" s="128" t="s">
        <v>3494</v>
      </c>
      <c r="E636" s="128" t="s">
        <v>3407</v>
      </c>
      <c r="F636" s="129" t="s">
        <v>77</v>
      </c>
      <c r="G636" s="133" t="s">
        <v>119</v>
      </c>
      <c r="H636" s="134" t="s">
        <v>3816</v>
      </c>
      <c r="I636" s="134" t="s">
        <v>770</v>
      </c>
      <c r="J636" s="132">
        <v>0</v>
      </c>
      <c r="K636" s="132">
        <v>0</v>
      </c>
      <c r="L636" s="132">
        <v>0</v>
      </c>
      <c r="M636" s="132">
        <v>0</v>
      </c>
      <c r="N636" s="132">
        <v>0</v>
      </c>
      <c r="O636" s="132">
        <v>0</v>
      </c>
      <c r="P636" s="132">
        <v>0</v>
      </c>
      <c r="Q636" s="132">
        <v>1</v>
      </c>
      <c r="CX636" s="126"/>
      <c r="CY636" s="126"/>
      <c r="CZ636" s="13"/>
      <c r="DA636" s="13"/>
      <c r="DB636" s="13"/>
      <c r="DC636" s="13"/>
      <c r="DD636" s="13"/>
    </row>
    <row r="637" spans="1:108" ht="14.25" thickBot="1">
      <c r="A637" s="127">
        <v>2634</v>
      </c>
      <c r="B637" s="127" t="s">
        <v>2693</v>
      </c>
      <c r="C637" s="127">
        <v>2634</v>
      </c>
      <c r="D637" s="128" t="s">
        <v>3494</v>
      </c>
      <c r="E637" s="128" t="s">
        <v>3407</v>
      </c>
      <c r="F637" s="129" t="s">
        <v>77</v>
      </c>
      <c r="G637" s="133" t="s">
        <v>119</v>
      </c>
      <c r="H637" s="134" t="s">
        <v>3816</v>
      </c>
      <c r="I637" s="134" t="s">
        <v>771</v>
      </c>
      <c r="J637" s="132">
        <v>0</v>
      </c>
      <c r="K637" s="132">
        <v>0</v>
      </c>
      <c r="L637" s="132">
        <v>0</v>
      </c>
      <c r="M637" s="132">
        <v>0</v>
      </c>
      <c r="N637" s="132">
        <v>0</v>
      </c>
      <c r="O637" s="132">
        <v>0</v>
      </c>
      <c r="P637" s="132">
        <v>0</v>
      </c>
      <c r="Q637" s="132">
        <v>1</v>
      </c>
      <c r="CX637" s="126"/>
      <c r="CY637" s="126"/>
      <c r="CZ637" s="13"/>
      <c r="DA637" s="13"/>
      <c r="DB637" s="13"/>
      <c r="DC637" s="13"/>
      <c r="DD637" s="13"/>
    </row>
    <row r="638" spans="1:108" ht="14.25" thickBot="1">
      <c r="A638" s="127">
        <v>2635</v>
      </c>
      <c r="B638" s="127" t="s">
        <v>2804</v>
      </c>
      <c r="C638" s="127">
        <v>2635</v>
      </c>
      <c r="D638" s="128" t="s">
        <v>3494</v>
      </c>
      <c r="E638" s="128" t="s">
        <v>3407</v>
      </c>
      <c r="F638" s="129" t="s">
        <v>77</v>
      </c>
      <c r="G638" s="133" t="s">
        <v>119</v>
      </c>
      <c r="H638" s="134" t="s">
        <v>3816</v>
      </c>
      <c r="I638" s="134" t="s">
        <v>772</v>
      </c>
      <c r="J638" s="132">
        <v>0</v>
      </c>
      <c r="K638" s="132">
        <v>0</v>
      </c>
      <c r="L638" s="132">
        <v>0</v>
      </c>
      <c r="M638" s="132">
        <v>0</v>
      </c>
      <c r="N638" s="132">
        <v>0</v>
      </c>
      <c r="O638" s="132">
        <v>0</v>
      </c>
      <c r="P638" s="132">
        <v>0</v>
      </c>
      <c r="Q638" s="132">
        <v>1</v>
      </c>
      <c r="CX638" s="126"/>
      <c r="CY638" s="126"/>
      <c r="CZ638" s="13"/>
      <c r="DA638" s="13"/>
      <c r="DB638" s="13"/>
      <c r="DC638" s="13"/>
      <c r="DD638" s="13"/>
    </row>
    <row r="639" spans="1:108" ht="14.25" thickBot="1">
      <c r="A639" s="127">
        <v>2641</v>
      </c>
      <c r="B639" s="127" t="s">
        <v>3224</v>
      </c>
      <c r="C639" s="127">
        <v>2641</v>
      </c>
      <c r="D639" s="128" t="s">
        <v>3494</v>
      </c>
      <c r="E639" s="128" t="s">
        <v>3407</v>
      </c>
      <c r="F639" s="129" t="s">
        <v>77</v>
      </c>
      <c r="G639" s="133" t="s">
        <v>119</v>
      </c>
      <c r="H639" s="134" t="s">
        <v>3817</v>
      </c>
      <c r="I639" s="134" t="s">
        <v>773</v>
      </c>
      <c r="J639" s="132">
        <v>0</v>
      </c>
      <c r="K639" s="132">
        <v>0</v>
      </c>
      <c r="L639" s="132">
        <v>0</v>
      </c>
      <c r="M639" s="132">
        <v>0</v>
      </c>
      <c r="N639" s="132">
        <v>0</v>
      </c>
      <c r="O639" s="132">
        <v>0</v>
      </c>
      <c r="P639" s="132">
        <v>0</v>
      </c>
      <c r="Q639" s="132">
        <v>1</v>
      </c>
      <c r="CX639" s="126"/>
      <c r="CY639" s="126"/>
      <c r="CZ639" s="13"/>
      <c r="DA639" s="13"/>
      <c r="DB639" s="13"/>
      <c r="DC639" s="13"/>
      <c r="DD639" s="13"/>
    </row>
    <row r="640" spans="1:108" ht="14.25" thickBot="1">
      <c r="A640" s="127">
        <v>2642</v>
      </c>
      <c r="B640" s="127" t="s">
        <v>2280</v>
      </c>
      <c r="C640" s="127">
        <v>2642</v>
      </c>
      <c r="D640" s="128" t="s">
        <v>3494</v>
      </c>
      <c r="E640" s="128" t="s">
        <v>3407</v>
      </c>
      <c r="F640" s="129" t="s">
        <v>77</v>
      </c>
      <c r="G640" s="133" t="s">
        <v>119</v>
      </c>
      <c r="H640" s="134" t="s">
        <v>3817</v>
      </c>
      <c r="I640" s="134" t="s">
        <v>774</v>
      </c>
      <c r="J640" s="132">
        <v>0</v>
      </c>
      <c r="K640" s="132">
        <v>0</v>
      </c>
      <c r="L640" s="132">
        <v>0</v>
      </c>
      <c r="M640" s="132">
        <v>0</v>
      </c>
      <c r="N640" s="132">
        <v>0</v>
      </c>
      <c r="O640" s="132">
        <v>0</v>
      </c>
      <c r="P640" s="132">
        <v>0</v>
      </c>
      <c r="Q640" s="132">
        <v>1</v>
      </c>
      <c r="CX640" s="126"/>
      <c r="CY640" s="126"/>
      <c r="CZ640" s="13"/>
      <c r="DA640" s="13"/>
      <c r="DB640" s="13"/>
      <c r="DC640" s="13"/>
      <c r="DD640" s="13"/>
    </row>
    <row r="641" spans="1:108" ht="14.25" thickBot="1">
      <c r="A641" s="127">
        <v>2643</v>
      </c>
      <c r="B641" s="127" t="s">
        <v>2537</v>
      </c>
      <c r="C641" s="127">
        <v>2643</v>
      </c>
      <c r="D641" s="128" t="s">
        <v>3494</v>
      </c>
      <c r="E641" s="128" t="s">
        <v>3407</v>
      </c>
      <c r="F641" s="129" t="s">
        <v>77</v>
      </c>
      <c r="G641" s="133" t="s">
        <v>119</v>
      </c>
      <c r="H641" s="134" t="s">
        <v>3817</v>
      </c>
      <c r="I641" s="134" t="s">
        <v>775</v>
      </c>
      <c r="J641" s="132">
        <v>0</v>
      </c>
      <c r="K641" s="132">
        <v>0</v>
      </c>
      <c r="L641" s="132">
        <v>0</v>
      </c>
      <c r="M641" s="132">
        <v>0</v>
      </c>
      <c r="N641" s="132">
        <v>0</v>
      </c>
      <c r="O641" s="132">
        <v>0</v>
      </c>
      <c r="P641" s="132">
        <v>0</v>
      </c>
      <c r="Q641" s="132">
        <v>1</v>
      </c>
      <c r="CX641" s="126"/>
      <c r="CY641" s="126"/>
      <c r="CZ641" s="13"/>
      <c r="DA641" s="13"/>
      <c r="DB641" s="13"/>
      <c r="DC641" s="13"/>
      <c r="DD641" s="13"/>
    </row>
    <row r="642" spans="1:108" ht="14.25" thickBot="1">
      <c r="A642" s="127">
        <v>2644</v>
      </c>
      <c r="B642" s="127" t="s">
        <v>2694</v>
      </c>
      <c r="C642" s="127">
        <v>2644</v>
      </c>
      <c r="D642" s="128" t="s">
        <v>3494</v>
      </c>
      <c r="E642" s="128" t="s">
        <v>3407</v>
      </c>
      <c r="F642" s="129" t="s">
        <v>77</v>
      </c>
      <c r="G642" s="133" t="s">
        <v>119</v>
      </c>
      <c r="H642" s="134" t="s">
        <v>3817</v>
      </c>
      <c r="I642" s="134" t="s">
        <v>776</v>
      </c>
      <c r="J642" s="132">
        <v>0</v>
      </c>
      <c r="K642" s="132">
        <v>0</v>
      </c>
      <c r="L642" s="132">
        <v>0</v>
      </c>
      <c r="M642" s="132">
        <v>0</v>
      </c>
      <c r="N642" s="132">
        <v>0</v>
      </c>
      <c r="O642" s="132">
        <v>0</v>
      </c>
      <c r="P642" s="132">
        <v>0</v>
      </c>
      <c r="Q642" s="132">
        <v>1</v>
      </c>
      <c r="CX642" s="126"/>
      <c r="CY642" s="126"/>
      <c r="CZ642" s="13"/>
      <c r="DA642" s="13"/>
      <c r="DB642" s="13"/>
      <c r="DC642" s="13"/>
      <c r="DD642" s="13"/>
    </row>
    <row r="643" spans="1:108" ht="14.25" thickBot="1">
      <c r="A643" s="127">
        <v>2645</v>
      </c>
      <c r="B643" s="127" t="s">
        <v>2805</v>
      </c>
      <c r="C643" s="127">
        <v>2645</v>
      </c>
      <c r="D643" s="128" t="s">
        <v>3494</v>
      </c>
      <c r="E643" s="128" t="s">
        <v>3407</v>
      </c>
      <c r="F643" s="129" t="s">
        <v>77</v>
      </c>
      <c r="G643" s="133" t="s">
        <v>119</v>
      </c>
      <c r="H643" s="134" t="s">
        <v>3817</v>
      </c>
      <c r="I643" s="134" t="s">
        <v>777</v>
      </c>
      <c r="J643" s="132">
        <v>0</v>
      </c>
      <c r="K643" s="132">
        <v>0</v>
      </c>
      <c r="L643" s="132">
        <v>0</v>
      </c>
      <c r="M643" s="132">
        <v>0</v>
      </c>
      <c r="N643" s="132">
        <v>0</v>
      </c>
      <c r="O643" s="132">
        <v>0</v>
      </c>
      <c r="P643" s="132">
        <v>0</v>
      </c>
      <c r="Q643" s="132">
        <v>1</v>
      </c>
      <c r="CX643" s="126"/>
      <c r="CY643" s="126"/>
      <c r="CZ643" s="13"/>
      <c r="DA643" s="13"/>
      <c r="DB643" s="13"/>
      <c r="DC643" s="13"/>
      <c r="DD643" s="13"/>
    </row>
    <row r="644" spans="1:108" ht="14.25" thickBot="1">
      <c r="A644" s="127">
        <v>2651</v>
      </c>
      <c r="B644" s="127" t="s">
        <v>3225</v>
      </c>
      <c r="C644" s="127">
        <v>2651</v>
      </c>
      <c r="D644" s="128" t="s">
        <v>3494</v>
      </c>
      <c r="E644" s="128" t="s">
        <v>3407</v>
      </c>
      <c r="F644" s="129" t="s">
        <v>77</v>
      </c>
      <c r="G644" s="133" t="s">
        <v>119</v>
      </c>
      <c r="H644" s="134" t="s">
        <v>3818</v>
      </c>
      <c r="I644" s="134" t="s">
        <v>778</v>
      </c>
      <c r="J644" s="132">
        <v>0</v>
      </c>
      <c r="K644" s="132">
        <v>0</v>
      </c>
      <c r="L644" s="132">
        <v>0</v>
      </c>
      <c r="M644" s="132">
        <v>0</v>
      </c>
      <c r="N644" s="132">
        <v>0</v>
      </c>
      <c r="O644" s="132">
        <v>0</v>
      </c>
      <c r="P644" s="132">
        <v>0</v>
      </c>
      <c r="Q644" s="132">
        <v>1</v>
      </c>
      <c r="CX644" s="126"/>
      <c r="CY644" s="126"/>
      <c r="CZ644" s="13"/>
      <c r="DA644" s="13"/>
      <c r="DB644" s="13"/>
      <c r="DC644" s="13"/>
      <c r="DD644" s="13"/>
    </row>
    <row r="645" spans="1:108" ht="14.25" thickBot="1">
      <c r="A645" s="127">
        <v>2652</v>
      </c>
      <c r="B645" s="127" t="s">
        <v>2281</v>
      </c>
      <c r="C645" s="127">
        <v>2652</v>
      </c>
      <c r="D645" s="128" t="s">
        <v>3494</v>
      </c>
      <c r="E645" s="128" t="s">
        <v>3407</v>
      </c>
      <c r="F645" s="129" t="s">
        <v>77</v>
      </c>
      <c r="G645" s="133" t="s">
        <v>119</v>
      </c>
      <c r="H645" s="134" t="s">
        <v>3818</v>
      </c>
      <c r="I645" s="134" t="s">
        <v>779</v>
      </c>
      <c r="J645" s="132">
        <v>0</v>
      </c>
      <c r="K645" s="132">
        <v>0</v>
      </c>
      <c r="L645" s="132">
        <v>0</v>
      </c>
      <c r="M645" s="132">
        <v>0</v>
      </c>
      <c r="N645" s="132">
        <v>0</v>
      </c>
      <c r="O645" s="132">
        <v>0</v>
      </c>
      <c r="P645" s="132">
        <v>0</v>
      </c>
      <c r="Q645" s="132">
        <v>1</v>
      </c>
      <c r="CX645" s="126"/>
      <c r="CY645" s="126"/>
      <c r="CZ645" s="13"/>
      <c r="DA645" s="13"/>
      <c r="DB645" s="13"/>
      <c r="DC645" s="13"/>
      <c r="DD645" s="13"/>
    </row>
    <row r="646" spans="1:108" ht="14.25" thickBot="1">
      <c r="A646" s="127">
        <v>2653</v>
      </c>
      <c r="B646" s="127" t="s">
        <v>2538</v>
      </c>
      <c r="C646" s="127">
        <v>2653</v>
      </c>
      <c r="D646" s="128" t="s">
        <v>3494</v>
      </c>
      <c r="E646" s="128" t="s">
        <v>3407</v>
      </c>
      <c r="F646" s="129" t="s">
        <v>77</v>
      </c>
      <c r="G646" s="133" t="s">
        <v>119</v>
      </c>
      <c r="H646" s="134" t="s">
        <v>3818</v>
      </c>
      <c r="I646" s="134" t="s">
        <v>780</v>
      </c>
      <c r="J646" s="132">
        <v>0</v>
      </c>
      <c r="K646" s="132">
        <v>0</v>
      </c>
      <c r="L646" s="132">
        <v>0</v>
      </c>
      <c r="M646" s="132">
        <v>0</v>
      </c>
      <c r="N646" s="132">
        <v>0</v>
      </c>
      <c r="O646" s="132">
        <v>0</v>
      </c>
      <c r="P646" s="132">
        <v>0</v>
      </c>
      <c r="Q646" s="132">
        <v>1</v>
      </c>
      <c r="CX646" s="126"/>
      <c r="CY646" s="126"/>
      <c r="CZ646" s="13"/>
      <c r="DA646" s="13"/>
      <c r="DB646" s="13"/>
      <c r="DC646" s="13"/>
      <c r="DD646" s="13"/>
    </row>
    <row r="647" spans="1:108" ht="14.25" thickBot="1">
      <c r="A647" s="127">
        <v>2661</v>
      </c>
      <c r="B647" s="127" t="s">
        <v>3226</v>
      </c>
      <c r="C647" s="127">
        <v>2661</v>
      </c>
      <c r="D647" s="128" t="s">
        <v>3494</v>
      </c>
      <c r="E647" s="128" t="s">
        <v>3407</v>
      </c>
      <c r="F647" s="129" t="s">
        <v>77</v>
      </c>
      <c r="G647" s="133" t="s">
        <v>119</v>
      </c>
      <c r="H647" s="134" t="s">
        <v>3819</v>
      </c>
      <c r="I647" s="134" t="s">
        <v>781</v>
      </c>
      <c r="J647" s="132">
        <v>0</v>
      </c>
      <c r="K647" s="132">
        <v>0</v>
      </c>
      <c r="L647" s="132">
        <v>0</v>
      </c>
      <c r="M647" s="132">
        <v>0</v>
      </c>
      <c r="N647" s="132">
        <v>0</v>
      </c>
      <c r="O647" s="132">
        <v>0</v>
      </c>
      <c r="P647" s="132">
        <v>0</v>
      </c>
      <c r="Q647" s="132">
        <v>1</v>
      </c>
      <c r="CX647" s="126"/>
      <c r="CY647" s="126"/>
      <c r="CZ647" s="13"/>
      <c r="DA647" s="13"/>
      <c r="DB647" s="13"/>
      <c r="DC647" s="13"/>
      <c r="DD647" s="13"/>
    </row>
    <row r="648" spans="1:108" ht="14.25" thickBot="1">
      <c r="A648" s="127">
        <v>2662</v>
      </c>
      <c r="B648" s="127" t="s">
        <v>2282</v>
      </c>
      <c r="C648" s="127">
        <v>2662</v>
      </c>
      <c r="D648" s="128" t="s">
        <v>3494</v>
      </c>
      <c r="E648" s="128" t="s">
        <v>3407</v>
      </c>
      <c r="F648" s="129" t="s">
        <v>77</v>
      </c>
      <c r="G648" s="133" t="s">
        <v>119</v>
      </c>
      <c r="H648" s="134" t="s">
        <v>3819</v>
      </c>
      <c r="I648" s="134" t="s">
        <v>782</v>
      </c>
      <c r="J648" s="132">
        <v>0</v>
      </c>
      <c r="K648" s="132">
        <v>0</v>
      </c>
      <c r="L648" s="132">
        <v>0</v>
      </c>
      <c r="M648" s="132">
        <v>0</v>
      </c>
      <c r="N648" s="132">
        <v>0</v>
      </c>
      <c r="O648" s="132">
        <v>0</v>
      </c>
      <c r="P648" s="132">
        <v>0</v>
      </c>
      <c r="Q648" s="132">
        <v>1</v>
      </c>
      <c r="CX648" s="126"/>
      <c r="CY648" s="126"/>
      <c r="CZ648" s="13"/>
      <c r="DA648" s="13"/>
      <c r="DB648" s="13"/>
      <c r="DC648" s="13"/>
      <c r="DD648" s="13"/>
    </row>
    <row r="649" spans="1:108" ht="14.25" thickBot="1">
      <c r="A649" s="127">
        <v>2663</v>
      </c>
      <c r="B649" s="127" t="s">
        <v>4366</v>
      </c>
      <c r="C649" s="127">
        <v>2663</v>
      </c>
      <c r="D649" s="128" t="s">
        <v>3494</v>
      </c>
      <c r="E649" s="128" t="s">
        <v>3407</v>
      </c>
      <c r="F649" s="129" t="s">
        <v>77</v>
      </c>
      <c r="G649" s="133" t="s">
        <v>119</v>
      </c>
      <c r="H649" s="134" t="s">
        <v>3819</v>
      </c>
      <c r="I649" s="134" t="s">
        <v>783</v>
      </c>
      <c r="J649" s="132">
        <v>0</v>
      </c>
      <c r="K649" s="132">
        <v>0</v>
      </c>
      <c r="L649" s="132">
        <v>0</v>
      </c>
      <c r="M649" s="132">
        <v>0</v>
      </c>
      <c r="N649" s="132">
        <v>0</v>
      </c>
      <c r="O649" s="132">
        <v>0</v>
      </c>
      <c r="P649" s="132">
        <v>0</v>
      </c>
      <c r="Q649" s="132">
        <v>1</v>
      </c>
      <c r="CX649" s="126"/>
      <c r="CY649" s="126"/>
      <c r="CZ649" s="13"/>
      <c r="DA649" s="13"/>
      <c r="DB649" s="13"/>
      <c r="DC649" s="13"/>
      <c r="DD649" s="13"/>
    </row>
    <row r="650" spans="1:108" ht="14.25" thickBot="1">
      <c r="A650" s="127">
        <v>2664</v>
      </c>
      <c r="B650" s="127" t="s">
        <v>2695</v>
      </c>
      <c r="C650" s="127">
        <v>2664</v>
      </c>
      <c r="D650" s="128" t="s">
        <v>3494</v>
      </c>
      <c r="E650" s="128" t="s">
        <v>3407</v>
      </c>
      <c r="F650" s="129" t="s">
        <v>77</v>
      </c>
      <c r="G650" s="133" t="s">
        <v>119</v>
      </c>
      <c r="H650" s="134" t="s">
        <v>3819</v>
      </c>
      <c r="I650" s="134" t="s">
        <v>784</v>
      </c>
      <c r="J650" s="132">
        <v>0</v>
      </c>
      <c r="K650" s="132">
        <v>0</v>
      </c>
      <c r="L650" s="132">
        <v>0</v>
      </c>
      <c r="M650" s="132">
        <v>0</v>
      </c>
      <c r="N650" s="132">
        <v>0</v>
      </c>
      <c r="O650" s="132">
        <v>0</v>
      </c>
      <c r="P650" s="132">
        <v>0</v>
      </c>
      <c r="Q650" s="132">
        <v>1</v>
      </c>
      <c r="CX650" s="126"/>
      <c r="CY650" s="126"/>
      <c r="CZ650" s="13"/>
      <c r="DA650" s="13"/>
      <c r="DB650" s="13"/>
      <c r="DC650" s="13"/>
      <c r="DD650" s="13"/>
    </row>
    <row r="651" spans="1:108" ht="14.25" thickBot="1">
      <c r="A651" s="127">
        <v>2671</v>
      </c>
      <c r="B651" s="127" t="s">
        <v>3227</v>
      </c>
      <c r="C651" s="127">
        <v>2671</v>
      </c>
      <c r="D651" s="128" t="s">
        <v>3494</v>
      </c>
      <c r="E651" s="128" t="s">
        <v>3407</v>
      </c>
      <c r="F651" s="129" t="s">
        <v>77</v>
      </c>
      <c r="G651" s="133" t="s">
        <v>119</v>
      </c>
      <c r="H651" s="134" t="s">
        <v>3820</v>
      </c>
      <c r="I651" s="134" t="s">
        <v>785</v>
      </c>
      <c r="J651" s="132">
        <v>0</v>
      </c>
      <c r="K651" s="132">
        <v>0</v>
      </c>
      <c r="L651" s="132">
        <v>0</v>
      </c>
      <c r="M651" s="132">
        <v>0</v>
      </c>
      <c r="N651" s="132">
        <v>0</v>
      </c>
      <c r="O651" s="132">
        <v>0</v>
      </c>
      <c r="P651" s="132">
        <v>0</v>
      </c>
      <c r="Q651" s="132">
        <v>1</v>
      </c>
      <c r="CX651" s="126"/>
      <c r="CY651" s="126"/>
      <c r="CZ651" s="13"/>
      <c r="DA651" s="13"/>
      <c r="DB651" s="13"/>
      <c r="DC651" s="13"/>
      <c r="DD651" s="13"/>
    </row>
    <row r="652" spans="1:108" ht="14.25" thickBot="1">
      <c r="A652" s="127">
        <v>2672</v>
      </c>
      <c r="B652" s="127" t="s">
        <v>2283</v>
      </c>
      <c r="C652" s="127">
        <v>2672</v>
      </c>
      <c r="D652" s="128" t="s">
        <v>3494</v>
      </c>
      <c r="E652" s="128" t="s">
        <v>3407</v>
      </c>
      <c r="F652" s="129" t="s">
        <v>77</v>
      </c>
      <c r="G652" s="133" t="s">
        <v>119</v>
      </c>
      <c r="H652" s="134" t="s">
        <v>3820</v>
      </c>
      <c r="I652" s="134" t="s">
        <v>786</v>
      </c>
      <c r="J652" s="132">
        <v>0</v>
      </c>
      <c r="K652" s="132">
        <v>0</v>
      </c>
      <c r="L652" s="132">
        <v>0</v>
      </c>
      <c r="M652" s="132">
        <v>0</v>
      </c>
      <c r="N652" s="132">
        <v>0</v>
      </c>
      <c r="O652" s="132">
        <v>0</v>
      </c>
      <c r="P652" s="132">
        <v>0</v>
      </c>
      <c r="Q652" s="132">
        <v>1</v>
      </c>
      <c r="CX652" s="126"/>
      <c r="CY652" s="126"/>
      <c r="CZ652" s="13"/>
      <c r="DA652" s="13"/>
      <c r="DB652" s="13"/>
      <c r="DC652" s="13"/>
      <c r="DD652" s="13"/>
    </row>
    <row r="653" spans="1:108" ht="14.25" thickBot="1">
      <c r="A653" s="127">
        <v>2691</v>
      </c>
      <c r="B653" s="127" t="s">
        <v>3228</v>
      </c>
      <c r="C653" s="127">
        <v>2691</v>
      </c>
      <c r="D653" s="128" t="s">
        <v>3494</v>
      </c>
      <c r="E653" s="128" t="s">
        <v>3407</v>
      </c>
      <c r="F653" s="129" t="s">
        <v>77</v>
      </c>
      <c r="G653" s="133" t="s">
        <v>119</v>
      </c>
      <c r="H653" s="134" t="s">
        <v>3821</v>
      </c>
      <c r="I653" s="134" t="s">
        <v>787</v>
      </c>
      <c r="J653" s="132">
        <v>0</v>
      </c>
      <c r="K653" s="132">
        <v>0</v>
      </c>
      <c r="L653" s="132">
        <v>0</v>
      </c>
      <c r="M653" s="132">
        <v>0</v>
      </c>
      <c r="N653" s="132">
        <v>0</v>
      </c>
      <c r="O653" s="132">
        <v>0</v>
      </c>
      <c r="P653" s="132">
        <v>0</v>
      </c>
      <c r="Q653" s="132">
        <v>1</v>
      </c>
      <c r="CX653" s="126"/>
      <c r="CY653" s="126"/>
      <c r="CZ653" s="13"/>
      <c r="DA653" s="13"/>
      <c r="DB653" s="13"/>
      <c r="DC653" s="13"/>
      <c r="DD653" s="13"/>
    </row>
    <row r="654" spans="1:108" ht="14.25" thickBot="1">
      <c r="A654" s="127">
        <v>2692</v>
      </c>
      <c r="B654" s="127" t="s">
        <v>2284</v>
      </c>
      <c r="C654" s="127">
        <v>2692</v>
      </c>
      <c r="D654" s="128" t="s">
        <v>3494</v>
      </c>
      <c r="E654" s="128" t="s">
        <v>3407</v>
      </c>
      <c r="F654" s="129" t="s">
        <v>77</v>
      </c>
      <c r="G654" s="130" t="s">
        <v>119</v>
      </c>
      <c r="H654" s="131" t="s">
        <v>3821</v>
      </c>
      <c r="I654" s="131" t="s">
        <v>788</v>
      </c>
      <c r="J654" s="132">
        <v>0</v>
      </c>
      <c r="K654" s="132">
        <v>0</v>
      </c>
      <c r="L654" s="132">
        <v>0</v>
      </c>
      <c r="M654" s="132">
        <v>0</v>
      </c>
      <c r="N654" s="132">
        <v>0</v>
      </c>
      <c r="O654" s="132">
        <v>0</v>
      </c>
      <c r="P654" s="132">
        <v>0</v>
      </c>
      <c r="Q654" s="132">
        <v>1</v>
      </c>
      <c r="CX654" s="126"/>
      <c r="CY654" s="126"/>
      <c r="CZ654" s="13"/>
      <c r="DA654" s="13"/>
      <c r="DB654" s="13"/>
      <c r="DC654" s="13"/>
      <c r="DD654" s="13"/>
    </row>
    <row r="655" spans="1:108" ht="14.25" thickBot="1">
      <c r="A655" s="127">
        <v>2693</v>
      </c>
      <c r="B655" s="127" t="s">
        <v>2539</v>
      </c>
      <c r="C655" s="127">
        <v>2693</v>
      </c>
      <c r="D655" s="128" t="s">
        <v>3494</v>
      </c>
      <c r="E655" s="128" t="s">
        <v>3407</v>
      </c>
      <c r="F655" s="129" t="s">
        <v>77</v>
      </c>
      <c r="G655" s="133" t="s">
        <v>119</v>
      </c>
      <c r="H655" s="134" t="s">
        <v>3821</v>
      </c>
      <c r="I655" s="134" t="s">
        <v>789</v>
      </c>
      <c r="J655" s="132">
        <v>0</v>
      </c>
      <c r="K655" s="132">
        <v>0</v>
      </c>
      <c r="L655" s="132">
        <v>0</v>
      </c>
      <c r="M655" s="132">
        <v>0</v>
      </c>
      <c r="N655" s="132">
        <v>0</v>
      </c>
      <c r="O655" s="132">
        <v>0</v>
      </c>
      <c r="P655" s="132">
        <v>0</v>
      </c>
      <c r="Q655" s="132">
        <v>1</v>
      </c>
      <c r="CX655" s="126"/>
      <c r="CY655" s="126"/>
      <c r="CZ655" s="13"/>
      <c r="DA655" s="13"/>
      <c r="DB655" s="13"/>
      <c r="DC655" s="13"/>
      <c r="DD655" s="13"/>
    </row>
    <row r="656" spans="1:108" ht="14.25" thickBot="1">
      <c r="A656" s="127">
        <v>2694</v>
      </c>
      <c r="B656" s="127" t="s">
        <v>2696</v>
      </c>
      <c r="C656" s="127">
        <v>2694</v>
      </c>
      <c r="D656" s="128" t="s">
        <v>3494</v>
      </c>
      <c r="E656" s="128" t="s">
        <v>3407</v>
      </c>
      <c r="F656" s="129" t="s">
        <v>77</v>
      </c>
      <c r="G656" s="133" t="s">
        <v>119</v>
      </c>
      <c r="H656" s="134" t="s">
        <v>3821</v>
      </c>
      <c r="I656" s="134" t="s">
        <v>790</v>
      </c>
      <c r="J656" s="132">
        <v>0</v>
      </c>
      <c r="K656" s="132">
        <v>0</v>
      </c>
      <c r="L656" s="132">
        <v>0</v>
      </c>
      <c r="M656" s="132">
        <v>0</v>
      </c>
      <c r="N656" s="132">
        <v>0</v>
      </c>
      <c r="O656" s="132">
        <v>0</v>
      </c>
      <c r="P656" s="132">
        <v>0</v>
      </c>
      <c r="Q656" s="132">
        <v>1</v>
      </c>
      <c r="CX656" s="126"/>
      <c r="CY656" s="126"/>
      <c r="CZ656" s="13"/>
      <c r="DA656" s="13"/>
      <c r="DB656" s="13"/>
      <c r="DC656" s="13"/>
      <c r="DD656" s="13"/>
    </row>
    <row r="657" spans="1:108" ht="14.25" thickBot="1">
      <c r="A657" s="127">
        <v>2699</v>
      </c>
      <c r="B657" s="127" t="s">
        <v>2806</v>
      </c>
      <c r="C657" s="127">
        <v>2699</v>
      </c>
      <c r="D657" s="128" t="s">
        <v>3494</v>
      </c>
      <c r="E657" s="128" t="s">
        <v>3407</v>
      </c>
      <c r="F657" s="129" t="s">
        <v>77</v>
      </c>
      <c r="G657" s="133" t="s">
        <v>119</v>
      </c>
      <c r="H657" s="134" t="s">
        <v>3821</v>
      </c>
      <c r="I657" s="134" t="s">
        <v>791</v>
      </c>
      <c r="J657" s="132">
        <v>0</v>
      </c>
      <c r="K657" s="132">
        <v>0</v>
      </c>
      <c r="L657" s="132">
        <v>0</v>
      </c>
      <c r="M657" s="132">
        <v>0</v>
      </c>
      <c r="N657" s="132">
        <v>0</v>
      </c>
      <c r="O657" s="132">
        <v>0</v>
      </c>
      <c r="P657" s="132">
        <v>0</v>
      </c>
      <c r="Q657" s="132">
        <v>1</v>
      </c>
      <c r="CX657" s="126"/>
      <c r="CY657" s="126"/>
      <c r="CZ657" s="13"/>
      <c r="DA657" s="13"/>
      <c r="DB657" s="13"/>
      <c r="DC657" s="13"/>
      <c r="DD657" s="13"/>
    </row>
    <row r="658" spans="1:108" ht="14.25" thickBot="1">
      <c r="A658" s="127">
        <v>2700</v>
      </c>
      <c r="B658" s="127" t="s">
        <v>4450</v>
      </c>
      <c r="C658" s="127">
        <v>2700</v>
      </c>
      <c r="D658" s="128" t="s">
        <v>3494</v>
      </c>
      <c r="E658" s="128" t="s">
        <v>3407</v>
      </c>
      <c r="F658" s="129" t="s">
        <v>77</v>
      </c>
      <c r="G658" s="133" t="s">
        <v>120</v>
      </c>
      <c r="H658" s="134" t="s">
        <v>3822</v>
      </c>
      <c r="I658" s="134" t="s">
        <v>792</v>
      </c>
      <c r="J658" s="132">
        <v>0</v>
      </c>
      <c r="K658" s="132">
        <v>0</v>
      </c>
      <c r="L658" s="132">
        <v>0</v>
      </c>
      <c r="M658" s="132">
        <v>0</v>
      </c>
      <c r="N658" s="132">
        <v>0</v>
      </c>
      <c r="O658" s="132">
        <v>0</v>
      </c>
      <c r="P658" s="132">
        <v>0</v>
      </c>
      <c r="Q658" s="132">
        <v>1</v>
      </c>
      <c r="CX658" s="126"/>
      <c r="CY658" s="126"/>
      <c r="CZ658" s="13"/>
      <c r="DA658" s="13"/>
      <c r="DB658" s="13"/>
      <c r="DC658" s="13"/>
      <c r="DD658" s="13"/>
    </row>
    <row r="659" spans="1:108" ht="14.25" thickBot="1">
      <c r="A659" s="127">
        <v>2709</v>
      </c>
      <c r="B659" s="127" t="s">
        <v>4451</v>
      </c>
      <c r="C659" s="127">
        <v>2709</v>
      </c>
      <c r="D659" s="128" t="s">
        <v>3494</v>
      </c>
      <c r="E659" s="128" t="s">
        <v>3407</v>
      </c>
      <c r="F659" s="129" t="s">
        <v>77</v>
      </c>
      <c r="G659" s="133" t="s">
        <v>120</v>
      </c>
      <c r="H659" s="134" t="s">
        <v>3822</v>
      </c>
      <c r="I659" s="134" t="s">
        <v>793</v>
      </c>
      <c r="J659" s="132">
        <v>0</v>
      </c>
      <c r="K659" s="132">
        <v>0</v>
      </c>
      <c r="L659" s="132">
        <v>0</v>
      </c>
      <c r="M659" s="132">
        <v>0</v>
      </c>
      <c r="N659" s="132">
        <v>0</v>
      </c>
      <c r="O659" s="132">
        <v>0</v>
      </c>
      <c r="P659" s="132">
        <v>0</v>
      </c>
      <c r="Q659" s="132">
        <v>1</v>
      </c>
      <c r="CX659" s="126"/>
      <c r="CY659" s="126"/>
      <c r="CZ659" s="13"/>
      <c r="DA659" s="13"/>
      <c r="DB659" s="13"/>
      <c r="DC659" s="13"/>
      <c r="DD659" s="13"/>
    </row>
    <row r="660" spans="1:108" ht="14.25" thickBot="1">
      <c r="A660" s="127">
        <v>2711</v>
      </c>
      <c r="B660" s="127" t="s">
        <v>3229</v>
      </c>
      <c r="C660" s="127">
        <v>2711</v>
      </c>
      <c r="D660" s="128" t="s">
        <v>3494</v>
      </c>
      <c r="E660" s="128" t="s">
        <v>3407</v>
      </c>
      <c r="F660" s="129" t="s">
        <v>77</v>
      </c>
      <c r="G660" s="133" t="s">
        <v>120</v>
      </c>
      <c r="H660" s="134" t="s">
        <v>3823</v>
      </c>
      <c r="I660" s="134" t="s">
        <v>794</v>
      </c>
      <c r="J660" s="132">
        <v>0</v>
      </c>
      <c r="K660" s="132">
        <v>0</v>
      </c>
      <c r="L660" s="132">
        <v>0</v>
      </c>
      <c r="M660" s="132">
        <v>0</v>
      </c>
      <c r="N660" s="132">
        <v>0</v>
      </c>
      <c r="O660" s="132">
        <v>0</v>
      </c>
      <c r="P660" s="132">
        <v>0</v>
      </c>
      <c r="Q660" s="132">
        <v>1</v>
      </c>
      <c r="CX660" s="126"/>
      <c r="CY660" s="126"/>
      <c r="CZ660" s="13"/>
      <c r="DA660" s="13"/>
      <c r="DB660" s="13"/>
      <c r="DC660" s="13"/>
      <c r="DD660" s="13"/>
    </row>
    <row r="661" spans="1:108" ht="14.25" thickBot="1">
      <c r="A661" s="127">
        <v>2719</v>
      </c>
      <c r="B661" s="127" t="s">
        <v>2285</v>
      </c>
      <c r="C661" s="127">
        <v>2719</v>
      </c>
      <c r="D661" s="128" t="s">
        <v>3494</v>
      </c>
      <c r="E661" s="128" t="s">
        <v>3407</v>
      </c>
      <c r="F661" s="129" t="s">
        <v>77</v>
      </c>
      <c r="G661" s="133" t="s">
        <v>120</v>
      </c>
      <c r="H661" s="134" t="s">
        <v>3823</v>
      </c>
      <c r="I661" s="134" t="s">
        <v>795</v>
      </c>
      <c r="J661" s="132">
        <v>0</v>
      </c>
      <c r="K661" s="132">
        <v>0</v>
      </c>
      <c r="L661" s="132">
        <v>0</v>
      </c>
      <c r="M661" s="132">
        <v>0</v>
      </c>
      <c r="N661" s="132">
        <v>0</v>
      </c>
      <c r="O661" s="132">
        <v>0</v>
      </c>
      <c r="P661" s="132">
        <v>0</v>
      </c>
      <c r="Q661" s="132">
        <v>1</v>
      </c>
      <c r="CX661" s="126"/>
      <c r="CY661" s="126"/>
      <c r="CZ661" s="13"/>
      <c r="DA661" s="13"/>
      <c r="DB661" s="13"/>
      <c r="DC661" s="13"/>
      <c r="DD661" s="13"/>
    </row>
    <row r="662" spans="1:108" ht="14.25" thickBot="1">
      <c r="A662" s="127">
        <v>2721</v>
      </c>
      <c r="B662" s="127" t="s">
        <v>3230</v>
      </c>
      <c r="C662" s="127">
        <v>2721</v>
      </c>
      <c r="D662" s="128" t="s">
        <v>3494</v>
      </c>
      <c r="E662" s="128" t="s">
        <v>3407</v>
      </c>
      <c r="F662" s="129" t="s">
        <v>77</v>
      </c>
      <c r="G662" s="133" t="s">
        <v>120</v>
      </c>
      <c r="H662" s="134" t="s">
        <v>3824</v>
      </c>
      <c r="I662" s="134" t="s">
        <v>796</v>
      </c>
      <c r="J662" s="132">
        <v>0</v>
      </c>
      <c r="K662" s="132">
        <v>0</v>
      </c>
      <c r="L662" s="132">
        <v>0</v>
      </c>
      <c r="M662" s="132">
        <v>0</v>
      </c>
      <c r="N662" s="132">
        <v>0</v>
      </c>
      <c r="O662" s="132">
        <v>0</v>
      </c>
      <c r="P662" s="132">
        <v>0</v>
      </c>
      <c r="Q662" s="132">
        <v>1</v>
      </c>
      <c r="CX662" s="126"/>
      <c r="CY662" s="126"/>
      <c r="CZ662" s="13"/>
      <c r="DA662" s="13"/>
      <c r="DB662" s="13"/>
      <c r="DC662" s="13"/>
      <c r="DD662" s="13"/>
    </row>
    <row r="663" spans="1:108" ht="14.25" thickBot="1">
      <c r="A663" s="127">
        <v>2722</v>
      </c>
      <c r="B663" s="127" t="s">
        <v>2286</v>
      </c>
      <c r="C663" s="127">
        <v>2722</v>
      </c>
      <c r="D663" s="128" t="s">
        <v>3494</v>
      </c>
      <c r="E663" s="128" t="s">
        <v>3407</v>
      </c>
      <c r="F663" s="129" t="s">
        <v>77</v>
      </c>
      <c r="G663" s="133" t="s">
        <v>120</v>
      </c>
      <c r="H663" s="134" t="s">
        <v>3824</v>
      </c>
      <c r="I663" s="134" t="s">
        <v>797</v>
      </c>
      <c r="J663" s="132">
        <v>0</v>
      </c>
      <c r="K663" s="132">
        <v>0</v>
      </c>
      <c r="L663" s="132">
        <v>0</v>
      </c>
      <c r="M663" s="132">
        <v>0</v>
      </c>
      <c r="N663" s="132">
        <v>0</v>
      </c>
      <c r="O663" s="132">
        <v>0</v>
      </c>
      <c r="P663" s="132">
        <v>0</v>
      </c>
      <c r="Q663" s="132">
        <v>1</v>
      </c>
      <c r="CX663" s="126"/>
      <c r="CY663" s="126"/>
      <c r="CZ663" s="13"/>
      <c r="DA663" s="13"/>
      <c r="DB663" s="13"/>
      <c r="DC663" s="13"/>
      <c r="DD663" s="13"/>
    </row>
    <row r="664" spans="1:108" ht="14.25" thickBot="1">
      <c r="A664" s="127">
        <v>2723</v>
      </c>
      <c r="B664" s="127" t="s">
        <v>2540</v>
      </c>
      <c r="C664" s="127">
        <v>2723</v>
      </c>
      <c r="D664" s="128" t="s">
        <v>3494</v>
      </c>
      <c r="E664" s="128" t="s">
        <v>3407</v>
      </c>
      <c r="F664" s="129" t="s">
        <v>77</v>
      </c>
      <c r="G664" s="133" t="s">
        <v>120</v>
      </c>
      <c r="H664" s="134" t="s">
        <v>3824</v>
      </c>
      <c r="I664" s="134" t="s">
        <v>798</v>
      </c>
      <c r="J664" s="132">
        <v>0</v>
      </c>
      <c r="K664" s="132">
        <v>0</v>
      </c>
      <c r="L664" s="132">
        <v>0</v>
      </c>
      <c r="M664" s="132">
        <v>0</v>
      </c>
      <c r="N664" s="132">
        <v>0</v>
      </c>
      <c r="O664" s="132">
        <v>0</v>
      </c>
      <c r="P664" s="132">
        <v>0</v>
      </c>
      <c r="Q664" s="132">
        <v>1</v>
      </c>
      <c r="CX664" s="126"/>
      <c r="CY664" s="126"/>
      <c r="CZ664" s="13"/>
      <c r="DA664" s="13"/>
      <c r="DB664" s="13"/>
      <c r="DC664" s="13"/>
      <c r="DD664" s="13"/>
    </row>
    <row r="665" spans="1:108" ht="14.25" thickBot="1">
      <c r="A665" s="127">
        <v>2729</v>
      </c>
      <c r="B665" s="127" t="s">
        <v>2697</v>
      </c>
      <c r="C665" s="127">
        <v>2729</v>
      </c>
      <c r="D665" s="128" t="s">
        <v>3494</v>
      </c>
      <c r="E665" s="128" t="s">
        <v>3407</v>
      </c>
      <c r="F665" s="129" t="s">
        <v>77</v>
      </c>
      <c r="G665" s="133" t="s">
        <v>120</v>
      </c>
      <c r="H665" s="134" t="s">
        <v>3824</v>
      </c>
      <c r="I665" s="134" t="s">
        <v>799</v>
      </c>
      <c r="J665" s="132">
        <v>0</v>
      </c>
      <c r="K665" s="132">
        <v>0</v>
      </c>
      <c r="L665" s="132">
        <v>0</v>
      </c>
      <c r="M665" s="132">
        <v>0</v>
      </c>
      <c r="N665" s="132">
        <v>0</v>
      </c>
      <c r="O665" s="132">
        <v>0</v>
      </c>
      <c r="P665" s="132">
        <v>0</v>
      </c>
      <c r="Q665" s="132">
        <v>1</v>
      </c>
      <c r="CX665" s="126"/>
      <c r="CY665" s="126"/>
      <c r="CZ665" s="13"/>
      <c r="DA665" s="13"/>
      <c r="DB665" s="13"/>
      <c r="DC665" s="13"/>
      <c r="DD665" s="13"/>
    </row>
    <row r="666" spans="1:108" ht="14.25" thickBot="1">
      <c r="A666" s="127">
        <v>2731</v>
      </c>
      <c r="B666" s="127" t="s">
        <v>3231</v>
      </c>
      <c r="C666" s="127">
        <v>2731</v>
      </c>
      <c r="D666" s="128" t="s">
        <v>3494</v>
      </c>
      <c r="E666" s="128" t="s">
        <v>3407</v>
      </c>
      <c r="F666" s="129" t="s">
        <v>77</v>
      </c>
      <c r="G666" s="133" t="s">
        <v>120</v>
      </c>
      <c r="H666" s="134" t="s">
        <v>3825</v>
      </c>
      <c r="I666" s="134" t="s">
        <v>800</v>
      </c>
      <c r="J666" s="132">
        <v>0</v>
      </c>
      <c r="K666" s="132">
        <v>0</v>
      </c>
      <c r="L666" s="132">
        <v>0</v>
      </c>
      <c r="M666" s="132">
        <v>0</v>
      </c>
      <c r="N666" s="132">
        <v>0</v>
      </c>
      <c r="O666" s="132">
        <v>0</v>
      </c>
      <c r="P666" s="132">
        <v>0</v>
      </c>
      <c r="Q666" s="132">
        <v>1</v>
      </c>
      <c r="CX666" s="126"/>
      <c r="CY666" s="126"/>
      <c r="CZ666" s="13"/>
      <c r="DA666" s="13"/>
      <c r="DB666" s="13"/>
      <c r="DC666" s="13"/>
      <c r="DD666" s="13"/>
    </row>
    <row r="667" spans="1:108" ht="14.25" thickBot="1">
      <c r="A667" s="127">
        <v>2732</v>
      </c>
      <c r="B667" s="127" t="s">
        <v>2287</v>
      </c>
      <c r="C667" s="127">
        <v>2732</v>
      </c>
      <c r="D667" s="128" t="s">
        <v>3494</v>
      </c>
      <c r="E667" s="128" t="s">
        <v>3407</v>
      </c>
      <c r="F667" s="129" t="s">
        <v>77</v>
      </c>
      <c r="G667" s="133" t="s">
        <v>120</v>
      </c>
      <c r="H667" s="134" t="s">
        <v>3825</v>
      </c>
      <c r="I667" s="134" t="s">
        <v>801</v>
      </c>
      <c r="J667" s="132">
        <v>0</v>
      </c>
      <c r="K667" s="132">
        <v>0</v>
      </c>
      <c r="L667" s="132">
        <v>0</v>
      </c>
      <c r="M667" s="132">
        <v>0</v>
      </c>
      <c r="N667" s="132">
        <v>0</v>
      </c>
      <c r="O667" s="132">
        <v>0</v>
      </c>
      <c r="P667" s="132">
        <v>0</v>
      </c>
      <c r="Q667" s="132">
        <v>1</v>
      </c>
      <c r="CX667" s="126"/>
      <c r="CY667" s="126"/>
      <c r="CZ667" s="13"/>
      <c r="DA667" s="13"/>
      <c r="DB667" s="13"/>
      <c r="DC667" s="13"/>
      <c r="DD667" s="13"/>
    </row>
    <row r="668" spans="1:108" ht="14.25" thickBot="1">
      <c r="A668" s="127">
        <v>2733</v>
      </c>
      <c r="B668" s="127" t="s">
        <v>2541</v>
      </c>
      <c r="C668" s="127">
        <v>2733</v>
      </c>
      <c r="D668" s="128" t="s">
        <v>3494</v>
      </c>
      <c r="E668" s="128" t="s">
        <v>3407</v>
      </c>
      <c r="F668" s="129" t="s">
        <v>77</v>
      </c>
      <c r="G668" s="133" t="s">
        <v>120</v>
      </c>
      <c r="H668" s="134" t="s">
        <v>3825</v>
      </c>
      <c r="I668" s="134" t="s">
        <v>802</v>
      </c>
      <c r="J668" s="132">
        <v>0</v>
      </c>
      <c r="K668" s="132">
        <v>0</v>
      </c>
      <c r="L668" s="132">
        <v>0</v>
      </c>
      <c r="M668" s="132">
        <v>0</v>
      </c>
      <c r="N668" s="132">
        <v>0</v>
      </c>
      <c r="O668" s="132">
        <v>0</v>
      </c>
      <c r="P668" s="132">
        <v>0</v>
      </c>
      <c r="Q668" s="132">
        <v>1</v>
      </c>
      <c r="CX668" s="126"/>
      <c r="CY668" s="126"/>
      <c r="CZ668" s="13"/>
      <c r="DA668" s="13"/>
      <c r="DB668" s="13"/>
      <c r="DC668" s="13"/>
      <c r="DD668" s="13"/>
    </row>
    <row r="669" spans="1:108" ht="14.25" thickBot="1">
      <c r="A669" s="127">
        <v>2734</v>
      </c>
      <c r="B669" s="127" t="s">
        <v>2698</v>
      </c>
      <c r="C669" s="127">
        <v>2734</v>
      </c>
      <c r="D669" s="128" t="s">
        <v>3494</v>
      </c>
      <c r="E669" s="128" t="s">
        <v>3407</v>
      </c>
      <c r="F669" s="129" t="s">
        <v>77</v>
      </c>
      <c r="G669" s="133" t="s">
        <v>120</v>
      </c>
      <c r="H669" s="134" t="s">
        <v>3825</v>
      </c>
      <c r="I669" s="134" t="s">
        <v>803</v>
      </c>
      <c r="J669" s="132">
        <v>0</v>
      </c>
      <c r="K669" s="132">
        <v>0</v>
      </c>
      <c r="L669" s="132">
        <v>0</v>
      </c>
      <c r="M669" s="132">
        <v>0</v>
      </c>
      <c r="N669" s="132">
        <v>0</v>
      </c>
      <c r="O669" s="132">
        <v>0</v>
      </c>
      <c r="P669" s="132">
        <v>0</v>
      </c>
      <c r="Q669" s="132">
        <v>1</v>
      </c>
      <c r="CX669" s="126"/>
      <c r="CY669" s="126"/>
      <c r="CZ669" s="13"/>
      <c r="DA669" s="13"/>
      <c r="DB669" s="13"/>
      <c r="DC669" s="13"/>
      <c r="DD669" s="13"/>
    </row>
    <row r="670" spans="1:108" ht="14.25" thickBot="1">
      <c r="A670" s="127">
        <v>2735</v>
      </c>
      <c r="B670" s="127" t="s">
        <v>2807</v>
      </c>
      <c r="C670" s="127">
        <v>2735</v>
      </c>
      <c r="D670" s="128" t="s">
        <v>3494</v>
      </c>
      <c r="E670" s="128" t="s">
        <v>3407</v>
      </c>
      <c r="F670" s="129" t="s">
        <v>77</v>
      </c>
      <c r="G670" s="133" t="s">
        <v>120</v>
      </c>
      <c r="H670" s="134" t="s">
        <v>3825</v>
      </c>
      <c r="I670" s="134" t="s">
        <v>804</v>
      </c>
      <c r="J670" s="132">
        <v>0</v>
      </c>
      <c r="K670" s="132">
        <v>0</v>
      </c>
      <c r="L670" s="132">
        <v>0</v>
      </c>
      <c r="M670" s="132">
        <v>0</v>
      </c>
      <c r="N670" s="132">
        <v>0</v>
      </c>
      <c r="O670" s="132">
        <v>0</v>
      </c>
      <c r="P670" s="132">
        <v>0</v>
      </c>
      <c r="Q670" s="132">
        <v>1</v>
      </c>
      <c r="CX670" s="126"/>
      <c r="CY670" s="126"/>
      <c r="CZ670" s="13"/>
      <c r="DA670" s="13"/>
      <c r="DB670" s="13"/>
      <c r="DC670" s="13"/>
      <c r="DD670" s="13"/>
    </row>
    <row r="671" spans="1:108" ht="14.25" thickBot="1">
      <c r="A671" s="127">
        <v>2736</v>
      </c>
      <c r="B671" s="127" t="s">
        <v>2870</v>
      </c>
      <c r="C671" s="127">
        <v>2736</v>
      </c>
      <c r="D671" s="128" t="s">
        <v>3494</v>
      </c>
      <c r="E671" s="128" t="s">
        <v>3407</v>
      </c>
      <c r="F671" s="129" t="s">
        <v>77</v>
      </c>
      <c r="G671" s="133" t="s">
        <v>120</v>
      </c>
      <c r="H671" s="134" t="s">
        <v>3825</v>
      </c>
      <c r="I671" s="134" t="s">
        <v>805</v>
      </c>
      <c r="J671" s="132">
        <v>0</v>
      </c>
      <c r="K671" s="132">
        <v>0</v>
      </c>
      <c r="L671" s="132">
        <v>0</v>
      </c>
      <c r="M671" s="132">
        <v>0</v>
      </c>
      <c r="N671" s="132">
        <v>0</v>
      </c>
      <c r="O671" s="132">
        <v>0</v>
      </c>
      <c r="P671" s="132">
        <v>0</v>
      </c>
      <c r="Q671" s="132">
        <v>1</v>
      </c>
      <c r="CX671" s="126"/>
      <c r="CY671" s="126"/>
      <c r="CZ671" s="13"/>
      <c r="DA671" s="13"/>
      <c r="DB671" s="13"/>
      <c r="DC671" s="13"/>
      <c r="DD671" s="13"/>
    </row>
    <row r="672" spans="1:108" ht="14.25" thickBot="1">
      <c r="A672" s="127">
        <v>2737</v>
      </c>
      <c r="B672" s="127" t="s">
        <v>2915</v>
      </c>
      <c r="C672" s="127">
        <v>2737</v>
      </c>
      <c r="D672" s="128" t="s">
        <v>3494</v>
      </c>
      <c r="E672" s="128" t="s">
        <v>3407</v>
      </c>
      <c r="F672" s="129" t="s">
        <v>77</v>
      </c>
      <c r="G672" s="133" t="s">
        <v>120</v>
      </c>
      <c r="H672" s="134" t="s">
        <v>3825</v>
      </c>
      <c r="I672" s="134" t="s">
        <v>806</v>
      </c>
      <c r="J672" s="132">
        <v>0</v>
      </c>
      <c r="K672" s="132">
        <v>0</v>
      </c>
      <c r="L672" s="132">
        <v>0</v>
      </c>
      <c r="M672" s="132">
        <v>0</v>
      </c>
      <c r="N672" s="132">
        <v>0</v>
      </c>
      <c r="O672" s="132">
        <v>0</v>
      </c>
      <c r="P672" s="132">
        <v>0</v>
      </c>
      <c r="Q672" s="132">
        <v>1</v>
      </c>
      <c r="CX672" s="126"/>
      <c r="CY672" s="126"/>
      <c r="CZ672" s="13"/>
      <c r="DA672" s="13"/>
      <c r="DB672" s="13"/>
      <c r="DC672" s="13"/>
      <c r="DD672" s="13"/>
    </row>
    <row r="673" spans="1:108" ht="14.25" thickBot="1">
      <c r="A673" s="127">
        <v>2738</v>
      </c>
      <c r="B673" s="127" t="s">
        <v>2945</v>
      </c>
      <c r="C673" s="127">
        <v>2738</v>
      </c>
      <c r="D673" s="128" t="s">
        <v>3494</v>
      </c>
      <c r="E673" s="128" t="s">
        <v>3407</v>
      </c>
      <c r="F673" s="129" t="s">
        <v>77</v>
      </c>
      <c r="G673" s="133" t="s">
        <v>120</v>
      </c>
      <c r="H673" s="134" t="s">
        <v>3825</v>
      </c>
      <c r="I673" s="134" t="s">
        <v>807</v>
      </c>
      <c r="J673" s="132">
        <v>0</v>
      </c>
      <c r="K673" s="132">
        <v>0</v>
      </c>
      <c r="L673" s="132">
        <v>0</v>
      </c>
      <c r="M673" s="132">
        <v>0</v>
      </c>
      <c r="N673" s="132">
        <v>0</v>
      </c>
      <c r="O673" s="132">
        <v>0</v>
      </c>
      <c r="P673" s="132">
        <v>0</v>
      </c>
      <c r="Q673" s="132">
        <v>1</v>
      </c>
      <c r="CX673" s="126"/>
      <c r="CY673" s="126"/>
      <c r="CZ673" s="13"/>
      <c r="DA673" s="13"/>
      <c r="DB673" s="13"/>
      <c r="DC673" s="13"/>
      <c r="DD673" s="13"/>
    </row>
    <row r="674" spans="1:108" ht="14.25" thickBot="1">
      <c r="A674" s="127">
        <v>2739</v>
      </c>
      <c r="B674" s="127" t="s">
        <v>2962</v>
      </c>
      <c r="C674" s="127">
        <v>2739</v>
      </c>
      <c r="D674" s="128" t="s">
        <v>3494</v>
      </c>
      <c r="E674" s="128" t="s">
        <v>3407</v>
      </c>
      <c r="F674" s="129" t="s">
        <v>77</v>
      </c>
      <c r="G674" s="133" t="s">
        <v>120</v>
      </c>
      <c r="H674" s="134" t="s">
        <v>3825</v>
      </c>
      <c r="I674" s="134" t="s">
        <v>808</v>
      </c>
      <c r="J674" s="132">
        <v>0</v>
      </c>
      <c r="K674" s="132">
        <v>0</v>
      </c>
      <c r="L674" s="132">
        <v>0</v>
      </c>
      <c r="M674" s="132">
        <v>0</v>
      </c>
      <c r="N674" s="132">
        <v>0</v>
      </c>
      <c r="O674" s="132">
        <v>0</v>
      </c>
      <c r="P674" s="132">
        <v>0</v>
      </c>
      <c r="Q674" s="132">
        <v>1</v>
      </c>
      <c r="CX674" s="126"/>
      <c r="CY674" s="126"/>
      <c r="CZ674" s="13"/>
      <c r="DA674" s="13"/>
      <c r="DB674" s="13"/>
      <c r="DC674" s="13"/>
      <c r="DD674" s="13"/>
    </row>
    <row r="675" spans="1:108" ht="14.25" thickBot="1">
      <c r="A675" s="127">
        <v>2741</v>
      </c>
      <c r="B675" s="127" t="s">
        <v>3232</v>
      </c>
      <c r="C675" s="127">
        <v>2741</v>
      </c>
      <c r="D675" s="128" t="s">
        <v>4367</v>
      </c>
      <c r="E675" s="128" t="s">
        <v>3407</v>
      </c>
      <c r="F675" s="129" t="s">
        <v>77</v>
      </c>
      <c r="G675" s="133" t="s">
        <v>120</v>
      </c>
      <c r="H675" s="134" t="s">
        <v>3826</v>
      </c>
      <c r="I675" s="134" t="s">
        <v>809</v>
      </c>
      <c r="J675" s="132">
        <v>0</v>
      </c>
      <c r="K675" s="132">
        <v>0</v>
      </c>
      <c r="L675" s="132">
        <v>0</v>
      </c>
      <c r="M675" s="132">
        <v>0</v>
      </c>
      <c r="N675" s="132">
        <v>0</v>
      </c>
      <c r="O675" s="132">
        <v>0</v>
      </c>
      <c r="P675" s="132">
        <v>0</v>
      </c>
      <c r="Q675" s="132">
        <v>1</v>
      </c>
      <c r="CX675" s="126"/>
      <c r="CY675" s="126"/>
      <c r="CZ675" s="13"/>
      <c r="DA675" s="13"/>
      <c r="DB675" s="13"/>
      <c r="DC675" s="13"/>
      <c r="DD675" s="13"/>
    </row>
    <row r="676" spans="1:108" ht="14.25" thickBot="1">
      <c r="A676" s="127">
        <v>2742</v>
      </c>
      <c r="B676" s="127" t="s">
        <v>2288</v>
      </c>
      <c r="C676" s="127">
        <v>2742</v>
      </c>
      <c r="D676" s="128" t="s">
        <v>4367</v>
      </c>
      <c r="E676" s="128" t="s">
        <v>3407</v>
      </c>
      <c r="F676" s="129" t="s">
        <v>77</v>
      </c>
      <c r="G676" s="133" t="s">
        <v>120</v>
      </c>
      <c r="H676" s="134" t="s">
        <v>3826</v>
      </c>
      <c r="I676" s="134" t="s">
        <v>810</v>
      </c>
      <c r="J676" s="132">
        <v>0</v>
      </c>
      <c r="K676" s="132">
        <v>0</v>
      </c>
      <c r="L676" s="132">
        <v>0</v>
      </c>
      <c r="M676" s="132">
        <v>0</v>
      </c>
      <c r="N676" s="132">
        <v>0</v>
      </c>
      <c r="O676" s="132">
        <v>0</v>
      </c>
      <c r="P676" s="132">
        <v>0</v>
      </c>
      <c r="Q676" s="132">
        <v>1</v>
      </c>
      <c r="CX676" s="126"/>
      <c r="CY676" s="126"/>
      <c r="CZ676" s="13"/>
      <c r="DA676" s="13"/>
      <c r="DB676" s="13"/>
      <c r="DC676" s="13"/>
      <c r="DD676" s="13"/>
    </row>
    <row r="677" spans="1:108" ht="14.25" thickBot="1">
      <c r="A677" s="127">
        <v>2743</v>
      </c>
      <c r="B677" s="127" t="s">
        <v>2542</v>
      </c>
      <c r="C677" s="127">
        <v>2743</v>
      </c>
      <c r="D677" s="128" t="s">
        <v>4367</v>
      </c>
      <c r="E677" s="128" t="s">
        <v>3407</v>
      </c>
      <c r="F677" s="129" t="s">
        <v>77</v>
      </c>
      <c r="G677" s="133" t="s">
        <v>120</v>
      </c>
      <c r="H677" s="134" t="s">
        <v>3826</v>
      </c>
      <c r="I677" s="134" t="s">
        <v>811</v>
      </c>
      <c r="J677" s="132">
        <v>0</v>
      </c>
      <c r="K677" s="132">
        <v>0</v>
      </c>
      <c r="L677" s="132">
        <v>0</v>
      </c>
      <c r="M677" s="132">
        <v>0</v>
      </c>
      <c r="N677" s="132">
        <v>0</v>
      </c>
      <c r="O677" s="132">
        <v>0</v>
      </c>
      <c r="P677" s="132">
        <v>0</v>
      </c>
      <c r="Q677" s="132">
        <v>1</v>
      </c>
      <c r="CX677" s="126"/>
      <c r="CY677" s="126"/>
      <c r="CZ677" s="13"/>
      <c r="DA677" s="13"/>
      <c r="DB677" s="13"/>
      <c r="DC677" s="13"/>
      <c r="DD677" s="13"/>
    </row>
    <row r="678" spans="1:108" ht="14.25" thickBot="1">
      <c r="A678" s="127">
        <v>2744</v>
      </c>
      <c r="B678" s="127" t="s">
        <v>2699</v>
      </c>
      <c r="C678" s="127">
        <v>2744</v>
      </c>
      <c r="D678" s="128" t="s">
        <v>4367</v>
      </c>
      <c r="E678" s="128" t="s">
        <v>3407</v>
      </c>
      <c r="F678" s="129" t="s">
        <v>77</v>
      </c>
      <c r="G678" s="133" t="s">
        <v>120</v>
      </c>
      <c r="H678" s="134" t="s">
        <v>3826</v>
      </c>
      <c r="I678" s="134" t="s">
        <v>812</v>
      </c>
      <c r="J678" s="132">
        <v>0</v>
      </c>
      <c r="K678" s="132">
        <v>0</v>
      </c>
      <c r="L678" s="132">
        <v>0</v>
      </c>
      <c r="M678" s="132">
        <v>0</v>
      </c>
      <c r="N678" s="132">
        <v>0</v>
      </c>
      <c r="O678" s="132">
        <v>0</v>
      </c>
      <c r="P678" s="132">
        <v>0</v>
      </c>
      <c r="Q678" s="132">
        <v>1</v>
      </c>
      <c r="CX678" s="126"/>
      <c r="CY678" s="126"/>
      <c r="CZ678" s="13"/>
      <c r="DA678" s="13"/>
      <c r="DB678" s="13"/>
      <c r="DC678" s="13"/>
      <c r="DD678" s="13"/>
    </row>
    <row r="679" spans="1:108" ht="14.25" thickBot="1">
      <c r="A679" s="127">
        <v>2751</v>
      </c>
      <c r="B679" s="127" t="s">
        <v>3233</v>
      </c>
      <c r="C679" s="127">
        <v>2751</v>
      </c>
      <c r="D679" s="128" t="s">
        <v>3494</v>
      </c>
      <c r="E679" s="128" t="s">
        <v>3407</v>
      </c>
      <c r="F679" s="129" t="s">
        <v>77</v>
      </c>
      <c r="G679" s="130" t="s">
        <v>120</v>
      </c>
      <c r="H679" s="131" t="s">
        <v>3827</v>
      </c>
      <c r="I679" s="131" t="s">
        <v>813</v>
      </c>
      <c r="J679" s="132">
        <v>0</v>
      </c>
      <c r="K679" s="132">
        <v>0</v>
      </c>
      <c r="L679" s="132">
        <v>0</v>
      </c>
      <c r="M679" s="132">
        <v>0</v>
      </c>
      <c r="N679" s="132">
        <v>0</v>
      </c>
      <c r="O679" s="132">
        <v>0</v>
      </c>
      <c r="P679" s="132">
        <v>0</v>
      </c>
      <c r="Q679" s="132">
        <v>1</v>
      </c>
      <c r="CX679" s="126"/>
      <c r="CY679" s="126"/>
      <c r="CZ679" s="13"/>
      <c r="DA679" s="13"/>
      <c r="DB679" s="13"/>
      <c r="DC679" s="13"/>
      <c r="DD679" s="13"/>
    </row>
    <row r="680" spans="1:108" ht="14.25" thickBot="1">
      <c r="A680" s="127">
        <v>2752</v>
      </c>
      <c r="B680" s="127" t="s">
        <v>2289</v>
      </c>
      <c r="C680" s="127">
        <v>2752</v>
      </c>
      <c r="D680" s="128" t="s">
        <v>3494</v>
      </c>
      <c r="E680" s="128" t="s">
        <v>3407</v>
      </c>
      <c r="F680" s="129" t="s">
        <v>77</v>
      </c>
      <c r="G680" s="133" t="s">
        <v>120</v>
      </c>
      <c r="H680" s="134" t="s">
        <v>3827</v>
      </c>
      <c r="I680" s="134" t="s">
        <v>814</v>
      </c>
      <c r="J680" s="132">
        <v>0</v>
      </c>
      <c r="K680" s="132">
        <v>0</v>
      </c>
      <c r="L680" s="132">
        <v>0</v>
      </c>
      <c r="M680" s="132">
        <v>0</v>
      </c>
      <c r="N680" s="132">
        <v>0</v>
      </c>
      <c r="O680" s="132">
        <v>0</v>
      </c>
      <c r="P680" s="132">
        <v>0</v>
      </c>
      <c r="Q680" s="132">
        <v>1</v>
      </c>
      <c r="CX680" s="126"/>
      <c r="CY680" s="126"/>
      <c r="CZ680" s="13"/>
      <c r="DA680" s="13"/>
      <c r="DB680" s="13"/>
      <c r="DC680" s="13"/>
      <c r="DD680" s="13"/>
    </row>
    <row r="681" spans="1:108" ht="14.25" thickBot="1">
      <c r="A681" s="127">
        <v>2753</v>
      </c>
      <c r="B681" s="127" t="s">
        <v>2543</v>
      </c>
      <c r="C681" s="127">
        <v>2753</v>
      </c>
      <c r="D681" s="128" t="s">
        <v>3494</v>
      </c>
      <c r="E681" s="128" t="s">
        <v>3407</v>
      </c>
      <c r="F681" s="129" t="s">
        <v>77</v>
      </c>
      <c r="G681" s="133" t="s">
        <v>120</v>
      </c>
      <c r="H681" s="134" t="s">
        <v>3827</v>
      </c>
      <c r="I681" s="134" t="s">
        <v>815</v>
      </c>
      <c r="J681" s="132">
        <v>0</v>
      </c>
      <c r="K681" s="132">
        <v>0</v>
      </c>
      <c r="L681" s="132">
        <v>0</v>
      </c>
      <c r="M681" s="132">
        <v>0</v>
      </c>
      <c r="N681" s="132">
        <v>0</v>
      </c>
      <c r="O681" s="132">
        <v>0</v>
      </c>
      <c r="P681" s="132">
        <v>0</v>
      </c>
      <c r="Q681" s="132">
        <v>1</v>
      </c>
      <c r="CX681" s="126"/>
      <c r="CY681" s="126"/>
      <c r="CZ681" s="13"/>
      <c r="DA681" s="13"/>
      <c r="DB681" s="13"/>
      <c r="DC681" s="13"/>
      <c r="DD681" s="13"/>
    </row>
    <row r="682" spans="1:108" ht="14.25" thickBot="1">
      <c r="A682" s="127">
        <v>2761</v>
      </c>
      <c r="B682" s="127" t="s">
        <v>2061</v>
      </c>
      <c r="C682" s="127">
        <v>2761</v>
      </c>
      <c r="D682" s="128" t="s">
        <v>3494</v>
      </c>
      <c r="E682" s="128" t="s">
        <v>3407</v>
      </c>
      <c r="F682" s="129" t="s">
        <v>77</v>
      </c>
      <c r="G682" s="133" t="s">
        <v>120</v>
      </c>
      <c r="H682" s="134" t="s">
        <v>3828</v>
      </c>
      <c r="I682" s="134" t="s">
        <v>816</v>
      </c>
      <c r="J682" s="132">
        <v>0</v>
      </c>
      <c r="K682" s="132">
        <v>0</v>
      </c>
      <c r="L682" s="132">
        <v>0</v>
      </c>
      <c r="M682" s="132">
        <v>0</v>
      </c>
      <c r="N682" s="132">
        <v>0</v>
      </c>
      <c r="O682" s="132">
        <v>0</v>
      </c>
      <c r="P682" s="132">
        <v>0</v>
      </c>
      <c r="Q682" s="132">
        <v>1</v>
      </c>
      <c r="CX682" s="126"/>
      <c r="CY682" s="126"/>
      <c r="CZ682" s="13"/>
      <c r="DA682" s="13"/>
      <c r="DB682" s="13"/>
      <c r="DC682" s="13"/>
      <c r="DD682" s="13"/>
    </row>
    <row r="683" spans="1:108" ht="14.25" thickBot="1">
      <c r="A683" s="127">
        <v>2800</v>
      </c>
      <c r="B683" s="127" t="s">
        <v>4452</v>
      </c>
      <c r="C683" s="127">
        <v>2800</v>
      </c>
      <c r="D683" s="128" t="s">
        <v>3494</v>
      </c>
      <c r="E683" s="128" t="s">
        <v>3407</v>
      </c>
      <c r="F683" s="129" t="s">
        <v>77</v>
      </c>
      <c r="G683" s="133" t="s">
        <v>121</v>
      </c>
      <c r="H683" s="134" t="s">
        <v>3829</v>
      </c>
      <c r="I683" s="134" t="s">
        <v>817</v>
      </c>
      <c r="J683" s="132">
        <v>1</v>
      </c>
      <c r="K683" s="132">
        <v>1</v>
      </c>
      <c r="L683" s="132">
        <v>1</v>
      </c>
      <c r="M683" s="132">
        <v>0</v>
      </c>
      <c r="N683" s="132">
        <v>0</v>
      </c>
      <c r="O683" s="132">
        <v>0</v>
      </c>
      <c r="P683" s="132">
        <v>0</v>
      </c>
      <c r="Q683" s="132">
        <v>1</v>
      </c>
      <c r="CX683" s="126"/>
      <c r="CY683" s="126"/>
      <c r="CZ683" s="13"/>
      <c r="DA683" s="13"/>
      <c r="DB683" s="13"/>
      <c r="DC683" s="13"/>
      <c r="DD683" s="13"/>
    </row>
    <row r="684" spans="1:108" ht="14.25" thickBot="1">
      <c r="A684" s="127">
        <v>2809</v>
      </c>
      <c r="B684" s="127" t="s">
        <v>4453</v>
      </c>
      <c r="C684" s="127">
        <v>2809</v>
      </c>
      <c r="D684" s="128" t="s">
        <v>3494</v>
      </c>
      <c r="E684" s="128" t="s">
        <v>3407</v>
      </c>
      <c r="F684" s="129" t="s">
        <v>77</v>
      </c>
      <c r="G684" s="133" t="s">
        <v>121</v>
      </c>
      <c r="H684" s="134" t="s">
        <v>3829</v>
      </c>
      <c r="I684" s="134" t="s">
        <v>818</v>
      </c>
      <c r="J684" s="132">
        <v>1</v>
      </c>
      <c r="K684" s="132">
        <v>1</v>
      </c>
      <c r="L684" s="132">
        <v>1</v>
      </c>
      <c r="M684" s="132">
        <v>0</v>
      </c>
      <c r="N684" s="132">
        <v>0</v>
      </c>
      <c r="O684" s="132">
        <v>0</v>
      </c>
      <c r="P684" s="132">
        <v>0</v>
      </c>
      <c r="Q684" s="132">
        <v>1</v>
      </c>
      <c r="CX684" s="126"/>
      <c r="CY684" s="126"/>
      <c r="CZ684" s="13"/>
      <c r="DA684" s="13"/>
      <c r="DB684" s="13"/>
      <c r="DC684" s="13"/>
      <c r="DD684" s="13"/>
    </row>
    <row r="685" spans="1:108" ht="14.25" thickBot="1">
      <c r="A685" s="127">
        <v>2811</v>
      </c>
      <c r="B685" s="127" t="s">
        <v>3234</v>
      </c>
      <c r="C685" s="127">
        <v>2811</v>
      </c>
      <c r="D685" s="128" t="s">
        <v>3494</v>
      </c>
      <c r="E685" s="128" t="s">
        <v>3407</v>
      </c>
      <c r="F685" s="129" t="s">
        <v>77</v>
      </c>
      <c r="G685" s="133" t="s">
        <v>121</v>
      </c>
      <c r="H685" s="134" t="s">
        <v>3830</v>
      </c>
      <c r="I685" s="134" t="s">
        <v>819</v>
      </c>
      <c r="J685" s="132">
        <v>1</v>
      </c>
      <c r="K685" s="132">
        <v>1</v>
      </c>
      <c r="L685" s="132">
        <v>1</v>
      </c>
      <c r="M685" s="132">
        <v>0</v>
      </c>
      <c r="N685" s="132">
        <v>0</v>
      </c>
      <c r="O685" s="132">
        <v>0</v>
      </c>
      <c r="P685" s="132">
        <v>0</v>
      </c>
      <c r="Q685" s="132">
        <v>1</v>
      </c>
      <c r="CX685" s="126"/>
      <c r="CY685" s="126"/>
      <c r="CZ685" s="13"/>
      <c r="DA685" s="13"/>
      <c r="DB685" s="13"/>
      <c r="DC685" s="13"/>
      <c r="DD685" s="13"/>
    </row>
    <row r="686" spans="1:108" ht="14.25" thickBot="1">
      <c r="A686" s="127">
        <v>2812</v>
      </c>
      <c r="B686" s="127" t="s">
        <v>2290</v>
      </c>
      <c r="C686" s="127">
        <v>2812</v>
      </c>
      <c r="D686" s="128" t="s">
        <v>3494</v>
      </c>
      <c r="E686" s="128" t="s">
        <v>3407</v>
      </c>
      <c r="F686" s="129" t="s">
        <v>77</v>
      </c>
      <c r="G686" s="133" t="s">
        <v>121</v>
      </c>
      <c r="H686" s="134" t="s">
        <v>3830</v>
      </c>
      <c r="I686" s="134" t="s">
        <v>820</v>
      </c>
      <c r="J686" s="132">
        <v>1</v>
      </c>
      <c r="K686" s="132">
        <v>1</v>
      </c>
      <c r="L686" s="132">
        <v>1</v>
      </c>
      <c r="M686" s="132">
        <v>0</v>
      </c>
      <c r="N686" s="132">
        <v>0</v>
      </c>
      <c r="O686" s="132">
        <v>0</v>
      </c>
      <c r="P686" s="132">
        <v>0</v>
      </c>
      <c r="Q686" s="132">
        <v>1</v>
      </c>
      <c r="CX686" s="126"/>
      <c r="CY686" s="126"/>
      <c r="CZ686" s="13"/>
      <c r="DA686" s="13"/>
      <c r="DB686" s="13"/>
      <c r="DC686" s="13"/>
      <c r="DD686" s="13"/>
    </row>
    <row r="687" spans="1:108" ht="14.25" thickBot="1">
      <c r="A687" s="127">
        <v>2813</v>
      </c>
      <c r="B687" s="127" t="s">
        <v>2544</v>
      </c>
      <c r="C687" s="127">
        <v>2813</v>
      </c>
      <c r="D687" s="128" t="s">
        <v>3494</v>
      </c>
      <c r="E687" s="128" t="s">
        <v>3407</v>
      </c>
      <c r="F687" s="129" t="s">
        <v>77</v>
      </c>
      <c r="G687" s="133" t="s">
        <v>121</v>
      </c>
      <c r="H687" s="134" t="s">
        <v>3830</v>
      </c>
      <c r="I687" s="134" t="s">
        <v>821</v>
      </c>
      <c r="J687" s="132">
        <v>1</v>
      </c>
      <c r="K687" s="132">
        <v>1</v>
      </c>
      <c r="L687" s="132">
        <v>1</v>
      </c>
      <c r="M687" s="132">
        <v>0</v>
      </c>
      <c r="N687" s="132">
        <v>0</v>
      </c>
      <c r="O687" s="132">
        <v>0</v>
      </c>
      <c r="P687" s="132">
        <v>0</v>
      </c>
      <c r="Q687" s="132">
        <v>1</v>
      </c>
      <c r="CX687" s="126"/>
      <c r="CY687" s="126"/>
      <c r="CZ687" s="13"/>
      <c r="DA687" s="13"/>
      <c r="DB687" s="13"/>
      <c r="DC687" s="13"/>
      <c r="DD687" s="13"/>
    </row>
    <row r="688" spans="1:108" ht="14.25" thickBot="1">
      <c r="A688" s="127">
        <v>2814</v>
      </c>
      <c r="B688" s="127" t="s">
        <v>2700</v>
      </c>
      <c r="C688" s="127">
        <v>2814</v>
      </c>
      <c r="D688" s="128" t="s">
        <v>3494</v>
      </c>
      <c r="E688" s="128" t="s">
        <v>3407</v>
      </c>
      <c r="F688" s="129" t="s">
        <v>77</v>
      </c>
      <c r="G688" s="133" t="s">
        <v>121</v>
      </c>
      <c r="H688" s="134" t="s">
        <v>3830</v>
      </c>
      <c r="I688" s="134" t="s">
        <v>822</v>
      </c>
      <c r="J688" s="132">
        <v>1</v>
      </c>
      <c r="K688" s="132">
        <v>1</v>
      </c>
      <c r="L688" s="132">
        <v>1</v>
      </c>
      <c r="M688" s="132">
        <v>0</v>
      </c>
      <c r="N688" s="132">
        <v>0</v>
      </c>
      <c r="O688" s="132">
        <v>0</v>
      </c>
      <c r="P688" s="132">
        <v>0</v>
      </c>
      <c r="Q688" s="132">
        <v>1</v>
      </c>
      <c r="CX688" s="126"/>
      <c r="CY688" s="126"/>
      <c r="CZ688" s="13"/>
      <c r="DA688" s="13"/>
      <c r="DB688" s="13"/>
      <c r="DC688" s="13"/>
      <c r="DD688" s="13"/>
    </row>
    <row r="689" spans="1:108" ht="14.25" thickBot="1">
      <c r="A689" s="127">
        <v>2815</v>
      </c>
      <c r="B689" s="127" t="s">
        <v>2808</v>
      </c>
      <c r="C689" s="127">
        <v>2815</v>
      </c>
      <c r="D689" s="128" t="s">
        <v>3494</v>
      </c>
      <c r="E689" s="128" t="s">
        <v>3407</v>
      </c>
      <c r="F689" s="129" t="s">
        <v>77</v>
      </c>
      <c r="G689" s="133" t="s">
        <v>121</v>
      </c>
      <c r="H689" s="134" t="s">
        <v>3830</v>
      </c>
      <c r="I689" s="134" t="s">
        <v>823</v>
      </c>
      <c r="J689" s="132">
        <v>1</v>
      </c>
      <c r="K689" s="132">
        <v>1</v>
      </c>
      <c r="L689" s="132">
        <v>1</v>
      </c>
      <c r="M689" s="132">
        <v>0</v>
      </c>
      <c r="N689" s="132">
        <v>0</v>
      </c>
      <c r="O689" s="132">
        <v>0</v>
      </c>
      <c r="P689" s="132">
        <v>0</v>
      </c>
      <c r="Q689" s="132">
        <v>1</v>
      </c>
      <c r="CX689" s="126"/>
      <c r="CY689" s="126"/>
      <c r="CZ689" s="13"/>
      <c r="DA689" s="13"/>
      <c r="DB689" s="13"/>
      <c r="DC689" s="13"/>
      <c r="DD689" s="13"/>
    </row>
    <row r="690" spans="1:108" ht="14.25" thickBot="1">
      <c r="A690" s="127">
        <v>2821</v>
      </c>
      <c r="B690" s="127" t="s">
        <v>3235</v>
      </c>
      <c r="C690" s="127">
        <v>2821</v>
      </c>
      <c r="D690" s="128" t="s">
        <v>3494</v>
      </c>
      <c r="E690" s="128" t="s">
        <v>3407</v>
      </c>
      <c r="F690" s="129" t="s">
        <v>77</v>
      </c>
      <c r="G690" s="133" t="s">
        <v>121</v>
      </c>
      <c r="H690" s="134" t="s">
        <v>3831</v>
      </c>
      <c r="I690" s="134" t="s">
        <v>824</v>
      </c>
      <c r="J690" s="132">
        <v>1</v>
      </c>
      <c r="K690" s="132">
        <v>1</v>
      </c>
      <c r="L690" s="132">
        <v>1</v>
      </c>
      <c r="M690" s="132">
        <v>0</v>
      </c>
      <c r="N690" s="132">
        <v>0</v>
      </c>
      <c r="O690" s="132">
        <v>0</v>
      </c>
      <c r="P690" s="132">
        <v>0</v>
      </c>
      <c r="Q690" s="132">
        <v>1</v>
      </c>
      <c r="CX690" s="126"/>
      <c r="CY690" s="126"/>
      <c r="CZ690" s="13"/>
      <c r="DA690" s="13"/>
      <c r="DB690" s="13"/>
      <c r="DC690" s="13"/>
      <c r="DD690" s="13"/>
    </row>
    <row r="691" spans="1:108" ht="14.25" thickBot="1">
      <c r="A691" s="127">
        <v>2822</v>
      </c>
      <c r="B691" s="127" t="s">
        <v>2291</v>
      </c>
      <c r="C691" s="127">
        <v>2822</v>
      </c>
      <c r="D691" s="128" t="s">
        <v>3494</v>
      </c>
      <c r="E691" s="128" t="s">
        <v>3407</v>
      </c>
      <c r="F691" s="129" t="s">
        <v>77</v>
      </c>
      <c r="G691" s="133" t="s">
        <v>121</v>
      </c>
      <c r="H691" s="134" t="s">
        <v>3831</v>
      </c>
      <c r="I691" s="134" t="s">
        <v>825</v>
      </c>
      <c r="J691" s="132">
        <v>1</v>
      </c>
      <c r="K691" s="132">
        <v>1</v>
      </c>
      <c r="L691" s="132">
        <v>1</v>
      </c>
      <c r="M691" s="132">
        <v>0</v>
      </c>
      <c r="N691" s="132">
        <v>0</v>
      </c>
      <c r="O691" s="132">
        <v>0</v>
      </c>
      <c r="P691" s="132">
        <v>0</v>
      </c>
      <c r="Q691" s="132">
        <v>1</v>
      </c>
      <c r="CX691" s="126"/>
      <c r="CY691" s="126"/>
      <c r="CZ691" s="13"/>
      <c r="DA691" s="13"/>
      <c r="DB691" s="13"/>
      <c r="DC691" s="13"/>
      <c r="DD691" s="13"/>
    </row>
    <row r="692" spans="1:108" ht="14.25" thickBot="1">
      <c r="A692" s="127">
        <v>2823</v>
      </c>
      <c r="B692" s="127" t="s">
        <v>2545</v>
      </c>
      <c r="C692" s="127">
        <v>2823</v>
      </c>
      <c r="D692" s="128" t="s">
        <v>3494</v>
      </c>
      <c r="E692" s="128" t="s">
        <v>3407</v>
      </c>
      <c r="F692" s="129" t="s">
        <v>77</v>
      </c>
      <c r="G692" s="133" t="s">
        <v>121</v>
      </c>
      <c r="H692" s="134" t="s">
        <v>3831</v>
      </c>
      <c r="I692" s="134" t="s">
        <v>826</v>
      </c>
      <c r="J692" s="132">
        <v>1</v>
      </c>
      <c r="K692" s="132">
        <v>1</v>
      </c>
      <c r="L692" s="132">
        <v>1</v>
      </c>
      <c r="M692" s="132">
        <v>0</v>
      </c>
      <c r="N692" s="132">
        <v>0</v>
      </c>
      <c r="O692" s="132">
        <v>0</v>
      </c>
      <c r="P692" s="132">
        <v>0</v>
      </c>
      <c r="Q692" s="132">
        <v>1</v>
      </c>
      <c r="CX692" s="126"/>
      <c r="CY692" s="126"/>
      <c r="CZ692" s="13"/>
      <c r="DA692" s="13"/>
      <c r="DB692" s="13"/>
      <c r="DC692" s="13"/>
      <c r="DD692" s="13"/>
    </row>
    <row r="693" spans="1:108" ht="14.25" thickBot="1">
      <c r="A693" s="127">
        <v>2831</v>
      </c>
      <c r="B693" s="127" t="s">
        <v>3236</v>
      </c>
      <c r="C693" s="127">
        <v>2831</v>
      </c>
      <c r="D693" s="128" t="s">
        <v>3494</v>
      </c>
      <c r="E693" s="128" t="s">
        <v>3407</v>
      </c>
      <c r="F693" s="129" t="s">
        <v>77</v>
      </c>
      <c r="G693" s="133" t="s">
        <v>121</v>
      </c>
      <c r="H693" s="134" t="s">
        <v>3832</v>
      </c>
      <c r="I693" s="134" t="s">
        <v>827</v>
      </c>
      <c r="J693" s="132">
        <v>1</v>
      </c>
      <c r="K693" s="132">
        <v>1</v>
      </c>
      <c r="L693" s="132">
        <v>1</v>
      </c>
      <c r="M693" s="132">
        <v>0</v>
      </c>
      <c r="N693" s="132">
        <v>0</v>
      </c>
      <c r="O693" s="132">
        <v>0</v>
      </c>
      <c r="P693" s="132">
        <v>0</v>
      </c>
      <c r="Q693" s="132">
        <v>1</v>
      </c>
      <c r="CX693" s="126"/>
      <c r="CY693" s="126"/>
      <c r="CZ693" s="13"/>
      <c r="DA693" s="13"/>
      <c r="DB693" s="13"/>
      <c r="DC693" s="13"/>
      <c r="DD693" s="13"/>
    </row>
    <row r="694" spans="1:108" ht="14.25" thickBot="1">
      <c r="A694" s="127">
        <v>2832</v>
      </c>
      <c r="B694" s="127" t="s">
        <v>2292</v>
      </c>
      <c r="C694" s="127">
        <v>2832</v>
      </c>
      <c r="D694" s="128" t="s">
        <v>3494</v>
      </c>
      <c r="E694" s="128" t="s">
        <v>3407</v>
      </c>
      <c r="F694" s="129" t="s">
        <v>77</v>
      </c>
      <c r="G694" s="133" t="s">
        <v>121</v>
      </c>
      <c r="H694" s="134" t="s">
        <v>3832</v>
      </c>
      <c r="I694" s="134" t="s">
        <v>828</v>
      </c>
      <c r="J694" s="132">
        <v>1</v>
      </c>
      <c r="K694" s="132">
        <v>1</v>
      </c>
      <c r="L694" s="132">
        <v>1</v>
      </c>
      <c r="M694" s="132">
        <v>0</v>
      </c>
      <c r="N694" s="132">
        <v>0</v>
      </c>
      <c r="O694" s="132">
        <v>0</v>
      </c>
      <c r="P694" s="132">
        <v>0</v>
      </c>
      <c r="Q694" s="132">
        <v>1</v>
      </c>
      <c r="CX694" s="126"/>
      <c r="CY694" s="126"/>
      <c r="CZ694" s="13"/>
      <c r="DA694" s="13"/>
      <c r="DB694" s="13"/>
      <c r="DC694" s="13"/>
      <c r="DD694" s="13"/>
    </row>
    <row r="695" spans="1:108" ht="14.25" thickBot="1">
      <c r="A695" s="127">
        <v>2841</v>
      </c>
      <c r="B695" s="127" t="s">
        <v>3237</v>
      </c>
      <c r="C695" s="127">
        <v>2841</v>
      </c>
      <c r="D695" s="128" t="s">
        <v>3494</v>
      </c>
      <c r="E695" s="128" t="s">
        <v>3407</v>
      </c>
      <c r="F695" s="129" t="s">
        <v>77</v>
      </c>
      <c r="G695" s="133" t="s">
        <v>121</v>
      </c>
      <c r="H695" s="134" t="s">
        <v>3833</v>
      </c>
      <c r="I695" s="134" t="s">
        <v>829</v>
      </c>
      <c r="J695" s="132">
        <v>1</v>
      </c>
      <c r="K695" s="132">
        <v>1</v>
      </c>
      <c r="L695" s="132">
        <v>1</v>
      </c>
      <c r="M695" s="132">
        <v>0</v>
      </c>
      <c r="N695" s="132">
        <v>0</v>
      </c>
      <c r="O695" s="132">
        <v>0</v>
      </c>
      <c r="P695" s="132">
        <v>0</v>
      </c>
      <c r="Q695" s="132">
        <v>1</v>
      </c>
      <c r="CX695" s="126"/>
      <c r="CY695" s="126"/>
      <c r="CZ695" s="13"/>
      <c r="DA695" s="13"/>
      <c r="DB695" s="13"/>
      <c r="DC695" s="13"/>
      <c r="DD695" s="13"/>
    </row>
    <row r="696" spans="1:108" ht="14.25" thickBot="1">
      <c r="A696" s="127">
        <v>2842</v>
      </c>
      <c r="B696" s="127" t="s">
        <v>2293</v>
      </c>
      <c r="C696" s="127">
        <v>2842</v>
      </c>
      <c r="D696" s="128" t="s">
        <v>3494</v>
      </c>
      <c r="E696" s="128" t="s">
        <v>3407</v>
      </c>
      <c r="F696" s="129" t="s">
        <v>77</v>
      </c>
      <c r="G696" s="133" t="s">
        <v>121</v>
      </c>
      <c r="H696" s="134" t="s">
        <v>3833</v>
      </c>
      <c r="I696" s="134" t="s">
        <v>830</v>
      </c>
      <c r="J696" s="132">
        <v>1</v>
      </c>
      <c r="K696" s="132">
        <v>1</v>
      </c>
      <c r="L696" s="132">
        <v>1</v>
      </c>
      <c r="M696" s="132">
        <v>0</v>
      </c>
      <c r="N696" s="132">
        <v>0</v>
      </c>
      <c r="O696" s="132">
        <v>0</v>
      </c>
      <c r="P696" s="132">
        <v>0</v>
      </c>
      <c r="Q696" s="132">
        <v>1</v>
      </c>
      <c r="CX696" s="126"/>
      <c r="CY696" s="126"/>
      <c r="CZ696" s="13"/>
      <c r="DA696" s="13"/>
      <c r="DB696" s="13"/>
      <c r="DC696" s="13"/>
      <c r="DD696" s="13"/>
    </row>
    <row r="697" spans="1:108" ht="14.25" thickBot="1">
      <c r="A697" s="127">
        <v>2851</v>
      </c>
      <c r="B697" s="127" t="s">
        <v>3238</v>
      </c>
      <c r="C697" s="127">
        <v>2851</v>
      </c>
      <c r="D697" s="128" t="s">
        <v>3494</v>
      </c>
      <c r="E697" s="128" t="s">
        <v>3407</v>
      </c>
      <c r="F697" s="129" t="s">
        <v>77</v>
      </c>
      <c r="G697" s="133" t="s">
        <v>121</v>
      </c>
      <c r="H697" s="134" t="s">
        <v>3834</v>
      </c>
      <c r="I697" s="134" t="s">
        <v>831</v>
      </c>
      <c r="J697" s="132">
        <v>1</v>
      </c>
      <c r="K697" s="132">
        <v>1</v>
      </c>
      <c r="L697" s="132">
        <v>1</v>
      </c>
      <c r="M697" s="132">
        <v>0</v>
      </c>
      <c r="N697" s="132">
        <v>0</v>
      </c>
      <c r="O697" s="132">
        <v>0</v>
      </c>
      <c r="P697" s="132">
        <v>0</v>
      </c>
      <c r="Q697" s="132">
        <v>1</v>
      </c>
      <c r="CX697" s="126"/>
      <c r="CY697" s="126"/>
      <c r="CZ697" s="13"/>
      <c r="DA697" s="13"/>
      <c r="DB697" s="13"/>
      <c r="DC697" s="13"/>
      <c r="DD697" s="13"/>
    </row>
    <row r="698" spans="1:108" ht="14.25" thickBot="1">
      <c r="A698" s="127">
        <v>2859</v>
      </c>
      <c r="B698" s="127" t="s">
        <v>2294</v>
      </c>
      <c r="C698" s="127">
        <v>2859</v>
      </c>
      <c r="D698" s="128" t="s">
        <v>3494</v>
      </c>
      <c r="E698" s="128" t="s">
        <v>3407</v>
      </c>
      <c r="F698" s="129" t="s">
        <v>77</v>
      </c>
      <c r="G698" s="133" t="s">
        <v>121</v>
      </c>
      <c r="H698" s="134" t="s">
        <v>3834</v>
      </c>
      <c r="I698" s="134" t="s">
        <v>832</v>
      </c>
      <c r="J698" s="132">
        <v>1</v>
      </c>
      <c r="K698" s="132">
        <v>1</v>
      </c>
      <c r="L698" s="132">
        <v>1</v>
      </c>
      <c r="M698" s="132">
        <v>0</v>
      </c>
      <c r="N698" s="132">
        <v>0</v>
      </c>
      <c r="O698" s="132">
        <v>0</v>
      </c>
      <c r="P698" s="132">
        <v>0</v>
      </c>
      <c r="Q698" s="132">
        <v>1</v>
      </c>
      <c r="CX698" s="126"/>
      <c r="CY698" s="126"/>
      <c r="CZ698" s="13"/>
      <c r="DA698" s="13"/>
      <c r="DB698" s="13"/>
      <c r="DC698" s="13"/>
      <c r="DD698" s="13"/>
    </row>
    <row r="699" spans="1:108" ht="14.25" thickBot="1">
      <c r="A699" s="127">
        <v>2899</v>
      </c>
      <c r="B699" s="127" t="s">
        <v>2062</v>
      </c>
      <c r="C699" s="127">
        <v>2899</v>
      </c>
      <c r="D699" s="128" t="s">
        <v>3494</v>
      </c>
      <c r="E699" s="128" t="s">
        <v>3407</v>
      </c>
      <c r="F699" s="129" t="s">
        <v>77</v>
      </c>
      <c r="G699" s="133" t="s">
        <v>121</v>
      </c>
      <c r="H699" s="134" t="s">
        <v>3835</v>
      </c>
      <c r="I699" s="134" t="s">
        <v>833</v>
      </c>
      <c r="J699" s="132">
        <v>1</v>
      </c>
      <c r="K699" s="132">
        <v>1</v>
      </c>
      <c r="L699" s="132">
        <v>1</v>
      </c>
      <c r="M699" s="132">
        <v>0</v>
      </c>
      <c r="N699" s="132">
        <v>0</v>
      </c>
      <c r="O699" s="132">
        <v>0</v>
      </c>
      <c r="P699" s="132">
        <v>0</v>
      </c>
      <c r="Q699" s="132">
        <v>1</v>
      </c>
      <c r="CX699" s="126"/>
      <c r="CY699" s="126"/>
      <c r="CZ699" s="13"/>
      <c r="DA699" s="13"/>
      <c r="DB699" s="13"/>
      <c r="DC699" s="13"/>
      <c r="DD699" s="13"/>
    </row>
    <row r="700" spans="1:108" ht="14.25" thickBot="1">
      <c r="A700" s="127">
        <v>2900</v>
      </c>
      <c r="B700" s="127" t="s">
        <v>4454</v>
      </c>
      <c r="C700" s="127">
        <v>2900</v>
      </c>
      <c r="D700" s="128" t="s">
        <v>3494</v>
      </c>
      <c r="E700" s="128" t="s">
        <v>3407</v>
      </c>
      <c r="F700" s="129" t="s">
        <v>77</v>
      </c>
      <c r="G700" s="133" t="s">
        <v>122</v>
      </c>
      <c r="H700" s="134" t="s">
        <v>3836</v>
      </c>
      <c r="I700" s="134" t="s">
        <v>834</v>
      </c>
      <c r="J700" s="132">
        <v>1</v>
      </c>
      <c r="K700" s="132">
        <v>1</v>
      </c>
      <c r="L700" s="132">
        <v>0</v>
      </c>
      <c r="M700" s="132">
        <v>0</v>
      </c>
      <c r="N700" s="132">
        <v>1</v>
      </c>
      <c r="O700" s="132">
        <v>0</v>
      </c>
      <c r="P700" s="132">
        <v>1</v>
      </c>
      <c r="Q700" s="132">
        <v>1</v>
      </c>
      <c r="CX700" s="126"/>
      <c r="CY700" s="126"/>
      <c r="CZ700" s="13"/>
      <c r="DA700" s="13"/>
      <c r="DB700" s="13"/>
      <c r="DC700" s="13"/>
      <c r="DD700" s="13"/>
    </row>
    <row r="701" spans="1:108" ht="14.25" thickBot="1">
      <c r="A701" s="127">
        <v>2909</v>
      </c>
      <c r="B701" s="127" t="s">
        <v>4455</v>
      </c>
      <c r="C701" s="127">
        <v>2909</v>
      </c>
      <c r="D701" s="128" t="s">
        <v>3494</v>
      </c>
      <c r="E701" s="128" t="s">
        <v>3407</v>
      </c>
      <c r="F701" s="129" t="s">
        <v>77</v>
      </c>
      <c r="G701" s="133" t="s">
        <v>122</v>
      </c>
      <c r="H701" s="134" t="s">
        <v>3836</v>
      </c>
      <c r="I701" s="134" t="s">
        <v>835</v>
      </c>
      <c r="J701" s="132">
        <v>1</v>
      </c>
      <c r="K701" s="132">
        <v>1</v>
      </c>
      <c r="L701" s="132">
        <v>0</v>
      </c>
      <c r="M701" s="132">
        <v>0</v>
      </c>
      <c r="N701" s="132">
        <v>1</v>
      </c>
      <c r="O701" s="132">
        <v>0</v>
      </c>
      <c r="P701" s="132">
        <v>1</v>
      </c>
      <c r="Q701" s="132">
        <v>1</v>
      </c>
      <c r="CX701" s="126"/>
      <c r="CY701" s="126"/>
      <c r="CZ701" s="13"/>
      <c r="DA701" s="13"/>
      <c r="DB701" s="13"/>
      <c r="DC701" s="13"/>
      <c r="DD701" s="13"/>
    </row>
    <row r="702" spans="1:108" ht="14.25" thickBot="1">
      <c r="A702" s="127">
        <v>2911</v>
      </c>
      <c r="B702" s="127" t="s">
        <v>3239</v>
      </c>
      <c r="C702" s="127">
        <v>2911</v>
      </c>
      <c r="D702" s="128" t="s">
        <v>3494</v>
      </c>
      <c r="E702" s="128" t="s">
        <v>3407</v>
      </c>
      <c r="F702" s="129" t="s">
        <v>77</v>
      </c>
      <c r="G702" s="133" t="s">
        <v>122</v>
      </c>
      <c r="H702" s="134" t="s">
        <v>3837</v>
      </c>
      <c r="I702" s="134" t="s">
        <v>836</v>
      </c>
      <c r="J702" s="132">
        <v>1</v>
      </c>
      <c r="K702" s="132">
        <v>1</v>
      </c>
      <c r="L702" s="132">
        <v>0</v>
      </c>
      <c r="M702" s="132">
        <v>0</v>
      </c>
      <c r="N702" s="132">
        <v>1</v>
      </c>
      <c r="O702" s="132">
        <v>0</v>
      </c>
      <c r="P702" s="132">
        <v>1</v>
      </c>
      <c r="Q702" s="132">
        <v>1</v>
      </c>
      <c r="CX702" s="126"/>
      <c r="CY702" s="126"/>
      <c r="CZ702" s="13"/>
      <c r="DA702" s="13"/>
      <c r="DB702" s="13"/>
      <c r="DC702" s="13"/>
      <c r="DD702" s="13"/>
    </row>
    <row r="703" spans="1:108" ht="14.25" thickBot="1">
      <c r="A703" s="127">
        <v>2912</v>
      </c>
      <c r="B703" s="127" t="s">
        <v>2295</v>
      </c>
      <c r="C703" s="127">
        <v>2912</v>
      </c>
      <c r="D703" s="128" t="s">
        <v>3494</v>
      </c>
      <c r="E703" s="128" t="s">
        <v>3407</v>
      </c>
      <c r="F703" s="129" t="s">
        <v>77</v>
      </c>
      <c r="G703" s="133" t="s">
        <v>122</v>
      </c>
      <c r="H703" s="134" t="s">
        <v>3837</v>
      </c>
      <c r="I703" s="134" t="s">
        <v>837</v>
      </c>
      <c r="J703" s="132">
        <v>1</v>
      </c>
      <c r="K703" s="132">
        <v>1</v>
      </c>
      <c r="L703" s="132">
        <v>0</v>
      </c>
      <c r="M703" s="132">
        <v>0</v>
      </c>
      <c r="N703" s="132">
        <v>1</v>
      </c>
      <c r="O703" s="132">
        <v>0</v>
      </c>
      <c r="P703" s="132">
        <v>1</v>
      </c>
      <c r="Q703" s="132">
        <v>1</v>
      </c>
      <c r="CX703" s="126"/>
      <c r="CY703" s="126"/>
      <c r="CZ703" s="13"/>
      <c r="DA703" s="13"/>
      <c r="DB703" s="13"/>
      <c r="DC703" s="13"/>
      <c r="DD703" s="13"/>
    </row>
    <row r="704" spans="1:108" ht="14.25" thickBot="1">
      <c r="A704" s="127">
        <v>2913</v>
      </c>
      <c r="B704" s="127" t="s">
        <v>2546</v>
      </c>
      <c r="C704" s="127">
        <v>2913</v>
      </c>
      <c r="D704" s="128" t="s">
        <v>3494</v>
      </c>
      <c r="E704" s="128" t="s">
        <v>3407</v>
      </c>
      <c r="F704" s="129" t="s">
        <v>77</v>
      </c>
      <c r="G704" s="133" t="s">
        <v>122</v>
      </c>
      <c r="H704" s="134" t="s">
        <v>3837</v>
      </c>
      <c r="I704" s="134" t="s">
        <v>838</v>
      </c>
      <c r="J704" s="132">
        <v>1</v>
      </c>
      <c r="K704" s="132">
        <v>1</v>
      </c>
      <c r="L704" s="132">
        <v>0</v>
      </c>
      <c r="M704" s="132">
        <v>0</v>
      </c>
      <c r="N704" s="132">
        <v>1</v>
      </c>
      <c r="O704" s="132">
        <v>0</v>
      </c>
      <c r="P704" s="132">
        <v>1</v>
      </c>
      <c r="Q704" s="132">
        <v>1</v>
      </c>
      <c r="CX704" s="126"/>
      <c r="CY704" s="126"/>
      <c r="CZ704" s="13"/>
      <c r="DA704" s="13"/>
      <c r="DB704" s="13"/>
      <c r="DC704" s="13"/>
      <c r="DD704" s="13"/>
    </row>
    <row r="705" spans="1:108" ht="14.25" thickBot="1">
      <c r="A705" s="127">
        <v>2914</v>
      </c>
      <c r="B705" s="127" t="s">
        <v>2701</v>
      </c>
      <c r="C705" s="127">
        <v>2914</v>
      </c>
      <c r="D705" s="128" t="s">
        <v>3494</v>
      </c>
      <c r="E705" s="128" t="s">
        <v>3407</v>
      </c>
      <c r="F705" s="129" t="s">
        <v>77</v>
      </c>
      <c r="G705" s="133" t="s">
        <v>122</v>
      </c>
      <c r="H705" s="134" t="s">
        <v>3837</v>
      </c>
      <c r="I705" s="134" t="s">
        <v>839</v>
      </c>
      <c r="J705" s="132">
        <v>1</v>
      </c>
      <c r="K705" s="132">
        <v>1</v>
      </c>
      <c r="L705" s="132">
        <v>0</v>
      </c>
      <c r="M705" s="132">
        <v>0</v>
      </c>
      <c r="N705" s="132">
        <v>1</v>
      </c>
      <c r="O705" s="132">
        <v>0</v>
      </c>
      <c r="P705" s="132">
        <v>1</v>
      </c>
      <c r="Q705" s="132">
        <v>1</v>
      </c>
      <c r="CX705" s="126"/>
      <c r="CY705" s="126"/>
      <c r="CZ705" s="13"/>
      <c r="DA705" s="13"/>
      <c r="DB705" s="13"/>
      <c r="DC705" s="13"/>
      <c r="DD705" s="13"/>
    </row>
    <row r="706" spans="1:108" ht="14.25" thickBot="1">
      <c r="A706" s="127">
        <v>2915</v>
      </c>
      <c r="B706" s="127" t="s">
        <v>2809</v>
      </c>
      <c r="C706" s="127">
        <v>2915</v>
      </c>
      <c r="D706" s="128" t="s">
        <v>3494</v>
      </c>
      <c r="E706" s="128" t="s">
        <v>3407</v>
      </c>
      <c r="F706" s="129" t="s">
        <v>77</v>
      </c>
      <c r="G706" s="133" t="s">
        <v>122</v>
      </c>
      <c r="H706" s="134" t="s">
        <v>3837</v>
      </c>
      <c r="I706" s="134" t="s">
        <v>840</v>
      </c>
      <c r="J706" s="132">
        <v>1</v>
      </c>
      <c r="K706" s="132">
        <v>1</v>
      </c>
      <c r="L706" s="132">
        <v>0</v>
      </c>
      <c r="M706" s="132">
        <v>0</v>
      </c>
      <c r="N706" s="132">
        <v>1</v>
      </c>
      <c r="O706" s="132">
        <v>0</v>
      </c>
      <c r="P706" s="132">
        <v>1</v>
      </c>
      <c r="Q706" s="132">
        <v>1</v>
      </c>
      <c r="CX706" s="126"/>
      <c r="CY706" s="126"/>
      <c r="CZ706" s="13"/>
      <c r="DA706" s="13"/>
      <c r="DB706" s="13"/>
      <c r="DC706" s="13"/>
      <c r="DD706" s="13"/>
    </row>
    <row r="707" spans="1:108" ht="14.25" thickBot="1">
      <c r="A707" s="127">
        <v>2921</v>
      </c>
      <c r="B707" s="127" t="s">
        <v>3240</v>
      </c>
      <c r="C707" s="127">
        <v>2921</v>
      </c>
      <c r="D707" s="128" t="s">
        <v>3494</v>
      </c>
      <c r="E707" s="128" t="s">
        <v>3407</v>
      </c>
      <c r="F707" s="129" t="s">
        <v>77</v>
      </c>
      <c r="G707" s="133" t="s">
        <v>122</v>
      </c>
      <c r="H707" s="134" t="s">
        <v>3838</v>
      </c>
      <c r="I707" s="134" t="s">
        <v>841</v>
      </c>
      <c r="J707" s="132">
        <v>1</v>
      </c>
      <c r="K707" s="132">
        <v>1</v>
      </c>
      <c r="L707" s="132">
        <v>0</v>
      </c>
      <c r="M707" s="132">
        <v>0</v>
      </c>
      <c r="N707" s="132">
        <v>1</v>
      </c>
      <c r="O707" s="132">
        <v>0</v>
      </c>
      <c r="P707" s="132">
        <v>1</v>
      </c>
      <c r="Q707" s="132">
        <v>1</v>
      </c>
      <c r="CX707" s="126"/>
      <c r="CY707" s="126"/>
      <c r="CZ707" s="13"/>
      <c r="DA707" s="13"/>
      <c r="DB707" s="13"/>
      <c r="DC707" s="13"/>
      <c r="DD707" s="13"/>
    </row>
    <row r="708" spans="1:108" ht="14.25" thickBot="1">
      <c r="A708" s="127">
        <v>2922</v>
      </c>
      <c r="B708" s="127" t="s">
        <v>2296</v>
      </c>
      <c r="C708" s="127">
        <v>2922</v>
      </c>
      <c r="D708" s="128" t="s">
        <v>3494</v>
      </c>
      <c r="E708" s="128" t="s">
        <v>3407</v>
      </c>
      <c r="F708" s="129" t="s">
        <v>77</v>
      </c>
      <c r="G708" s="133" t="s">
        <v>122</v>
      </c>
      <c r="H708" s="134" t="s">
        <v>3838</v>
      </c>
      <c r="I708" s="134" t="s">
        <v>842</v>
      </c>
      <c r="J708" s="132">
        <v>1</v>
      </c>
      <c r="K708" s="132">
        <v>1</v>
      </c>
      <c r="L708" s="132">
        <v>0</v>
      </c>
      <c r="M708" s="132">
        <v>0</v>
      </c>
      <c r="N708" s="132">
        <v>1</v>
      </c>
      <c r="O708" s="132">
        <v>0</v>
      </c>
      <c r="P708" s="132">
        <v>1</v>
      </c>
      <c r="Q708" s="132">
        <v>1</v>
      </c>
      <c r="CX708" s="126"/>
      <c r="CY708" s="126"/>
      <c r="CZ708" s="13"/>
      <c r="DA708" s="13"/>
      <c r="DB708" s="13"/>
      <c r="DC708" s="13"/>
      <c r="DD708" s="13"/>
    </row>
    <row r="709" spans="1:108" ht="14.25" thickBot="1">
      <c r="A709" s="127">
        <v>2929</v>
      </c>
      <c r="B709" s="127" t="s">
        <v>4368</v>
      </c>
      <c r="C709" s="127">
        <v>2929</v>
      </c>
      <c r="D709" s="128" t="s">
        <v>3494</v>
      </c>
      <c r="E709" s="128" t="s">
        <v>3407</v>
      </c>
      <c r="F709" s="129" t="s">
        <v>77</v>
      </c>
      <c r="G709" s="133" t="s">
        <v>122</v>
      </c>
      <c r="H709" s="134" t="s">
        <v>3838</v>
      </c>
      <c r="I709" s="134" t="s">
        <v>843</v>
      </c>
      <c r="J709" s="132">
        <v>1</v>
      </c>
      <c r="K709" s="132">
        <v>1</v>
      </c>
      <c r="L709" s="132">
        <v>0</v>
      </c>
      <c r="M709" s="132">
        <v>0</v>
      </c>
      <c r="N709" s="132">
        <v>1</v>
      </c>
      <c r="O709" s="132">
        <v>0</v>
      </c>
      <c r="P709" s="132">
        <v>1</v>
      </c>
      <c r="Q709" s="132">
        <v>1</v>
      </c>
      <c r="CX709" s="126"/>
      <c r="CY709" s="126"/>
      <c r="CZ709" s="13"/>
      <c r="DA709" s="13"/>
      <c r="DB709" s="13"/>
      <c r="DC709" s="13"/>
      <c r="DD709" s="13"/>
    </row>
    <row r="710" spans="1:108" ht="14.25" thickBot="1">
      <c r="A710" s="127">
        <v>2931</v>
      </c>
      <c r="B710" s="127" t="s">
        <v>3241</v>
      </c>
      <c r="C710" s="127">
        <v>2931</v>
      </c>
      <c r="D710" s="128" t="s">
        <v>3494</v>
      </c>
      <c r="E710" s="128" t="s">
        <v>3407</v>
      </c>
      <c r="F710" s="129" t="s">
        <v>77</v>
      </c>
      <c r="G710" s="133" t="s">
        <v>122</v>
      </c>
      <c r="H710" s="134" t="s">
        <v>3839</v>
      </c>
      <c r="I710" s="134" t="s">
        <v>844</v>
      </c>
      <c r="J710" s="132">
        <v>1</v>
      </c>
      <c r="K710" s="132">
        <v>1</v>
      </c>
      <c r="L710" s="132">
        <v>0</v>
      </c>
      <c r="M710" s="132">
        <v>0</v>
      </c>
      <c r="N710" s="132">
        <v>1</v>
      </c>
      <c r="O710" s="132">
        <v>0</v>
      </c>
      <c r="P710" s="132">
        <v>1</v>
      </c>
      <c r="Q710" s="132">
        <v>1</v>
      </c>
      <c r="CX710" s="126"/>
      <c r="CY710" s="126"/>
      <c r="CZ710" s="13"/>
      <c r="DA710" s="13"/>
      <c r="DB710" s="13"/>
      <c r="DC710" s="13"/>
      <c r="DD710" s="13"/>
    </row>
    <row r="711" spans="1:108" ht="14.25" thickBot="1">
      <c r="A711" s="127">
        <v>2932</v>
      </c>
      <c r="B711" s="127" t="s">
        <v>2297</v>
      </c>
      <c r="C711" s="127">
        <v>2932</v>
      </c>
      <c r="D711" s="128" t="s">
        <v>3494</v>
      </c>
      <c r="E711" s="128" t="s">
        <v>3407</v>
      </c>
      <c r="F711" s="129" t="s">
        <v>77</v>
      </c>
      <c r="G711" s="133" t="s">
        <v>122</v>
      </c>
      <c r="H711" s="134" t="s">
        <v>3839</v>
      </c>
      <c r="I711" s="134" t="s">
        <v>845</v>
      </c>
      <c r="J711" s="132">
        <v>1</v>
      </c>
      <c r="K711" s="132">
        <v>1</v>
      </c>
      <c r="L711" s="132">
        <v>0</v>
      </c>
      <c r="M711" s="132">
        <v>0</v>
      </c>
      <c r="N711" s="132">
        <v>1</v>
      </c>
      <c r="O711" s="132">
        <v>0</v>
      </c>
      <c r="P711" s="132">
        <v>1</v>
      </c>
      <c r="Q711" s="132">
        <v>1</v>
      </c>
      <c r="CX711" s="126"/>
      <c r="CY711" s="126"/>
      <c r="CZ711" s="13"/>
      <c r="DA711" s="13"/>
      <c r="DB711" s="13"/>
      <c r="DC711" s="13"/>
      <c r="DD711" s="13"/>
    </row>
    <row r="712" spans="1:108" ht="14.25" thickBot="1">
      <c r="A712" s="127">
        <v>2933</v>
      </c>
      <c r="B712" s="127" t="s">
        <v>2547</v>
      </c>
      <c r="C712" s="127">
        <v>2933</v>
      </c>
      <c r="D712" s="128" t="s">
        <v>3494</v>
      </c>
      <c r="E712" s="128" t="s">
        <v>3407</v>
      </c>
      <c r="F712" s="129" t="s">
        <v>77</v>
      </c>
      <c r="G712" s="133" t="s">
        <v>122</v>
      </c>
      <c r="H712" s="134" t="s">
        <v>3839</v>
      </c>
      <c r="I712" s="134" t="s">
        <v>846</v>
      </c>
      <c r="J712" s="132">
        <v>1</v>
      </c>
      <c r="K712" s="132">
        <v>1</v>
      </c>
      <c r="L712" s="132">
        <v>0</v>
      </c>
      <c r="M712" s="132">
        <v>0</v>
      </c>
      <c r="N712" s="132">
        <v>1</v>
      </c>
      <c r="O712" s="132">
        <v>0</v>
      </c>
      <c r="P712" s="132">
        <v>1</v>
      </c>
      <c r="Q712" s="132">
        <v>1</v>
      </c>
      <c r="CX712" s="126"/>
      <c r="CY712" s="126"/>
      <c r="CZ712" s="13"/>
      <c r="DA712" s="13"/>
      <c r="DB712" s="13"/>
      <c r="DC712" s="13"/>
      <c r="DD712" s="13"/>
    </row>
    <row r="713" spans="1:108" ht="14.25" thickBot="1">
      <c r="A713" s="127">
        <v>2939</v>
      </c>
      <c r="B713" s="127" t="s">
        <v>2702</v>
      </c>
      <c r="C713" s="127">
        <v>2939</v>
      </c>
      <c r="D713" s="128" t="s">
        <v>3494</v>
      </c>
      <c r="E713" s="128" t="s">
        <v>3407</v>
      </c>
      <c r="F713" s="129" t="s">
        <v>77</v>
      </c>
      <c r="G713" s="133" t="s">
        <v>122</v>
      </c>
      <c r="H713" s="134" t="s">
        <v>3839</v>
      </c>
      <c r="I713" s="134" t="s">
        <v>847</v>
      </c>
      <c r="J713" s="132">
        <v>1</v>
      </c>
      <c r="K713" s="132">
        <v>1</v>
      </c>
      <c r="L713" s="132">
        <v>0</v>
      </c>
      <c r="M713" s="132">
        <v>0</v>
      </c>
      <c r="N713" s="132">
        <v>1</v>
      </c>
      <c r="O713" s="132">
        <v>0</v>
      </c>
      <c r="P713" s="132">
        <v>1</v>
      </c>
      <c r="Q713" s="132">
        <v>1</v>
      </c>
      <c r="CX713" s="126"/>
      <c r="CY713" s="126"/>
      <c r="CZ713" s="13"/>
      <c r="DA713" s="13"/>
      <c r="DB713" s="13"/>
      <c r="DC713" s="13"/>
      <c r="DD713" s="13"/>
    </row>
    <row r="714" spans="1:108" ht="14.25" thickBot="1">
      <c r="A714" s="127">
        <v>2941</v>
      </c>
      <c r="B714" s="127" t="s">
        <v>3242</v>
      </c>
      <c r="C714" s="127">
        <v>2941</v>
      </c>
      <c r="D714" s="128" t="s">
        <v>3494</v>
      </c>
      <c r="E714" s="128" t="s">
        <v>3407</v>
      </c>
      <c r="F714" s="129" t="s">
        <v>77</v>
      </c>
      <c r="G714" s="133" t="s">
        <v>122</v>
      </c>
      <c r="H714" s="134" t="s">
        <v>3840</v>
      </c>
      <c r="I714" s="134" t="s">
        <v>848</v>
      </c>
      <c r="J714" s="132">
        <v>1</v>
      </c>
      <c r="K714" s="132">
        <v>1</v>
      </c>
      <c r="L714" s="132">
        <v>0</v>
      </c>
      <c r="M714" s="132">
        <v>0</v>
      </c>
      <c r="N714" s="132">
        <v>1</v>
      </c>
      <c r="O714" s="132">
        <v>0</v>
      </c>
      <c r="P714" s="132">
        <v>1</v>
      </c>
      <c r="Q714" s="132">
        <v>1</v>
      </c>
      <c r="CX714" s="126"/>
      <c r="CY714" s="126"/>
      <c r="CZ714" s="13"/>
      <c r="DA714" s="13"/>
      <c r="DB714" s="13"/>
      <c r="DC714" s="13"/>
      <c r="DD714" s="13"/>
    </row>
    <row r="715" spans="1:108" ht="14.25" thickBot="1">
      <c r="A715" s="127">
        <v>2942</v>
      </c>
      <c r="B715" s="127" t="s">
        <v>2298</v>
      </c>
      <c r="C715" s="127">
        <v>2942</v>
      </c>
      <c r="D715" s="128" t="s">
        <v>3494</v>
      </c>
      <c r="E715" s="128" t="s">
        <v>3407</v>
      </c>
      <c r="F715" s="129" t="s">
        <v>77</v>
      </c>
      <c r="G715" s="133" t="s">
        <v>122</v>
      </c>
      <c r="H715" s="134" t="s">
        <v>3840</v>
      </c>
      <c r="I715" s="134" t="s">
        <v>849</v>
      </c>
      <c r="J715" s="132">
        <v>1</v>
      </c>
      <c r="K715" s="132">
        <v>1</v>
      </c>
      <c r="L715" s="132">
        <v>0</v>
      </c>
      <c r="M715" s="132">
        <v>0</v>
      </c>
      <c r="N715" s="132">
        <v>1</v>
      </c>
      <c r="O715" s="132">
        <v>0</v>
      </c>
      <c r="P715" s="132">
        <v>1</v>
      </c>
      <c r="Q715" s="132">
        <v>1</v>
      </c>
      <c r="CX715" s="126"/>
      <c r="CY715" s="126"/>
      <c r="CZ715" s="13"/>
      <c r="DA715" s="13"/>
      <c r="DB715" s="13"/>
      <c r="DC715" s="13"/>
      <c r="DD715" s="13"/>
    </row>
    <row r="716" spans="1:108" ht="14.25" thickBot="1">
      <c r="A716" s="127">
        <v>2951</v>
      </c>
      <c r="B716" s="127" t="s">
        <v>3243</v>
      </c>
      <c r="C716" s="127">
        <v>2951</v>
      </c>
      <c r="D716" s="128" t="s">
        <v>3494</v>
      </c>
      <c r="E716" s="128" t="s">
        <v>3407</v>
      </c>
      <c r="F716" s="129" t="s">
        <v>77</v>
      </c>
      <c r="G716" s="133" t="s">
        <v>122</v>
      </c>
      <c r="H716" s="134" t="s">
        <v>3841</v>
      </c>
      <c r="I716" s="134" t="s">
        <v>850</v>
      </c>
      <c r="J716" s="132">
        <v>1</v>
      </c>
      <c r="K716" s="132">
        <v>1</v>
      </c>
      <c r="L716" s="132">
        <v>0</v>
      </c>
      <c r="M716" s="132">
        <v>0</v>
      </c>
      <c r="N716" s="132">
        <v>1</v>
      </c>
      <c r="O716" s="132">
        <v>0</v>
      </c>
      <c r="P716" s="132">
        <v>1</v>
      </c>
      <c r="Q716" s="132">
        <v>1</v>
      </c>
      <c r="CX716" s="126"/>
      <c r="CY716" s="126"/>
      <c r="CZ716" s="13"/>
      <c r="DA716" s="13"/>
      <c r="DB716" s="13"/>
      <c r="DC716" s="13"/>
      <c r="DD716" s="13"/>
    </row>
    <row r="717" spans="1:108" ht="14.25" thickBot="1">
      <c r="A717" s="127">
        <v>2952</v>
      </c>
      <c r="B717" s="127" t="s">
        <v>4369</v>
      </c>
      <c r="C717" s="127">
        <v>2952</v>
      </c>
      <c r="D717" s="128" t="s">
        <v>3494</v>
      </c>
      <c r="E717" s="128" t="s">
        <v>3407</v>
      </c>
      <c r="F717" s="129" t="s">
        <v>77</v>
      </c>
      <c r="G717" s="133" t="s">
        <v>122</v>
      </c>
      <c r="H717" s="134" t="s">
        <v>3841</v>
      </c>
      <c r="I717" s="134" t="s">
        <v>851</v>
      </c>
      <c r="J717" s="132">
        <v>1</v>
      </c>
      <c r="K717" s="132">
        <v>1</v>
      </c>
      <c r="L717" s="132">
        <v>0</v>
      </c>
      <c r="M717" s="132">
        <v>0</v>
      </c>
      <c r="N717" s="132">
        <v>1</v>
      </c>
      <c r="O717" s="132">
        <v>0</v>
      </c>
      <c r="P717" s="132">
        <v>1</v>
      </c>
      <c r="Q717" s="132">
        <v>1</v>
      </c>
      <c r="CX717" s="126"/>
      <c r="CY717" s="126"/>
      <c r="CZ717" s="13"/>
      <c r="DA717" s="13"/>
      <c r="DB717" s="13"/>
      <c r="DC717" s="13"/>
      <c r="DD717" s="13"/>
    </row>
    <row r="718" spans="1:108" ht="14.25" thickBot="1">
      <c r="A718" s="127">
        <v>2961</v>
      </c>
      <c r="B718" s="127" t="s">
        <v>3244</v>
      </c>
      <c r="C718" s="127">
        <v>2961</v>
      </c>
      <c r="D718" s="128" t="s">
        <v>3494</v>
      </c>
      <c r="E718" s="128" t="s">
        <v>3407</v>
      </c>
      <c r="F718" s="129" t="s">
        <v>77</v>
      </c>
      <c r="G718" s="133" t="s">
        <v>122</v>
      </c>
      <c r="H718" s="134" t="s">
        <v>3842</v>
      </c>
      <c r="I718" s="134" t="s">
        <v>852</v>
      </c>
      <c r="J718" s="132">
        <v>1</v>
      </c>
      <c r="K718" s="132">
        <v>1</v>
      </c>
      <c r="L718" s="132">
        <v>0</v>
      </c>
      <c r="M718" s="132">
        <v>0</v>
      </c>
      <c r="N718" s="132">
        <v>1</v>
      </c>
      <c r="O718" s="132">
        <v>0</v>
      </c>
      <c r="P718" s="132">
        <v>1</v>
      </c>
      <c r="Q718" s="132">
        <v>1</v>
      </c>
      <c r="CX718" s="126"/>
      <c r="CY718" s="126"/>
      <c r="CZ718" s="13"/>
      <c r="DA718" s="13"/>
      <c r="DB718" s="13"/>
      <c r="DC718" s="13"/>
      <c r="DD718" s="13"/>
    </row>
    <row r="719" spans="1:108" ht="14.25" thickBot="1">
      <c r="A719" s="127">
        <v>2962</v>
      </c>
      <c r="B719" s="127" t="s">
        <v>2299</v>
      </c>
      <c r="C719" s="127">
        <v>2962</v>
      </c>
      <c r="D719" s="128" t="s">
        <v>3494</v>
      </c>
      <c r="E719" s="128" t="s">
        <v>3407</v>
      </c>
      <c r="F719" s="129" t="s">
        <v>77</v>
      </c>
      <c r="G719" s="133" t="s">
        <v>122</v>
      </c>
      <c r="H719" s="134" t="s">
        <v>3842</v>
      </c>
      <c r="I719" s="134" t="s">
        <v>853</v>
      </c>
      <c r="J719" s="132">
        <v>1</v>
      </c>
      <c r="K719" s="132">
        <v>1</v>
      </c>
      <c r="L719" s="132">
        <v>0</v>
      </c>
      <c r="M719" s="132">
        <v>0</v>
      </c>
      <c r="N719" s="132">
        <v>1</v>
      </c>
      <c r="O719" s="132">
        <v>0</v>
      </c>
      <c r="P719" s="132">
        <v>1</v>
      </c>
      <c r="Q719" s="132">
        <v>1</v>
      </c>
      <c r="CX719" s="126"/>
      <c r="CY719" s="126"/>
      <c r="CZ719" s="13"/>
      <c r="DA719" s="13"/>
      <c r="DB719" s="13"/>
      <c r="DC719" s="13"/>
      <c r="DD719" s="13"/>
    </row>
    <row r="720" spans="1:108" ht="14.25" thickBot="1">
      <c r="A720" s="127">
        <v>2969</v>
      </c>
      <c r="B720" s="127" t="s">
        <v>2548</v>
      </c>
      <c r="C720" s="127">
        <v>2969</v>
      </c>
      <c r="D720" s="128" t="s">
        <v>3494</v>
      </c>
      <c r="E720" s="128" t="s">
        <v>3407</v>
      </c>
      <c r="F720" s="129" t="s">
        <v>77</v>
      </c>
      <c r="G720" s="133" t="s">
        <v>122</v>
      </c>
      <c r="H720" s="134" t="s">
        <v>3842</v>
      </c>
      <c r="I720" s="134" t="s">
        <v>854</v>
      </c>
      <c r="J720" s="132">
        <v>1</v>
      </c>
      <c r="K720" s="132">
        <v>1</v>
      </c>
      <c r="L720" s="132">
        <v>0</v>
      </c>
      <c r="M720" s="132">
        <v>0</v>
      </c>
      <c r="N720" s="132">
        <v>1</v>
      </c>
      <c r="O720" s="132">
        <v>0</v>
      </c>
      <c r="P720" s="132">
        <v>1</v>
      </c>
      <c r="Q720" s="132">
        <v>1</v>
      </c>
      <c r="CX720" s="126"/>
      <c r="CY720" s="126"/>
      <c r="CZ720" s="13"/>
      <c r="DA720" s="13"/>
      <c r="DB720" s="13"/>
      <c r="DC720" s="13"/>
      <c r="DD720" s="13"/>
    </row>
    <row r="721" spans="1:108" ht="14.25" thickBot="1">
      <c r="A721" s="127">
        <v>2971</v>
      </c>
      <c r="B721" s="127" t="s">
        <v>3245</v>
      </c>
      <c r="C721" s="127">
        <v>2971</v>
      </c>
      <c r="D721" s="128" t="s">
        <v>3494</v>
      </c>
      <c r="E721" s="128" t="s">
        <v>3407</v>
      </c>
      <c r="F721" s="129" t="s">
        <v>77</v>
      </c>
      <c r="G721" s="133" t="s">
        <v>122</v>
      </c>
      <c r="H721" s="134" t="s">
        <v>3843</v>
      </c>
      <c r="I721" s="134" t="s">
        <v>855</v>
      </c>
      <c r="J721" s="132">
        <v>1</v>
      </c>
      <c r="K721" s="132">
        <v>1</v>
      </c>
      <c r="L721" s="132">
        <v>0</v>
      </c>
      <c r="M721" s="132">
        <v>0</v>
      </c>
      <c r="N721" s="132">
        <v>1</v>
      </c>
      <c r="O721" s="132">
        <v>0</v>
      </c>
      <c r="P721" s="132">
        <v>1</v>
      </c>
      <c r="Q721" s="132">
        <v>1</v>
      </c>
      <c r="CX721" s="126"/>
      <c r="CY721" s="126"/>
      <c r="CZ721" s="13"/>
      <c r="DA721" s="13"/>
      <c r="DB721" s="13"/>
      <c r="DC721" s="13"/>
      <c r="DD721" s="13"/>
    </row>
    <row r="722" spans="1:108" ht="14.25" thickBot="1">
      <c r="A722" s="127">
        <v>2972</v>
      </c>
      <c r="B722" s="127" t="s">
        <v>2300</v>
      </c>
      <c r="C722" s="127">
        <v>2972</v>
      </c>
      <c r="D722" s="128" t="s">
        <v>3494</v>
      </c>
      <c r="E722" s="128" t="s">
        <v>3407</v>
      </c>
      <c r="F722" s="129" t="s">
        <v>77</v>
      </c>
      <c r="G722" s="133" t="s">
        <v>122</v>
      </c>
      <c r="H722" s="134" t="s">
        <v>3843</v>
      </c>
      <c r="I722" s="134" t="s">
        <v>856</v>
      </c>
      <c r="J722" s="132">
        <v>1</v>
      </c>
      <c r="K722" s="132">
        <v>1</v>
      </c>
      <c r="L722" s="132">
        <v>0</v>
      </c>
      <c r="M722" s="132">
        <v>0</v>
      </c>
      <c r="N722" s="132">
        <v>1</v>
      </c>
      <c r="O722" s="132">
        <v>0</v>
      </c>
      <c r="P722" s="132">
        <v>1</v>
      </c>
      <c r="Q722" s="132">
        <v>1</v>
      </c>
      <c r="CX722" s="126"/>
      <c r="CY722" s="126"/>
      <c r="CZ722" s="13"/>
      <c r="DA722" s="13"/>
      <c r="DB722" s="13"/>
      <c r="DC722" s="13"/>
      <c r="DD722" s="13"/>
    </row>
    <row r="723" spans="1:108" ht="14.25" thickBot="1">
      <c r="A723" s="127">
        <v>2973</v>
      </c>
      <c r="B723" s="127" t="s">
        <v>2549</v>
      </c>
      <c r="C723" s="127">
        <v>2973</v>
      </c>
      <c r="D723" s="128" t="s">
        <v>3494</v>
      </c>
      <c r="E723" s="128" t="s">
        <v>3407</v>
      </c>
      <c r="F723" s="129" t="s">
        <v>77</v>
      </c>
      <c r="G723" s="133" t="s">
        <v>122</v>
      </c>
      <c r="H723" s="134" t="s">
        <v>3843</v>
      </c>
      <c r="I723" s="134" t="s">
        <v>857</v>
      </c>
      <c r="J723" s="132">
        <v>1</v>
      </c>
      <c r="K723" s="132">
        <v>1</v>
      </c>
      <c r="L723" s="132">
        <v>0</v>
      </c>
      <c r="M723" s="132">
        <v>0</v>
      </c>
      <c r="N723" s="132">
        <v>1</v>
      </c>
      <c r="O723" s="132">
        <v>0</v>
      </c>
      <c r="P723" s="132">
        <v>1</v>
      </c>
      <c r="Q723" s="132">
        <v>1</v>
      </c>
      <c r="CX723" s="126"/>
      <c r="CY723" s="126"/>
      <c r="CZ723" s="13"/>
      <c r="DA723" s="13"/>
      <c r="DB723" s="13"/>
      <c r="DC723" s="13"/>
      <c r="DD723" s="13"/>
    </row>
    <row r="724" spans="1:108" ht="14.25" thickBot="1">
      <c r="A724" s="127">
        <v>2999</v>
      </c>
      <c r="B724" s="127" t="s">
        <v>2103</v>
      </c>
      <c r="C724" s="127">
        <v>2999</v>
      </c>
      <c r="D724" s="128" t="s">
        <v>3494</v>
      </c>
      <c r="E724" s="128" t="s">
        <v>3407</v>
      </c>
      <c r="F724" s="129" t="s">
        <v>77</v>
      </c>
      <c r="G724" s="133" t="s">
        <v>122</v>
      </c>
      <c r="H724" s="134" t="s">
        <v>3844</v>
      </c>
      <c r="I724" s="134" t="s">
        <v>858</v>
      </c>
      <c r="J724" s="132">
        <v>1</v>
      </c>
      <c r="K724" s="132">
        <v>1</v>
      </c>
      <c r="L724" s="132">
        <v>0</v>
      </c>
      <c r="M724" s="132">
        <v>0</v>
      </c>
      <c r="N724" s="132">
        <v>1</v>
      </c>
      <c r="O724" s="132">
        <v>0</v>
      </c>
      <c r="P724" s="132">
        <v>1</v>
      </c>
      <c r="Q724" s="132">
        <v>1</v>
      </c>
      <c r="CX724" s="126"/>
      <c r="CY724" s="126"/>
      <c r="CZ724" s="13"/>
      <c r="DA724" s="13"/>
      <c r="DB724" s="13"/>
      <c r="DC724" s="13"/>
      <c r="DD724" s="13"/>
    </row>
    <row r="725" spans="1:108" ht="14.25" thickBot="1">
      <c r="A725" s="127">
        <v>3000</v>
      </c>
      <c r="B725" s="127" t="s">
        <v>4456</v>
      </c>
      <c r="C725" s="127">
        <v>3000</v>
      </c>
      <c r="D725" s="128" t="s">
        <v>3494</v>
      </c>
      <c r="E725" s="128" t="s">
        <v>3407</v>
      </c>
      <c r="F725" s="129" t="s">
        <v>77</v>
      </c>
      <c r="G725" s="133" t="s">
        <v>123</v>
      </c>
      <c r="H725" s="134" t="s">
        <v>3845</v>
      </c>
      <c r="I725" s="134" t="s">
        <v>859</v>
      </c>
      <c r="J725" s="132">
        <v>0</v>
      </c>
      <c r="K725" s="132">
        <v>0</v>
      </c>
      <c r="L725" s="132">
        <v>0</v>
      </c>
      <c r="M725" s="132">
        <v>0</v>
      </c>
      <c r="N725" s="132">
        <v>0</v>
      </c>
      <c r="O725" s="132">
        <v>0</v>
      </c>
      <c r="P725" s="132">
        <v>0</v>
      </c>
      <c r="Q725" s="132">
        <v>1</v>
      </c>
      <c r="CX725" s="126"/>
      <c r="CY725" s="126"/>
      <c r="CZ725" s="13"/>
      <c r="DA725" s="13"/>
      <c r="DB725" s="13"/>
      <c r="DC725" s="13"/>
      <c r="DD725" s="13"/>
    </row>
    <row r="726" spans="1:108" ht="14.25" thickBot="1">
      <c r="A726" s="127">
        <v>3009</v>
      </c>
      <c r="B726" s="127" t="s">
        <v>4457</v>
      </c>
      <c r="C726" s="127">
        <v>3009</v>
      </c>
      <c r="D726" s="128" t="s">
        <v>3494</v>
      </c>
      <c r="E726" s="128" t="s">
        <v>3407</v>
      </c>
      <c r="F726" s="129" t="s">
        <v>77</v>
      </c>
      <c r="G726" s="133" t="s">
        <v>123</v>
      </c>
      <c r="H726" s="134" t="s">
        <v>3845</v>
      </c>
      <c r="I726" s="134" t="s">
        <v>860</v>
      </c>
      <c r="J726" s="132">
        <v>0</v>
      </c>
      <c r="K726" s="132">
        <v>0</v>
      </c>
      <c r="L726" s="132">
        <v>0</v>
      </c>
      <c r="M726" s="132">
        <v>0</v>
      </c>
      <c r="N726" s="132">
        <v>0</v>
      </c>
      <c r="O726" s="132">
        <v>0</v>
      </c>
      <c r="P726" s="132">
        <v>0</v>
      </c>
      <c r="Q726" s="132">
        <v>1</v>
      </c>
      <c r="CX726" s="126"/>
      <c r="CY726" s="126"/>
      <c r="CZ726" s="13"/>
      <c r="DA726" s="13"/>
      <c r="DB726" s="13"/>
      <c r="DC726" s="13"/>
      <c r="DD726" s="13"/>
    </row>
    <row r="727" spans="1:108" ht="14.25" thickBot="1">
      <c r="A727" s="127">
        <v>3011</v>
      </c>
      <c r="B727" s="127" t="s">
        <v>3246</v>
      </c>
      <c r="C727" s="127">
        <v>3011</v>
      </c>
      <c r="D727" s="128" t="s">
        <v>3494</v>
      </c>
      <c r="E727" s="128" t="s">
        <v>3407</v>
      </c>
      <c r="F727" s="129" t="s">
        <v>77</v>
      </c>
      <c r="G727" s="133" t="s">
        <v>123</v>
      </c>
      <c r="H727" s="134" t="s">
        <v>3846</v>
      </c>
      <c r="I727" s="134" t="s">
        <v>861</v>
      </c>
      <c r="J727" s="132">
        <v>0</v>
      </c>
      <c r="K727" s="132">
        <v>0</v>
      </c>
      <c r="L727" s="132">
        <v>0</v>
      </c>
      <c r="M727" s="132">
        <v>0</v>
      </c>
      <c r="N727" s="132">
        <v>0</v>
      </c>
      <c r="O727" s="132">
        <v>0</v>
      </c>
      <c r="P727" s="132">
        <v>0</v>
      </c>
      <c r="Q727" s="132">
        <v>1</v>
      </c>
      <c r="CX727" s="126"/>
      <c r="CY727" s="126"/>
      <c r="CZ727" s="13"/>
      <c r="DA727" s="13"/>
      <c r="DB727" s="13"/>
      <c r="DC727" s="13"/>
      <c r="DD727" s="13"/>
    </row>
    <row r="728" spans="1:108" ht="14.25" thickBot="1">
      <c r="A728" s="127">
        <v>3012</v>
      </c>
      <c r="B728" s="127" t="s">
        <v>2301</v>
      </c>
      <c r="C728" s="127">
        <v>3012</v>
      </c>
      <c r="D728" s="128" t="s">
        <v>3494</v>
      </c>
      <c r="E728" s="128" t="s">
        <v>3407</v>
      </c>
      <c r="F728" s="129" t="s">
        <v>77</v>
      </c>
      <c r="G728" s="133" t="s">
        <v>123</v>
      </c>
      <c r="H728" s="134" t="s">
        <v>3846</v>
      </c>
      <c r="I728" s="134" t="s">
        <v>862</v>
      </c>
      <c r="J728" s="132">
        <v>0</v>
      </c>
      <c r="K728" s="132">
        <v>0</v>
      </c>
      <c r="L728" s="132">
        <v>0</v>
      </c>
      <c r="M728" s="132">
        <v>0</v>
      </c>
      <c r="N728" s="132">
        <v>0</v>
      </c>
      <c r="O728" s="132">
        <v>0</v>
      </c>
      <c r="P728" s="132">
        <v>0</v>
      </c>
      <c r="Q728" s="132">
        <v>1</v>
      </c>
      <c r="CX728" s="126"/>
      <c r="CY728" s="126"/>
      <c r="CZ728" s="13"/>
      <c r="DA728" s="13"/>
      <c r="DB728" s="13"/>
      <c r="DC728" s="13"/>
      <c r="DD728" s="13"/>
    </row>
    <row r="729" spans="1:108" ht="14.25" thickBot="1">
      <c r="A729" s="127">
        <v>3013</v>
      </c>
      <c r="B729" s="127" t="s">
        <v>2550</v>
      </c>
      <c r="C729" s="127">
        <v>3013</v>
      </c>
      <c r="D729" s="128" t="s">
        <v>3494</v>
      </c>
      <c r="E729" s="128" t="s">
        <v>3407</v>
      </c>
      <c r="F729" s="129" t="s">
        <v>77</v>
      </c>
      <c r="G729" s="133" t="s">
        <v>123</v>
      </c>
      <c r="H729" s="134" t="s">
        <v>3846</v>
      </c>
      <c r="I729" s="134" t="s">
        <v>863</v>
      </c>
      <c r="J729" s="132">
        <v>0</v>
      </c>
      <c r="K729" s="132">
        <v>0</v>
      </c>
      <c r="L729" s="132">
        <v>0</v>
      </c>
      <c r="M729" s="132">
        <v>0</v>
      </c>
      <c r="N729" s="132">
        <v>0</v>
      </c>
      <c r="O729" s="132">
        <v>0</v>
      </c>
      <c r="P729" s="132">
        <v>0</v>
      </c>
      <c r="Q729" s="132">
        <v>1</v>
      </c>
      <c r="CX729" s="126"/>
      <c r="CY729" s="126"/>
      <c r="CZ729" s="13"/>
      <c r="DA729" s="13"/>
      <c r="DB729" s="13"/>
      <c r="DC729" s="13"/>
      <c r="DD729" s="13"/>
    </row>
    <row r="730" spans="1:108" ht="14.25" thickBot="1">
      <c r="A730" s="127">
        <v>3014</v>
      </c>
      <c r="B730" s="127" t="s">
        <v>2703</v>
      </c>
      <c r="C730" s="127">
        <v>3014</v>
      </c>
      <c r="D730" s="128" t="s">
        <v>3494</v>
      </c>
      <c r="E730" s="128" t="s">
        <v>3407</v>
      </c>
      <c r="F730" s="129" t="s">
        <v>77</v>
      </c>
      <c r="G730" s="133" t="s">
        <v>123</v>
      </c>
      <c r="H730" s="134" t="s">
        <v>3846</v>
      </c>
      <c r="I730" s="134" t="s">
        <v>864</v>
      </c>
      <c r="J730" s="132">
        <v>0</v>
      </c>
      <c r="K730" s="132">
        <v>0</v>
      </c>
      <c r="L730" s="132">
        <v>0</v>
      </c>
      <c r="M730" s="132">
        <v>0</v>
      </c>
      <c r="N730" s="132">
        <v>0</v>
      </c>
      <c r="O730" s="132">
        <v>0</v>
      </c>
      <c r="P730" s="132">
        <v>0</v>
      </c>
      <c r="Q730" s="132">
        <v>1</v>
      </c>
      <c r="CX730" s="126"/>
      <c r="CY730" s="126"/>
      <c r="CZ730" s="13"/>
      <c r="DA730" s="13"/>
      <c r="DB730" s="13"/>
      <c r="DC730" s="13"/>
      <c r="DD730" s="13"/>
    </row>
    <row r="731" spans="1:108" ht="14.25" thickBot="1">
      <c r="A731" s="127">
        <v>3015</v>
      </c>
      <c r="B731" s="127" t="s">
        <v>2810</v>
      </c>
      <c r="C731" s="127">
        <v>3015</v>
      </c>
      <c r="D731" s="128" t="s">
        <v>4619</v>
      </c>
      <c r="E731" s="128" t="s">
        <v>3407</v>
      </c>
      <c r="F731" s="129" t="s">
        <v>77</v>
      </c>
      <c r="G731" s="133" t="s">
        <v>123</v>
      </c>
      <c r="H731" s="134" t="s">
        <v>3846</v>
      </c>
      <c r="I731" s="134" t="s">
        <v>865</v>
      </c>
      <c r="J731" s="132">
        <v>0</v>
      </c>
      <c r="K731" s="132">
        <v>0</v>
      </c>
      <c r="L731" s="132">
        <v>0</v>
      </c>
      <c r="M731" s="132">
        <v>0</v>
      </c>
      <c r="N731" s="132">
        <v>0</v>
      </c>
      <c r="O731" s="132">
        <v>0</v>
      </c>
      <c r="P731" s="132">
        <v>0</v>
      </c>
      <c r="Q731" s="132">
        <v>1</v>
      </c>
      <c r="CX731" s="126"/>
      <c r="CY731" s="126"/>
      <c r="CZ731" s="13"/>
      <c r="DA731" s="13"/>
      <c r="DB731" s="13"/>
      <c r="DC731" s="13"/>
      <c r="DD731" s="13"/>
    </row>
    <row r="732" spans="1:108" ht="14.25" thickBot="1">
      <c r="A732" s="127">
        <v>3019</v>
      </c>
      <c r="B732" s="127" t="s">
        <v>2871</v>
      </c>
      <c r="C732" s="127">
        <v>3019</v>
      </c>
      <c r="D732" s="128" t="s">
        <v>3494</v>
      </c>
      <c r="E732" s="128" t="s">
        <v>3407</v>
      </c>
      <c r="F732" s="129" t="s">
        <v>77</v>
      </c>
      <c r="G732" s="133" t="s">
        <v>123</v>
      </c>
      <c r="H732" s="134" t="s">
        <v>3846</v>
      </c>
      <c r="I732" s="134" t="s">
        <v>866</v>
      </c>
      <c r="J732" s="132">
        <v>0</v>
      </c>
      <c r="K732" s="132">
        <v>0</v>
      </c>
      <c r="L732" s="132">
        <v>0</v>
      </c>
      <c r="M732" s="132">
        <v>0</v>
      </c>
      <c r="N732" s="132">
        <v>0</v>
      </c>
      <c r="O732" s="132">
        <v>0</v>
      </c>
      <c r="P732" s="132">
        <v>0</v>
      </c>
      <c r="Q732" s="132">
        <v>1</v>
      </c>
      <c r="CX732" s="126"/>
      <c r="CY732" s="126"/>
      <c r="CZ732" s="13"/>
      <c r="DA732" s="13"/>
      <c r="DB732" s="13"/>
      <c r="DC732" s="13"/>
      <c r="DD732" s="13"/>
    </row>
    <row r="733" spans="1:108" ht="14.25" thickBot="1">
      <c r="A733" s="127">
        <v>3021</v>
      </c>
      <c r="B733" s="127" t="s">
        <v>3247</v>
      </c>
      <c r="C733" s="127">
        <v>3021</v>
      </c>
      <c r="D733" s="128" t="s">
        <v>3494</v>
      </c>
      <c r="E733" s="128" t="s">
        <v>3407</v>
      </c>
      <c r="F733" s="129" t="s">
        <v>77</v>
      </c>
      <c r="G733" s="133" t="s">
        <v>123</v>
      </c>
      <c r="H733" s="134" t="s">
        <v>3847</v>
      </c>
      <c r="I733" s="134" t="s">
        <v>867</v>
      </c>
      <c r="J733" s="132">
        <v>0</v>
      </c>
      <c r="K733" s="132">
        <v>0</v>
      </c>
      <c r="L733" s="132">
        <v>0</v>
      </c>
      <c r="M733" s="132">
        <v>0</v>
      </c>
      <c r="N733" s="132">
        <v>0</v>
      </c>
      <c r="O733" s="132">
        <v>0</v>
      </c>
      <c r="P733" s="132">
        <v>0</v>
      </c>
      <c r="Q733" s="132">
        <v>1</v>
      </c>
      <c r="CX733" s="126"/>
      <c r="CY733" s="126"/>
      <c r="CZ733" s="13"/>
      <c r="DA733" s="13"/>
      <c r="DB733" s="13"/>
      <c r="DC733" s="13"/>
      <c r="DD733" s="13"/>
    </row>
    <row r="734" spans="1:108" ht="14.25" thickBot="1">
      <c r="A734" s="127">
        <v>3022</v>
      </c>
      <c r="B734" s="127" t="s">
        <v>2302</v>
      </c>
      <c r="C734" s="127">
        <v>3022</v>
      </c>
      <c r="D734" s="128" t="s">
        <v>3494</v>
      </c>
      <c r="E734" s="128" t="s">
        <v>3407</v>
      </c>
      <c r="F734" s="129" t="s">
        <v>77</v>
      </c>
      <c r="G734" s="133" t="s">
        <v>123</v>
      </c>
      <c r="H734" s="134" t="s">
        <v>3847</v>
      </c>
      <c r="I734" s="134" t="s">
        <v>868</v>
      </c>
      <c r="J734" s="132">
        <v>0</v>
      </c>
      <c r="K734" s="132">
        <v>0</v>
      </c>
      <c r="L734" s="132">
        <v>0</v>
      </c>
      <c r="M734" s="132">
        <v>0</v>
      </c>
      <c r="N734" s="132">
        <v>0</v>
      </c>
      <c r="O734" s="132">
        <v>0</v>
      </c>
      <c r="P734" s="132">
        <v>0</v>
      </c>
      <c r="Q734" s="132">
        <v>1</v>
      </c>
      <c r="CX734" s="126"/>
      <c r="CY734" s="126"/>
      <c r="CZ734" s="13"/>
      <c r="DA734" s="13"/>
      <c r="DB734" s="13"/>
      <c r="DC734" s="13"/>
      <c r="DD734" s="13"/>
    </row>
    <row r="735" spans="1:108" ht="14.25" thickBot="1">
      <c r="A735" s="127">
        <v>3023</v>
      </c>
      <c r="B735" s="127" t="s">
        <v>2551</v>
      </c>
      <c r="C735" s="127">
        <v>3023</v>
      </c>
      <c r="D735" s="128" t="s">
        <v>3494</v>
      </c>
      <c r="E735" s="128" t="s">
        <v>3407</v>
      </c>
      <c r="F735" s="129" t="s">
        <v>77</v>
      </c>
      <c r="G735" s="133" t="s">
        <v>123</v>
      </c>
      <c r="H735" s="134" t="s">
        <v>3847</v>
      </c>
      <c r="I735" s="134" t="s">
        <v>869</v>
      </c>
      <c r="J735" s="132">
        <v>0</v>
      </c>
      <c r="K735" s="132">
        <v>0</v>
      </c>
      <c r="L735" s="132">
        <v>0</v>
      </c>
      <c r="M735" s="132">
        <v>0</v>
      </c>
      <c r="N735" s="132">
        <v>0</v>
      </c>
      <c r="O735" s="132">
        <v>0</v>
      </c>
      <c r="P735" s="132">
        <v>0</v>
      </c>
      <c r="Q735" s="132">
        <v>1</v>
      </c>
      <c r="CX735" s="126"/>
      <c r="CY735" s="126"/>
      <c r="CZ735" s="13"/>
      <c r="DA735" s="13"/>
      <c r="DB735" s="13"/>
      <c r="DC735" s="13"/>
      <c r="DD735" s="13"/>
    </row>
    <row r="736" spans="1:108" ht="14.25" thickBot="1">
      <c r="A736" s="127">
        <v>3031</v>
      </c>
      <c r="B736" s="127" t="s">
        <v>3248</v>
      </c>
      <c r="C736" s="127">
        <v>3031</v>
      </c>
      <c r="D736" s="128" t="s">
        <v>3494</v>
      </c>
      <c r="E736" s="128" t="s">
        <v>3407</v>
      </c>
      <c r="F736" s="129" t="s">
        <v>77</v>
      </c>
      <c r="G736" s="133" t="s">
        <v>123</v>
      </c>
      <c r="H736" s="134" t="s">
        <v>3848</v>
      </c>
      <c r="I736" s="134" t="s">
        <v>870</v>
      </c>
      <c r="J736" s="132">
        <v>0</v>
      </c>
      <c r="K736" s="132">
        <v>0</v>
      </c>
      <c r="L736" s="132">
        <v>0</v>
      </c>
      <c r="M736" s="132">
        <v>0</v>
      </c>
      <c r="N736" s="132">
        <v>0</v>
      </c>
      <c r="O736" s="132">
        <v>0</v>
      </c>
      <c r="P736" s="132">
        <v>0</v>
      </c>
      <c r="Q736" s="132">
        <v>1</v>
      </c>
      <c r="CX736" s="126"/>
      <c r="CY736" s="126"/>
      <c r="CZ736" s="13"/>
      <c r="DA736" s="13"/>
      <c r="DB736" s="13"/>
      <c r="DC736" s="13"/>
      <c r="DD736" s="13"/>
    </row>
    <row r="737" spans="1:108" ht="14.25" thickBot="1">
      <c r="A737" s="127">
        <v>3032</v>
      </c>
      <c r="B737" s="127" t="s">
        <v>2303</v>
      </c>
      <c r="C737" s="127">
        <v>3032</v>
      </c>
      <c r="D737" s="128" t="s">
        <v>3494</v>
      </c>
      <c r="E737" s="128" t="s">
        <v>3407</v>
      </c>
      <c r="F737" s="129" t="s">
        <v>77</v>
      </c>
      <c r="G737" s="133" t="s">
        <v>123</v>
      </c>
      <c r="H737" s="134" t="s">
        <v>3848</v>
      </c>
      <c r="I737" s="134" t="s">
        <v>871</v>
      </c>
      <c r="J737" s="132">
        <v>0</v>
      </c>
      <c r="K737" s="132">
        <v>0</v>
      </c>
      <c r="L737" s="132">
        <v>0</v>
      </c>
      <c r="M737" s="132">
        <v>0</v>
      </c>
      <c r="N737" s="132">
        <v>0</v>
      </c>
      <c r="O737" s="132">
        <v>0</v>
      </c>
      <c r="P737" s="132">
        <v>0</v>
      </c>
      <c r="Q737" s="132">
        <v>1</v>
      </c>
      <c r="CX737" s="126"/>
      <c r="CY737" s="126"/>
      <c r="CZ737" s="13"/>
      <c r="DA737" s="13"/>
      <c r="DB737" s="13"/>
      <c r="DC737" s="13"/>
      <c r="DD737" s="13"/>
    </row>
    <row r="738" spans="1:108" ht="14.25" thickBot="1">
      <c r="A738" s="127">
        <v>3033</v>
      </c>
      <c r="B738" s="127" t="s">
        <v>2552</v>
      </c>
      <c r="C738" s="127">
        <v>3033</v>
      </c>
      <c r="D738" s="128" t="s">
        <v>3494</v>
      </c>
      <c r="E738" s="128" t="s">
        <v>3407</v>
      </c>
      <c r="F738" s="129" t="s">
        <v>77</v>
      </c>
      <c r="G738" s="130" t="s">
        <v>123</v>
      </c>
      <c r="H738" s="131" t="s">
        <v>3848</v>
      </c>
      <c r="I738" s="131" t="s">
        <v>872</v>
      </c>
      <c r="J738" s="132">
        <v>0</v>
      </c>
      <c r="K738" s="132">
        <v>0</v>
      </c>
      <c r="L738" s="132">
        <v>0</v>
      </c>
      <c r="M738" s="132">
        <v>0</v>
      </c>
      <c r="N738" s="132">
        <v>0</v>
      </c>
      <c r="O738" s="132">
        <v>0</v>
      </c>
      <c r="P738" s="132">
        <v>0</v>
      </c>
      <c r="Q738" s="132">
        <v>1</v>
      </c>
      <c r="CX738" s="126"/>
      <c r="CY738" s="126"/>
      <c r="CZ738" s="13"/>
      <c r="DA738" s="13"/>
      <c r="DB738" s="13"/>
      <c r="DC738" s="13"/>
      <c r="DD738" s="13"/>
    </row>
    <row r="739" spans="1:108" ht="14.25" thickBot="1">
      <c r="A739" s="127">
        <v>3034</v>
      </c>
      <c r="B739" s="127" t="s">
        <v>2704</v>
      </c>
      <c r="C739" s="127">
        <v>3034</v>
      </c>
      <c r="D739" s="128" t="s">
        <v>3494</v>
      </c>
      <c r="E739" s="128" t="s">
        <v>3407</v>
      </c>
      <c r="F739" s="129" t="s">
        <v>77</v>
      </c>
      <c r="G739" s="133" t="s">
        <v>123</v>
      </c>
      <c r="H739" s="134" t="s">
        <v>3848</v>
      </c>
      <c r="I739" s="134" t="s">
        <v>873</v>
      </c>
      <c r="J739" s="132">
        <v>0</v>
      </c>
      <c r="K739" s="132">
        <v>0</v>
      </c>
      <c r="L739" s="132">
        <v>0</v>
      </c>
      <c r="M739" s="132">
        <v>0</v>
      </c>
      <c r="N739" s="132">
        <v>0</v>
      </c>
      <c r="O739" s="132">
        <v>0</v>
      </c>
      <c r="P739" s="132">
        <v>0</v>
      </c>
      <c r="Q739" s="132">
        <v>1</v>
      </c>
      <c r="CX739" s="126"/>
      <c r="CY739" s="126"/>
      <c r="CZ739" s="13"/>
      <c r="DA739" s="13"/>
      <c r="DB739" s="13"/>
      <c r="DC739" s="13"/>
      <c r="DD739" s="13"/>
    </row>
    <row r="740" spans="1:108" ht="14.25" thickBot="1">
      <c r="A740" s="127">
        <v>3035</v>
      </c>
      <c r="B740" s="127" t="s">
        <v>2811</v>
      </c>
      <c r="C740" s="127">
        <v>3035</v>
      </c>
      <c r="D740" s="128" t="s">
        <v>3494</v>
      </c>
      <c r="E740" s="128" t="s">
        <v>3407</v>
      </c>
      <c r="F740" s="129" t="s">
        <v>77</v>
      </c>
      <c r="G740" s="133" t="s">
        <v>123</v>
      </c>
      <c r="H740" s="134" t="s">
        <v>3848</v>
      </c>
      <c r="I740" s="134" t="s">
        <v>874</v>
      </c>
      <c r="J740" s="132">
        <v>0</v>
      </c>
      <c r="K740" s="132">
        <v>0</v>
      </c>
      <c r="L740" s="132">
        <v>0</v>
      </c>
      <c r="M740" s="132">
        <v>0</v>
      </c>
      <c r="N740" s="132">
        <v>0</v>
      </c>
      <c r="O740" s="132">
        <v>0</v>
      </c>
      <c r="P740" s="132">
        <v>0</v>
      </c>
      <c r="Q740" s="132">
        <v>1</v>
      </c>
      <c r="CX740" s="126"/>
      <c r="CY740" s="126"/>
      <c r="CZ740" s="13"/>
      <c r="DA740" s="13"/>
      <c r="DB740" s="13"/>
      <c r="DC740" s="13"/>
      <c r="DD740" s="13"/>
    </row>
    <row r="741" spans="1:108" ht="14.25" thickBot="1">
      <c r="A741" s="127">
        <v>3039</v>
      </c>
      <c r="B741" s="127" t="s">
        <v>2872</v>
      </c>
      <c r="C741" s="127">
        <v>3039</v>
      </c>
      <c r="D741" s="128" t="s">
        <v>3494</v>
      </c>
      <c r="E741" s="128" t="s">
        <v>3407</v>
      </c>
      <c r="F741" s="129" t="s">
        <v>77</v>
      </c>
      <c r="G741" s="133" t="s">
        <v>123</v>
      </c>
      <c r="H741" s="134" t="s">
        <v>3848</v>
      </c>
      <c r="I741" s="134" t="s">
        <v>875</v>
      </c>
      <c r="J741" s="132">
        <v>0</v>
      </c>
      <c r="K741" s="132">
        <v>0</v>
      </c>
      <c r="L741" s="132">
        <v>0</v>
      </c>
      <c r="M741" s="132">
        <v>0</v>
      </c>
      <c r="N741" s="132">
        <v>0</v>
      </c>
      <c r="O741" s="132">
        <v>0</v>
      </c>
      <c r="P741" s="132">
        <v>0</v>
      </c>
      <c r="Q741" s="132">
        <v>1</v>
      </c>
      <c r="CX741" s="126"/>
      <c r="CY741" s="126"/>
      <c r="CZ741" s="13"/>
      <c r="DA741" s="13"/>
      <c r="DB741" s="13"/>
      <c r="DC741" s="13"/>
      <c r="DD741" s="13"/>
    </row>
    <row r="742" spans="1:108" ht="14.25" thickBot="1">
      <c r="A742" s="127">
        <v>3100</v>
      </c>
      <c r="B742" s="127" t="s">
        <v>4458</v>
      </c>
      <c r="C742" s="127">
        <v>3100</v>
      </c>
      <c r="D742" s="128" t="s">
        <v>3494</v>
      </c>
      <c r="E742" s="128" t="s">
        <v>3407</v>
      </c>
      <c r="F742" s="129" t="s">
        <v>77</v>
      </c>
      <c r="G742" s="133" t="s">
        <v>124</v>
      </c>
      <c r="H742" s="134" t="s">
        <v>3849</v>
      </c>
      <c r="I742" s="134" t="s">
        <v>876</v>
      </c>
      <c r="J742" s="132">
        <v>0</v>
      </c>
      <c r="K742" s="132">
        <v>0</v>
      </c>
      <c r="L742" s="132">
        <v>0</v>
      </c>
      <c r="M742" s="132">
        <v>0</v>
      </c>
      <c r="N742" s="132">
        <v>1</v>
      </c>
      <c r="O742" s="132">
        <v>0</v>
      </c>
      <c r="P742" s="132">
        <v>0</v>
      </c>
      <c r="Q742" s="132">
        <v>1</v>
      </c>
      <c r="CX742" s="126"/>
      <c r="CY742" s="126"/>
      <c r="CZ742" s="13"/>
      <c r="DA742" s="13"/>
      <c r="DB742" s="13"/>
      <c r="DC742" s="13"/>
      <c r="DD742" s="13"/>
    </row>
    <row r="743" spans="1:108" ht="14.25" thickBot="1">
      <c r="A743" s="127">
        <v>3109</v>
      </c>
      <c r="B743" s="127" t="s">
        <v>4459</v>
      </c>
      <c r="C743" s="127">
        <v>3109</v>
      </c>
      <c r="D743" s="128" t="s">
        <v>3494</v>
      </c>
      <c r="E743" s="128" t="s">
        <v>3407</v>
      </c>
      <c r="F743" s="129" t="s">
        <v>77</v>
      </c>
      <c r="G743" s="133" t="s">
        <v>124</v>
      </c>
      <c r="H743" s="134" t="s">
        <v>3849</v>
      </c>
      <c r="I743" s="134" t="s">
        <v>877</v>
      </c>
      <c r="J743" s="132">
        <v>0</v>
      </c>
      <c r="K743" s="132">
        <v>0</v>
      </c>
      <c r="L743" s="132">
        <v>0</v>
      </c>
      <c r="M743" s="132">
        <v>0</v>
      </c>
      <c r="N743" s="132">
        <v>1</v>
      </c>
      <c r="O743" s="132">
        <v>0</v>
      </c>
      <c r="P743" s="132">
        <v>0</v>
      </c>
      <c r="Q743" s="132">
        <v>1</v>
      </c>
      <c r="CX743" s="126"/>
      <c r="CY743" s="126"/>
      <c r="CZ743" s="13"/>
      <c r="DA743" s="13"/>
      <c r="DB743" s="13"/>
      <c r="DC743" s="13"/>
      <c r="DD743" s="13"/>
    </row>
    <row r="744" spans="1:108" ht="14.25" thickBot="1">
      <c r="A744" s="127">
        <v>3111</v>
      </c>
      <c r="B744" s="127" t="s">
        <v>3249</v>
      </c>
      <c r="C744" s="127">
        <v>3111</v>
      </c>
      <c r="D744" s="128" t="s">
        <v>3494</v>
      </c>
      <c r="E744" s="128" t="s">
        <v>3407</v>
      </c>
      <c r="F744" s="129" t="s">
        <v>77</v>
      </c>
      <c r="G744" s="133" t="s">
        <v>124</v>
      </c>
      <c r="H744" s="134" t="s">
        <v>3850</v>
      </c>
      <c r="I744" s="134" t="s">
        <v>878</v>
      </c>
      <c r="J744" s="132">
        <v>0</v>
      </c>
      <c r="K744" s="132">
        <v>0</v>
      </c>
      <c r="L744" s="132">
        <v>0</v>
      </c>
      <c r="M744" s="132">
        <v>0</v>
      </c>
      <c r="N744" s="132">
        <v>1</v>
      </c>
      <c r="O744" s="132">
        <v>0</v>
      </c>
      <c r="P744" s="132">
        <v>0</v>
      </c>
      <c r="Q744" s="132">
        <v>1</v>
      </c>
      <c r="CX744" s="126"/>
      <c r="CY744" s="126"/>
      <c r="CZ744" s="13"/>
      <c r="DA744" s="13"/>
      <c r="DB744" s="13"/>
      <c r="DC744" s="13"/>
      <c r="DD744" s="13"/>
    </row>
    <row r="745" spans="1:108" ht="14.25" thickBot="1">
      <c r="A745" s="127">
        <v>3112</v>
      </c>
      <c r="B745" s="127" t="s">
        <v>2304</v>
      </c>
      <c r="C745" s="127">
        <v>3112</v>
      </c>
      <c r="D745" s="128" t="s">
        <v>3494</v>
      </c>
      <c r="E745" s="128" t="s">
        <v>3407</v>
      </c>
      <c r="F745" s="129" t="s">
        <v>77</v>
      </c>
      <c r="G745" s="133" t="s">
        <v>124</v>
      </c>
      <c r="H745" s="134" t="s">
        <v>3850</v>
      </c>
      <c r="I745" s="134" t="s">
        <v>879</v>
      </c>
      <c r="J745" s="132">
        <v>0</v>
      </c>
      <c r="K745" s="132">
        <v>0</v>
      </c>
      <c r="L745" s="132">
        <v>0</v>
      </c>
      <c r="M745" s="132">
        <v>0</v>
      </c>
      <c r="N745" s="132">
        <v>1</v>
      </c>
      <c r="O745" s="132">
        <v>0</v>
      </c>
      <c r="P745" s="132">
        <v>0</v>
      </c>
      <c r="Q745" s="132">
        <v>1</v>
      </c>
      <c r="CX745" s="126"/>
      <c r="CY745" s="126"/>
      <c r="CZ745" s="13"/>
      <c r="DA745" s="13"/>
      <c r="DB745" s="13"/>
      <c r="DC745" s="13"/>
      <c r="DD745" s="13"/>
    </row>
    <row r="746" spans="1:108" ht="14.25" thickBot="1">
      <c r="A746" s="127">
        <v>3113</v>
      </c>
      <c r="B746" s="127" t="s">
        <v>2553</v>
      </c>
      <c r="C746" s="127">
        <v>3113</v>
      </c>
      <c r="D746" s="128" t="s">
        <v>3494</v>
      </c>
      <c r="E746" s="128" t="s">
        <v>3407</v>
      </c>
      <c r="F746" s="129" t="s">
        <v>77</v>
      </c>
      <c r="G746" s="133" t="s">
        <v>124</v>
      </c>
      <c r="H746" s="134" t="s">
        <v>3850</v>
      </c>
      <c r="I746" s="134" t="s">
        <v>880</v>
      </c>
      <c r="J746" s="132">
        <v>0</v>
      </c>
      <c r="K746" s="132">
        <v>0</v>
      </c>
      <c r="L746" s="132">
        <v>0</v>
      </c>
      <c r="M746" s="132">
        <v>0</v>
      </c>
      <c r="N746" s="132">
        <v>1</v>
      </c>
      <c r="O746" s="132">
        <v>0</v>
      </c>
      <c r="P746" s="132">
        <v>0</v>
      </c>
      <c r="Q746" s="132">
        <v>1</v>
      </c>
      <c r="CX746" s="126"/>
      <c r="CY746" s="126"/>
      <c r="CZ746" s="13"/>
      <c r="DA746" s="13"/>
      <c r="DB746" s="13"/>
      <c r="DC746" s="13"/>
      <c r="DD746" s="13"/>
    </row>
    <row r="747" spans="1:108" ht="14.25" thickBot="1">
      <c r="A747" s="127">
        <v>3121</v>
      </c>
      <c r="B747" s="127" t="s">
        <v>3250</v>
      </c>
      <c r="C747" s="127">
        <v>3121</v>
      </c>
      <c r="D747" s="128" t="s">
        <v>4346</v>
      </c>
      <c r="E747" s="128" t="s">
        <v>3407</v>
      </c>
      <c r="F747" s="129" t="s">
        <v>77</v>
      </c>
      <c r="G747" s="133" t="s">
        <v>124</v>
      </c>
      <c r="H747" s="134" t="s">
        <v>3851</v>
      </c>
      <c r="I747" s="134" t="s">
        <v>881</v>
      </c>
      <c r="J747" s="132">
        <v>0</v>
      </c>
      <c r="K747" s="132">
        <v>0</v>
      </c>
      <c r="L747" s="132">
        <v>0</v>
      </c>
      <c r="M747" s="132">
        <v>0</v>
      </c>
      <c r="N747" s="132">
        <v>1</v>
      </c>
      <c r="O747" s="132">
        <v>0</v>
      </c>
      <c r="P747" s="132">
        <v>0</v>
      </c>
      <c r="Q747" s="132">
        <v>1</v>
      </c>
      <c r="CX747" s="126"/>
      <c r="CY747" s="126"/>
      <c r="CZ747" s="13"/>
      <c r="DA747" s="13"/>
      <c r="DB747" s="13"/>
      <c r="DC747" s="13"/>
      <c r="DD747" s="13"/>
    </row>
    <row r="748" spans="1:108" ht="14.25" thickBot="1">
      <c r="A748" s="127">
        <v>3122</v>
      </c>
      <c r="B748" s="127" t="s">
        <v>2305</v>
      </c>
      <c r="C748" s="127">
        <v>3122</v>
      </c>
      <c r="D748" s="128" t="s">
        <v>4346</v>
      </c>
      <c r="E748" s="128" t="s">
        <v>3407</v>
      </c>
      <c r="F748" s="129" t="s">
        <v>77</v>
      </c>
      <c r="G748" s="133" t="s">
        <v>124</v>
      </c>
      <c r="H748" s="134" t="s">
        <v>3851</v>
      </c>
      <c r="I748" s="134" t="s">
        <v>882</v>
      </c>
      <c r="J748" s="132">
        <v>0</v>
      </c>
      <c r="K748" s="132">
        <v>0</v>
      </c>
      <c r="L748" s="132">
        <v>0</v>
      </c>
      <c r="M748" s="132">
        <v>0</v>
      </c>
      <c r="N748" s="132">
        <v>1</v>
      </c>
      <c r="O748" s="132">
        <v>0</v>
      </c>
      <c r="P748" s="132">
        <v>0</v>
      </c>
      <c r="Q748" s="132">
        <v>1</v>
      </c>
      <c r="CX748" s="126"/>
      <c r="CY748" s="126"/>
      <c r="CZ748" s="13"/>
      <c r="DA748" s="13"/>
      <c r="DB748" s="13"/>
      <c r="DC748" s="13"/>
      <c r="DD748" s="13"/>
    </row>
    <row r="749" spans="1:108" ht="14.25" thickBot="1">
      <c r="A749" s="127">
        <v>3131</v>
      </c>
      <c r="B749" s="127" t="s">
        <v>3251</v>
      </c>
      <c r="C749" s="127">
        <v>3131</v>
      </c>
      <c r="D749" s="128" t="s">
        <v>4346</v>
      </c>
      <c r="E749" s="128"/>
      <c r="F749" s="129" t="s">
        <v>77</v>
      </c>
      <c r="G749" s="133" t="s">
        <v>124</v>
      </c>
      <c r="H749" s="134" t="s">
        <v>3852</v>
      </c>
      <c r="I749" s="134" t="s">
        <v>883</v>
      </c>
      <c r="J749" s="132">
        <v>0</v>
      </c>
      <c r="K749" s="132">
        <v>0</v>
      </c>
      <c r="L749" s="132">
        <v>0</v>
      </c>
      <c r="M749" s="132">
        <v>0</v>
      </c>
      <c r="N749" s="132">
        <v>1</v>
      </c>
      <c r="O749" s="132">
        <v>0</v>
      </c>
      <c r="P749" s="132">
        <v>0</v>
      </c>
      <c r="Q749" s="132">
        <v>1</v>
      </c>
      <c r="CX749" s="126"/>
      <c r="CY749" s="126"/>
      <c r="CZ749" s="13"/>
      <c r="DA749" s="13"/>
      <c r="DB749" s="13"/>
      <c r="DC749" s="13"/>
      <c r="DD749" s="13"/>
    </row>
    <row r="750" spans="1:108" ht="14.25" thickBot="1">
      <c r="A750" s="127">
        <v>3132</v>
      </c>
      <c r="B750" s="127" t="s">
        <v>2306</v>
      </c>
      <c r="C750" s="127">
        <v>3132</v>
      </c>
      <c r="D750" s="128" t="s">
        <v>4346</v>
      </c>
      <c r="E750" s="128"/>
      <c r="F750" s="129" t="s">
        <v>77</v>
      </c>
      <c r="G750" s="133" t="s">
        <v>124</v>
      </c>
      <c r="H750" s="134" t="s">
        <v>3852</v>
      </c>
      <c r="I750" s="134" t="s">
        <v>884</v>
      </c>
      <c r="J750" s="132">
        <v>0</v>
      </c>
      <c r="K750" s="132">
        <v>0</v>
      </c>
      <c r="L750" s="132">
        <v>0</v>
      </c>
      <c r="M750" s="132">
        <v>0</v>
      </c>
      <c r="N750" s="132">
        <v>1</v>
      </c>
      <c r="O750" s="132">
        <v>0</v>
      </c>
      <c r="P750" s="132">
        <v>0</v>
      </c>
      <c r="Q750" s="132">
        <v>1</v>
      </c>
      <c r="CX750" s="126"/>
      <c r="CY750" s="126"/>
      <c r="CZ750" s="13"/>
      <c r="DA750" s="13"/>
      <c r="DB750" s="13"/>
      <c r="DC750" s="13"/>
      <c r="DD750" s="13"/>
    </row>
    <row r="751" spans="1:108" ht="14.25" thickBot="1">
      <c r="A751" s="127">
        <v>3133</v>
      </c>
      <c r="B751" s="127" t="s">
        <v>2554</v>
      </c>
      <c r="C751" s="127">
        <v>3133</v>
      </c>
      <c r="D751" s="128" t="s">
        <v>4346</v>
      </c>
      <c r="E751" s="128"/>
      <c r="F751" s="129" t="s">
        <v>77</v>
      </c>
      <c r="G751" s="133" t="s">
        <v>124</v>
      </c>
      <c r="H751" s="134" t="s">
        <v>3852</v>
      </c>
      <c r="I751" s="134" t="s">
        <v>885</v>
      </c>
      <c r="J751" s="132">
        <v>0</v>
      </c>
      <c r="K751" s="132">
        <v>0</v>
      </c>
      <c r="L751" s="132">
        <v>0</v>
      </c>
      <c r="M751" s="132">
        <v>0</v>
      </c>
      <c r="N751" s="132">
        <v>1</v>
      </c>
      <c r="O751" s="132">
        <v>0</v>
      </c>
      <c r="P751" s="132">
        <v>0</v>
      </c>
      <c r="Q751" s="132">
        <v>1</v>
      </c>
      <c r="CX751" s="126"/>
      <c r="CY751" s="126"/>
      <c r="CZ751" s="13"/>
      <c r="DA751" s="13"/>
      <c r="DB751" s="13"/>
      <c r="DC751" s="13"/>
      <c r="DD751" s="13"/>
    </row>
    <row r="752" spans="1:108" ht="14.25" thickBot="1">
      <c r="A752" s="127">
        <v>3134</v>
      </c>
      <c r="B752" s="127" t="s">
        <v>2162</v>
      </c>
      <c r="C752" s="127">
        <v>3134</v>
      </c>
      <c r="D752" s="128" t="s">
        <v>4346</v>
      </c>
      <c r="E752" s="128"/>
      <c r="F752" s="129" t="s">
        <v>77</v>
      </c>
      <c r="G752" s="133" t="s">
        <v>124</v>
      </c>
      <c r="H752" s="134" t="s">
        <v>3852</v>
      </c>
      <c r="I752" s="134" t="s">
        <v>886</v>
      </c>
      <c r="J752" s="132">
        <v>0</v>
      </c>
      <c r="K752" s="132">
        <v>0</v>
      </c>
      <c r="L752" s="132">
        <v>0</v>
      </c>
      <c r="M752" s="132">
        <v>0</v>
      </c>
      <c r="N752" s="132">
        <v>1</v>
      </c>
      <c r="O752" s="132">
        <v>0</v>
      </c>
      <c r="P752" s="132">
        <v>0</v>
      </c>
      <c r="Q752" s="132">
        <v>1</v>
      </c>
      <c r="CX752" s="126"/>
      <c r="CY752" s="126"/>
      <c r="CZ752" s="13"/>
      <c r="DA752" s="13"/>
      <c r="DB752" s="13"/>
      <c r="DC752" s="13"/>
      <c r="DD752" s="13"/>
    </row>
    <row r="753" spans="1:108" ht="14.25" thickBot="1">
      <c r="A753" s="127">
        <v>3141</v>
      </c>
      <c r="B753" s="127" t="s">
        <v>3252</v>
      </c>
      <c r="C753" s="127">
        <v>3141</v>
      </c>
      <c r="D753" s="128" t="s">
        <v>3494</v>
      </c>
      <c r="E753" s="128" t="s">
        <v>3407</v>
      </c>
      <c r="F753" s="129" t="s">
        <v>77</v>
      </c>
      <c r="G753" s="133" t="s">
        <v>124</v>
      </c>
      <c r="H753" s="134" t="s">
        <v>3853</v>
      </c>
      <c r="I753" s="134" t="s">
        <v>887</v>
      </c>
      <c r="J753" s="132">
        <v>0</v>
      </c>
      <c r="K753" s="132">
        <v>0</v>
      </c>
      <c r="L753" s="132">
        <v>0</v>
      </c>
      <c r="M753" s="132">
        <v>0</v>
      </c>
      <c r="N753" s="132">
        <v>1</v>
      </c>
      <c r="O753" s="132">
        <v>0</v>
      </c>
      <c r="P753" s="132">
        <v>0</v>
      </c>
      <c r="Q753" s="132">
        <v>1</v>
      </c>
      <c r="CX753" s="126"/>
      <c r="CY753" s="126"/>
      <c r="CZ753" s="13"/>
      <c r="DA753" s="13"/>
      <c r="DB753" s="13"/>
      <c r="DC753" s="13"/>
      <c r="DD753" s="13"/>
    </row>
    <row r="754" spans="1:108" ht="14.25" thickBot="1">
      <c r="A754" s="127">
        <v>3142</v>
      </c>
      <c r="B754" s="127" t="s">
        <v>2307</v>
      </c>
      <c r="C754" s="127">
        <v>3142</v>
      </c>
      <c r="D754" s="128" t="s">
        <v>3494</v>
      </c>
      <c r="E754" s="128" t="s">
        <v>3407</v>
      </c>
      <c r="F754" s="129" t="s">
        <v>77</v>
      </c>
      <c r="G754" s="133" t="s">
        <v>124</v>
      </c>
      <c r="H754" s="134" t="s">
        <v>3853</v>
      </c>
      <c r="I754" s="134" t="s">
        <v>888</v>
      </c>
      <c r="J754" s="132">
        <v>0</v>
      </c>
      <c r="K754" s="132">
        <v>0</v>
      </c>
      <c r="L754" s="132">
        <v>0</v>
      </c>
      <c r="M754" s="132">
        <v>0</v>
      </c>
      <c r="N754" s="132">
        <v>1</v>
      </c>
      <c r="O754" s="132">
        <v>0</v>
      </c>
      <c r="P754" s="132">
        <v>0</v>
      </c>
      <c r="Q754" s="132">
        <v>1</v>
      </c>
      <c r="CX754" s="126"/>
      <c r="CY754" s="126"/>
      <c r="CZ754" s="13"/>
      <c r="DA754" s="13"/>
      <c r="DB754" s="13"/>
      <c r="DC754" s="13"/>
      <c r="DD754" s="13"/>
    </row>
    <row r="755" spans="1:108" ht="14.25" thickBot="1">
      <c r="A755" s="127">
        <v>3149</v>
      </c>
      <c r="B755" s="127" t="s">
        <v>2555</v>
      </c>
      <c r="C755" s="127">
        <v>3149</v>
      </c>
      <c r="D755" s="128" t="s">
        <v>3494</v>
      </c>
      <c r="E755" s="128" t="s">
        <v>3407</v>
      </c>
      <c r="F755" s="129" t="s">
        <v>77</v>
      </c>
      <c r="G755" s="133" t="s">
        <v>124</v>
      </c>
      <c r="H755" s="134" t="s">
        <v>3853</v>
      </c>
      <c r="I755" s="134" t="s">
        <v>889</v>
      </c>
      <c r="J755" s="132">
        <v>0</v>
      </c>
      <c r="K755" s="132">
        <v>0</v>
      </c>
      <c r="L755" s="132">
        <v>0</v>
      </c>
      <c r="M755" s="132">
        <v>0</v>
      </c>
      <c r="N755" s="132">
        <v>1</v>
      </c>
      <c r="O755" s="132">
        <v>0</v>
      </c>
      <c r="P755" s="132">
        <v>0</v>
      </c>
      <c r="Q755" s="132">
        <v>1</v>
      </c>
      <c r="CX755" s="126"/>
      <c r="CY755" s="126"/>
      <c r="CZ755" s="13"/>
      <c r="DA755" s="13"/>
      <c r="DB755" s="13"/>
      <c r="DC755" s="13"/>
      <c r="DD755" s="13"/>
    </row>
    <row r="756" spans="1:108" ht="14.25" thickBot="1">
      <c r="A756" s="127">
        <v>3151</v>
      </c>
      <c r="B756" s="127" t="s">
        <v>3253</v>
      </c>
      <c r="C756" s="127">
        <v>3151</v>
      </c>
      <c r="D756" s="128" t="s">
        <v>3494</v>
      </c>
      <c r="E756" s="128" t="s">
        <v>3407</v>
      </c>
      <c r="F756" s="129" t="s">
        <v>77</v>
      </c>
      <c r="G756" s="133" t="s">
        <v>124</v>
      </c>
      <c r="H756" s="134" t="s">
        <v>3854</v>
      </c>
      <c r="I756" s="134" t="s">
        <v>890</v>
      </c>
      <c r="J756" s="132">
        <v>0</v>
      </c>
      <c r="K756" s="132">
        <v>0</v>
      </c>
      <c r="L756" s="132">
        <v>0</v>
      </c>
      <c r="M756" s="132">
        <v>0</v>
      </c>
      <c r="N756" s="132">
        <v>1</v>
      </c>
      <c r="O756" s="132">
        <v>0</v>
      </c>
      <c r="P756" s="132">
        <v>0</v>
      </c>
      <c r="Q756" s="132">
        <v>1</v>
      </c>
      <c r="CX756" s="126"/>
      <c r="CY756" s="126"/>
      <c r="CZ756" s="13"/>
      <c r="DA756" s="13"/>
      <c r="DB756" s="13"/>
      <c r="DC756" s="13"/>
      <c r="DD756" s="13"/>
    </row>
    <row r="757" spans="1:108" ht="14.25" thickBot="1">
      <c r="A757" s="127">
        <v>3159</v>
      </c>
      <c r="B757" s="127" t="s">
        <v>2308</v>
      </c>
      <c r="C757" s="127">
        <v>3159</v>
      </c>
      <c r="D757" s="128" t="s">
        <v>3494</v>
      </c>
      <c r="E757" s="128" t="s">
        <v>3407</v>
      </c>
      <c r="F757" s="129" t="s">
        <v>77</v>
      </c>
      <c r="G757" s="133" t="s">
        <v>124</v>
      </c>
      <c r="H757" s="134" t="s">
        <v>3854</v>
      </c>
      <c r="I757" s="134" t="s">
        <v>891</v>
      </c>
      <c r="J757" s="132">
        <v>0</v>
      </c>
      <c r="K757" s="132">
        <v>0</v>
      </c>
      <c r="L757" s="132">
        <v>0</v>
      </c>
      <c r="M757" s="132">
        <v>0</v>
      </c>
      <c r="N757" s="132">
        <v>1</v>
      </c>
      <c r="O757" s="132">
        <v>0</v>
      </c>
      <c r="P757" s="132">
        <v>0</v>
      </c>
      <c r="Q757" s="132">
        <v>1</v>
      </c>
      <c r="CX757" s="126"/>
      <c r="CY757" s="126"/>
      <c r="CZ757" s="13"/>
      <c r="DA757" s="13"/>
      <c r="DB757" s="13"/>
      <c r="DC757" s="13"/>
      <c r="DD757" s="13"/>
    </row>
    <row r="758" spans="1:108" ht="14.25" thickBot="1">
      <c r="A758" s="127">
        <v>3191</v>
      </c>
      <c r="B758" s="127" t="s">
        <v>3254</v>
      </c>
      <c r="C758" s="127">
        <v>3191</v>
      </c>
      <c r="D758" s="128" t="s">
        <v>3494</v>
      </c>
      <c r="E758" s="128" t="s">
        <v>3407</v>
      </c>
      <c r="F758" s="129" t="s">
        <v>77</v>
      </c>
      <c r="G758" s="133" t="s">
        <v>124</v>
      </c>
      <c r="H758" s="134" t="s">
        <v>3855</v>
      </c>
      <c r="I758" s="134" t="s">
        <v>892</v>
      </c>
      <c r="J758" s="132">
        <v>0</v>
      </c>
      <c r="K758" s="132">
        <v>0</v>
      </c>
      <c r="L758" s="132">
        <v>0</v>
      </c>
      <c r="M758" s="132">
        <v>0</v>
      </c>
      <c r="N758" s="132">
        <v>1</v>
      </c>
      <c r="O758" s="132">
        <v>0</v>
      </c>
      <c r="P758" s="132">
        <v>0</v>
      </c>
      <c r="Q758" s="132">
        <v>1</v>
      </c>
      <c r="CX758" s="126"/>
      <c r="CY758" s="126"/>
      <c r="CZ758" s="13"/>
      <c r="DA758" s="13"/>
      <c r="DB758" s="13"/>
      <c r="DC758" s="13"/>
      <c r="DD758" s="13"/>
    </row>
    <row r="759" spans="1:108" ht="14.25" thickBot="1">
      <c r="A759" s="127">
        <v>3199</v>
      </c>
      <c r="B759" s="127" t="s">
        <v>2309</v>
      </c>
      <c r="C759" s="127">
        <v>3199</v>
      </c>
      <c r="D759" s="128" t="s">
        <v>3494</v>
      </c>
      <c r="E759" s="128" t="s">
        <v>3407</v>
      </c>
      <c r="F759" s="129" t="s">
        <v>77</v>
      </c>
      <c r="G759" s="133" t="s">
        <v>124</v>
      </c>
      <c r="H759" s="134" t="s">
        <v>3855</v>
      </c>
      <c r="I759" s="134" t="s">
        <v>893</v>
      </c>
      <c r="J759" s="132">
        <v>0</v>
      </c>
      <c r="K759" s="132">
        <v>0</v>
      </c>
      <c r="L759" s="132">
        <v>0</v>
      </c>
      <c r="M759" s="132">
        <v>0</v>
      </c>
      <c r="N759" s="132">
        <v>1</v>
      </c>
      <c r="O759" s="132">
        <v>0</v>
      </c>
      <c r="P759" s="132">
        <v>0</v>
      </c>
      <c r="Q759" s="132">
        <v>1</v>
      </c>
      <c r="CX759" s="126"/>
      <c r="CY759" s="126"/>
      <c r="CZ759" s="13"/>
      <c r="DA759" s="13"/>
      <c r="DB759" s="13"/>
      <c r="DC759" s="13"/>
      <c r="DD759" s="13"/>
    </row>
    <row r="760" spans="1:108" ht="14.25" thickBot="1">
      <c r="A760" s="127">
        <v>3200</v>
      </c>
      <c r="B760" s="127" t="s">
        <v>4460</v>
      </c>
      <c r="C760" s="127">
        <v>3200</v>
      </c>
      <c r="D760" s="128" t="s">
        <v>3494</v>
      </c>
      <c r="E760" s="128" t="s">
        <v>3407</v>
      </c>
      <c r="F760" s="129" t="s">
        <v>77</v>
      </c>
      <c r="G760" s="133" t="s">
        <v>125</v>
      </c>
      <c r="H760" s="134" t="s">
        <v>3856</v>
      </c>
      <c r="I760" s="134" t="s">
        <v>894</v>
      </c>
      <c r="J760" s="132">
        <v>1</v>
      </c>
      <c r="K760" s="132">
        <v>1</v>
      </c>
      <c r="L760" s="132">
        <v>0</v>
      </c>
      <c r="M760" s="132">
        <v>0</v>
      </c>
      <c r="N760" s="132">
        <v>1</v>
      </c>
      <c r="O760" s="132">
        <v>1</v>
      </c>
      <c r="P760" s="132">
        <v>0</v>
      </c>
      <c r="Q760" s="132">
        <v>1</v>
      </c>
      <c r="CX760" s="126"/>
      <c r="CY760" s="126"/>
      <c r="CZ760" s="13"/>
      <c r="DA760" s="13"/>
      <c r="DB760" s="13"/>
      <c r="DC760" s="13"/>
      <c r="DD760" s="13"/>
    </row>
    <row r="761" spans="1:108" ht="14.25" thickBot="1">
      <c r="A761" s="127">
        <v>3209</v>
      </c>
      <c r="B761" s="127" t="s">
        <v>4461</v>
      </c>
      <c r="C761" s="127">
        <v>3209</v>
      </c>
      <c r="D761" s="128" t="s">
        <v>3494</v>
      </c>
      <c r="E761" s="128" t="s">
        <v>3407</v>
      </c>
      <c r="F761" s="129" t="s">
        <v>77</v>
      </c>
      <c r="G761" s="133" t="s">
        <v>125</v>
      </c>
      <c r="H761" s="134" t="s">
        <v>3856</v>
      </c>
      <c r="I761" s="134" t="s">
        <v>895</v>
      </c>
      <c r="J761" s="132">
        <v>1</v>
      </c>
      <c r="K761" s="132">
        <v>1</v>
      </c>
      <c r="L761" s="132">
        <v>0</v>
      </c>
      <c r="M761" s="132">
        <v>0</v>
      </c>
      <c r="N761" s="132">
        <v>1</v>
      </c>
      <c r="O761" s="132">
        <v>1</v>
      </c>
      <c r="P761" s="132">
        <v>0</v>
      </c>
      <c r="Q761" s="132">
        <v>1</v>
      </c>
      <c r="CX761" s="126"/>
      <c r="CY761" s="126"/>
      <c r="CZ761" s="13"/>
      <c r="DA761" s="13"/>
      <c r="DB761" s="13"/>
      <c r="DC761" s="13"/>
      <c r="DD761" s="13"/>
    </row>
    <row r="762" spans="1:108" ht="14.25" thickBot="1">
      <c r="A762" s="127">
        <v>3211</v>
      </c>
      <c r="B762" s="127" t="s">
        <v>3255</v>
      </c>
      <c r="C762" s="127">
        <v>3211</v>
      </c>
      <c r="D762" s="128" t="s">
        <v>3494</v>
      </c>
      <c r="E762" s="128" t="s">
        <v>3407</v>
      </c>
      <c r="F762" s="129" t="s">
        <v>77</v>
      </c>
      <c r="G762" s="133" t="s">
        <v>125</v>
      </c>
      <c r="H762" s="134" t="s">
        <v>3857</v>
      </c>
      <c r="I762" s="134" t="s">
        <v>896</v>
      </c>
      <c r="J762" s="132">
        <v>1</v>
      </c>
      <c r="K762" s="132">
        <v>1</v>
      </c>
      <c r="L762" s="132">
        <v>0</v>
      </c>
      <c r="M762" s="132">
        <v>0</v>
      </c>
      <c r="N762" s="132">
        <v>1</v>
      </c>
      <c r="O762" s="132">
        <v>1</v>
      </c>
      <c r="P762" s="132">
        <v>0</v>
      </c>
      <c r="Q762" s="132">
        <v>1</v>
      </c>
      <c r="CX762" s="126"/>
      <c r="CY762" s="126"/>
      <c r="CZ762" s="13"/>
      <c r="DA762" s="13"/>
      <c r="DB762" s="13"/>
      <c r="DC762" s="13"/>
      <c r="DD762" s="13"/>
    </row>
    <row r="763" spans="1:108" ht="14.25" thickBot="1">
      <c r="A763" s="127">
        <v>3212</v>
      </c>
      <c r="B763" s="127" t="s">
        <v>2310</v>
      </c>
      <c r="C763" s="127">
        <v>3212</v>
      </c>
      <c r="D763" s="128" t="s">
        <v>3494</v>
      </c>
      <c r="E763" s="128" t="s">
        <v>3407</v>
      </c>
      <c r="F763" s="129" t="s">
        <v>77</v>
      </c>
      <c r="G763" s="133" t="s">
        <v>125</v>
      </c>
      <c r="H763" s="134" t="s">
        <v>3857</v>
      </c>
      <c r="I763" s="134" t="s">
        <v>897</v>
      </c>
      <c r="J763" s="132">
        <v>1</v>
      </c>
      <c r="K763" s="132">
        <v>1</v>
      </c>
      <c r="L763" s="132">
        <v>0</v>
      </c>
      <c r="M763" s="132">
        <v>0</v>
      </c>
      <c r="N763" s="132">
        <v>1</v>
      </c>
      <c r="O763" s="132">
        <v>1</v>
      </c>
      <c r="P763" s="132">
        <v>0</v>
      </c>
      <c r="Q763" s="132">
        <v>1</v>
      </c>
      <c r="CX763" s="126"/>
      <c r="CY763" s="126"/>
      <c r="CZ763" s="13"/>
      <c r="DA763" s="13"/>
      <c r="DB763" s="13"/>
      <c r="DC763" s="13"/>
      <c r="DD763" s="13"/>
    </row>
    <row r="764" spans="1:108" ht="14.25" thickBot="1">
      <c r="A764" s="127">
        <v>3219</v>
      </c>
      <c r="B764" s="127" t="s">
        <v>2556</v>
      </c>
      <c r="C764" s="127">
        <v>3219</v>
      </c>
      <c r="D764" s="128" t="s">
        <v>3494</v>
      </c>
      <c r="E764" s="128" t="s">
        <v>3407</v>
      </c>
      <c r="F764" s="129" t="s">
        <v>77</v>
      </c>
      <c r="G764" s="133" t="s">
        <v>125</v>
      </c>
      <c r="H764" s="134" t="s">
        <v>3857</v>
      </c>
      <c r="I764" s="134" t="s">
        <v>898</v>
      </c>
      <c r="J764" s="132">
        <v>1</v>
      </c>
      <c r="K764" s="132">
        <v>1</v>
      </c>
      <c r="L764" s="132">
        <v>0</v>
      </c>
      <c r="M764" s="132">
        <v>0</v>
      </c>
      <c r="N764" s="132">
        <v>1</v>
      </c>
      <c r="O764" s="132">
        <v>1</v>
      </c>
      <c r="P764" s="132">
        <v>0</v>
      </c>
      <c r="Q764" s="132">
        <v>1</v>
      </c>
      <c r="CX764" s="126"/>
      <c r="CY764" s="126"/>
      <c r="CZ764" s="13"/>
      <c r="DA764" s="13"/>
      <c r="DB764" s="13"/>
      <c r="DC764" s="13"/>
      <c r="DD764" s="13"/>
    </row>
    <row r="765" spans="1:108" ht="14.25" thickBot="1">
      <c r="A765" s="127">
        <v>3221</v>
      </c>
      <c r="B765" s="127" t="s">
        <v>3256</v>
      </c>
      <c r="C765" s="127">
        <v>3221</v>
      </c>
      <c r="D765" s="128" t="s">
        <v>3494</v>
      </c>
      <c r="E765" s="128" t="s">
        <v>3407</v>
      </c>
      <c r="F765" s="129" t="s">
        <v>77</v>
      </c>
      <c r="G765" s="133" t="s">
        <v>125</v>
      </c>
      <c r="H765" s="134" t="s">
        <v>3858</v>
      </c>
      <c r="I765" s="134" t="s">
        <v>899</v>
      </c>
      <c r="J765" s="132">
        <v>1</v>
      </c>
      <c r="K765" s="132">
        <v>1</v>
      </c>
      <c r="L765" s="132">
        <v>0</v>
      </c>
      <c r="M765" s="132">
        <v>0</v>
      </c>
      <c r="N765" s="132">
        <v>1</v>
      </c>
      <c r="O765" s="132">
        <v>1</v>
      </c>
      <c r="P765" s="132">
        <v>0</v>
      </c>
      <c r="Q765" s="132">
        <v>1</v>
      </c>
      <c r="CX765" s="126"/>
      <c r="CY765" s="126"/>
      <c r="CZ765" s="13"/>
      <c r="DA765" s="13"/>
      <c r="DB765" s="13"/>
      <c r="DC765" s="13"/>
      <c r="DD765" s="13"/>
    </row>
    <row r="766" spans="1:108" ht="14.25" thickBot="1">
      <c r="A766" s="127">
        <v>3222</v>
      </c>
      <c r="B766" s="127" t="s">
        <v>2311</v>
      </c>
      <c r="C766" s="127">
        <v>3222</v>
      </c>
      <c r="D766" s="128" t="s">
        <v>3494</v>
      </c>
      <c r="E766" s="128" t="s">
        <v>3407</v>
      </c>
      <c r="F766" s="129" t="s">
        <v>77</v>
      </c>
      <c r="G766" s="133" t="s">
        <v>125</v>
      </c>
      <c r="H766" s="134" t="s">
        <v>3858</v>
      </c>
      <c r="I766" s="134" t="s">
        <v>900</v>
      </c>
      <c r="J766" s="132">
        <v>1</v>
      </c>
      <c r="K766" s="132">
        <v>1</v>
      </c>
      <c r="L766" s="132">
        <v>0</v>
      </c>
      <c r="M766" s="132">
        <v>0</v>
      </c>
      <c r="N766" s="132">
        <v>1</v>
      </c>
      <c r="O766" s="132">
        <v>1</v>
      </c>
      <c r="P766" s="132">
        <v>0</v>
      </c>
      <c r="Q766" s="132">
        <v>1</v>
      </c>
      <c r="CX766" s="126"/>
      <c r="CY766" s="126"/>
      <c r="CZ766" s="13"/>
      <c r="DA766" s="13"/>
      <c r="DB766" s="13"/>
      <c r="DC766" s="13"/>
      <c r="DD766" s="13"/>
    </row>
    <row r="767" spans="1:108" ht="14.25" thickBot="1">
      <c r="A767" s="127">
        <v>3223</v>
      </c>
      <c r="B767" s="127" t="s">
        <v>2557</v>
      </c>
      <c r="C767" s="127">
        <v>3223</v>
      </c>
      <c r="D767" s="128" t="s">
        <v>3494</v>
      </c>
      <c r="E767" s="128" t="s">
        <v>3407</v>
      </c>
      <c r="F767" s="129" t="s">
        <v>77</v>
      </c>
      <c r="G767" s="133" t="s">
        <v>125</v>
      </c>
      <c r="H767" s="134" t="s">
        <v>3858</v>
      </c>
      <c r="I767" s="134" t="s">
        <v>901</v>
      </c>
      <c r="J767" s="132">
        <v>1</v>
      </c>
      <c r="K767" s="132">
        <v>1</v>
      </c>
      <c r="L767" s="132">
        <v>0</v>
      </c>
      <c r="M767" s="132">
        <v>0</v>
      </c>
      <c r="N767" s="132">
        <v>1</v>
      </c>
      <c r="O767" s="132">
        <v>1</v>
      </c>
      <c r="P767" s="132">
        <v>0</v>
      </c>
      <c r="Q767" s="132">
        <v>1</v>
      </c>
      <c r="CX767" s="126"/>
      <c r="CY767" s="126"/>
      <c r="CZ767" s="13"/>
      <c r="DA767" s="13"/>
      <c r="DB767" s="13"/>
      <c r="DC767" s="13"/>
      <c r="DD767" s="13"/>
    </row>
    <row r="768" spans="1:108" ht="14.25" thickBot="1">
      <c r="A768" s="127">
        <v>3224</v>
      </c>
      <c r="B768" s="127" t="s">
        <v>2705</v>
      </c>
      <c r="C768" s="127">
        <v>3224</v>
      </c>
      <c r="D768" s="128" t="s">
        <v>3494</v>
      </c>
      <c r="E768" s="128" t="s">
        <v>3407</v>
      </c>
      <c r="F768" s="129" t="s">
        <v>77</v>
      </c>
      <c r="G768" s="133" t="s">
        <v>125</v>
      </c>
      <c r="H768" s="134" t="s">
        <v>3858</v>
      </c>
      <c r="I768" s="134" t="s">
        <v>902</v>
      </c>
      <c r="J768" s="132">
        <v>1</v>
      </c>
      <c r="K768" s="132">
        <v>1</v>
      </c>
      <c r="L768" s="132">
        <v>0</v>
      </c>
      <c r="M768" s="132">
        <v>0</v>
      </c>
      <c r="N768" s="132">
        <v>1</v>
      </c>
      <c r="O768" s="132">
        <v>1</v>
      </c>
      <c r="P768" s="132">
        <v>0</v>
      </c>
      <c r="Q768" s="132">
        <v>1</v>
      </c>
      <c r="CX768" s="126"/>
      <c r="CY768" s="126"/>
      <c r="CZ768" s="13"/>
      <c r="DA768" s="13"/>
      <c r="DB768" s="13"/>
      <c r="DC768" s="13"/>
      <c r="DD768" s="13"/>
    </row>
    <row r="769" spans="1:108" ht="14.25" thickBot="1">
      <c r="A769" s="127">
        <v>3229</v>
      </c>
      <c r="B769" s="127" t="s">
        <v>2812</v>
      </c>
      <c r="C769" s="127">
        <v>3229</v>
      </c>
      <c r="D769" s="128" t="s">
        <v>3494</v>
      </c>
      <c r="E769" s="128" t="s">
        <v>3407</v>
      </c>
      <c r="F769" s="129" t="s">
        <v>77</v>
      </c>
      <c r="G769" s="133" t="s">
        <v>125</v>
      </c>
      <c r="H769" s="134" t="s">
        <v>3858</v>
      </c>
      <c r="I769" s="134" t="s">
        <v>903</v>
      </c>
      <c r="J769" s="132">
        <v>1</v>
      </c>
      <c r="K769" s="132">
        <v>1</v>
      </c>
      <c r="L769" s="132">
        <v>0</v>
      </c>
      <c r="M769" s="132">
        <v>0</v>
      </c>
      <c r="N769" s="132">
        <v>1</v>
      </c>
      <c r="O769" s="132">
        <v>1</v>
      </c>
      <c r="P769" s="132">
        <v>0</v>
      </c>
      <c r="Q769" s="132">
        <v>1</v>
      </c>
      <c r="CX769" s="126"/>
      <c r="CY769" s="126"/>
      <c r="CZ769" s="13"/>
      <c r="DA769" s="13"/>
      <c r="DB769" s="13"/>
      <c r="DC769" s="13"/>
      <c r="DD769" s="13"/>
    </row>
    <row r="770" spans="1:108" ht="14.25" thickBot="1">
      <c r="A770" s="127">
        <v>3231</v>
      </c>
      <c r="B770" s="127" t="s">
        <v>1921</v>
      </c>
      <c r="C770" s="127">
        <v>3231</v>
      </c>
      <c r="D770" s="128" t="s">
        <v>3494</v>
      </c>
      <c r="E770" s="128" t="s">
        <v>3407</v>
      </c>
      <c r="F770" s="129" t="s">
        <v>77</v>
      </c>
      <c r="G770" s="133" t="s">
        <v>125</v>
      </c>
      <c r="H770" s="134" t="s">
        <v>3859</v>
      </c>
      <c r="I770" s="134" t="s">
        <v>904</v>
      </c>
      <c r="J770" s="132">
        <v>1</v>
      </c>
      <c r="K770" s="132">
        <v>1</v>
      </c>
      <c r="L770" s="132">
        <v>0</v>
      </c>
      <c r="M770" s="132">
        <v>0</v>
      </c>
      <c r="N770" s="132">
        <v>1</v>
      </c>
      <c r="O770" s="132">
        <v>1</v>
      </c>
      <c r="P770" s="132">
        <v>0</v>
      </c>
      <c r="Q770" s="132">
        <v>1</v>
      </c>
      <c r="CX770" s="126"/>
      <c r="CY770" s="126"/>
      <c r="CZ770" s="13"/>
      <c r="DA770" s="13"/>
      <c r="DB770" s="13"/>
      <c r="DC770" s="13"/>
      <c r="DD770" s="13"/>
    </row>
    <row r="771" spans="1:108" ht="14.25" thickBot="1">
      <c r="A771" s="127">
        <v>3241</v>
      </c>
      <c r="B771" s="127" t="s">
        <v>3257</v>
      </c>
      <c r="C771" s="127">
        <v>3241</v>
      </c>
      <c r="D771" s="128" t="s">
        <v>3494</v>
      </c>
      <c r="E771" s="128" t="s">
        <v>3407</v>
      </c>
      <c r="F771" s="129" t="s">
        <v>77</v>
      </c>
      <c r="G771" s="133" t="s">
        <v>125</v>
      </c>
      <c r="H771" s="134" t="s">
        <v>3860</v>
      </c>
      <c r="I771" s="134" t="s">
        <v>905</v>
      </c>
      <c r="J771" s="132">
        <v>1</v>
      </c>
      <c r="K771" s="132">
        <v>1</v>
      </c>
      <c r="L771" s="132">
        <v>0</v>
      </c>
      <c r="M771" s="132">
        <v>0</v>
      </c>
      <c r="N771" s="132">
        <v>1</v>
      </c>
      <c r="O771" s="132">
        <v>1</v>
      </c>
      <c r="P771" s="132">
        <v>0</v>
      </c>
      <c r="Q771" s="132">
        <v>1</v>
      </c>
      <c r="CX771" s="126"/>
      <c r="CY771" s="126"/>
      <c r="CZ771" s="13"/>
      <c r="DA771" s="13"/>
      <c r="DB771" s="13"/>
      <c r="DC771" s="13"/>
      <c r="DD771" s="13"/>
    </row>
    <row r="772" spans="1:108" ht="14.25" thickBot="1">
      <c r="A772" s="127">
        <v>3249</v>
      </c>
      <c r="B772" s="127" t="s">
        <v>2312</v>
      </c>
      <c r="C772" s="127">
        <v>3249</v>
      </c>
      <c r="D772" s="128" t="s">
        <v>3494</v>
      </c>
      <c r="E772" s="128" t="s">
        <v>3407</v>
      </c>
      <c r="F772" s="129" t="s">
        <v>77</v>
      </c>
      <c r="G772" s="133" t="s">
        <v>125</v>
      </c>
      <c r="H772" s="134" t="s">
        <v>3860</v>
      </c>
      <c r="I772" s="134" t="s">
        <v>906</v>
      </c>
      <c r="J772" s="132">
        <v>1</v>
      </c>
      <c r="K772" s="132">
        <v>1</v>
      </c>
      <c r="L772" s="132">
        <v>0</v>
      </c>
      <c r="M772" s="132">
        <v>0</v>
      </c>
      <c r="N772" s="132">
        <v>1</v>
      </c>
      <c r="O772" s="132">
        <v>1</v>
      </c>
      <c r="P772" s="132">
        <v>0</v>
      </c>
      <c r="Q772" s="132">
        <v>1</v>
      </c>
      <c r="CX772" s="126"/>
      <c r="CY772" s="126"/>
      <c r="CZ772" s="13"/>
      <c r="DA772" s="13"/>
      <c r="DB772" s="13"/>
      <c r="DC772" s="13"/>
      <c r="DD772" s="13"/>
    </row>
    <row r="773" spans="1:108" ht="14.25" thickBot="1">
      <c r="A773" s="127">
        <v>3251</v>
      </c>
      <c r="B773" s="127" t="s">
        <v>3258</v>
      </c>
      <c r="C773" s="127">
        <v>3251</v>
      </c>
      <c r="D773" s="128" t="s">
        <v>3494</v>
      </c>
      <c r="E773" s="128" t="s">
        <v>3407</v>
      </c>
      <c r="F773" s="129" t="s">
        <v>77</v>
      </c>
      <c r="G773" s="133" t="s">
        <v>125</v>
      </c>
      <c r="H773" s="134" t="s">
        <v>3861</v>
      </c>
      <c r="I773" s="134" t="s">
        <v>907</v>
      </c>
      <c r="J773" s="132">
        <v>1</v>
      </c>
      <c r="K773" s="132">
        <v>1</v>
      </c>
      <c r="L773" s="132">
        <v>0</v>
      </c>
      <c r="M773" s="132">
        <v>0</v>
      </c>
      <c r="N773" s="132">
        <v>1</v>
      </c>
      <c r="O773" s="132">
        <v>1</v>
      </c>
      <c r="P773" s="132">
        <v>0</v>
      </c>
      <c r="Q773" s="132">
        <v>1</v>
      </c>
      <c r="CX773" s="126"/>
      <c r="CY773" s="126"/>
      <c r="CZ773" s="13"/>
      <c r="DA773" s="13"/>
      <c r="DB773" s="13"/>
      <c r="DC773" s="13"/>
      <c r="DD773" s="13"/>
    </row>
    <row r="774" spans="1:108" ht="14.25" thickBot="1">
      <c r="A774" s="127">
        <v>3252</v>
      </c>
      <c r="B774" s="127" t="s">
        <v>2313</v>
      </c>
      <c r="C774" s="127">
        <v>3252</v>
      </c>
      <c r="D774" s="128" t="s">
        <v>3494</v>
      </c>
      <c r="E774" s="128" t="s">
        <v>3407</v>
      </c>
      <c r="F774" s="129" t="s">
        <v>77</v>
      </c>
      <c r="G774" s="130" t="s">
        <v>125</v>
      </c>
      <c r="H774" s="131" t="s">
        <v>3861</v>
      </c>
      <c r="I774" s="131" t="s">
        <v>908</v>
      </c>
      <c r="J774" s="132">
        <v>1</v>
      </c>
      <c r="K774" s="132">
        <v>1</v>
      </c>
      <c r="L774" s="132">
        <v>0</v>
      </c>
      <c r="M774" s="132">
        <v>0</v>
      </c>
      <c r="N774" s="132">
        <v>1</v>
      </c>
      <c r="O774" s="132">
        <v>1</v>
      </c>
      <c r="P774" s="132">
        <v>0</v>
      </c>
      <c r="Q774" s="132">
        <v>1</v>
      </c>
      <c r="CX774" s="126"/>
      <c r="CY774" s="126"/>
      <c r="CZ774" s="13"/>
      <c r="DA774" s="13"/>
      <c r="DB774" s="13"/>
      <c r="DC774" s="13"/>
      <c r="DD774" s="13"/>
    </row>
    <row r="775" spans="1:108" ht="14.25" thickBot="1">
      <c r="A775" s="127">
        <v>3253</v>
      </c>
      <c r="B775" s="127" t="s">
        <v>2558</v>
      </c>
      <c r="C775" s="127">
        <v>3253</v>
      </c>
      <c r="D775" s="128" t="s">
        <v>3494</v>
      </c>
      <c r="E775" s="128" t="s">
        <v>3407</v>
      </c>
      <c r="F775" s="129" t="s">
        <v>77</v>
      </c>
      <c r="G775" s="133" t="s">
        <v>125</v>
      </c>
      <c r="H775" s="134" t="s">
        <v>3861</v>
      </c>
      <c r="I775" s="134" t="s">
        <v>909</v>
      </c>
      <c r="J775" s="132">
        <v>1</v>
      </c>
      <c r="K775" s="132">
        <v>1</v>
      </c>
      <c r="L775" s="132">
        <v>0</v>
      </c>
      <c r="M775" s="132">
        <v>0</v>
      </c>
      <c r="N775" s="132">
        <v>1</v>
      </c>
      <c r="O775" s="132">
        <v>1</v>
      </c>
      <c r="P775" s="132">
        <v>0</v>
      </c>
      <c r="Q775" s="132">
        <v>1</v>
      </c>
      <c r="CX775" s="126"/>
      <c r="CY775" s="126"/>
      <c r="CZ775" s="13"/>
      <c r="DA775" s="13"/>
      <c r="DB775" s="13"/>
      <c r="DC775" s="13"/>
      <c r="DD775" s="13"/>
    </row>
    <row r="776" spans="1:108" ht="14.25" thickBot="1">
      <c r="A776" s="127">
        <v>3261</v>
      </c>
      <c r="B776" s="127" t="s">
        <v>3259</v>
      </c>
      <c r="C776" s="127">
        <v>3261</v>
      </c>
      <c r="D776" s="128" t="s">
        <v>3494</v>
      </c>
      <c r="E776" s="128" t="s">
        <v>3407</v>
      </c>
      <c r="F776" s="129" t="s">
        <v>77</v>
      </c>
      <c r="G776" s="133" t="s">
        <v>125</v>
      </c>
      <c r="H776" s="134" t="s">
        <v>3862</v>
      </c>
      <c r="I776" s="134" t="s">
        <v>910</v>
      </c>
      <c r="J776" s="132">
        <v>1</v>
      </c>
      <c r="K776" s="132">
        <v>1</v>
      </c>
      <c r="L776" s="132">
        <v>0</v>
      </c>
      <c r="M776" s="132">
        <v>0</v>
      </c>
      <c r="N776" s="132">
        <v>1</v>
      </c>
      <c r="O776" s="132">
        <v>1</v>
      </c>
      <c r="P776" s="132">
        <v>0</v>
      </c>
      <c r="Q776" s="132">
        <v>1</v>
      </c>
      <c r="CX776" s="126"/>
      <c r="CY776" s="126"/>
      <c r="CZ776" s="13"/>
      <c r="DA776" s="13"/>
      <c r="DB776" s="13"/>
      <c r="DC776" s="13"/>
      <c r="DD776" s="13"/>
    </row>
    <row r="777" spans="1:108" ht="14.25" thickBot="1">
      <c r="A777" s="127">
        <v>3262</v>
      </c>
      <c r="B777" s="127" t="s">
        <v>2314</v>
      </c>
      <c r="C777" s="127">
        <v>3262</v>
      </c>
      <c r="D777" s="128" t="s">
        <v>3494</v>
      </c>
      <c r="E777" s="128" t="s">
        <v>3407</v>
      </c>
      <c r="F777" s="129" t="s">
        <v>77</v>
      </c>
      <c r="G777" s="133" t="s">
        <v>125</v>
      </c>
      <c r="H777" s="134" t="s">
        <v>3862</v>
      </c>
      <c r="I777" s="134" t="s">
        <v>911</v>
      </c>
      <c r="J777" s="132">
        <v>1</v>
      </c>
      <c r="K777" s="132">
        <v>1</v>
      </c>
      <c r="L777" s="132">
        <v>0</v>
      </c>
      <c r="M777" s="132">
        <v>0</v>
      </c>
      <c r="N777" s="132">
        <v>1</v>
      </c>
      <c r="O777" s="132">
        <v>1</v>
      </c>
      <c r="P777" s="132">
        <v>0</v>
      </c>
      <c r="Q777" s="132">
        <v>1</v>
      </c>
      <c r="CX777" s="126"/>
      <c r="CY777" s="126"/>
      <c r="CZ777" s="13"/>
      <c r="DA777" s="13"/>
      <c r="DB777" s="13"/>
      <c r="DC777" s="13"/>
      <c r="DD777" s="13"/>
    </row>
    <row r="778" spans="1:108" ht="14.25" thickBot="1">
      <c r="A778" s="127">
        <v>3269</v>
      </c>
      <c r="B778" s="127" t="s">
        <v>2559</v>
      </c>
      <c r="C778" s="127">
        <v>3269</v>
      </c>
      <c r="D778" s="128" t="s">
        <v>3494</v>
      </c>
      <c r="E778" s="128" t="s">
        <v>3407</v>
      </c>
      <c r="F778" s="129" t="s">
        <v>77</v>
      </c>
      <c r="G778" s="133" t="s">
        <v>125</v>
      </c>
      <c r="H778" s="134" t="s">
        <v>3862</v>
      </c>
      <c r="I778" s="134" t="s">
        <v>912</v>
      </c>
      <c r="J778" s="132">
        <v>1</v>
      </c>
      <c r="K778" s="132">
        <v>1</v>
      </c>
      <c r="L778" s="132">
        <v>0</v>
      </c>
      <c r="M778" s="132">
        <v>0</v>
      </c>
      <c r="N778" s="132">
        <v>1</v>
      </c>
      <c r="O778" s="132">
        <v>1</v>
      </c>
      <c r="P778" s="132">
        <v>0</v>
      </c>
      <c r="Q778" s="132">
        <v>1</v>
      </c>
      <c r="CX778" s="126"/>
      <c r="CY778" s="126"/>
      <c r="CZ778" s="13"/>
      <c r="DA778" s="13"/>
      <c r="DB778" s="13"/>
      <c r="DC778" s="13"/>
      <c r="DD778" s="13"/>
    </row>
    <row r="779" spans="1:108" ht="14.25" thickBot="1">
      <c r="A779" s="127">
        <v>3271</v>
      </c>
      <c r="B779" s="127" t="s">
        <v>2088</v>
      </c>
      <c r="C779" s="127">
        <v>3271</v>
      </c>
      <c r="D779" s="128" t="s">
        <v>3494</v>
      </c>
      <c r="E779" s="128" t="s">
        <v>3407</v>
      </c>
      <c r="F779" s="129" t="s">
        <v>77</v>
      </c>
      <c r="G779" s="133" t="s">
        <v>125</v>
      </c>
      <c r="H779" s="134" t="s">
        <v>3863</v>
      </c>
      <c r="I779" s="134" t="s">
        <v>913</v>
      </c>
      <c r="J779" s="132">
        <v>1</v>
      </c>
      <c r="K779" s="132">
        <v>1</v>
      </c>
      <c r="L779" s="132">
        <v>0</v>
      </c>
      <c r="M779" s="132">
        <v>0</v>
      </c>
      <c r="N779" s="132">
        <v>1</v>
      </c>
      <c r="O779" s="132">
        <v>1</v>
      </c>
      <c r="P779" s="132">
        <v>0</v>
      </c>
      <c r="Q779" s="132">
        <v>1</v>
      </c>
      <c r="CX779" s="126"/>
      <c r="CY779" s="126"/>
      <c r="CZ779" s="13"/>
      <c r="DA779" s="13"/>
      <c r="DB779" s="13"/>
      <c r="DC779" s="13"/>
      <c r="DD779" s="13"/>
    </row>
    <row r="780" spans="1:108" ht="14.25" thickBot="1">
      <c r="A780" s="127">
        <v>3281</v>
      </c>
      <c r="B780" s="127" t="s">
        <v>3260</v>
      </c>
      <c r="C780" s="127">
        <v>3281</v>
      </c>
      <c r="D780" s="128" t="s">
        <v>3494</v>
      </c>
      <c r="E780" s="128" t="s">
        <v>3407</v>
      </c>
      <c r="F780" s="129" t="s">
        <v>77</v>
      </c>
      <c r="G780" s="133" t="s">
        <v>125</v>
      </c>
      <c r="H780" s="134" t="s">
        <v>3864</v>
      </c>
      <c r="I780" s="134" t="s">
        <v>914</v>
      </c>
      <c r="J780" s="132">
        <v>1</v>
      </c>
      <c r="K780" s="132">
        <v>1</v>
      </c>
      <c r="L780" s="132">
        <v>0</v>
      </c>
      <c r="M780" s="132">
        <v>0</v>
      </c>
      <c r="N780" s="132">
        <v>1</v>
      </c>
      <c r="O780" s="132">
        <v>1</v>
      </c>
      <c r="P780" s="132">
        <v>0</v>
      </c>
      <c r="Q780" s="132">
        <v>1</v>
      </c>
      <c r="CX780" s="126"/>
      <c r="CY780" s="126"/>
      <c r="CZ780" s="13"/>
      <c r="DA780" s="13"/>
      <c r="DB780" s="13"/>
      <c r="DC780" s="13"/>
      <c r="DD780" s="13"/>
    </row>
    <row r="781" spans="1:108" ht="14.25" thickBot="1">
      <c r="A781" s="127">
        <v>3282</v>
      </c>
      <c r="B781" s="127" t="s">
        <v>2315</v>
      </c>
      <c r="C781" s="127">
        <v>3282</v>
      </c>
      <c r="D781" s="128" t="s">
        <v>3494</v>
      </c>
      <c r="E781" s="128" t="s">
        <v>3407</v>
      </c>
      <c r="F781" s="129" t="s">
        <v>77</v>
      </c>
      <c r="G781" s="133" t="s">
        <v>125</v>
      </c>
      <c r="H781" s="134" t="s">
        <v>3864</v>
      </c>
      <c r="I781" s="134" t="s">
        <v>915</v>
      </c>
      <c r="J781" s="132">
        <v>1</v>
      </c>
      <c r="K781" s="132">
        <v>1</v>
      </c>
      <c r="L781" s="132">
        <v>0</v>
      </c>
      <c r="M781" s="132">
        <v>0</v>
      </c>
      <c r="N781" s="132">
        <v>1</v>
      </c>
      <c r="O781" s="132">
        <v>1</v>
      </c>
      <c r="P781" s="132">
        <v>0</v>
      </c>
      <c r="Q781" s="132">
        <v>1</v>
      </c>
      <c r="CX781" s="126"/>
      <c r="CY781" s="126"/>
      <c r="CZ781" s="13"/>
      <c r="DA781" s="13"/>
      <c r="DB781" s="13"/>
      <c r="DC781" s="13"/>
      <c r="DD781" s="13"/>
    </row>
    <row r="782" spans="1:108" ht="14.25" thickBot="1">
      <c r="A782" s="127">
        <v>3283</v>
      </c>
      <c r="B782" s="127" t="s">
        <v>2560</v>
      </c>
      <c r="C782" s="127">
        <v>3283</v>
      </c>
      <c r="D782" s="128" t="s">
        <v>3494</v>
      </c>
      <c r="E782" s="128" t="s">
        <v>3407</v>
      </c>
      <c r="F782" s="129" t="s">
        <v>77</v>
      </c>
      <c r="G782" s="133" t="s">
        <v>125</v>
      </c>
      <c r="H782" s="134" t="s">
        <v>3864</v>
      </c>
      <c r="I782" s="134" t="s">
        <v>916</v>
      </c>
      <c r="J782" s="132">
        <v>1</v>
      </c>
      <c r="K782" s="132">
        <v>1</v>
      </c>
      <c r="L782" s="132">
        <v>0</v>
      </c>
      <c r="M782" s="132">
        <v>0</v>
      </c>
      <c r="N782" s="132">
        <v>1</v>
      </c>
      <c r="O782" s="132">
        <v>1</v>
      </c>
      <c r="P782" s="132">
        <v>0</v>
      </c>
      <c r="Q782" s="132">
        <v>1</v>
      </c>
      <c r="CX782" s="126"/>
      <c r="CY782" s="126"/>
      <c r="CZ782" s="13"/>
      <c r="DA782" s="13"/>
      <c r="DB782" s="13"/>
      <c r="DC782" s="13"/>
      <c r="DD782" s="13"/>
    </row>
    <row r="783" spans="1:108" ht="14.25" thickBot="1">
      <c r="A783" s="127">
        <v>3284</v>
      </c>
      <c r="B783" s="127" t="s">
        <v>2706</v>
      </c>
      <c r="C783" s="127">
        <v>3284</v>
      </c>
      <c r="D783" s="128" t="s">
        <v>3494</v>
      </c>
      <c r="E783" s="128" t="s">
        <v>3407</v>
      </c>
      <c r="F783" s="129" t="s">
        <v>77</v>
      </c>
      <c r="G783" s="133" t="s">
        <v>125</v>
      </c>
      <c r="H783" s="134" t="s">
        <v>3864</v>
      </c>
      <c r="I783" s="134" t="s">
        <v>917</v>
      </c>
      <c r="J783" s="132">
        <v>1</v>
      </c>
      <c r="K783" s="132">
        <v>1</v>
      </c>
      <c r="L783" s="132">
        <v>0</v>
      </c>
      <c r="M783" s="132">
        <v>0</v>
      </c>
      <c r="N783" s="132">
        <v>1</v>
      </c>
      <c r="O783" s="132">
        <v>1</v>
      </c>
      <c r="P783" s="132">
        <v>0</v>
      </c>
      <c r="Q783" s="132">
        <v>1</v>
      </c>
      <c r="CX783" s="126"/>
      <c r="CY783" s="126"/>
      <c r="CZ783" s="13"/>
      <c r="DA783" s="13"/>
      <c r="DB783" s="13"/>
      <c r="DC783" s="13"/>
      <c r="DD783" s="13"/>
    </row>
    <row r="784" spans="1:108" ht="14.25" thickBot="1">
      <c r="A784" s="127">
        <v>3285</v>
      </c>
      <c r="B784" s="127" t="s">
        <v>2813</v>
      </c>
      <c r="C784" s="127">
        <v>3285</v>
      </c>
      <c r="D784" s="128" t="s">
        <v>3494</v>
      </c>
      <c r="E784" s="128" t="s">
        <v>3407</v>
      </c>
      <c r="F784" s="129" t="s">
        <v>77</v>
      </c>
      <c r="G784" s="133" t="s">
        <v>125</v>
      </c>
      <c r="H784" s="134" t="s">
        <v>3864</v>
      </c>
      <c r="I784" s="134" t="s">
        <v>918</v>
      </c>
      <c r="J784" s="132">
        <v>1</v>
      </c>
      <c r="K784" s="132">
        <v>1</v>
      </c>
      <c r="L784" s="132">
        <v>0</v>
      </c>
      <c r="M784" s="132">
        <v>0</v>
      </c>
      <c r="N784" s="132">
        <v>1</v>
      </c>
      <c r="O784" s="132">
        <v>1</v>
      </c>
      <c r="P784" s="132">
        <v>0</v>
      </c>
      <c r="Q784" s="132">
        <v>1</v>
      </c>
      <c r="CX784" s="126"/>
      <c r="CY784" s="126"/>
      <c r="CZ784" s="13"/>
      <c r="DA784" s="13"/>
      <c r="DB784" s="13"/>
      <c r="DC784" s="13"/>
      <c r="DD784" s="13"/>
    </row>
    <row r="785" spans="1:108" ht="14.25" thickBot="1">
      <c r="A785" s="127">
        <v>3289</v>
      </c>
      <c r="B785" s="127" t="s">
        <v>2873</v>
      </c>
      <c r="C785" s="127">
        <v>3289</v>
      </c>
      <c r="D785" s="128" t="s">
        <v>3494</v>
      </c>
      <c r="E785" s="128" t="s">
        <v>3407</v>
      </c>
      <c r="F785" s="129" t="s">
        <v>77</v>
      </c>
      <c r="G785" s="133" t="s">
        <v>125</v>
      </c>
      <c r="H785" s="134" t="s">
        <v>3864</v>
      </c>
      <c r="I785" s="134" t="s">
        <v>919</v>
      </c>
      <c r="J785" s="132">
        <v>1</v>
      </c>
      <c r="K785" s="132">
        <v>1</v>
      </c>
      <c r="L785" s="132">
        <v>0</v>
      </c>
      <c r="M785" s="132">
        <v>0</v>
      </c>
      <c r="N785" s="132">
        <v>1</v>
      </c>
      <c r="O785" s="132">
        <v>1</v>
      </c>
      <c r="P785" s="132">
        <v>0</v>
      </c>
      <c r="Q785" s="132">
        <v>1</v>
      </c>
      <c r="CX785" s="126"/>
      <c r="CY785" s="126"/>
      <c r="CZ785" s="13"/>
      <c r="DA785" s="13"/>
      <c r="DB785" s="13"/>
      <c r="DC785" s="13"/>
      <c r="DD785" s="13"/>
    </row>
    <row r="786" spans="1:108" ht="14.25" thickBot="1">
      <c r="A786" s="127">
        <v>3291</v>
      </c>
      <c r="B786" s="127" t="s">
        <v>3261</v>
      </c>
      <c r="C786" s="127">
        <v>3291</v>
      </c>
      <c r="D786" s="128" t="s">
        <v>3494</v>
      </c>
      <c r="E786" s="128" t="s">
        <v>3407</v>
      </c>
      <c r="F786" s="129" t="s">
        <v>77</v>
      </c>
      <c r="G786" s="133" t="s">
        <v>125</v>
      </c>
      <c r="H786" s="134" t="s">
        <v>3865</v>
      </c>
      <c r="I786" s="134" t="s">
        <v>920</v>
      </c>
      <c r="J786" s="132">
        <v>1</v>
      </c>
      <c r="K786" s="132">
        <v>1</v>
      </c>
      <c r="L786" s="132">
        <v>0</v>
      </c>
      <c r="M786" s="132">
        <v>0</v>
      </c>
      <c r="N786" s="132">
        <v>1</v>
      </c>
      <c r="O786" s="132">
        <v>1</v>
      </c>
      <c r="P786" s="132">
        <v>0</v>
      </c>
      <c r="Q786" s="132">
        <v>1</v>
      </c>
      <c r="CX786" s="126"/>
      <c r="CY786" s="126"/>
      <c r="CZ786" s="13"/>
      <c r="DA786" s="13"/>
      <c r="DB786" s="13"/>
      <c r="DC786" s="13"/>
      <c r="DD786" s="13"/>
    </row>
    <row r="787" spans="1:108" ht="14.25" thickBot="1">
      <c r="A787" s="127">
        <v>3292</v>
      </c>
      <c r="B787" s="127" t="s">
        <v>2316</v>
      </c>
      <c r="C787" s="127">
        <v>3292</v>
      </c>
      <c r="D787" s="128" t="s">
        <v>3494</v>
      </c>
      <c r="E787" s="128" t="s">
        <v>3407</v>
      </c>
      <c r="F787" s="129" t="s">
        <v>77</v>
      </c>
      <c r="G787" s="133" t="s">
        <v>125</v>
      </c>
      <c r="H787" s="134" t="s">
        <v>3865</v>
      </c>
      <c r="I787" s="134" t="s">
        <v>921</v>
      </c>
      <c r="J787" s="132">
        <v>1</v>
      </c>
      <c r="K787" s="132">
        <v>1</v>
      </c>
      <c r="L787" s="132">
        <v>0</v>
      </c>
      <c r="M787" s="132">
        <v>0</v>
      </c>
      <c r="N787" s="132">
        <v>1</v>
      </c>
      <c r="O787" s="132">
        <v>1</v>
      </c>
      <c r="P787" s="132">
        <v>0</v>
      </c>
      <c r="Q787" s="132">
        <v>1</v>
      </c>
      <c r="CX787" s="126"/>
      <c r="CY787" s="126"/>
      <c r="CZ787" s="13"/>
      <c r="DA787" s="13"/>
      <c r="DB787" s="13"/>
      <c r="DC787" s="13"/>
      <c r="DD787" s="13"/>
    </row>
    <row r="788" spans="1:108" ht="14.25" thickBot="1">
      <c r="A788" s="127">
        <v>3293</v>
      </c>
      <c r="B788" s="127" t="s">
        <v>2561</v>
      </c>
      <c r="C788" s="127">
        <v>3293</v>
      </c>
      <c r="D788" s="128" t="s">
        <v>3494</v>
      </c>
      <c r="E788" s="128" t="s">
        <v>3407</v>
      </c>
      <c r="F788" s="129" t="s">
        <v>77</v>
      </c>
      <c r="G788" s="133" t="s">
        <v>125</v>
      </c>
      <c r="H788" s="134" t="s">
        <v>3865</v>
      </c>
      <c r="I788" s="134" t="s">
        <v>922</v>
      </c>
      <c r="J788" s="132">
        <v>1</v>
      </c>
      <c r="K788" s="132">
        <v>1</v>
      </c>
      <c r="L788" s="132">
        <v>0</v>
      </c>
      <c r="M788" s="132">
        <v>0</v>
      </c>
      <c r="N788" s="132">
        <v>1</v>
      </c>
      <c r="O788" s="132">
        <v>1</v>
      </c>
      <c r="P788" s="132">
        <v>0</v>
      </c>
      <c r="Q788" s="132">
        <v>1</v>
      </c>
      <c r="CX788" s="126"/>
      <c r="CY788" s="126"/>
      <c r="CZ788" s="13"/>
      <c r="DA788" s="13"/>
      <c r="DB788" s="13"/>
      <c r="DC788" s="13"/>
      <c r="DD788" s="13"/>
    </row>
    <row r="789" spans="1:108" ht="14.25" thickBot="1">
      <c r="A789" s="127">
        <v>3294</v>
      </c>
      <c r="B789" s="127" t="s">
        <v>2707</v>
      </c>
      <c r="C789" s="127">
        <v>3294</v>
      </c>
      <c r="D789" s="128" t="s">
        <v>3494</v>
      </c>
      <c r="E789" s="128" t="s">
        <v>3407</v>
      </c>
      <c r="F789" s="129" t="s">
        <v>77</v>
      </c>
      <c r="G789" s="133" t="s">
        <v>125</v>
      </c>
      <c r="H789" s="134" t="s">
        <v>3865</v>
      </c>
      <c r="I789" s="134" t="s">
        <v>923</v>
      </c>
      <c r="J789" s="132">
        <v>1</v>
      </c>
      <c r="K789" s="132">
        <v>1</v>
      </c>
      <c r="L789" s="132">
        <v>0</v>
      </c>
      <c r="M789" s="132">
        <v>0</v>
      </c>
      <c r="N789" s="132">
        <v>1</v>
      </c>
      <c r="O789" s="132">
        <v>1</v>
      </c>
      <c r="P789" s="132">
        <v>0</v>
      </c>
      <c r="Q789" s="132">
        <v>1</v>
      </c>
      <c r="CX789" s="126"/>
      <c r="CY789" s="126"/>
      <c r="CZ789" s="13"/>
      <c r="DA789" s="13"/>
      <c r="DB789" s="13"/>
      <c r="DC789" s="13"/>
      <c r="DD789" s="13"/>
    </row>
    <row r="790" spans="1:108" ht="14.25" thickBot="1">
      <c r="A790" s="127">
        <v>3295</v>
      </c>
      <c r="B790" s="127" t="s">
        <v>2814</v>
      </c>
      <c r="C790" s="127">
        <v>3295</v>
      </c>
      <c r="D790" s="128" t="s">
        <v>3494</v>
      </c>
      <c r="E790" s="128" t="s">
        <v>3407</v>
      </c>
      <c r="F790" s="129" t="s">
        <v>77</v>
      </c>
      <c r="G790" s="133" t="s">
        <v>125</v>
      </c>
      <c r="H790" s="134" t="s">
        <v>3865</v>
      </c>
      <c r="I790" s="134" t="s">
        <v>924</v>
      </c>
      <c r="J790" s="132">
        <v>1</v>
      </c>
      <c r="K790" s="132">
        <v>1</v>
      </c>
      <c r="L790" s="132">
        <v>0</v>
      </c>
      <c r="M790" s="132">
        <v>0</v>
      </c>
      <c r="N790" s="132">
        <v>1</v>
      </c>
      <c r="O790" s="132">
        <v>1</v>
      </c>
      <c r="P790" s="132">
        <v>0</v>
      </c>
      <c r="Q790" s="132">
        <v>1</v>
      </c>
      <c r="CX790" s="126"/>
      <c r="CY790" s="126"/>
      <c r="CZ790" s="13"/>
      <c r="DA790" s="13"/>
      <c r="DB790" s="13"/>
      <c r="DC790" s="13"/>
      <c r="DD790" s="13"/>
    </row>
    <row r="791" spans="1:108" ht="14.25" thickBot="1">
      <c r="A791" s="127">
        <v>3296</v>
      </c>
      <c r="B791" s="127" t="s">
        <v>4370</v>
      </c>
      <c r="C791" s="127">
        <v>3296</v>
      </c>
      <c r="D791" s="128" t="s">
        <v>3494</v>
      </c>
      <c r="E791" s="128" t="s">
        <v>3407</v>
      </c>
      <c r="F791" s="129" t="s">
        <v>77</v>
      </c>
      <c r="G791" s="133" t="s">
        <v>125</v>
      </c>
      <c r="H791" s="134" t="s">
        <v>3865</v>
      </c>
      <c r="I791" s="134" t="s">
        <v>925</v>
      </c>
      <c r="J791" s="132">
        <v>1</v>
      </c>
      <c r="K791" s="132">
        <v>1</v>
      </c>
      <c r="L791" s="132">
        <v>0</v>
      </c>
      <c r="M791" s="132">
        <v>0</v>
      </c>
      <c r="N791" s="132">
        <v>1</v>
      </c>
      <c r="O791" s="132">
        <v>1</v>
      </c>
      <c r="P791" s="132">
        <v>0</v>
      </c>
      <c r="Q791" s="132">
        <v>1</v>
      </c>
      <c r="CX791" s="126"/>
      <c r="CY791" s="126"/>
      <c r="CZ791" s="13"/>
      <c r="DA791" s="13"/>
      <c r="DB791" s="13"/>
      <c r="DC791" s="13"/>
      <c r="DD791" s="13"/>
    </row>
    <row r="792" spans="1:108" ht="14.25" thickBot="1">
      <c r="A792" s="127">
        <v>3297</v>
      </c>
      <c r="B792" s="127" t="s">
        <v>2916</v>
      </c>
      <c r="C792" s="127">
        <v>3297</v>
      </c>
      <c r="D792" s="128" t="s">
        <v>3494</v>
      </c>
      <c r="E792" s="128" t="s">
        <v>3407</v>
      </c>
      <c r="F792" s="129" t="s">
        <v>77</v>
      </c>
      <c r="G792" s="133" t="s">
        <v>125</v>
      </c>
      <c r="H792" s="134" t="s">
        <v>3865</v>
      </c>
      <c r="I792" s="134" t="s">
        <v>926</v>
      </c>
      <c r="J792" s="132">
        <v>1</v>
      </c>
      <c r="K792" s="132">
        <v>1</v>
      </c>
      <c r="L792" s="132">
        <v>0</v>
      </c>
      <c r="M792" s="132">
        <v>0</v>
      </c>
      <c r="N792" s="132">
        <v>1</v>
      </c>
      <c r="O792" s="132">
        <v>1</v>
      </c>
      <c r="P792" s="132">
        <v>0</v>
      </c>
      <c r="Q792" s="132">
        <v>1</v>
      </c>
      <c r="CX792" s="126"/>
      <c r="CY792" s="126"/>
      <c r="CZ792" s="13"/>
      <c r="DA792" s="13"/>
      <c r="DB792" s="13"/>
      <c r="DC792" s="13"/>
      <c r="DD792" s="13"/>
    </row>
    <row r="793" spans="1:108" ht="14.25" thickBot="1">
      <c r="A793" s="127">
        <v>3299</v>
      </c>
      <c r="B793" s="127" t="s">
        <v>2946</v>
      </c>
      <c r="C793" s="127">
        <v>3299</v>
      </c>
      <c r="D793" s="128" t="s">
        <v>3494</v>
      </c>
      <c r="E793" s="128" t="s">
        <v>3407</v>
      </c>
      <c r="F793" s="129" t="s">
        <v>77</v>
      </c>
      <c r="G793" s="133" t="s">
        <v>125</v>
      </c>
      <c r="H793" s="134" t="s">
        <v>3865</v>
      </c>
      <c r="I793" s="134" t="s">
        <v>927</v>
      </c>
      <c r="J793" s="132">
        <v>1</v>
      </c>
      <c r="K793" s="132">
        <v>1</v>
      </c>
      <c r="L793" s="132">
        <v>0</v>
      </c>
      <c r="M793" s="132">
        <v>0</v>
      </c>
      <c r="N793" s="132">
        <v>1</v>
      </c>
      <c r="O793" s="132">
        <v>1</v>
      </c>
      <c r="P793" s="132">
        <v>0</v>
      </c>
      <c r="Q793" s="132">
        <v>1</v>
      </c>
      <c r="CX793" s="126"/>
      <c r="CY793" s="126"/>
      <c r="CZ793" s="13"/>
      <c r="DA793" s="13"/>
      <c r="DB793" s="13"/>
      <c r="DC793" s="13"/>
      <c r="DD793" s="13"/>
    </row>
    <row r="794" spans="1:108" ht="14.25" thickBot="1">
      <c r="A794" s="127">
        <v>3300</v>
      </c>
      <c r="B794" s="127" t="s">
        <v>4462</v>
      </c>
      <c r="C794" s="127">
        <v>3300</v>
      </c>
      <c r="D794" s="128" t="s">
        <v>3494</v>
      </c>
      <c r="E794" s="128"/>
      <c r="F794" s="129" t="s">
        <v>78</v>
      </c>
      <c r="G794" s="133" t="s">
        <v>126</v>
      </c>
      <c r="H794" s="134" t="s">
        <v>3866</v>
      </c>
      <c r="I794" s="134" t="s">
        <v>928</v>
      </c>
      <c r="J794" s="132">
        <v>1</v>
      </c>
      <c r="K794" s="132">
        <v>0</v>
      </c>
      <c r="L794" s="132">
        <v>0</v>
      </c>
      <c r="M794" s="132">
        <v>0</v>
      </c>
      <c r="N794" s="132">
        <v>0</v>
      </c>
      <c r="O794" s="132">
        <v>1</v>
      </c>
      <c r="P794" s="132">
        <v>1</v>
      </c>
      <c r="Q794" s="132">
        <v>0</v>
      </c>
      <c r="CX794" s="126"/>
      <c r="CY794" s="126"/>
      <c r="CZ794" s="13"/>
      <c r="DA794" s="13"/>
      <c r="DB794" s="13"/>
      <c r="DC794" s="13"/>
      <c r="DD794" s="13"/>
    </row>
    <row r="795" spans="1:108" ht="14.25" thickBot="1">
      <c r="A795" s="127">
        <v>3309</v>
      </c>
      <c r="B795" s="127" t="s">
        <v>4463</v>
      </c>
      <c r="C795" s="127">
        <v>3309</v>
      </c>
      <c r="D795" s="128" t="s">
        <v>3494</v>
      </c>
      <c r="E795" s="128"/>
      <c r="F795" s="129" t="s">
        <v>78</v>
      </c>
      <c r="G795" s="133" t="s">
        <v>126</v>
      </c>
      <c r="H795" s="134" t="s">
        <v>3866</v>
      </c>
      <c r="I795" s="134" t="s">
        <v>929</v>
      </c>
      <c r="J795" s="132">
        <v>1</v>
      </c>
      <c r="K795" s="132">
        <v>0</v>
      </c>
      <c r="L795" s="132">
        <v>0</v>
      </c>
      <c r="M795" s="132">
        <v>0</v>
      </c>
      <c r="N795" s="132">
        <v>0</v>
      </c>
      <c r="O795" s="132">
        <v>1</v>
      </c>
      <c r="P795" s="132">
        <v>1</v>
      </c>
      <c r="Q795" s="132">
        <v>0</v>
      </c>
      <c r="CX795" s="126"/>
      <c r="CY795" s="126"/>
      <c r="CZ795" s="13"/>
      <c r="DA795" s="13"/>
      <c r="DB795" s="13"/>
      <c r="DC795" s="13"/>
      <c r="DD795" s="13"/>
    </row>
    <row r="796" spans="1:108" ht="14.25" thickBot="1">
      <c r="A796" s="127">
        <v>3311</v>
      </c>
      <c r="B796" s="127" t="s">
        <v>3262</v>
      </c>
      <c r="C796" s="127">
        <v>3311</v>
      </c>
      <c r="D796" s="128" t="s">
        <v>3494</v>
      </c>
      <c r="E796" s="128"/>
      <c r="F796" s="129" t="s">
        <v>78</v>
      </c>
      <c r="G796" s="133" t="s">
        <v>126</v>
      </c>
      <c r="H796" s="134" t="s">
        <v>3867</v>
      </c>
      <c r="I796" s="134" t="s">
        <v>930</v>
      </c>
      <c r="J796" s="132">
        <v>1</v>
      </c>
      <c r="K796" s="132">
        <v>0</v>
      </c>
      <c r="L796" s="132">
        <v>0</v>
      </c>
      <c r="M796" s="132">
        <v>0</v>
      </c>
      <c r="N796" s="132">
        <v>0</v>
      </c>
      <c r="O796" s="132">
        <v>1</v>
      </c>
      <c r="P796" s="132">
        <v>1</v>
      </c>
      <c r="Q796" s="132">
        <v>0</v>
      </c>
      <c r="CX796" s="126"/>
      <c r="CY796" s="126"/>
      <c r="CZ796" s="13"/>
      <c r="DA796" s="13"/>
      <c r="DB796" s="13"/>
      <c r="DC796" s="13"/>
      <c r="DD796" s="13"/>
    </row>
    <row r="797" spans="1:108" ht="14.25" thickBot="1">
      <c r="A797" s="127">
        <v>3312</v>
      </c>
      <c r="B797" s="127" t="s">
        <v>2317</v>
      </c>
      <c r="C797" s="127">
        <v>3312</v>
      </c>
      <c r="D797" s="128" t="s">
        <v>3494</v>
      </c>
      <c r="E797" s="128"/>
      <c r="F797" s="129" t="s">
        <v>78</v>
      </c>
      <c r="G797" s="133" t="s">
        <v>126</v>
      </c>
      <c r="H797" s="134" t="s">
        <v>3867</v>
      </c>
      <c r="I797" s="134" t="s">
        <v>931</v>
      </c>
      <c r="J797" s="132">
        <v>1</v>
      </c>
      <c r="K797" s="132">
        <v>0</v>
      </c>
      <c r="L797" s="132">
        <v>0</v>
      </c>
      <c r="M797" s="132">
        <v>0</v>
      </c>
      <c r="N797" s="132">
        <v>0</v>
      </c>
      <c r="O797" s="132">
        <v>1</v>
      </c>
      <c r="P797" s="132">
        <v>1</v>
      </c>
      <c r="Q797" s="132">
        <v>0</v>
      </c>
      <c r="CX797" s="126"/>
      <c r="CY797" s="126"/>
      <c r="CZ797" s="13"/>
      <c r="DA797" s="13"/>
      <c r="DB797" s="13"/>
      <c r="DC797" s="13"/>
      <c r="DD797" s="13"/>
    </row>
    <row r="798" spans="1:108" ht="14.25" thickBot="1">
      <c r="A798" s="127">
        <v>3400</v>
      </c>
      <c r="B798" s="127" t="s">
        <v>4464</v>
      </c>
      <c r="C798" s="127">
        <v>3400</v>
      </c>
      <c r="D798" s="128" t="s">
        <v>3494</v>
      </c>
      <c r="E798" s="128"/>
      <c r="F798" s="129" t="s">
        <v>78</v>
      </c>
      <c r="G798" s="133" t="s">
        <v>127</v>
      </c>
      <c r="H798" s="134" t="s">
        <v>3868</v>
      </c>
      <c r="I798" s="134" t="s">
        <v>932</v>
      </c>
      <c r="J798" s="132">
        <v>0</v>
      </c>
      <c r="K798" s="132">
        <v>1</v>
      </c>
      <c r="L798" s="132">
        <v>0</v>
      </c>
      <c r="M798" s="132">
        <v>0</v>
      </c>
      <c r="N798" s="132">
        <v>0</v>
      </c>
      <c r="O798" s="132">
        <v>1</v>
      </c>
      <c r="P798" s="132">
        <v>0</v>
      </c>
      <c r="Q798" s="132">
        <v>1</v>
      </c>
      <c r="CX798" s="126"/>
      <c r="CY798" s="126"/>
      <c r="CZ798" s="13"/>
      <c r="DA798" s="13"/>
      <c r="DB798" s="13"/>
      <c r="DC798" s="13"/>
      <c r="DD798" s="13"/>
    </row>
    <row r="799" spans="1:108" ht="14.25" thickBot="1">
      <c r="A799" s="127">
        <v>3409</v>
      </c>
      <c r="B799" s="127" t="s">
        <v>4465</v>
      </c>
      <c r="C799" s="127">
        <v>3409</v>
      </c>
      <c r="D799" s="128" t="s">
        <v>3494</v>
      </c>
      <c r="E799" s="128"/>
      <c r="F799" s="129" t="s">
        <v>78</v>
      </c>
      <c r="G799" s="133" t="s">
        <v>127</v>
      </c>
      <c r="H799" s="134" t="s">
        <v>3868</v>
      </c>
      <c r="I799" s="134" t="s">
        <v>933</v>
      </c>
      <c r="J799" s="132">
        <v>0</v>
      </c>
      <c r="K799" s="132">
        <v>1</v>
      </c>
      <c r="L799" s="132">
        <v>0</v>
      </c>
      <c r="M799" s="132">
        <v>0</v>
      </c>
      <c r="N799" s="132">
        <v>0</v>
      </c>
      <c r="O799" s="132">
        <v>1</v>
      </c>
      <c r="P799" s="132">
        <v>0</v>
      </c>
      <c r="Q799" s="132">
        <v>1</v>
      </c>
      <c r="CX799" s="126"/>
      <c r="CY799" s="126"/>
      <c r="CZ799" s="13"/>
      <c r="DA799" s="13"/>
      <c r="DB799" s="13"/>
      <c r="DC799" s="13"/>
      <c r="DD799" s="13"/>
    </row>
    <row r="800" spans="1:108" ht="14.25" thickBot="1">
      <c r="A800" s="127">
        <v>3411</v>
      </c>
      <c r="B800" s="127" t="s">
        <v>3263</v>
      </c>
      <c r="C800" s="127">
        <v>3411</v>
      </c>
      <c r="D800" s="128" t="s">
        <v>3494</v>
      </c>
      <c r="E800" s="128"/>
      <c r="F800" s="129" t="s">
        <v>78</v>
      </c>
      <c r="G800" s="133" t="s">
        <v>127</v>
      </c>
      <c r="H800" s="134" t="s">
        <v>3869</v>
      </c>
      <c r="I800" s="134" t="s">
        <v>934</v>
      </c>
      <c r="J800" s="132">
        <v>0</v>
      </c>
      <c r="K800" s="132">
        <v>1</v>
      </c>
      <c r="L800" s="132">
        <v>0</v>
      </c>
      <c r="M800" s="132">
        <v>0</v>
      </c>
      <c r="N800" s="132">
        <v>0</v>
      </c>
      <c r="O800" s="132">
        <v>1</v>
      </c>
      <c r="P800" s="132">
        <v>0</v>
      </c>
      <c r="Q800" s="132">
        <v>1</v>
      </c>
      <c r="CX800" s="126"/>
      <c r="CY800" s="126"/>
      <c r="CZ800" s="13"/>
      <c r="DA800" s="13"/>
      <c r="DB800" s="13"/>
      <c r="DC800" s="13"/>
      <c r="DD800" s="13"/>
    </row>
    <row r="801" spans="1:108" ht="14.25" thickBot="1">
      <c r="A801" s="127">
        <v>3412</v>
      </c>
      <c r="B801" s="127" t="s">
        <v>2318</v>
      </c>
      <c r="C801" s="127">
        <v>3412</v>
      </c>
      <c r="D801" s="128" t="s">
        <v>3494</v>
      </c>
      <c r="E801" s="128"/>
      <c r="F801" s="129" t="s">
        <v>78</v>
      </c>
      <c r="G801" s="133" t="s">
        <v>127</v>
      </c>
      <c r="H801" s="134" t="s">
        <v>3869</v>
      </c>
      <c r="I801" s="134" t="s">
        <v>935</v>
      </c>
      <c r="J801" s="132">
        <v>0</v>
      </c>
      <c r="K801" s="132">
        <v>1</v>
      </c>
      <c r="L801" s="132">
        <v>0</v>
      </c>
      <c r="M801" s="132">
        <v>0</v>
      </c>
      <c r="N801" s="132">
        <v>0</v>
      </c>
      <c r="O801" s="132">
        <v>1</v>
      </c>
      <c r="P801" s="132">
        <v>0</v>
      </c>
      <c r="Q801" s="132">
        <v>1</v>
      </c>
      <c r="CX801" s="126"/>
      <c r="CY801" s="126"/>
      <c r="CZ801" s="13"/>
      <c r="DA801" s="13"/>
      <c r="DB801" s="13"/>
      <c r="DC801" s="13"/>
      <c r="DD801" s="13"/>
    </row>
    <row r="802" spans="1:108" ht="14.25" thickBot="1">
      <c r="A802" s="127">
        <v>3500</v>
      </c>
      <c r="B802" s="127" t="s">
        <v>4466</v>
      </c>
      <c r="C802" s="127">
        <v>3500</v>
      </c>
      <c r="D802" s="128" t="s">
        <v>3494</v>
      </c>
      <c r="E802" s="128"/>
      <c r="F802" s="129" t="s">
        <v>78</v>
      </c>
      <c r="G802" s="133" t="s">
        <v>128</v>
      </c>
      <c r="H802" s="134" t="s">
        <v>3870</v>
      </c>
      <c r="I802" s="134" t="s">
        <v>936</v>
      </c>
      <c r="J802" s="132">
        <v>1</v>
      </c>
      <c r="K802" s="132">
        <v>1</v>
      </c>
      <c r="L802" s="132">
        <v>0</v>
      </c>
      <c r="M802" s="132">
        <v>0</v>
      </c>
      <c r="N802" s="132">
        <v>0</v>
      </c>
      <c r="O802" s="132">
        <v>1</v>
      </c>
      <c r="P802" s="132">
        <v>0</v>
      </c>
      <c r="Q802" s="132">
        <v>0</v>
      </c>
      <c r="CX802" s="126"/>
      <c r="CY802" s="126"/>
      <c r="CZ802" s="13"/>
      <c r="DA802" s="13"/>
      <c r="DB802" s="13"/>
      <c r="DC802" s="13"/>
      <c r="DD802" s="13"/>
    </row>
    <row r="803" spans="1:108" ht="14.25" thickBot="1">
      <c r="A803" s="127">
        <v>3509</v>
      </c>
      <c r="B803" s="127" t="s">
        <v>4467</v>
      </c>
      <c r="C803" s="127">
        <v>3509</v>
      </c>
      <c r="D803" s="128" t="s">
        <v>3494</v>
      </c>
      <c r="E803" s="128"/>
      <c r="F803" s="129" t="s">
        <v>78</v>
      </c>
      <c r="G803" s="133" t="s">
        <v>128</v>
      </c>
      <c r="H803" s="134" t="s">
        <v>3870</v>
      </c>
      <c r="I803" s="134" t="s">
        <v>937</v>
      </c>
      <c r="J803" s="132">
        <v>1</v>
      </c>
      <c r="K803" s="132">
        <v>1</v>
      </c>
      <c r="L803" s="132">
        <v>0</v>
      </c>
      <c r="M803" s="132">
        <v>0</v>
      </c>
      <c r="N803" s="132">
        <v>0</v>
      </c>
      <c r="O803" s="132">
        <v>1</v>
      </c>
      <c r="P803" s="132">
        <v>0</v>
      </c>
      <c r="Q803" s="132">
        <v>0</v>
      </c>
      <c r="CX803" s="126"/>
      <c r="CY803" s="126"/>
      <c r="CZ803" s="13"/>
      <c r="DA803" s="13"/>
      <c r="DB803" s="13"/>
      <c r="DC803" s="13"/>
      <c r="DD803" s="13"/>
    </row>
    <row r="804" spans="1:108" ht="14.25" thickBot="1">
      <c r="A804" s="127">
        <v>3511</v>
      </c>
      <c r="B804" s="127" t="s">
        <v>1694</v>
      </c>
      <c r="C804" s="127">
        <v>3511</v>
      </c>
      <c r="D804" s="128" t="s">
        <v>3494</v>
      </c>
      <c r="E804" s="128"/>
      <c r="F804" s="129" t="s">
        <v>78</v>
      </c>
      <c r="G804" s="130" t="s">
        <v>128</v>
      </c>
      <c r="H804" s="131" t="s">
        <v>3871</v>
      </c>
      <c r="I804" s="131" t="s">
        <v>938</v>
      </c>
      <c r="J804" s="132">
        <v>1</v>
      </c>
      <c r="K804" s="132">
        <v>1</v>
      </c>
      <c r="L804" s="132">
        <v>0</v>
      </c>
      <c r="M804" s="132">
        <v>0</v>
      </c>
      <c r="N804" s="132">
        <v>0</v>
      </c>
      <c r="O804" s="132">
        <v>1</v>
      </c>
      <c r="P804" s="132">
        <v>0</v>
      </c>
      <c r="Q804" s="132">
        <v>0</v>
      </c>
      <c r="CX804" s="126"/>
      <c r="CY804" s="126"/>
      <c r="CZ804" s="13"/>
      <c r="DA804" s="13"/>
      <c r="DB804" s="13"/>
      <c r="DC804" s="13"/>
      <c r="DD804" s="13"/>
    </row>
    <row r="805" spans="1:108" ht="14.25" thickBot="1">
      <c r="A805" s="127">
        <v>3600</v>
      </c>
      <c r="B805" s="127" t="s">
        <v>4468</v>
      </c>
      <c r="C805" s="127">
        <v>3600</v>
      </c>
      <c r="D805" s="128" t="s">
        <v>4346</v>
      </c>
      <c r="E805" s="128"/>
      <c r="F805" s="129" t="s">
        <v>78</v>
      </c>
      <c r="G805" s="133" t="s">
        <v>129</v>
      </c>
      <c r="H805" s="134" t="s">
        <v>3872</v>
      </c>
      <c r="I805" s="134" t="s">
        <v>939</v>
      </c>
      <c r="J805" s="132">
        <v>1</v>
      </c>
      <c r="K805" s="132">
        <v>1</v>
      </c>
      <c r="L805" s="132">
        <v>0</v>
      </c>
      <c r="M805" s="132">
        <v>1</v>
      </c>
      <c r="N805" s="132">
        <v>1</v>
      </c>
      <c r="O805" s="132">
        <v>1</v>
      </c>
      <c r="P805" s="132">
        <v>1</v>
      </c>
      <c r="Q805" s="132">
        <v>0</v>
      </c>
      <c r="CX805" s="126"/>
      <c r="CY805" s="126"/>
      <c r="CZ805" s="13"/>
      <c r="DA805" s="13"/>
      <c r="DB805" s="13"/>
      <c r="DC805" s="13"/>
      <c r="DD805" s="13"/>
    </row>
    <row r="806" spans="1:108" ht="14.25" thickBot="1">
      <c r="A806" s="127">
        <v>3609</v>
      </c>
      <c r="B806" s="127" t="s">
        <v>4469</v>
      </c>
      <c r="C806" s="127">
        <v>3609</v>
      </c>
      <c r="D806" s="128" t="s">
        <v>4346</v>
      </c>
      <c r="E806" s="128"/>
      <c r="F806" s="129" t="s">
        <v>78</v>
      </c>
      <c r="G806" s="133" t="s">
        <v>129</v>
      </c>
      <c r="H806" s="134" t="s">
        <v>3872</v>
      </c>
      <c r="I806" s="134" t="s">
        <v>940</v>
      </c>
      <c r="J806" s="132">
        <v>1</v>
      </c>
      <c r="K806" s="132">
        <v>1</v>
      </c>
      <c r="L806" s="132">
        <v>0</v>
      </c>
      <c r="M806" s="132">
        <v>1</v>
      </c>
      <c r="N806" s="132">
        <v>1</v>
      </c>
      <c r="O806" s="132">
        <v>1</v>
      </c>
      <c r="P806" s="132">
        <v>1</v>
      </c>
      <c r="Q806" s="132">
        <v>0</v>
      </c>
      <c r="CX806" s="126"/>
      <c r="CY806" s="126"/>
      <c r="CZ806" s="13"/>
      <c r="DA806" s="13"/>
      <c r="DB806" s="13"/>
      <c r="DC806" s="13"/>
      <c r="DD806" s="13"/>
    </row>
    <row r="807" spans="1:108" ht="14.25" thickBot="1">
      <c r="A807" s="127">
        <v>3611</v>
      </c>
      <c r="B807" s="127" t="s">
        <v>1780</v>
      </c>
      <c r="C807" s="127">
        <v>3611</v>
      </c>
      <c r="D807" s="128" t="s">
        <v>4346</v>
      </c>
      <c r="E807" s="128"/>
      <c r="F807" s="129" t="s">
        <v>78</v>
      </c>
      <c r="G807" s="133" t="s">
        <v>129</v>
      </c>
      <c r="H807" s="134" t="s">
        <v>3873</v>
      </c>
      <c r="I807" s="134" t="s">
        <v>941</v>
      </c>
      <c r="J807" s="132">
        <v>1</v>
      </c>
      <c r="K807" s="132">
        <v>1</v>
      </c>
      <c r="L807" s="132">
        <v>0</v>
      </c>
      <c r="M807" s="132">
        <v>1</v>
      </c>
      <c r="N807" s="132">
        <v>1</v>
      </c>
      <c r="O807" s="132">
        <v>1</v>
      </c>
      <c r="P807" s="132">
        <v>1</v>
      </c>
      <c r="Q807" s="132">
        <v>0</v>
      </c>
      <c r="CX807" s="126"/>
      <c r="CY807" s="126"/>
      <c r="CZ807" s="13"/>
      <c r="DA807" s="13"/>
      <c r="DB807" s="13"/>
      <c r="DC807" s="13"/>
      <c r="DD807" s="13"/>
    </row>
    <row r="808" spans="1:108" ht="14.25" thickBot="1">
      <c r="A808" s="127">
        <v>3621</v>
      </c>
      <c r="B808" s="127" t="s">
        <v>1855</v>
      </c>
      <c r="C808" s="127">
        <v>3621</v>
      </c>
      <c r="D808" s="128" t="s">
        <v>4631</v>
      </c>
      <c r="E808" s="128"/>
      <c r="F808" s="129" t="s">
        <v>78</v>
      </c>
      <c r="G808" s="133" t="s">
        <v>129</v>
      </c>
      <c r="H808" s="134" t="s">
        <v>3874</v>
      </c>
      <c r="I808" s="134" t="s">
        <v>942</v>
      </c>
      <c r="J808" s="132">
        <v>1</v>
      </c>
      <c r="K808" s="132">
        <v>1</v>
      </c>
      <c r="L808" s="132">
        <v>0</v>
      </c>
      <c r="M808" s="132">
        <v>1</v>
      </c>
      <c r="N808" s="132">
        <v>1</v>
      </c>
      <c r="O808" s="132">
        <v>1</v>
      </c>
      <c r="P808" s="132">
        <v>1</v>
      </c>
      <c r="Q808" s="132">
        <v>0</v>
      </c>
      <c r="CX808" s="126"/>
      <c r="CY808" s="126"/>
      <c r="CZ808" s="13"/>
      <c r="DA808" s="13"/>
      <c r="DB808" s="13"/>
      <c r="DC808" s="13"/>
      <c r="DD808" s="13"/>
    </row>
    <row r="809" spans="1:108" ht="14.25" thickBot="1">
      <c r="A809" s="127">
        <v>3631</v>
      </c>
      <c r="B809" s="127" t="s">
        <v>3264</v>
      </c>
      <c r="C809" s="127">
        <v>3631</v>
      </c>
      <c r="D809" s="128" t="s">
        <v>4346</v>
      </c>
      <c r="E809" s="128"/>
      <c r="F809" s="129" t="s">
        <v>78</v>
      </c>
      <c r="G809" s="133" t="s">
        <v>129</v>
      </c>
      <c r="H809" s="134" t="s">
        <v>3875</v>
      </c>
      <c r="I809" s="134" t="s">
        <v>943</v>
      </c>
      <c r="J809" s="132">
        <v>1</v>
      </c>
      <c r="K809" s="132">
        <v>1</v>
      </c>
      <c r="L809" s="132">
        <v>0</v>
      </c>
      <c r="M809" s="132">
        <v>1</v>
      </c>
      <c r="N809" s="132">
        <v>1</v>
      </c>
      <c r="O809" s="132">
        <v>1</v>
      </c>
      <c r="P809" s="132">
        <v>1</v>
      </c>
      <c r="Q809" s="132">
        <v>0</v>
      </c>
      <c r="CX809" s="126"/>
      <c r="CY809" s="126"/>
      <c r="CZ809" s="13"/>
      <c r="DA809" s="13"/>
      <c r="DB809" s="13"/>
      <c r="DC809" s="13"/>
      <c r="DD809" s="13"/>
    </row>
    <row r="810" spans="1:108" ht="14.25" thickBot="1">
      <c r="A810" s="127">
        <v>3632</v>
      </c>
      <c r="B810" s="127" t="s">
        <v>2319</v>
      </c>
      <c r="C810" s="127">
        <v>3632</v>
      </c>
      <c r="D810" s="128" t="s">
        <v>4346</v>
      </c>
      <c r="E810" s="128"/>
      <c r="F810" s="129" t="s">
        <v>78</v>
      </c>
      <c r="G810" s="133" t="s">
        <v>129</v>
      </c>
      <c r="H810" s="134" t="s">
        <v>3875</v>
      </c>
      <c r="I810" s="134" t="s">
        <v>944</v>
      </c>
      <c r="J810" s="132">
        <v>1</v>
      </c>
      <c r="K810" s="132">
        <v>1</v>
      </c>
      <c r="L810" s="132">
        <v>0</v>
      </c>
      <c r="M810" s="132">
        <v>1</v>
      </c>
      <c r="N810" s="132">
        <v>1</v>
      </c>
      <c r="O810" s="132">
        <v>1</v>
      </c>
      <c r="P810" s="132">
        <v>1</v>
      </c>
      <c r="Q810" s="132">
        <v>0</v>
      </c>
      <c r="CX810" s="126"/>
      <c r="CY810" s="126"/>
      <c r="CZ810" s="13"/>
      <c r="DA810" s="13"/>
      <c r="DB810" s="13"/>
      <c r="DC810" s="13"/>
      <c r="DD810" s="13"/>
    </row>
    <row r="811" spans="1:108" ht="14.25" thickBot="1">
      <c r="A811" s="127">
        <v>3700</v>
      </c>
      <c r="B811" s="127" t="s">
        <v>4470</v>
      </c>
      <c r="C811" s="127">
        <v>3700</v>
      </c>
      <c r="D811" s="128" t="s">
        <v>4346</v>
      </c>
      <c r="E811" s="128"/>
      <c r="F811" s="129" t="s">
        <v>79</v>
      </c>
      <c r="G811" s="133" t="s">
        <v>130</v>
      </c>
      <c r="H811" s="134" t="s">
        <v>3876</v>
      </c>
      <c r="I811" s="134" t="s">
        <v>945</v>
      </c>
      <c r="J811" s="132">
        <v>0</v>
      </c>
      <c r="K811" s="132">
        <v>1</v>
      </c>
      <c r="L811" s="132">
        <v>0</v>
      </c>
      <c r="M811" s="132">
        <v>1</v>
      </c>
      <c r="N811" s="132">
        <v>0</v>
      </c>
      <c r="O811" s="132">
        <v>1</v>
      </c>
      <c r="P811" s="132">
        <v>0</v>
      </c>
      <c r="Q811" s="132">
        <v>1</v>
      </c>
      <c r="CX811" s="126"/>
      <c r="CY811" s="126"/>
      <c r="CZ811" s="13"/>
      <c r="DA811" s="13"/>
      <c r="DB811" s="13"/>
      <c r="DC811" s="13"/>
      <c r="DD811" s="13"/>
    </row>
    <row r="812" spans="1:108" ht="14.25" thickBot="1">
      <c r="A812" s="127">
        <v>3709</v>
      </c>
      <c r="B812" s="127" t="s">
        <v>4471</v>
      </c>
      <c r="C812" s="127">
        <v>3709</v>
      </c>
      <c r="D812" s="128" t="s">
        <v>4346</v>
      </c>
      <c r="E812" s="128"/>
      <c r="F812" s="129" t="s">
        <v>79</v>
      </c>
      <c r="G812" s="133" t="s">
        <v>130</v>
      </c>
      <c r="H812" s="134" t="s">
        <v>3876</v>
      </c>
      <c r="I812" s="134" t="s">
        <v>946</v>
      </c>
      <c r="J812" s="132">
        <v>0</v>
      </c>
      <c r="K812" s="132">
        <v>1</v>
      </c>
      <c r="L812" s="132">
        <v>0</v>
      </c>
      <c r="M812" s="132">
        <v>1</v>
      </c>
      <c r="N812" s="132">
        <v>0</v>
      </c>
      <c r="O812" s="132">
        <v>1</v>
      </c>
      <c r="P812" s="132">
        <v>0</v>
      </c>
      <c r="Q812" s="132">
        <v>1</v>
      </c>
      <c r="CX812" s="126"/>
      <c r="CY812" s="126"/>
      <c r="CZ812" s="13"/>
      <c r="DA812" s="13"/>
      <c r="DB812" s="13"/>
      <c r="DC812" s="13"/>
      <c r="DD812" s="13"/>
    </row>
    <row r="813" spans="1:108" ht="14.25" thickBot="1">
      <c r="A813" s="127">
        <v>3711</v>
      </c>
      <c r="B813" s="127" t="s">
        <v>3265</v>
      </c>
      <c r="C813" s="127">
        <v>3711</v>
      </c>
      <c r="D813" s="128" t="s">
        <v>4346</v>
      </c>
      <c r="E813" s="128"/>
      <c r="F813" s="129" t="s">
        <v>79</v>
      </c>
      <c r="G813" s="133" t="s">
        <v>130</v>
      </c>
      <c r="H813" s="134" t="s">
        <v>3877</v>
      </c>
      <c r="I813" s="134" t="s">
        <v>947</v>
      </c>
      <c r="J813" s="132">
        <v>0</v>
      </c>
      <c r="K813" s="132">
        <v>1</v>
      </c>
      <c r="L813" s="132">
        <v>0</v>
      </c>
      <c r="M813" s="132">
        <v>1</v>
      </c>
      <c r="N813" s="132">
        <v>0</v>
      </c>
      <c r="O813" s="132">
        <v>1</v>
      </c>
      <c r="P813" s="132">
        <v>0</v>
      </c>
      <c r="Q813" s="132">
        <v>1</v>
      </c>
      <c r="CX813" s="126"/>
      <c r="CY813" s="126"/>
      <c r="CZ813" s="13"/>
      <c r="DA813" s="13"/>
      <c r="DB813" s="13"/>
      <c r="DC813" s="13"/>
      <c r="DD813" s="13"/>
    </row>
    <row r="814" spans="1:108" ht="14.25" thickBot="1">
      <c r="A814" s="127">
        <v>3712</v>
      </c>
      <c r="B814" s="127" t="s">
        <v>2320</v>
      </c>
      <c r="C814" s="127">
        <v>3712</v>
      </c>
      <c r="D814" s="128" t="s">
        <v>4346</v>
      </c>
      <c r="E814" s="128"/>
      <c r="F814" s="129" t="s">
        <v>79</v>
      </c>
      <c r="G814" s="133" t="s">
        <v>130</v>
      </c>
      <c r="H814" s="134" t="s">
        <v>3877</v>
      </c>
      <c r="I814" s="134" t="s">
        <v>948</v>
      </c>
      <c r="J814" s="132">
        <v>0</v>
      </c>
      <c r="K814" s="132">
        <v>1</v>
      </c>
      <c r="L814" s="132">
        <v>0</v>
      </c>
      <c r="M814" s="132">
        <v>1</v>
      </c>
      <c r="N814" s="132">
        <v>0</v>
      </c>
      <c r="O814" s="132">
        <v>1</v>
      </c>
      <c r="P814" s="132">
        <v>0</v>
      </c>
      <c r="Q814" s="132">
        <v>1</v>
      </c>
      <c r="CX814" s="126"/>
      <c r="CY814" s="126"/>
      <c r="CZ814" s="13"/>
      <c r="DA814" s="13"/>
      <c r="DB814" s="13"/>
      <c r="DC814" s="13"/>
      <c r="DD814" s="13"/>
    </row>
    <row r="815" spans="1:108" ht="14.25" thickBot="1">
      <c r="A815" s="127">
        <v>3713</v>
      </c>
      <c r="B815" s="127" t="s">
        <v>2562</v>
      </c>
      <c r="C815" s="127">
        <v>3713</v>
      </c>
      <c r="D815" s="128" t="s">
        <v>4346</v>
      </c>
      <c r="E815" s="128"/>
      <c r="F815" s="129" t="s">
        <v>79</v>
      </c>
      <c r="G815" s="133" t="s">
        <v>130</v>
      </c>
      <c r="H815" s="134" t="s">
        <v>3877</v>
      </c>
      <c r="I815" s="134" t="s">
        <v>949</v>
      </c>
      <c r="J815" s="132">
        <v>0</v>
      </c>
      <c r="K815" s="132">
        <v>1</v>
      </c>
      <c r="L815" s="132">
        <v>0</v>
      </c>
      <c r="M815" s="132">
        <v>1</v>
      </c>
      <c r="N815" s="132">
        <v>0</v>
      </c>
      <c r="O815" s="132">
        <v>1</v>
      </c>
      <c r="P815" s="132">
        <v>0</v>
      </c>
      <c r="Q815" s="132">
        <v>1</v>
      </c>
      <c r="CX815" s="126"/>
      <c r="CY815" s="126"/>
      <c r="CZ815" s="13"/>
      <c r="DA815" s="13"/>
      <c r="DB815" s="13"/>
      <c r="DC815" s="13"/>
      <c r="DD815" s="13"/>
    </row>
    <row r="816" spans="1:108" ht="14.25" thickBot="1">
      <c r="A816" s="127">
        <v>3719</v>
      </c>
      <c r="B816" s="127" t="s">
        <v>2708</v>
      </c>
      <c r="C816" s="127">
        <v>3719</v>
      </c>
      <c r="D816" s="128" t="s">
        <v>4346</v>
      </c>
      <c r="E816" s="128"/>
      <c r="F816" s="129" t="s">
        <v>79</v>
      </c>
      <c r="G816" s="133" t="s">
        <v>130</v>
      </c>
      <c r="H816" s="134" t="s">
        <v>3877</v>
      </c>
      <c r="I816" s="134" t="s">
        <v>950</v>
      </c>
      <c r="J816" s="132">
        <v>0</v>
      </c>
      <c r="K816" s="132">
        <v>1</v>
      </c>
      <c r="L816" s="132">
        <v>0</v>
      </c>
      <c r="M816" s="132">
        <v>1</v>
      </c>
      <c r="N816" s="132">
        <v>0</v>
      </c>
      <c r="O816" s="132">
        <v>1</v>
      </c>
      <c r="P816" s="132">
        <v>0</v>
      </c>
      <c r="Q816" s="132">
        <v>1</v>
      </c>
      <c r="CX816" s="126"/>
      <c r="CY816" s="126"/>
      <c r="CZ816" s="13"/>
      <c r="DA816" s="13"/>
      <c r="DB816" s="13"/>
      <c r="DC816" s="13"/>
      <c r="DD816" s="13"/>
    </row>
    <row r="817" spans="1:108" ht="14.25" thickBot="1">
      <c r="A817" s="127">
        <v>3721</v>
      </c>
      <c r="B817" s="127" t="s">
        <v>1856</v>
      </c>
      <c r="C817" s="127">
        <v>3721</v>
      </c>
      <c r="D817" s="128" t="s">
        <v>4346</v>
      </c>
      <c r="E817" s="128"/>
      <c r="F817" s="129" t="s">
        <v>79</v>
      </c>
      <c r="G817" s="133" t="s">
        <v>130</v>
      </c>
      <c r="H817" s="134" t="s">
        <v>3878</v>
      </c>
      <c r="I817" s="134" t="s">
        <v>951</v>
      </c>
      <c r="J817" s="132">
        <v>0</v>
      </c>
      <c r="K817" s="132">
        <v>1</v>
      </c>
      <c r="L817" s="132">
        <v>0</v>
      </c>
      <c r="M817" s="132">
        <v>1</v>
      </c>
      <c r="N817" s="132">
        <v>0</v>
      </c>
      <c r="O817" s="132">
        <v>1</v>
      </c>
      <c r="P817" s="132">
        <v>0</v>
      </c>
      <c r="Q817" s="132">
        <v>1</v>
      </c>
      <c r="CX817" s="126"/>
      <c r="CY817" s="126"/>
      <c r="CZ817" s="13"/>
      <c r="DA817" s="13"/>
      <c r="DB817" s="13"/>
      <c r="DC817" s="13"/>
      <c r="DD817" s="13"/>
    </row>
    <row r="818" spans="1:108" ht="14.25" thickBot="1">
      <c r="A818" s="127">
        <v>3731</v>
      </c>
      <c r="B818" s="127" t="s">
        <v>1923</v>
      </c>
      <c r="C818" s="127">
        <v>3731</v>
      </c>
      <c r="D818" s="128" t="s">
        <v>4346</v>
      </c>
      <c r="E818" s="128"/>
      <c r="F818" s="129" t="s">
        <v>79</v>
      </c>
      <c r="G818" s="133" t="s">
        <v>130</v>
      </c>
      <c r="H818" s="134" t="s">
        <v>3879</v>
      </c>
      <c r="I818" s="134" t="s">
        <v>952</v>
      </c>
      <c r="J818" s="132">
        <v>0</v>
      </c>
      <c r="K818" s="132">
        <v>1</v>
      </c>
      <c r="L818" s="132">
        <v>0</v>
      </c>
      <c r="M818" s="132">
        <v>1</v>
      </c>
      <c r="N818" s="132">
        <v>0</v>
      </c>
      <c r="O818" s="132">
        <v>1</v>
      </c>
      <c r="P818" s="132">
        <v>0</v>
      </c>
      <c r="Q818" s="132">
        <v>1</v>
      </c>
      <c r="CX818" s="126"/>
      <c r="CY818" s="126"/>
      <c r="CZ818" s="13"/>
      <c r="DA818" s="13"/>
      <c r="DB818" s="13"/>
      <c r="DC818" s="13"/>
      <c r="DD818" s="13"/>
    </row>
    <row r="819" spans="1:108" ht="14.25" thickBot="1">
      <c r="A819" s="127">
        <v>3800</v>
      </c>
      <c r="B819" s="127" t="s">
        <v>4472</v>
      </c>
      <c r="C819" s="127">
        <v>3800</v>
      </c>
      <c r="D819" s="128" t="s">
        <v>4346</v>
      </c>
      <c r="E819" s="128"/>
      <c r="F819" s="129" t="s">
        <v>79</v>
      </c>
      <c r="G819" s="133" t="s">
        <v>131</v>
      </c>
      <c r="H819" s="134" t="s">
        <v>3880</v>
      </c>
      <c r="I819" s="134" t="s">
        <v>953</v>
      </c>
      <c r="J819" s="132">
        <v>0</v>
      </c>
      <c r="K819" s="132">
        <v>0</v>
      </c>
      <c r="L819" s="132">
        <v>0</v>
      </c>
      <c r="M819" s="132">
        <v>0</v>
      </c>
      <c r="N819" s="132">
        <v>0</v>
      </c>
      <c r="O819" s="132">
        <v>1</v>
      </c>
      <c r="P819" s="132">
        <v>0</v>
      </c>
      <c r="Q819" s="132">
        <v>1</v>
      </c>
      <c r="CX819" s="126"/>
      <c r="CY819" s="126"/>
      <c r="CZ819" s="13"/>
      <c r="DA819" s="13"/>
      <c r="DB819" s="13"/>
      <c r="DC819" s="13"/>
      <c r="DD819" s="13"/>
    </row>
    <row r="820" spans="1:108" ht="14.25" thickBot="1">
      <c r="A820" s="127">
        <v>3809</v>
      </c>
      <c r="B820" s="127" t="s">
        <v>4473</v>
      </c>
      <c r="C820" s="127">
        <v>3809</v>
      </c>
      <c r="D820" s="128" t="s">
        <v>4346</v>
      </c>
      <c r="E820" s="128"/>
      <c r="F820" s="129" t="s">
        <v>79</v>
      </c>
      <c r="G820" s="133" t="s">
        <v>131</v>
      </c>
      <c r="H820" s="134" t="s">
        <v>3880</v>
      </c>
      <c r="I820" s="134" t="s">
        <v>954</v>
      </c>
      <c r="J820" s="132">
        <v>0</v>
      </c>
      <c r="K820" s="132">
        <v>0</v>
      </c>
      <c r="L820" s="132">
        <v>0</v>
      </c>
      <c r="M820" s="132">
        <v>0</v>
      </c>
      <c r="N820" s="132">
        <v>0</v>
      </c>
      <c r="O820" s="132">
        <v>1</v>
      </c>
      <c r="P820" s="132">
        <v>0</v>
      </c>
      <c r="Q820" s="132">
        <v>1</v>
      </c>
      <c r="CX820" s="126"/>
      <c r="CY820" s="126"/>
      <c r="CZ820" s="13"/>
      <c r="DA820" s="13"/>
      <c r="DB820" s="13"/>
      <c r="DC820" s="13"/>
      <c r="DD820" s="13"/>
    </row>
    <row r="821" spans="1:108" ht="14.25" thickBot="1">
      <c r="A821" s="127">
        <v>3811</v>
      </c>
      <c r="B821" s="127" t="s">
        <v>1782</v>
      </c>
      <c r="C821" s="127">
        <v>3811</v>
      </c>
      <c r="D821" s="128" t="s">
        <v>4346</v>
      </c>
      <c r="E821" s="128"/>
      <c r="F821" s="129" t="s">
        <v>79</v>
      </c>
      <c r="G821" s="133" t="s">
        <v>131</v>
      </c>
      <c r="H821" s="134" t="s">
        <v>3881</v>
      </c>
      <c r="I821" s="134" t="s">
        <v>955</v>
      </c>
      <c r="J821" s="132">
        <v>0</v>
      </c>
      <c r="K821" s="132">
        <v>0</v>
      </c>
      <c r="L821" s="132">
        <v>0</v>
      </c>
      <c r="M821" s="132">
        <v>0</v>
      </c>
      <c r="N821" s="132">
        <v>0</v>
      </c>
      <c r="O821" s="132">
        <v>1</v>
      </c>
      <c r="P821" s="132">
        <v>0</v>
      </c>
      <c r="Q821" s="132">
        <v>1</v>
      </c>
      <c r="CX821" s="126"/>
      <c r="CY821" s="126"/>
      <c r="CZ821" s="13"/>
      <c r="DA821" s="13"/>
      <c r="DB821" s="13"/>
      <c r="DC821" s="13"/>
      <c r="DD821" s="13"/>
    </row>
    <row r="822" spans="1:108" ht="14.25" thickBot="1">
      <c r="A822" s="127">
        <v>3821</v>
      </c>
      <c r="B822" s="127" t="s">
        <v>3266</v>
      </c>
      <c r="C822" s="127">
        <v>3821</v>
      </c>
      <c r="D822" s="128" t="s">
        <v>4346</v>
      </c>
      <c r="E822" s="128"/>
      <c r="F822" s="129" t="s">
        <v>79</v>
      </c>
      <c r="G822" s="133" t="s">
        <v>131</v>
      </c>
      <c r="H822" s="134" t="s">
        <v>3882</v>
      </c>
      <c r="I822" s="134" t="s">
        <v>956</v>
      </c>
      <c r="J822" s="132">
        <v>0</v>
      </c>
      <c r="K822" s="132">
        <v>0</v>
      </c>
      <c r="L822" s="132">
        <v>0</v>
      </c>
      <c r="M822" s="132">
        <v>0</v>
      </c>
      <c r="N822" s="132">
        <v>0</v>
      </c>
      <c r="O822" s="132">
        <v>1</v>
      </c>
      <c r="P822" s="132">
        <v>0</v>
      </c>
      <c r="Q822" s="132">
        <v>1</v>
      </c>
      <c r="CX822" s="126"/>
      <c r="CY822" s="126"/>
      <c r="CZ822" s="13"/>
      <c r="DA822" s="13"/>
      <c r="DB822" s="13"/>
      <c r="DC822" s="13"/>
      <c r="DD822" s="13"/>
    </row>
    <row r="823" spans="1:108" ht="14.25" thickBot="1">
      <c r="A823" s="127">
        <v>3822</v>
      </c>
      <c r="B823" s="127" t="s">
        <v>2321</v>
      </c>
      <c r="C823" s="127">
        <v>3822</v>
      </c>
      <c r="D823" s="128" t="s">
        <v>4346</v>
      </c>
      <c r="E823" s="128"/>
      <c r="F823" s="129" t="s">
        <v>79</v>
      </c>
      <c r="G823" s="133" t="s">
        <v>131</v>
      </c>
      <c r="H823" s="134" t="s">
        <v>3882</v>
      </c>
      <c r="I823" s="134" t="s">
        <v>957</v>
      </c>
      <c r="J823" s="132">
        <v>0</v>
      </c>
      <c r="K823" s="132">
        <v>0</v>
      </c>
      <c r="L823" s="132">
        <v>0</v>
      </c>
      <c r="M823" s="132">
        <v>0</v>
      </c>
      <c r="N823" s="132">
        <v>0</v>
      </c>
      <c r="O823" s="132">
        <v>1</v>
      </c>
      <c r="P823" s="132">
        <v>0</v>
      </c>
      <c r="Q823" s="132">
        <v>1</v>
      </c>
      <c r="CX823" s="126"/>
      <c r="CY823" s="126"/>
      <c r="CZ823" s="13"/>
      <c r="DA823" s="13"/>
      <c r="DB823" s="13"/>
      <c r="DC823" s="13"/>
      <c r="DD823" s="13"/>
    </row>
    <row r="824" spans="1:108" ht="14.25" thickBot="1">
      <c r="A824" s="127">
        <v>3823</v>
      </c>
      <c r="B824" s="127" t="s">
        <v>2563</v>
      </c>
      <c r="C824" s="127">
        <v>3823</v>
      </c>
      <c r="D824" s="128" t="s">
        <v>4346</v>
      </c>
      <c r="E824" s="128"/>
      <c r="F824" s="129" t="s">
        <v>79</v>
      </c>
      <c r="G824" s="133" t="s">
        <v>131</v>
      </c>
      <c r="H824" s="134" t="s">
        <v>3882</v>
      </c>
      <c r="I824" s="134" t="s">
        <v>958</v>
      </c>
      <c r="J824" s="132">
        <v>0</v>
      </c>
      <c r="K824" s="132">
        <v>0</v>
      </c>
      <c r="L824" s="132">
        <v>0</v>
      </c>
      <c r="M824" s="132">
        <v>0</v>
      </c>
      <c r="N824" s="132">
        <v>0</v>
      </c>
      <c r="O824" s="132">
        <v>1</v>
      </c>
      <c r="P824" s="132">
        <v>0</v>
      </c>
      <c r="Q824" s="132">
        <v>1</v>
      </c>
      <c r="CX824" s="126"/>
      <c r="CY824" s="126"/>
      <c r="CZ824" s="13"/>
      <c r="DA824" s="13"/>
      <c r="DB824" s="13"/>
      <c r="DC824" s="13"/>
      <c r="DD824" s="13"/>
    </row>
    <row r="825" spans="1:108" ht="14.25" thickBot="1">
      <c r="A825" s="127">
        <v>3829</v>
      </c>
      <c r="B825" s="127" t="s">
        <v>2709</v>
      </c>
      <c r="C825" s="127">
        <v>3829</v>
      </c>
      <c r="D825" s="128" t="s">
        <v>4346</v>
      </c>
      <c r="E825" s="128"/>
      <c r="F825" s="129" t="s">
        <v>79</v>
      </c>
      <c r="G825" s="133" t="s">
        <v>131</v>
      </c>
      <c r="H825" s="134" t="s">
        <v>3882</v>
      </c>
      <c r="I825" s="134" t="s">
        <v>959</v>
      </c>
      <c r="J825" s="132">
        <v>0</v>
      </c>
      <c r="K825" s="132">
        <v>0</v>
      </c>
      <c r="L825" s="132">
        <v>0</v>
      </c>
      <c r="M825" s="132">
        <v>0</v>
      </c>
      <c r="N825" s="132">
        <v>0</v>
      </c>
      <c r="O825" s="132">
        <v>1</v>
      </c>
      <c r="P825" s="132">
        <v>0</v>
      </c>
      <c r="Q825" s="132">
        <v>1</v>
      </c>
      <c r="CX825" s="126"/>
      <c r="CY825" s="126"/>
      <c r="CZ825" s="13"/>
      <c r="DA825" s="13"/>
      <c r="DB825" s="13"/>
      <c r="DC825" s="13"/>
      <c r="DD825" s="13"/>
    </row>
    <row r="826" spans="1:108" ht="14.25" thickBot="1">
      <c r="A826" s="127">
        <v>3831</v>
      </c>
      <c r="B826" s="127" t="s">
        <v>3267</v>
      </c>
      <c r="C826" s="127">
        <v>3831</v>
      </c>
      <c r="D826" s="128" t="s">
        <v>4346</v>
      </c>
      <c r="E826" s="128"/>
      <c r="F826" s="129" t="s">
        <v>79</v>
      </c>
      <c r="G826" s="133" t="s">
        <v>131</v>
      </c>
      <c r="H826" s="134" t="s">
        <v>3883</v>
      </c>
      <c r="I826" s="134" t="s">
        <v>960</v>
      </c>
      <c r="J826" s="132">
        <v>0</v>
      </c>
      <c r="K826" s="132">
        <v>0</v>
      </c>
      <c r="L826" s="132">
        <v>0</v>
      </c>
      <c r="M826" s="132">
        <v>0</v>
      </c>
      <c r="N826" s="132">
        <v>0</v>
      </c>
      <c r="O826" s="132">
        <v>1</v>
      </c>
      <c r="P826" s="132">
        <v>0</v>
      </c>
      <c r="Q826" s="132">
        <v>1</v>
      </c>
      <c r="CX826" s="126"/>
      <c r="CY826" s="126"/>
      <c r="CZ826" s="13"/>
      <c r="DA826" s="13"/>
      <c r="DB826" s="13"/>
      <c r="DC826" s="13"/>
      <c r="DD826" s="13"/>
    </row>
    <row r="827" spans="1:108" ht="14.25" thickBot="1">
      <c r="A827" s="127">
        <v>3832</v>
      </c>
      <c r="B827" s="127" t="s">
        <v>2322</v>
      </c>
      <c r="C827" s="127">
        <v>3832</v>
      </c>
      <c r="D827" s="128" t="s">
        <v>4346</v>
      </c>
      <c r="E827" s="128"/>
      <c r="F827" s="129" t="s">
        <v>79</v>
      </c>
      <c r="G827" s="133" t="s">
        <v>131</v>
      </c>
      <c r="H827" s="134" t="s">
        <v>3883</v>
      </c>
      <c r="I827" s="134" t="s">
        <v>961</v>
      </c>
      <c r="J827" s="132">
        <v>0</v>
      </c>
      <c r="K827" s="132">
        <v>0</v>
      </c>
      <c r="L827" s="132">
        <v>0</v>
      </c>
      <c r="M827" s="132">
        <v>0</v>
      </c>
      <c r="N827" s="132">
        <v>0</v>
      </c>
      <c r="O827" s="132">
        <v>1</v>
      </c>
      <c r="P827" s="132">
        <v>0</v>
      </c>
      <c r="Q827" s="132">
        <v>1</v>
      </c>
      <c r="CX827" s="126"/>
      <c r="CY827" s="126"/>
      <c r="CZ827" s="13"/>
      <c r="DA827" s="13"/>
      <c r="DB827" s="13"/>
      <c r="DC827" s="13"/>
      <c r="DD827" s="13"/>
    </row>
    <row r="828" spans="1:108" ht="14.25" thickBot="1">
      <c r="A828" s="127">
        <v>3900</v>
      </c>
      <c r="B828" s="127" t="s">
        <v>4474</v>
      </c>
      <c r="C828" s="127">
        <v>3900</v>
      </c>
      <c r="D828" s="128" t="s">
        <v>3494</v>
      </c>
      <c r="E828" s="128"/>
      <c r="F828" s="129" t="s">
        <v>79</v>
      </c>
      <c r="G828" s="133" t="s">
        <v>132</v>
      </c>
      <c r="H828" s="134" t="s">
        <v>3884</v>
      </c>
      <c r="I828" s="134" t="s">
        <v>962</v>
      </c>
      <c r="J828" s="132">
        <v>0</v>
      </c>
      <c r="K828" s="132">
        <v>0</v>
      </c>
      <c r="L828" s="132">
        <v>0</v>
      </c>
      <c r="M828" s="132">
        <v>0</v>
      </c>
      <c r="N828" s="132">
        <v>0</v>
      </c>
      <c r="O828" s="132">
        <v>0</v>
      </c>
      <c r="P828" s="132">
        <v>0</v>
      </c>
      <c r="Q828" s="132">
        <v>1</v>
      </c>
      <c r="CX828" s="126"/>
      <c r="CY828" s="126"/>
      <c r="CZ828" s="13"/>
      <c r="DA828" s="13"/>
      <c r="DB828" s="13"/>
      <c r="DC828" s="13"/>
      <c r="DD828" s="13"/>
    </row>
    <row r="829" spans="1:108" ht="14.25" thickBot="1">
      <c r="A829" s="127">
        <v>3909</v>
      </c>
      <c r="B829" s="127" t="s">
        <v>4475</v>
      </c>
      <c r="C829" s="127">
        <v>3909</v>
      </c>
      <c r="D829" s="128" t="s">
        <v>3494</v>
      </c>
      <c r="E829" s="128"/>
      <c r="F829" s="129" t="s">
        <v>79</v>
      </c>
      <c r="G829" s="133" t="s">
        <v>132</v>
      </c>
      <c r="H829" s="134" t="s">
        <v>3884</v>
      </c>
      <c r="I829" s="134" t="s">
        <v>963</v>
      </c>
      <c r="J829" s="132">
        <v>0</v>
      </c>
      <c r="K829" s="132">
        <v>0</v>
      </c>
      <c r="L829" s="132">
        <v>0</v>
      </c>
      <c r="M829" s="132">
        <v>0</v>
      </c>
      <c r="N829" s="132">
        <v>0</v>
      </c>
      <c r="O829" s="132">
        <v>0</v>
      </c>
      <c r="P829" s="132">
        <v>0</v>
      </c>
      <c r="Q829" s="132">
        <v>1</v>
      </c>
      <c r="CX829" s="126"/>
      <c r="CY829" s="126"/>
      <c r="CZ829" s="13"/>
      <c r="DA829" s="13"/>
      <c r="DB829" s="13"/>
      <c r="DC829" s="13"/>
      <c r="DD829" s="13"/>
    </row>
    <row r="830" spans="1:108" ht="14.25" thickBot="1">
      <c r="A830" s="127">
        <v>3911</v>
      </c>
      <c r="B830" s="127" t="s">
        <v>3268</v>
      </c>
      <c r="C830" s="127">
        <v>3911</v>
      </c>
      <c r="D830" s="128" t="s">
        <v>3494</v>
      </c>
      <c r="E830" s="128"/>
      <c r="F830" s="129" t="s">
        <v>79</v>
      </c>
      <c r="G830" s="133" t="s">
        <v>132</v>
      </c>
      <c r="H830" s="134" t="s">
        <v>3885</v>
      </c>
      <c r="I830" s="134" t="s">
        <v>964</v>
      </c>
      <c r="J830" s="132">
        <v>0</v>
      </c>
      <c r="K830" s="132">
        <v>0</v>
      </c>
      <c r="L830" s="132">
        <v>0</v>
      </c>
      <c r="M830" s="132">
        <v>0</v>
      </c>
      <c r="N830" s="132">
        <v>0</v>
      </c>
      <c r="O830" s="132">
        <v>0</v>
      </c>
      <c r="P830" s="132">
        <v>0</v>
      </c>
      <c r="Q830" s="132">
        <v>1</v>
      </c>
      <c r="CX830" s="126"/>
      <c r="CY830" s="126"/>
      <c r="CZ830" s="13"/>
      <c r="DA830" s="13"/>
      <c r="DB830" s="13"/>
      <c r="DC830" s="13"/>
      <c r="DD830" s="13"/>
    </row>
    <row r="831" spans="1:108" ht="14.25" thickBot="1">
      <c r="A831" s="127">
        <v>3912</v>
      </c>
      <c r="B831" s="127" t="s">
        <v>2323</v>
      </c>
      <c r="C831" s="127">
        <v>3912</v>
      </c>
      <c r="D831" s="128" t="s">
        <v>3494</v>
      </c>
      <c r="E831" s="128"/>
      <c r="F831" s="129" t="s">
        <v>79</v>
      </c>
      <c r="G831" s="133" t="s">
        <v>132</v>
      </c>
      <c r="H831" s="134" t="s">
        <v>3885</v>
      </c>
      <c r="I831" s="134" t="s">
        <v>965</v>
      </c>
      <c r="J831" s="132">
        <v>0</v>
      </c>
      <c r="K831" s="132">
        <v>0</v>
      </c>
      <c r="L831" s="132">
        <v>0</v>
      </c>
      <c r="M831" s="132">
        <v>0</v>
      </c>
      <c r="N831" s="132">
        <v>0</v>
      </c>
      <c r="O831" s="132">
        <v>0</v>
      </c>
      <c r="P831" s="132">
        <v>0</v>
      </c>
      <c r="Q831" s="132">
        <v>1</v>
      </c>
      <c r="CX831" s="126"/>
      <c r="CY831" s="126"/>
      <c r="CZ831" s="13"/>
      <c r="DA831" s="13"/>
      <c r="DB831" s="13"/>
      <c r="DC831" s="13"/>
      <c r="DD831" s="13"/>
    </row>
    <row r="832" spans="1:108" ht="14.25" thickBot="1">
      <c r="A832" s="127">
        <v>3913</v>
      </c>
      <c r="B832" s="127" t="s">
        <v>2564</v>
      </c>
      <c r="C832" s="127">
        <v>3913</v>
      </c>
      <c r="D832" s="128" t="s">
        <v>3494</v>
      </c>
      <c r="E832" s="128"/>
      <c r="F832" s="129" t="s">
        <v>79</v>
      </c>
      <c r="G832" s="133" t="s">
        <v>132</v>
      </c>
      <c r="H832" s="134" t="s">
        <v>3885</v>
      </c>
      <c r="I832" s="134" t="s">
        <v>966</v>
      </c>
      <c r="J832" s="132">
        <v>0</v>
      </c>
      <c r="K832" s="132">
        <v>0</v>
      </c>
      <c r="L832" s="132">
        <v>0</v>
      </c>
      <c r="M832" s="132">
        <v>0</v>
      </c>
      <c r="N832" s="132">
        <v>0</v>
      </c>
      <c r="O832" s="132">
        <v>0</v>
      </c>
      <c r="P832" s="132">
        <v>0</v>
      </c>
      <c r="Q832" s="132">
        <v>1</v>
      </c>
      <c r="CX832" s="126"/>
      <c r="CY832" s="126"/>
      <c r="CZ832" s="13"/>
      <c r="DA832" s="13"/>
      <c r="DB832" s="13"/>
      <c r="DC832" s="13"/>
      <c r="DD832" s="13"/>
    </row>
    <row r="833" spans="1:108" ht="14.25" thickBot="1">
      <c r="A833" s="127">
        <v>3914</v>
      </c>
      <c r="B833" s="127" t="s">
        <v>2710</v>
      </c>
      <c r="C833" s="127">
        <v>3914</v>
      </c>
      <c r="D833" s="128" t="s">
        <v>3494</v>
      </c>
      <c r="E833" s="128"/>
      <c r="F833" s="129" t="s">
        <v>79</v>
      </c>
      <c r="G833" s="133" t="s">
        <v>132</v>
      </c>
      <c r="H833" s="134" t="s">
        <v>3885</v>
      </c>
      <c r="I833" s="134" t="s">
        <v>967</v>
      </c>
      <c r="J833" s="132">
        <v>0</v>
      </c>
      <c r="K833" s="132">
        <v>0</v>
      </c>
      <c r="L833" s="132">
        <v>0</v>
      </c>
      <c r="M833" s="132">
        <v>0</v>
      </c>
      <c r="N833" s="132">
        <v>0</v>
      </c>
      <c r="O833" s="132">
        <v>0</v>
      </c>
      <c r="P833" s="132">
        <v>0</v>
      </c>
      <c r="Q833" s="132">
        <v>1</v>
      </c>
      <c r="CX833" s="126"/>
      <c r="CY833" s="126"/>
      <c r="CZ833" s="13"/>
      <c r="DA833" s="13"/>
      <c r="DB833" s="13"/>
      <c r="DC833" s="13"/>
      <c r="DD833" s="13"/>
    </row>
    <row r="834" spans="1:108" ht="14.25" thickBot="1">
      <c r="A834" s="127">
        <v>3921</v>
      </c>
      <c r="B834" s="127" t="s">
        <v>3269</v>
      </c>
      <c r="C834" s="127">
        <v>3921</v>
      </c>
      <c r="D834" s="128" t="s">
        <v>3494</v>
      </c>
      <c r="E834" s="128"/>
      <c r="F834" s="129" t="s">
        <v>79</v>
      </c>
      <c r="G834" s="133" t="s">
        <v>132</v>
      </c>
      <c r="H834" s="134" t="s">
        <v>3886</v>
      </c>
      <c r="I834" s="134" t="s">
        <v>968</v>
      </c>
      <c r="J834" s="132">
        <v>0</v>
      </c>
      <c r="K834" s="132">
        <v>0</v>
      </c>
      <c r="L834" s="132">
        <v>0</v>
      </c>
      <c r="M834" s="132">
        <v>0</v>
      </c>
      <c r="N834" s="132">
        <v>0</v>
      </c>
      <c r="O834" s="132">
        <v>0</v>
      </c>
      <c r="P834" s="132">
        <v>0</v>
      </c>
      <c r="Q834" s="132">
        <v>1</v>
      </c>
      <c r="CX834" s="126"/>
      <c r="CY834" s="126"/>
      <c r="CZ834" s="13"/>
      <c r="DA834" s="13"/>
      <c r="DB834" s="13"/>
      <c r="DC834" s="13"/>
      <c r="DD834" s="13"/>
    </row>
    <row r="835" spans="1:108" ht="14.25" thickBot="1">
      <c r="A835" s="127">
        <v>3922</v>
      </c>
      <c r="B835" s="127" t="s">
        <v>2324</v>
      </c>
      <c r="C835" s="127">
        <v>3922</v>
      </c>
      <c r="D835" s="128" t="s">
        <v>3494</v>
      </c>
      <c r="E835" s="128"/>
      <c r="F835" s="129" t="s">
        <v>79</v>
      </c>
      <c r="G835" s="133" t="s">
        <v>132</v>
      </c>
      <c r="H835" s="134" t="s">
        <v>3886</v>
      </c>
      <c r="I835" s="134" t="s">
        <v>969</v>
      </c>
      <c r="J835" s="132">
        <v>0</v>
      </c>
      <c r="K835" s="132">
        <v>0</v>
      </c>
      <c r="L835" s="132">
        <v>0</v>
      </c>
      <c r="M835" s="132">
        <v>0</v>
      </c>
      <c r="N835" s="132">
        <v>0</v>
      </c>
      <c r="O835" s="132">
        <v>0</v>
      </c>
      <c r="P835" s="132">
        <v>0</v>
      </c>
      <c r="Q835" s="132">
        <v>1</v>
      </c>
      <c r="CX835" s="126"/>
      <c r="CY835" s="126"/>
      <c r="CZ835" s="13"/>
      <c r="DA835" s="13"/>
      <c r="DB835" s="13"/>
      <c r="DC835" s="13"/>
      <c r="DD835" s="13"/>
    </row>
    <row r="836" spans="1:108" ht="14.25" thickBot="1">
      <c r="A836" s="127">
        <v>3923</v>
      </c>
      <c r="B836" s="127" t="s">
        <v>2565</v>
      </c>
      <c r="C836" s="127">
        <v>3923</v>
      </c>
      <c r="D836" s="128" t="s">
        <v>3494</v>
      </c>
      <c r="E836" s="128"/>
      <c r="F836" s="129" t="s">
        <v>79</v>
      </c>
      <c r="G836" s="133" t="s">
        <v>132</v>
      </c>
      <c r="H836" s="134" t="s">
        <v>3886</v>
      </c>
      <c r="I836" s="134" t="s">
        <v>970</v>
      </c>
      <c r="J836" s="132">
        <v>0</v>
      </c>
      <c r="K836" s="132">
        <v>0</v>
      </c>
      <c r="L836" s="132">
        <v>0</v>
      </c>
      <c r="M836" s="132">
        <v>0</v>
      </c>
      <c r="N836" s="132">
        <v>0</v>
      </c>
      <c r="O836" s="132">
        <v>0</v>
      </c>
      <c r="P836" s="132">
        <v>0</v>
      </c>
      <c r="Q836" s="132">
        <v>1</v>
      </c>
      <c r="CX836" s="126"/>
      <c r="CY836" s="126"/>
      <c r="CZ836" s="13"/>
      <c r="DA836" s="13"/>
      <c r="DB836" s="13"/>
      <c r="DC836" s="13"/>
      <c r="DD836" s="13"/>
    </row>
    <row r="837" spans="1:108" ht="14.25" thickBot="1">
      <c r="A837" s="127">
        <v>3929</v>
      </c>
      <c r="B837" s="127" t="s">
        <v>2711</v>
      </c>
      <c r="C837" s="127">
        <v>3929</v>
      </c>
      <c r="D837" s="128" t="s">
        <v>3494</v>
      </c>
      <c r="E837" s="128"/>
      <c r="F837" s="129" t="s">
        <v>79</v>
      </c>
      <c r="G837" s="133" t="s">
        <v>132</v>
      </c>
      <c r="H837" s="134" t="s">
        <v>3886</v>
      </c>
      <c r="I837" s="134" t="s">
        <v>971</v>
      </c>
      <c r="J837" s="132">
        <v>0</v>
      </c>
      <c r="K837" s="132">
        <v>0</v>
      </c>
      <c r="L837" s="132">
        <v>0</v>
      </c>
      <c r="M837" s="132">
        <v>0</v>
      </c>
      <c r="N837" s="132">
        <v>0</v>
      </c>
      <c r="O837" s="132">
        <v>0</v>
      </c>
      <c r="P837" s="132">
        <v>0</v>
      </c>
      <c r="Q837" s="132">
        <v>1</v>
      </c>
      <c r="CX837" s="126"/>
      <c r="CY837" s="126"/>
      <c r="CZ837" s="13"/>
      <c r="DA837" s="13"/>
      <c r="DB837" s="13"/>
      <c r="DC837" s="13"/>
      <c r="DD837" s="13"/>
    </row>
    <row r="838" spans="1:108" ht="14.25" thickBot="1">
      <c r="A838" s="127">
        <v>4000</v>
      </c>
      <c r="B838" s="127" t="s">
        <v>4476</v>
      </c>
      <c r="C838" s="127">
        <v>4000</v>
      </c>
      <c r="D838" s="128" t="s">
        <v>4632</v>
      </c>
      <c r="E838" s="128"/>
      <c r="F838" s="129" t="s">
        <v>79</v>
      </c>
      <c r="G838" s="133" t="s">
        <v>133</v>
      </c>
      <c r="H838" s="134" t="s">
        <v>3887</v>
      </c>
      <c r="I838" s="134" t="s">
        <v>972</v>
      </c>
      <c r="J838" s="132">
        <v>1</v>
      </c>
      <c r="K838" s="132">
        <v>0</v>
      </c>
      <c r="L838" s="132">
        <v>0</v>
      </c>
      <c r="M838" s="132">
        <v>1</v>
      </c>
      <c r="N838" s="132">
        <v>0</v>
      </c>
      <c r="O838" s="132">
        <v>1</v>
      </c>
      <c r="P838" s="132">
        <v>1</v>
      </c>
      <c r="Q838" s="132">
        <v>1</v>
      </c>
      <c r="CX838" s="126"/>
      <c r="CY838" s="126"/>
      <c r="CZ838" s="13"/>
      <c r="DA838" s="13"/>
      <c r="DB838" s="13"/>
      <c r="DC838" s="13"/>
      <c r="DD838" s="13"/>
    </row>
    <row r="839" spans="1:108" ht="14.25" thickBot="1">
      <c r="A839" s="127">
        <v>4009</v>
      </c>
      <c r="B839" s="127" t="s">
        <v>4477</v>
      </c>
      <c r="C839" s="127">
        <v>4009</v>
      </c>
      <c r="D839" s="128" t="s">
        <v>4632</v>
      </c>
      <c r="E839" s="128"/>
      <c r="F839" s="129" t="s">
        <v>79</v>
      </c>
      <c r="G839" s="133" t="s">
        <v>133</v>
      </c>
      <c r="H839" s="134" t="s">
        <v>3887</v>
      </c>
      <c r="I839" s="134" t="s">
        <v>973</v>
      </c>
      <c r="J839" s="132">
        <v>1</v>
      </c>
      <c r="K839" s="132">
        <v>0</v>
      </c>
      <c r="L839" s="132">
        <v>0</v>
      </c>
      <c r="M839" s="132">
        <v>1</v>
      </c>
      <c r="N839" s="132">
        <v>0</v>
      </c>
      <c r="O839" s="132">
        <v>1</v>
      </c>
      <c r="P839" s="132">
        <v>1</v>
      </c>
      <c r="Q839" s="132">
        <v>1</v>
      </c>
      <c r="CX839" s="126"/>
      <c r="CY839" s="126"/>
      <c r="CZ839" s="13"/>
      <c r="DA839" s="13"/>
      <c r="DB839" s="13"/>
      <c r="DC839" s="13"/>
      <c r="DD839" s="13"/>
    </row>
    <row r="840" spans="1:108" ht="14.25" thickBot="1">
      <c r="A840" s="127">
        <v>4011</v>
      </c>
      <c r="B840" s="127" t="s">
        <v>3270</v>
      </c>
      <c r="C840" s="127">
        <v>4011</v>
      </c>
      <c r="D840" s="128" t="s">
        <v>4632</v>
      </c>
      <c r="E840" s="128"/>
      <c r="F840" s="129" t="s">
        <v>79</v>
      </c>
      <c r="G840" s="133" t="s">
        <v>133</v>
      </c>
      <c r="H840" s="134" t="s">
        <v>3888</v>
      </c>
      <c r="I840" s="134" t="s">
        <v>974</v>
      </c>
      <c r="J840" s="132">
        <v>1</v>
      </c>
      <c r="K840" s="132">
        <v>0</v>
      </c>
      <c r="L840" s="132">
        <v>0</v>
      </c>
      <c r="M840" s="132">
        <v>1</v>
      </c>
      <c r="N840" s="132">
        <v>0</v>
      </c>
      <c r="O840" s="132">
        <v>1</v>
      </c>
      <c r="P840" s="132">
        <v>1</v>
      </c>
      <c r="Q840" s="132">
        <v>1</v>
      </c>
      <c r="CX840" s="126"/>
      <c r="CY840" s="126"/>
      <c r="CZ840" s="13"/>
      <c r="DA840" s="13"/>
      <c r="DB840" s="13"/>
      <c r="DC840" s="13"/>
      <c r="DD840" s="13"/>
    </row>
    <row r="841" spans="1:108" ht="14.25" thickBot="1">
      <c r="A841" s="127">
        <v>4012</v>
      </c>
      <c r="B841" s="127" t="s">
        <v>2325</v>
      </c>
      <c r="C841" s="127">
        <v>4012</v>
      </c>
      <c r="D841" s="128" t="s">
        <v>4632</v>
      </c>
      <c r="E841" s="128"/>
      <c r="F841" s="129" t="s">
        <v>79</v>
      </c>
      <c r="G841" s="133" t="s">
        <v>133</v>
      </c>
      <c r="H841" s="134" t="s">
        <v>3888</v>
      </c>
      <c r="I841" s="134" t="s">
        <v>975</v>
      </c>
      <c r="J841" s="132">
        <v>1</v>
      </c>
      <c r="K841" s="132">
        <v>0</v>
      </c>
      <c r="L841" s="132">
        <v>0</v>
      </c>
      <c r="M841" s="132">
        <v>1</v>
      </c>
      <c r="N841" s="132">
        <v>0</v>
      </c>
      <c r="O841" s="132">
        <v>1</v>
      </c>
      <c r="P841" s="132">
        <v>1</v>
      </c>
      <c r="Q841" s="132">
        <v>1</v>
      </c>
      <c r="CX841" s="126"/>
      <c r="CY841" s="126"/>
      <c r="CZ841" s="13"/>
      <c r="DA841" s="13"/>
      <c r="DB841" s="13"/>
      <c r="DC841" s="13"/>
      <c r="DD841" s="13"/>
    </row>
    <row r="842" spans="1:108" ht="14.25" thickBot="1">
      <c r="A842" s="127">
        <v>4013</v>
      </c>
      <c r="B842" s="127" t="s">
        <v>2566</v>
      </c>
      <c r="C842" s="127">
        <v>4013</v>
      </c>
      <c r="D842" s="128" t="s">
        <v>4632</v>
      </c>
      <c r="E842" s="128"/>
      <c r="F842" s="129" t="s">
        <v>79</v>
      </c>
      <c r="G842" s="133" t="s">
        <v>133</v>
      </c>
      <c r="H842" s="134" t="s">
        <v>3888</v>
      </c>
      <c r="I842" s="134" t="s">
        <v>976</v>
      </c>
      <c r="J842" s="132">
        <v>1</v>
      </c>
      <c r="K842" s="132">
        <v>0</v>
      </c>
      <c r="L842" s="132">
        <v>0</v>
      </c>
      <c r="M842" s="132">
        <v>1</v>
      </c>
      <c r="N842" s="132">
        <v>0</v>
      </c>
      <c r="O842" s="132">
        <v>1</v>
      </c>
      <c r="P842" s="132">
        <v>1</v>
      </c>
      <c r="Q842" s="132">
        <v>1</v>
      </c>
      <c r="CX842" s="126"/>
      <c r="CY842" s="126"/>
      <c r="CZ842" s="13"/>
      <c r="DA842" s="13"/>
      <c r="DB842" s="13"/>
      <c r="DC842" s="13"/>
      <c r="DD842" s="13"/>
    </row>
    <row r="843" spans="1:108" ht="14.25" thickBot="1">
      <c r="A843" s="127">
        <v>4100</v>
      </c>
      <c r="B843" s="127" t="s">
        <v>4478</v>
      </c>
      <c r="C843" s="127">
        <v>4100</v>
      </c>
      <c r="D843" s="128" t="s">
        <v>3494</v>
      </c>
      <c r="E843" s="128"/>
      <c r="F843" s="129" t="s">
        <v>79</v>
      </c>
      <c r="G843" s="133" t="s">
        <v>134</v>
      </c>
      <c r="H843" s="134" t="s">
        <v>3889</v>
      </c>
      <c r="I843" s="134" t="s">
        <v>977</v>
      </c>
      <c r="J843" s="132">
        <v>1</v>
      </c>
      <c r="K843" s="132">
        <v>1</v>
      </c>
      <c r="L843" s="132">
        <v>0</v>
      </c>
      <c r="M843" s="132">
        <v>1</v>
      </c>
      <c r="N843" s="132">
        <v>0</v>
      </c>
      <c r="O843" s="132">
        <v>0</v>
      </c>
      <c r="P843" s="132">
        <v>0</v>
      </c>
      <c r="Q843" s="132">
        <v>1</v>
      </c>
      <c r="CX843" s="126"/>
      <c r="CY843" s="126"/>
      <c r="CZ843" s="13"/>
      <c r="DA843" s="13"/>
      <c r="DB843" s="13"/>
      <c r="DC843" s="13"/>
      <c r="DD843" s="13"/>
    </row>
    <row r="844" spans="1:108" ht="14.25" thickBot="1">
      <c r="A844" s="127">
        <v>4109</v>
      </c>
      <c r="B844" s="127" t="s">
        <v>4479</v>
      </c>
      <c r="C844" s="127">
        <v>4109</v>
      </c>
      <c r="D844" s="128" t="s">
        <v>3494</v>
      </c>
      <c r="E844" s="128"/>
      <c r="F844" s="129" t="s">
        <v>79</v>
      </c>
      <c r="G844" s="133" t="s">
        <v>134</v>
      </c>
      <c r="H844" s="134" t="s">
        <v>3889</v>
      </c>
      <c r="I844" s="134" t="s">
        <v>978</v>
      </c>
      <c r="J844" s="132">
        <v>1</v>
      </c>
      <c r="K844" s="132">
        <v>1</v>
      </c>
      <c r="L844" s="132">
        <v>0</v>
      </c>
      <c r="M844" s="132">
        <v>1</v>
      </c>
      <c r="N844" s="132">
        <v>0</v>
      </c>
      <c r="O844" s="132">
        <v>0</v>
      </c>
      <c r="P844" s="132">
        <v>0</v>
      </c>
      <c r="Q844" s="132">
        <v>1</v>
      </c>
      <c r="CX844" s="126"/>
      <c r="CY844" s="126"/>
      <c r="CZ844" s="13"/>
      <c r="DA844" s="13"/>
      <c r="DB844" s="13"/>
      <c r="DC844" s="13"/>
      <c r="DD844" s="13"/>
    </row>
    <row r="845" spans="1:108" ht="14.25" thickBot="1">
      <c r="A845" s="127">
        <v>4111</v>
      </c>
      <c r="B845" s="127" t="s">
        <v>4371</v>
      </c>
      <c r="C845" s="127">
        <v>4111</v>
      </c>
      <c r="D845" s="128" t="s">
        <v>3494</v>
      </c>
      <c r="E845" s="128"/>
      <c r="F845" s="129" t="s">
        <v>79</v>
      </c>
      <c r="G845" s="133" t="s">
        <v>134</v>
      </c>
      <c r="H845" s="134" t="s">
        <v>3890</v>
      </c>
      <c r="I845" s="134" t="s">
        <v>979</v>
      </c>
      <c r="J845" s="132">
        <v>1</v>
      </c>
      <c r="K845" s="132">
        <v>1</v>
      </c>
      <c r="L845" s="132">
        <v>0</v>
      </c>
      <c r="M845" s="132">
        <v>1</v>
      </c>
      <c r="N845" s="132">
        <v>0</v>
      </c>
      <c r="O845" s="132">
        <v>0</v>
      </c>
      <c r="P845" s="132">
        <v>0</v>
      </c>
      <c r="Q845" s="132">
        <v>1</v>
      </c>
      <c r="CX845" s="126"/>
      <c r="CY845" s="126"/>
      <c r="CZ845" s="13"/>
      <c r="DA845" s="13"/>
      <c r="DB845" s="13"/>
      <c r="DC845" s="13"/>
      <c r="DD845" s="13"/>
    </row>
    <row r="846" spans="1:108" ht="14.25" thickBot="1">
      <c r="A846" s="127">
        <v>4112</v>
      </c>
      <c r="B846" s="127" t="s">
        <v>2326</v>
      </c>
      <c r="C846" s="127">
        <v>4112</v>
      </c>
      <c r="D846" s="128" t="s">
        <v>4346</v>
      </c>
      <c r="E846" s="128"/>
      <c r="F846" s="129" t="s">
        <v>79</v>
      </c>
      <c r="G846" s="133" t="s">
        <v>134</v>
      </c>
      <c r="H846" s="134" t="s">
        <v>3890</v>
      </c>
      <c r="I846" s="134" t="s">
        <v>980</v>
      </c>
      <c r="J846" s="132">
        <v>1</v>
      </c>
      <c r="K846" s="132">
        <v>1</v>
      </c>
      <c r="L846" s="132">
        <v>0</v>
      </c>
      <c r="M846" s="132">
        <v>1</v>
      </c>
      <c r="N846" s="132">
        <v>0</v>
      </c>
      <c r="O846" s="132">
        <v>0</v>
      </c>
      <c r="P846" s="132">
        <v>0</v>
      </c>
      <c r="Q846" s="132">
        <v>1</v>
      </c>
      <c r="CX846" s="126"/>
      <c r="CY846" s="126"/>
      <c r="CZ846" s="13"/>
      <c r="DA846" s="13"/>
      <c r="DB846" s="13"/>
      <c r="DC846" s="13"/>
      <c r="DD846" s="13"/>
    </row>
    <row r="847" spans="1:108" ht="14.25" thickBot="1">
      <c r="A847" s="127">
        <v>4113</v>
      </c>
      <c r="B847" s="127" t="s">
        <v>2567</v>
      </c>
      <c r="C847" s="127">
        <v>4113</v>
      </c>
      <c r="D847" s="128" t="s">
        <v>3494</v>
      </c>
      <c r="E847" s="128"/>
      <c r="F847" s="129" t="s">
        <v>79</v>
      </c>
      <c r="G847" s="133" t="s">
        <v>134</v>
      </c>
      <c r="H847" s="134" t="s">
        <v>3890</v>
      </c>
      <c r="I847" s="134" t="s">
        <v>981</v>
      </c>
      <c r="J847" s="132">
        <v>1</v>
      </c>
      <c r="K847" s="132">
        <v>1</v>
      </c>
      <c r="L847" s="132">
        <v>0</v>
      </c>
      <c r="M847" s="132">
        <v>1</v>
      </c>
      <c r="N847" s="132">
        <v>0</v>
      </c>
      <c r="O847" s="132">
        <v>0</v>
      </c>
      <c r="P847" s="132">
        <v>0</v>
      </c>
      <c r="Q847" s="132">
        <v>1</v>
      </c>
      <c r="CX847" s="126"/>
      <c r="CY847" s="126"/>
      <c r="CZ847" s="13"/>
      <c r="DA847" s="13"/>
      <c r="DB847" s="13"/>
      <c r="DC847" s="13"/>
      <c r="DD847" s="13"/>
    </row>
    <row r="848" spans="1:108" ht="14.25" thickBot="1">
      <c r="A848" s="127">
        <v>4114</v>
      </c>
      <c r="B848" s="127" t="s">
        <v>2712</v>
      </c>
      <c r="C848" s="127">
        <v>4114</v>
      </c>
      <c r="D848" s="128" t="s">
        <v>3494</v>
      </c>
      <c r="E848" s="128"/>
      <c r="F848" s="129" t="s">
        <v>79</v>
      </c>
      <c r="G848" s="133" t="s">
        <v>134</v>
      </c>
      <c r="H848" s="134" t="s">
        <v>3890</v>
      </c>
      <c r="I848" s="134" t="s">
        <v>982</v>
      </c>
      <c r="J848" s="132">
        <v>1</v>
      </c>
      <c r="K848" s="132">
        <v>1</v>
      </c>
      <c r="L848" s="132">
        <v>0</v>
      </c>
      <c r="M848" s="132">
        <v>1</v>
      </c>
      <c r="N848" s="132">
        <v>0</v>
      </c>
      <c r="O848" s="132">
        <v>0</v>
      </c>
      <c r="P848" s="132">
        <v>0</v>
      </c>
      <c r="Q848" s="132">
        <v>1</v>
      </c>
      <c r="CX848" s="126"/>
      <c r="CY848" s="126"/>
      <c r="CZ848" s="13"/>
      <c r="DA848" s="13"/>
      <c r="DB848" s="13"/>
      <c r="DC848" s="13"/>
      <c r="DD848" s="13"/>
    </row>
    <row r="849" spans="1:108" ht="14.25" thickBot="1">
      <c r="A849" s="127">
        <v>4121</v>
      </c>
      <c r="B849" s="127" t="s">
        <v>3271</v>
      </c>
      <c r="C849" s="127">
        <v>4121</v>
      </c>
      <c r="D849" s="128" t="s">
        <v>3494</v>
      </c>
      <c r="E849" s="128"/>
      <c r="F849" s="129" t="s">
        <v>79</v>
      </c>
      <c r="G849" s="133" t="s">
        <v>134</v>
      </c>
      <c r="H849" s="134" t="s">
        <v>3891</v>
      </c>
      <c r="I849" s="134" t="s">
        <v>983</v>
      </c>
      <c r="J849" s="132">
        <v>1</v>
      </c>
      <c r="K849" s="132">
        <v>1</v>
      </c>
      <c r="L849" s="132">
        <v>0</v>
      </c>
      <c r="M849" s="132">
        <v>1</v>
      </c>
      <c r="N849" s="132">
        <v>0</v>
      </c>
      <c r="O849" s="132">
        <v>0</v>
      </c>
      <c r="P849" s="132">
        <v>0</v>
      </c>
      <c r="Q849" s="132">
        <v>1</v>
      </c>
      <c r="CX849" s="126"/>
      <c r="CY849" s="126"/>
      <c r="CZ849" s="13"/>
      <c r="DA849" s="13"/>
      <c r="DB849" s="13"/>
      <c r="DC849" s="13"/>
      <c r="DD849" s="13"/>
    </row>
    <row r="850" spans="1:108" ht="14.25" thickBot="1">
      <c r="A850" s="127">
        <v>4122</v>
      </c>
      <c r="B850" s="127" t="s">
        <v>2327</v>
      </c>
      <c r="C850" s="127">
        <v>4122</v>
      </c>
      <c r="D850" s="128" t="s">
        <v>3494</v>
      </c>
      <c r="E850" s="128"/>
      <c r="F850" s="129" t="s">
        <v>79</v>
      </c>
      <c r="G850" s="133" t="s">
        <v>134</v>
      </c>
      <c r="H850" s="134" t="s">
        <v>3891</v>
      </c>
      <c r="I850" s="134" t="s">
        <v>984</v>
      </c>
      <c r="J850" s="132">
        <v>1</v>
      </c>
      <c r="K850" s="132">
        <v>1</v>
      </c>
      <c r="L850" s="132">
        <v>0</v>
      </c>
      <c r="M850" s="132">
        <v>1</v>
      </c>
      <c r="N850" s="132">
        <v>0</v>
      </c>
      <c r="O850" s="132">
        <v>0</v>
      </c>
      <c r="P850" s="132">
        <v>0</v>
      </c>
      <c r="Q850" s="132">
        <v>1</v>
      </c>
      <c r="CX850" s="126"/>
      <c r="CY850" s="126"/>
      <c r="CZ850" s="13"/>
      <c r="DA850" s="13"/>
      <c r="DB850" s="13"/>
      <c r="DC850" s="13"/>
      <c r="DD850" s="13"/>
    </row>
    <row r="851" spans="1:108" ht="14.25" thickBot="1">
      <c r="A851" s="127">
        <v>4131</v>
      </c>
      <c r="B851" s="127" t="s">
        <v>1925</v>
      </c>
      <c r="C851" s="127">
        <v>4131</v>
      </c>
      <c r="D851" s="128" t="s">
        <v>3494</v>
      </c>
      <c r="E851" s="128"/>
      <c r="F851" s="129" t="s">
        <v>79</v>
      </c>
      <c r="G851" s="133" t="s">
        <v>134</v>
      </c>
      <c r="H851" s="134" t="s">
        <v>3892</v>
      </c>
      <c r="I851" s="134" t="s">
        <v>985</v>
      </c>
      <c r="J851" s="132">
        <v>1</v>
      </c>
      <c r="K851" s="132">
        <v>1</v>
      </c>
      <c r="L851" s="132">
        <v>0</v>
      </c>
      <c r="M851" s="132">
        <v>1</v>
      </c>
      <c r="N851" s="132">
        <v>0</v>
      </c>
      <c r="O851" s="132">
        <v>0</v>
      </c>
      <c r="P851" s="132">
        <v>0</v>
      </c>
      <c r="Q851" s="132">
        <v>1</v>
      </c>
      <c r="CX851" s="126"/>
      <c r="CY851" s="126"/>
      <c r="CZ851" s="13"/>
      <c r="DA851" s="13"/>
      <c r="DB851" s="13"/>
      <c r="DC851" s="13"/>
      <c r="DD851" s="13"/>
    </row>
    <row r="852" spans="1:108" ht="14.25" thickBot="1">
      <c r="A852" s="127">
        <v>4141</v>
      </c>
      <c r="B852" s="127" t="s">
        <v>1984</v>
      </c>
      <c r="C852" s="127">
        <v>4141</v>
      </c>
      <c r="D852" s="128" t="s">
        <v>3494</v>
      </c>
      <c r="E852" s="128"/>
      <c r="F852" s="129" t="s">
        <v>79</v>
      </c>
      <c r="G852" s="130" t="s">
        <v>134</v>
      </c>
      <c r="H852" s="131" t="s">
        <v>3893</v>
      </c>
      <c r="I852" s="131" t="s">
        <v>986</v>
      </c>
      <c r="J852" s="132">
        <v>1</v>
      </c>
      <c r="K852" s="132">
        <v>1</v>
      </c>
      <c r="L852" s="132">
        <v>0</v>
      </c>
      <c r="M852" s="132">
        <v>1</v>
      </c>
      <c r="N852" s="132">
        <v>0</v>
      </c>
      <c r="O852" s="132">
        <v>0</v>
      </c>
      <c r="P852" s="132">
        <v>0</v>
      </c>
      <c r="Q852" s="132">
        <v>1</v>
      </c>
      <c r="CX852" s="126"/>
      <c r="CY852" s="126"/>
      <c r="CZ852" s="13"/>
      <c r="DA852" s="13"/>
      <c r="DB852" s="13"/>
      <c r="DC852" s="13"/>
      <c r="DD852" s="13"/>
    </row>
    <row r="853" spans="1:108" ht="14.25" thickBot="1">
      <c r="A853" s="127">
        <v>4151</v>
      </c>
      <c r="B853" s="127" t="s">
        <v>2032</v>
      </c>
      <c r="C853" s="127">
        <v>4151</v>
      </c>
      <c r="D853" s="128" t="s">
        <v>3494</v>
      </c>
      <c r="E853" s="128"/>
      <c r="F853" s="129" t="s">
        <v>79</v>
      </c>
      <c r="G853" s="133" t="s">
        <v>134</v>
      </c>
      <c r="H853" s="134" t="s">
        <v>3894</v>
      </c>
      <c r="I853" s="134" t="s">
        <v>987</v>
      </c>
      <c r="J853" s="132">
        <v>1</v>
      </c>
      <c r="K853" s="132">
        <v>1</v>
      </c>
      <c r="L853" s="132">
        <v>0</v>
      </c>
      <c r="M853" s="132">
        <v>1</v>
      </c>
      <c r="N853" s="132">
        <v>0</v>
      </c>
      <c r="O853" s="132">
        <v>0</v>
      </c>
      <c r="P853" s="132">
        <v>0</v>
      </c>
      <c r="Q853" s="132">
        <v>1</v>
      </c>
      <c r="CX853" s="126"/>
      <c r="CY853" s="126"/>
      <c r="CZ853" s="13"/>
      <c r="DA853" s="13"/>
      <c r="DB853" s="13"/>
      <c r="DC853" s="13"/>
      <c r="DD853" s="13"/>
    </row>
    <row r="854" spans="1:108" ht="14.25" thickBot="1">
      <c r="A854" s="127">
        <v>4161</v>
      </c>
      <c r="B854" s="127" t="s">
        <v>3272</v>
      </c>
      <c r="C854" s="127">
        <v>4161</v>
      </c>
      <c r="D854" s="128" t="s">
        <v>3494</v>
      </c>
      <c r="E854" s="128"/>
      <c r="F854" s="129" t="s">
        <v>79</v>
      </c>
      <c r="G854" s="133" t="s">
        <v>134</v>
      </c>
      <c r="H854" s="134" t="s">
        <v>3895</v>
      </c>
      <c r="I854" s="134" t="s">
        <v>988</v>
      </c>
      <c r="J854" s="132">
        <v>1</v>
      </c>
      <c r="K854" s="132">
        <v>1</v>
      </c>
      <c r="L854" s="132">
        <v>0</v>
      </c>
      <c r="M854" s="132">
        <v>1</v>
      </c>
      <c r="N854" s="132">
        <v>0</v>
      </c>
      <c r="O854" s="132">
        <v>0</v>
      </c>
      <c r="P854" s="132">
        <v>0</v>
      </c>
      <c r="Q854" s="132">
        <v>1</v>
      </c>
      <c r="CX854" s="126"/>
      <c r="CY854" s="126"/>
      <c r="CZ854" s="13"/>
      <c r="DA854" s="13"/>
      <c r="DB854" s="13"/>
      <c r="DC854" s="13"/>
      <c r="DD854" s="13"/>
    </row>
    <row r="855" spans="1:108" ht="14.25" thickBot="1">
      <c r="A855" s="127">
        <v>4169</v>
      </c>
      <c r="B855" s="127" t="s">
        <v>2328</v>
      </c>
      <c r="C855" s="127">
        <v>4169</v>
      </c>
      <c r="D855" s="128" t="s">
        <v>3494</v>
      </c>
      <c r="E855" s="128"/>
      <c r="F855" s="129" t="s">
        <v>79</v>
      </c>
      <c r="G855" s="133" t="s">
        <v>134</v>
      </c>
      <c r="H855" s="134" t="s">
        <v>3895</v>
      </c>
      <c r="I855" s="134" t="s">
        <v>989</v>
      </c>
      <c r="J855" s="132">
        <v>1</v>
      </c>
      <c r="K855" s="132">
        <v>1</v>
      </c>
      <c r="L855" s="132">
        <v>0</v>
      </c>
      <c r="M855" s="132">
        <v>1</v>
      </c>
      <c r="N855" s="132">
        <v>0</v>
      </c>
      <c r="O855" s="132">
        <v>0</v>
      </c>
      <c r="P855" s="132">
        <v>0</v>
      </c>
      <c r="Q855" s="132">
        <v>1</v>
      </c>
      <c r="CX855" s="126"/>
      <c r="CY855" s="126"/>
      <c r="CZ855" s="13"/>
      <c r="DA855" s="13"/>
      <c r="DB855" s="13"/>
      <c r="DC855" s="13"/>
      <c r="DD855" s="13"/>
    </row>
    <row r="856" spans="1:108" ht="14.25" thickBot="1">
      <c r="A856" s="127">
        <v>4200</v>
      </c>
      <c r="B856" s="127" t="s">
        <v>4480</v>
      </c>
      <c r="C856" s="127">
        <v>4200</v>
      </c>
      <c r="D856" s="128" t="s">
        <v>4346</v>
      </c>
      <c r="E856" s="128"/>
      <c r="F856" s="129" t="s">
        <v>80</v>
      </c>
      <c r="G856" s="133" t="s">
        <v>135</v>
      </c>
      <c r="H856" s="134" t="s">
        <v>3896</v>
      </c>
      <c r="I856" s="134" t="s">
        <v>990</v>
      </c>
      <c r="J856" s="132">
        <v>0</v>
      </c>
      <c r="K856" s="132">
        <v>0</v>
      </c>
      <c r="L856" s="132">
        <v>0</v>
      </c>
      <c r="M856" s="132">
        <v>0</v>
      </c>
      <c r="N856" s="132">
        <v>0</v>
      </c>
      <c r="O856" s="132">
        <v>1</v>
      </c>
      <c r="P856" s="132">
        <v>1</v>
      </c>
      <c r="Q856" s="132">
        <v>0</v>
      </c>
      <c r="CX856" s="126"/>
      <c r="CY856" s="126"/>
      <c r="CZ856" s="13"/>
      <c r="DA856" s="13"/>
      <c r="DB856" s="13"/>
      <c r="DC856" s="13"/>
      <c r="DD856" s="13"/>
    </row>
    <row r="857" spans="1:108" ht="14.25" thickBot="1">
      <c r="A857" s="127">
        <v>4209</v>
      </c>
      <c r="B857" s="127" t="s">
        <v>4481</v>
      </c>
      <c r="C857" s="127">
        <v>4209</v>
      </c>
      <c r="D857" s="128" t="s">
        <v>4346</v>
      </c>
      <c r="E857" s="128"/>
      <c r="F857" s="129" t="s">
        <v>80</v>
      </c>
      <c r="G857" s="133" t="s">
        <v>135</v>
      </c>
      <c r="H857" s="134" t="s">
        <v>3896</v>
      </c>
      <c r="I857" s="134" t="s">
        <v>991</v>
      </c>
      <c r="J857" s="132">
        <v>0</v>
      </c>
      <c r="K857" s="132">
        <v>0</v>
      </c>
      <c r="L857" s="132">
        <v>0</v>
      </c>
      <c r="M857" s="132">
        <v>0</v>
      </c>
      <c r="N857" s="132">
        <v>0</v>
      </c>
      <c r="O857" s="132">
        <v>1</v>
      </c>
      <c r="P857" s="132">
        <v>1</v>
      </c>
      <c r="Q857" s="132">
        <v>0</v>
      </c>
      <c r="CX857" s="126"/>
      <c r="CY857" s="126"/>
      <c r="CZ857" s="13"/>
      <c r="DA857" s="13"/>
      <c r="DB857" s="13"/>
      <c r="DC857" s="13"/>
      <c r="DD857" s="13"/>
    </row>
    <row r="858" spans="1:108" ht="14.25" thickBot="1">
      <c r="A858" s="127">
        <v>4211</v>
      </c>
      <c r="B858" s="127" t="s">
        <v>3273</v>
      </c>
      <c r="C858" s="127">
        <v>4211</v>
      </c>
      <c r="D858" s="128" t="s">
        <v>4346</v>
      </c>
      <c r="E858" s="128"/>
      <c r="F858" s="129" t="s">
        <v>80</v>
      </c>
      <c r="G858" s="133" t="s">
        <v>135</v>
      </c>
      <c r="H858" s="134" t="s">
        <v>3897</v>
      </c>
      <c r="I858" s="134" t="s">
        <v>992</v>
      </c>
      <c r="J858" s="132">
        <v>0</v>
      </c>
      <c r="K858" s="132">
        <v>0</v>
      </c>
      <c r="L858" s="132">
        <v>0</v>
      </c>
      <c r="M858" s="132">
        <v>0</v>
      </c>
      <c r="N858" s="132">
        <v>0</v>
      </c>
      <c r="O858" s="132">
        <v>1</v>
      </c>
      <c r="P858" s="132">
        <v>1</v>
      </c>
      <c r="Q858" s="132">
        <v>0</v>
      </c>
      <c r="CX858" s="126"/>
      <c r="CY858" s="126"/>
      <c r="CZ858" s="13"/>
      <c r="DA858" s="13"/>
      <c r="DB858" s="13"/>
      <c r="DC858" s="13"/>
      <c r="DD858" s="13"/>
    </row>
    <row r="859" spans="1:108" ht="14.25" thickBot="1">
      <c r="A859" s="127">
        <v>4212</v>
      </c>
      <c r="B859" s="127" t="s">
        <v>2329</v>
      </c>
      <c r="C859" s="127">
        <v>4212</v>
      </c>
      <c r="D859" s="128" t="s">
        <v>4346</v>
      </c>
      <c r="E859" s="128"/>
      <c r="F859" s="129" t="s">
        <v>80</v>
      </c>
      <c r="G859" s="133" t="s">
        <v>135</v>
      </c>
      <c r="H859" s="134" t="s">
        <v>3897</v>
      </c>
      <c r="I859" s="134" t="s">
        <v>993</v>
      </c>
      <c r="J859" s="132">
        <v>0</v>
      </c>
      <c r="K859" s="132">
        <v>0</v>
      </c>
      <c r="L859" s="132">
        <v>0</v>
      </c>
      <c r="M859" s="132">
        <v>0</v>
      </c>
      <c r="N859" s="132">
        <v>0</v>
      </c>
      <c r="O859" s="132">
        <v>1</v>
      </c>
      <c r="P859" s="132">
        <v>1</v>
      </c>
      <c r="Q859" s="132">
        <v>0</v>
      </c>
      <c r="CX859" s="126"/>
      <c r="CY859" s="126"/>
      <c r="CZ859" s="13"/>
      <c r="DA859" s="13"/>
      <c r="DB859" s="13"/>
      <c r="DC859" s="13"/>
      <c r="DD859" s="13"/>
    </row>
    <row r="860" spans="1:108" ht="14.25" thickBot="1">
      <c r="A860" s="127">
        <v>4213</v>
      </c>
      <c r="B860" s="127" t="s">
        <v>2568</v>
      </c>
      <c r="C860" s="127">
        <v>4213</v>
      </c>
      <c r="D860" s="128" t="s">
        <v>4346</v>
      </c>
      <c r="E860" s="128"/>
      <c r="F860" s="129" t="s">
        <v>80</v>
      </c>
      <c r="G860" s="133" t="s">
        <v>135</v>
      </c>
      <c r="H860" s="134" t="s">
        <v>3897</v>
      </c>
      <c r="I860" s="134" t="s">
        <v>994</v>
      </c>
      <c r="J860" s="132">
        <v>0</v>
      </c>
      <c r="K860" s="132">
        <v>0</v>
      </c>
      <c r="L860" s="132">
        <v>0</v>
      </c>
      <c r="M860" s="132">
        <v>0</v>
      </c>
      <c r="N860" s="132">
        <v>0</v>
      </c>
      <c r="O860" s="132">
        <v>1</v>
      </c>
      <c r="P860" s="132">
        <v>1</v>
      </c>
      <c r="Q860" s="132">
        <v>0</v>
      </c>
      <c r="CX860" s="126"/>
      <c r="CY860" s="126"/>
      <c r="CZ860" s="13"/>
      <c r="DA860" s="13"/>
      <c r="DB860" s="13"/>
      <c r="DC860" s="13"/>
      <c r="DD860" s="13"/>
    </row>
    <row r="861" spans="1:108" ht="14.25" thickBot="1">
      <c r="A861" s="127">
        <v>4214</v>
      </c>
      <c r="B861" s="127" t="s">
        <v>2713</v>
      </c>
      <c r="C861" s="127">
        <v>4214</v>
      </c>
      <c r="D861" s="128" t="s">
        <v>4346</v>
      </c>
      <c r="E861" s="128"/>
      <c r="F861" s="129" t="s">
        <v>80</v>
      </c>
      <c r="G861" s="133" t="s">
        <v>135</v>
      </c>
      <c r="H861" s="134" t="s">
        <v>3897</v>
      </c>
      <c r="I861" s="134" t="s">
        <v>995</v>
      </c>
      <c r="J861" s="132">
        <v>0</v>
      </c>
      <c r="K861" s="132">
        <v>0</v>
      </c>
      <c r="L861" s="132">
        <v>0</v>
      </c>
      <c r="M861" s="132">
        <v>0</v>
      </c>
      <c r="N861" s="132">
        <v>0</v>
      </c>
      <c r="O861" s="132">
        <v>1</v>
      </c>
      <c r="P861" s="132">
        <v>1</v>
      </c>
      <c r="Q861" s="132">
        <v>0</v>
      </c>
      <c r="CX861" s="126"/>
      <c r="CY861" s="126"/>
      <c r="CZ861" s="13"/>
      <c r="DA861" s="13"/>
      <c r="DB861" s="13"/>
      <c r="DC861" s="13"/>
      <c r="DD861" s="13"/>
    </row>
    <row r="862" spans="1:108" ht="14.25" thickBot="1">
      <c r="A862" s="127">
        <v>4215</v>
      </c>
      <c r="B862" s="127" t="s">
        <v>2815</v>
      </c>
      <c r="C862" s="127">
        <v>4215</v>
      </c>
      <c r="D862" s="128" t="s">
        <v>4346</v>
      </c>
      <c r="E862" s="128"/>
      <c r="F862" s="129" t="s">
        <v>80</v>
      </c>
      <c r="G862" s="133" t="s">
        <v>135</v>
      </c>
      <c r="H862" s="134" t="s">
        <v>3897</v>
      </c>
      <c r="I862" s="134" t="s">
        <v>996</v>
      </c>
      <c r="J862" s="132">
        <v>0</v>
      </c>
      <c r="K862" s="132">
        <v>0</v>
      </c>
      <c r="L862" s="132">
        <v>0</v>
      </c>
      <c r="M862" s="132">
        <v>0</v>
      </c>
      <c r="N862" s="132">
        <v>0</v>
      </c>
      <c r="O862" s="132">
        <v>1</v>
      </c>
      <c r="P862" s="132">
        <v>1</v>
      </c>
      <c r="Q862" s="132">
        <v>0</v>
      </c>
      <c r="CX862" s="126"/>
      <c r="CY862" s="126"/>
      <c r="CZ862" s="13"/>
      <c r="DA862" s="13"/>
      <c r="DB862" s="13"/>
      <c r="DC862" s="13"/>
      <c r="DD862" s="13"/>
    </row>
    <row r="863" spans="1:108" ht="14.25" thickBot="1">
      <c r="A863" s="127">
        <v>4216</v>
      </c>
      <c r="B863" s="127" t="s">
        <v>2874</v>
      </c>
      <c r="C863" s="127">
        <v>4216</v>
      </c>
      <c r="D863" s="128" t="s">
        <v>4346</v>
      </c>
      <c r="E863" s="128"/>
      <c r="F863" s="129" t="s">
        <v>80</v>
      </c>
      <c r="G863" s="133" t="s">
        <v>135</v>
      </c>
      <c r="H863" s="134" t="s">
        <v>3897</v>
      </c>
      <c r="I863" s="134" t="s">
        <v>997</v>
      </c>
      <c r="J863" s="132">
        <v>0</v>
      </c>
      <c r="K863" s="132">
        <v>0</v>
      </c>
      <c r="L863" s="132">
        <v>0</v>
      </c>
      <c r="M863" s="132">
        <v>0</v>
      </c>
      <c r="N863" s="132">
        <v>0</v>
      </c>
      <c r="O863" s="132">
        <v>1</v>
      </c>
      <c r="P863" s="132">
        <v>1</v>
      </c>
      <c r="Q863" s="132">
        <v>0</v>
      </c>
      <c r="CX863" s="126"/>
      <c r="CY863" s="126"/>
      <c r="CZ863" s="13"/>
      <c r="DA863" s="13"/>
      <c r="DB863" s="13"/>
      <c r="DC863" s="13"/>
      <c r="DD863" s="13"/>
    </row>
    <row r="864" spans="1:108" ht="14.25" thickBot="1">
      <c r="A864" s="127">
        <v>4217</v>
      </c>
      <c r="B864" s="127" t="s">
        <v>2917</v>
      </c>
      <c r="C864" s="127">
        <v>4217</v>
      </c>
      <c r="D864" s="128" t="s">
        <v>4346</v>
      </c>
      <c r="E864" s="128"/>
      <c r="F864" s="129" t="s">
        <v>80</v>
      </c>
      <c r="G864" s="133" t="s">
        <v>135</v>
      </c>
      <c r="H864" s="134" t="s">
        <v>3897</v>
      </c>
      <c r="I864" s="134" t="s">
        <v>998</v>
      </c>
      <c r="J864" s="132">
        <v>0</v>
      </c>
      <c r="K864" s="132">
        <v>0</v>
      </c>
      <c r="L864" s="132">
        <v>0</v>
      </c>
      <c r="M864" s="132">
        <v>0</v>
      </c>
      <c r="N864" s="132">
        <v>0</v>
      </c>
      <c r="O864" s="132">
        <v>1</v>
      </c>
      <c r="P864" s="132">
        <v>1</v>
      </c>
      <c r="Q864" s="132">
        <v>0</v>
      </c>
      <c r="CX864" s="126"/>
      <c r="CY864" s="126"/>
      <c r="CZ864" s="13"/>
      <c r="DA864" s="13"/>
      <c r="DB864" s="13"/>
      <c r="DC864" s="13"/>
      <c r="DD864" s="13"/>
    </row>
    <row r="865" spans="1:108" ht="14.25" thickBot="1">
      <c r="A865" s="127">
        <v>4219</v>
      </c>
      <c r="B865" s="127" t="s">
        <v>2947</v>
      </c>
      <c r="C865" s="127">
        <v>4219</v>
      </c>
      <c r="D865" s="128" t="s">
        <v>4346</v>
      </c>
      <c r="E865" s="128"/>
      <c r="F865" s="129" t="s">
        <v>80</v>
      </c>
      <c r="G865" s="133" t="s">
        <v>135</v>
      </c>
      <c r="H865" s="134" t="s">
        <v>3897</v>
      </c>
      <c r="I865" s="134" t="s">
        <v>999</v>
      </c>
      <c r="J865" s="132">
        <v>0</v>
      </c>
      <c r="K865" s="132">
        <v>0</v>
      </c>
      <c r="L865" s="132">
        <v>0</v>
      </c>
      <c r="M865" s="132">
        <v>0</v>
      </c>
      <c r="N865" s="132">
        <v>0</v>
      </c>
      <c r="O865" s="132">
        <v>1</v>
      </c>
      <c r="P865" s="132">
        <v>1</v>
      </c>
      <c r="Q865" s="132">
        <v>0</v>
      </c>
      <c r="CX865" s="126"/>
      <c r="CY865" s="126"/>
      <c r="CZ865" s="13"/>
      <c r="DA865" s="13"/>
      <c r="DB865" s="13"/>
      <c r="DC865" s="13"/>
      <c r="DD865" s="13"/>
    </row>
    <row r="866" spans="1:108" ht="14.25" thickBot="1">
      <c r="A866" s="127">
        <v>4300</v>
      </c>
      <c r="B866" s="127" t="s">
        <v>4482</v>
      </c>
      <c r="C866" s="127">
        <v>4300</v>
      </c>
      <c r="D866" s="128" t="s">
        <v>4346</v>
      </c>
      <c r="E866" s="128"/>
      <c r="F866" s="129" t="s">
        <v>80</v>
      </c>
      <c r="G866" s="133" t="s">
        <v>136</v>
      </c>
      <c r="H866" s="134" t="s">
        <v>3898</v>
      </c>
      <c r="I866" s="134" t="s">
        <v>1000</v>
      </c>
      <c r="J866" s="132">
        <v>1</v>
      </c>
      <c r="K866" s="132">
        <v>1</v>
      </c>
      <c r="L866" s="132">
        <v>1</v>
      </c>
      <c r="M866" s="132">
        <v>1</v>
      </c>
      <c r="N866" s="132">
        <v>1</v>
      </c>
      <c r="O866" s="132">
        <v>1</v>
      </c>
      <c r="P866" s="132">
        <v>1</v>
      </c>
      <c r="Q866" s="132">
        <v>1</v>
      </c>
      <c r="CX866" s="126"/>
      <c r="CY866" s="126"/>
      <c r="CZ866" s="13"/>
      <c r="DA866" s="13"/>
      <c r="DB866" s="13"/>
      <c r="DC866" s="13"/>
      <c r="DD866" s="13"/>
    </row>
    <row r="867" spans="1:108" ht="14.25" thickBot="1">
      <c r="A867" s="127">
        <v>4309</v>
      </c>
      <c r="B867" s="127" t="s">
        <v>4483</v>
      </c>
      <c r="C867" s="127">
        <v>4309</v>
      </c>
      <c r="D867" s="128" t="s">
        <v>4346</v>
      </c>
      <c r="E867" s="128"/>
      <c r="F867" s="129" t="s">
        <v>80</v>
      </c>
      <c r="G867" s="133" t="s">
        <v>136</v>
      </c>
      <c r="H867" s="134" t="s">
        <v>3898</v>
      </c>
      <c r="I867" s="134" t="s">
        <v>1001</v>
      </c>
      <c r="J867" s="132">
        <v>1</v>
      </c>
      <c r="K867" s="132">
        <v>1</v>
      </c>
      <c r="L867" s="132">
        <v>1</v>
      </c>
      <c r="M867" s="132">
        <v>1</v>
      </c>
      <c r="N867" s="132">
        <v>1</v>
      </c>
      <c r="O867" s="132">
        <v>1</v>
      </c>
      <c r="P867" s="132">
        <v>1</v>
      </c>
      <c r="Q867" s="132">
        <v>1</v>
      </c>
      <c r="CX867" s="126"/>
      <c r="CY867" s="126"/>
      <c r="CZ867" s="13"/>
      <c r="DA867" s="13"/>
      <c r="DB867" s="13"/>
      <c r="DC867" s="13"/>
      <c r="DD867" s="13"/>
    </row>
    <row r="868" spans="1:108" ht="14.25" thickBot="1">
      <c r="A868" s="127">
        <v>4311</v>
      </c>
      <c r="B868" s="127" t="s">
        <v>1785</v>
      </c>
      <c r="C868" s="127">
        <v>4311</v>
      </c>
      <c r="D868" s="128" t="s">
        <v>4346</v>
      </c>
      <c r="E868" s="128"/>
      <c r="F868" s="129" t="s">
        <v>80</v>
      </c>
      <c r="G868" s="133" t="s">
        <v>136</v>
      </c>
      <c r="H868" s="134" t="s">
        <v>3899</v>
      </c>
      <c r="I868" s="134" t="s">
        <v>1002</v>
      </c>
      <c r="J868" s="132">
        <v>1</v>
      </c>
      <c r="K868" s="132">
        <v>1</v>
      </c>
      <c r="L868" s="132">
        <v>1</v>
      </c>
      <c r="M868" s="132">
        <v>1</v>
      </c>
      <c r="N868" s="132">
        <v>1</v>
      </c>
      <c r="O868" s="132">
        <v>1</v>
      </c>
      <c r="P868" s="132">
        <v>1</v>
      </c>
      <c r="Q868" s="132">
        <v>1</v>
      </c>
      <c r="CX868" s="126"/>
      <c r="CY868" s="126"/>
      <c r="CZ868" s="13"/>
      <c r="DA868" s="13"/>
      <c r="DB868" s="13"/>
      <c r="DC868" s="13"/>
      <c r="DD868" s="13"/>
    </row>
    <row r="869" spans="1:108" ht="14.25" thickBot="1">
      <c r="A869" s="127">
        <v>4321</v>
      </c>
      <c r="B869" s="127" t="s">
        <v>1859</v>
      </c>
      <c r="C869" s="127">
        <v>4321</v>
      </c>
      <c r="D869" s="128" t="s">
        <v>4346</v>
      </c>
      <c r="E869" s="128"/>
      <c r="F869" s="129" t="s">
        <v>80</v>
      </c>
      <c r="G869" s="133" t="s">
        <v>136</v>
      </c>
      <c r="H869" s="134" t="s">
        <v>3900</v>
      </c>
      <c r="I869" s="134" t="s">
        <v>1003</v>
      </c>
      <c r="J869" s="132">
        <v>1</v>
      </c>
      <c r="K869" s="132">
        <v>1</v>
      </c>
      <c r="L869" s="132">
        <v>1</v>
      </c>
      <c r="M869" s="132">
        <v>1</v>
      </c>
      <c r="N869" s="132">
        <v>1</v>
      </c>
      <c r="O869" s="132">
        <v>1</v>
      </c>
      <c r="P869" s="132">
        <v>1</v>
      </c>
      <c r="Q869" s="132">
        <v>1</v>
      </c>
      <c r="CX869" s="126"/>
      <c r="CY869" s="126"/>
      <c r="CZ869" s="13"/>
      <c r="DA869" s="13"/>
      <c r="DB869" s="13"/>
      <c r="DC869" s="13"/>
      <c r="DD869" s="13"/>
    </row>
    <row r="870" spans="1:108" ht="14.25" thickBot="1">
      <c r="A870" s="127">
        <v>4331</v>
      </c>
      <c r="B870" s="127" t="s">
        <v>1926</v>
      </c>
      <c r="C870" s="127">
        <v>4331</v>
      </c>
      <c r="D870" s="128" t="s">
        <v>4346</v>
      </c>
      <c r="E870" s="128"/>
      <c r="F870" s="129" t="s">
        <v>80</v>
      </c>
      <c r="G870" s="133" t="s">
        <v>136</v>
      </c>
      <c r="H870" s="134" t="s">
        <v>3901</v>
      </c>
      <c r="I870" s="134" t="s">
        <v>1004</v>
      </c>
      <c r="J870" s="132">
        <v>1</v>
      </c>
      <c r="K870" s="132">
        <v>1</v>
      </c>
      <c r="L870" s="132">
        <v>1</v>
      </c>
      <c r="M870" s="132">
        <v>1</v>
      </c>
      <c r="N870" s="132">
        <v>1</v>
      </c>
      <c r="O870" s="132">
        <v>1</v>
      </c>
      <c r="P870" s="132">
        <v>1</v>
      </c>
      <c r="Q870" s="132">
        <v>1</v>
      </c>
      <c r="CX870" s="126"/>
      <c r="CY870" s="126"/>
      <c r="CZ870" s="13"/>
      <c r="DA870" s="13"/>
      <c r="DB870" s="13"/>
      <c r="DC870" s="13"/>
      <c r="DD870" s="13"/>
    </row>
    <row r="871" spans="1:108" ht="14.25" thickBot="1">
      <c r="A871" s="127">
        <v>4391</v>
      </c>
      <c r="B871" s="127" t="s">
        <v>3274</v>
      </c>
      <c r="C871" s="127">
        <v>4391</v>
      </c>
      <c r="D871" s="128" t="s">
        <v>4346</v>
      </c>
      <c r="E871" s="128"/>
      <c r="F871" s="129" t="s">
        <v>80</v>
      </c>
      <c r="G871" s="133" t="s">
        <v>136</v>
      </c>
      <c r="H871" s="134" t="s">
        <v>3902</v>
      </c>
      <c r="I871" s="134" t="s">
        <v>1005</v>
      </c>
      <c r="J871" s="132">
        <v>1</v>
      </c>
      <c r="K871" s="132">
        <v>1</v>
      </c>
      <c r="L871" s="132">
        <v>1</v>
      </c>
      <c r="M871" s="132">
        <v>1</v>
      </c>
      <c r="N871" s="132">
        <v>1</v>
      </c>
      <c r="O871" s="132">
        <v>1</v>
      </c>
      <c r="P871" s="132">
        <v>1</v>
      </c>
      <c r="Q871" s="132">
        <v>1</v>
      </c>
      <c r="CX871" s="126"/>
      <c r="CY871" s="126"/>
      <c r="CZ871" s="13"/>
      <c r="DA871" s="13"/>
      <c r="DB871" s="13"/>
      <c r="DC871" s="13"/>
      <c r="DD871" s="13"/>
    </row>
    <row r="872" spans="1:108" ht="14.25" thickBot="1">
      <c r="A872" s="127">
        <v>4399</v>
      </c>
      <c r="B872" s="127" t="s">
        <v>2330</v>
      </c>
      <c r="C872" s="127">
        <v>4399</v>
      </c>
      <c r="D872" s="128" t="s">
        <v>4346</v>
      </c>
      <c r="E872" s="128"/>
      <c r="F872" s="129" t="s">
        <v>80</v>
      </c>
      <c r="G872" s="133" t="s">
        <v>136</v>
      </c>
      <c r="H872" s="134" t="s">
        <v>3902</v>
      </c>
      <c r="I872" s="134" t="s">
        <v>1006</v>
      </c>
      <c r="J872" s="132">
        <v>1</v>
      </c>
      <c r="K872" s="132">
        <v>1</v>
      </c>
      <c r="L872" s="132">
        <v>1</v>
      </c>
      <c r="M872" s="132">
        <v>1</v>
      </c>
      <c r="N872" s="132">
        <v>1</v>
      </c>
      <c r="O872" s="132">
        <v>1</v>
      </c>
      <c r="P872" s="132">
        <v>1</v>
      </c>
      <c r="Q872" s="132">
        <v>1</v>
      </c>
      <c r="CX872" s="126"/>
      <c r="CY872" s="126"/>
      <c r="CZ872" s="13"/>
      <c r="DA872" s="13"/>
      <c r="DB872" s="13"/>
      <c r="DC872" s="13"/>
      <c r="DD872" s="13"/>
    </row>
    <row r="873" spans="1:108" ht="14.25" thickBot="1">
      <c r="A873" s="127">
        <v>4400</v>
      </c>
      <c r="B873" s="127" t="s">
        <v>4484</v>
      </c>
      <c r="C873" s="127">
        <v>4400</v>
      </c>
      <c r="D873" s="128" t="s">
        <v>4346</v>
      </c>
      <c r="E873" s="128"/>
      <c r="F873" s="129" t="s">
        <v>80</v>
      </c>
      <c r="G873" s="133" t="s">
        <v>137</v>
      </c>
      <c r="H873" s="134" t="s">
        <v>3903</v>
      </c>
      <c r="I873" s="134" t="s">
        <v>1007</v>
      </c>
      <c r="J873" s="132">
        <v>1</v>
      </c>
      <c r="K873" s="132">
        <v>1</v>
      </c>
      <c r="L873" s="132">
        <v>1</v>
      </c>
      <c r="M873" s="132">
        <v>1</v>
      </c>
      <c r="N873" s="132">
        <v>1</v>
      </c>
      <c r="O873" s="132">
        <v>1</v>
      </c>
      <c r="P873" s="132">
        <v>1</v>
      </c>
      <c r="Q873" s="132">
        <v>1</v>
      </c>
      <c r="CX873" s="126"/>
      <c r="CY873" s="126"/>
      <c r="CZ873" s="13"/>
      <c r="DA873" s="13"/>
      <c r="DB873" s="13"/>
      <c r="DC873" s="13"/>
      <c r="DD873" s="13"/>
    </row>
    <row r="874" spans="1:108" ht="14.25" thickBot="1">
      <c r="A874" s="127">
        <v>4409</v>
      </c>
      <c r="B874" s="127" t="s">
        <v>4485</v>
      </c>
      <c r="C874" s="127">
        <v>4409</v>
      </c>
      <c r="D874" s="128" t="s">
        <v>4346</v>
      </c>
      <c r="E874" s="128"/>
      <c r="F874" s="129" t="s">
        <v>80</v>
      </c>
      <c r="G874" s="133" t="s">
        <v>137</v>
      </c>
      <c r="H874" s="134" t="s">
        <v>3903</v>
      </c>
      <c r="I874" s="134" t="s">
        <v>1008</v>
      </c>
      <c r="J874" s="132">
        <v>1</v>
      </c>
      <c r="K874" s="132">
        <v>1</v>
      </c>
      <c r="L874" s="132">
        <v>1</v>
      </c>
      <c r="M874" s="132">
        <v>1</v>
      </c>
      <c r="N874" s="132">
        <v>1</v>
      </c>
      <c r="O874" s="132">
        <v>1</v>
      </c>
      <c r="P874" s="132">
        <v>1</v>
      </c>
      <c r="Q874" s="132">
        <v>1</v>
      </c>
      <c r="CX874" s="126"/>
      <c r="CY874" s="126"/>
      <c r="CZ874" s="13"/>
      <c r="DA874" s="13"/>
      <c r="DB874" s="13"/>
      <c r="DC874" s="13"/>
      <c r="DD874" s="13"/>
    </row>
    <row r="875" spans="1:108" ht="14.25" thickBot="1">
      <c r="A875" s="127">
        <v>4411</v>
      </c>
      <c r="B875" s="127" t="s">
        <v>3275</v>
      </c>
      <c r="C875" s="127">
        <v>4411</v>
      </c>
      <c r="D875" s="128" t="s">
        <v>4346</v>
      </c>
      <c r="E875" s="128"/>
      <c r="F875" s="129" t="s">
        <v>80</v>
      </c>
      <c r="G875" s="133" t="s">
        <v>137</v>
      </c>
      <c r="H875" s="134" t="s">
        <v>3904</v>
      </c>
      <c r="I875" s="134" t="s">
        <v>1009</v>
      </c>
      <c r="J875" s="132">
        <v>1</v>
      </c>
      <c r="K875" s="132">
        <v>1</v>
      </c>
      <c r="L875" s="132">
        <v>1</v>
      </c>
      <c r="M875" s="132">
        <v>1</v>
      </c>
      <c r="N875" s="132">
        <v>1</v>
      </c>
      <c r="O875" s="132">
        <v>1</v>
      </c>
      <c r="P875" s="132">
        <v>1</v>
      </c>
      <c r="Q875" s="132">
        <v>1</v>
      </c>
      <c r="CX875" s="126"/>
      <c r="CY875" s="126"/>
      <c r="CZ875" s="13"/>
      <c r="DA875" s="13"/>
      <c r="DB875" s="13"/>
      <c r="DC875" s="13"/>
      <c r="DD875" s="13"/>
    </row>
    <row r="876" spans="1:108" ht="14.25" thickBot="1">
      <c r="A876" s="127">
        <v>4412</v>
      </c>
      <c r="B876" s="127" t="s">
        <v>2331</v>
      </c>
      <c r="C876" s="127">
        <v>4412</v>
      </c>
      <c r="D876" s="128" t="s">
        <v>4346</v>
      </c>
      <c r="E876" s="128"/>
      <c r="F876" s="129" t="s">
        <v>80</v>
      </c>
      <c r="G876" s="133" t="s">
        <v>137</v>
      </c>
      <c r="H876" s="134" t="s">
        <v>3904</v>
      </c>
      <c r="I876" s="134" t="s">
        <v>1010</v>
      </c>
      <c r="J876" s="132">
        <v>1</v>
      </c>
      <c r="K876" s="132">
        <v>1</v>
      </c>
      <c r="L876" s="132">
        <v>1</v>
      </c>
      <c r="M876" s="132">
        <v>1</v>
      </c>
      <c r="N876" s="132">
        <v>1</v>
      </c>
      <c r="O876" s="132">
        <v>1</v>
      </c>
      <c r="P876" s="132">
        <v>1</v>
      </c>
      <c r="Q876" s="132">
        <v>1</v>
      </c>
      <c r="CX876" s="126"/>
      <c r="CY876" s="126"/>
      <c r="CZ876" s="13"/>
      <c r="DA876" s="13"/>
      <c r="DB876" s="13"/>
      <c r="DC876" s="13"/>
      <c r="DD876" s="13"/>
    </row>
    <row r="877" spans="1:108" ht="14.25" thickBot="1">
      <c r="A877" s="127">
        <v>4421</v>
      </c>
      <c r="B877" s="127" t="s">
        <v>1860</v>
      </c>
      <c r="C877" s="127">
        <v>4421</v>
      </c>
      <c r="D877" s="128" t="s">
        <v>4346</v>
      </c>
      <c r="E877" s="128"/>
      <c r="F877" s="129" t="s">
        <v>80</v>
      </c>
      <c r="G877" s="133" t="s">
        <v>137</v>
      </c>
      <c r="H877" s="134" t="s">
        <v>3905</v>
      </c>
      <c r="I877" s="134" t="s">
        <v>1011</v>
      </c>
      <c r="J877" s="132">
        <v>1</v>
      </c>
      <c r="K877" s="132">
        <v>1</v>
      </c>
      <c r="L877" s="132">
        <v>1</v>
      </c>
      <c r="M877" s="132">
        <v>1</v>
      </c>
      <c r="N877" s="132">
        <v>1</v>
      </c>
      <c r="O877" s="132">
        <v>1</v>
      </c>
      <c r="P877" s="132">
        <v>1</v>
      </c>
      <c r="Q877" s="132">
        <v>1</v>
      </c>
      <c r="CX877" s="126"/>
      <c r="CY877" s="126"/>
      <c r="CZ877" s="13"/>
      <c r="DA877" s="13"/>
      <c r="DB877" s="13"/>
      <c r="DC877" s="13"/>
      <c r="DD877" s="13"/>
    </row>
    <row r="878" spans="1:108" ht="14.25" thickBot="1">
      <c r="A878" s="127">
        <v>4431</v>
      </c>
      <c r="B878" s="127" t="s">
        <v>1927</v>
      </c>
      <c r="C878" s="127">
        <v>4431</v>
      </c>
      <c r="D878" s="128" t="s">
        <v>4346</v>
      </c>
      <c r="E878" s="128"/>
      <c r="F878" s="129" t="s">
        <v>80</v>
      </c>
      <c r="G878" s="133" t="s">
        <v>137</v>
      </c>
      <c r="H878" s="134" t="s">
        <v>3906</v>
      </c>
      <c r="I878" s="134" t="s">
        <v>1012</v>
      </c>
      <c r="J878" s="132">
        <v>1</v>
      </c>
      <c r="K878" s="132">
        <v>1</v>
      </c>
      <c r="L878" s="132">
        <v>1</v>
      </c>
      <c r="M878" s="132">
        <v>1</v>
      </c>
      <c r="N878" s="132">
        <v>1</v>
      </c>
      <c r="O878" s="132">
        <v>1</v>
      </c>
      <c r="P878" s="132">
        <v>1</v>
      </c>
      <c r="Q878" s="132">
        <v>1</v>
      </c>
      <c r="CX878" s="126"/>
      <c r="CY878" s="126"/>
      <c r="CZ878" s="13"/>
      <c r="DA878" s="13"/>
      <c r="DB878" s="13"/>
      <c r="DC878" s="13"/>
      <c r="DD878" s="13"/>
    </row>
    <row r="879" spans="1:108" ht="14.25" thickBot="1">
      <c r="A879" s="127">
        <v>4441</v>
      </c>
      <c r="B879" s="127" t="s">
        <v>1986</v>
      </c>
      <c r="C879" s="127">
        <v>4441</v>
      </c>
      <c r="D879" s="128" t="s">
        <v>4346</v>
      </c>
      <c r="E879" s="128"/>
      <c r="F879" s="129" t="s">
        <v>80</v>
      </c>
      <c r="G879" s="133" t="s">
        <v>137</v>
      </c>
      <c r="H879" s="134" t="s">
        <v>3907</v>
      </c>
      <c r="I879" s="134" t="s">
        <v>1013</v>
      </c>
      <c r="J879" s="132">
        <v>1</v>
      </c>
      <c r="K879" s="132">
        <v>1</v>
      </c>
      <c r="L879" s="132">
        <v>1</v>
      </c>
      <c r="M879" s="132">
        <v>1</v>
      </c>
      <c r="N879" s="132">
        <v>1</v>
      </c>
      <c r="O879" s="132">
        <v>1</v>
      </c>
      <c r="P879" s="132">
        <v>1</v>
      </c>
      <c r="Q879" s="132">
        <v>1</v>
      </c>
      <c r="CX879" s="126"/>
      <c r="CY879" s="126"/>
      <c r="CZ879" s="13"/>
      <c r="DA879" s="13"/>
      <c r="DB879" s="13"/>
      <c r="DC879" s="13"/>
      <c r="DD879" s="13"/>
    </row>
    <row r="880" spans="1:108" ht="14.25" thickBot="1">
      <c r="A880" s="127">
        <v>4499</v>
      </c>
      <c r="B880" s="127" t="s">
        <v>2033</v>
      </c>
      <c r="C880" s="127">
        <v>4499</v>
      </c>
      <c r="D880" s="128" t="s">
        <v>4346</v>
      </c>
      <c r="E880" s="128"/>
      <c r="F880" s="129" t="s">
        <v>80</v>
      </c>
      <c r="G880" s="133" t="s">
        <v>137</v>
      </c>
      <c r="H880" s="134" t="s">
        <v>3908</v>
      </c>
      <c r="I880" s="134" t="s">
        <v>1014</v>
      </c>
      <c r="J880" s="132">
        <v>1</v>
      </c>
      <c r="K880" s="132">
        <v>1</v>
      </c>
      <c r="L880" s="132">
        <v>1</v>
      </c>
      <c r="M880" s="132">
        <v>1</v>
      </c>
      <c r="N880" s="132">
        <v>1</v>
      </c>
      <c r="O880" s="132">
        <v>1</v>
      </c>
      <c r="P880" s="132">
        <v>1</v>
      </c>
      <c r="Q880" s="132">
        <v>1</v>
      </c>
      <c r="CX880" s="126"/>
      <c r="CY880" s="126"/>
      <c r="CZ880" s="13"/>
      <c r="DA880" s="13"/>
      <c r="DB880" s="13"/>
      <c r="DC880" s="13"/>
      <c r="DD880" s="13"/>
    </row>
    <row r="881" spans="1:108" ht="14.25" thickBot="1">
      <c r="A881" s="127">
        <v>4500</v>
      </c>
      <c r="B881" s="127" t="s">
        <v>4486</v>
      </c>
      <c r="C881" s="127">
        <v>4500</v>
      </c>
      <c r="D881" s="128" t="s">
        <v>4346</v>
      </c>
      <c r="E881" s="128"/>
      <c r="F881" s="129" t="s">
        <v>80</v>
      </c>
      <c r="G881" s="130" t="s">
        <v>138</v>
      </c>
      <c r="H881" s="131" t="s">
        <v>3909</v>
      </c>
      <c r="I881" s="131" t="s">
        <v>1015</v>
      </c>
      <c r="J881" s="132">
        <v>1</v>
      </c>
      <c r="K881" s="132">
        <v>0</v>
      </c>
      <c r="L881" s="132">
        <v>0</v>
      </c>
      <c r="M881" s="132">
        <v>0</v>
      </c>
      <c r="N881" s="138">
        <v>1</v>
      </c>
      <c r="O881" s="132">
        <v>1</v>
      </c>
      <c r="P881" s="132">
        <v>0</v>
      </c>
      <c r="Q881" s="132">
        <v>1</v>
      </c>
      <c r="CX881" s="126"/>
      <c r="CY881" s="126"/>
      <c r="CZ881" s="13"/>
      <c r="DA881" s="13"/>
      <c r="DB881" s="13"/>
      <c r="DC881" s="13"/>
      <c r="DD881" s="13"/>
    </row>
    <row r="882" spans="1:108" ht="14.25" thickBot="1">
      <c r="A882" s="127">
        <v>4509</v>
      </c>
      <c r="B882" s="127" t="s">
        <v>4487</v>
      </c>
      <c r="C882" s="127">
        <v>4509</v>
      </c>
      <c r="D882" s="128" t="s">
        <v>4346</v>
      </c>
      <c r="E882" s="128"/>
      <c r="F882" s="129" t="s">
        <v>80</v>
      </c>
      <c r="G882" s="133" t="s">
        <v>138</v>
      </c>
      <c r="H882" s="134" t="s">
        <v>3909</v>
      </c>
      <c r="I882" s="134" t="s">
        <v>1016</v>
      </c>
      <c r="J882" s="132">
        <v>1</v>
      </c>
      <c r="K882" s="132">
        <v>0</v>
      </c>
      <c r="L882" s="132">
        <v>0</v>
      </c>
      <c r="M882" s="132">
        <v>0</v>
      </c>
      <c r="N882" s="138">
        <v>1</v>
      </c>
      <c r="O882" s="132">
        <v>1</v>
      </c>
      <c r="P882" s="132">
        <v>0</v>
      </c>
      <c r="Q882" s="132">
        <v>1</v>
      </c>
      <c r="CX882" s="126"/>
      <c r="CY882" s="126"/>
      <c r="CZ882" s="13"/>
      <c r="DA882" s="13"/>
      <c r="DB882" s="13"/>
      <c r="DC882" s="13"/>
      <c r="DD882" s="13"/>
    </row>
    <row r="883" spans="1:108" ht="14.25" thickBot="1">
      <c r="A883" s="127">
        <v>4511</v>
      </c>
      <c r="B883" s="127" t="s">
        <v>3276</v>
      </c>
      <c r="C883" s="127">
        <v>4511</v>
      </c>
      <c r="D883" s="128" t="s">
        <v>4346</v>
      </c>
      <c r="E883" s="128"/>
      <c r="F883" s="129" t="s">
        <v>80</v>
      </c>
      <c r="G883" s="133" t="s">
        <v>138</v>
      </c>
      <c r="H883" s="134" t="s">
        <v>3910</v>
      </c>
      <c r="I883" s="134" t="s">
        <v>1017</v>
      </c>
      <c r="J883" s="132">
        <v>1</v>
      </c>
      <c r="K883" s="132">
        <v>0</v>
      </c>
      <c r="L883" s="132">
        <v>0</v>
      </c>
      <c r="M883" s="132">
        <v>0</v>
      </c>
      <c r="N883" s="138">
        <v>1</v>
      </c>
      <c r="O883" s="132">
        <v>1</v>
      </c>
      <c r="P883" s="132">
        <v>0</v>
      </c>
      <c r="Q883" s="132">
        <v>1</v>
      </c>
      <c r="CX883" s="126"/>
      <c r="CY883" s="126"/>
      <c r="CZ883" s="13"/>
      <c r="DA883" s="13"/>
      <c r="DB883" s="13"/>
      <c r="DC883" s="13"/>
      <c r="DD883" s="13"/>
    </row>
    <row r="884" spans="1:108" ht="14.25" thickBot="1">
      <c r="A884" s="127">
        <v>4512</v>
      </c>
      <c r="B884" s="127" t="s">
        <v>2332</v>
      </c>
      <c r="C884" s="127">
        <v>4512</v>
      </c>
      <c r="D884" s="128" t="s">
        <v>4346</v>
      </c>
      <c r="E884" s="128"/>
      <c r="F884" s="129" t="s">
        <v>80</v>
      </c>
      <c r="G884" s="133" t="s">
        <v>138</v>
      </c>
      <c r="H884" s="134" t="s">
        <v>3910</v>
      </c>
      <c r="I884" s="134" t="s">
        <v>1018</v>
      </c>
      <c r="J884" s="132">
        <v>1</v>
      </c>
      <c r="K884" s="132">
        <v>0</v>
      </c>
      <c r="L884" s="132">
        <v>0</v>
      </c>
      <c r="M884" s="132">
        <v>0</v>
      </c>
      <c r="N884" s="138">
        <v>1</v>
      </c>
      <c r="O884" s="132">
        <v>1</v>
      </c>
      <c r="P884" s="132">
        <v>0</v>
      </c>
      <c r="Q884" s="132">
        <v>1</v>
      </c>
      <c r="CX884" s="126"/>
      <c r="CY884" s="126"/>
      <c r="CZ884" s="13"/>
      <c r="DA884" s="13"/>
      <c r="DB884" s="13"/>
      <c r="DC884" s="13"/>
      <c r="DD884" s="13"/>
    </row>
    <row r="885" spans="1:108" ht="14.25" thickBot="1">
      <c r="A885" s="127">
        <v>4521</v>
      </c>
      <c r="B885" s="127" t="s">
        <v>3277</v>
      </c>
      <c r="C885" s="127">
        <v>4521</v>
      </c>
      <c r="D885" s="128" t="s">
        <v>4346</v>
      </c>
      <c r="E885" s="128"/>
      <c r="F885" s="129" t="s">
        <v>80</v>
      </c>
      <c r="G885" s="133" t="s">
        <v>138</v>
      </c>
      <c r="H885" s="134" t="s">
        <v>3911</v>
      </c>
      <c r="I885" s="134" t="s">
        <v>1019</v>
      </c>
      <c r="J885" s="132">
        <v>1</v>
      </c>
      <c r="K885" s="132">
        <v>0</v>
      </c>
      <c r="L885" s="132">
        <v>0</v>
      </c>
      <c r="M885" s="132">
        <v>0</v>
      </c>
      <c r="N885" s="138">
        <v>1</v>
      </c>
      <c r="O885" s="132">
        <v>1</v>
      </c>
      <c r="P885" s="132">
        <v>0</v>
      </c>
      <c r="Q885" s="132">
        <v>1</v>
      </c>
      <c r="CX885" s="126"/>
      <c r="CY885" s="126"/>
      <c r="CZ885" s="13"/>
      <c r="DA885" s="13"/>
      <c r="DB885" s="13"/>
      <c r="DC885" s="13"/>
      <c r="DD885" s="13"/>
    </row>
    <row r="886" spans="1:108" ht="14.25" thickBot="1">
      <c r="A886" s="127">
        <v>4522</v>
      </c>
      <c r="B886" s="127" t="s">
        <v>2333</v>
      </c>
      <c r="C886" s="127">
        <v>4522</v>
      </c>
      <c r="D886" s="128" t="s">
        <v>4346</v>
      </c>
      <c r="E886" s="128"/>
      <c r="F886" s="129" t="s">
        <v>80</v>
      </c>
      <c r="G886" s="133" t="s">
        <v>138</v>
      </c>
      <c r="H886" s="134" t="s">
        <v>3911</v>
      </c>
      <c r="I886" s="134" t="s">
        <v>1020</v>
      </c>
      <c r="J886" s="132">
        <v>1</v>
      </c>
      <c r="K886" s="132">
        <v>0</v>
      </c>
      <c r="L886" s="132">
        <v>0</v>
      </c>
      <c r="M886" s="132">
        <v>0</v>
      </c>
      <c r="N886" s="138">
        <v>1</v>
      </c>
      <c r="O886" s="132">
        <v>1</v>
      </c>
      <c r="P886" s="132">
        <v>0</v>
      </c>
      <c r="Q886" s="132">
        <v>1</v>
      </c>
      <c r="CX886" s="126"/>
      <c r="CY886" s="126"/>
      <c r="CZ886" s="13"/>
      <c r="DA886" s="13"/>
      <c r="DB886" s="13"/>
      <c r="DC886" s="13"/>
      <c r="DD886" s="13"/>
    </row>
    <row r="887" spans="1:108" ht="14.25" thickBot="1">
      <c r="A887" s="127">
        <v>4531</v>
      </c>
      <c r="B887" s="127" t="s">
        <v>3278</v>
      </c>
      <c r="C887" s="127">
        <v>4531</v>
      </c>
      <c r="D887" s="128" t="s">
        <v>4346</v>
      </c>
      <c r="E887" s="128"/>
      <c r="F887" s="129" t="s">
        <v>80</v>
      </c>
      <c r="G887" s="133" t="s">
        <v>138</v>
      </c>
      <c r="H887" s="134" t="s">
        <v>3912</v>
      </c>
      <c r="I887" s="134" t="s">
        <v>1021</v>
      </c>
      <c r="J887" s="132">
        <v>1</v>
      </c>
      <c r="K887" s="132">
        <v>0</v>
      </c>
      <c r="L887" s="132">
        <v>0</v>
      </c>
      <c r="M887" s="132">
        <v>0</v>
      </c>
      <c r="N887" s="138">
        <v>1</v>
      </c>
      <c r="O887" s="132">
        <v>1</v>
      </c>
      <c r="P887" s="132">
        <v>0</v>
      </c>
      <c r="Q887" s="132">
        <v>1</v>
      </c>
      <c r="CX887" s="126"/>
      <c r="CY887" s="126"/>
      <c r="CZ887" s="13"/>
      <c r="DA887" s="13"/>
      <c r="DB887" s="13"/>
      <c r="DC887" s="13"/>
      <c r="DD887" s="13"/>
    </row>
    <row r="888" spans="1:108" ht="14.25" thickBot="1">
      <c r="A888" s="127">
        <v>4532</v>
      </c>
      <c r="B888" s="127" t="s">
        <v>2334</v>
      </c>
      <c r="C888" s="127">
        <v>4532</v>
      </c>
      <c r="D888" s="128" t="s">
        <v>4346</v>
      </c>
      <c r="E888" s="128"/>
      <c r="F888" s="129" t="s">
        <v>80</v>
      </c>
      <c r="G888" s="133" t="s">
        <v>138</v>
      </c>
      <c r="H888" s="134" t="s">
        <v>3912</v>
      </c>
      <c r="I888" s="134" t="s">
        <v>1022</v>
      </c>
      <c r="J888" s="132">
        <v>1</v>
      </c>
      <c r="K888" s="132">
        <v>0</v>
      </c>
      <c r="L888" s="132">
        <v>0</v>
      </c>
      <c r="M888" s="132">
        <v>0</v>
      </c>
      <c r="N888" s="138">
        <v>1</v>
      </c>
      <c r="O888" s="132">
        <v>1</v>
      </c>
      <c r="P888" s="132">
        <v>0</v>
      </c>
      <c r="Q888" s="132">
        <v>1</v>
      </c>
      <c r="CX888" s="126"/>
      <c r="CY888" s="126"/>
      <c r="CZ888" s="13"/>
      <c r="DA888" s="13"/>
      <c r="DB888" s="13"/>
      <c r="DC888" s="13"/>
      <c r="DD888" s="13"/>
    </row>
    <row r="889" spans="1:108" ht="14.25" thickBot="1">
      <c r="A889" s="127">
        <v>4533</v>
      </c>
      <c r="B889" s="127" t="s">
        <v>2569</v>
      </c>
      <c r="C889" s="127">
        <v>4533</v>
      </c>
      <c r="D889" s="128" t="s">
        <v>4346</v>
      </c>
      <c r="E889" s="128"/>
      <c r="F889" s="129" t="s">
        <v>80</v>
      </c>
      <c r="G889" s="133" t="s">
        <v>138</v>
      </c>
      <c r="H889" s="134" t="s">
        <v>3912</v>
      </c>
      <c r="I889" s="134" t="s">
        <v>1023</v>
      </c>
      <c r="J889" s="132">
        <v>1</v>
      </c>
      <c r="K889" s="132">
        <v>0</v>
      </c>
      <c r="L889" s="132">
        <v>0</v>
      </c>
      <c r="M889" s="132">
        <v>0</v>
      </c>
      <c r="N889" s="138">
        <v>1</v>
      </c>
      <c r="O889" s="132">
        <v>1</v>
      </c>
      <c r="P889" s="132">
        <v>0</v>
      </c>
      <c r="Q889" s="132">
        <v>1</v>
      </c>
      <c r="CX889" s="126"/>
      <c r="CY889" s="126"/>
      <c r="CZ889" s="13"/>
      <c r="DA889" s="13"/>
      <c r="DB889" s="13"/>
      <c r="DC889" s="13"/>
      <c r="DD889" s="13"/>
    </row>
    <row r="890" spans="1:108" ht="14.25" thickBot="1">
      <c r="A890" s="127">
        <v>4541</v>
      </c>
      <c r="B890" s="127" t="s">
        <v>3279</v>
      </c>
      <c r="C890" s="127">
        <v>4541</v>
      </c>
      <c r="D890" s="128" t="s">
        <v>4346</v>
      </c>
      <c r="E890" s="128"/>
      <c r="F890" s="129" t="s">
        <v>80</v>
      </c>
      <c r="G890" s="133" t="s">
        <v>138</v>
      </c>
      <c r="H890" s="134" t="s">
        <v>3913</v>
      </c>
      <c r="I890" s="134" t="s">
        <v>1024</v>
      </c>
      <c r="J890" s="132">
        <v>1</v>
      </c>
      <c r="K890" s="132">
        <v>0</v>
      </c>
      <c r="L890" s="132">
        <v>0</v>
      </c>
      <c r="M890" s="132">
        <v>0</v>
      </c>
      <c r="N890" s="138">
        <v>1</v>
      </c>
      <c r="O890" s="132">
        <v>1</v>
      </c>
      <c r="P890" s="132">
        <v>0</v>
      </c>
      <c r="Q890" s="132">
        <v>1</v>
      </c>
      <c r="CX890" s="126"/>
      <c r="CY890" s="126"/>
      <c r="CZ890" s="13"/>
      <c r="DA890" s="13"/>
      <c r="DB890" s="13"/>
      <c r="DC890" s="13"/>
      <c r="DD890" s="13"/>
    </row>
    <row r="891" spans="1:108" ht="14.25" thickBot="1">
      <c r="A891" s="127">
        <v>4542</v>
      </c>
      <c r="B891" s="127" t="s">
        <v>2335</v>
      </c>
      <c r="C891" s="127">
        <v>4542</v>
      </c>
      <c r="D891" s="128" t="s">
        <v>4346</v>
      </c>
      <c r="E891" s="128"/>
      <c r="F891" s="129" t="s">
        <v>80</v>
      </c>
      <c r="G891" s="133" t="s">
        <v>138</v>
      </c>
      <c r="H891" s="134" t="s">
        <v>3913</v>
      </c>
      <c r="I891" s="134" t="s">
        <v>1025</v>
      </c>
      <c r="J891" s="132">
        <v>1</v>
      </c>
      <c r="K891" s="132">
        <v>0</v>
      </c>
      <c r="L891" s="132">
        <v>0</v>
      </c>
      <c r="M891" s="132">
        <v>0</v>
      </c>
      <c r="N891" s="138">
        <v>1</v>
      </c>
      <c r="O891" s="132">
        <v>1</v>
      </c>
      <c r="P891" s="132">
        <v>0</v>
      </c>
      <c r="Q891" s="132">
        <v>1</v>
      </c>
      <c r="CX891" s="126"/>
      <c r="CY891" s="126"/>
      <c r="CZ891" s="13"/>
      <c r="DA891" s="13"/>
      <c r="DB891" s="13"/>
      <c r="DC891" s="13"/>
      <c r="DD891" s="13"/>
    </row>
    <row r="892" spans="1:108" ht="14.25" thickBot="1">
      <c r="A892" s="127">
        <v>4600</v>
      </c>
      <c r="B892" s="127" t="s">
        <v>4488</v>
      </c>
      <c r="C892" s="127">
        <v>4600</v>
      </c>
      <c r="D892" s="128" t="s">
        <v>4346</v>
      </c>
      <c r="E892" s="128"/>
      <c r="F892" s="129" t="s">
        <v>80</v>
      </c>
      <c r="G892" s="133" t="s">
        <v>139</v>
      </c>
      <c r="H892" s="134" t="s">
        <v>3914</v>
      </c>
      <c r="I892" s="134" t="s">
        <v>1026</v>
      </c>
      <c r="J892" s="132">
        <v>1</v>
      </c>
      <c r="K892" s="132">
        <v>1</v>
      </c>
      <c r="L892" s="132">
        <v>0</v>
      </c>
      <c r="M892" s="132">
        <v>1</v>
      </c>
      <c r="N892" s="138">
        <v>1</v>
      </c>
      <c r="O892" s="132">
        <v>1</v>
      </c>
      <c r="P892" s="132">
        <v>0</v>
      </c>
      <c r="Q892" s="132">
        <v>0</v>
      </c>
      <c r="CX892" s="126"/>
      <c r="CY892" s="126"/>
      <c r="CZ892" s="13"/>
      <c r="DA892" s="13"/>
      <c r="DB892" s="13"/>
      <c r="DC892" s="13"/>
      <c r="DD892" s="13"/>
    </row>
    <row r="893" spans="1:108" ht="14.25" thickBot="1">
      <c r="A893" s="127">
        <v>4609</v>
      </c>
      <c r="B893" s="127" t="s">
        <v>4489</v>
      </c>
      <c r="C893" s="127">
        <v>4609</v>
      </c>
      <c r="D893" s="128" t="s">
        <v>4346</v>
      </c>
      <c r="E893" s="128"/>
      <c r="F893" s="129" t="s">
        <v>80</v>
      </c>
      <c r="G893" s="133" t="s">
        <v>139</v>
      </c>
      <c r="H893" s="134" t="s">
        <v>3914</v>
      </c>
      <c r="I893" s="134" t="s">
        <v>1027</v>
      </c>
      <c r="J893" s="132">
        <v>1</v>
      </c>
      <c r="K893" s="132">
        <v>1</v>
      </c>
      <c r="L893" s="132">
        <v>0</v>
      </c>
      <c r="M893" s="132">
        <v>1</v>
      </c>
      <c r="N893" s="138">
        <v>1</v>
      </c>
      <c r="O893" s="132">
        <v>1</v>
      </c>
      <c r="P893" s="132">
        <v>0</v>
      </c>
      <c r="Q893" s="132">
        <v>0</v>
      </c>
      <c r="CX893" s="126"/>
      <c r="CY893" s="126"/>
      <c r="CZ893" s="13"/>
      <c r="DA893" s="13"/>
      <c r="DB893" s="13"/>
      <c r="DC893" s="13"/>
      <c r="DD893" s="13"/>
    </row>
    <row r="894" spans="1:108" ht="14.25" thickBot="1">
      <c r="A894" s="127">
        <v>4611</v>
      </c>
      <c r="B894" s="127" t="s">
        <v>1788</v>
      </c>
      <c r="C894" s="127">
        <v>4611</v>
      </c>
      <c r="D894" s="128" t="s">
        <v>4346</v>
      </c>
      <c r="E894" s="128"/>
      <c r="F894" s="129" t="s">
        <v>80</v>
      </c>
      <c r="G894" s="133" t="s">
        <v>139</v>
      </c>
      <c r="H894" s="134" t="s">
        <v>3915</v>
      </c>
      <c r="I894" s="134" t="s">
        <v>1028</v>
      </c>
      <c r="J894" s="132">
        <v>1</v>
      </c>
      <c r="K894" s="132">
        <v>1</v>
      </c>
      <c r="L894" s="132">
        <v>0</v>
      </c>
      <c r="M894" s="132">
        <v>1</v>
      </c>
      <c r="N894" s="138">
        <v>1</v>
      </c>
      <c r="O894" s="132">
        <v>1</v>
      </c>
      <c r="P894" s="132">
        <v>0</v>
      </c>
      <c r="Q894" s="132">
        <v>0</v>
      </c>
      <c r="CX894" s="126"/>
      <c r="CY894" s="126"/>
      <c r="CZ894" s="13"/>
      <c r="DA894" s="13"/>
      <c r="DB894" s="13"/>
      <c r="DC894" s="13"/>
      <c r="DD894" s="13"/>
    </row>
    <row r="895" spans="1:108" ht="14.25" thickBot="1">
      <c r="A895" s="127">
        <v>4621</v>
      </c>
      <c r="B895" s="127" t="s">
        <v>1862</v>
      </c>
      <c r="C895" s="127">
        <v>4621</v>
      </c>
      <c r="D895" s="128" t="s">
        <v>4346</v>
      </c>
      <c r="E895" s="128"/>
      <c r="F895" s="129" t="s">
        <v>80</v>
      </c>
      <c r="G895" s="133" t="s">
        <v>139</v>
      </c>
      <c r="H895" s="134" t="s">
        <v>3916</v>
      </c>
      <c r="I895" s="134" t="s">
        <v>1029</v>
      </c>
      <c r="J895" s="132">
        <v>1</v>
      </c>
      <c r="K895" s="132">
        <v>1</v>
      </c>
      <c r="L895" s="132">
        <v>0</v>
      </c>
      <c r="M895" s="132">
        <v>1</v>
      </c>
      <c r="N895" s="138">
        <v>1</v>
      </c>
      <c r="O895" s="132">
        <v>1</v>
      </c>
      <c r="P895" s="132">
        <v>0</v>
      </c>
      <c r="Q895" s="132">
        <v>0</v>
      </c>
      <c r="CX895" s="126"/>
      <c r="CY895" s="126"/>
      <c r="CZ895" s="13"/>
      <c r="DA895" s="13"/>
      <c r="DB895" s="13"/>
      <c r="DC895" s="13"/>
      <c r="DD895" s="13"/>
    </row>
    <row r="896" spans="1:108" ht="14.25" thickBot="1">
      <c r="A896" s="127">
        <v>4700</v>
      </c>
      <c r="B896" s="127" t="s">
        <v>4490</v>
      </c>
      <c r="C896" s="127">
        <v>4700</v>
      </c>
      <c r="D896" s="128" t="s">
        <v>4346</v>
      </c>
      <c r="E896" s="128"/>
      <c r="F896" s="129" t="s">
        <v>80</v>
      </c>
      <c r="G896" s="133" t="s">
        <v>140</v>
      </c>
      <c r="H896" s="134" t="s">
        <v>3917</v>
      </c>
      <c r="I896" s="134" t="s">
        <v>1030</v>
      </c>
      <c r="J896" s="132">
        <v>1</v>
      </c>
      <c r="K896" s="132">
        <v>0</v>
      </c>
      <c r="L896" s="132">
        <v>1</v>
      </c>
      <c r="M896" s="132">
        <v>0</v>
      </c>
      <c r="N896" s="138">
        <v>1</v>
      </c>
      <c r="O896" s="132">
        <v>1</v>
      </c>
      <c r="P896" s="132">
        <v>1</v>
      </c>
      <c r="Q896" s="132">
        <v>1</v>
      </c>
      <c r="CX896" s="126"/>
      <c r="CY896" s="126"/>
      <c r="CZ896" s="13"/>
      <c r="DA896" s="13"/>
      <c r="DB896" s="13"/>
      <c r="DC896" s="13"/>
      <c r="DD896" s="13"/>
    </row>
    <row r="897" spans="1:108" ht="14.25" thickBot="1">
      <c r="A897" s="127">
        <v>4709</v>
      </c>
      <c r="B897" s="127" t="s">
        <v>4491</v>
      </c>
      <c r="C897" s="127">
        <v>4709</v>
      </c>
      <c r="D897" s="128" t="s">
        <v>4346</v>
      </c>
      <c r="E897" s="128"/>
      <c r="F897" s="129" t="s">
        <v>80</v>
      </c>
      <c r="G897" s="133" t="s">
        <v>140</v>
      </c>
      <c r="H897" s="134" t="s">
        <v>3917</v>
      </c>
      <c r="I897" s="134" t="s">
        <v>1031</v>
      </c>
      <c r="J897" s="132">
        <v>1</v>
      </c>
      <c r="K897" s="132">
        <v>0</v>
      </c>
      <c r="L897" s="132">
        <v>1</v>
      </c>
      <c r="M897" s="132">
        <v>0</v>
      </c>
      <c r="N897" s="138">
        <v>1</v>
      </c>
      <c r="O897" s="132">
        <v>1</v>
      </c>
      <c r="P897" s="132">
        <v>1</v>
      </c>
      <c r="Q897" s="132">
        <v>1</v>
      </c>
      <c r="CX897" s="126"/>
      <c r="CY897" s="126"/>
      <c r="CZ897" s="13"/>
      <c r="DA897" s="13"/>
      <c r="DB897" s="13"/>
      <c r="DC897" s="13"/>
      <c r="DD897" s="13"/>
    </row>
    <row r="898" spans="1:108" ht="14.25" thickBot="1">
      <c r="A898" s="127">
        <v>4711</v>
      </c>
      <c r="B898" s="127" t="s">
        <v>1789</v>
      </c>
      <c r="C898" s="127">
        <v>4711</v>
      </c>
      <c r="D898" s="128" t="s">
        <v>4346</v>
      </c>
      <c r="E898" s="128"/>
      <c r="F898" s="129" t="s">
        <v>80</v>
      </c>
      <c r="G898" s="133" t="s">
        <v>140</v>
      </c>
      <c r="H898" s="134" t="s">
        <v>3918</v>
      </c>
      <c r="I898" s="134" t="s">
        <v>1032</v>
      </c>
      <c r="J898" s="132">
        <v>1</v>
      </c>
      <c r="K898" s="132">
        <v>0</v>
      </c>
      <c r="L898" s="132">
        <v>1</v>
      </c>
      <c r="M898" s="132">
        <v>0</v>
      </c>
      <c r="N898" s="138">
        <v>1</v>
      </c>
      <c r="O898" s="132">
        <v>1</v>
      </c>
      <c r="P898" s="132">
        <v>1</v>
      </c>
      <c r="Q898" s="132">
        <v>1</v>
      </c>
      <c r="CX898" s="126"/>
      <c r="CY898" s="126"/>
      <c r="CZ898" s="13"/>
      <c r="DA898" s="13"/>
      <c r="DB898" s="13"/>
      <c r="DC898" s="13"/>
      <c r="DD898" s="13"/>
    </row>
    <row r="899" spans="1:108" ht="14.25" thickBot="1">
      <c r="A899" s="127">
        <v>4721</v>
      </c>
      <c r="B899" s="127" t="s">
        <v>1863</v>
      </c>
      <c r="C899" s="127">
        <v>4721</v>
      </c>
      <c r="D899" s="128" t="s">
        <v>4346</v>
      </c>
      <c r="E899" s="128"/>
      <c r="F899" s="129" t="s">
        <v>80</v>
      </c>
      <c r="G899" s="133" t="s">
        <v>140</v>
      </c>
      <c r="H899" s="134" t="s">
        <v>3919</v>
      </c>
      <c r="I899" s="134" t="s">
        <v>1033</v>
      </c>
      <c r="J899" s="132">
        <v>1</v>
      </c>
      <c r="K899" s="132">
        <v>0</v>
      </c>
      <c r="L899" s="132">
        <v>1</v>
      </c>
      <c r="M899" s="132">
        <v>0</v>
      </c>
      <c r="N899" s="138">
        <v>1</v>
      </c>
      <c r="O899" s="132">
        <v>1</v>
      </c>
      <c r="P899" s="132">
        <v>1</v>
      </c>
      <c r="Q899" s="132">
        <v>1</v>
      </c>
      <c r="CX899" s="126"/>
      <c r="CY899" s="126"/>
      <c r="CZ899" s="13"/>
      <c r="DA899" s="13"/>
      <c r="DB899" s="13"/>
      <c r="DC899" s="13"/>
      <c r="DD899" s="13"/>
    </row>
    <row r="900" spans="1:108" ht="14.25" thickBot="1">
      <c r="A900" s="127">
        <v>4800</v>
      </c>
      <c r="B900" s="127" t="s">
        <v>4492</v>
      </c>
      <c r="C900" s="127">
        <v>4800</v>
      </c>
      <c r="D900" s="128" t="s">
        <v>4346</v>
      </c>
      <c r="E900" s="128"/>
      <c r="F900" s="129" t="s">
        <v>80</v>
      </c>
      <c r="G900" s="133" t="s">
        <v>141</v>
      </c>
      <c r="H900" s="134" t="s">
        <v>3920</v>
      </c>
      <c r="I900" s="134" t="s">
        <v>1034</v>
      </c>
      <c r="J900" s="132">
        <v>1</v>
      </c>
      <c r="K900" s="132">
        <v>0</v>
      </c>
      <c r="L900" s="132">
        <v>0</v>
      </c>
      <c r="M900" s="132">
        <v>0</v>
      </c>
      <c r="N900" s="132">
        <v>0</v>
      </c>
      <c r="O900" s="132">
        <v>1</v>
      </c>
      <c r="P900" s="132">
        <v>0</v>
      </c>
      <c r="Q900" s="132">
        <v>1</v>
      </c>
      <c r="CX900" s="126"/>
      <c r="CY900" s="126"/>
      <c r="CZ900" s="13"/>
      <c r="DA900" s="13"/>
      <c r="DB900" s="13"/>
      <c r="DC900" s="13"/>
      <c r="DD900" s="13"/>
    </row>
    <row r="901" spans="1:108" ht="14.25" thickBot="1">
      <c r="A901" s="127">
        <v>4809</v>
      </c>
      <c r="B901" s="127" t="s">
        <v>4493</v>
      </c>
      <c r="C901" s="127">
        <v>4809</v>
      </c>
      <c r="D901" s="128" t="s">
        <v>4346</v>
      </c>
      <c r="E901" s="128"/>
      <c r="F901" s="129" t="s">
        <v>80</v>
      </c>
      <c r="G901" s="133" t="s">
        <v>141</v>
      </c>
      <c r="H901" s="134" t="s">
        <v>3920</v>
      </c>
      <c r="I901" s="134" t="s">
        <v>1035</v>
      </c>
      <c r="J901" s="132">
        <v>1</v>
      </c>
      <c r="K901" s="132">
        <v>0</v>
      </c>
      <c r="L901" s="132">
        <v>0</v>
      </c>
      <c r="M901" s="132">
        <v>0</v>
      </c>
      <c r="N901" s="132">
        <v>0</v>
      </c>
      <c r="O901" s="132">
        <v>1</v>
      </c>
      <c r="P901" s="132">
        <v>0</v>
      </c>
      <c r="Q901" s="132">
        <v>1</v>
      </c>
      <c r="CX901" s="126"/>
      <c r="CY901" s="126"/>
      <c r="CZ901" s="13"/>
      <c r="DA901" s="13"/>
      <c r="DB901" s="13"/>
      <c r="DC901" s="13"/>
      <c r="DD901" s="13"/>
    </row>
    <row r="902" spans="1:108" ht="14.25" thickBot="1">
      <c r="A902" s="127">
        <v>4811</v>
      </c>
      <c r="B902" s="127" t="s">
        <v>1790</v>
      </c>
      <c r="C902" s="127">
        <v>4811</v>
      </c>
      <c r="D902" s="128" t="s">
        <v>4346</v>
      </c>
      <c r="E902" s="128"/>
      <c r="F902" s="129" t="s">
        <v>80</v>
      </c>
      <c r="G902" s="133" t="s">
        <v>141</v>
      </c>
      <c r="H902" s="134" t="s">
        <v>3921</v>
      </c>
      <c r="I902" s="134" t="s">
        <v>1036</v>
      </c>
      <c r="J902" s="132">
        <v>1</v>
      </c>
      <c r="K902" s="132">
        <v>0</v>
      </c>
      <c r="L902" s="132">
        <v>0</v>
      </c>
      <c r="M902" s="132">
        <v>0</v>
      </c>
      <c r="N902" s="132">
        <v>0</v>
      </c>
      <c r="O902" s="132">
        <v>1</v>
      </c>
      <c r="P902" s="132">
        <v>0</v>
      </c>
      <c r="Q902" s="132">
        <v>1</v>
      </c>
      <c r="CX902" s="126"/>
      <c r="CY902" s="126"/>
      <c r="CZ902" s="13"/>
      <c r="DA902" s="13"/>
      <c r="DB902" s="13"/>
      <c r="DC902" s="13"/>
      <c r="DD902" s="13"/>
    </row>
    <row r="903" spans="1:108" ht="14.25" thickBot="1">
      <c r="A903" s="127">
        <v>4821</v>
      </c>
      <c r="B903" s="127" t="s">
        <v>3280</v>
      </c>
      <c r="C903" s="127">
        <v>4821</v>
      </c>
      <c r="D903" s="128" t="s">
        <v>4346</v>
      </c>
      <c r="E903" s="128"/>
      <c r="F903" s="129" t="s">
        <v>80</v>
      </c>
      <c r="G903" s="133" t="s">
        <v>141</v>
      </c>
      <c r="H903" s="134" t="s">
        <v>3922</v>
      </c>
      <c r="I903" s="134" t="s">
        <v>1037</v>
      </c>
      <c r="J903" s="132">
        <v>1</v>
      </c>
      <c r="K903" s="132">
        <v>0</v>
      </c>
      <c r="L903" s="132">
        <v>0</v>
      </c>
      <c r="M903" s="132">
        <v>0</v>
      </c>
      <c r="N903" s="132">
        <v>0</v>
      </c>
      <c r="O903" s="132">
        <v>1</v>
      </c>
      <c r="P903" s="132">
        <v>0</v>
      </c>
      <c r="Q903" s="132">
        <v>1</v>
      </c>
      <c r="CX903" s="126"/>
      <c r="CY903" s="126"/>
      <c r="CZ903" s="13"/>
      <c r="DA903" s="13"/>
      <c r="DB903" s="13"/>
      <c r="DC903" s="13"/>
      <c r="DD903" s="13"/>
    </row>
    <row r="904" spans="1:108" ht="14.25" thickBot="1">
      <c r="A904" s="127">
        <v>4822</v>
      </c>
      <c r="B904" s="127" t="s">
        <v>2336</v>
      </c>
      <c r="C904" s="127">
        <v>4822</v>
      </c>
      <c r="D904" s="128" t="s">
        <v>4346</v>
      </c>
      <c r="E904" s="128"/>
      <c r="F904" s="129" t="s">
        <v>80</v>
      </c>
      <c r="G904" s="133" t="s">
        <v>141</v>
      </c>
      <c r="H904" s="134" t="s">
        <v>3922</v>
      </c>
      <c r="I904" s="134" t="s">
        <v>1038</v>
      </c>
      <c r="J904" s="132">
        <v>1</v>
      </c>
      <c r="K904" s="132">
        <v>0</v>
      </c>
      <c r="L904" s="132">
        <v>0</v>
      </c>
      <c r="M904" s="132">
        <v>0</v>
      </c>
      <c r="N904" s="132">
        <v>0</v>
      </c>
      <c r="O904" s="132">
        <v>1</v>
      </c>
      <c r="P904" s="132">
        <v>0</v>
      </c>
      <c r="Q904" s="132">
        <v>1</v>
      </c>
      <c r="CX904" s="126"/>
      <c r="CY904" s="126"/>
      <c r="CZ904" s="13"/>
      <c r="DA904" s="13"/>
      <c r="DB904" s="13"/>
      <c r="DC904" s="13"/>
      <c r="DD904" s="13"/>
    </row>
    <row r="905" spans="1:108" ht="14.25" thickBot="1">
      <c r="A905" s="127">
        <v>4831</v>
      </c>
      <c r="B905" s="127" t="s">
        <v>1929</v>
      </c>
      <c r="C905" s="127">
        <v>4831</v>
      </c>
      <c r="D905" s="128" t="s">
        <v>4346</v>
      </c>
      <c r="E905" s="128"/>
      <c r="F905" s="129" t="s">
        <v>80</v>
      </c>
      <c r="G905" s="133" t="s">
        <v>141</v>
      </c>
      <c r="H905" s="134" t="s">
        <v>3923</v>
      </c>
      <c r="I905" s="134" t="s">
        <v>1039</v>
      </c>
      <c r="J905" s="132">
        <v>1</v>
      </c>
      <c r="K905" s="132">
        <v>0</v>
      </c>
      <c r="L905" s="132">
        <v>0</v>
      </c>
      <c r="M905" s="132">
        <v>0</v>
      </c>
      <c r="N905" s="132">
        <v>0</v>
      </c>
      <c r="O905" s="132">
        <v>1</v>
      </c>
      <c r="P905" s="132">
        <v>0</v>
      </c>
      <c r="Q905" s="132">
        <v>1</v>
      </c>
      <c r="CX905" s="126"/>
      <c r="CY905" s="126"/>
      <c r="CZ905" s="13"/>
      <c r="DA905" s="13"/>
      <c r="DB905" s="13"/>
      <c r="DC905" s="13"/>
      <c r="DD905" s="13"/>
    </row>
    <row r="906" spans="1:108" ht="14.25" thickBot="1">
      <c r="A906" s="127">
        <v>4841</v>
      </c>
      <c r="B906" s="127" t="s">
        <v>3281</v>
      </c>
      <c r="C906" s="127">
        <v>4841</v>
      </c>
      <c r="D906" s="128" t="s">
        <v>3494</v>
      </c>
      <c r="E906" s="128"/>
      <c r="F906" s="129" t="s">
        <v>80</v>
      </c>
      <c r="G906" s="133" t="s">
        <v>141</v>
      </c>
      <c r="H906" s="134" t="s">
        <v>3924</v>
      </c>
      <c r="I906" s="134" t="s">
        <v>1040</v>
      </c>
      <c r="J906" s="132">
        <v>1</v>
      </c>
      <c r="K906" s="132">
        <v>0</v>
      </c>
      <c r="L906" s="132">
        <v>0</v>
      </c>
      <c r="M906" s="132">
        <v>0</v>
      </c>
      <c r="N906" s="132">
        <v>0</v>
      </c>
      <c r="O906" s="132">
        <v>1</v>
      </c>
      <c r="P906" s="132">
        <v>0</v>
      </c>
      <c r="Q906" s="132">
        <v>1</v>
      </c>
      <c r="CX906" s="126"/>
      <c r="CY906" s="126"/>
      <c r="CZ906" s="13"/>
      <c r="DA906" s="13"/>
      <c r="DB906" s="13"/>
      <c r="DC906" s="13"/>
      <c r="DD906" s="13"/>
    </row>
    <row r="907" spans="1:108" ht="14.25" thickBot="1">
      <c r="A907" s="127">
        <v>4842</v>
      </c>
      <c r="B907" s="127" t="s">
        <v>2337</v>
      </c>
      <c r="C907" s="127">
        <v>4842</v>
      </c>
      <c r="D907" s="128" t="s">
        <v>4346</v>
      </c>
      <c r="E907" s="128"/>
      <c r="F907" s="129" t="s">
        <v>80</v>
      </c>
      <c r="G907" s="133" t="s">
        <v>141</v>
      </c>
      <c r="H907" s="134" t="s">
        <v>3924</v>
      </c>
      <c r="I907" s="134" t="s">
        <v>1041</v>
      </c>
      <c r="J907" s="132">
        <v>1</v>
      </c>
      <c r="K907" s="132">
        <v>0</v>
      </c>
      <c r="L907" s="132">
        <v>0</v>
      </c>
      <c r="M907" s="132">
        <v>0</v>
      </c>
      <c r="N907" s="132">
        <v>0</v>
      </c>
      <c r="O907" s="132">
        <v>1</v>
      </c>
      <c r="P907" s="132">
        <v>0</v>
      </c>
      <c r="Q907" s="132">
        <v>1</v>
      </c>
      <c r="CX907" s="126"/>
      <c r="CY907" s="126"/>
      <c r="CZ907" s="13"/>
      <c r="DA907" s="13"/>
      <c r="DB907" s="13"/>
      <c r="DC907" s="13"/>
      <c r="DD907" s="13"/>
    </row>
    <row r="908" spans="1:108" ht="14.25" thickBot="1">
      <c r="A908" s="127">
        <v>4851</v>
      </c>
      <c r="B908" s="127" t="s">
        <v>3282</v>
      </c>
      <c r="C908" s="127">
        <v>4851</v>
      </c>
      <c r="D908" s="128" t="s">
        <v>4346</v>
      </c>
      <c r="E908" s="128"/>
      <c r="F908" s="129" t="s">
        <v>80</v>
      </c>
      <c r="G908" s="133" t="s">
        <v>141</v>
      </c>
      <c r="H908" s="134" t="s">
        <v>3925</v>
      </c>
      <c r="I908" s="134" t="s">
        <v>1042</v>
      </c>
      <c r="J908" s="132">
        <v>1</v>
      </c>
      <c r="K908" s="132">
        <v>0</v>
      </c>
      <c r="L908" s="132">
        <v>0</v>
      </c>
      <c r="M908" s="132">
        <v>0</v>
      </c>
      <c r="N908" s="132">
        <v>0</v>
      </c>
      <c r="O908" s="132">
        <v>1</v>
      </c>
      <c r="P908" s="132">
        <v>0</v>
      </c>
      <c r="Q908" s="132">
        <v>1</v>
      </c>
      <c r="CX908" s="126"/>
      <c r="CY908" s="126"/>
      <c r="CZ908" s="13"/>
      <c r="DA908" s="13"/>
      <c r="DB908" s="13"/>
      <c r="DC908" s="13"/>
      <c r="DD908" s="13"/>
    </row>
    <row r="909" spans="1:108" ht="14.25" thickBot="1">
      <c r="A909" s="127">
        <v>4852</v>
      </c>
      <c r="B909" s="127" t="s">
        <v>2338</v>
      </c>
      <c r="C909" s="127">
        <v>4852</v>
      </c>
      <c r="D909" s="128" t="s">
        <v>4346</v>
      </c>
      <c r="E909" s="128"/>
      <c r="F909" s="129" t="s">
        <v>80</v>
      </c>
      <c r="G909" s="133" t="s">
        <v>141</v>
      </c>
      <c r="H909" s="134" t="s">
        <v>3925</v>
      </c>
      <c r="I909" s="134" t="s">
        <v>1043</v>
      </c>
      <c r="J909" s="132">
        <v>1</v>
      </c>
      <c r="K909" s="132">
        <v>0</v>
      </c>
      <c r="L909" s="132">
        <v>0</v>
      </c>
      <c r="M909" s="132">
        <v>0</v>
      </c>
      <c r="N909" s="132">
        <v>0</v>
      </c>
      <c r="O909" s="132">
        <v>1</v>
      </c>
      <c r="P909" s="132">
        <v>0</v>
      </c>
      <c r="Q909" s="132">
        <v>1</v>
      </c>
      <c r="CX909" s="126"/>
      <c r="CY909" s="126"/>
      <c r="CZ909" s="13"/>
      <c r="DA909" s="13"/>
      <c r="DB909" s="13"/>
      <c r="DC909" s="13"/>
      <c r="DD909" s="13"/>
    </row>
    <row r="910" spans="1:108" ht="14.25" thickBot="1">
      <c r="A910" s="127">
        <v>4853</v>
      </c>
      <c r="B910" s="127" t="s">
        <v>2570</v>
      </c>
      <c r="C910" s="127">
        <v>4853</v>
      </c>
      <c r="D910" s="128" t="s">
        <v>4346</v>
      </c>
      <c r="E910" s="128"/>
      <c r="F910" s="129" t="s">
        <v>80</v>
      </c>
      <c r="G910" s="133" t="s">
        <v>141</v>
      </c>
      <c r="H910" s="134" t="s">
        <v>3925</v>
      </c>
      <c r="I910" s="134" t="s">
        <v>1044</v>
      </c>
      <c r="J910" s="132">
        <v>1</v>
      </c>
      <c r="K910" s="132">
        <v>0</v>
      </c>
      <c r="L910" s="132">
        <v>0</v>
      </c>
      <c r="M910" s="132">
        <v>0</v>
      </c>
      <c r="N910" s="132">
        <v>0</v>
      </c>
      <c r="O910" s="132">
        <v>1</v>
      </c>
      <c r="P910" s="132">
        <v>0</v>
      </c>
      <c r="Q910" s="132">
        <v>1</v>
      </c>
      <c r="CX910" s="126"/>
      <c r="CY910" s="126"/>
      <c r="CZ910" s="13"/>
      <c r="DA910" s="13"/>
      <c r="DB910" s="13"/>
      <c r="DC910" s="13"/>
      <c r="DD910" s="13"/>
    </row>
    <row r="911" spans="1:108" ht="14.25" thickBot="1">
      <c r="A911" s="127">
        <v>4854</v>
      </c>
      <c r="B911" s="127" t="s">
        <v>2714</v>
      </c>
      <c r="C911" s="127">
        <v>4854</v>
      </c>
      <c r="D911" s="128" t="s">
        <v>4346</v>
      </c>
      <c r="E911" s="128"/>
      <c r="F911" s="129" t="s">
        <v>80</v>
      </c>
      <c r="G911" s="133" t="s">
        <v>141</v>
      </c>
      <c r="H911" s="134" t="s">
        <v>3925</v>
      </c>
      <c r="I911" s="134" t="s">
        <v>1045</v>
      </c>
      <c r="J911" s="132">
        <v>1</v>
      </c>
      <c r="K911" s="132">
        <v>0</v>
      </c>
      <c r="L911" s="132">
        <v>0</v>
      </c>
      <c r="M911" s="132">
        <v>0</v>
      </c>
      <c r="N911" s="132">
        <v>0</v>
      </c>
      <c r="O911" s="132">
        <v>1</v>
      </c>
      <c r="P911" s="132">
        <v>0</v>
      </c>
      <c r="Q911" s="132">
        <v>1</v>
      </c>
      <c r="CX911" s="126"/>
      <c r="CY911" s="126"/>
      <c r="CZ911" s="13"/>
      <c r="DA911" s="13"/>
      <c r="DB911" s="13"/>
      <c r="DC911" s="13"/>
      <c r="DD911" s="13"/>
    </row>
    <row r="912" spans="1:108" ht="14.25" thickBot="1">
      <c r="A912" s="127">
        <v>4855</v>
      </c>
      <c r="B912" s="127" t="s">
        <v>2816</v>
      </c>
      <c r="C912" s="127">
        <v>4855</v>
      </c>
      <c r="D912" s="128" t="s">
        <v>4346</v>
      </c>
      <c r="E912" s="128"/>
      <c r="F912" s="129" t="s">
        <v>80</v>
      </c>
      <c r="G912" s="133" t="s">
        <v>141</v>
      </c>
      <c r="H912" s="134" t="s">
        <v>3925</v>
      </c>
      <c r="I912" s="134" t="s">
        <v>1046</v>
      </c>
      <c r="J912" s="132">
        <v>1</v>
      </c>
      <c r="K912" s="132">
        <v>0</v>
      </c>
      <c r="L912" s="132">
        <v>0</v>
      </c>
      <c r="M912" s="132">
        <v>0</v>
      </c>
      <c r="N912" s="132">
        <v>0</v>
      </c>
      <c r="O912" s="132">
        <v>1</v>
      </c>
      <c r="P912" s="132">
        <v>0</v>
      </c>
      <c r="Q912" s="132">
        <v>1</v>
      </c>
      <c r="CX912" s="126"/>
      <c r="CY912" s="126"/>
      <c r="CZ912" s="13"/>
      <c r="DA912" s="13"/>
      <c r="DB912" s="13"/>
      <c r="DC912" s="13"/>
      <c r="DD912" s="13"/>
    </row>
    <row r="913" spans="1:108" ht="14.25" thickBot="1">
      <c r="A913" s="127">
        <v>4856</v>
      </c>
      <c r="B913" s="127" t="s">
        <v>2875</v>
      </c>
      <c r="C913" s="127">
        <v>4856</v>
      </c>
      <c r="D913" s="128" t="s">
        <v>4346</v>
      </c>
      <c r="E913" s="128"/>
      <c r="F913" s="129" t="s">
        <v>80</v>
      </c>
      <c r="G913" s="133" t="s">
        <v>141</v>
      </c>
      <c r="H913" s="134" t="s">
        <v>3925</v>
      </c>
      <c r="I913" s="134" t="s">
        <v>1047</v>
      </c>
      <c r="J913" s="132">
        <v>1</v>
      </c>
      <c r="K913" s="132">
        <v>0</v>
      </c>
      <c r="L913" s="132">
        <v>0</v>
      </c>
      <c r="M913" s="132">
        <v>0</v>
      </c>
      <c r="N913" s="132">
        <v>0</v>
      </c>
      <c r="O913" s="132">
        <v>1</v>
      </c>
      <c r="P913" s="132">
        <v>0</v>
      </c>
      <c r="Q913" s="132">
        <v>1</v>
      </c>
      <c r="CX913" s="126"/>
      <c r="CY913" s="126"/>
      <c r="CZ913" s="13"/>
      <c r="DA913" s="13"/>
      <c r="DB913" s="13"/>
      <c r="DC913" s="13"/>
      <c r="DD913" s="13"/>
    </row>
    <row r="914" spans="1:108" ht="14.25" thickBot="1">
      <c r="A914" s="127">
        <v>4891</v>
      </c>
      <c r="B914" s="127" t="s">
        <v>3283</v>
      </c>
      <c r="C914" s="127">
        <v>4891</v>
      </c>
      <c r="D914" s="128" t="s">
        <v>4346</v>
      </c>
      <c r="E914" s="128"/>
      <c r="F914" s="129" t="s">
        <v>80</v>
      </c>
      <c r="G914" s="133" t="s">
        <v>141</v>
      </c>
      <c r="H914" s="134" t="s">
        <v>3926</v>
      </c>
      <c r="I914" s="134" t="s">
        <v>1048</v>
      </c>
      <c r="J914" s="132">
        <v>1</v>
      </c>
      <c r="K914" s="132">
        <v>0</v>
      </c>
      <c r="L914" s="132">
        <v>0</v>
      </c>
      <c r="M914" s="132">
        <v>0</v>
      </c>
      <c r="N914" s="132">
        <v>0</v>
      </c>
      <c r="O914" s="132">
        <v>1</v>
      </c>
      <c r="P914" s="132">
        <v>0</v>
      </c>
      <c r="Q914" s="132">
        <v>1</v>
      </c>
      <c r="CX914" s="126"/>
      <c r="CY914" s="126"/>
      <c r="CZ914" s="13"/>
      <c r="DA914" s="13"/>
      <c r="DB914" s="13"/>
      <c r="DC914" s="13"/>
      <c r="DD914" s="13"/>
    </row>
    <row r="915" spans="1:108" ht="14.25" thickBot="1">
      <c r="A915" s="127">
        <v>4899</v>
      </c>
      <c r="B915" s="127" t="s">
        <v>2339</v>
      </c>
      <c r="C915" s="127">
        <v>4899</v>
      </c>
      <c r="D915" s="128" t="s">
        <v>4346</v>
      </c>
      <c r="E915" s="128"/>
      <c r="F915" s="129" t="s">
        <v>80</v>
      </c>
      <c r="G915" s="133" t="s">
        <v>141</v>
      </c>
      <c r="H915" s="134" t="s">
        <v>3926</v>
      </c>
      <c r="I915" s="134" t="s">
        <v>1049</v>
      </c>
      <c r="J915" s="132">
        <v>1</v>
      </c>
      <c r="K915" s="132">
        <v>0</v>
      </c>
      <c r="L915" s="132">
        <v>0</v>
      </c>
      <c r="M915" s="132">
        <v>0</v>
      </c>
      <c r="N915" s="132">
        <v>0</v>
      </c>
      <c r="O915" s="132">
        <v>1</v>
      </c>
      <c r="P915" s="132">
        <v>0</v>
      </c>
      <c r="Q915" s="132">
        <v>1</v>
      </c>
      <c r="CX915" s="126"/>
      <c r="CY915" s="126"/>
      <c r="CZ915" s="13"/>
      <c r="DA915" s="13"/>
      <c r="DB915" s="13"/>
      <c r="DC915" s="13"/>
      <c r="DD915" s="13"/>
    </row>
    <row r="916" spans="1:108" ht="14.25" thickBot="1">
      <c r="A916" s="127">
        <v>4901</v>
      </c>
      <c r="B916" s="127" t="s">
        <v>4569</v>
      </c>
      <c r="C916" s="127">
        <v>4901</v>
      </c>
      <c r="D916" s="128" t="s">
        <v>4346</v>
      </c>
      <c r="E916" s="128"/>
      <c r="F916" s="129" t="s">
        <v>80</v>
      </c>
      <c r="G916" s="133" t="s">
        <v>142</v>
      </c>
      <c r="H916" s="134" t="s">
        <v>3927</v>
      </c>
      <c r="I916" s="134" t="s">
        <v>1050</v>
      </c>
      <c r="J916" s="132">
        <v>1</v>
      </c>
      <c r="K916" s="132">
        <v>1</v>
      </c>
      <c r="L916" s="132">
        <v>1</v>
      </c>
      <c r="M916" s="132">
        <v>1</v>
      </c>
      <c r="N916" s="132">
        <v>1</v>
      </c>
      <c r="O916" s="132">
        <v>1</v>
      </c>
      <c r="P916" s="132">
        <v>1</v>
      </c>
      <c r="Q916" s="132">
        <v>1</v>
      </c>
      <c r="CX916" s="126"/>
      <c r="CY916" s="126"/>
      <c r="CZ916" s="13"/>
      <c r="DA916" s="13"/>
      <c r="DB916" s="13"/>
      <c r="DC916" s="13"/>
      <c r="DD916" s="13"/>
    </row>
    <row r="917" spans="1:108" ht="14.25" thickBot="1">
      <c r="A917" s="127">
        <v>4911</v>
      </c>
      <c r="B917" s="127" t="s">
        <v>1722</v>
      </c>
      <c r="C917" s="127">
        <v>4911</v>
      </c>
      <c r="D917" s="128" t="s">
        <v>4346</v>
      </c>
      <c r="E917" s="128"/>
      <c r="F917" s="129" t="s">
        <v>80</v>
      </c>
      <c r="G917" s="133" t="s">
        <v>142</v>
      </c>
      <c r="H917" s="134" t="s">
        <v>3928</v>
      </c>
      <c r="I917" s="134" t="s">
        <v>1051</v>
      </c>
      <c r="J917" s="132">
        <v>1</v>
      </c>
      <c r="K917" s="132">
        <v>1</v>
      </c>
      <c r="L917" s="132">
        <v>1</v>
      </c>
      <c r="M917" s="132">
        <v>1</v>
      </c>
      <c r="N917" s="132">
        <v>1</v>
      </c>
      <c r="O917" s="132">
        <v>1</v>
      </c>
      <c r="P917" s="132">
        <v>1</v>
      </c>
      <c r="Q917" s="132">
        <v>1</v>
      </c>
      <c r="CX917" s="126"/>
      <c r="CY917" s="126"/>
      <c r="CZ917" s="13"/>
      <c r="DA917" s="13"/>
      <c r="DB917" s="13"/>
      <c r="DC917" s="13"/>
      <c r="DD917" s="13"/>
    </row>
    <row r="918" spans="1:108" ht="14.25" thickBot="1">
      <c r="A918" s="127">
        <v>5000</v>
      </c>
      <c r="B918" s="127" t="s">
        <v>4494</v>
      </c>
      <c r="C918" s="127">
        <v>5000</v>
      </c>
      <c r="D918" s="128" t="s">
        <v>3494</v>
      </c>
      <c r="E918" s="128" t="s">
        <v>3408</v>
      </c>
      <c r="F918" s="129" t="s">
        <v>81</v>
      </c>
      <c r="G918" s="133" t="s">
        <v>143</v>
      </c>
      <c r="H918" s="134" t="s">
        <v>3929</v>
      </c>
      <c r="I918" s="134" t="s">
        <v>1052</v>
      </c>
      <c r="J918" s="132">
        <v>1</v>
      </c>
      <c r="K918" s="132">
        <v>0</v>
      </c>
      <c r="L918" s="132">
        <v>0</v>
      </c>
      <c r="M918" s="132">
        <v>0</v>
      </c>
      <c r="N918" s="132">
        <v>0</v>
      </c>
      <c r="O918" s="132">
        <v>1</v>
      </c>
      <c r="P918" s="132">
        <v>0</v>
      </c>
      <c r="Q918" s="132">
        <v>1</v>
      </c>
      <c r="CX918" s="126"/>
      <c r="CY918" s="126"/>
      <c r="CZ918" s="13"/>
      <c r="DA918" s="13"/>
      <c r="DB918" s="13"/>
      <c r="DC918" s="13"/>
      <c r="DD918" s="13"/>
    </row>
    <row r="919" spans="1:108" ht="14.25" thickBot="1">
      <c r="A919" s="127">
        <v>5008</v>
      </c>
      <c r="B919" s="127" t="s">
        <v>4570</v>
      </c>
      <c r="C919" s="127">
        <v>5008</v>
      </c>
      <c r="D919" s="128" t="s">
        <v>3494</v>
      </c>
      <c r="E919" s="128" t="s">
        <v>3408</v>
      </c>
      <c r="F919" s="129" t="s">
        <v>81</v>
      </c>
      <c r="G919" s="133" t="s">
        <v>143</v>
      </c>
      <c r="H919" s="134" t="s">
        <v>3929</v>
      </c>
      <c r="I919" s="134" t="s">
        <v>1053</v>
      </c>
      <c r="J919" s="132">
        <v>1</v>
      </c>
      <c r="K919" s="132">
        <v>0</v>
      </c>
      <c r="L919" s="132">
        <v>0</v>
      </c>
      <c r="M919" s="132">
        <v>0</v>
      </c>
      <c r="N919" s="132">
        <v>0</v>
      </c>
      <c r="O919" s="132">
        <v>1</v>
      </c>
      <c r="P919" s="132">
        <v>0</v>
      </c>
      <c r="Q919" s="132">
        <v>1</v>
      </c>
      <c r="CX919" s="126"/>
      <c r="CY919" s="126"/>
      <c r="CZ919" s="13"/>
      <c r="DA919" s="13"/>
      <c r="DB919" s="13"/>
      <c r="DC919" s="13"/>
      <c r="DD919" s="13"/>
    </row>
    <row r="920" spans="1:108" ht="14.25" thickBot="1">
      <c r="A920" s="127">
        <v>5009</v>
      </c>
      <c r="B920" s="127" t="s">
        <v>4495</v>
      </c>
      <c r="C920" s="127">
        <v>5009</v>
      </c>
      <c r="D920" s="128" t="s">
        <v>3494</v>
      </c>
      <c r="E920" s="128" t="s">
        <v>3408</v>
      </c>
      <c r="F920" s="129" t="s">
        <v>81</v>
      </c>
      <c r="G920" s="133" t="s">
        <v>143</v>
      </c>
      <c r="H920" s="134" t="s">
        <v>3929</v>
      </c>
      <c r="I920" s="134" t="s">
        <v>1054</v>
      </c>
      <c r="J920" s="132">
        <v>1</v>
      </c>
      <c r="K920" s="132">
        <v>0</v>
      </c>
      <c r="L920" s="132">
        <v>0</v>
      </c>
      <c r="M920" s="132">
        <v>0</v>
      </c>
      <c r="N920" s="132">
        <v>0</v>
      </c>
      <c r="O920" s="132">
        <v>1</v>
      </c>
      <c r="P920" s="132">
        <v>0</v>
      </c>
      <c r="Q920" s="132">
        <v>1</v>
      </c>
      <c r="CX920" s="126"/>
      <c r="CY920" s="126"/>
      <c r="CZ920" s="13"/>
      <c r="DA920" s="13"/>
      <c r="DB920" s="13"/>
      <c r="DC920" s="13"/>
      <c r="DD920" s="13"/>
    </row>
    <row r="921" spans="1:108" ht="14.25" thickBot="1">
      <c r="A921" s="127">
        <v>5011</v>
      </c>
      <c r="B921" s="127" t="s">
        <v>3284</v>
      </c>
      <c r="C921" s="127">
        <v>5011</v>
      </c>
      <c r="D921" s="128" t="s">
        <v>3494</v>
      </c>
      <c r="E921" s="128" t="s">
        <v>3408</v>
      </c>
      <c r="F921" s="129" t="s">
        <v>81</v>
      </c>
      <c r="G921" s="130" t="s">
        <v>143</v>
      </c>
      <c r="H921" s="131" t="s">
        <v>3930</v>
      </c>
      <c r="I921" s="131" t="s">
        <v>1055</v>
      </c>
      <c r="J921" s="132">
        <v>1</v>
      </c>
      <c r="K921" s="132">
        <v>0</v>
      </c>
      <c r="L921" s="132">
        <v>0</v>
      </c>
      <c r="M921" s="138">
        <v>0</v>
      </c>
      <c r="N921" s="132">
        <v>0</v>
      </c>
      <c r="O921" s="132">
        <v>1</v>
      </c>
      <c r="P921" s="132">
        <v>0</v>
      </c>
      <c r="Q921" s="132">
        <v>1</v>
      </c>
      <c r="CX921" s="126"/>
      <c r="CY921" s="126"/>
      <c r="CZ921" s="13"/>
      <c r="DA921" s="13"/>
      <c r="DB921" s="13"/>
      <c r="DC921" s="13"/>
      <c r="DD921" s="13"/>
    </row>
    <row r="922" spans="1:108" ht="14.25" thickBot="1">
      <c r="A922" s="127">
        <v>5019</v>
      </c>
      <c r="B922" s="127" t="s">
        <v>2340</v>
      </c>
      <c r="C922" s="127">
        <v>5019</v>
      </c>
      <c r="D922" s="128" t="s">
        <v>3494</v>
      </c>
      <c r="E922" s="128" t="s">
        <v>3408</v>
      </c>
      <c r="F922" s="129" t="s">
        <v>81</v>
      </c>
      <c r="G922" s="133" t="s">
        <v>143</v>
      </c>
      <c r="H922" s="134" t="s">
        <v>3930</v>
      </c>
      <c r="I922" s="134" t="s">
        <v>1056</v>
      </c>
      <c r="J922" s="132">
        <v>1</v>
      </c>
      <c r="K922" s="132">
        <v>0</v>
      </c>
      <c r="L922" s="132">
        <v>0</v>
      </c>
      <c r="M922" s="138">
        <v>0</v>
      </c>
      <c r="N922" s="132">
        <v>0</v>
      </c>
      <c r="O922" s="132">
        <v>1</v>
      </c>
      <c r="P922" s="132">
        <v>0</v>
      </c>
      <c r="Q922" s="132">
        <v>1</v>
      </c>
      <c r="CX922" s="126"/>
      <c r="CY922" s="126"/>
      <c r="CZ922" s="13"/>
      <c r="DA922" s="13"/>
      <c r="DB922" s="13"/>
      <c r="DC922" s="13"/>
      <c r="DD922" s="13"/>
    </row>
    <row r="923" spans="1:108" ht="14.25" thickBot="1">
      <c r="A923" s="127">
        <v>5100</v>
      </c>
      <c r="B923" s="127" t="s">
        <v>4496</v>
      </c>
      <c r="C923" s="127">
        <v>5100</v>
      </c>
      <c r="D923" s="128" t="s">
        <v>3494</v>
      </c>
      <c r="E923" s="128" t="s">
        <v>3408</v>
      </c>
      <c r="F923" s="129" t="s">
        <v>81</v>
      </c>
      <c r="G923" s="133" t="s">
        <v>144</v>
      </c>
      <c r="H923" s="134" t="s">
        <v>3931</v>
      </c>
      <c r="I923" s="134" t="s">
        <v>1057</v>
      </c>
      <c r="J923" s="132">
        <v>1</v>
      </c>
      <c r="K923" s="132">
        <v>0</v>
      </c>
      <c r="L923" s="132">
        <v>0</v>
      </c>
      <c r="M923" s="138">
        <v>1</v>
      </c>
      <c r="N923" s="132">
        <v>0</v>
      </c>
      <c r="O923" s="132">
        <v>1</v>
      </c>
      <c r="P923" s="132">
        <v>0</v>
      </c>
      <c r="Q923" s="132">
        <v>1</v>
      </c>
      <c r="CX923" s="126"/>
      <c r="CY923" s="126"/>
      <c r="CZ923" s="13"/>
      <c r="DA923" s="13"/>
      <c r="DB923" s="13"/>
      <c r="DC923" s="13"/>
      <c r="DD923" s="13"/>
    </row>
    <row r="924" spans="1:108" ht="14.25" thickBot="1">
      <c r="A924" s="127">
        <v>5108</v>
      </c>
      <c r="B924" s="127" t="s">
        <v>4571</v>
      </c>
      <c r="C924" s="127">
        <v>5108</v>
      </c>
      <c r="D924" s="128" t="s">
        <v>3494</v>
      </c>
      <c r="E924" s="128" t="s">
        <v>3408</v>
      </c>
      <c r="F924" s="129" t="s">
        <v>81</v>
      </c>
      <c r="G924" s="133" t="s">
        <v>144</v>
      </c>
      <c r="H924" s="134" t="s">
        <v>3931</v>
      </c>
      <c r="I924" s="134" t="s">
        <v>1058</v>
      </c>
      <c r="J924" s="132">
        <v>1</v>
      </c>
      <c r="K924" s="132">
        <v>0</v>
      </c>
      <c r="L924" s="132">
        <v>0</v>
      </c>
      <c r="M924" s="138">
        <v>1</v>
      </c>
      <c r="N924" s="132">
        <v>0</v>
      </c>
      <c r="O924" s="132">
        <v>1</v>
      </c>
      <c r="P924" s="132">
        <v>0</v>
      </c>
      <c r="Q924" s="132">
        <v>1</v>
      </c>
      <c r="CX924" s="126"/>
      <c r="CY924" s="126"/>
      <c r="CZ924" s="13"/>
      <c r="DA924" s="13"/>
      <c r="DB924" s="13"/>
      <c r="DC924" s="13"/>
      <c r="DD924" s="13"/>
    </row>
    <row r="925" spans="1:108" ht="14.25" thickBot="1">
      <c r="A925" s="127">
        <v>5109</v>
      </c>
      <c r="B925" s="127" t="s">
        <v>4497</v>
      </c>
      <c r="C925" s="127">
        <v>5109</v>
      </c>
      <c r="D925" s="128" t="s">
        <v>3494</v>
      </c>
      <c r="E925" s="128" t="s">
        <v>3408</v>
      </c>
      <c r="F925" s="129" t="s">
        <v>81</v>
      </c>
      <c r="G925" s="133" t="s">
        <v>144</v>
      </c>
      <c r="H925" s="134" t="s">
        <v>3931</v>
      </c>
      <c r="I925" s="134" t="s">
        <v>1059</v>
      </c>
      <c r="J925" s="132">
        <v>1</v>
      </c>
      <c r="K925" s="132">
        <v>0</v>
      </c>
      <c r="L925" s="132">
        <v>0</v>
      </c>
      <c r="M925" s="138">
        <v>1</v>
      </c>
      <c r="N925" s="132">
        <v>0</v>
      </c>
      <c r="O925" s="132">
        <v>1</v>
      </c>
      <c r="P925" s="132">
        <v>0</v>
      </c>
      <c r="Q925" s="132">
        <v>1</v>
      </c>
      <c r="CX925" s="126"/>
      <c r="CY925" s="126"/>
      <c r="CZ925" s="13"/>
      <c r="DA925" s="13"/>
      <c r="DB925" s="13"/>
      <c r="DC925" s="13"/>
      <c r="DD925" s="13"/>
    </row>
    <row r="926" spans="1:108" ht="14.25" thickBot="1">
      <c r="A926" s="127">
        <v>5111</v>
      </c>
      <c r="B926" s="127" t="s">
        <v>3285</v>
      </c>
      <c r="C926" s="127">
        <v>5111</v>
      </c>
      <c r="D926" s="128" t="s">
        <v>3494</v>
      </c>
      <c r="E926" s="128" t="s">
        <v>3408</v>
      </c>
      <c r="F926" s="129" t="s">
        <v>81</v>
      </c>
      <c r="G926" s="133" t="s">
        <v>144</v>
      </c>
      <c r="H926" s="134" t="s">
        <v>3932</v>
      </c>
      <c r="I926" s="134" t="s">
        <v>1060</v>
      </c>
      <c r="J926" s="132">
        <v>1</v>
      </c>
      <c r="K926" s="132">
        <v>0</v>
      </c>
      <c r="L926" s="132">
        <v>0</v>
      </c>
      <c r="M926" s="138">
        <v>1</v>
      </c>
      <c r="N926" s="132">
        <v>0</v>
      </c>
      <c r="O926" s="132">
        <v>1</v>
      </c>
      <c r="P926" s="132">
        <v>0</v>
      </c>
      <c r="Q926" s="132">
        <v>1</v>
      </c>
      <c r="CX926" s="126"/>
      <c r="CY926" s="126"/>
      <c r="CZ926" s="13"/>
      <c r="DA926" s="13"/>
      <c r="DB926" s="13"/>
      <c r="DC926" s="13"/>
      <c r="DD926" s="13"/>
    </row>
    <row r="927" spans="1:108" ht="14.25" thickBot="1">
      <c r="A927" s="127">
        <v>5112</v>
      </c>
      <c r="B927" s="127" t="s">
        <v>2341</v>
      </c>
      <c r="C927" s="127">
        <v>5112</v>
      </c>
      <c r="D927" s="128" t="s">
        <v>3494</v>
      </c>
      <c r="E927" s="128" t="s">
        <v>3408</v>
      </c>
      <c r="F927" s="129" t="s">
        <v>81</v>
      </c>
      <c r="G927" s="133" t="s">
        <v>144</v>
      </c>
      <c r="H927" s="134" t="s">
        <v>3932</v>
      </c>
      <c r="I927" s="134" t="s">
        <v>1061</v>
      </c>
      <c r="J927" s="132">
        <v>1</v>
      </c>
      <c r="K927" s="132">
        <v>0</v>
      </c>
      <c r="L927" s="132">
        <v>0</v>
      </c>
      <c r="M927" s="138">
        <v>1</v>
      </c>
      <c r="N927" s="132">
        <v>0</v>
      </c>
      <c r="O927" s="132">
        <v>1</v>
      </c>
      <c r="P927" s="132">
        <v>0</v>
      </c>
      <c r="Q927" s="132">
        <v>1</v>
      </c>
      <c r="CX927" s="126"/>
      <c r="CY927" s="126"/>
      <c r="CZ927" s="13"/>
      <c r="DA927" s="13"/>
      <c r="DB927" s="13"/>
      <c r="DC927" s="13"/>
      <c r="DD927" s="13"/>
    </row>
    <row r="928" spans="1:108" ht="14.25" thickBot="1">
      <c r="A928" s="127">
        <v>5113</v>
      </c>
      <c r="B928" s="127" t="s">
        <v>2571</v>
      </c>
      <c r="C928" s="127">
        <v>5113</v>
      </c>
      <c r="D928" s="128" t="s">
        <v>3494</v>
      </c>
      <c r="E928" s="128" t="s">
        <v>3408</v>
      </c>
      <c r="F928" s="129" t="s">
        <v>81</v>
      </c>
      <c r="G928" s="133" t="s">
        <v>144</v>
      </c>
      <c r="H928" s="134" t="s">
        <v>3932</v>
      </c>
      <c r="I928" s="134" t="s">
        <v>1062</v>
      </c>
      <c r="J928" s="132">
        <v>1</v>
      </c>
      <c r="K928" s="132">
        <v>0</v>
      </c>
      <c r="L928" s="132">
        <v>0</v>
      </c>
      <c r="M928" s="138">
        <v>1</v>
      </c>
      <c r="N928" s="132">
        <v>0</v>
      </c>
      <c r="O928" s="132">
        <v>1</v>
      </c>
      <c r="P928" s="132">
        <v>0</v>
      </c>
      <c r="Q928" s="132">
        <v>1</v>
      </c>
      <c r="CX928" s="126"/>
      <c r="CY928" s="126"/>
      <c r="CZ928" s="13"/>
      <c r="DA928" s="13"/>
      <c r="DB928" s="13"/>
      <c r="DC928" s="13"/>
      <c r="DD928" s="13"/>
    </row>
    <row r="929" spans="1:108" ht="14.25" thickBot="1">
      <c r="A929" s="127">
        <v>5121</v>
      </c>
      <c r="B929" s="127" t="s">
        <v>3286</v>
      </c>
      <c r="C929" s="127">
        <v>5121</v>
      </c>
      <c r="D929" s="128" t="s">
        <v>3494</v>
      </c>
      <c r="E929" s="128" t="s">
        <v>3408</v>
      </c>
      <c r="F929" s="129" t="s">
        <v>81</v>
      </c>
      <c r="G929" s="133" t="s">
        <v>144</v>
      </c>
      <c r="H929" s="134" t="s">
        <v>3933</v>
      </c>
      <c r="I929" s="134" t="s">
        <v>1063</v>
      </c>
      <c r="J929" s="132">
        <v>1</v>
      </c>
      <c r="K929" s="132">
        <v>0</v>
      </c>
      <c r="L929" s="132">
        <v>0</v>
      </c>
      <c r="M929" s="138">
        <v>1</v>
      </c>
      <c r="N929" s="132">
        <v>0</v>
      </c>
      <c r="O929" s="132">
        <v>1</v>
      </c>
      <c r="P929" s="132">
        <v>0</v>
      </c>
      <c r="Q929" s="132">
        <v>1</v>
      </c>
      <c r="CX929" s="126"/>
      <c r="CY929" s="126"/>
      <c r="CZ929" s="13"/>
      <c r="DA929" s="13"/>
      <c r="DB929" s="13"/>
      <c r="DC929" s="13"/>
      <c r="DD929" s="13"/>
    </row>
    <row r="930" spans="1:108" ht="14.25" thickBot="1">
      <c r="A930" s="127">
        <v>5122</v>
      </c>
      <c r="B930" s="127" t="s">
        <v>2342</v>
      </c>
      <c r="C930" s="127">
        <v>5122</v>
      </c>
      <c r="D930" s="128" t="s">
        <v>3494</v>
      </c>
      <c r="E930" s="128" t="s">
        <v>3408</v>
      </c>
      <c r="F930" s="129" t="s">
        <v>81</v>
      </c>
      <c r="G930" s="133" t="s">
        <v>144</v>
      </c>
      <c r="H930" s="134" t="s">
        <v>3933</v>
      </c>
      <c r="I930" s="134" t="s">
        <v>1064</v>
      </c>
      <c r="J930" s="132">
        <v>1</v>
      </c>
      <c r="K930" s="132">
        <v>0</v>
      </c>
      <c r="L930" s="132">
        <v>0</v>
      </c>
      <c r="M930" s="138">
        <v>1</v>
      </c>
      <c r="N930" s="132">
        <v>0</v>
      </c>
      <c r="O930" s="132">
        <v>1</v>
      </c>
      <c r="P930" s="132">
        <v>0</v>
      </c>
      <c r="Q930" s="132">
        <v>1</v>
      </c>
      <c r="CX930" s="126"/>
      <c r="CY930" s="126"/>
      <c r="CZ930" s="13"/>
      <c r="DA930" s="13"/>
      <c r="DB930" s="13"/>
      <c r="DC930" s="13"/>
      <c r="DD930" s="13"/>
    </row>
    <row r="931" spans="1:108" ht="14.25" thickBot="1">
      <c r="A931" s="127">
        <v>5123</v>
      </c>
      <c r="B931" s="127" t="s">
        <v>2572</v>
      </c>
      <c r="C931" s="127">
        <v>5123</v>
      </c>
      <c r="D931" s="128" t="s">
        <v>3494</v>
      </c>
      <c r="E931" s="128" t="s">
        <v>3408</v>
      </c>
      <c r="F931" s="129" t="s">
        <v>81</v>
      </c>
      <c r="G931" s="133" t="s">
        <v>144</v>
      </c>
      <c r="H931" s="134" t="s">
        <v>3933</v>
      </c>
      <c r="I931" s="134" t="s">
        <v>1065</v>
      </c>
      <c r="J931" s="132">
        <v>1</v>
      </c>
      <c r="K931" s="132">
        <v>0</v>
      </c>
      <c r="L931" s="132">
        <v>0</v>
      </c>
      <c r="M931" s="138">
        <v>1</v>
      </c>
      <c r="N931" s="132">
        <v>0</v>
      </c>
      <c r="O931" s="132">
        <v>1</v>
      </c>
      <c r="P931" s="132">
        <v>0</v>
      </c>
      <c r="Q931" s="132">
        <v>1</v>
      </c>
      <c r="CX931" s="126"/>
      <c r="CY931" s="126"/>
      <c r="CZ931" s="13"/>
      <c r="DA931" s="13"/>
      <c r="DB931" s="13"/>
      <c r="DC931" s="13"/>
      <c r="DD931" s="13"/>
    </row>
    <row r="932" spans="1:108" ht="14.25" thickBot="1">
      <c r="A932" s="127">
        <v>5129</v>
      </c>
      <c r="B932" s="127" t="s">
        <v>2715</v>
      </c>
      <c r="C932" s="127">
        <v>5129</v>
      </c>
      <c r="D932" s="128" t="s">
        <v>3494</v>
      </c>
      <c r="E932" s="128" t="s">
        <v>3408</v>
      </c>
      <c r="F932" s="129" t="s">
        <v>81</v>
      </c>
      <c r="G932" s="133" t="s">
        <v>144</v>
      </c>
      <c r="H932" s="134" t="s">
        <v>3933</v>
      </c>
      <c r="I932" s="134" t="s">
        <v>1066</v>
      </c>
      <c r="J932" s="132">
        <v>1</v>
      </c>
      <c r="K932" s="132">
        <v>0</v>
      </c>
      <c r="L932" s="132">
        <v>0</v>
      </c>
      <c r="M932" s="138">
        <v>1</v>
      </c>
      <c r="N932" s="132">
        <v>0</v>
      </c>
      <c r="O932" s="132">
        <v>1</v>
      </c>
      <c r="P932" s="132">
        <v>0</v>
      </c>
      <c r="Q932" s="132">
        <v>1</v>
      </c>
      <c r="CX932" s="126"/>
      <c r="CY932" s="126"/>
      <c r="CZ932" s="13"/>
      <c r="DA932" s="13"/>
      <c r="DB932" s="13"/>
      <c r="DC932" s="13"/>
      <c r="DD932" s="13"/>
    </row>
    <row r="933" spans="1:108" ht="14.25" thickBot="1">
      <c r="A933" s="127">
        <v>5131</v>
      </c>
      <c r="B933" s="127" t="s">
        <v>3287</v>
      </c>
      <c r="C933" s="127">
        <v>5131</v>
      </c>
      <c r="D933" s="128" t="s">
        <v>3494</v>
      </c>
      <c r="E933" s="128" t="s">
        <v>3408</v>
      </c>
      <c r="F933" s="129" t="s">
        <v>81</v>
      </c>
      <c r="G933" s="133" t="s">
        <v>144</v>
      </c>
      <c r="H933" s="134" t="s">
        <v>3934</v>
      </c>
      <c r="I933" s="134" t="s">
        <v>1067</v>
      </c>
      <c r="J933" s="132">
        <v>1</v>
      </c>
      <c r="K933" s="132">
        <v>0</v>
      </c>
      <c r="L933" s="132">
        <v>0</v>
      </c>
      <c r="M933" s="138">
        <v>1</v>
      </c>
      <c r="N933" s="132">
        <v>0</v>
      </c>
      <c r="O933" s="132">
        <v>1</v>
      </c>
      <c r="P933" s="132">
        <v>0</v>
      </c>
      <c r="Q933" s="132">
        <v>1</v>
      </c>
      <c r="CX933" s="126"/>
      <c r="CY933" s="126"/>
      <c r="CZ933" s="13"/>
      <c r="DA933" s="13"/>
      <c r="DB933" s="13"/>
      <c r="DC933" s="13"/>
      <c r="DD933" s="13"/>
    </row>
    <row r="934" spans="1:108" ht="14.25" thickBot="1">
      <c r="A934" s="127">
        <v>5132</v>
      </c>
      <c r="B934" s="127" t="s">
        <v>2343</v>
      </c>
      <c r="C934" s="127">
        <v>5132</v>
      </c>
      <c r="D934" s="128" t="s">
        <v>3494</v>
      </c>
      <c r="E934" s="128" t="s">
        <v>3408</v>
      </c>
      <c r="F934" s="129" t="s">
        <v>81</v>
      </c>
      <c r="G934" s="133" t="s">
        <v>144</v>
      </c>
      <c r="H934" s="134" t="s">
        <v>3934</v>
      </c>
      <c r="I934" s="134" t="s">
        <v>1068</v>
      </c>
      <c r="J934" s="132">
        <v>1</v>
      </c>
      <c r="K934" s="132">
        <v>0</v>
      </c>
      <c r="L934" s="132">
        <v>0</v>
      </c>
      <c r="M934" s="138">
        <v>1</v>
      </c>
      <c r="N934" s="132">
        <v>0</v>
      </c>
      <c r="O934" s="132">
        <v>1</v>
      </c>
      <c r="P934" s="132">
        <v>0</v>
      </c>
      <c r="Q934" s="132">
        <v>1</v>
      </c>
      <c r="CX934" s="126"/>
      <c r="CY934" s="126"/>
      <c r="CZ934" s="13"/>
      <c r="DA934" s="13"/>
      <c r="DB934" s="13"/>
      <c r="DC934" s="13"/>
      <c r="DD934" s="13"/>
    </row>
    <row r="935" spans="1:108" ht="14.25" thickBot="1">
      <c r="A935" s="127">
        <v>5133</v>
      </c>
      <c r="B935" s="127" t="s">
        <v>2573</v>
      </c>
      <c r="C935" s="127">
        <v>5133</v>
      </c>
      <c r="D935" s="128" t="s">
        <v>3494</v>
      </c>
      <c r="E935" s="128" t="s">
        <v>3408</v>
      </c>
      <c r="F935" s="129" t="s">
        <v>81</v>
      </c>
      <c r="G935" s="133" t="s">
        <v>144</v>
      </c>
      <c r="H935" s="134" t="s">
        <v>3934</v>
      </c>
      <c r="I935" s="134" t="s">
        <v>1069</v>
      </c>
      <c r="J935" s="132">
        <v>1</v>
      </c>
      <c r="K935" s="132">
        <v>0</v>
      </c>
      <c r="L935" s="132">
        <v>0</v>
      </c>
      <c r="M935" s="138">
        <v>1</v>
      </c>
      <c r="N935" s="132">
        <v>0</v>
      </c>
      <c r="O935" s="132">
        <v>1</v>
      </c>
      <c r="P935" s="132">
        <v>0</v>
      </c>
      <c r="Q935" s="132">
        <v>1</v>
      </c>
      <c r="CX935" s="126"/>
      <c r="CY935" s="126"/>
      <c r="CZ935" s="13"/>
      <c r="DA935" s="13"/>
      <c r="DB935" s="13"/>
      <c r="DC935" s="13"/>
      <c r="DD935" s="13"/>
    </row>
    <row r="936" spans="1:108" ht="14.25" thickBot="1">
      <c r="A936" s="127">
        <v>5139</v>
      </c>
      <c r="B936" s="127" t="s">
        <v>2716</v>
      </c>
      <c r="C936" s="127">
        <v>5139</v>
      </c>
      <c r="D936" s="128" t="s">
        <v>3494</v>
      </c>
      <c r="E936" s="128" t="s">
        <v>3408</v>
      </c>
      <c r="F936" s="129" t="s">
        <v>81</v>
      </c>
      <c r="G936" s="133" t="s">
        <v>144</v>
      </c>
      <c r="H936" s="134" t="s">
        <v>3934</v>
      </c>
      <c r="I936" s="134" t="s">
        <v>1070</v>
      </c>
      <c r="J936" s="132">
        <v>1</v>
      </c>
      <c r="K936" s="132">
        <v>0</v>
      </c>
      <c r="L936" s="132">
        <v>0</v>
      </c>
      <c r="M936" s="138">
        <v>1</v>
      </c>
      <c r="N936" s="132">
        <v>0</v>
      </c>
      <c r="O936" s="132">
        <v>1</v>
      </c>
      <c r="P936" s="132">
        <v>0</v>
      </c>
      <c r="Q936" s="132">
        <v>1</v>
      </c>
      <c r="CX936" s="126"/>
      <c r="CY936" s="126"/>
      <c r="CZ936" s="13"/>
      <c r="DA936" s="13"/>
      <c r="DB936" s="13"/>
      <c r="DC936" s="13"/>
      <c r="DD936" s="13"/>
    </row>
    <row r="937" spans="1:108" ht="14.25" thickBot="1">
      <c r="A937" s="127">
        <v>5200</v>
      </c>
      <c r="B937" s="127" t="s">
        <v>4498</v>
      </c>
      <c r="C937" s="127">
        <v>5200</v>
      </c>
      <c r="D937" s="128" t="s">
        <v>4346</v>
      </c>
      <c r="E937" s="128" t="s">
        <v>3408</v>
      </c>
      <c r="F937" s="129" t="s">
        <v>81</v>
      </c>
      <c r="G937" s="133" t="s">
        <v>145</v>
      </c>
      <c r="H937" s="134" t="s">
        <v>3935</v>
      </c>
      <c r="I937" s="134" t="s">
        <v>1071</v>
      </c>
      <c r="J937" s="132">
        <v>0</v>
      </c>
      <c r="K937" s="132">
        <v>1</v>
      </c>
      <c r="L937" s="132">
        <v>0</v>
      </c>
      <c r="M937" s="138">
        <v>0</v>
      </c>
      <c r="N937" s="132">
        <v>1</v>
      </c>
      <c r="O937" s="132">
        <v>0</v>
      </c>
      <c r="P937" s="132">
        <v>0</v>
      </c>
      <c r="Q937" s="132">
        <v>1</v>
      </c>
      <c r="CX937" s="126"/>
      <c r="CY937" s="126"/>
      <c r="CZ937" s="13"/>
      <c r="DA937" s="13"/>
      <c r="DB937" s="13"/>
      <c r="DC937" s="13"/>
      <c r="DD937" s="13"/>
    </row>
    <row r="938" spans="1:108" ht="14.25" thickBot="1">
      <c r="A938" s="127">
        <v>5208</v>
      </c>
      <c r="B938" s="127" t="s">
        <v>4572</v>
      </c>
      <c r="C938" s="127">
        <v>5208</v>
      </c>
      <c r="D938" s="128" t="s">
        <v>4346</v>
      </c>
      <c r="E938" s="128" t="s">
        <v>3408</v>
      </c>
      <c r="F938" s="129" t="s">
        <v>81</v>
      </c>
      <c r="G938" s="133" t="s">
        <v>145</v>
      </c>
      <c r="H938" s="134" t="s">
        <v>3935</v>
      </c>
      <c r="I938" s="134" t="s">
        <v>1072</v>
      </c>
      <c r="J938" s="132">
        <v>0</v>
      </c>
      <c r="K938" s="132">
        <v>1</v>
      </c>
      <c r="L938" s="132">
        <v>0</v>
      </c>
      <c r="M938" s="138">
        <v>0</v>
      </c>
      <c r="N938" s="132">
        <v>1</v>
      </c>
      <c r="O938" s="132">
        <v>0</v>
      </c>
      <c r="P938" s="132">
        <v>0</v>
      </c>
      <c r="Q938" s="132">
        <v>1</v>
      </c>
      <c r="CX938" s="126"/>
      <c r="CY938" s="126"/>
      <c r="CZ938" s="13"/>
      <c r="DA938" s="13"/>
      <c r="DB938" s="13"/>
      <c r="DC938" s="13"/>
      <c r="DD938" s="13"/>
    </row>
    <row r="939" spans="1:108" ht="14.25" thickBot="1">
      <c r="A939" s="127">
        <v>5209</v>
      </c>
      <c r="B939" s="127" t="s">
        <v>4499</v>
      </c>
      <c r="C939" s="127">
        <v>5209</v>
      </c>
      <c r="D939" s="128" t="s">
        <v>4346</v>
      </c>
      <c r="E939" s="128" t="s">
        <v>3408</v>
      </c>
      <c r="F939" s="129" t="s">
        <v>81</v>
      </c>
      <c r="G939" s="133" t="s">
        <v>145</v>
      </c>
      <c r="H939" s="134" t="s">
        <v>3935</v>
      </c>
      <c r="I939" s="134" t="s">
        <v>1073</v>
      </c>
      <c r="J939" s="132">
        <v>0</v>
      </c>
      <c r="K939" s="132">
        <v>1</v>
      </c>
      <c r="L939" s="132">
        <v>0</v>
      </c>
      <c r="M939" s="138">
        <v>0</v>
      </c>
      <c r="N939" s="132">
        <v>1</v>
      </c>
      <c r="O939" s="132">
        <v>0</v>
      </c>
      <c r="P939" s="132">
        <v>0</v>
      </c>
      <c r="Q939" s="132">
        <v>1</v>
      </c>
      <c r="CX939" s="126"/>
      <c r="CY939" s="126"/>
      <c r="CZ939" s="13"/>
      <c r="DA939" s="13"/>
      <c r="DB939" s="13"/>
      <c r="DC939" s="13"/>
      <c r="DD939" s="13"/>
    </row>
    <row r="940" spans="1:108" ht="14.25" thickBot="1">
      <c r="A940" s="127">
        <v>5211</v>
      </c>
      <c r="B940" s="127" t="s">
        <v>3288</v>
      </c>
      <c r="C940" s="127">
        <v>5211</v>
      </c>
      <c r="D940" s="128" t="s">
        <v>4346</v>
      </c>
      <c r="E940" s="128" t="s">
        <v>3408</v>
      </c>
      <c r="F940" s="129" t="s">
        <v>81</v>
      </c>
      <c r="G940" s="133" t="s">
        <v>145</v>
      </c>
      <c r="H940" s="134" t="s">
        <v>3936</v>
      </c>
      <c r="I940" s="134" t="s">
        <v>1074</v>
      </c>
      <c r="J940" s="132">
        <v>0</v>
      </c>
      <c r="K940" s="132">
        <v>1</v>
      </c>
      <c r="L940" s="132">
        <v>0</v>
      </c>
      <c r="M940" s="138">
        <v>0</v>
      </c>
      <c r="N940" s="132">
        <v>1</v>
      </c>
      <c r="O940" s="132">
        <v>0</v>
      </c>
      <c r="P940" s="132">
        <v>0</v>
      </c>
      <c r="Q940" s="132">
        <v>1</v>
      </c>
      <c r="CX940" s="126"/>
      <c r="CY940" s="126"/>
      <c r="CZ940" s="13"/>
      <c r="DA940" s="13"/>
      <c r="DB940" s="13"/>
      <c r="DC940" s="13"/>
      <c r="DD940" s="13"/>
    </row>
    <row r="941" spans="1:108" ht="14.25" thickBot="1">
      <c r="A941" s="127">
        <v>5212</v>
      </c>
      <c r="B941" s="127" t="s">
        <v>2344</v>
      </c>
      <c r="C941" s="127">
        <v>5212</v>
      </c>
      <c r="D941" s="128" t="s">
        <v>4346</v>
      </c>
      <c r="E941" s="128" t="s">
        <v>3408</v>
      </c>
      <c r="F941" s="129" t="s">
        <v>81</v>
      </c>
      <c r="G941" s="133" t="s">
        <v>145</v>
      </c>
      <c r="H941" s="134" t="s">
        <v>3936</v>
      </c>
      <c r="I941" s="134" t="s">
        <v>1075</v>
      </c>
      <c r="J941" s="132">
        <v>0</v>
      </c>
      <c r="K941" s="132">
        <v>1</v>
      </c>
      <c r="L941" s="132">
        <v>0</v>
      </c>
      <c r="M941" s="138">
        <v>0</v>
      </c>
      <c r="N941" s="132">
        <v>1</v>
      </c>
      <c r="O941" s="132">
        <v>0</v>
      </c>
      <c r="P941" s="132">
        <v>0</v>
      </c>
      <c r="Q941" s="132">
        <v>1</v>
      </c>
      <c r="CX941" s="126"/>
      <c r="CY941" s="126"/>
      <c r="CZ941" s="13"/>
      <c r="DA941" s="13"/>
      <c r="DB941" s="13"/>
      <c r="DC941" s="13"/>
      <c r="DD941" s="13"/>
    </row>
    <row r="942" spans="1:108" ht="14.25" thickBot="1">
      <c r="A942" s="127">
        <v>5213</v>
      </c>
      <c r="B942" s="127" t="s">
        <v>2574</v>
      </c>
      <c r="C942" s="127">
        <v>5213</v>
      </c>
      <c r="D942" s="128" t="s">
        <v>4346</v>
      </c>
      <c r="E942" s="128" t="s">
        <v>3408</v>
      </c>
      <c r="F942" s="129" t="s">
        <v>81</v>
      </c>
      <c r="G942" s="133" t="s">
        <v>145</v>
      </c>
      <c r="H942" s="134" t="s">
        <v>3936</v>
      </c>
      <c r="I942" s="134" t="s">
        <v>1076</v>
      </c>
      <c r="J942" s="132">
        <v>0</v>
      </c>
      <c r="K942" s="132">
        <v>1</v>
      </c>
      <c r="L942" s="132">
        <v>0</v>
      </c>
      <c r="M942" s="138">
        <v>0</v>
      </c>
      <c r="N942" s="132">
        <v>1</v>
      </c>
      <c r="O942" s="132">
        <v>0</v>
      </c>
      <c r="P942" s="132">
        <v>0</v>
      </c>
      <c r="Q942" s="132">
        <v>1</v>
      </c>
      <c r="CX942" s="126"/>
      <c r="CY942" s="126"/>
      <c r="CZ942" s="13"/>
      <c r="DA942" s="13"/>
      <c r="DB942" s="13"/>
      <c r="DC942" s="13"/>
      <c r="DD942" s="13"/>
    </row>
    <row r="943" spans="1:108" ht="14.25" thickBot="1">
      <c r="A943" s="127">
        <v>5214</v>
      </c>
      <c r="B943" s="127" t="s">
        <v>2717</v>
      </c>
      <c r="C943" s="127">
        <v>5214</v>
      </c>
      <c r="D943" s="128" t="s">
        <v>4346</v>
      </c>
      <c r="E943" s="128" t="s">
        <v>3408</v>
      </c>
      <c r="F943" s="129" t="s">
        <v>81</v>
      </c>
      <c r="G943" s="133" t="s">
        <v>145</v>
      </c>
      <c r="H943" s="134" t="s">
        <v>3936</v>
      </c>
      <c r="I943" s="134" t="s">
        <v>1077</v>
      </c>
      <c r="J943" s="132">
        <v>0</v>
      </c>
      <c r="K943" s="132">
        <v>1</v>
      </c>
      <c r="L943" s="132">
        <v>0</v>
      </c>
      <c r="M943" s="138">
        <v>0</v>
      </c>
      <c r="N943" s="132">
        <v>1</v>
      </c>
      <c r="O943" s="132">
        <v>0</v>
      </c>
      <c r="P943" s="132">
        <v>0</v>
      </c>
      <c r="Q943" s="132">
        <v>1</v>
      </c>
      <c r="CX943" s="126"/>
      <c r="CY943" s="126"/>
      <c r="CZ943" s="13"/>
      <c r="DA943" s="13"/>
      <c r="DB943" s="13"/>
      <c r="DC943" s="13"/>
      <c r="DD943" s="13"/>
    </row>
    <row r="944" spans="1:108" ht="14.25" thickBot="1">
      <c r="A944" s="127">
        <v>5215</v>
      </c>
      <c r="B944" s="127" t="s">
        <v>2817</v>
      </c>
      <c r="C944" s="127">
        <v>5215</v>
      </c>
      <c r="D944" s="128" t="s">
        <v>4346</v>
      </c>
      <c r="E944" s="128" t="s">
        <v>3408</v>
      </c>
      <c r="F944" s="129" t="s">
        <v>81</v>
      </c>
      <c r="G944" s="133" t="s">
        <v>145</v>
      </c>
      <c r="H944" s="134" t="s">
        <v>3936</v>
      </c>
      <c r="I944" s="134" t="s">
        <v>1078</v>
      </c>
      <c r="J944" s="132">
        <v>0</v>
      </c>
      <c r="K944" s="132">
        <v>1</v>
      </c>
      <c r="L944" s="132">
        <v>0</v>
      </c>
      <c r="M944" s="138">
        <v>0</v>
      </c>
      <c r="N944" s="132">
        <v>1</v>
      </c>
      <c r="O944" s="132">
        <v>0</v>
      </c>
      <c r="P944" s="132">
        <v>0</v>
      </c>
      <c r="Q944" s="132">
        <v>1</v>
      </c>
      <c r="CX944" s="126"/>
      <c r="CY944" s="126"/>
      <c r="CZ944" s="13"/>
      <c r="DA944" s="13"/>
      <c r="DB944" s="13"/>
      <c r="DC944" s="13"/>
      <c r="DD944" s="13"/>
    </row>
    <row r="945" spans="1:108" ht="14.25" thickBot="1">
      <c r="A945" s="127">
        <v>5216</v>
      </c>
      <c r="B945" s="127" t="s">
        <v>2876</v>
      </c>
      <c r="C945" s="127">
        <v>5216</v>
      </c>
      <c r="D945" s="128" t="s">
        <v>4346</v>
      </c>
      <c r="E945" s="128" t="s">
        <v>3408</v>
      </c>
      <c r="F945" s="129" t="s">
        <v>81</v>
      </c>
      <c r="G945" s="133" t="s">
        <v>145</v>
      </c>
      <c r="H945" s="134" t="s">
        <v>3936</v>
      </c>
      <c r="I945" s="134" t="s">
        <v>1079</v>
      </c>
      <c r="J945" s="132">
        <v>0</v>
      </c>
      <c r="K945" s="132">
        <v>1</v>
      </c>
      <c r="L945" s="132">
        <v>0</v>
      </c>
      <c r="M945" s="138">
        <v>0</v>
      </c>
      <c r="N945" s="132">
        <v>1</v>
      </c>
      <c r="O945" s="132">
        <v>0</v>
      </c>
      <c r="P945" s="132">
        <v>0</v>
      </c>
      <c r="Q945" s="132">
        <v>1</v>
      </c>
      <c r="CX945" s="126"/>
      <c r="CY945" s="126"/>
      <c r="CZ945" s="13"/>
      <c r="DA945" s="13"/>
      <c r="DB945" s="13"/>
      <c r="DC945" s="13"/>
      <c r="DD945" s="13"/>
    </row>
    <row r="946" spans="1:108" ht="14.25" thickBot="1">
      <c r="A946" s="127">
        <v>5219</v>
      </c>
      <c r="B946" s="127" t="s">
        <v>2918</v>
      </c>
      <c r="C946" s="127">
        <v>5219</v>
      </c>
      <c r="D946" s="128" t="s">
        <v>4346</v>
      </c>
      <c r="E946" s="128" t="s">
        <v>3408</v>
      </c>
      <c r="F946" s="129" t="s">
        <v>81</v>
      </c>
      <c r="G946" s="133" t="s">
        <v>145</v>
      </c>
      <c r="H946" s="134" t="s">
        <v>3936</v>
      </c>
      <c r="I946" s="134" t="s">
        <v>1080</v>
      </c>
      <c r="J946" s="132">
        <v>0</v>
      </c>
      <c r="K946" s="132">
        <v>1</v>
      </c>
      <c r="L946" s="132">
        <v>0</v>
      </c>
      <c r="M946" s="138">
        <v>0</v>
      </c>
      <c r="N946" s="132">
        <v>1</v>
      </c>
      <c r="O946" s="132">
        <v>0</v>
      </c>
      <c r="P946" s="132">
        <v>0</v>
      </c>
      <c r="Q946" s="132">
        <v>1</v>
      </c>
      <c r="CX946" s="126"/>
      <c r="CY946" s="126"/>
      <c r="CZ946" s="13"/>
      <c r="DA946" s="13"/>
      <c r="DB946" s="13"/>
      <c r="DC946" s="13"/>
      <c r="DD946" s="13"/>
    </row>
    <row r="947" spans="1:108" ht="14.25" thickBot="1">
      <c r="A947" s="127">
        <v>5221</v>
      </c>
      <c r="B947" s="127" t="s">
        <v>3289</v>
      </c>
      <c r="C947" s="127">
        <v>5221</v>
      </c>
      <c r="D947" s="128" t="s">
        <v>4346</v>
      </c>
      <c r="E947" s="128" t="s">
        <v>3408</v>
      </c>
      <c r="F947" s="129" t="s">
        <v>81</v>
      </c>
      <c r="G947" s="133" t="s">
        <v>145</v>
      </c>
      <c r="H947" s="134" t="s">
        <v>3937</v>
      </c>
      <c r="I947" s="134" t="s">
        <v>1081</v>
      </c>
      <c r="J947" s="132">
        <v>0</v>
      </c>
      <c r="K947" s="132">
        <v>1</v>
      </c>
      <c r="L947" s="132">
        <v>0</v>
      </c>
      <c r="M947" s="138">
        <v>0</v>
      </c>
      <c r="N947" s="132">
        <v>1</v>
      </c>
      <c r="O947" s="132">
        <v>0</v>
      </c>
      <c r="P947" s="132">
        <v>0</v>
      </c>
      <c r="Q947" s="132">
        <v>1</v>
      </c>
      <c r="CX947" s="126"/>
      <c r="CY947" s="126"/>
      <c r="CZ947" s="13"/>
      <c r="DA947" s="13"/>
      <c r="DB947" s="13"/>
      <c r="DC947" s="13"/>
      <c r="DD947" s="13"/>
    </row>
    <row r="948" spans="1:108" ht="14.25" thickBot="1">
      <c r="A948" s="127">
        <v>5222</v>
      </c>
      <c r="B948" s="127" t="s">
        <v>2345</v>
      </c>
      <c r="C948" s="127">
        <v>5222</v>
      </c>
      <c r="D948" s="128" t="s">
        <v>4346</v>
      </c>
      <c r="E948" s="128" t="s">
        <v>3408</v>
      </c>
      <c r="F948" s="129" t="s">
        <v>81</v>
      </c>
      <c r="G948" s="133" t="s">
        <v>145</v>
      </c>
      <c r="H948" s="134" t="s">
        <v>3937</v>
      </c>
      <c r="I948" s="134" t="s">
        <v>1082</v>
      </c>
      <c r="J948" s="132">
        <v>0</v>
      </c>
      <c r="K948" s="132">
        <v>1</v>
      </c>
      <c r="L948" s="132">
        <v>0</v>
      </c>
      <c r="M948" s="138">
        <v>0</v>
      </c>
      <c r="N948" s="132">
        <v>1</v>
      </c>
      <c r="O948" s="132">
        <v>0</v>
      </c>
      <c r="P948" s="132">
        <v>0</v>
      </c>
      <c r="Q948" s="132">
        <v>1</v>
      </c>
      <c r="CX948" s="126"/>
      <c r="CY948" s="126"/>
      <c r="CZ948" s="13"/>
      <c r="DA948" s="13"/>
      <c r="DB948" s="13"/>
      <c r="DC948" s="13"/>
      <c r="DD948" s="13"/>
    </row>
    <row r="949" spans="1:108" ht="14.25" thickBot="1">
      <c r="A949" s="127">
        <v>5223</v>
      </c>
      <c r="B949" s="127" t="s">
        <v>2575</v>
      </c>
      <c r="C949" s="127">
        <v>5223</v>
      </c>
      <c r="D949" s="128" t="s">
        <v>4346</v>
      </c>
      <c r="E949" s="128" t="s">
        <v>3408</v>
      </c>
      <c r="F949" s="129" t="s">
        <v>81</v>
      </c>
      <c r="G949" s="133" t="s">
        <v>145</v>
      </c>
      <c r="H949" s="134" t="s">
        <v>3937</v>
      </c>
      <c r="I949" s="134" t="s">
        <v>1083</v>
      </c>
      <c r="J949" s="132">
        <v>0</v>
      </c>
      <c r="K949" s="132">
        <v>1</v>
      </c>
      <c r="L949" s="132">
        <v>0</v>
      </c>
      <c r="M949" s="138">
        <v>0</v>
      </c>
      <c r="N949" s="132">
        <v>1</v>
      </c>
      <c r="O949" s="132">
        <v>0</v>
      </c>
      <c r="P949" s="132">
        <v>0</v>
      </c>
      <c r="Q949" s="132">
        <v>1</v>
      </c>
      <c r="CX949" s="126"/>
      <c r="CY949" s="126"/>
      <c r="CZ949" s="13"/>
      <c r="DA949" s="13"/>
      <c r="DB949" s="13"/>
      <c r="DC949" s="13"/>
      <c r="DD949" s="13"/>
    </row>
    <row r="950" spans="1:108" ht="14.25" thickBot="1">
      <c r="A950" s="127">
        <v>5224</v>
      </c>
      <c r="B950" s="127" t="s">
        <v>2718</v>
      </c>
      <c r="C950" s="127">
        <v>5224</v>
      </c>
      <c r="D950" s="128" t="s">
        <v>4346</v>
      </c>
      <c r="E950" s="128" t="s">
        <v>3408</v>
      </c>
      <c r="F950" s="129" t="s">
        <v>81</v>
      </c>
      <c r="G950" s="133" t="s">
        <v>145</v>
      </c>
      <c r="H950" s="134" t="s">
        <v>3937</v>
      </c>
      <c r="I950" s="134" t="s">
        <v>1084</v>
      </c>
      <c r="J950" s="132">
        <v>0</v>
      </c>
      <c r="K950" s="132">
        <v>1</v>
      </c>
      <c r="L950" s="132">
        <v>0</v>
      </c>
      <c r="M950" s="138">
        <v>0</v>
      </c>
      <c r="N950" s="132">
        <v>1</v>
      </c>
      <c r="O950" s="132">
        <v>0</v>
      </c>
      <c r="P950" s="132">
        <v>0</v>
      </c>
      <c r="Q950" s="132">
        <v>1</v>
      </c>
      <c r="CX950" s="126"/>
      <c r="CY950" s="126"/>
      <c r="CZ950" s="13"/>
      <c r="DA950" s="13"/>
      <c r="DB950" s="13"/>
      <c r="DC950" s="13"/>
      <c r="DD950" s="13"/>
    </row>
    <row r="951" spans="1:108" ht="14.25" thickBot="1">
      <c r="A951" s="127">
        <v>5225</v>
      </c>
      <c r="B951" s="127" t="s">
        <v>2818</v>
      </c>
      <c r="C951" s="127">
        <v>5225</v>
      </c>
      <c r="D951" s="128" t="s">
        <v>4346</v>
      </c>
      <c r="E951" s="128" t="s">
        <v>3408</v>
      </c>
      <c r="F951" s="129" t="s">
        <v>81</v>
      </c>
      <c r="G951" s="133" t="s">
        <v>145</v>
      </c>
      <c r="H951" s="134" t="s">
        <v>3937</v>
      </c>
      <c r="I951" s="134" t="s">
        <v>1085</v>
      </c>
      <c r="J951" s="132">
        <v>0</v>
      </c>
      <c r="K951" s="132">
        <v>1</v>
      </c>
      <c r="L951" s="132">
        <v>0</v>
      </c>
      <c r="M951" s="138">
        <v>0</v>
      </c>
      <c r="N951" s="132">
        <v>1</v>
      </c>
      <c r="O951" s="132">
        <v>0</v>
      </c>
      <c r="P951" s="132">
        <v>0</v>
      </c>
      <c r="Q951" s="132">
        <v>1</v>
      </c>
      <c r="CX951" s="126"/>
      <c r="CY951" s="126"/>
      <c r="CZ951" s="13"/>
      <c r="DA951" s="13"/>
      <c r="DB951" s="13"/>
      <c r="DC951" s="13"/>
      <c r="DD951" s="13"/>
    </row>
    <row r="952" spans="1:108" ht="14.25" thickBot="1">
      <c r="A952" s="127">
        <v>5226</v>
      </c>
      <c r="B952" s="127" t="s">
        <v>2877</v>
      </c>
      <c r="C952" s="127">
        <v>5226</v>
      </c>
      <c r="D952" s="128" t="s">
        <v>4346</v>
      </c>
      <c r="E952" s="128" t="s">
        <v>3408</v>
      </c>
      <c r="F952" s="129" t="s">
        <v>81</v>
      </c>
      <c r="G952" s="133" t="s">
        <v>145</v>
      </c>
      <c r="H952" s="134" t="s">
        <v>3937</v>
      </c>
      <c r="I952" s="134" t="s">
        <v>1086</v>
      </c>
      <c r="J952" s="132">
        <v>0</v>
      </c>
      <c r="K952" s="132">
        <v>1</v>
      </c>
      <c r="L952" s="132">
        <v>0</v>
      </c>
      <c r="M952" s="138">
        <v>0</v>
      </c>
      <c r="N952" s="132">
        <v>1</v>
      </c>
      <c r="O952" s="132">
        <v>0</v>
      </c>
      <c r="P952" s="132">
        <v>0</v>
      </c>
      <c r="Q952" s="132">
        <v>1</v>
      </c>
      <c r="CX952" s="126"/>
      <c r="CY952" s="126"/>
      <c r="CZ952" s="13"/>
      <c r="DA952" s="13"/>
      <c r="DB952" s="13"/>
      <c r="DC952" s="13"/>
      <c r="DD952" s="13"/>
    </row>
    <row r="953" spans="1:108" ht="14.25" thickBot="1">
      <c r="A953" s="127">
        <v>5227</v>
      </c>
      <c r="B953" s="127" t="s">
        <v>2919</v>
      </c>
      <c r="C953" s="127">
        <v>5227</v>
      </c>
      <c r="D953" s="128" t="s">
        <v>4346</v>
      </c>
      <c r="E953" s="128" t="s">
        <v>3408</v>
      </c>
      <c r="F953" s="129" t="s">
        <v>81</v>
      </c>
      <c r="G953" s="133" t="s">
        <v>145</v>
      </c>
      <c r="H953" s="134" t="s">
        <v>3937</v>
      </c>
      <c r="I953" s="134" t="s">
        <v>1087</v>
      </c>
      <c r="J953" s="132">
        <v>0</v>
      </c>
      <c r="K953" s="132">
        <v>1</v>
      </c>
      <c r="L953" s="132">
        <v>0</v>
      </c>
      <c r="M953" s="138">
        <v>0</v>
      </c>
      <c r="N953" s="132">
        <v>1</v>
      </c>
      <c r="O953" s="132">
        <v>0</v>
      </c>
      <c r="P953" s="132">
        <v>0</v>
      </c>
      <c r="Q953" s="132">
        <v>1</v>
      </c>
      <c r="CX953" s="126"/>
      <c r="CY953" s="126"/>
      <c r="CZ953" s="13"/>
      <c r="DA953" s="13"/>
      <c r="DB953" s="13"/>
      <c r="DC953" s="13"/>
      <c r="DD953" s="13"/>
    </row>
    <row r="954" spans="1:108" ht="14.25" thickBot="1">
      <c r="A954" s="127">
        <v>5229</v>
      </c>
      <c r="B954" s="127" t="s">
        <v>2948</v>
      </c>
      <c r="C954" s="127">
        <v>5229</v>
      </c>
      <c r="D954" s="128" t="s">
        <v>4346</v>
      </c>
      <c r="E954" s="128" t="s">
        <v>3408</v>
      </c>
      <c r="F954" s="129" t="s">
        <v>81</v>
      </c>
      <c r="G954" s="133" t="s">
        <v>145</v>
      </c>
      <c r="H954" s="134" t="s">
        <v>3937</v>
      </c>
      <c r="I954" s="134" t="s">
        <v>1088</v>
      </c>
      <c r="J954" s="132">
        <v>0</v>
      </c>
      <c r="K954" s="132">
        <v>1</v>
      </c>
      <c r="L954" s="132">
        <v>0</v>
      </c>
      <c r="M954" s="138">
        <v>0</v>
      </c>
      <c r="N954" s="132">
        <v>1</v>
      </c>
      <c r="O954" s="132">
        <v>0</v>
      </c>
      <c r="P954" s="132">
        <v>0</v>
      </c>
      <c r="Q954" s="132">
        <v>1</v>
      </c>
      <c r="CX954" s="126"/>
      <c r="CY954" s="126"/>
      <c r="CZ954" s="13"/>
      <c r="DA954" s="13"/>
      <c r="DB954" s="13"/>
      <c r="DC954" s="13"/>
      <c r="DD954" s="13"/>
    </row>
    <row r="955" spans="1:108" ht="14.25" thickBot="1">
      <c r="A955" s="127">
        <v>5300</v>
      </c>
      <c r="B955" s="127" t="s">
        <v>4500</v>
      </c>
      <c r="C955" s="127">
        <v>5300</v>
      </c>
      <c r="D955" s="128" t="s">
        <v>3494</v>
      </c>
      <c r="E955" s="128" t="s">
        <v>3408</v>
      </c>
      <c r="F955" s="129" t="s">
        <v>81</v>
      </c>
      <c r="G955" s="133" t="s">
        <v>146</v>
      </c>
      <c r="H955" s="134" t="s">
        <v>3938</v>
      </c>
      <c r="I955" s="134" t="s">
        <v>1089</v>
      </c>
      <c r="J955" s="132">
        <v>0</v>
      </c>
      <c r="K955" s="132">
        <v>0</v>
      </c>
      <c r="L955" s="132">
        <v>0</v>
      </c>
      <c r="M955" s="132">
        <v>0</v>
      </c>
      <c r="N955" s="132">
        <v>0</v>
      </c>
      <c r="O955" s="132">
        <v>0</v>
      </c>
      <c r="P955" s="132">
        <v>0</v>
      </c>
      <c r="Q955" s="132">
        <v>1</v>
      </c>
      <c r="CX955" s="126"/>
      <c r="CY955" s="126"/>
      <c r="CZ955" s="13"/>
      <c r="DA955" s="13"/>
      <c r="DB955" s="13"/>
      <c r="DC955" s="13"/>
      <c r="DD955" s="13"/>
    </row>
    <row r="956" spans="1:108" ht="14.25" thickBot="1">
      <c r="A956" s="127">
        <v>5308</v>
      </c>
      <c r="B956" s="127" t="s">
        <v>4573</v>
      </c>
      <c r="C956" s="127">
        <v>5308</v>
      </c>
      <c r="D956" s="128" t="s">
        <v>3494</v>
      </c>
      <c r="E956" s="128" t="s">
        <v>3408</v>
      </c>
      <c r="F956" s="129" t="s">
        <v>81</v>
      </c>
      <c r="G956" s="130" t="s">
        <v>146</v>
      </c>
      <c r="H956" s="131" t="s">
        <v>3938</v>
      </c>
      <c r="I956" s="131" t="s">
        <v>1090</v>
      </c>
      <c r="J956" s="132">
        <v>0</v>
      </c>
      <c r="K956" s="132">
        <v>0</v>
      </c>
      <c r="L956" s="132">
        <v>0</v>
      </c>
      <c r="M956" s="132">
        <v>0</v>
      </c>
      <c r="N956" s="132">
        <v>0</v>
      </c>
      <c r="O956" s="132">
        <v>0</v>
      </c>
      <c r="P956" s="132">
        <v>0</v>
      </c>
      <c r="Q956" s="132">
        <v>1</v>
      </c>
      <c r="CX956" s="126"/>
      <c r="CY956" s="126"/>
      <c r="CZ956" s="13"/>
      <c r="DA956" s="13"/>
      <c r="DB956" s="13"/>
      <c r="DC956" s="13"/>
      <c r="DD956" s="13"/>
    </row>
    <row r="957" spans="1:108" ht="14.25" thickBot="1">
      <c r="A957" s="127">
        <v>5309</v>
      </c>
      <c r="B957" s="127" t="s">
        <v>4501</v>
      </c>
      <c r="C957" s="127">
        <v>5309</v>
      </c>
      <c r="D957" s="128" t="s">
        <v>3494</v>
      </c>
      <c r="E957" s="128" t="s">
        <v>3408</v>
      </c>
      <c r="F957" s="129" t="s">
        <v>81</v>
      </c>
      <c r="G957" s="133" t="s">
        <v>146</v>
      </c>
      <c r="H957" s="134" t="s">
        <v>3938</v>
      </c>
      <c r="I957" s="134" t="s">
        <v>1091</v>
      </c>
      <c r="J957" s="132">
        <v>0</v>
      </c>
      <c r="K957" s="132">
        <v>0</v>
      </c>
      <c r="L957" s="132">
        <v>0</v>
      </c>
      <c r="M957" s="132">
        <v>0</v>
      </c>
      <c r="N957" s="132">
        <v>0</v>
      </c>
      <c r="O957" s="132">
        <v>0</v>
      </c>
      <c r="P957" s="132">
        <v>0</v>
      </c>
      <c r="Q957" s="132">
        <v>1</v>
      </c>
      <c r="CX957" s="126"/>
      <c r="CY957" s="126"/>
      <c r="CZ957" s="13"/>
      <c r="DA957" s="13"/>
      <c r="DB957" s="13"/>
      <c r="DC957" s="13"/>
      <c r="DD957" s="13"/>
    </row>
    <row r="958" spans="1:108" ht="14.25" thickBot="1">
      <c r="A958" s="127">
        <v>5311</v>
      </c>
      <c r="B958" s="127" t="s">
        <v>3290</v>
      </c>
      <c r="C958" s="127">
        <v>5311</v>
      </c>
      <c r="D958" s="128" t="s">
        <v>3494</v>
      </c>
      <c r="E958" s="128" t="s">
        <v>3408</v>
      </c>
      <c r="F958" s="129" t="s">
        <v>81</v>
      </c>
      <c r="G958" s="133" t="s">
        <v>146</v>
      </c>
      <c r="H958" s="134" t="s">
        <v>3939</v>
      </c>
      <c r="I958" s="134" t="s">
        <v>1092</v>
      </c>
      <c r="J958" s="132">
        <v>0</v>
      </c>
      <c r="K958" s="132">
        <v>0</v>
      </c>
      <c r="L958" s="132">
        <v>0</v>
      </c>
      <c r="M958" s="132">
        <v>0</v>
      </c>
      <c r="N958" s="132">
        <v>0</v>
      </c>
      <c r="O958" s="132">
        <v>0</v>
      </c>
      <c r="P958" s="132">
        <v>0</v>
      </c>
      <c r="Q958" s="132">
        <v>1</v>
      </c>
      <c r="CX958" s="126"/>
      <c r="CY958" s="126"/>
      <c r="CZ958" s="13"/>
      <c r="DA958" s="13"/>
      <c r="DB958" s="13"/>
      <c r="DC958" s="13"/>
      <c r="DD958" s="13"/>
    </row>
    <row r="959" spans="1:108" ht="14.25" thickBot="1">
      <c r="A959" s="127">
        <v>5312</v>
      </c>
      <c r="B959" s="127" t="s">
        <v>2346</v>
      </c>
      <c r="C959" s="127">
        <v>5312</v>
      </c>
      <c r="D959" s="128" t="s">
        <v>3494</v>
      </c>
      <c r="E959" s="128" t="s">
        <v>3408</v>
      </c>
      <c r="F959" s="129" t="s">
        <v>81</v>
      </c>
      <c r="G959" s="133" t="s">
        <v>146</v>
      </c>
      <c r="H959" s="134" t="s">
        <v>3939</v>
      </c>
      <c r="I959" s="134" t="s">
        <v>1093</v>
      </c>
      <c r="J959" s="132">
        <v>0</v>
      </c>
      <c r="K959" s="132">
        <v>0</v>
      </c>
      <c r="L959" s="132">
        <v>0</v>
      </c>
      <c r="M959" s="132">
        <v>0</v>
      </c>
      <c r="N959" s="132">
        <v>0</v>
      </c>
      <c r="O959" s="132">
        <v>0</v>
      </c>
      <c r="P959" s="132">
        <v>0</v>
      </c>
      <c r="Q959" s="132">
        <v>1</v>
      </c>
      <c r="CX959" s="126"/>
      <c r="CY959" s="126"/>
      <c r="CZ959" s="13"/>
      <c r="DA959" s="13"/>
      <c r="DB959" s="13"/>
      <c r="DC959" s="13"/>
      <c r="DD959" s="13"/>
    </row>
    <row r="960" spans="1:108" ht="14.25" thickBot="1">
      <c r="A960" s="127">
        <v>5313</v>
      </c>
      <c r="B960" s="127" t="s">
        <v>2576</v>
      </c>
      <c r="C960" s="127">
        <v>5313</v>
      </c>
      <c r="D960" s="128" t="s">
        <v>3494</v>
      </c>
      <c r="E960" s="128" t="s">
        <v>3408</v>
      </c>
      <c r="F960" s="129" t="s">
        <v>81</v>
      </c>
      <c r="G960" s="133" t="s">
        <v>146</v>
      </c>
      <c r="H960" s="134" t="s">
        <v>3939</v>
      </c>
      <c r="I960" s="134" t="s">
        <v>1094</v>
      </c>
      <c r="J960" s="132">
        <v>0</v>
      </c>
      <c r="K960" s="132">
        <v>0</v>
      </c>
      <c r="L960" s="132">
        <v>0</v>
      </c>
      <c r="M960" s="132">
        <v>0</v>
      </c>
      <c r="N960" s="132">
        <v>0</v>
      </c>
      <c r="O960" s="132">
        <v>0</v>
      </c>
      <c r="P960" s="132">
        <v>0</v>
      </c>
      <c r="Q960" s="132">
        <v>1</v>
      </c>
      <c r="CX960" s="126"/>
      <c r="CY960" s="126"/>
      <c r="CZ960" s="13"/>
      <c r="DA960" s="13"/>
      <c r="DB960" s="13"/>
      <c r="DC960" s="13"/>
      <c r="DD960" s="13"/>
    </row>
    <row r="961" spans="1:108" ht="14.25" thickBot="1">
      <c r="A961" s="127">
        <v>5314</v>
      </c>
      <c r="B961" s="127" t="s">
        <v>2719</v>
      </c>
      <c r="C961" s="127">
        <v>5314</v>
      </c>
      <c r="D961" s="128" t="s">
        <v>3494</v>
      </c>
      <c r="E961" s="128" t="s">
        <v>3408</v>
      </c>
      <c r="F961" s="129" t="s">
        <v>81</v>
      </c>
      <c r="G961" s="133" t="s">
        <v>146</v>
      </c>
      <c r="H961" s="134" t="s">
        <v>3939</v>
      </c>
      <c r="I961" s="134" t="s">
        <v>1095</v>
      </c>
      <c r="J961" s="132">
        <v>0</v>
      </c>
      <c r="K961" s="132">
        <v>0</v>
      </c>
      <c r="L961" s="132">
        <v>0</v>
      </c>
      <c r="M961" s="132">
        <v>0</v>
      </c>
      <c r="N961" s="132">
        <v>0</v>
      </c>
      <c r="O961" s="132">
        <v>0</v>
      </c>
      <c r="P961" s="132">
        <v>0</v>
      </c>
      <c r="Q961" s="132">
        <v>1</v>
      </c>
      <c r="CX961" s="126"/>
      <c r="CY961" s="126"/>
      <c r="CZ961" s="13"/>
      <c r="DA961" s="13"/>
      <c r="DB961" s="13"/>
      <c r="DC961" s="13"/>
      <c r="DD961" s="13"/>
    </row>
    <row r="962" spans="1:108" ht="14.25" thickBot="1">
      <c r="A962" s="127">
        <v>5319</v>
      </c>
      <c r="B962" s="127" t="s">
        <v>2819</v>
      </c>
      <c r="C962" s="127">
        <v>5319</v>
      </c>
      <c r="D962" s="128" t="s">
        <v>3494</v>
      </c>
      <c r="E962" s="128" t="s">
        <v>3408</v>
      </c>
      <c r="F962" s="129" t="s">
        <v>81</v>
      </c>
      <c r="G962" s="133" t="s">
        <v>146</v>
      </c>
      <c r="H962" s="134" t="s">
        <v>3939</v>
      </c>
      <c r="I962" s="134" t="s">
        <v>1096</v>
      </c>
      <c r="J962" s="132">
        <v>0</v>
      </c>
      <c r="K962" s="132">
        <v>0</v>
      </c>
      <c r="L962" s="132">
        <v>0</v>
      </c>
      <c r="M962" s="132">
        <v>0</v>
      </c>
      <c r="N962" s="132">
        <v>0</v>
      </c>
      <c r="O962" s="132">
        <v>0</v>
      </c>
      <c r="P962" s="132">
        <v>0</v>
      </c>
      <c r="Q962" s="132">
        <v>1</v>
      </c>
      <c r="CX962" s="126"/>
      <c r="CY962" s="126"/>
      <c r="CZ962" s="13"/>
      <c r="DA962" s="13"/>
      <c r="DB962" s="13"/>
      <c r="DC962" s="13"/>
      <c r="DD962" s="13"/>
    </row>
    <row r="963" spans="1:108" ht="14.25" thickBot="1">
      <c r="A963" s="127">
        <v>5321</v>
      </c>
      <c r="B963" s="127" t="s">
        <v>3291</v>
      </c>
      <c r="C963" s="127">
        <v>5321</v>
      </c>
      <c r="D963" s="128" t="s">
        <v>3494</v>
      </c>
      <c r="E963" s="128" t="s">
        <v>3408</v>
      </c>
      <c r="F963" s="129" t="s">
        <v>81</v>
      </c>
      <c r="G963" s="133" t="s">
        <v>146</v>
      </c>
      <c r="H963" s="134" t="s">
        <v>3940</v>
      </c>
      <c r="I963" s="134" t="s">
        <v>1097</v>
      </c>
      <c r="J963" s="132">
        <v>0</v>
      </c>
      <c r="K963" s="132">
        <v>0</v>
      </c>
      <c r="L963" s="132">
        <v>0</v>
      </c>
      <c r="M963" s="132">
        <v>0</v>
      </c>
      <c r="N963" s="132">
        <v>0</v>
      </c>
      <c r="O963" s="132">
        <v>0</v>
      </c>
      <c r="P963" s="132">
        <v>0</v>
      </c>
      <c r="Q963" s="132">
        <v>1</v>
      </c>
      <c r="CX963" s="126"/>
      <c r="CY963" s="126"/>
      <c r="CZ963" s="13"/>
      <c r="DA963" s="13"/>
      <c r="DB963" s="13"/>
      <c r="DC963" s="13"/>
      <c r="DD963" s="13"/>
    </row>
    <row r="964" spans="1:108" ht="14.25" thickBot="1">
      <c r="A964" s="127">
        <v>5322</v>
      </c>
      <c r="B964" s="127" t="s">
        <v>2347</v>
      </c>
      <c r="C964" s="127">
        <v>5322</v>
      </c>
      <c r="D964" s="128" t="s">
        <v>3494</v>
      </c>
      <c r="E964" s="128" t="s">
        <v>3408</v>
      </c>
      <c r="F964" s="129" t="s">
        <v>81</v>
      </c>
      <c r="G964" s="133" t="s">
        <v>146</v>
      </c>
      <c r="H964" s="134" t="s">
        <v>3940</v>
      </c>
      <c r="I964" s="134" t="s">
        <v>1098</v>
      </c>
      <c r="J964" s="132">
        <v>0</v>
      </c>
      <c r="K964" s="132">
        <v>0</v>
      </c>
      <c r="L964" s="132">
        <v>0</v>
      </c>
      <c r="M964" s="132">
        <v>0</v>
      </c>
      <c r="N964" s="132">
        <v>0</v>
      </c>
      <c r="O964" s="132">
        <v>0</v>
      </c>
      <c r="P964" s="132">
        <v>0</v>
      </c>
      <c r="Q964" s="132">
        <v>1</v>
      </c>
      <c r="CX964" s="126"/>
      <c r="CY964" s="126"/>
      <c r="CZ964" s="13"/>
      <c r="DA964" s="13"/>
      <c r="DB964" s="13"/>
      <c r="DC964" s="13"/>
      <c r="DD964" s="13"/>
    </row>
    <row r="965" spans="1:108" ht="14.25" thickBot="1">
      <c r="A965" s="127">
        <v>5329</v>
      </c>
      <c r="B965" s="127" t="s">
        <v>2577</v>
      </c>
      <c r="C965" s="127">
        <v>5329</v>
      </c>
      <c r="D965" s="128" t="s">
        <v>3494</v>
      </c>
      <c r="E965" s="128" t="s">
        <v>3408</v>
      </c>
      <c r="F965" s="129" t="s">
        <v>81</v>
      </c>
      <c r="G965" s="133" t="s">
        <v>146</v>
      </c>
      <c r="H965" s="134" t="s">
        <v>3940</v>
      </c>
      <c r="I965" s="134" t="s">
        <v>1099</v>
      </c>
      <c r="J965" s="132">
        <v>0</v>
      </c>
      <c r="K965" s="132">
        <v>0</v>
      </c>
      <c r="L965" s="132">
        <v>0</v>
      </c>
      <c r="M965" s="132">
        <v>0</v>
      </c>
      <c r="N965" s="132">
        <v>0</v>
      </c>
      <c r="O965" s="132">
        <v>0</v>
      </c>
      <c r="P965" s="132">
        <v>0</v>
      </c>
      <c r="Q965" s="132">
        <v>1</v>
      </c>
      <c r="CX965" s="126"/>
      <c r="CY965" s="126"/>
      <c r="CZ965" s="13"/>
      <c r="DA965" s="13"/>
      <c r="DB965" s="13"/>
      <c r="DC965" s="13"/>
      <c r="DD965" s="13"/>
    </row>
    <row r="966" spans="1:108" ht="14.25" thickBot="1">
      <c r="A966" s="127">
        <v>5331</v>
      </c>
      <c r="B966" s="127" t="s">
        <v>3292</v>
      </c>
      <c r="C966" s="127">
        <v>5331</v>
      </c>
      <c r="D966" s="128" t="s">
        <v>3494</v>
      </c>
      <c r="E966" s="128"/>
      <c r="F966" s="129" t="s">
        <v>81</v>
      </c>
      <c r="G966" s="133" t="s">
        <v>146</v>
      </c>
      <c r="H966" s="134" t="s">
        <v>3941</v>
      </c>
      <c r="I966" s="134" t="s">
        <v>1100</v>
      </c>
      <c r="J966" s="132">
        <v>0</v>
      </c>
      <c r="K966" s="132">
        <v>0</v>
      </c>
      <c r="L966" s="132">
        <v>0</v>
      </c>
      <c r="M966" s="132">
        <v>0</v>
      </c>
      <c r="N966" s="132">
        <v>0</v>
      </c>
      <c r="O966" s="132">
        <v>0</v>
      </c>
      <c r="P966" s="132">
        <v>0</v>
      </c>
      <c r="Q966" s="132">
        <v>1</v>
      </c>
      <c r="CX966" s="126"/>
      <c r="CY966" s="126"/>
      <c r="CZ966" s="13"/>
      <c r="DA966" s="13"/>
      <c r="DB966" s="13"/>
      <c r="DC966" s="13"/>
      <c r="DD966" s="13"/>
    </row>
    <row r="967" spans="1:108" ht="14.25" thickBot="1">
      <c r="A967" s="127">
        <v>5332</v>
      </c>
      <c r="B967" s="127" t="s">
        <v>2348</v>
      </c>
      <c r="C967" s="127">
        <v>5332</v>
      </c>
      <c r="D967" s="128" t="s">
        <v>3494</v>
      </c>
      <c r="E967" s="128"/>
      <c r="F967" s="129" t="s">
        <v>81</v>
      </c>
      <c r="G967" s="133" t="s">
        <v>146</v>
      </c>
      <c r="H967" s="134" t="s">
        <v>3941</v>
      </c>
      <c r="I967" s="134" t="s">
        <v>1101</v>
      </c>
      <c r="J967" s="132">
        <v>0</v>
      </c>
      <c r="K967" s="132">
        <v>0</v>
      </c>
      <c r="L967" s="132">
        <v>0</v>
      </c>
      <c r="M967" s="132">
        <v>0</v>
      </c>
      <c r="N967" s="132">
        <v>0</v>
      </c>
      <c r="O967" s="132">
        <v>0</v>
      </c>
      <c r="P967" s="132">
        <v>0</v>
      </c>
      <c r="Q967" s="132">
        <v>1</v>
      </c>
      <c r="CX967" s="126"/>
      <c r="CY967" s="126"/>
      <c r="CZ967" s="13"/>
      <c r="DA967" s="13"/>
      <c r="DB967" s="13"/>
      <c r="DC967" s="13"/>
      <c r="DD967" s="13"/>
    </row>
    <row r="968" spans="1:108" ht="14.25" thickBot="1">
      <c r="A968" s="127">
        <v>5341</v>
      </c>
      <c r="B968" s="127" t="s">
        <v>3293</v>
      </c>
      <c r="C968" s="127">
        <v>5341</v>
      </c>
      <c r="D968" s="128" t="s">
        <v>3494</v>
      </c>
      <c r="E968" s="128" t="s">
        <v>3408</v>
      </c>
      <c r="F968" s="129" t="s">
        <v>81</v>
      </c>
      <c r="G968" s="133" t="s">
        <v>146</v>
      </c>
      <c r="H968" s="134" t="s">
        <v>3942</v>
      </c>
      <c r="I968" s="134" t="s">
        <v>1102</v>
      </c>
      <c r="J968" s="132">
        <v>0</v>
      </c>
      <c r="K968" s="132">
        <v>0</v>
      </c>
      <c r="L968" s="132">
        <v>0</v>
      </c>
      <c r="M968" s="132">
        <v>0</v>
      </c>
      <c r="N968" s="132">
        <v>0</v>
      </c>
      <c r="O968" s="132">
        <v>0</v>
      </c>
      <c r="P968" s="132">
        <v>0</v>
      </c>
      <c r="Q968" s="132">
        <v>1</v>
      </c>
      <c r="CX968" s="126"/>
      <c r="CY968" s="126"/>
      <c r="CZ968" s="13"/>
      <c r="DA968" s="13"/>
      <c r="DB968" s="13"/>
      <c r="DC968" s="13"/>
      <c r="DD968" s="13"/>
    </row>
    <row r="969" spans="1:108" ht="14.25" thickBot="1">
      <c r="A969" s="127">
        <v>5342</v>
      </c>
      <c r="B969" s="127" t="s">
        <v>2349</v>
      </c>
      <c r="C969" s="127">
        <v>5342</v>
      </c>
      <c r="D969" s="128" t="s">
        <v>3494</v>
      </c>
      <c r="E969" s="128" t="s">
        <v>3408</v>
      </c>
      <c r="F969" s="129" t="s">
        <v>81</v>
      </c>
      <c r="G969" s="133" t="s">
        <v>146</v>
      </c>
      <c r="H969" s="134" t="s">
        <v>3942</v>
      </c>
      <c r="I969" s="134" t="s">
        <v>1103</v>
      </c>
      <c r="J969" s="132">
        <v>0</v>
      </c>
      <c r="K969" s="132">
        <v>0</v>
      </c>
      <c r="L969" s="132">
        <v>0</v>
      </c>
      <c r="M969" s="132">
        <v>0</v>
      </c>
      <c r="N969" s="132">
        <v>0</v>
      </c>
      <c r="O969" s="132">
        <v>0</v>
      </c>
      <c r="P969" s="132">
        <v>0</v>
      </c>
      <c r="Q969" s="132">
        <v>1</v>
      </c>
      <c r="CX969" s="126"/>
      <c r="CY969" s="126"/>
      <c r="CZ969" s="13"/>
      <c r="DA969" s="13"/>
      <c r="DB969" s="13"/>
      <c r="DC969" s="13"/>
      <c r="DD969" s="13"/>
    </row>
    <row r="970" spans="1:108" ht="14.25" thickBot="1">
      <c r="A970" s="127">
        <v>5349</v>
      </c>
      <c r="B970" s="127" t="s">
        <v>2578</v>
      </c>
      <c r="C970" s="127">
        <v>5349</v>
      </c>
      <c r="D970" s="128" t="s">
        <v>3494</v>
      </c>
      <c r="E970" s="128" t="s">
        <v>3408</v>
      </c>
      <c r="F970" s="129" t="s">
        <v>81</v>
      </c>
      <c r="G970" s="133" t="s">
        <v>146</v>
      </c>
      <c r="H970" s="134" t="s">
        <v>3942</v>
      </c>
      <c r="I970" s="134" t="s">
        <v>1104</v>
      </c>
      <c r="J970" s="132">
        <v>0</v>
      </c>
      <c r="K970" s="132">
        <v>0</v>
      </c>
      <c r="L970" s="132">
        <v>0</v>
      </c>
      <c r="M970" s="132">
        <v>0</v>
      </c>
      <c r="N970" s="132">
        <v>0</v>
      </c>
      <c r="O970" s="132">
        <v>0</v>
      </c>
      <c r="P970" s="132">
        <v>0</v>
      </c>
      <c r="Q970" s="132">
        <v>1</v>
      </c>
      <c r="CX970" s="126"/>
      <c r="CY970" s="126"/>
      <c r="CZ970" s="13"/>
      <c r="DA970" s="13"/>
      <c r="DB970" s="13"/>
      <c r="DC970" s="13"/>
      <c r="DD970" s="13"/>
    </row>
    <row r="971" spans="1:108" ht="14.25" thickBot="1">
      <c r="A971" s="127">
        <v>5351</v>
      </c>
      <c r="B971" s="127" t="s">
        <v>3294</v>
      </c>
      <c r="C971" s="127">
        <v>5351</v>
      </c>
      <c r="D971" s="128" t="s">
        <v>3494</v>
      </c>
      <c r="E971" s="128" t="s">
        <v>3408</v>
      </c>
      <c r="F971" s="129" t="s">
        <v>81</v>
      </c>
      <c r="G971" s="133" t="s">
        <v>146</v>
      </c>
      <c r="H971" s="134" t="s">
        <v>3943</v>
      </c>
      <c r="I971" s="134" t="s">
        <v>1105</v>
      </c>
      <c r="J971" s="132">
        <v>0</v>
      </c>
      <c r="K971" s="132">
        <v>0</v>
      </c>
      <c r="L971" s="132">
        <v>0</v>
      </c>
      <c r="M971" s="132">
        <v>0</v>
      </c>
      <c r="N971" s="132">
        <v>0</v>
      </c>
      <c r="O971" s="132">
        <v>0</v>
      </c>
      <c r="P971" s="132">
        <v>0</v>
      </c>
      <c r="Q971" s="132">
        <v>1</v>
      </c>
      <c r="CX971" s="126"/>
      <c r="CY971" s="126"/>
      <c r="CZ971" s="13"/>
      <c r="DA971" s="13"/>
      <c r="DB971" s="13"/>
      <c r="DC971" s="13"/>
      <c r="DD971" s="13"/>
    </row>
    <row r="972" spans="1:108" ht="14.25" thickBot="1">
      <c r="A972" s="127">
        <v>5352</v>
      </c>
      <c r="B972" s="127" t="s">
        <v>2350</v>
      </c>
      <c r="C972" s="127">
        <v>5352</v>
      </c>
      <c r="D972" s="128" t="s">
        <v>3494</v>
      </c>
      <c r="E972" s="128" t="s">
        <v>3408</v>
      </c>
      <c r="F972" s="129" t="s">
        <v>81</v>
      </c>
      <c r="G972" s="133" t="s">
        <v>146</v>
      </c>
      <c r="H972" s="134" t="s">
        <v>3943</v>
      </c>
      <c r="I972" s="134" t="s">
        <v>1106</v>
      </c>
      <c r="J972" s="132">
        <v>0</v>
      </c>
      <c r="K972" s="132">
        <v>0</v>
      </c>
      <c r="L972" s="132">
        <v>0</v>
      </c>
      <c r="M972" s="132">
        <v>0</v>
      </c>
      <c r="N972" s="132">
        <v>0</v>
      </c>
      <c r="O972" s="132">
        <v>0</v>
      </c>
      <c r="P972" s="132">
        <v>0</v>
      </c>
      <c r="Q972" s="132">
        <v>1</v>
      </c>
      <c r="CX972" s="126"/>
      <c r="CY972" s="126"/>
      <c r="CZ972" s="13"/>
      <c r="DA972" s="13"/>
      <c r="DB972" s="13"/>
      <c r="DC972" s="13"/>
      <c r="DD972" s="13"/>
    </row>
    <row r="973" spans="1:108" ht="14.25" thickBot="1">
      <c r="A973" s="127">
        <v>5361</v>
      </c>
      <c r="B973" s="127" t="s">
        <v>3295</v>
      </c>
      <c r="C973" s="127">
        <v>5361</v>
      </c>
      <c r="D973" s="128" t="s">
        <v>3494</v>
      </c>
      <c r="E973" s="128" t="s">
        <v>3408</v>
      </c>
      <c r="F973" s="129" t="s">
        <v>81</v>
      </c>
      <c r="G973" s="133" t="s">
        <v>146</v>
      </c>
      <c r="H973" s="134" t="s">
        <v>3944</v>
      </c>
      <c r="I973" s="134" t="s">
        <v>1107</v>
      </c>
      <c r="J973" s="132">
        <v>0</v>
      </c>
      <c r="K973" s="132">
        <v>0</v>
      </c>
      <c r="L973" s="132">
        <v>0</v>
      </c>
      <c r="M973" s="132">
        <v>0</v>
      </c>
      <c r="N973" s="132">
        <v>0</v>
      </c>
      <c r="O973" s="132">
        <v>0</v>
      </c>
      <c r="P973" s="132">
        <v>0</v>
      </c>
      <c r="Q973" s="132">
        <v>1</v>
      </c>
      <c r="CX973" s="126"/>
      <c r="CY973" s="126"/>
      <c r="CZ973" s="13"/>
      <c r="DA973" s="13"/>
      <c r="DB973" s="13"/>
      <c r="DC973" s="13"/>
      <c r="DD973" s="13"/>
    </row>
    <row r="974" spans="1:108" ht="14.25" thickBot="1">
      <c r="A974" s="127">
        <v>5362</v>
      </c>
      <c r="B974" s="127" t="s">
        <v>2351</v>
      </c>
      <c r="C974" s="127">
        <v>5362</v>
      </c>
      <c r="D974" s="128" t="s">
        <v>3494</v>
      </c>
      <c r="E974" s="128" t="s">
        <v>3408</v>
      </c>
      <c r="F974" s="129" t="s">
        <v>81</v>
      </c>
      <c r="G974" s="133" t="s">
        <v>146</v>
      </c>
      <c r="H974" s="134" t="s">
        <v>3944</v>
      </c>
      <c r="I974" s="134" t="s">
        <v>1108</v>
      </c>
      <c r="J974" s="132">
        <v>0</v>
      </c>
      <c r="K974" s="132">
        <v>0</v>
      </c>
      <c r="L974" s="132">
        <v>0</v>
      </c>
      <c r="M974" s="132">
        <v>0</v>
      </c>
      <c r="N974" s="132">
        <v>0</v>
      </c>
      <c r="O974" s="132">
        <v>0</v>
      </c>
      <c r="P974" s="132">
        <v>0</v>
      </c>
      <c r="Q974" s="132">
        <v>1</v>
      </c>
      <c r="CX974" s="126"/>
      <c r="CY974" s="126"/>
      <c r="CZ974" s="13"/>
      <c r="DA974" s="13"/>
      <c r="DB974" s="13"/>
      <c r="DC974" s="13"/>
      <c r="DD974" s="13"/>
    </row>
    <row r="975" spans="1:108" ht="14.25" thickBot="1">
      <c r="A975" s="127">
        <v>5363</v>
      </c>
      <c r="B975" s="127" t="s">
        <v>2579</v>
      </c>
      <c r="C975" s="127">
        <v>5363</v>
      </c>
      <c r="D975" s="128" t="s">
        <v>3494</v>
      </c>
      <c r="E975" s="128" t="s">
        <v>3408</v>
      </c>
      <c r="F975" s="129" t="s">
        <v>81</v>
      </c>
      <c r="G975" s="133" t="s">
        <v>146</v>
      </c>
      <c r="H975" s="134" t="s">
        <v>3944</v>
      </c>
      <c r="I975" s="134" t="s">
        <v>1109</v>
      </c>
      <c r="J975" s="132">
        <v>0</v>
      </c>
      <c r="K975" s="132">
        <v>0</v>
      </c>
      <c r="L975" s="132">
        <v>0</v>
      </c>
      <c r="M975" s="132">
        <v>0</v>
      </c>
      <c r="N975" s="132">
        <v>0</v>
      </c>
      <c r="O975" s="132">
        <v>0</v>
      </c>
      <c r="P975" s="132">
        <v>0</v>
      </c>
      <c r="Q975" s="132">
        <v>1</v>
      </c>
      <c r="CX975" s="126"/>
      <c r="CY975" s="126"/>
      <c r="CZ975" s="13"/>
      <c r="DA975" s="13"/>
      <c r="DB975" s="13"/>
      <c r="DC975" s="13"/>
      <c r="DD975" s="13"/>
    </row>
    <row r="976" spans="1:108" ht="14.25" thickBot="1">
      <c r="A976" s="127">
        <v>5364</v>
      </c>
      <c r="B976" s="127" t="s">
        <v>2720</v>
      </c>
      <c r="C976" s="127">
        <v>5364</v>
      </c>
      <c r="D976" s="128" t="s">
        <v>3494</v>
      </c>
      <c r="E976" s="128" t="s">
        <v>3408</v>
      </c>
      <c r="F976" s="129" t="s">
        <v>81</v>
      </c>
      <c r="G976" s="133" t="s">
        <v>146</v>
      </c>
      <c r="H976" s="134" t="s">
        <v>3944</v>
      </c>
      <c r="I976" s="134" t="s">
        <v>1110</v>
      </c>
      <c r="J976" s="132">
        <v>0</v>
      </c>
      <c r="K976" s="132">
        <v>0</v>
      </c>
      <c r="L976" s="132">
        <v>0</v>
      </c>
      <c r="M976" s="132">
        <v>0</v>
      </c>
      <c r="N976" s="132">
        <v>0</v>
      </c>
      <c r="O976" s="132">
        <v>0</v>
      </c>
      <c r="P976" s="132">
        <v>0</v>
      </c>
      <c r="Q976" s="132">
        <v>1</v>
      </c>
      <c r="CX976" s="126"/>
      <c r="CY976" s="126"/>
      <c r="CZ976" s="13"/>
      <c r="DA976" s="13"/>
      <c r="DB976" s="13"/>
      <c r="DC976" s="13"/>
      <c r="DD976" s="13"/>
    </row>
    <row r="977" spans="1:108" ht="14.25" thickBot="1">
      <c r="A977" s="127">
        <v>5369</v>
      </c>
      <c r="B977" s="127" t="s">
        <v>2820</v>
      </c>
      <c r="C977" s="127">
        <v>5369</v>
      </c>
      <c r="D977" s="128" t="s">
        <v>3494</v>
      </c>
      <c r="E977" s="128" t="s">
        <v>3408</v>
      </c>
      <c r="F977" s="129" t="s">
        <v>81</v>
      </c>
      <c r="G977" s="133" t="s">
        <v>146</v>
      </c>
      <c r="H977" s="134" t="s">
        <v>3944</v>
      </c>
      <c r="I977" s="134" t="s">
        <v>1111</v>
      </c>
      <c r="J977" s="132">
        <v>0</v>
      </c>
      <c r="K977" s="132">
        <v>0</v>
      </c>
      <c r="L977" s="132">
        <v>0</v>
      </c>
      <c r="M977" s="132">
        <v>0</v>
      </c>
      <c r="N977" s="132">
        <v>0</v>
      </c>
      <c r="O977" s="132">
        <v>0</v>
      </c>
      <c r="P977" s="132">
        <v>0</v>
      </c>
      <c r="Q977" s="132">
        <v>1</v>
      </c>
      <c r="CX977" s="126"/>
      <c r="CY977" s="126"/>
      <c r="CZ977" s="13"/>
      <c r="DA977" s="13"/>
      <c r="DB977" s="13"/>
      <c r="DC977" s="13"/>
      <c r="DD977" s="13"/>
    </row>
    <row r="978" spans="1:108" ht="14.25" thickBot="1">
      <c r="A978" s="127">
        <v>5400</v>
      </c>
      <c r="B978" s="127" t="s">
        <v>4502</v>
      </c>
      <c r="C978" s="127">
        <v>5400</v>
      </c>
      <c r="D978" s="128" t="s">
        <v>3494</v>
      </c>
      <c r="E978" s="128" t="s">
        <v>3408</v>
      </c>
      <c r="F978" s="129" t="s">
        <v>81</v>
      </c>
      <c r="G978" s="133" t="s">
        <v>147</v>
      </c>
      <c r="H978" s="134" t="s">
        <v>3945</v>
      </c>
      <c r="I978" s="134" t="s">
        <v>1112</v>
      </c>
      <c r="J978" s="132">
        <v>0</v>
      </c>
      <c r="K978" s="132">
        <v>0</v>
      </c>
      <c r="L978" s="132">
        <v>0</v>
      </c>
      <c r="M978" s="132">
        <v>0</v>
      </c>
      <c r="N978" s="132">
        <v>0</v>
      </c>
      <c r="O978" s="132">
        <v>0</v>
      </c>
      <c r="P978" s="132">
        <v>0</v>
      </c>
      <c r="Q978" s="132">
        <v>1</v>
      </c>
      <c r="CX978" s="126"/>
      <c r="CY978" s="126"/>
      <c r="CZ978" s="13"/>
      <c r="DA978" s="13"/>
      <c r="DB978" s="13"/>
      <c r="DC978" s="13"/>
      <c r="DD978" s="13"/>
    </row>
    <row r="979" spans="1:108" ht="14.25" thickBot="1">
      <c r="A979" s="127">
        <v>5408</v>
      </c>
      <c r="B979" s="127" t="s">
        <v>4574</v>
      </c>
      <c r="C979" s="127">
        <v>5408</v>
      </c>
      <c r="D979" s="128" t="s">
        <v>3494</v>
      </c>
      <c r="E979" s="128" t="s">
        <v>3408</v>
      </c>
      <c r="F979" s="129" t="s">
        <v>81</v>
      </c>
      <c r="G979" s="133" t="s">
        <v>147</v>
      </c>
      <c r="H979" s="134" t="s">
        <v>3945</v>
      </c>
      <c r="I979" s="134" t="s">
        <v>1113</v>
      </c>
      <c r="J979" s="132">
        <v>0</v>
      </c>
      <c r="K979" s="132">
        <v>0</v>
      </c>
      <c r="L979" s="132">
        <v>0</v>
      </c>
      <c r="M979" s="132">
        <v>0</v>
      </c>
      <c r="N979" s="132">
        <v>0</v>
      </c>
      <c r="O979" s="132">
        <v>0</v>
      </c>
      <c r="P979" s="132">
        <v>0</v>
      </c>
      <c r="Q979" s="132">
        <v>1</v>
      </c>
      <c r="CX979" s="126"/>
      <c r="CY979" s="126"/>
      <c r="CZ979" s="13"/>
      <c r="DA979" s="13"/>
      <c r="DB979" s="13"/>
      <c r="DC979" s="13"/>
      <c r="DD979" s="13"/>
    </row>
    <row r="980" spans="1:108" ht="14.25" thickBot="1">
      <c r="A980" s="127">
        <v>5409</v>
      </c>
      <c r="B980" s="127" t="s">
        <v>4503</v>
      </c>
      <c r="C980" s="127">
        <v>5409</v>
      </c>
      <c r="D980" s="128" t="s">
        <v>3494</v>
      </c>
      <c r="E980" s="128" t="s">
        <v>3408</v>
      </c>
      <c r="F980" s="129" t="s">
        <v>81</v>
      </c>
      <c r="G980" s="133" t="s">
        <v>147</v>
      </c>
      <c r="H980" s="134" t="s">
        <v>3945</v>
      </c>
      <c r="I980" s="134" t="s">
        <v>1114</v>
      </c>
      <c r="J980" s="132">
        <v>0</v>
      </c>
      <c r="K980" s="132">
        <v>0</v>
      </c>
      <c r="L980" s="132">
        <v>0</v>
      </c>
      <c r="M980" s="132">
        <v>0</v>
      </c>
      <c r="N980" s="132">
        <v>0</v>
      </c>
      <c r="O980" s="132">
        <v>0</v>
      </c>
      <c r="P980" s="132">
        <v>0</v>
      </c>
      <c r="Q980" s="132">
        <v>1</v>
      </c>
      <c r="CX980" s="126"/>
      <c r="CY980" s="126"/>
      <c r="CZ980" s="13"/>
      <c r="DA980" s="13"/>
      <c r="DB980" s="13"/>
      <c r="DC980" s="13"/>
      <c r="DD980" s="13"/>
    </row>
    <row r="981" spans="1:108" ht="14.25" thickBot="1">
      <c r="A981" s="127">
        <v>5411</v>
      </c>
      <c r="B981" s="127" t="s">
        <v>3296</v>
      </c>
      <c r="C981" s="127">
        <v>5411</v>
      </c>
      <c r="D981" s="128" t="s">
        <v>3494</v>
      </c>
      <c r="E981" s="128" t="s">
        <v>3408</v>
      </c>
      <c r="F981" s="129" t="s">
        <v>81</v>
      </c>
      <c r="G981" s="133" t="s">
        <v>147</v>
      </c>
      <c r="H981" s="134" t="s">
        <v>3946</v>
      </c>
      <c r="I981" s="134" t="s">
        <v>1115</v>
      </c>
      <c r="J981" s="132">
        <v>0</v>
      </c>
      <c r="K981" s="132">
        <v>0</v>
      </c>
      <c r="L981" s="132">
        <v>0</v>
      </c>
      <c r="M981" s="132">
        <v>0</v>
      </c>
      <c r="N981" s="132">
        <v>0</v>
      </c>
      <c r="O981" s="132">
        <v>0</v>
      </c>
      <c r="P981" s="132">
        <v>0</v>
      </c>
      <c r="Q981" s="132">
        <v>1</v>
      </c>
      <c r="CX981" s="126"/>
      <c r="CY981" s="126"/>
      <c r="CZ981" s="13"/>
      <c r="DA981" s="13"/>
      <c r="DB981" s="13"/>
      <c r="DC981" s="13"/>
      <c r="DD981" s="13"/>
    </row>
    <row r="982" spans="1:108" ht="14.25" thickBot="1">
      <c r="A982" s="127">
        <v>5412</v>
      </c>
      <c r="B982" s="127" t="s">
        <v>2352</v>
      </c>
      <c r="C982" s="127">
        <v>5412</v>
      </c>
      <c r="D982" s="128" t="s">
        <v>3494</v>
      </c>
      <c r="E982" s="128" t="s">
        <v>3408</v>
      </c>
      <c r="F982" s="129" t="s">
        <v>81</v>
      </c>
      <c r="G982" s="133" t="s">
        <v>147</v>
      </c>
      <c r="H982" s="134" t="s">
        <v>3946</v>
      </c>
      <c r="I982" s="134" t="s">
        <v>1116</v>
      </c>
      <c r="J982" s="132">
        <v>0</v>
      </c>
      <c r="K982" s="132">
        <v>0</v>
      </c>
      <c r="L982" s="132">
        <v>0</v>
      </c>
      <c r="M982" s="132">
        <v>0</v>
      </c>
      <c r="N982" s="132">
        <v>0</v>
      </c>
      <c r="O982" s="132">
        <v>0</v>
      </c>
      <c r="P982" s="132">
        <v>0</v>
      </c>
      <c r="Q982" s="132">
        <v>1</v>
      </c>
      <c r="CX982" s="126"/>
      <c r="CY982" s="126"/>
      <c r="CZ982" s="13"/>
      <c r="DA982" s="13"/>
      <c r="DB982" s="13"/>
      <c r="DC982" s="13"/>
      <c r="DD982" s="13"/>
    </row>
    <row r="983" spans="1:108" ht="14.25" thickBot="1">
      <c r="A983" s="127">
        <v>5413</v>
      </c>
      <c r="B983" s="127" t="s">
        <v>2580</v>
      </c>
      <c r="C983" s="127">
        <v>5413</v>
      </c>
      <c r="D983" s="128" t="s">
        <v>3494</v>
      </c>
      <c r="E983" s="128" t="s">
        <v>3408</v>
      </c>
      <c r="F983" s="129" t="s">
        <v>81</v>
      </c>
      <c r="G983" s="130" t="s">
        <v>147</v>
      </c>
      <c r="H983" s="131" t="s">
        <v>3946</v>
      </c>
      <c r="I983" s="131" t="s">
        <v>1117</v>
      </c>
      <c r="J983" s="132">
        <v>0</v>
      </c>
      <c r="K983" s="132">
        <v>0</v>
      </c>
      <c r="L983" s="132">
        <v>0</v>
      </c>
      <c r="M983" s="132">
        <v>0</v>
      </c>
      <c r="N983" s="132">
        <v>0</v>
      </c>
      <c r="O983" s="132">
        <v>0</v>
      </c>
      <c r="P983" s="132">
        <v>0</v>
      </c>
      <c r="Q983" s="132">
        <v>1</v>
      </c>
      <c r="CX983" s="126"/>
      <c r="CY983" s="126"/>
      <c r="CZ983" s="13"/>
      <c r="DA983" s="13"/>
      <c r="DB983" s="13"/>
      <c r="DC983" s="13"/>
      <c r="DD983" s="13"/>
    </row>
    <row r="984" spans="1:108" ht="14.25" thickBot="1">
      <c r="A984" s="127">
        <v>5414</v>
      </c>
      <c r="B984" s="127" t="s">
        <v>2721</v>
      </c>
      <c r="C984" s="127">
        <v>5414</v>
      </c>
      <c r="D984" s="128" t="s">
        <v>3494</v>
      </c>
      <c r="E984" s="128" t="s">
        <v>3408</v>
      </c>
      <c r="F984" s="129" t="s">
        <v>81</v>
      </c>
      <c r="G984" s="133" t="s">
        <v>147</v>
      </c>
      <c r="H984" s="134" t="s">
        <v>3946</v>
      </c>
      <c r="I984" s="134" t="s">
        <v>1118</v>
      </c>
      <c r="J984" s="132">
        <v>0</v>
      </c>
      <c r="K984" s="132">
        <v>0</v>
      </c>
      <c r="L984" s="132">
        <v>0</v>
      </c>
      <c r="M984" s="132">
        <v>0</v>
      </c>
      <c r="N984" s="132">
        <v>0</v>
      </c>
      <c r="O984" s="132">
        <v>0</v>
      </c>
      <c r="P984" s="132">
        <v>0</v>
      </c>
      <c r="Q984" s="132">
        <v>1</v>
      </c>
      <c r="CX984" s="126"/>
      <c r="CY984" s="126"/>
      <c r="CZ984" s="13"/>
      <c r="DA984" s="13"/>
      <c r="DB984" s="13"/>
      <c r="DC984" s="13"/>
      <c r="DD984" s="13"/>
    </row>
    <row r="985" spans="1:108" ht="14.25" thickBot="1">
      <c r="A985" s="127">
        <v>5419</v>
      </c>
      <c r="B985" s="127" t="s">
        <v>2821</v>
      </c>
      <c r="C985" s="127">
        <v>5419</v>
      </c>
      <c r="D985" s="128" t="s">
        <v>3494</v>
      </c>
      <c r="E985" s="128" t="s">
        <v>3408</v>
      </c>
      <c r="F985" s="129" t="s">
        <v>81</v>
      </c>
      <c r="G985" s="133" t="s">
        <v>147</v>
      </c>
      <c r="H985" s="134" t="s">
        <v>3946</v>
      </c>
      <c r="I985" s="134" t="s">
        <v>1119</v>
      </c>
      <c r="J985" s="132">
        <v>0</v>
      </c>
      <c r="K985" s="132">
        <v>0</v>
      </c>
      <c r="L985" s="132">
        <v>0</v>
      </c>
      <c r="M985" s="132">
        <v>0</v>
      </c>
      <c r="N985" s="132">
        <v>0</v>
      </c>
      <c r="O985" s="132">
        <v>0</v>
      </c>
      <c r="P985" s="132">
        <v>0</v>
      </c>
      <c r="Q985" s="132">
        <v>1</v>
      </c>
      <c r="CX985" s="126"/>
      <c r="CY985" s="126"/>
      <c r="CZ985" s="13"/>
      <c r="DA985" s="13"/>
      <c r="DB985" s="13"/>
      <c r="DC985" s="13"/>
      <c r="DD985" s="13"/>
    </row>
    <row r="986" spans="1:108" ht="14.25" thickBot="1">
      <c r="A986" s="127">
        <v>5421</v>
      </c>
      <c r="B986" s="127" t="s">
        <v>3297</v>
      </c>
      <c r="C986" s="127">
        <v>5421</v>
      </c>
      <c r="D986" s="128" t="s">
        <v>3494</v>
      </c>
      <c r="E986" s="128" t="s">
        <v>3408</v>
      </c>
      <c r="F986" s="129" t="s">
        <v>81</v>
      </c>
      <c r="G986" s="133" t="s">
        <v>147</v>
      </c>
      <c r="H986" s="134" t="s">
        <v>3947</v>
      </c>
      <c r="I986" s="134" t="s">
        <v>1120</v>
      </c>
      <c r="J986" s="132">
        <v>0</v>
      </c>
      <c r="K986" s="132">
        <v>0</v>
      </c>
      <c r="L986" s="132">
        <v>0</v>
      </c>
      <c r="M986" s="132">
        <v>0</v>
      </c>
      <c r="N986" s="132">
        <v>0</v>
      </c>
      <c r="O986" s="132">
        <v>0</v>
      </c>
      <c r="P986" s="132">
        <v>0</v>
      </c>
      <c r="Q986" s="132">
        <v>1</v>
      </c>
      <c r="CX986" s="126"/>
      <c r="CY986" s="126"/>
      <c r="CZ986" s="13"/>
      <c r="DA986" s="13"/>
      <c r="DB986" s="13"/>
      <c r="DC986" s="13"/>
      <c r="DD986" s="13"/>
    </row>
    <row r="987" spans="1:108" ht="14.25" thickBot="1">
      <c r="A987" s="127">
        <v>5422</v>
      </c>
      <c r="B987" s="127" t="s">
        <v>2353</v>
      </c>
      <c r="C987" s="127">
        <v>5422</v>
      </c>
      <c r="D987" s="128" t="s">
        <v>3494</v>
      </c>
      <c r="E987" s="128" t="s">
        <v>3408</v>
      </c>
      <c r="F987" s="129" t="s">
        <v>81</v>
      </c>
      <c r="G987" s="133" t="s">
        <v>147</v>
      </c>
      <c r="H987" s="134" t="s">
        <v>3947</v>
      </c>
      <c r="I987" s="134" t="s">
        <v>1121</v>
      </c>
      <c r="J987" s="132">
        <v>0</v>
      </c>
      <c r="K987" s="132">
        <v>0</v>
      </c>
      <c r="L987" s="132">
        <v>0</v>
      </c>
      <c r="M987" s="132">
        <v>0</v>
      </c>
      <c r="N987" s="132">
        <v>0</v>
      </c>
      <c r="O987" s="132">
        <v>0</v>
      </c>
      <c r="P987" s="132">
        <v>0</v>
      </c>
      <c r="Q987" s="132">
        <v>1</v>
      </c>
      <c r="CX987" s="126"/>
      <c r="CY987" s="126"/>
      <c r="CZ987" s="13"/>
      <c r="DA987" s="13"/>
      <c r="DB987" s="13"/>
      <c r="DC987" s="13"/>
      <c r="DD987" s="13"/>
    </row>
    <row r="988" spans="1:108" ht="14.25" thickBot="1">
      <c r="A988" s="127">
        <v>5423</v>
      </c>
      <c r="B988" s="127" t="s">
        <v>2581</v>
      </c>
      <c r="C988" s="127">
        <v>5423</v>
      </c>
      <c r="D988" s="128" t="s">
        <v>3494</v>
      </c>
      <c r="E988" s="128" t="s">
        <v>3408</v>
      </c>
      <c r="F988" s="129" t="s">
        <v>81</v>
      </c>
      <c r="G988" s="133" t="s">
        <v>147</v>
      </c>
      <c r="H988" s="134" t="s">
        <v>3947</v>
      </c>
      <c r="I988" s="134" t="s">
        <v>1122</v>
      </c>
      <c r="J988" s="132">
        <v>0</v>
      </c>
      <c r="K988" s="132">
        <v>0</v>
      </c>
      <c r="L988" s="132">
        <v>0</v>
      </c>
      <c r="M988" s="132">
        <v>0</v>
      </c>
      <c r="N988" s="132">
        <v>0</v>
      </c>
      <c r="O988" s="132">
        <v>0</v>
      </c>
      <c r="P988" s="132">
        <v>0</v>
      </c>
      <c r="Q988" s="132">
        <v>1</v>
      </c>
      <c r="CX988" s="126"/>
      <c r="CY988" s="126"/>
      <c r="CZ988" s="13"/>
      <c r="DA988" s="13"/>
      <c r="DB988" s="13"/>
      <c r="DC988" s="13"/>
      <c r="DD988" s="13"/>
    </row>
    <row r="989" spans="1:108" ht="14.25" thickBot="1">
      <c r="A989" s="127">
        <v>5431</v>
      </c>
      <c r="B989" s="127" t="s">
        <v>3298</v>
      </c>
      <c r="C989" s="127">
        <v>5431</v>
      </c>
      <c r="D989" s="128" t="s">
        <v>3494</v>
      </c>
      <c r="E989" s="128" t="s">
        <v>3408</v>
      </c>
      <c r="F989" s="129" t="s">
        <v>81</v>
      </c>
      <c r="G989" s="133" t="s">
        <v>147</v>
      </c>
      <c r="H989" s="134" t="s">
        <v>3948</v>
      </c>
      <c r="I989" s="134" t="s">
        <v>1123</v>
      </c>
      <c r="J989" s="132">
        <v>0</v>
      </c>
      <c r="K989" s="132">
        <v>0</v>
      </c>
      <c r="L989" s="132">
        <v>0</v>
      </c>
      <c r="M989" s="132">
        <v>0</v>
      </c>
      <c r="N989" s="132">
        <v>0</v>
      </c>
      <c r="O989" s="132">
        <v>0</v>
      </c>
      <c r="P989" s="132">
        <v>0</v>
      </c>
      <c r="Q989" s="132">
        <v>1</v>
      </c>
      <c r="CX989" s="126"/>
      <c r="CY989" s="126"/>
      <c r="CZ989" s="13"/>
      <c r="DA989" s="13"/>
      <c r="DB989" s="13"/>
      <c r="DC989" s="13"/>
      <c r="DD989" s="13"/>
    </row>
    <row r="990" spans="1:108" ht="14.25" thickBot="1">
      <c r="A990" s="127">
        <v>5432</v>
      </c>
      <c r="B990" s="127" t="s">
        <v>2354</v>
      </c>
      <c r="C990" s="127">
        <v>5432</v>
      </c>
      <c r="D990" s="128" t="s">
        <v>3494</v>
      </c>
      <c r="E990" s="128" t="s">
        <v>3408</v>
      </c>
      <c r="F990" s="129" t="s">
        <v>81</v>
      </c>
      <c r="G990" s="133" t="s">
        <v>147</v>
      </c>
      <c r="H990" s="134" t="s">
        <v>3948</v>
      </c>
      <c r="I990" s="134" t="s">
        <v>1124</v>
      </c>
      <c r="J990" s="132">
        <v>0</v>
      </c>
      <c r="K990" s="132">
        <v>0</v>
      </c>
      <c r="L990" s="132">
        <v>0</v>
      </c>
      <c r="M990" s="132">
        <v>0</v>
      </c>
      <c r="N990" s="132">
        <v>0</v>
      </c>
      <c r="O990" s="132">
        <v>0</v>
      </c>
      <c r="P990" s="132">
        <v>0</v>
      </c>
      <c r="Q990" s="132">
        <v>1</v>
      </c>
      <c r="CX990" s="126"/>
      <c r="CY990" s="126"/>
      <c r="CZ990" s="13"/>
      <c r="DA990" s="13"/>
      <c r="DB990" s="13"/>
      <c r="DC990" s="13"/>
      <c r="DD990" s="13"/>
    </row>
    <row r="991" spans="1:108" ht="14.25" thickBot="1">
      <c r="A991" s="127">
        <v>5491</v>
      </c>
      <c r="B991" s="127" t="s">
        <v>3299</v>
      </c>
      <c r="C991" s="127">
        <v>5491</v>
      </c>
      <c r="D991" s="128" t="s">
        <v>3494</v>
      </c>
      <c r="E991" s="128" t="s">
        <v>3408</v>
      </c>
      <c r="F991" s="129" t="s">
        <v>81</v>
      </c>
      <c r="G991" s="133" t="s">
        <v>147</v>
      </c>
      <c r="H991" s="134" t="s">
        <v>3949</v>
      </c>
      <c r="I991" s="134" t="s">
        <v>1125</v>
      </c>
      <c r="J991" s="132">
        <v>0</v>
      </c>
      <c r="K991" s="132">
        <v>0</v>
      </c>
      <c r="L991" s="132">
        <v>0</v>
      </c>
      <c r="M991" s="132">
        <v>0</v>
      </c>
      <c r="N991" s="132">
        <v>0</v>
      </c>
      <c r="O991" s="132">
        <v>0</v>
      </c>
      <c r="P991" s="132">
        <v>0</v>
      </c>
      <c r="Q991" s="132">
        <v>1</v>
      </c>
      <c r="CX991" s="126"/>
      <c r="CY991" s="126"/>
      <c r="CZ991" s="13"/>
      <c r="DA991" s="13"/>
      <c r="DB991" s="13"/>
      <c r="DC991" s="13"/>
      <c r="DD991" s="13"/>
    </row>
    <row r="992" spans="1:108" ht="14.25" thickBot="1">
      <c r="A992" s="127">
        <v>5492</v>
      </c>
      <c r="B992" s="127" t="s">
        <v>2355</v>
      </c>
      <c r="C992" s="127">
        <v>5492</v>
      </c>
      <c r="D992" s="128" t="s">
        <v>3494</v>
      </c>
      <c r="E992" s="128" t="s">
        <v>3408</v>
      </c>
      <c r="F992" s="129" t="s">
        <v>81</v>
      </c>
      <c r="G992" s="133" t="s">
        <v>147</v>
      </c>
      <c r="H992" s="134" t="s">
        <v>3949</v>
      </c>
      <c r="I992" s="134" t="s">
        <v>1126</v>
      </c>
      <c r="J992" s="132">
        <v>0</v>
      </c>
      <c r="K992" s="132">
        <v>0</v>
      </c>
      <c r="L992" s="132">
        <v>0</v>
      </c>
      <c r="M992" s="132">
        <v>0</v>
      </c>
      <c r="N992" s="132">
        <v>0</v>
      </c>
      <c r="O992" s="132">
        <v>0</v>
      </c>
      <c r="P992" s="132">
        <v>0</v>
      </c>
      <c r="Q992" s="132">
        <v>1</v>
      </c>
      <c r="CX992" s="126"/>
      <c r="CY992" s="126"/>
      <c r="CZ992" s="13"/>
      <c r="DA992" s="13"/>
      <c r="DB992" s="13"/>
      <c r="DC992" s="13"/>
      <c r="DD992" s="13"/>
    </row>
    <row r="993" spans="1:108" ht="14.25" thickBot="1">
      <c r="A993" s="127">
        <v>5493</v>
      </c>
      <c r="B993" s="127" t="s">
        <v>2582</v>
      </c>
      <c r="C993" s="127">
        <v>5493</v>
      </c>
      <c r="D993" s="128" t="s">
        <v>4632</v>
      </c>
      <c r="E993" s="128" t="s">
        <v>3408</v>
      </c>
      <c r="F993" s="129" t="s">
        <v>81</v>
      </c>
      <c r="G993" s="133" t="s">
        <v>147</v>
      </c>
      <c r="H993" s="134" t="s">
        <v>3949</v>
      </c>
      <c r="I993" s="134" t="s">
        <v>1127</v>
      </c>
      <c r="J993" s="132">
        <v>0</v>
      </c>
      <c r="K993" s="132">
        <v>0</v>
      </c>
      <c r="L993" s="132">
        <v>0</v>
      </c>
      <c r="M993" s="132">
        <v>0</v>
      </c>
      <c r="N993" s="132">
        <v>0</v>
      </c>
      <c r="O993" s="132">
        <v>0</v>
      </c>
      <c r="P993" s="132">
        <v>0</v>
      </c>
      <c r="Q993" s="132">
        <v>1</v>
      </c>
      <c r="CX993" s="126"/>
      <c r="CY993" s="126"/>
      <c r="CZ993" s="13"/>
      <c r="DA993" s="13"/>
      <c r="DB993" s="13"/>
      <c r="DC993" s="13"/>
      <c r="DD993" s="13"/>
    </row>
    <row r="994" spans="1:108" ht="14.25" thickBot="1">
      <c r="A994" s="127">
        <v>5500</v>
      </c>
      <c r="B994" s="127" t="s">
        <v>4504</v>
      </c>
      <c r="C994" s="127">
        <v>5500</v>
      </c>
      <c r="D994" s="128" t="s">
        <v>3494</v>
      </c>
      <c r="E994" s="128" t="s">
        <v>3408</v>
      </c>
      <c r="F994" s="129" t="s">
        <v>81</v>
      </c>
      <c r="G994" s="133" t="s">
        <v>148</v>
      </c>
      <c r="H994" s="134" t="s">
        <v>3950</v>
      </c>
      <c r="I994" s="134" t="s">
        <v>1128</v>
      </c>
      <c r="J994" s="132">
        <v>0</v>
      </c>
      <c r="K994" s="132">
        <v>1</v>
      </c>
      <c r="L994" s="132">
        <v>0</v>
      </c>
      <c r="M994" s="132">
        <v>1</v>
      </c>
      <c r="N994" s="132">
        <v>0</v>
      </c>
      <c r="O994" s="132">
        <v>1</v>
      </c>
      <c r="P994" s="132">
        <v>0</v>
      </c>
      <c r="Q994" s="132">
        <v>1</v>
      </c>
      <c r="CX994" s="126"/>
      <c r="CY994" s="126"/>
      <c r="CZ994" s="13"/>
      <c r="DA994" s="13"/>
      <c r="DB994" s="13"/>
      <c r="DC994" s="13"/>
      <c r="DD994" s="13"/>
    </row>
    <row r="995" spans="1:108" ht="14.25" thickBot="1">
      <c r="A995" s="127">
        <v>5508</v>
      </c>
      <c r="B995" s="127" t="s">
        <v>4575</v>
      </c>
      <c r="C995" s="127">
        <v>5508</v>
      </c>
      <c r="D995" s="128" t="s">
        <v>3494</v>
      </c>
      <c r="E995" s="128" t="s">
        <v>3408</v>
      </c>
      <c r="F995" s="129" t="s">
        <v>81</v>
      </c>
      <c r="G995" s="133" t="s">
        <v>148</v>
      </c>
      <c r="H995" s="134" t="s">
        <v>3950</v>
      </c>
      <c r="I995" s="134" t="s">
        <v>1129</v>
      </c>
      <c r="J995" s="132">
        <v>0</v>
      </c>
      <c r="K995" s="132">
        <v>1</v>
      </c>
      <c r="L995" s="132">
        <v>0</v>
      </c>
      <c r="M995" s="132">
        <v>1</v>
      </c>
      <c r="N995" s="132">
        <v>0</v>
      </c>
      <c r="O995" s="132">
        <v>1</v>
      </c>
      <c r="P995" s="132">
        <v>0</v>
      </c>
      <c r="Q995" s="132">
        <v>1</v>
      </c>
      <c r="CX995" s="126"/>
      <c r="CY995" s="126"/>
      <c r="CZ995" s="13"/>
      <c r="DA995" s="13"/>
      <c r="DB995" s="13"/>
      <c r="DC995" s="13"/>
      <c r="DD995" s="13"/>
    </row>
    <row r="996" spans="1:108" ht="14.25" thickBot="1">
      <c r="A996" s="127">
        <v>5509</v>
      </c>
      <c r="B996" s="127" t="s">
        <v>4505</v>
      </c>
      <c r="C996" s="127">
        <v>5509</v>
      </c>
      <c r="D996" s="128" t="s">
        <v>3494</v>
      </c>
      <c r="E996" s="128" t="s">
        <v>3408</v>
      </c>
      <c r="F996" s="129" t="s">
        <v>81</v>
      </c>
      <c r="G996" s="133" t="s">
        <v>148</v>
      </c>
      <c r="H996" s="134" t="s">
        <v>3950</v>
      </c>
      <c r="I996" s="134" t="s">
        <v>1130</v>
      </c>
      <c r="J996" s="132">
        <v>0</v>
      </c>
      <c r="K996" s="132">
        <v>1</v>
      </c>
      <c r="L996" s="132">
        <v>0</v>
      </c>
      <c r="M996" s="132">
        <v>1</v>
      </c>
      <c r="N996" s="132">
        <v>0</v>
      </c>
      <c r="O996" s="132">
        <v>1</v>
      </c>
      <c r="P996" s="132">
        <v>0</v>
      </c>
      <c r="Q996" s="132">
        <v>1</v>
      </c>
      <c r="CX996" s="126"/>
      <c r="CY996" s="126"/>
      <c r="CZ996" s="13"/>
      <c r="DA996" s="13"/>
      <c r="DB996" s="13"/>
      <c r="DC996" s="13"/>
      <c r="DD996" s="13"/>
    </row>
    <row r="997" spans="1:108" ht="14.25" thickBot="1">
      <c r="A997" s="127">
        <v>5511</v>
      </c>
      <c r="B997" s="127" t="s">
        <v>3300</v>
      </c>
      <c r="C997" s="127">
        <v>5511</v>
      </c>
      <c r="D997" s="128" t="s">
        <v>3494</v>
      </c>
      <c r="E997" s="128" t="s">
        <v>3408</v>
      </c>
      <c r="F997" s="129" t="s">
        <v>81</v>
      </c>
      <c r="G997" s="133" t="s">
        <v>148</v>
      </c>
      <c r="H997" s="134" t="s">
        <v>3951</v>
      </c>
      <c r="I997" s="134" t="s">
        <v>1131</v>
      </c>
      <c r="J997" s="132">
        <v>0</v>
      </c>
      <c r="K997" s="132">
        <v>1</v>
      </c>
      <c r="L997" s="132">
        <v>0</v>
      </c>
      <c r="M997" s="132">
        <v>1</v>
      </c>
      <c r="N997" s="132">
        <v>0</v>
      </c>
      <c r="O997" s="132">
        <v>1</v>
      </c>
      <c r="P997" s="132">
        <v>0</v>
      </c>
      <c r="Q997" s="132">
        <v>1</v>
      </c>
      <c r="CX997" s="126"/>
      <c r="CY997" s="126"/>
      <c r="CZ997" s="13"/>
      <c r="DA997" s="13"/>
      <c r="DB997" s="13"/>
      <c r="DC997" s="13"/>
      <c r="DD997" s="13"/>
    </row>
    <row r="998" spans="1:108" ht="14.25" thickBot="1">
      <c r="A998" s="127">
        <v>5512</v>
      </c>
      <c r="B998" s="127" t="s">
        <v>2356</v>
      </c>
      <c r="C998" s="127">
        <v>5512</v>
      </c>
      <c r="D998" s="128" t="s">
        <v>3494</v>
      </c>
      <c r="E998" s="128" t="s">
        <v>3408</v>
      </c>
      <c r="F998" s="129" t="s">
        <v>81</v>
      </c>
      <c r="G998" s="133" t="s">
        <v>148</v>
      </c>
      <c r="H998" s="134" t="s">
        <v>3951</v>
      </c>
      <c r="I998" s="134" t="s">
        <v>1132</v>
      </c>
      <c r="J998" s="132">
        <v>0</v>
      </c>
      <c r="K998" s="132">
        <v>1</v>
      </c>
      <c r="L998" s="132">
        <v>0</v>
      </c>
      <c r="M998" s="132">
        <v>1</v>
      </c>
      <c r="N998" s="132">
        <v>0</v>
      </c>
      <c r="O998" s="132">
        <v>1</v>
      </c>
      <c r="P998" s="132">
        <v>0</v>
      </c>
      <c r="Q998" s="132">
        <v>1</v>
      </c>
      <c r="CX998" s="126"/>
      <c r="CY998" s="126"/>
      <c r="CZ998" s="13"/>
      <c r="DA998" s="13"/>
      <c r="DB998" s="13"/>
      <c r="DC998" s="13"/>
      <c r="DD998" s="13"/>
    </row>
    <row r="999" spans="1:108" ht="14.25" thickBot="1">
      <c r="A999" s="127">
        <v>5513</v>
      </c>
      <c r="B999" s="127" t="s">
        <v>2583</v>
      </c>
      <c r="C999" s="127">
        <v>5513</v>
      </c>
      <c r="D999" s="128" t="s">
        <v>3494</v>
      </c>
      <c r="E999" s="128" t="s">
        <v>3408</v>
      </c>
      <c r="F999" s="129" t="s">
        <v>81</v>
      </c>
      <c r="G999" s="133" t="s">
        <v>148</v>
      </c>
      <c r="H999" s="134" t="s">
        <v>3951</v>
      </c>
      <c r="I999" s="134" t="s">
        <v>1133</v>
      </c>
      <c r="J999" s="132">
        <v>0</v>
      </c>
      <c r="K999" s="132">
        <v>1</v>
      </c>
      <c r="L999" s="132">
        <v>0</v>
      </c>
      <c r="M999" s="132">
        <v>1</v>
      </c>
      <c r="N999" s="132">
        <v>0</v>
      </c>
      <c r="O999" s="132">
        <v>1</v>
      </c>
      <c r="P999" s="132">
        <v>0</v>
      </c>
      <c r="Q999" s="132">
        <v>1</v>
      </c>
      <c r="CX999" s="126"/>
      <c r="CY999" s="126"/>
      <c r="CZ999" s="13"/>
      <c r="DA999" s="13"/>
      <c r="DB999" s="13"/>
      <c r="DC999" s="13"/>
      <c r="DD999" s="13"/>
    </row>
    <row r="1000" spans="1:108" ht="14.25" thickBot="1">
      <c r="A1000" s="127">
        <v>5514</v>
      </c>
      <c r="B1000" s="127" t="s">
        <v>2722</v>
      </c>
      <c r="C1000" s="127">
        <v>5514</v>
      </c>
      <c r="D1000" s="128" t="s">
        <v>3494</v>
      </c>
      <c r="E1000" s="128" t="s">
        <v>3408</v>
      </c>
      <c r="F1000" s="129" t="s">
        <v>81</v>
      </c>
      <c r="G1000" s="133" t="s">
        <v>148</v>
      </c>
      <c r="H1000" s="134" t="s">
        <v>3951</v>
      </c>
      <c r="I1000" s="134" t="s">
        <v>1134</v>
      </c>
      <c r="J1000" s="132">
        <v>0</v>
      </c>
      <c r="K1000" s="132">
        <v>1</v>
      </c>
      <c r="L1000" s="132">
        <v>0</v>
      </c>
      <c r="M1000" s="132">
        <v>1</v>
      </c>
      <c r="N1000" s="132">
        <v>0</v>
      </c>
      <c r="O1000" s="132">
        <v>1</v>
      </c>
      <c r="P1000" s="132">
        <v>0</v>
      </c>
      <c r="Q1000" s="132">
        <v>1</v>
      </c>
      <c r="CX1000" s="126"/>
      <c r="CY1000" s="126"/>
      <c r="CZ1000" s="13"/>
      <c r="DA1000" s="13"/>
      <c r="DB1000" s="13"/>
      <c r="DC1000" s="13"/>
      <c r="DD1000" s="13"/>
    </row>
    <row r="1001" spans="1:108" ht="14.25" thickBot="1">
      <c r="A1001" s="127">
        <v>5515</v>
      </c>
      <c r="B1001" s="127" t="s">
        <v>2822</v>
      </c>
      <c r="C1001" s="127">
        <v>5515</v>
      </c>
      <c r="D1001" s="128" t="s">
        <v>3494</v>
      </c>
      <c r="E1001" s="128" t="s">
        <v>3408</v>
      </c>
      <c r="F1001" s="129" t="s">
        <v>81</v>
      </c>
      <c r="G1001" s="133" t="s">
        <v>148</v>
      </c>
      <c r="H1001" s="134" t="s">
        <v>3951</v>
      </c>
      <c r="I1001" s="134" t="s">
        <v>1135</v>
      </c>
      <c r="J1001" s="132">
        <v>0</v>
      </c>
      <c r="K1001" s="132">
        <v>1</v>
      </c>
      <c r="L1001" s="132">
        <v>0</v>
      </c>
      <c r="M1001" s="132">
        <v>1</v>
      </c>
      <c r="N1001" s="132">
        <v>0</v>
      </c>
      <c r="O1001" s="132">
        <v>1</v>
      </c>
      <c r="P1001" s="132">
        <v>0</v>
      </c>
      <c r="Q1001" s="132">
        <v>1</v>
      </c>
      <c r="CX1001" s="126"/>
      <c r="CY1001" s="126"/>
      <c r="CZ1001" s="13"/>
      <c r="DA1001" s="13"/>
      <c r="DB1001" s="13"/>
      <c r="DC1001" s="13"/>
      <c r="DD1001" s="13"/>
    </row>
    <row r="1002" spans="1:108" ht="14.25" thickBot="1">
      <c r="A1002" s="127">
        <v>5519</v>
      </c>
      <c r="B1002" s="127" t="s">
        <v>2878</v>
      </c>
      <c r="C1002" s="127">
        <v>5519</v>
      </c>
      <c r="D1002" s="128" t="s">
        <v>3494</v>
      </c>
      <c r="E1002" s="128" t="s">
        <v>3408</v>
      </c>
      <c r="F1002" s="129" t="s">
        <v>81</v>
      </c>
      <c r="G1002" s="133" t="s">
        <v>148</v>
      </c>
      <c r="H1002" s="134" t="s">
        <v>3951</v>
      </c>
      <c r="I1002" s="134" t="s">
        <v>1136</v>
      </c>
      <c r="J1002" s="132">
        <v>0</v>
      </c>
      <c r="K1002" s="132">
        <v>1</v>
      </c>
      <c r="L1002" s="132">
        <v>0</v>
      </c>
      <c r="M1002" s="132">
        <v>1</v>
      </c>
      <c r="N1002" s="132">
        <v>0</v>
      </c>
      <c r="O1002" s="132">
        <v>1</v>
      </c>
      <c r="P1002" s="132">
        <v>0</v>
      </c>
      <c r="Q1002" s="132">
        <v>1</v>
      </c>
      <c r="CX1002" s="126"/>
      <c r="CY1002" s="126"/>
      <c r="CZ1002" s="13"/>
      <c r="DA1002" s="13"/>
      <c r="DB1002" s="13"/>
      <c r="DC1002" s="13"/>
      <c r="DD1002" s="13"/>
    </row>
    <row r="1003" spans="1:108" ht="14.25" thickBot="1">
      <c r="A1003" s="127">
        <v>5521</v>
      </c>
      <c r="B1003" s="127" t="s">
        <v>3301</v>
      </c>
      <c r="C1003" s="127">
        <v>5521</v>
      </c>
      <c r="D1003" s="128" t="s">
        <v>4367</v>
      </c>
      <c r="E1003" s="128" t="s">
        <v>3408</v>
      </c>
      <c r="F1003" s="129" t="s">
        <v>81</v>
      </c>
      <c r="G1003" s="133" t="s">
        <v>148</v>
      </c>
      <c r="H1003" s="134" t="s">
        <v>3952</v>
      </c>
      <c r="I1003" s="134" t="s">
        <v>1137</v>
      </c>
      <c r="J1003" s="132">
        <v>0</v>
      </c>
      <c r="K1003" s="132">
        <v>1</v>
      </c>
      <c r="L1003" s="132">
        <v>0</v>
      </c>
      <c r="M1003" s="132">
        <v>1</v>
      </c>
      <c r="N1003" s="132">
        <v>0</v>
      </c>
      <c r="O1003" s="132">
        <v>1</v>
      </c>
      <c r="P1003" s="132">
        <v>0</v>
      </c>
      <c r="Q1003" s="132">
        <v>1</v>
      </c>
      <c r="CX1003" s="126"/>
      <c r="CY1003" s="126"/>
      <c r="CZ1003" s="13"/>
      <c r="DA1003" s="13"/>
      <c r="DB1003" s="13"/>
      <c r="DC1003" s="13"/>
      <c r="DD1003" s="13"/>
    </row>
    <row r="1004" spans="1:108" ht="14.25" thickBot="1">
      <c r="A1004" s="127">
        <v>5522</v>
      </c>
      <c r="B1004" s="127" t="s">
        <v>2357</v>
      </c>
      <c r="C1004" s="127">
        <v>5522</v>
      </c>
      <c r="D1004" s="128" t="s">
        <v>4367</v>
      </c>
      <c r="E1004" s="128" t="s">
        <v>3408</v>
      </c>
      <c r="F1004" s="129" t="s">
        <v>81</v>
      </c>
      <c r="G1004" s="133" t="s">
        <v>148</v>
      </c>
      <c r="H1004" s="134" t="s">
        <v>3952</v>
      </c>
      <c r="I1004" s="134" t="s">
        <v>1138</v>
      </c>
      <c r="J1004" s="132">
        <v>0</v>
      </c>
      <c r="K1004" s="132">
        <v>1</v>
      </c>
      <c r="L1004" s="132">
        <v>0</v>
      </c>
      <c r="M1004" s="132">
        <v>1</v>
      </c>
      <c r="N1004" s="132">
        <v>0</v>
      </c>
      <c r="O1004" s="132">
        <v>1</v>
      </c>
      <c r="P1004" s="132">
        <v>0</v>
      </c>
      <c r="Q1004" s="132">
        <v>1</v>
      </c>
      <c r="CX1004" s="126"/>
      <c r="CY1004" s="126"/>
      <c r="CZ1004" s="13"/>
      <c r="DA1004" s="13"/>
      <c r="DB1004" s="13"/>
      <c r="DC1004" s="13"/>
      <c r="DD1004" s="13"/>
    </row>
    <row r="1005" spans="1:108" ht="14.25" thickBot="1">
      <c r="A1005" s="127">
        <v>5523</v>
      </c>
      <c r="B1005" s="127" t="s">
        <v>2584</v>
      </c>
      <c r="C1005" s="127">
        <v>5523</v>
      </c>
      <c r="D1005" s="128" t="s">
        <v>3494</v>
      </c>
      <c r="E1005" s="128" t="s">
        <v>3408</v>
      </c>
      <c r="F1005" s="129" t="s">
        <v>81</v>
      </c>
      <c r="G1005" s="133" t="s">
        <v>148</v>
      </c>
      <c r="H1005" s="134" t="s">
        <v>3952</v>
      </c>
      <c r="I1005" s="134" t="s">
        <v>1139</v>
      </c>
      <c r="J1005" s="132">
        <v>0</v>
      </c>
      <c r="K1005" s="132">
        <v>1</v>
      </c>
      <c r="L1005" s="132">
        <v>0</v>
      </c>
      <c r="M1005" s="132">
        <v>1</v>
      </c>
      <c r="N1005" s="132">
        <v>0</v>
      </c>
      <c r="O1005" s="132">
        <v>1</v>
      </c>
      <c r="P1005" s="132">
        <v>0</v>
      </c>
      <c r="Q1005" s="132">
        <v>1</v>
      </c>
      <c r="CX1005" s="126"/>
      <c r="CY1005" s="126"/>
      <c r="CZ1005" s="13"/>
      <c r="DA1005" s="13"/>
      <c r="DB1005" s="13"/>
      <c r="DC1005" s="13"/>
      <c r="DD1005" s="13"/>
    </row>
    <row r="1006" spans="1:108" ht="14.25" thickBot="1">
      <c r="A1006" s="127">
        <v>5524</v>
      </c>
      <c r="B1006" s="127" t="s">
        <v>2723</v>
      </c>
      <c r="C1006" s="127">
        <v>5524</v>
      </c>
      <c r="D1006" s="128" t="s">
        <v>4367</v>
      </c>
      <c r="E1006" s="128" t="s">
        <v>3408</v>
      </c>
      <c r="F1006" s="129" t="s">
        <v>81</v>
      </c>
      <c r="G1006" s="133" t="s">
        <v>148</v>
      </c>
      <c r="H1006" s="134" t="s">
        <v>3952</v>
      </c>
      <c r="I1006" s="134" t="s">
        <v>1140</v>
      </c>
      <c r="J1006" s="132">
        <v>0</v>
      </c>
      <c r="K1006" s="132">
        <v>1</v>
      </c>
      <c r="L1006" s="132">
        <v>0</v>
      </c>
      <c r="M1006" s="132">
        <v>1</v>
      </c>
      <c r="N1006" s="132">
        <v>0</v>
      </c>
      <c r="O1006" s="132">
        <v>1</v>
      </c>
      <c r="P1006" s="132">
        <v>0</v>
      </c>
      <c r="Q1006" s="132">
        <v>1</v>
      </c>
      <c r="CX1006" s="126"/>
      <c r="CY1006" s="126"/>
      <c r="CZ1006" s="13"/>
      <c r="DA1006" s="13"/>
      <c r="DB1006" s="13"/>
      <c r="DC1006" s="13"/>
      <c r="DD1006" s="13"/>
    </row>
    <row r="1007" spans="1:108" ht="14.25" thickBot="1">
      <c r="A1007" s="127">
        <v>5531</v>
      </c>
      <c r="B1007" s="127" t="s">
        <v>3302</v>
      </c>
      <c r="C1007" s="127">
        <v>5531</v>
      </c>
      <c r="D1007" s="128" t="s">
        <v>3494</v>
      </c>
      <c r="E1007" s="128" t="s">
        <v>3408</v>
      </c>
      <c r="F1007" s="129" t="s">
        <v>81</v>
      </c>
      <c r="G1007" s="133" t="s">
        <v>148</v>
      </c>
      <c r="H1007" s="134" t="s">
        <v>3953</v>
      </c>
      <c r="I1007" s="134" t="s">
        <v>1141</v>
      </c>
      <c r="J1007" s="132">
        <v>0</v>
      </c>
      <c r="K1007" s="132">
        <v>1</v>
      </c>
      <c r="L1007" s="132">
        <v>0</v>
      </c>
      <c r="M1007" s="132">
        <v>1</v>
      </c>
      <c r="N1007" s="132">
        <v>0</v>
      </c>
      <c r="O1007" s="132">
        <v>1</v>
      </c>
      <c r="P1007" s="132">
        <v>0</v>
      </c>
      <c r="Q1007" s="132">
        <v>1</v>
      </c>
      <c r="CX1007" s="126"/>
      <c r="CY1007" s="126"/>
      <c r="CZ1007" s="13"/>
      <c r="DA1007" s="13"/>
      <c r="DB1007" s="13"/>
      <c r="DC1007" s="13"/>
      <c r="DD1007" s="13"/>
    </row>
    <row r="1008" spans="1:108" ht="14.25" thickBot="1">
      <c r="A1008" s="127">
        <v>5532</v>
      </c>
      <c r="B1008" s="127" t="s">
        <v>2358</v>
      </c>
      <c r="C1008" s="127">
        <v>5532</v>
      </c>
      <c r="D1008" s="128" t="s">
        <v>3494</v>
      </c>
      <c r="E1008" s="128" t="s">
        <v>3408</v>
      </c>
      <c r="F1008" s="129" t="s">
        <v>81</v>
      </c>
      <c r="G1008" s="133" t="s">
        <v>148</v>
      </c>
      <c r="H1008" s="134" t="s">
        <v>3953</v>
      </c>
      <c r="I1008" s="134" t="s">
        <v>1142</v>
      </c>
      <c r="J1008" s="132">
        <v>0</v>
      </c>
      <c r="K1008" s="132">
        <v>1</v>
      </c>
      <c r="L1008" s="132">
        <v>0</v>
      </c>
      <c r="M1008" s="132">
        <v>1</v>
      </c>
      <c r="N1008" s="132">
        <v>0</v>
      </c>
      <c r="O1008" s="132">
        <v>1</v>
      </c>
      <c r="P1008" s="132">
        <v>0</v>
      </c>
      <c r="Q1008" s="132">
        <v>1</v>
      </c>
      <c r="CX1008" s="126"/>
      <c r="CY1008" s="126"/>
      <c r="CZ1008" s="13"/>
      <c r="DA1008" s="13"/>
      <c r="DB1008" s="13"/>
      <c r="DC1008" s="13"/>
      <c r="DD1008" s="13"/>
    </row>
    <row r="1009" spans="1:108" ht="14.25" thickBot="1">
      <c r="A1009" s="127">
        <v>5591</v>
      </c>
      <c r="B1009" s="127" t="s">
        <v>3303</v>
      </c>
      <c r="C1009" s="127">
        <v>5591</v>
      </c>
      <c r="D1009" s="128" t="s">
        <v>3494</v>
      </c>
      <c r="E1009" s="128" t="s">
        <v>3408</v>
      </c>
      <c r="F1009" s="129" t="s">
        <v>81</v>
      </c>
      <c r="G1009" s="133" t="s">
        <v>148</v>
      </c>
      <c r="H1009" s="134" t="s">
        <v>3954</v>
      </c>
      <c r="I1009" s="134" t="s">
        <v>1143</v>
      </c>
      <c r="J1009" s="132">
        <v>0</v>
      </c>
      <c r="K1009" s="132">
        <v>1</v>
      </c>
      <c r="L1009" s="132">
        <v>0</v>
      </c>
      <c r="M1009" s="132">
        <v>1</v>
      </c>
      <c r="N1009" s="132">
        <v>0</v>
      </c>
      <c r="O1009" s="132">
        <v>1</v>
      </c>
      <c r="P1009" s="132">
        <v>0</v>
      </c>
      <c r="Q1009" s="132">
        <v>1</v>
      </c>
      <c r="CX1009" s="126"/>
      <c r="CY1009" s="126"/>
      <c r="CZ1009" s="13"/>
      <c r="DA1009" s="13"/>
      <c r="DB1009" s="13"/>
      <c r="DC1009" s="13"/>
      <c r="DD1009" s="13"/>
    </row>
    <row r="1010" spans="1:108" ht="14.25" thickBot="1">
      <c r="A1010" s="127">
        <v>5592</v>
      </c>
      <c r="B1010" s="127" t="s">
        <v>2359</v>
      </c>
      <c r="C1010" s="127">
        <v>5592</v>
      </c>
      <c r="D1010" s="128" t="s">
        <v>3494</v>
      </c>
      <c r="E1010" s="128" t="s">
        <v>3408</v>
      </c>
      <c r="F1010" s="129" t="s">
        <v>81</v>
      </c>
      <c r="G1010" s="133" t="s">
        <v>148</v>
      </c>
      <c r="H1010" s="134" t="s">
        <v>3954</v>
      </c>
      <c r="I1010" s="134" t="s">
        <v>1144</v>
      </c>
      <c r="J1010" s="132">
        <v>0</v>
      </c>
      <c r="K1010" s="132">
        <v>1</v>
      </c>
      <c r="L1010" s="132">
        <v>0</v>
      </c>
      <c r="M1010" s="132">
        <v>1</v>
      </c>
      <c r="N1010" s="132">
        <v>0</v>
      </c>
      <c r="O1010" s="132">
        <v>1</v>
      </c>
      <c r="P1010" s="132">
        <v>0</v>
      </c>
      <c r="Q1010" s="132">
        <v>1</v>
      </c>
      <c r="CX1010" s="126"/>
      <c r="CY1010" s="126"/>
      <c r="CZ1010" s="13"/>
      <c r="DA1010" s="13"/>
      <c r="DB1010" s="13"/>
      <c r="DC1010" s="13"/>
      <c r="DD1010" s="13"/>
    </row>
    <row r="1011" spans="1:108" ht="14.25" thickBot="1">
      <c r="A1011" s="127">
        <v>5593</v>
      </c>
      <c r="B1011" s="127" t="s">
        <v>2585</v>
      </c>
      <c r="C1011" s="127">
        <v>5593</v>
      </c>
      <c r="D1011" s="128" t="s">
        <v>3494</v>
      </c>
      <c r="E1011" s="128" t="s">
        <v>3408</v>
      </c>
      <c r="F1011" s="129" t="s">
        <v>81</v>
      </c>
      <c r="G1011" s="133" t="s">
        <v>148</v>
      </c>
      <c r="H1011" s="134" t="s">
        <v>3954</v>
      </c>
      <c r="I1011" s="134" t="s">
        <v>1145</v>
      </c>
      <c r="J1011" s="132">
        <v>0</v>
      </c>
      <c r="K1011" s="132">
        <v>1</v>
      </c>
      <c r="L1011" s="132">
        <v>0</v>
      </c>
      <c r="M1011" s="132">
        <v>1</v>
      </c>
      <c r="N1011" s="132">
        <v>0</v>
      </c>
      <c r="O1011" s="132">
        <v>1</v>
      </c>
      <c r="P1011" s="132">
        <v>0</v>
      </c>
      <c r="Q1011" s="132">
        <v>1</v>
      </c>
      <c r="CX1011" s="126"/>
      <c r="CY1011" s="126"/>
      <c r="CZ1011" s="13"/>
      <c r="DA1011" s="13"/>
      <c r="DB1011" s="13"/>
      <c r="DC1011" s="13"/>
      <c r="DD1011" s="13"/>
    </row>
    <row r="1012" spans="1:108" ht="14.25" thickBot="1">
      <c r="A1012" s="127">
        <v>5594</v>
      </c>
      <c r="B1012" s="127" t="s">
        <v>2724</v>
      </c>
      <c r="C1012" s="127">
        <v>5594</v>
      </c>
      <c r="D1012" s="128" t="s">
        <v>3494</v>
      </c>
      <c r="E1012" s="128" t="s">
        <v>3408</v>
      </c>
      <c r="F1012" s="129" t="s">
        <v>81</v>
      </c>
      <c r="G1012" s="133" t="s">
        <v>148</v>
      </c>
      <c r="H1012" s="134" t="s">
        <v>3954</v>
      </c>
      <c r="I1012" s="134" t="s">
        <v>1146</v>
      </c>
      <c r="J1012" s="132">
        <v>0</v>
      </c>
      <c r="K1012" s="132">
        <v>1</v>
      </c>
      <c r="L1012" s="132">
        <v>0</v>
      </c>
      <c r="M1012" s="132">
        <v>1</v>
      </c>
      <c r="N1012" s="132">
        <v>0</v>
      </c>
      <c r="O1012" s="132">
        <v>1</v>
      </c>
      <c r="P1012" s="132">
        <v>0</v>
      </c>
      <c r="Q1012" s="132">
        <v>1</v>
      </c>
      <c r="CX1012" s="126"/>
      <c r="CY1012" s="126"/>
      <c r="CZ1012" s="13"/>
      <c r="DA1012" s="13"/>
      <c r="DB1012" s="13"/>
      <c r="DC1012" s="13"/>
      <c r="DD1012" s="13"/>
    </row>
    <row r="1013" spans="1:108" ht="14.25" thickBot="1">
      <c r="A1013" s="127">
        <v>5595</v>
      </c>
      <c r="B1013" s="127" t="s">
        <v>2823</v>
      </c>
      <c r="C1013" s="127">
        <v>5595</v>
      </c>
      <c r="D1013" s="128" t="s">
        <v>4346</v>
      </c>
      <c r="E1013" s="128" t="s">
        <v>3408</v>
      </c>
      <c r="F1013" s="129" t="s">
        <v>81</v>
      </c>
      <c r="G1013" s="133" t="s">
        <v>148</v>
      </c>
      <c r="H1013" s="134" t="s">
        <v>3954</v>
      </c>
      <c r="I1013" s="134" t="s">
        <v>1147</v>
      </c>
      <c r="J1013" s="132">
        <v>0</v>
      </c>
      <c r="K1013" s="132">
        <v>1</v>
      </c>
      <c r="L1013" s="132">
        <v>0</v>
      </c>
      <c r="M1013" s="132">
        <v>1</v>
      </c>
      <c r="N1013" s="132">
        <v>0</v>
      </c>
      <c r="O1013" s="132">
        <v>1</v>
      </c>
      <c r="P1013" s="132">
        <v>0</v>
      </c>
      <c r="Q1013" s="132">
        <v>1</v>
      </c>
      <c r="CX1013" s="126"/>
      <c r="CY1013" s="126"/>
      <c r="CZ1013" s="13"/>
      <c r="DA1013" s="13"/>
      <c r="DB1013" s="13"/>
      <c r="DC1013" s="13"/>
      <c r="DD1013" s="13"/>
    </row>
    <row r="1014" spans="1:108" ht="14.25" thickBot="1">
      <c r="A1014" s="127">
        <v>5596</v>
      </c>
      <c r="B1014" s="127" t="s">
        <v>2879</v>
      </c>
      <c r="C1014" s="127">
        <v>5596</v>
      </c>
      <c r="D1014" s="128" t="s">
        <v>3494</v>
      </c>
      <c r="E1014" s="128" t="s">
        <v>3408</v>
      </c>
      <c r="F1014" s="129" t="s">
        <v>81</v>
      </c>
      <c r="G1014" s="133" t="s">
        <v>148</v>
      </c>
      <c r="H1014" s="134" t="s">
        <v>3954</v>
      </c>
      <c r="I1014" s="134" t="s">
        <v>1148</v>
      </c>
      <c r="J1014" s="132">
        <v>0</v>
      </c>
      <c r="K1014" s="132">
        <v>1</v>
      </c>
      <c r="L1014" s="132">
        <v>0</v>
      </c>
      <c r="M1014" s="132">
        <v>1</v>
      </c>
      <c r="N1014" s="132">
        <v>0</v>
      </c>
      <c r="O1014" s="132">
        <v>1</v>
      </c>
      <c r="P1014" s="132">
        <v>0</v>
      </c>
      <c r="Q1014" s="132">
        <v>1</v>
      </c>
      <c r="CX1014" s="126"/>
      <c r="CY1014" s="126"/>
      <c r="CZ1014" s="13"/>
      <c r="DA1014" s="13"/>
      <c r="DB1014" s="13"/>
      <c r="DC1014" s="13"/>
      <c r="DD1014" s="13"/>
    </row>
    <row r="1015" spans="1:108" ht="14.25" thickBot="1">
      <c r="A1015" s="127">
        <v>5597</v>
      </c>
      <c r="B1015" s="127" t="s">
        <v>2920</v>
      </c>
      <c r="C1015" s="127">
        <v>5597</v>
      </c>
      <c r="D1015" s="128" t="s">
        <v>3494</v>
      </c>
      <c r="E1015" s="128" t="s">
        <v>3408</v>
      </c>
      <c r="F1015" s="129" t="s">
        <v>81</v>
      </c>
      <c r="G1015" s="133" t="s">
        <v>148</v>
      </c>
      <c r="H1015" s="134" t="s">
        <v>3954</v>
      </c>
      <c r="I1015" s="134" t="s">
        <v>1149</v>
      </c>
      <c r="J1015" s="132">
        <v>0</v>
      </c>
      <c r="K1015" s="132">
        <v>1</v>
      </c>
      <c r="L1015" s="132">
        <v>0</v>
      </c>
      <c r="M1015" s="132">
        <v>1</v>
      </c>
      <c r="N1015" s="132">
        <v>0</v>
      </c>
      <c r="O1015" s="132">
        <v>1</v>
      </c>
      <c r="P1015" s="132">
        <v>0</v>
      </c>
      <c r="Q1015" s="132">
        <v>1</v>
      </c>
      <c r="CX1015" s="126"/>
      <c r="CY1015" s="126"/>
      <c r="CZ1015" s="13"/>
      <c r="DA1015" s="13"/>
      <c r="DB1015" s="13"/>
      <c r="DC1015" s="13"/>
      <c r="DD1015" s="13"/>
    </row>
    <row r="1016" spans="1:108" ht="14.25" thickBot="1">
      <c r="A1016" s="127">
        <v>5598</v>
      </c>
      <c r="B1016" s="127" t="s">
        <v>4372</v>
      </c>
      <c r="C1016" s="127">
        <v>5598</v>
      </c>
      <c r="D1016" s="128" t="s">
        <v>3494</v>
      </c>
      <c r="E1016" s="128" t="s">
        <v>3408</v>
      </c>
      <c r="F1016" s="129" t="s">
        <v>81</v>
      </c>
      <c r="G1016" s="133" t="s">
        <v>148</v>
      </c>
      <c r="H1016" s="134" t="s">
        <v>3954</v>
      </c>
      <c r="I1016" s="134" t="s">
        <v>1150</v>
      </c>
      <c r="J1016" s="132">
        <v>0</v>
      </c>
      <c r="K1016" s="132">
        <v>1</v>
      </c>
      <c r="L1016" s="132">
        <v>0</v>
      </c>
      <c r="M1016" s="132">
        <v>1</v>
      </c>
      <c r="N1016" s="132">
        <v>0</v>
      </c>
      <c r="O1016" s="132">
        <v>1</v>
      </c>
      <c r="P1016" s="132">
        <v>0</v>
      </c>
      <c r="Q1016" s="132">
        <v>1</v>
      </c>
      <c r="CX1016" s="126"/>
      <c r="CY1016" s="126"/>
      <c r="CZ1016" s="13"/>
      <c r="DA1016" s="13"/>
      <c r="DB1016" s="13"/>
      <c r="DC1016" s="13"/>
      <c r="DD1016" s="13"/>
    </row>
    <row r="1017" spans="1:108" ht="14.25" thickBot="1">
      <c r="A1017" s="127">
        <v>5599</v>
      </c>
      <c r="B1017" s="127" t="s">
        <v>2963</v>
      </c>
      <c r="C1017" s="127">
        <v>5599</v>
      </c>
      <c r="D1017" s="128" t="s">
        <v>3494</v>
      </c>
      <c r="E1017" s="128" t="s">
        <v>3408</v>
      </c>
      <c r="F1017" s="129" t="s">
        <v>81</v>
      </c>
      <c r="G1017" s="133" t="s">
        <v>148</v>
      </c>
      <c r="H1017" s="134" t="s">
        <v>3954</v>
      </c>
      <c r="I1017" s="134" t="s">
        <v>1151</v>
      </c>
      <c r="J1017" s="132">
        <v>0</v>
      </c>
      <c r="K1017" s="132">
        <v>1</v>
      </c>
      <c r="L1017" s="132">
        <v>0</v>
      </c>
      <c r="M1017" s="132">
        <v>1</v>
      </c>
      <c r="N1017" s="132">
        <v>0</v>
      </c>
      <c r="O1017" s="132">
        <v>1</v>
      </c>
      <c r="P1017" s="132">
        <v>0</v>
      </c>
      <c r="Q1017" s="132">
        <v>1</v>
      </c>
      <c r="CX1017" s="126"/>
      <c r="CY1017" s="126"/>
      <c r="CZ1017" s="13"/>
      <c r="DA1017" s="13"/>
      <c r="DB1017" s="13"/>
      <c r="DC1017" s="13"/>
      <c r="DD1017" s="13"/>
    </row>
    <row r="1018" spans="1:108" ht="14.25" thickBot="1">
      <c r="A1018" s="127">
        <v>5600</v>
      </c>
      <c r="B1018" s="127" t="s">
        <v>4506</v>
      </c>
      <c r="C1018" s="127">
        <v>5600</v>
      </c>
      <c r="D1018" s="128" t="s">
        <v>3494</v>
      </c>
      <c r="E1018" s="128" t="s">
        <v>3408</v>
      </c>
      <c r="F1018" s="129" t="s">
        <v>81</v>
      </c>
      <c r="G1018" s="133" t="s">
        <v>149</v>
      </c>
      <c r="H1018" s="134" t="s">
        <v>3955</v>
      </c>
      <c r="I1018" s="134" t="s">
        <v>1152</v>
      </c>
      <c r="J1018" s="132">
        <v>1</v>
      </c>
      <c r="K1018" s="132">
        <v>1</v>
      </c>
      <c r="L1018" s="132">
        <v>1</v>
      </c>
      <c r="M1018" s="132">
        <v>1</v>
      </c>
      <c r="N1018" s="132">
        <v>1</v>
      </c>
      <c r="O1018" s="132">
        <v>1</v>
      </c>
      <c r="P1018" s="132">
        <v>0</v>
      </c>
      <c r="Q1018" s="132">
        <v>1</v>
      </c>
      <c r="CX1018" s="126"/>
      <c r="CY1018" s="126"/>
      <c r="CZ1018" s="13"/>
      <c r="DA1018" s="13"/>
      <c r="DB1018" s="13"/>
      <c r="DC1018" s="13"/>
      <c r="DD1018" s="13"/>
    </row>
    <row r="1019" spans="1:108" ht="14.25" thickBot="1">
      <c r="A1019" s="127">
        <v>5608</v>
      </c>
      <c r="B1019" s="127" t="s">
        <v>4576</v>
      </c>
      <c r="C1019" s="127">
        <v>5608</v>
      </c>
      <c r="D1019" s="128" t="s">
        <v>3494</v>
      </c>
      <c r="E1019" s="128" t="s">
        <v>3408</v>
      </c>
      <c r="F1019" s="129" t="s">
        <v>81</v>
      </c>
      <c r="G1019" s="133" t="s">
        <v>149</v>
      </c>
      <c r="H1019" s="134" t="s">
        <v>3955</v>
      </c>
      <c r="I1019" s="134" t="s">
        <v>1153</v>
      </c>
      <c r="J1019" s="132">
        <v>1</v>
      </c>
      <c r="K1019" s="132">
        <v>1</v>
      </c>
      <c r="L1019" s="132">
        <v>1</v>
      </c>
      <c r="M1019" s="132">
        <v>1</v>
      </c>
      <c r="N1019" s="132">
        <v>1</v>
      </c>
      <c r="O1019" s="132">
        <v>1</v>
      </c>
      <c r="P1019" s="132">
        <v>0</v>
      </c>
      <c r="Q1019" s="132">
        <v>1</v>
      </c>
      <c r="CX1019" s="126"/>
      <c r="CY1019" s="126"/>
      <c r="CZ1019" s="13"/>
      <c r="DA1019" s="13"/>
      <c r="DB1019" s="13"/>
      <c r="DC1019" s="13"/>
      <c r="DD1019" s="13"/>
    </row>
    <row r="1020" spans="1:108" ht="14.25" thickBot="1">
      <c r="A1020" s="127">
        <v>5609</v>
      </c>
      <c r="B1020" s="127" t="s">
        <v>4507</v>
      </c>
      <c r="C1020" s="127">
        <v>5609</v>
      </c>
      <c r="D1020" s="128" t="s">
        <v>3494</v>
      </c>
      <c r="E1020" s="128" t="s">
        <v>3408</v>
      </c>
      <c r="F1020" s="129" t="s">
        <v>81</v>
      </c>
      <c r="G1020" s="130" t="s">
        <v>149</v>
      </c>
      <c r="H1020" s="131" t="s">
        <v>3955</v>
      </c>
      <c r="I1020" s="131" t="s">
        <v>1154</v>
      </c>
      <c r="J1020" s="132">
        <v>1</v>
      </c>
      <c r="K1020" s="132">
        <v>1</v>
      </c>
      <c r="L1020" s="132">
        <v>1</v>
      </c>
      <c r="M1020" s="132">
        <v>1</v>
      </c>
      <c r="N1020" s="132">
        <v>1</v>
      </c>
      <c r="O1020" s="132">
        <v>1</v>
      </c>
      <c r="P1020" s="132">
        <v>0</v>
      </c>
      <c r="Q1020" s="132">
        <v>1</v>
      </c>
      <c r="CX1020" s="126"/>
      <c r="CY1020" s="126"/>
      <c r="CZ1020" s="13"/>
      <c r="DA1020" s="13"/>
      <c r="DB1020" s="13"/>
      <c r="DC1020" s="13"/>
      <c r="DD1020" s="13"/>
    </row>
    <row r="1021" spans="1:108" ht="14.25" thickBot="1">
      <c r="A1021" s="127">
        <v>5611</v>
      </c>
      <c r="B1021" s="127" t="s">
        <v>4373</v>
      </c>
      <c r="C1021" s="127">
        <v>5611</v>
      </c>
      <c r="D1021" s="128" t="s">
        <v>3494</v>
      </c>
      <c r="E1021" s="128" t="s">
        <v>3408</v>
      </c>
      <c r="F1021" s="129" t="s">
        <v>81</v>
      </c>
      <c r="G1021" s="133" t="s">
        <v>149</v>
      </c>
      <c r="H1021" s="134" t="s">
        <v>3956</v>
      </c>
      <c r="I1021" s="134" t="s">
        <v>1155</v>
      </c>
      <c r="J1021" s="132">
        <v>1</v>
      </c>
      <c r="K1021" s="132">
        <v>1</v>
      </c>
      <c r="L1021" s="132">
        <v>1</v>
      </c>
      <c r="M1021" s="132">
        <v>1</v>
      </c>
      <c r="N1021" s="132">
        <v>1</v>
      </c>
      <c r="O1021" s="132">
        <v>1</v>
      </c>
      <c r="P1021" s="132">
        <v>0</v>
      </c>
      <c r="Q1021" s="132">
        <v>1</v>
      </c>
      <c r="CX1021" s="126"/>
      <c r="CY1021" s="126"/>
      <c r="CZ1021" s="13"/>
      <c r="DA1021" s="13"/>
      <c r="DB1021" s="13"/>
      <c r="DC1021" s="13"/>
      <c r="DD1021" s="13"/>
    </row>
    <row r="1022" spans="1:108" ht="14.25" thickBot="1">
      <c r="A1022" s="127">
        <v>5699</v>
      </c>
      <c r="B1022" s="127" t="s">
        <v>1869</v>
      </c>
      <c r="C1022" s="127">
        <v>5699</v>
      </c>
      <c r="D1022" s="128" t="s">
        <v>3494</v>
      </c>
      <c r="E1022" s="128" t="s">
        <v>3408</v>
      </c>
      <c r="F1022" s="129" t="s">
        <v>81</v>
      </c>
      <c r="G1022" s="133" t="s">
        <v>149</v>
      </c>
      <c r="H1022" s="134" t="s">
        <v>3957</v>
      </c>
      <c r="I1022" s="134" t="s">
        <v>1156</v>
      </c>
      <c r="J1022" s="132">
        <v>1</v>
      </c>
      <c r="K1022" s="132">
        <v>1</v>
      </c>
      <c r="L1022" s="132">
        <v>1</v>
      </c>
      <c r="M1022" s="132">
        <v>1</v>
      </c>
      <c r="N1022" s="132">
        <v>1</v>
      </c>
      <c r="O1022" s="132">
        <v>1</v>
      </c>
      <c r="P1022" s="132">
        <v>0</v>
      </c>
      <c r="Q1022" s="132">
        <v>1</v>
      </c>
      <c r="CX1022" s="126"/>
      <c r="CY1022" s="126"/>
      <c r="CZ1022" s="13"/>
      <c r="DA1022" s="13"/>
      <c r="DB1022" s="13"/>
      <c r="DC1022" s="13"/>
      <c r="DD1022" s="13"/>
    </row>
    <row r="1023" spans="1:108" ht="14.25" thickBot="1">
      <c r="A1023" s="127">
        <v>5700</v>
      </c>
      <c r="B1023" s="127" t="s">
        <v>4508</v>
      </c>
      <c r="C1023" s="127">
        <v>5700</v>
      </c>
      <c r="D1023" s="128" t="s">
        <v>3494</v>
      </c>
      <c r="E1023" s="128" t="s">
        <v>3408</v>
      </c>
      <c r="F1023" s="129" t="s">
        <v>81</v>
      </c>
      <c r="G1023" s="133" t="s">
        <v>150</v>
      </c>
      <c r="H1023" s="134" t="s">
        <v>3958</v>
      </c>
      <c r="I1023" s="134" t="s">
        <v>1157</v>
      </c>
      <c r="J1023" s="132">
        <v>1</v>
      </c>
      <c r="K1023" s="132">
        <v>1</v>
      </c>
      <c r="L1023" s="132">
        <v>1</v>
      </c>
      <c r="M1023" s="132">
        <v>1</v>
      </c>
      <c r="N1023" s="132">
        <v>1</v>
      </c>
      <c r="O1023" s="132">
        <v>1</v>
      </c>
      <c r="P1023" s="132">
        <v>1</v>
      </c>
      <c r="Q1023" s="132">
        <v>1</v>
      </c>
      <c r="CX1023" s="126"/>
      <c r="CY1023" s="126"/>
      <c r="CZ1023" s="13"/>
      <c r="DA1023" s="13"/>
      <c r="DB1023" s="13"/>
      <c r="DC1023" s="13"/>
      <c r="DD1023" s="13"/>
    </row>
    <row r="1024" spans="1:108" ht="14.25" thickBot="1">
      <c r="A1024" s="127">
        <v>5708</v>
      </c>
      <c r="B1024" s="127" t="s">
        <v>4577</v>
      </c>
      <c r="C1024" s="127">
        <v>5708</v>
      </c>
      <c r="D1024" s="128" t="s">
        <v>3494</v>
      </c>
      <c r="E1024" s="128" t="s">
        <v>3408</v>
      </c>
      <c r="F1024" s="129" t="s">
        <v>81</v>
      </c>
      <c r="G1024" s="133" t="s">
        <v>150</v>
      </c>
      <c r="H1024" s="134" t="s">
        <v>3958</v>
      </c>
      <c r="I1024" s="134" t="s">
        <v>1158</v>
      </c>
      <c r="J1024" s="132">
        <v>1</v>
      </c>
      <c r="K1024" s="132">
        <v>1</v>
      </c>
      <c r="L1024" s="132">
        <v>1</v>
      </c>
      <c r="M1024" s="132">
        <v>1</v>
      </c>
      <c r="N1024" s="132">
        <v>1</v>
      </c>
      <c r="O1024" s="132">
        <v>1</v>
      </c>
      <c r="P1024" s="132">
        <v>1</v>
      </c>
      <c r="Q1024" s="132">
        <v>1</v>
      </c>
      <c r="CX1024" s="126"/>
      <c r="CY1024" s="126"/>
      <c r="CZ1024" s="13"/>
      <c r="DA1024" s="13"/>
      <c r="DB1024" s="13"/>
      <c r="DC1024" s="13"/>
      <c r="DD1024" s="13"/>
    </row>
    <row r="1025" spans="1:108" ht="14.25" thickBot="1">
      <c r="A1025" s="127">
        <v>5709</v>
      </c>
      <c r="B1025" s="127" t="s">
        <v>4509</v>
      </c>
      <c r="C1025" s="127">
        <v>5709</v>
      </c>
      <c r="D1025" s="128" t="s">
        <v>3494</v>
      </c>
      <c r="E1025" s="128" t="s">
        <v>3408</v>
      </c>
      <c r="F1025" s="129" t="s">
        <v>81</v>
      </c>
      <c r="G1025" s="133" t="s">
        <v>150</v>
      </c>
      <c r="H1025" s="134" t="s">
        <v>3958</v>
      </c>
      <c r="I1025" s="134" t="s">
        <v>1159</v>
      </c>
      <c r="J1025" s="132">
        <v>1</v>
      </c>
      <c r="K1025" s="132">
        <v>1</v>
      </c>
      <c r="L1025" s="132">
        <v>1</v>
      </c>
      <c r="M1025" s="132">
        <v>1</v>
      </c>
      <c r="N1025" s="132">
        <v>1</v>
      </c>
      <c r="O1025" s="132">
        <v>1</v>
      </c>
      <c r="P1025" s="132">
        <v>1</v>
      </c>
      <c r="Q1025" s="132">
        <v>1</v>
      </c>
      <c r="CX1025" s="126"/>
      <c r="CY1025" s="126"/>
      <c r="CZ1025" s="13"/>
      <c r="DA1025" s="13"/>
      <c r="DB1025" s="13"/>
      <c r="DC1025" s="13"/>
      <c r="DD1025" s="13"/>
    </row>
    <row r="1026" spans="1:108" ht="14.25" thickBot="1">
      <c r="A1026" s="127">
        <v>5711</v>
      </c>
      <c r="B1026" s="127" t="s">
        <v>3304</v>
      </c>
      <c r="C1026" s="127">
        <v>5711</v>
      </c>
      <c r="D1026" s="128" t="s">
        <v>3494</v>
      </c>
      <c r="E1026" s="128" t="s">
        <v>3408</v>
      </c>
      <c r="F1026" s="129" t="s">
        <v>81</v>
      </c>
      <c r="G1026" s="133" t="s">
        <v>150</v>
      </c>
      <c r="H1026" s="134" t="s">
        <v>3959</v>
      </c>
      <c r="I1026" s="134" t="s">
        <v>1160</v>
      </c>
      <c r="J1026" s="132">
        <v>1</v>
      </c>
      <c r="K1026" s="132">
        <v>1</v>
      </c>
      <c r="L1026" s="132">
        <v>1</v>
      </c>
      <c r="M1026" s="132">
        <v>1</v>
      </c>
      <c r="N1026" s="132">
        <v>1</v>
      </c>
      <c r="O1026" s="132">
        <v>1</v>
      </c>
      <c r="P1026" s="132">
        <v>1</v>
      </c>
      <c r="Q1026" s="132">
        <v>1</v>
      </c>
      <c r="CX1026" s="126"/>
      <c r="CY1026" s="126"/>
      <c r="CZ1026" s="13"/>
      <c r="DA1026" s="13"/>
      <c r="DB1026" s="13"/>
      <c r="DC1026" s="13"/>
      <c r="DD1026" s="13"/>
    </row>
    <row r="1027" spans="1:108" ht="14.25" thickBot="1">
      <c r="A1027" s="127">
        <v>5712</v>
      </c>
      <c r="B1027" s="127" t="s">
        <v>2360</v>
      </c>
      <c r="C1027" s="127">
        <v>5712</v>
      </c>
      <c r="D1027" s="128" t="s">
        <v>3494</v>
      </c>
      <c r="E1027" s="128" t="s">
        <v>3408</v>
      </c>
      <c r="F1027" s="129" t="s">
        <v>81</v>
      </c>
      <c r="G1027" s="133" t="s">
        <v>150</v>
      </c>
      <c r="H1027" s="134" t="s">
        <v>3959</v>
      </c>
      <c r="I1027" s="134" t="s">
        <v>1161</v>
      </c>
      <c r="J1027" s="132">
        <v>1</v>
      </c>
      <c r="K1027" s="132">
        <v>1</v>
      </c>
      <c r="L1027" s="132">
        <v>1</v>
      </c>
      <c r="M1027" s="132">
        <v>1</v>
      </c>
      <c r="N1027" s="132">
        <v>1</v>
      </c>
      <c r="O1027" s="132">
        <v>1</v>
      </c>
      <c r="P1027" s="132">
        <v>1</v>
      </c>
      <c r="Q1027" s="132">
        <v>1</v>
      </c>
      <c r="CX1027" s="126"/>
      <c r="CY1027" s="126"/>
      <c r="CZ1027" s="13"/>
      <c r="DA1027" s="13"/>
      <c r="DB1027" s="13"/>
      <c r="DC1027" s="13"/>
      <c r="DD1027" s="13"/>
    </row>
    <row r="1028" spans="1:108" ht="14.25" thickBot="1">
      <c r="A1028" s="127">
        <v>5721</v>
      </c>
      <c r="B1028" s="127" t="s">
        <v>1870</v>
      </c>
      <c r="C1028" s="127">
        <v>5721</v>
      </c>
      <c r="D1028" s="128" t="s">
        <v>3494</v>
      </c>
      <c r="E1028" s="128" t="s">
        <v>3408</v>
      </c>
      <c r="F1028" s="129" t="s">
        <v>81</v>
      </c>
      <c r="G1028" s="133" t="s">
        <v>150</v>
      </c>
      <c r="H1028" s="134" t="s">
        <v>3960</v>
      </c>
      <c r="I1028" s="134" t="s">
        <v>1162</v>
      </c>
      <c r="J1028" s="132">
        <v>1</v>
      </c>
      <c r="K1028" s="132">
        <v>1</v>
      </c>
      <c r="L1028" s="132">
        <v>1</v>
      </c>
      <c r="M1028" s="132">
        <v>1</v>
      </c>
      <c r="N1028" s="132">
        <v>1</v>
      </c>
      <c r="O1028" s="132">
        <v>1</v>
      </c>
      <c r="P1028" s="132">
        <v>1</v>
      </c>
      <c r="Q1028" s="132">
        <v>1</v>
      </c>
      <c r="CX1028" s="126"/>
      <c r="CY1028" s="126"/>
      <c r="CZ1028" s="13"/>
      <c r="DA1028" s="13"/>
      <c r="DB1028" s="13"/>
      <c r="DC1028" s="13"/>
      <c r="DD1028" s="13"/>
    </row>
    <row r="1029" spans="1:108" ht="14.25" thickBot="1">
      <c r="A1029" s="127">
        <v>5731</v>
      </c>
      <c r="B1029" s="127" t="s">
        <v>3305</v>
      </c>
      <c r="C1029" s="127">
        <v>5731</v>
      </c>
      <c r="D1029" s="128" t="s">
        <v>3494</v>
      </c>
      <c r="E1029" s="128" t="s">
        <v>3408</v>
      </c>
      <c r="F1029" s="129" t="s">
        <v>81</v>
      </c>
      <c r="G1029" s="133" t="s">
        <v>150</v>
      </c>
      <c r="H1029" s="134" t="s">
        <v>3961</v>
      </c>
      <c r="I1029" s="134" t="s">
        <v>1163</v>
      </c>
      <c r="J1029" s="132">
        <v>1</v>
      </c>
      <c r="K1029" s="132">
        <v>1</v>
      </c>
      <c r="L1029" s="132">
        <v>1</v>
      </c>
      <c r="M1029" s="132">
        <v>1</v>
      </c>
      <c r="N1029" s="132">
        <v>1</v>
      </c>
      <c r="O1029" s="132">
        <v>1</v>
      </c>
      <c r="P1029" s="132">
        <v>1</v>
      </c>
      <c r="Q1029" s="132">
        <v>1</v>
      </c>
      <c r="CX1029" s="126"/>
      <c r="CY1029" s="126"/>
      <c r="CZ1029" s="13"/>
      <c r="DA1029" s="13"/>
      <c r="DB1029" s="13"/>
      <c r="DC1029" s="13"/>
      <c r="DD1029" s="13"/>
    </row>
    <row r="1030" spans="1:108" ht="14.25" thickBot="1">
      <c r="A1030" s="127">
        <v>5732</v>
      </c>
      <c r="B1030" s="127" t="s">
        <v>2361</v>
      </c>
      <c r="C1030" s="127">
        <v>5732</v>
      </c>
      <c r="D1030" s="128" t="s">
        <v>3494</v>
      </c>
      <c r="E1030" s="128" t="s">
        <v>3408</v>
      </c>
      <c r="F1030" s="129" t="s">
        <v>81</v>
      </c>
      <c r="G1030" s="133" t="s">
        <v>150</v>
      </c>
      <c r="H1030" s="134" t="s">
        <v>3961</v>
      </c>
      <c r="I1030" s="134" t="s">
        <v>1164</v>
      </c>
      <c r="J1030" s="132">
        <v>1</v>
      </c>
      <c r="K1030" s="132">
        <v>1</v>
      </c>
      <c r="L1030" s="132">
        <v>1</v>
      </c>
      <c r="M1030" s="132">
        <v>1</v>
      </c>
      <c r="N1030" s="132">
        <v>1</v>
      </c>
      <c r="O1030" s="132">
        <v>1</v>
      </c>
      <c r="P1030" s="132">
        <v>1</v>
      </c>
      <c r="Q1030" s="132">
        <v>1</v>
      </c>
      <c r="CX1030" s="126"/>
      <c r="CY1030" s="126"/>
      <c r="CZ1030" s="13"/>
      <c r="DA1030" s="13"/>
      <c r="DB1030" s="13"/>
      <c r="DC1030" s="13"/>
      <c r="DD1030" s="13"/>
    </row>
    <row r="1031" spans="1:108" ht="14.25" thickBot="1">
      <c r="A1031" s="127">
        <v>5741</v>
      </c>
      <c r="B1031" s="127" t="s">
        <v>3306</v>
      </c>
      <c r="C1031" s="127">
        <v>5741</v>
      </c>
      <c r="D1031" s="128" t="s">
        <v>3494</v>
      </c>
      <c r="E1031" s="128" t="s">
        <v>3408</v>
      </c>
      <c r="F1031" s="129" t="s">
        <v>81</v>
      </c>
      <c r="G1031" s="133" t="s">
        <v>150</v>
      </c>
      <c r="H1031" s="134" t="s">
        <v>3962</v>
      </c>
      <c r="I1031" s="134" t="s">
        <v>1165</v>
      </c>
      <c r="J1031" s="132">
        <v>1</v>
      </c>
      <c r="K1031" s="132">
        <v>1</v>
      </c>
      <c r="L1031" s="132">
        <v>1</v>
      </c>
      <c r="M1031" s="132">
        <v>1</v>
      </c>
      <c r="N1031" s="132">
        <v>1</v>
      </c>
      <c r="O1031" s="132">
        <v>1</v>
      </c>
      <c r="P1031" s="132">
        <v>1</v>
      </c>
      <c r="Q1031" s="132">
        <v>1</v>
      </c>
      <c r="CX1031" s="126"/>
      <c r="CY1031" s="126"/>
      <c r="CZ1031" s="13"/>
      <c r="DA1031" s="13"/>
      <c r="DB1031" s="13"/>
      <c r="DC1031" s="13"/>
      <c r="DD1031" s="13"/>
    </row>
    <row r="1032" spans="1:108" ht="14.25" thickBot="1">
      <c r="A1032" s="127">
        <v>5742</v>
      </c>
      <c r="B1032" s="127" t="s">
        <v>2362</v>
      </c>
      <c r="C1032" s="127">
        <v>5742</v>
      </c>
      <c r="D1032" s="128" t="s">
        <v>3494</v>
      </c>
      <c r="E1032" s="128" t="s">
        <v>3408</v>
      </c>
      <c r="F1032" s="129" t="s">
        <v>81</v>
      </c>
      <c r="G1032" s="133" t="s">
        <v>150</v>
      </c>
      <c r="H1032" s="134" t="s">
        <v>3962</v>
      </c>
      <c r="I1032" s="134" t="s">
        <v>1166</v>
      </c>
      <c r="J1032" s="132">
        <v>1</v>
      </c>
      <c r="K1032" s="132">
        <v>1</v>
      </c>
      <c r="L1032" s="132">
        <v>1</v>
      </c>
      <c r="M1032" s="132">
        <v>1</v>
      </c>
      <c r="N1032" s="132">
        <v>1</v>
      </c>
      <c r="O1032" s="132">
        <v>1</v>
      </c>
      <c r="P1032" s="132">
        <v>1</v>
      </c>
      <c r="Q1032" s="132">
        <v>1</v>
      </c>
      <c r="CX1032" s="126"/>
      <c r="CY1032" s="126"/>
      <c r="CZ1032" s="13"/>
      <c r="DA1032" s="13"/>
      <c r="DB1032" s="13"/>
      <c r="DC1032" s="13"/>
      <c r="DD1032" s="13"/>
    </row>
    <row r="1033" spans="1:108" ht="14.25" thickBot="1">
      <c r="A1033" s="127">
        <v>5791</v>
      </c>
      <c r="B1033" s="127" t="s">
        <v>3307</v>
      </c>
      <c r="C1033" s="127">
        <v>5791</v>
      </c>
      <c r="D1033" s="128" t="s">
        <v>3494</v>
      </c>
      <c r="E1033" s="128" t="s">
        <v>3408</v>
      </c>
      <c r="F1033" s="129" t="s">
        <v>81</v>
      </c>
      <c r="G1033" s="133" t="s">
        <v>150</v>
      </c>
      <c r="H1033" s="134" t="s">
        <v>3963</v>
      </c>
      <c r="I1033" s="134" t="s">
        <v>1167</v>
      </c>
      <c r="J1033" s="132">
        <v>1</v>
      </c>
      <c r="K1033" s="132">
        <v>1</v>
      </c>
      <c r="L1033" s="132">
        <v>1</v>
      </c>
      <c r="M1033" s="132">
        <v>1</v>
      </c>
      <c r="N1033" s="132">
        <v>1</v>
      </c>
      <c r="O1033" s="132">
        <v>1</v>
      </c>
      <c r="P1033" s="132">
        <v>1</v>
      </c>
      <c r="Q1033" s="132">
        <v>1</v>
      </c>
      <c r="CX1033" s="126"/>
      <c r="CY1033" s="126"/>
      <c r="CZ1033" s="13"/>
      <c r="DA1033" s="13"/>
      <c r="DB1033" s="13"/>
      <c r="DC1033" s="13"/>
      <c r="DD1033" s="13"/>
    </row>
    <row r="1034" spans="1:108" ht="14.25" thickBot="1">
      <c r="A1034" s="127">
        <v>5792</v>
      </c>
      <c r="B1034" s="127" t="s">
        <v>2363</v>
      </c>
      <c r="C1034" s="127">
        <v>5792</v>
      </c>
      <c r="D1034" s="128" t="s">
        <v>3494</v>
      </c>
      <c r="E1034" s="128" t="s">
        <v>3408</v>
      </c>
      <c r="F1034" s="129" t="s">
        <v>81</v>
      </c>
      <c r="G1034" s="133" t="s">
        <v>150</v>
      </c>
      <c r="H1034" s="134" t="s">
        <v>3963</v>
      </c>
      <c r="I1034" s="134" t="s">
        <v>1168</v>
      </c>
      <c r="J1034" s="132">
        <v>1</v>
      </c>
      <c r="K1034" s="132">
        <v>1</v>
      </c>
      <c r="L1034" s="132">
        <v>1</v>
      </c>
      <c r="M1034" s="132">
        <v>1</v>
      </c>
      <c r="N1034" s="132">
        <v>1</v>
      </c>
      <c r="O1034" s="132">
        <v>1</v>
      </c>
      <c r="P1034" s="132">
        <v>1</v>
      </c>
      <c r="Q1034" s="132">
        <v>1</v>
      </c>
      <c r="CX1034" s="126"/>
      <c r="CY1034" s="126"/>
      <c r="CZ1034" s="13"/>
      <c r="DA1034" s="13"/>
      <c r="DB1034" s="13"/>
      <c r="DC1034" s="13"/>
      <c r="DD1034" s="13"/>
    </row>
    <row r="1035" spans="1:108" ht="14.25" thickBot="1">
      <c r="A1035" s="127">
        <v>5793</v>
      </c>
      <c r="B1035" s="127" t="s">
        <v>2586</v>
      </c>
      <c r="C1035" s="127">
        <v>5793</v>
      </c>
      <c r="D1035" s="128" t="s">
        <v>3494</v>
      </c>
      <c r="E1035" s="128" t="s">
        <v>3408</v>
      </c>
      <c r="F1035" s="129" t="s">
        <v>81</v>
      </c>
      <c r="G1035" s="133" t="s">
        <v>150</v>
      </c>
      <c r="H1035" s="134" t="s">
        <v>3963</v>
      </c>
      <c r="I1035" s="134" t="s">
        <v>1169</v>
      </c>
      <c r="J1035" s="132">
        <v>1</v>
      </c>
      <c r="K1035" s="132">
        <v>1</v>
      </c>
      <c r="L1035" s="132">
        <v>1</v>
      </c>
      <c r="M1035" s="132">
        <v>1</v>
      </c>
      <c r="N1035" s="132">
        <v>1</v>
      </c>
      <c r="O1035" s="132">
        <v>1</v>
      </c>
      <c r="P1035" s="132">
        <v>1</v>
      </c>
      <c r="Q1035" s="132">
        <v>1</v>
      </c>
      <c r="CX1035" s="126"/>
      <c r="CY1035" s="126"/>
      <c r="CZ1035" s="13"/>
      <c r="DA1035" s="13"/>
      <c r="DB1035" s="13"/>
      <c r="DC1035" s="13"/>
      <c r="DD1035" s="13"/>
    </row>
    <row r="1036" spans="1:108" ht="14.25" thickBot="1">
      <c r="A1036" s="127">
        <v>5799</v>
      </c>
      <c r="B1036" s="127" t="s">
        <v>2725</v>
      </c>
      <c r="C1036" s="127">
        <v>5799</v>
      </c>
      <c r="D1036" s="128" t="s">
        <v>3494</v>
      </c>
      <c r="E1036" s="128" t="s">
        <v>3408</v>
      </c>
      <c r="F1036" s="129" t="s">
        <v>81</v>
      </c>
      <c r="G1036" s="133" t="s">
        <v>150</v>
      </c>
      <c r="H1036" s="134" t="s">
        <v>3963</v>
      </c>
      <c r="I1036" s="134" t="s">
        <v>1170</v>
      </c>
      <c r="J1036" s="132">
        <v>1</v>
      </c>
      <c r="K1036" s="132">
        <v>1</v>
      </c>
      <c r="L1036" s="132">
        <v>1</v>
      </c>
      <c r="M1036" s="132">
        <v>1</v>
      </c>
      <c r="N1036" s="132">
        <v>1</v>
      </c>
      <c r="O1036" s="132">
        <v>1</v>
      </c>
      <c r="P1036" s="132">
        <v>1</v>
      </c>
      <c r="Q1036" s="132">
        <v>1</v>
      </c>
      <c r="CX1036" s="126"/>
      <c r="CY1036" s="126"/>
      <c r="CZ1036" s="13"/>
      <c r="DA1036" s="13"/>
      <c r="DB1036" s="13"/>
      <c r="DC1036" s="13"/>
      <c r="DD1036" s="13"/>
    </row>
    <row r="1037" spans="1:108" ht="14.25" thickBot="1">
      <c r="A1037" s="127">
        <v>5800</v>
      </c>
      <c r="B1037" s="127" t="s">
        <v>4510</v>
      </c>
      <c r="C1037" s="127">
        <v>5800</v>
      </c>
      <c r="D1037" s="128" t="s">
        <v>4346</v>
      </c>
      <c r="E1037" s="128" t="s">
        <v>3408</v>
      </c>
      <c r="F1037" s="129" t="s">
        <v>81</v>
      </c>
      <c r="G1037" s="133" t="s">
        <v>151</v>
      </c>
      <c r="H1037" s="134" t="s">
        <v>3964</v>
      </c>
      <c r="I1037" s="134" t="s">
        <v>1171</v>
      </c>
      <c r="J1037" s="132">
        <v>1</v>
      </c>
      <c r="K1037" s="132">
        <v>1</v>
      </c>
      <c r="L1037" s="132">
        <v>1</v>
      </c>
      <c r="M1037" s="132">
        <v>1</v>
      </c>
      <c r="N1037" s="132">
        <v>1</v>
      </c>
      <c r="O1037" s="132">
        <v>1</v>
      </c>
      <c r="P1037" s="132">
        <v>1</v>
      </c>
      <c r="Q1037" s="132">
        <v>1</v>
      </c>
      <c r="CX1037" s="126"/>
      <c r="CY1037" s="126"/>
      <c r="CZ1037" s="13"/>
      <c r="DA1037" s="13"/>
      <c r="DB1037" s="13"/>
      <c r="DC1037" s="13"/>
      <c r="DD1037" s="13"/>
    </row>
    <row r="1038" spans="1:108" ht="14.25" thickBot="1">
      <c r="A1038" s="127">
        <v>5808</v>
      </c>
      <c r="B1038" s="127" t="s">
        <v>4578</v>
      </c>
      <c r="C1038" s="127">
        <v>5808</v>
      </c>
      <c r="D1038" s="128" t="s">
        <v>4346</v>
      </c>
      <c r="E1038" s="128" t="s">
        <v>3408</v>
      </c>
      <c r="F1038" s="129" t="s">
        <v>81</v>
      </c>
      <c r="G1038" s="133" t="s">
        <v>151</v>
      </c>
      <c r="H1038" s="134" t="s">
        <v>3964</v>
      </c>
      <c r="I1038" s="134" t="s">
        <v>1172</v>
      </c>
      <c r="J1038" s="132">
        <v>1</v>
      </c>
      <c r="K1038" s="132">
        <v>1</v>
      </c>
      <c r="L1038" s="132">
        <v>1</v>
      </c>
      <c r="M1038" s="132">
        <v>1</v>
      </c>
      <c r="N1038" s="132">
        <v>1</v>
      </c>
      <c r="O1038" s="132">
        <v>1</v>
      </c>
      <c r="P1038" s="132">
        <v>1</v>
      </c>
      <c r="Q1038" s="132">
        <v>1</v>
      </c>
      <c r="CX1038" s="126"/>
      <c r="CY1038" s="126"/>
      <c r="CZ1038" s="13"/>
      <c r="DA1038" s="13"/>
      <c r="DB1038" s="13"/>
      <c r="DC1038" s="13"/>
      <c r="DD1038" s="13"/>
    </row>
    <row r="1039" spans="1:108" ht="14.25" thickBot="1">
      <c r="A1039" s="127">
        <v>5809</v>
      </c>
      <c r="B1039" s="127" t="s">
        <v>4511</v>
      </c>
      <c r="C1039" s="127">
        <v>5809</v>
      </c>
      <c r="D1039" s="128" t="s">
        <v>4346</v>
      </c>
      <c r="E1039" s="128" t="s">
        <v>3408</v>
      </c>
      <c r="F1039" s="129" t="s">
        <v>81</v>
      </c>
      <c r="G1039" s="133" t="s">
        <v>151</v>
      </c>
      <c r="H1039" s="134" t="s">
        <v>3964</v>
      </c>
      <c r="I1039" s="134" t="s">
        <v>1173</v>
      </c>
      <c r="J1039" s="132">
        <v>1</v>
      </c>
      <c r="K1039" s="132">
        <v>1</v>
      </c>
      <c r="L1039" s="132">
        <v>1</v>
      </c>
      <c r="M1039" s="132">
        <v>1</v>
      </c>
      <c r="N1039" s="132">
        <v>1</v>
      </c>
      <c r="O1039" s="132">
        <v>1</v>
      </c>
      <c r="P1039" s="132">
        <v>1</v>
      </c>
      <c r="Q1039" s="132">
        <v>1</v>
      </c>
      <c r="CX1039" s="126"/>
      <c r="CY1039" s="126"/>
      <c r="CZ1039" s="13"/>
      <c r="DA1039" s="13"/>
      <c r="DB1039" s="13"/>
      <c r="DC1039" s="13"/>
      <c r="DD1039" s="13"/>
    </row>
    <row r="1040" spans="1:108" ht="14.25" thickBot="1">
      <c r="A1040" s="127">
        <v>5811</v>
      </c>
      <c r="B1040" s="127" t="s">
        <v>1796</v>
      </c>
      <c r="C1040" s="127">
        <v>5811</v>
      </c>
      <c r="D1040" s="128" t="s">
        <v>4346</v>
      </c>
      <c r="E1040" s="128" t="s">
        <v>3408</v>
      </c>
      <c r="F1040" s="129" t="s">
        <v>81</v>
      </c>
      <c r="G1040" s="133" t="s">
        <v>151</v>
      </c>
      <c r="H1040" s="134" t="s">
        <v>3965</v>
      </c>
      <c r="I1040" s="134" t="s">
        <v>1174</v>
      </c>
      <c r="J1040" s="132">
        <v>1</v>
      </c>
      <c r="K1040" s="132">
        <v>1</v>
      </c>
      <c r="L1040" s="132">
        <v>1</v>
      </c>
      <c r="M1040" s="132">
        <v>1</v>
      </c>
      <c r="N1040" s="132">
        <v>1</v>
      </c>
      <c r="O1040" s="132">
        <v>1</v>
      </c>
      <c r="P1040" s="132">
        <v>1</v>
      </c>
      <c r="Q1040" s="132">
        <v>1</v>
      </c>
      <c r="CX1040" s="126"/>
      <c r="CY1040" s="126"/>
      <c r="CZ1040" s="13"/>
      <c r="DA1040" s="13"/>
      <c r="DB1040" s="13"/>
      <c r="DC1040" s="13"/>
      <c r="DD1040" s="13"/>
    </row>
    <row r="1041" spans="1:108" ht="14.25" thickBot="1">
      <c r="A1041" s="127">
        <v>5821</v>
      </c>
      <c r="B1041" s="127" t="s">
        <v>3308</v>
      </c>
      <c r="C1041" s="127">
        <v>5821</v>
      </c>
      <c r="D1041" s="128" t="s">
        <v>4346</v>
      </c>
      <c r="E1041" s="128" t="s">
        <v>3408</v>
      </c>
      <c r="F1041" s="129" t="s">
        <v>81</v>
      </c>
      <c r="G1041" s="133" t="s">
        <v>151</v>
      </c>
      <c r="H1041" s="134" t="s">
        <v>3966</v>
      </c>
      <c r="I1041" s="134" t="s">
        <v>1175</v>
      </c>
      <c r="J1041" s="132">
        <v>1</v>
      </c>
      <c r="K1041" s="132">
        <v>1</v>
      </c>
      <c r="L1041" s="132">
        <v>1</v>
      </c>
      <c r="M1041" s="132">
        <v>1</v>
      </c>
      <c r="N1041" s="132">
        <v>1</v>
      </c>
      <c r="O1041" s="132">
        <v>1</v>
      </c>
      <c r="P1041" s="132">
        <v>1</v>
      </c>
      <c r="Q1041" s="132">
        <v>1</v>
      </c>
      <c r="CX1041" s="126"/>
      <c r="CY1041" s="126"/>
      <c r="CZ1041" s="13"/>
      <c r="DA1041" s="13"/>
      <c r="DB1041" s="13"/>
      <c r="DC1041" s="13"/>
      <c r="DD1041" s="13"/>
    </row>
    <row r="1042" spans="1:108" ht="14.25" thickBot="1">
      <c r="A1042" s="127">
        <v>5822</v>
      </c>
      <c r="B1042" s="127" t="s">
        <v>2364</v>
      </c>
      <c r="C1042" s="127">
        <v>5822</v>
      </c>
      <c r="D1042" s="128" t="s">
        <v>4346</v>
      </c>
      <c r="E1042" s="128" t="s">
        <v>3408</v>
      </c>
      <c r="F1042" s="129" t="s">
        <v>81</v>
      </c>
      <c r="G1042" s="133" t="s">
        <v>151</v>
      </c>
      <c r="H1042" s="134" t="s">
        <v>3966</v>
      </c>
      <c r="I1042" s="134" t="s">
        <v>1176</v>
      </c>
      <c r="J1042" s="132">
        <v>1</v>
      </c>
      <c r="K1042" s="132">
        <v>1</v>
      </c>
      <c r="L1042" s="132">
        <v>1</v>
      </c>
      <c r="M1042" s="132">
        <v>1</v>
      </c>
      <c r="N1042" s="132">
        <v>1</v>
      </c>
      <c r="O1042" s="132">
        <v>1</v>
      </c>
      <c r="P1042" s="132">
        <v>1</v>
      </c>
      <c r="Q1042" s="132">
        <v>1</v>
      </c>
      <c r="CX1042" s="126"/>
      <c r="CY1042" s="126"/>
      <c r="CZ1042" s="13"/>
      <c r="DA1042" s="13"/>
      <c r="DB1042" s="13"/>
      <c r="DC1042" s="13"/>
      <c r="DD1042" s="13"/>
    </row>
    <row r="1043" spans="1:108" ht="14.25" thickBot="1">
      <c r="A1043" s="127">
        <v>5831</v>
      </c>
      <c r="B1043" s="127" t="s">
        <v>4374</v>
      </c>
      <c r="C1043" s="127">
        <v>5831</v>
      </c>
      <c r="D1043" s="128" t="s">
        <v>4346</v>
      </c>
      <c r="E1043" s="128" t="s">
        <v>3408</v>
      </c>
      <c r="F1043" s="129" t="s">
        <v>81</v>
      </c>
      <c r="G1043" s="133" t="s">
        <v>151</v>
      </c>
      <c r="H1043" s="134" t="s">
        <v>3967</v>
      </c>
      <c r="I1043" s="134" t="s">
        <v>1177</v>
      </c>
      <c r="J1043" s="132">
        <v>1</v>
      </c>
      <c r="K1043" s="132">
        <v>1</v>
      </c>
      <c r="L1043" s="132">
        <v>1</v>
      </c>
      <c r="M1043" s="132">
        <v>1</v>
      </c>
      <c r="N1043" s="132">
        <v>1</v>
      </c>
      <c r="O1043" s="132">
        <v>1</v>
      </c>
      <c r="P1043" s="132">
        <v>1</v>
      </c>
      <c r="Q1043" s="132">
        <v>1</v>
      </c>
      <c r="CX1043" s="126"/>
      <c r="CY1043" s="126"/>
      <c r="CZ1043" s="13"/>
      <c r="DA1043" s="13"/>
      <c r="DB1043" s="13"/>
      <c r="DC1043" s="13"/>
      <c r="DD1043" s="13"/>
    </row>
    <row r="1044" spans="1:108" ht="14.25" thickBot="1">
      <c r="A1044" s="127">
        <v>5832</v>
      </c>
      <c r="B1044" s="127" t="s">
        <v>2365</v>
      </c>
      <c r="C1044" s="127">
        <v>5832</v>
      </c>
      <c r="D1044" s="128" t="s">
        <v>4346</v>
      </c>
      <c r="E1044" s="128" t="s">
        <v>3408</v>
      </c>
      <c r="F1044" s="129" t="s">
        <v>81</v>
      </c>
      <c r="G1044" s="130" t="s">
        <v>151</v>
      </c>
      <c r="H1044" s="131" t="s">
        <v>3967</v>
      </c>
      <c r="I1044" s="131" t="s">
        <v>1178</v>
      </c>
      <c r="J1044" s="132">
        <v>1</v>
      </c>
      <c r="K1044" s="132">
        <v>1</v>
      </c>
      <c r="L1044" s="132">
        <v>1</v>
      </c>
      <c r="M1044" s="132">
        <v>1</v>
      </c>
      <c r="N1044" s="132">
        <v>1</v>
      </c>
      <c r="O1044" s="132">
        <v>1</v>
      </c>
      <c r="P1044" s="132">
        <v>1</v>
      </c>
      <c r="Q1044" s="132">
        <v>1</v>
      </c>
      <c r="CX1044" s="126"/>
      <c r="CY1044" s="126"/>
      <c r="CZ1044" s="13"/>
      <c r="DA1044" s="13"/>
      <c r="DB1044" s="13"/>
      <c r="DC1044" s="13"/>
      <c r="DD1044" s="13"/>
    </row>
    <row r="1045" spans="1:108" ht="14.25" thickBot="1">
      <c r="A1045" s="127">
        <v>5841</v>
      </c>
      <c r="B1045" s="127" t="s">
        <v>1993</v>
      </c>
      <c r="C1045" s="127">
        <v>5841</v>
      </c>
      <c r="D1045" s="128" t="s">
        <v>4346</v>
      </c>
      <c r="E1045" s="128" t="s">
        <v>3408</v>
      </c>
      <c r="F1045" s="129" t="s">
        <v>81</v>
      </c>
      <c r="G1045" s="133" t="s">
        <v>151</v>
      </c>
      <c r="H1045" s="134" t="s">
        <v>3968</v>
      </c>
      <c r="I1045" s="134" t="s">
        <v>1179</v>
      </c>
      <c r="J1045" s="132">
        <v>1</v>
      </c>
      <c r="K1045" s="132">
        <v>1</v>
      </c>
      <c r="L1045" s="132">
        <v>1</v>
      </c>
      <c r="M1045" s="132">
        <v>1</v>
      </c>
      <c r="N1045" s="132">
        <v>1</v>
      </c>
      <c r="O1045" s="132">
        <v>1</v>
      </c>
      <c r="P1045" s="132">
        <v>1</v>
      </c>
      <c r="Q1045" s="132">
        <v>1</v>
      </c>
      <c r="CX1045" s="126"/>
      <c r="CY1045" s="126"/>
      <c r="CZ1045" s="13"/>
      <c r="DA1045" s="13"/>
      <c r="DB1045" s="13"/>
      <c r="DC1045" s="13"/>
      <c r="DD1045" s="13"/>
    </row>
    <row r="1046" spans="1:108" ht="14.25" thickBot="1">
      <c r="A1046" s="127">
        <v>5851</v>
      </c>
      <c r="B1046" s="127" t="s">
        <v>2037</v>
      </c>
      <c r="C1046" s="127">
        <v>5851</v>
      </c>
      <c r="D1046" s="128" t="s">
        <v>4346</v>
      </c>
      <c r="E1046" s="128" t="s">
        <v>3408</v>
      </c>
      <c r="F1046" s="129" t="s">
        <v>81</v>
      </c>
      <c r="G1046" s="133" t="s">
        <v>151</v>
      </c>
      <c r="H1046" s="134" t="s">
        <v>3969</v>
      </c>
      <c r="I1046" s="134" t="s">
        <v>1180</v>
      </c>
      <c r="J1046" s="132">
        <v>1</v>
      </c>
      <c r="K1046" s="132">
        <v>1</v>
      </c>
      <c r="L1046" s="132">
        <v>1</v>
      </c>
      <c r="M1046" s="132">
        <v>1</v>
      </c>
      <c r="N1046" s="132">
        <v>1</v>
      </c>
      <c r="O1046" s="132">
        <v>1</v>
      </c>
      <c r="P1046" s="132">
        <v>1</v>
      </c>
      <c r="Q1046" s="132">
        <v>1</v>
      </c>
      <c r="CX1046" s="126"/>
      <c r="CY1046" s="126"/>
      <c r="CZ1046" s="13"/>
      <c r="DA1046" s="13"/>
      <c r="DB1046" s="13"/>
      <c r="DC1046" s="13"/>
      <c r="DD1046" s="13"/>
    </row>
    <row r="1047" spans="1:108" ht="14.25" thickBot="1">
      <c r="A1047" s="127">
        <v>5861</v>
      </c>
      <c r="B1047" s="127" t="s">
        <v>3309</v>
      </c>
      <c r="C1047" s="127">
        <v>5861</v>
      </c>
      <c r="D1047" s="128" t="s">
        <v>4346</v>
      </c>
      <c r="E1047" s="128" t="s">
        <v>3408</v>
      </c>
      <c r="F1047" s="129" t="s">
        <v>81</v>
      </c>
      <c r="G1047" s="133" t="s">
        <v>151</v>
      </c>
      <c r="H1047" s="134" t="s">
        <v>3970</v>
      </c>
      <c r="I1047" s="134" t="s">
        <v>1181</v>
      </c>
      <c r="J1047" s="132">
        <v>1</v>
      </c>
      <c r="K1047" s="132">
        <v>1</v>
      </c>
      <c r="L1047" s="132">
        <v>1</v>
      </c>
      <c r="M1047" s="132">
        <v>1</v>
      </c>
      <c r="N1047" s="132">
        <v>1</v>
      </c>
      <c r="O1047" s="132">
        <v>1</v>
      </c>
      <c r="P1047" s="132">
        <v>1</v>
      </c>
      <c r="Q1047" s="132">
        <v>1</v>
      </c>
      <c r="CX1047" s="126"/>
      <c r="CY1047" s="126"/>
      <c r="CZ1047" s="13"/>
      <c r="DA1047" s="13"/>
      <c r="DB1047" s="13"/>
      <c r="DC1047" s="13"/>
      <c r="DD1047" s="13"/>
    </row>
    <row r="1048" spans="1:108" ht="14.25" thickBot="1">
      <c r="A1048" s="127">
        <v>5862</v>
      </c>
      <c r="B1048" s="127" t="s">
        <v>2366</v>
      </c>
      <c r="C1048" s="127">
        <v>5862</v>
      </c>
      <c r="D1048" s="128" t="s">
        <v>4346</v>
      </c>
      <c r="E1048" s="128" t="s">
        <v>3408</v>
      </c>
      <c r="F1048" s="129" t="s">
        <v>81</v>
      </c>
      <c r="G1048" s="133" t="s">
        <v>151</v>
      </c>
      <c r="H1048" s="134" t="s">
        <v>3970</v>
      </c>
      <c r="I1048" s="134" t="s">
        <v>1182</v>
      </c>
      <c r="J1048" s="132">
        <v>1</v>
      </c>
      <c r="K1048" s="132">
        <v>1</v>
      </c>
      <c r="L1048" s="132">
        <v>1</v>
      </c>
      <c r="M1048" s="132">
        <v>1</v>
      </c>
      <c r="N1048" s="132">
        <v>1</v>
      </c>
      <c r="O1048" s="132">
        <v>1</v>
      </c>
      <c r="P1048" s="132">
        <v>1</v>
      </c>
      <c r="Q1048" s="132">
        <v>1</v>
      </c>
      <c r="CX1048" s="126"/>
      <c r="CY1048" s="126"/>
      <c r="CZ1048" s="13"/>
      <c r="DA1048" s="13"/>
      <c r="DB1048" s="13"/>
      <c r="DC1048" s="13"/>
      <c r="DD1048" s="13"/>
    </row>
    <row r="1049" spans="1:108" ht="14.25" thickBot="1">
      <c r="A1049" s="127">
        <v>5863</v>
      </c>
      <c r="B1049" s="127" t="s">
        <v>2587</v>
      </c>
      <c r="C1049" s="127">
        <v>5863</v>
      </c>
      <c r="D1049" s="128" t="s">
        <v>4346</v>
      </c>
      <c r="E1049" s="128" t="s">
        <v>3408</v>
      </c>
      <c r="F1049" s="129" t="s">
        <v>81</v>
      </c>
      <c r="G1049" s="133" t="s">
        <v>151</v>
      </c>
      <c r="H1049" s="134" t="s">
        <v>3970</v>
      </c>
      <c r="I1049" s="134" t="s">
        <v>1183</v>
      </c>
      <c r="J1049" s="132">
        <v>1</v>
      </c>
      <c r="K1049" s="132">
        <v>1</v>
      </c>
      <c r="L1049" s="132">
        <v>1</v>
      </c>
      <c r="M1049" s="132">
        <v>1</v>
      </c>
      <c r="N1049" s="132">
        <v>1</v>
      </c>
      <c r="O1049" s="132">
        <v>1</v>
      </c>
      <c r="P1049" s="132">
        <v>1</v>
      </c>
      <c r="Q1049" s="132">
        <v>1</v>
      </c>
      <c r="CX1049" s="126"/>
      <c r="CY1049" s="126"/>
      <c r="CZ1049" s="13"/>
      <c r="DA1049" s="13"/>
      <c r="DB1049" s="13"/>
      <c r="DC1049" s="13"/>
      <c r="DD1049" s="13"/>
    </row>
    <row r="1050" spans="1:108" ht="14.25" thickBot="1">
      <c r="A1050" s="127">
        <v>5864</v>
      </c>
      <c r="B1050" s="127" t="s">
        <v>2726</v>
      </c>
      <c r="C1050" s="127">
        <v>5864</v>
      </c>
      <c r="D1050" s="128" t="s">
        <v>4346</v>
      </c>
      <c r="E1050" s="128" t="s">
        <v>3408</v>
      </c>
      <c r="F1050" s="129" t="s">
        <v>81</v>
      </c>
      <c r="G1050" s="133" t="s">
        <v>151</v>
      </c>
      <c r="H1050" s="134" t="s">
        <v>3970</v>
      </c>
      <c r="I1050" s="134" t="s">
        <v>1184</v>
      </c>
      <c r="J1050" s="132">
        <v>1</v>
      </c>
      <c r="K1050" s="132">
        <v>1</v>
      </c>
      <c r="L1050" s="132">
        <v>1</v>
      </c>
      <c r="M1050" s="132">
        <v>1</v>
      </c>
      <c r="N1050" s="132">
        <v>1</v>
      </c>
      <c r="O1050" s="132">
        <v>1</v>
      </c>
      <c r="P1050" s="132">
        <v>1</v>
      </c>
      <c r="Q1050" s="132">
        <v>1</v>
      </c>
      <c r="CX1050" s="126"/>
      <c r="CY1050" s="126"/>
      <c r="CZ1050" s="13"/>
      <c r="DA1050" s="13"/>
      <c r="DB1050" s="13"/>
      <c r="DC1050" s="13"/>
      <c r="DD1050" s="13"/>
    </row>
    <row r="1051" spans="1:108" ht="14.25" thickBot="1">
      <c r="A1051" s="127">
        <v>5891</v>
      </c>
      <c r="B1051" s="127" t="s">
        <v>3310</v>
      </c>
      <c r="C1051" s="127">
        <v>5891</v>
      </c>
      <c r="D1051" s="128" t="s">
        <v>4367</v>
      </c>
      <c r="E1051" s="128" t="s">
        <v>3408</v>
      </c>
      <c r="F1051" s="129" t="s">
        <v>81</v>
      </c>
      <c r="G1051" s="133" t="s">
        <v>151</v>
      </c>
      <c r="H1051" s="134" t="s">
        <v>3971</v>
      </c>
      <c r="I1051" s="134" t="s">
        <v>1185</v>
      </c>
      <c r="J1051" s="132">
        <v>1</v>
      </c>
      <c r="K1051" s="132">
        <v>1</v>
      </c>
      <c r="L1051" s="132">
        <v>1</v>
      </c>
      <c r="M1051" s="132">
        <v>1</v>
      </c>
      <c r="N1051" s="132">
        <v>1</v>
      </c>
      <c r="O1051" s="132">
        <v>1</v>
      </c>
      <c r="P1051" s="132">
        <v>1</v>
      </c>
      <c r="Q1051" s="132">
        <v>1</v>
      </c>
      <c r="CX1051" s="126"/>
      <c r="CY1051" s="126"/>
      <c r="CZ1051" s="13"/>
      <c r="DA1051" s="13"/>
      <c r="DB1051" s="13"/>
      <c r="DC1051" s="13"/>
      <c r="DD1051" s="13"/>
    </row>
    <row r="1052" spans="1:108" ht="14.25" thickBot="1">
      <c r="A1052" s="127">
        <v>5892</v>
      </c>
      <c r="B1052" s="127" t="s">
        <v>2367</v>
      </c>
      <c r="C1052" s="127">
        <v>5892</v>
      </c>
      <c r="D1052" s="128" t="s">
        <v>4346</v>
      </c>
      <c r="E1052" s="128" t="s">
        <v>3408</v>
      </c>
      <c r="F1052" s="129" t="s">
        <v>81</v>
      </c>
      <c r="G1052" s="133" t="s">
        <v>151</v>
      </c>
      <c r="H1052" s="134" t="s">
        <v>3971</v>
      </c>
      <c r="I1052" s="134" t="s">
        <v>1186</v>
      </c>
      <c r="J1052" s="132">
        <v>1</v>
      </c>
      <c r="K1052" s="132">
        <v>1</v>
      </c>
      <c r="L1052" s="132">
        <v>1</v>
      </c>
      <c r="M1052" s="132">
        <v>1</v>
      </c>
      <c r="N1052" s="132">
        <v>1</v>
      </c>
      <c r="O1052" s="132">
        <v>1</v>
      </c>
      <c r="P1052" s="132">
        <v>1</v>
      </c>
      <c r="Q1052" s="132">
        <v>1</v>
      </c>
      <c r="CX1052" s="126"/>
      <c r="CY1052" s="126"/>
      <c r="CZ1052" s="13"/>
      <c r="DA1052" s="13"/>
      <c r="DB1052" s="13"/>
      <c r="DC1052" s="13"/>
      <c r="DD1052" s="13"/>
    </row>
    <row r="1053" spans="1:108" ht="14.25" thickBot="1">
      <c r="A1053" s="127">
        <v>5893</v>
      </c>
      <c r="B1053" s="127" t="s">
        <v>2588</v>
      </c>
      <c r="C1053" s="127">
        <v>5893</v>
      </c>
      <c r="D1053" s="128" t="s">
        <v>4346</v>
      </c>
      <c r="E1053" s="128" t="s">
        <v>3408</v>
      </c>
      <c r="F1053" s="129" t="s">
        <v>81</v>
      </c>
      <c r="G1053" s="133" t="s">
        <v>151</v>
      </c>
      <c r="H1053" s="134" t="s">
        <v>3971</v>
      </c>
      <c r="I1053" s="134" t="s">
        <v>1187</v>
      </c>
      <c r="J1053" s="132">
        <v>1</v>
      </c>
      <c r="K1053" s="132">
        <v>1</v>
      </c>
      <c r="L1053" s="132">
        <v>1</v>
      </c>
      <c r="M1053" s="132">
        <v>1</v>
      </c>
      <c r="N1053" s="132">
        <v>1</v>
      </c>
      <c r="O1053" s="132">
        <v>1</v>
      </c>
      <c r="P1053" s="132">
        <v>1</v>
      </c>
      <c r="Q1053" s="132">
        <v>1</v>
      </c>
      <c r="CX1053" s="126"/>
      <c r="CY1053" s="126"/>
      <c r="CZ1053" s="13"/>
      <c r="DA1053" s="13"/>
      <c r="DB1053" s="13"/>
      <c r="DC1053" s="13"/>
      <c r="DD1053" s="13"/>
    </row>
    <row r="1054" spans="1:108" ht="14.25" thickBot="1">
      <c r="A1054" s="127">
        <v>5894</v>
      </c>
      <c r="B1054" s="127" t="s">
        <v>2727</v>
      </c>
      <c r="C1054" s="127">
        <v>5894</v>
      </c>
      <c r="D1054" s="128" t="s">
        <v>4346</v>
      </c>
      <c r="E1054" s="128" t="s">
        <v>3408</v>
      </c>
      <c r="F1054" s="129" t="s">
        <v>81</v>
      </c>
      <c r="G1054" s="133" t="s">
        <v>151</v>
      </c>
      <c r="H1054" s="134" t="s">
        <v>3971</v>
      </c>
      <c r="I1054" s="134" t="s">
        <v>1188</v>
      </c>
      <c r="J1054" s="132">
        <v>1</v>
      </c>
      <c r="K1054" s="132">
        <v>1</v>
      </c>
      <c r="L1054" s="132">
        <v>1</v>
      </c>
      <c r="M1054" s="132">
        <v>1</v>
      </c>
      <c r="N1054" s="132">
        <v>1</v>
      </c>
      <c r="O1054" s="132">
        <v>1</v>
      </c>
      <c r="P1054" s="132">
        <v>1</v>
      </c>
      <c r="Q1054" s="132">
        <v>1</v>
      </c>
      <c r="CX1054" s="126"/>
      <c r="CY1054" s="126"/>
      <c r="CZ1054" s="13"/>
      <c r="DA1054" s="13"/>
      <c r="DB1054" s="13"/>
      <c r="DC1054" s="13"/>
      <c r="DD1054" s="13"/>
    </row>
    <row r="1055" spans="1:108" ht="14.25" thickBot="1">
      <c r="A1055" s="127">
        <v>5895</v>
      </c>
      <c r="B1055" s="127" t="s">
        <v>2824</v>
      </c>
      <c r="C1055" s="127">
        <v>5895</v>
      </c>
      <c r="D1055" s="128" t="s">
        <v>4346</v>
      </c>
      <c r="E1055" s="128" t="s">
        <v>3408</v>
      </c>
      <c r="F1055" s="129" t="s">
        <v>81</v>
      </c>
      <c r="G1055" s="133" t="s">
        <v>151</v>
      </c>
      <c r="H1055" s="134" t="s">
        <v>3971</v>
      </c>
      <c r="I1055" s="134" t="s">
        <v>1189</v>
      </c>
      <c r="J1055" s="132">
        <v>1</v>
      </c>
      <c r="K1055" s="132">
        <v>1</v>
      </c>
      <c r="L1055" s="132">
        <v>1</v>
      </c>
      <c r="M1055" s="132">
        <v>1</v>
      </c>
      <c r="N1055" s="132">
        <v>1</v>
      </c>
      <c r="O1055" s="132">
        <v>1</v>
      </c>
      <c r="P1055" s="132">
        <v>1</v>
      </c>
      <c r="Q1055" s="132">
        <v>1</v>
      </c>
      <c r="CX1055" s="126"/>
      <c r="CY1055" s="126"/>
      <c r="CZ1055" s="13"/>
      <c r="DA1055" s="13"/>
      <c r="DB1055" s="13"/>
      <c r="DC1055" s="13"/>
      <c r="DD1055" s="13"/>
    </row>
    <row r="1056" spans="1:108" ht="14.25" thickBot="1">
      <c r="A1056" s="127">
        <v>5896</v>
      </c>
      <c r="B1056" s="127" t="s">
        <v>2880</v>
      </c>
      <c r="C1056" s="127">
        <v>5896</v>
      </c>
      <c r="D1056" s="128" t="s">
        <v>4346</v>
      </c>
      <c r="E1056" s="128" t="s">
        <v>3408</v>
      </c>
      <c r="F1056" s="129" t="s">
        <v>81</v>
      </c>
      <c r="G1056" s="133" t="s">
        <v>151</v>
      </c>
      <c r="H1056" s="134" t="s">
        <v>3971</v>
      </c>
      <c r="I1056" s="134" t="s">
        <v>1190</v>
      </c>
      <c r="J1056" s="132">
        <v>1</v>
      </c>
      <c r="K1056" s="132">
        <v>1</v>
      </c>
      <c r="L1056" s="132">
        <v>1</v>
      </c>
      <c r="M1056" s="132">
        <v>1</v>
      </c>
      <c r="N1056" s="132">
        <v>1</v>
      </c>
      <c r="O1056" s="132">
        <v>1</v>
      </c>
      <c r="P1056" s="132">
        <v>1</v>
      </c>
      <c r="Q1056" s="132">
        <v>1</v>
      </c>
      <c r="CX1056" s="126"/>
      <c r="CY1056" s="126"/>
      <c r="CZ1056" s="13"/>
      <c r="DA1056" s="13"/>
      <c r="DB1056" s="13"/>
      <c r="DC1056" s="13"/>
      <c r="DD1056" s="13"/>
    </row>
    <row r="1057" spans="1:108" ht="14.25" thickBot="1">
      <c r="A1057" s="127">
        <v>5897</v>
      </c>
      <c r="B1057" s="127" t="s">
        <v>2921</v>
      </c>
      <c r="C1057" s="127">
        <v>5897</v>
      </c>
      <c r="D1057" s="128" t="s">
        <v>4346</v>
      </c>
      <c r="E1057" s="128" t="s">
        <v>3408</v>
      </c>
      <c r="F1057" s="129" t="s">
        <v>81</v>
      </c>
      <c r="G1057" s="133" t="s">
        <v>151</v>
      </c>
      <c r="H1057" s="134" t="s">
        <v>3971</v>
      </c>
      <c r="I1057" s="134" t="s">
        <v>1191</v>
      </c>
      <c r="J1057" s="132">
        <v>1</v>
      </c>
      <c r="K1057" s="132">
        <v>1</v>
      </c>
      <c r="L1057" s="132">
        <v>1</v>
      </c>
      <c r="M1057" s="132">
        <v>1</v>
      </c>
      <c r="N1057" s="132">
        <v>1</v>
      </c>
      <c r="O1057" s="132">
        <v>1</v>
      </c>
      <c r="P1057" s="132">
        <v>1</v>
      </c>
      <c r="Q1057" s="132">
        <v>1</v>
      </c>
      <c r="CX1057" s="126"/>
      <c r="CY1057" s="126"/>
      <c r="CZ1057" s="13"/>
      <c r="DA1057" s="13"/>
      <c r="DB1057" s="13"/>
      <c r="DC1057" s="13"/>
      <c r="DD1057" s="13"/>
    </row>
    <row r="1058" spans="1:108" ht="14.25" thickBot="1">
      <c r="A1058" s="127">
        <v>5898</v>
      </c>
      <c r="B1058" s="127" t="s">
        <v>2949</v>
      </c>
      <c r="C1058" s="127">
        <v>5898</v>
      </c>
      <c r="D1058" s="128" t="s">
        <v>4346</v>
      </c>
      <c r="E1058" s="128" t="s">
        <v>3408</v>
      </c>
      <c r="F1058" s="129" t="s">
        <v>81</v>
      </c>
      <c r="G1058" s="133" t="s">
        <v>151</v>
      </c>
      <c r="H1058" s="134" t="s">
        <v>3971</v>
      </c>
      <c r="I1058" s="134" t="s">
        <v>1192</v>
      </c>
      <c r="J1058" s="132">
        <v>1</v>
      </c>
      <c r="K1058" s="132">
        <v>1</v>
      </c>
      <c r="L1058" s="132">
        <v>1</v>
      </c>
      <c r="M1058" s="132">
        <v>1</v>
      </c>
      <c r="N1058" s="132">
        <v>1</v>
      </c>
      <c r="O1058" s="132">
        <v>1</v>
      </c>
      <c r="P1058" s="132">
        <v>1</v>
      </c>
      <c r="Q1058" s="132">
        <v>1</v>
      </c>
      <c r="CX1058" s="126"/>
      <c r="CY1058" s="126"/>
      <c r="CZ1058" s="13"/>
      <c r="DA1058" s="13"/>
      <c r="DB1058" s="13"/>
      <c r="DC1058" s="13"/>
      <c r="DD1058" s="13"/>
    </row>
    <row r="1059" spans="1:108" ht="14.25" thickBot="1">
      <c r="A1059" s="127">
        <v>5899</v>
      </c>
      <c r="B1059" s="127" t="s">
        <v>2964</v>
      </c>
      <c r="C1059" s="127">
        <v>5899</v>
      </c>
      <c r="D1059" s="128" t="s">
        <v>4346</v>
      </c>
      <c r="E1059" s="128" t="s">
        <v>3408</v>
      </c>
      <c r="F1059" s="129" t="s">
        <v>81</v>
      </c>
      <c r="G1059" s="133" t="s">
        <v>151</v>
      </c>
      <c r="H1059" s="134" t="s">
        <v>3971</v>
      </c>
      <c r="I1059" s="134" t="s">
        <v>1193</v>
      </c>
      <c r="J1059" s="132">
        <v>1</v>
      </c>
      <c r="K1059" s="132">
        <v>1</v>
      </c>
      <c r="L1059" s="132">
        <v>1</v>
      </c>
      <c r="M1059" s="132">
        <v>1</v>
      </c>
      <c r="N1059" s="132">
        <v>1</v>
      </c>
      <c r="O1059" s="132">
        <v>1</v>
      </c>
      <c r="P1059" s="132">
        <v>1</v>
      </c>
      <c r="Q1059" s="132">
        <v>1</v>
      </c>
      <c r="CX1059" s="126"/>
      <c r="CY1059" s="126"/>
      <c r="CZ1059" s="13"/>
      <c r="DA1059" s="13"/>
      <c r="DB1059" s="13"/>
      <c r="DC1059" s="13"/>
      <c r="DD1059" s="13"/>
    </row>
    <row r="1060" spans="1:108" ht="14.25" thickBot="1">
      <c r="A1060" s="127">
        <v>5900</v>
      </c>
      <c r="B1060" s="127" t="s">
        <v>4512</v>
      </c>
      <c r="C1060" s="127">
        <v>5900</v>
      </c>
      <c r="D1060" s="128" t="s">
        <v>3494</v>
      </c>
      <c r="E1060" s="128" t="s">
        <v>3408</v>
      </c>
      <c r="F1060" s="129" t="s">
        <v>81</v>
      </c>
      <c r="G1060" s="133" t="s">
        <v>152</v>
      </c>
      <c r="H1060" s="134" t="s">
        <v>3972</v>
      </c>
      <c r="I1060" s="134" t="s">
        <v>1194</v>
      </c>
      <c r="J1060" s="132">
        <v>1</v>
      </c>
      <c r="K1060" s="132">
        <v>1</v>
      </c>
      <c r="L1060" s="132">
        <v>0</v>
      </c>
      <c r="M1060" s="132">
        <v>1</v>
      </c>
      <c r="N1060" s="132">
        <v>1</v>
      </c>
      <c r="O1060" s="132">
        <v>1</v>
      </c>
      <c r="P1060" s="132">
        <v>1</v>
      </c>
      <c r="Q1060" s="132">
        <v>1</v>
      </c>
      <c r="CX1060" s="126"/>
      <c r="CY1060" s="126"/>
      <c r="CZ1060" s="13"/>
      <c r="DA1060" s="13"/>
      <c r="DB1060" s="13"/>
      <c r="DC1060" s="13"/>
      <c r="DD1060" s="13"/>
    </row>
    <row r="1061" spans="1:108" ht="14.25" thickBot="1">
      <c r="A1061" s="127">
        <v>5908</v>
      </c>
      <c r="B1061" s="127" t="s">
        <v>4579</v>
      </c>
      <c r="C1061" s="127">
        <v>5908</v>
      </c>
      <c r="D1061" s="128" t="s">
        <v>3494</v>
      </c>
      <c r="E1061" s="128" t="s">
        <v>3408</v>
      </c>
      <c r="F1061" s="129" t="s">
        <v>81</v>
      </c>
      <c r="G1061" s="133" t="s">
        <v>152</v>
      </c>
      <c r="H1061" s="134" t="s">
        <v>3972</v>
      </c>
      <c r="I1061" s="134" t="s">
        <v>1195</v>
      </c>
      <c r="J1061" s="132">
        <v>1</v>
      </c>
      <c r="K1061" s="132">
        <v>1</v>
      </c>
      <c r="L1061" s="132">
        <v>0</v>
      </c>
      <c r="M1061" s="132">
        <v>1</v>
      </c>
      <c r="N1061" s="132">
        <v>1</v>
      </c>
      <c r="O1061" s="132">
        <v>1</v>
      </c>
      <c r="P1061" s="132">
        <v>1</v>
      </c>
      <c r="Q1061" s="132">
        <v>1</v>
      </c>
      <c r="CX1061" s="126"/>
      <c r="CY1061" s="126"/>
      <c r="CZ1061" s="13"/>
      <c r="DA1061" s="13"/>
      <c r="DB1061" s="13"/>
      <c r="DC1061" s="13"/>
      <c r="DD1061" s="13"/>
    </row>
    <row r="1062" spans="1:108" ht="14.25" thickBot="1">
      <c r="A1062" s="127">
        <v>5909</v>
      </c>
      <c r="B1062" s="127" t="s">
        <v>4513</v>
      </c>
      <c r="C1062" s="127">
        <v>5909</v>
      </c>
      <c r="D1062" s="128" t="s">
        <v>3494</v>
      </c>
      <c r="E1062" s="128" t="s">
        <v>3408</v>
      </c>
      <c r="F1062" s="129" t="s">
        <v>81</v>
      </c>
      <c r="G1062" s="133" t="s">
        <v>152</v>
      </c>
      <c r="H1062" s="134" t="s">
        <v>3972</v>
      </c>
      <c r="I1062" s="134" t="s">
        <v>1196</v>
      </c>
      <c r="J1062" s="132">
        <v>1</v>
      </c>
      <c r="K1062" s="132">
        <v>1</v>
      </c>
      <c r="L1062" s="132">
        <v>0</v>
      </c>
      <c r="M1062" s="132">
        <v>1</v>
      </c>
      <c r="N1062" s="132">
        <v>1</v>
      </c>
      <c r="O1062" s="132">
        <v>1</v>
      </c>
      <c r="P1062" s="132">
        <v>1</v>
      </c>
      <c r="Q1062" s="132">
        <v>1</v>
      </c>
      <c r="CX1062" s="126"/>
      <c r="CY1062" s="126"/>
      <c r="CZ1062" s="13"/>
      <c r="DA1062" s="13"/>
      <c r="DB1062" s="13"/>
      <c r="DC1062" s="13"/>
      <c r="DD1062" s="13"/>
    </row>
    <row r="1063" spans="1:108" ht="14.25" thickBot="1">
      <c r="A1063" s="127">
        <v>5911</v>
      </c>
      <c r="B1063" s="127" t="s">
        <v>3311</v>
      </c>
      <c r="C1063" s="127">
        <v>5911</v>
      </c>
      <c r="D1063" s="128" t="s">
        <v>3494</v>
      </c>
      <c r="E1063" s="128" t="s">
        <v>3408</v>
      </c>
      <c r="F1063" s="129" t="s">
        <v>81</v>
      </c>
      <c r="G1063" s="133" t="s">
        <v>152</v>
      </c>
      <c r="H1063" s="134" t="s">
        <v>3973</v>
      </c>
      <c r="I1063" s="134" t="s">
        <v>1197</v>
      </c>
      <c r="J1063" s="132">
        <v>1</v>
      </c>
      <c r="K1063" s="132">
        <v>1</v>
      </c>
      <c r="L1063" s="132">
        <v>0</v>
      </c>
      <c r="M1063" s="132">
        <v>1</v>
      </c>
      <c r="N1063" s="132">
        <v>1</v>
      </c>
      <c r="O1063" s="132">
        <v>1</v>
      </c>
      <c r="P1063" s="132">
        <v>1</v>
      </c>
      <c r="Q1063" s="132">
        <v>1</v>
      </c>
      <c r="CX1063" s="126"/>
      <c r="CY1063" s="126"/>
      <c r="CZ1063" s="13"/>
      <c r="DA1063" s="13"/>
      <c r="DB1063" s="13"/>
      <c r="DC1063" s="13"/>
      <c r="DD1063" s="13"/>
    </row>
    <row r="1064" spans="1:108" ht="14.25" thickBot="1">
      <c r="A1064" s="127">
        <v>5912</v>
      </c>
      <c r="B1064" s="127" t="s">
        <v>2368</v>
      </c>
      <c r="C1064" s="127">
        <v>5912</v>
      </c>
      <c r="D1064" s="128" t="s">
        <v>3494</v>
      </c>
      <c r="E1064" s="128" t="s">
        <v>3408</v>
      </c>
      <c r="F1064" s="129" t="s">
        <v>81</v>
      </c>
      <c r="G1064" s="133" t="s">
        <v>152</v>
      </c>
      <c r="H1064" s="134" t="s">
        <v>3973</v>
      </c>
      <c r="I1064" s="134" t="s">
        <v>1198</v>
      </c>
      <c r="J1064" s="132">
        <v>1</v>
      </c>
      <c r="K1064" s="132">
        <v>1</v>
      </c>
      <c r="L1064" s="132">
        <v>0</v>
      </c>
      <c r="M1064" s="132">
        <v>1</v>
      </c>
      <c r="N1064" s="132">
        <v>1</v>
      </c>
      <c r="O1064" s="132">
        <v>1</v>
      </c>
      <c r="P1064" s="132">
        <v>1</v>
      </c>
      <c r="Q1064" s="132">
        <v>1</v>
      </c>
      <c r="CX1064" s="126"/>
      <c r="CY1064" s="126"/>
      <c r="CZ1064" s="13"/>
      <c r="DA1064" s="13"/>
      <c r="DB1064" s="13"/>
      <c r="DC1064" s="13"/>
      <c r="DD1064" s="13"/>
    </row>
    <row r="1065" spans="1:108" ht="14.25" thickBot="1">
      <c r="A1065" s="127">
        <v>5913</v>
      </c>
      <c r="B1065" s="127" t="s">
        <v>2589</v>
      </c>
      <c r="C1065" s="127">
        <v>5913</v>
      </c>
      <c r="D1065" s="128" t="s">
        <v>3494</v>
      </c>
      <c r="E1065" s="128" t="s">
        <v>3408</v>
      </c>
      <c r="F1065" s="129" t="s">
        <v>81</v>
      </c>
      <c r="G1065" s="133" t="s">
        <v>152</v>
      </c>
      <c r="H1065" s="134" t="s">
        <v>3973</v>
      </c>
      <c r="I1065" s="134" t="s">
        <v>1199</v>
      </c>
      <c r="J1065" s="132">
        <v>1</v>
      </c>
      <c r="K1065" s="132">
        <v>1</v>
      </c>
      <c r="L1065" s="132">
        <v>0</v>
      </c>
      <c r="M1065" s="132">
        <v>1</v>
      </c>
      <c r="N1065" s="132">
        <v>1</v>
      </c>
      <c r="O1065" s="132">
        <v>1</v>
      </c>
      <c r="P1065" s="132">
        <v>1</v>
      </c>
      <c r="Q1065" s="132">
        <v>1</v>
      </c>
      <c r="CX1065" s="126"/>
      <c r="CY1065" s="126"/>
      <c r="CZ1065" s="13"/>
      <c r="DA1065" s="13"/>
      <c r="DB1065" s="13"/>
      <c r="DC1065" s="13"/>
      <c r="DD1065" s="13"/>
    </row>
    <row r="1066" spans="1:108" ht="14.25" thickBot="1">
      <c r="A1066" s="127">
        <v>5914</v>
      </c>
      <c r="B1066" s="127" t="s">
        <v>2728</v>
      </c>
      <c r="C1066" s="127">
        <v>5914</v>
      </c>
      <c r="D1066" s="128" t="s">
        <v>3494</v>
      </c>
      <c r="E1066" s="128" t="s">
        <v>3408</v>
      </c>
      <c r="F1066" s="129" t="s">
        <v>81</v>
      </c>
      <c r="G1066" s="133" t="s">
        <v>152</v>
      </c>
      <c r="H1066" s="134" t="s">
        <v>3973</v>
      </c>
      <c r="I1066" s="134" t="s">
        <v>1200</v>
      </c>
      <c r="J1066" s="132">
        <v>1</v>
      </c>
      <c r="K1066" s="132">
        <v>1</v>
      </c>
      <c r="L1066" s="132">
        <v>0</v>
      </c>
      <c r="M1066" s="132">
        <v>1</v>
      </c>
      <c r="N1066" s="132">
        <v>1</v>
      </c>
      <c r="O1066" s="132">
        <v>1</v>
      </c>
      <c r="P1066" s="132">
        <v>1</v>
      </c>
      <c r="Q1066" s="132">
        <v>1</v>
      </c>
      <c r="CX1066" s="126"/>
      <c r="CY1066" s="126"/>
      <c r="CZ1066" s="13"/>
      <c r="DA1066" s="13"/>
      <c r="DB1066" s="13"/>
      <c r="DC1066" s="13"/>
      <c r="DD1066" s="13"/>
    </row>
    <row r="1067" spans="1:108" ht="14.25" thickBot="1">
      <c r="A1067" s="127">
        <v>5921</v>
      </c>
      <c r="B1067" s="127" t="s">
        <v>1872</v>
      </c>
      <c r="C1067" s="127">
        <v>5921</v>
      </c>
      <c r="D1067" s="128" t="s">
        <v>3494</v>
      </c>
      <c r="E1067" s="128" t="s">
        <v>3408</v>
      </c>
      <c r="F1067" s="129" t="s">
        <v>81</v>
      </c>
      <c r="G1067" s="133" t="s">
        <v>152</v>
      </c>
      <c r="H1067" s="134" t="s">
        <v>3974</v>
      </c>
      <c r="I1067" s="134" t="s">
        <v>1201</v>
      </c>
      <c r="J1067" s="132">
        <v>1</v>
      </c>
      <c r="K1067" s="132">
        <v>1</v>
      </c>
      <c r="L1067" s="132">
        <v>0</v>
      </c>
      <c r="M1067" s="132">
        <v>1</v>
      </c>
      <c r="N1067" s="132">
        <v>1</v>
      </c>
      <c r="O1067" s="132">
        <v>1</v>
      </c>
      <c r="P1067" s="132">
        <v>1</v>
      </c>
      <c r="Q1067" s="132">
        <v>1</v>
      </c>
      <c r="CX1067" s="126"/>
      <c r="CY1067" s="126"/>
      <c r="CZ1067" s="13"/>
      <c r="DA1067" s="13"/>
      <c r="DB1067" s="13"/>
      <c r="DC1067" s="13"/>
      <c r="DD1067" s="13"/>
    </row>
    <row r="1068" spans="1:108" ht="14.25" thickBot="1">
      <c r="A1068" s="127">
        <v>5931</v>
      </c>
      <c r="B1068" s="127" t="s">
        <v>3312</v>
      </c>
      <c r="C1068" s="127">
        <v>5931</v>
      </c>
      <c r="D1068" s="128" t="s">
        <v>3494</v>
      </c>
      <c r="E1068" s="128" t="s">
        <v>3408</v>
      </c>
      <c r="F1068" s="129" t="s">
        <v>81</v>
      </c>
      <c r="G1068" s="133" t="s">
        <v>152</v>
      </c>
      <c r="H1068" s="134" t="s">
        <v>3975</v>
      </c>
      <c r="I1068" s="134" t="s">
        <v>1202</v>
      </c>
      <c r="J1068" s="132">
        <v>1</v>
      </c>
      <c r="K1068" s="132">
        <v>1</v>
      </c>
      <c r="L1068" s="132">
        <v>0</v>
      </c>
      <c r="M1068" s="132">
        <v>1</v>
      </c>
      <c r="N1068" s="132">
        <v>1</v>
      </c>
      <c r="O1068" s="132">
        <v>1</v>
      </c>
      <c r="P1068" s="132">
        <v>1</v>
      </c>
      <c r="Q1068" s="132">
        <v>1</v>
      </c>
      <c r="CX1068" s="126"/>
      <c r="CY1068" s="126"/>
      <c r="CZ1068" s="13"/>
      <c r="DA1068" s="13"/>
      <c r="DB1068" s="13"/>
      <c r="DC1068" s="13"/>
      <c r="DD1068" s="13"/>
    </row>
    <row r="1069" spans="1:108" ht="14.25" thickBot="1">
      <c r="A1069" s="127">
        <v>5932</v>
      </c>
      <c r="B1069" s="127" t="s">
        <v>2369</v>
      </c>
      <c r="C1069" s="127">
        <v>5932</v>
      </c>
      <c r="D1069" s="128" t="s">
        <v>3494</v>
      </c>
      <c r="E1069" s="128" t="s">
        <v>3408</v>
      </c>
      <c r="F1069" s="129" t="s">
        <v>81</v>
      </c>
      <c r="G1069" s="133" t="s">
        <v>152</v>
      </c>
      <c r="H1069" s="134" t="s">
        <v>3975</v>
      </c>
      <c r="I1069" s="134" t="s">
        <v>1203</v>
      </c>
      <c r="J1069" s="132">
        <v>1</v>
      </c>
      <c r="K1069" s="132">
        <v>1</v>
      </c>
      <c r="L1069" s="132">
        <v>0</v>
      </c>
      <c r="M1069" s="132">
        <v>1</v>
      </c>
      <c r="N1069" s="132">
        <v>1</v>
      </c>
      <c r="O1069" s="132">
        <v>1</v>
      </c>
      <c r="P1069" s="132">
        <v>1</v>
      </c>
      <c r="Q1069" s="132">
        <v>1</v>
      </c>
      <c r="CX1069" s="126"/>
      <c r="CY1069" s="126"/>
      <c r="CZ1069" s="13"/>
      <c r="DA1069" s="13"/>
      <c r="DB1069" s="13"/>
      <c r="DC1069" s="13"/>
      <c r="DD1069" s="13"/>
    </row>
    <row r="1070" spans="1:108" ht="14.25" thickBot="1">
      <c r="A1070" s="127">
        <v>5933</v>
      </c>
      <c r="B1070" s="127" t="s">
        <v>2590</v>
      </c>
      <c r="C1070" s="127">
        <v>5933</v>
      </c>
      <c r="D1070" s="128" t="s">
        <v>3494</v>
      </c>
      <c r="E1070" s="128" t="s">
        <v>3408</v>
      </c>
      <c r="F1070" s="129" t="s">
        <v>81</v>
      </c>
      <c r="G1070" s="133" t="s">
        <v>152</v>
      </c>
      <c r="H1070" s="134" t="s">
        <v>3975</v>
      </c>
      <c r="I1070" s="134" t="s">
        <v>1204</v>
      </c>
      <c r="J1070" s="132">
        <v>1</v>
      </c>
      <c r="K1070" s="132">
        <v>1</v>
      </c>
      <c r="L1070" s="132">
        <v>0</v>
      </c>
      <c r="M1070" s="132">
        <v>1</v>
      </c>
      <c r="N1070" s="132">
        <v>1</v>
      </c>
      <c r="O1070" s="132">
        <v>1</v>
      </c>
      <c r="P1070" s="132">
        <v>1</v>
      </c>
      <c r="Q1070" s="132">
        <v>1</v>
      </c>
      <c r="CX1070" s="126"/>
      <c r="CY1070" s="126"/>
      <c r="CZ1070" s="13"/>
      <c r="DA1070" s="13"/>
      <c r="DB1070" s="13"/>
      <c r="DC1070" s="13"/>
      <c r="DD1070" s="13"/>
    </row>
    <row r="1071" spans="1:108" ht="14.25" thickBot="1">
      <c r="A1071" s="127">
        <v>5939</v>
      </c>
      <c r="B1071" s="127" t="s">
        <v>2729</v>
      </c>
      <c r="C1071" s="127">
        <v>5939</v>
      </c>
      <c r="D1071" s="128" t="s">
        <v>3494</v>
      </c>
      <c r="E1071" s="128" t="s">
        <v>3408</v>
      </c>
      <c r="F1071" s="129" t="s">
        <v>81</v>
      </c>
      <c r="G1071" s="133" t="s">
        <v>152</v>
      </c>
      <c r="H1071" s="134" t="s">
        <v>3975</v>
      </c>
      <c r="I1071" s="134" t="s">
        <v>1205</v>
      </c>
      <c r="J1071" s="132">
        <v>1</v>
      </c>
      <c r="K1071" s="132">
        <v>1</v>
      </c>
      <c r="L1071" s="132">
        <v>0</v>
      </c>
      <c r="M1071" s="132">
        <v>1</v>
      </c>
      <c r="N1071" s="132">
        <v>1</v>
      </c>
      <c r="O1071" s="132">
        <v>1</v>
      </c>
      <c r="P1071" s="132">
        <v>1</v>
      </c>
      <c r="Q1071" s="132">
        <v>1</v>
      </c>
      <c r="CX1071" s="126"/>
      <c r="CY1071" s="126"/>
      <c r="CZ1071" s="13"/>
      <c r="DA1071" s="13"/>
      <c r="DB1071" s="13"/>
      <c r="DC1071" s="13"/>
      <c r="DD1071" s="13"/>
    </row>
    <row r="1072" spans="1:108" ht="14.25" thickBot="1">
      <c r="A1072" s="127">
        <v>6000</v>
      </c>
      <c r="B1072" s="127" t="s">
        <v>4514</v>
      </c>
      <c r="C1072" s="127">
        <v>6000</v>
      </c>
      <c r="D1072" s="128" t="s">
        <v>3494</v>
      </c>
      <c r="E1072" s="128" t="s">
        <v>3408</v>
      </c>
      <c r="F1072" s="129" t="s">
        <v>81</v>
      </c>
      <c r="G1072" s="130" t="s">
        <v>153</v>
      </c>
      <c r="H1072" s="131" t="s">
        <v>3976</v>
      </c>
      <c r="I1072" s="131" t="s">
        <v>1206</v>
      </c>
      <c r="J1072" s="132">
        <v>1</v>
      </c>
      <c r="K1072" s="132">
        <v>1</v>
      </c>
      <c r="L1072" s="132">
        <v>1</v>
      </c>
      <c r="M1072" s="132">
        <v>1</v>
      </c>
      <c r="N1072" s="132">
        <v>1</v>
      </c>
      <c r="O1072" s="132">
        <v>1</v>
      </c>
      <c r="P1072" s="132">
        <v>1</v>
      </c>
      <c r="Q1072" s="132">
        <v>1</v>
      </c>
      <c r="CX1072" s="126"/>
      <c r="CY1072" s="126"/>
      <c r="CZ1072" s="13"/>
      <c r="DA1072" s="13"/>
      <c r="DB1072" s="13"/>
      <c r="DC1072" s="13"/>
      <c r="DD1072" s="13"/>
    </row>
    <row r="1073" spans="1:108" ht="14.25" thickBot="1">
      <c r="A1073" s="127">
        <v>6008</v>
      </c>
      <c r="B1073" s="127" t="s">
        <v>4580</v>
      </c>
      <c r="C1073" s="127">
        <v>6008</v>
      </c>
      <c r="D1073" s="128" t="s">
        <v>3494</v>
      </c>
      <c r="E1073" s="128" t="s">
        <v>3408</v>
      </c>
      <c r="F1073" s="129" t="s">
        <v>81</v>
      </c>
      <c r="G1073" s="133" t="s">
        <v>153</v>
      </c>
      <c r="H1073" s="134" t="s">
        <v>3976</v>
      </c>
      <c r="I1073" s="134" t="s">
        <v>1207</v>
      </c>
      <c r="J1073" s="132">
        <v>1</v>
      </c>
      <c r="K1073" s="132">
        <v>1</v>
      </c>
      <c r="L1073" s="132">
        <v>1</v>
      </c>
      <c r="M1073" s="132">
        <v>1</v>
      </c>
      <c r="N1073" s="132">
        <v>1</v>
      </c>
      <c r="O1073" s="132">
        <v>1</v>
      </c>
      <c r="P1073" s="132">
        <v>1</v>
      </c>
      <c r="Q1073" s="132">
        <v>1</v>
      </c>
      <c r="CX1073" s="126"/>
      <c r="CY1073" s="126"/>
      <c r="CZ1073" s="13"/>
      <c r="DA1073" s="13"/>
      <c r="DB1073" s="13"/>
      <c r="DC1073" s="13"/>
      <c r="DD1073" s="13"/>
    </row>
    <row r="1074" spans="1:108" ht="14.25" thickBot="1">
      <c r="A1074" s="127">
        <v>6009</v>
      </c>
      <c r="B1074" s="127" t="s">
        <v>4515</v>
      </c>
      <c r="C1074" s="127">
        <v>6009</v>
      </c>
      <c r="D1074" s="128" t="s">
        <v>3494</v>
      </c>
      <c r="E1074" s="128" t="s">
        <v>3408</v>
      </c>
      <c r="F1074" s="129" t="s">
        <v>81</v>
      </c>
      <c r="G1074" s="133" t="s">
        <v>153</v>
      </c>
      <c r="H1074" s="134" t="s">
        <v>3976</v>
      </c>
      <c r="I1074" s="134" t="s">
        <v>1208</v>
      </c>
      <c r="J1074" s="132">
        <v>1</v>
      </c>
      <c r="K1074" s="132">
        <v>1</v>
      </c>
      <c r="L1074" s="132">
        <v>1</v>
      </c>
      <c r="M1074" s="132">
        <v>1</v>
      </c>
      <c r="N1074" s="132">
        <v>1</v>
      </c>
      <c r="O1074" s="132">
        <v>1</v>
      </c>
      <c r="P1074" s="132">
        <v>1</v>
      </c>
      <c r="Q1074" s="132">
        <v>1</v>
      </c>
      <c r="CX1074" s="126"/>
      <c r="CY1074" s="126"/>
      <c r="CZ1074" s="13"/>
      <c r="DA1074" s="13"/>
      <c r="DB1074" s="13"/>
      <c r="DC1074" s="13"/>
      <c r="DD1074" s="13"/>
    </row>
    <row r="1075" spans="1:108" ht="14.25" thickBot="1">
      <c r="A1075" s="127">
        <v>6011</v>
      </c>
      <c r="B1075" s="127" t="s">
        <v>3313</v>
      </c>
      <c r="C1075" s="127">
        <v>6011</v>
      </c>
      <c r="D1075" s="128" t="s">
        <v>3494</v>
      </c>
      <c r="E1075" s="128" t="s">
        <v>3408</v>
      </c>
      <c r="F1075" s="129" t="s">
        <v>81</v>
      </c>
      <c r="G1075" s="133" t="s">
        <v>153</v>
      </c>
      <c r="H1075" s="134" t="s">
        <v>3977</v>
      </c>
      <c r="I1075" s="134" t="s">
        <v>1209</v>
      </c>
      <c r="J1075" s="132">
        <v>1</v>
      </c>
      <c r="K1075" s="132">
        <v>1</v>
      </c>
      <c r="L1075" s="132">
        <v>1</v>
      </c>
      <c r="M1075" s="132">
        <v>1</v>
      </c>
      <c r="N1075" s="132">
        <v>1</v>
      </c>
      <c r="O1075" s="132">
        <v>1</v>
      </c>
      <c r="P1075" s="132">
        <v>1</v>
      </c>
      <c r="Q1075" s="132">
        <v>1</v>
      </c>
      <c r="CX1075" s="126"/>
      <c r="CY1075" s="126"/>
      <c r="CZ1075" s="13"/>
      <c r="DA1075" s="13"/>
      <c r="DB1075" s="13"/>
      <c r="DC1075" s="13"/>
      <c r="DD1075" s="13"/>
    </row>
    <row r="1076" spans="1:108" ht="14.25" thickBot="1">
      <c r="A1076" s="127">
        <v>6012</v>
      </c>
      <c r="B1076" s="127" t="s">
        <v>2370</v>
      </c>
      <c r="C1076" s="127">
        <v>6012</v>
      </c>
      <c r="D1076" s="128" t="s">
        <v>3494</v>
      </c>
      <c r="E1076" s="128" t="s">
        <v>3408</v>
      </c>
      <c r="F1076" s="129" t="s">
        <v>81</v>
      </c>
      <c r="G1076" s="133" t="s">
        <v>153</v>
      </c>
      <c r="H1076" s="134" t="s">
        <v>3977</v>
      </c>
      <c r="I1076" s="134" t="s">
        <v>1210</v>
      </c>
      <c r="J1076" s="132">
        <v>1</v>
      </c>
      <c r="K1076" s="132">
        <v>1</v>
      </c>
      <c r="L1076" s="132">
        <v>1</v>
      </c>
      <c r="M1076" s="132">
        <v>1</v>
      </c>
      <c r="N1076" s="132">
        <v>1</v>
      </c>
      <c r="O1076" s="132">
        <v>1</v>
      </c>
      <c r="P1076" s="132">
        <v>1</v>
      </c>
      <c r="Q1076" s="132">
        <v>1</v>
      </c>
      <c r="CX1076" s="126"/>
      <c r="CY1076" s="126"/>
      <c r="CZ1076" s="13"/>
      <c r="DA1076" s="13"/>
      <c r="DB1076" s="13"/>
      <c r="DC1076" s="13"/>
      <c r="DD1076" s="13"/>
    </row>
    <row r="1077" spans="1:108" ht="14.25" thickBot="1">
      <c r="A1077" s="127">
        <v>6013</v>
      </c>
      <c r="B1077" s="127" t="s">
        <v>2591</v>
      </c>
      <c r="C1077" s="127">
        <v>6013</v>
      </c>
      <c r="D1077" s="128" t="s">
        <v>3494</v>
      </c>
      <c r="E1077" s="128" t="s">
        <v>3408</v>
      </c>
      <c r="F1077" s="129" t="s">
        <v>81</v>
      </c>
      <c r="G1077" s="133" t="s">
        <v>153</v>
      </c>
      <c r="H1077" s="134" t="s">
        <v>3977</v>
      </c>
      <c r="I1077" s="134" t="s">
        <v>1211</v>
      </c>
      <c r="J1077" s="132">
        <v>1</v>
      </c>
      <c r="K1077" s="132">
        <v>1</v>
      </c>
      <c r="L1077" s="132">
        <v>1</v>
      </c>
      <c r="M1077" s="132">
        <v>1</v>
      </c>
      <c r="N1077" s="132">
        <v>1</v>
      </c>
      <c r="O1077" s="132">
        <v>1</v>
      </c>
      <c r="P1077" s="132">
        <v>1</v>
      </c>
      <c r="Q1077" s="132">
        <v>1</v>
      </c>
      <c r="CX1077" s="126"/>
      <c r="CY1077" s="126"/>
      <c r="CZ1077" s="13"/>
      <c r="DA1077" s="13"/>
      <c r="DB1077" s="13"/>
      <c r="DC1077" s="13"/>
      <c r="DD1077" s="13"/>
    </row>
    <row r="1078" spans="1:108" ht="14.25" thickBot="1">
      <c r="A1078" s="127">
        <v>6014</v>
      </c>
      <c r="B1078" s="127" t="s">
        <v>2730</v>
      </c>
      <c r="C1078" s="127">
        <v>6014</v>
      </c>
      <c r="D1078" s="128" t="s">
        <v>3494</v>
      </c>
      <c r="E1078" s="128" t="s">
        <v>3408</v>
      </c>
      <c r="F1078" s="129" t="s">
        <v>81</v>
      </c>
      <c r="G1078" s="133" t="s">
        <v>153</v>
      </c>
      <c r="H1078" s="134" t="s">
        <v>3977</v>
      </c>
      <c r="I1078" s="134" t="s">
        <v>1212</v>
      </c>
      <c r="J1078" s="132">
        <v>1</v>
      </c>
      <c r="K1078" s="132">
        <v>1</v>
      </c>
      <c r="L1078" s="132">
        <v>1</v>
      </c>
      <c r="M1078" s="132">
        <v>1</v>
      </c>
      <c r="N1078" s="132">
        <v>1</v>
      </c>
      <c r="O1078" s="132">
        <v>1</v>
      </c>
      <c r="P1078" s="132">
        <v>1</v>
      </c>
      <c r="Q1078" s="132">
        <v>1</v>
      </c>
      <c r="CX1078" s="126"/>
      <c r="CY1078" s="126"/>
      <c r="CZ1078" s="13"/>
      <c r="DA1078" s="13"/>
      <c r="DB1078" s="13"/>
      <c r="DC1078" s="13"/>
      <c r="DD1078" s="13"/>
    </row>
    <row r="1079" spans="1:108" ht="14.25" thickBot="1">
      <c r="A1079" s="127">
        <v>6021</v>
      </c>
      <c r="B1079" s="127" t="s">
        <v>3314</v>
      </c>
      <c r="C1079" s="127">
        <v>6021</v>
      </c>
      <c r="D1079" s="128" t="s">
        <v>3494</v>
      </c>
      <c r="E1079" s="128" t="s">
        <v>3408</v>
      </c>
      <c r="F1079" s="129" t="s">
        <v>81</v>
      </c>
      <c r="G1079" s="133" t="s">
        <v>153</v>
      </c>
      <c r="H1079" s="134" t="s">
        <v>3978</v>
      </c>
      <c r="I1079" s="134" t="s">
        <v>1213</v>
      </c>
      <c r="J1079" s="132">
        <v>1</v>
      </c>
      <c r="K1079" s="132">
        <v>1</v>
      </c>
      <c r="L1079" s="132">
        <v>1</v>
      </c>
      <c r="M1079" s="132">
        <v>1</v>
      </c>
      <c r="N1079" s="132">
        <v>1</v>
      </c>
      <c r="O1079" s="132">
        <v>1</v>
      </c>
      <c r="P1079" s="132">
        <v>1</v>
      </c>
      <c r="Q1079" s="132">
        <v>1</v>
      </c>
      <c r="CX1079" s="126"/>
      <c r="CY1079" s="126"/>
      <c r="CZ1079" s="13"/>
      <c r="DA1079" s="13"/>
      <c r="DB1079" s="13"/>
      <c r="DC1079" s="13"/>
      <c r="DD1079" s="13"/>
    </row>
    <row r="1080" spans="1:108" ht="14.25" thickBot="1">
      <c r="A1080" s="127">
        <v>6022</v>
      </c>
      <c r="B1080" s="127" t="s">
        <v>2371</v>
      </c>
      <c r="C1080" s="127">
        <v>6022</v>
      </c>
      <c r="D1080" s="128" t="s">
        <v>3494</v>
      </c>
      <c r="E1080" s="128" t="s">
        <v>3408</v>
      </c>
      <c r="F1080" s="129" t="s">
        <v>81</v>
      </c>
      <c r="G1080" s="133" t="s">
        <v>153</v>
      </c>
      <c r="H1080" s="134" t="s">
        <v>3978</v>
      </c>
      <c r="I1080" s="134" t="s">
        <v>1214</v>
      </c>
      <c r="J1080" s="132">
        <v>1</v>
      </c>
      <c r="K1080" s="132">
        <v>1</v>
      </c>
      <c r="L1080" s="132">
        <v>1</v>
      </c>
      <c r="M1080" s="132">
        <v>1</v>
      </c>
      <c r="N1080" s="132">
        <v>1</v>
      </c>
      <c r="O1080" s="132">
        <v>1</v>
      </c>
      <c r="P1080" s="132">
        <v>1</v>
      </c>
      <c r="Q1080" s="132">
        <v>1</v>
      </c>
      <c r="CX1080" s="126"/>
      <c r="CY1080" s="126"/>
      <c r="CZ1080" s="13"/>
      <c r="DA1080" s="13"/>
      <c r="DB1080" s="13"/>
      <c r="DC1080" s="13"/>
      <c r="DD1080" s="13"/>
    </row>
    <row r="1081" spans="1:108" ht="14.25" thickBot="1">
      <c r="A1081" s="127">
        <v>6023</v>
      </c>
      <c r="B1081" s="127" t="s">
        <v>2592</v>
      </c>
      <c r="C1081" s="127">
        <v>6023</v>
      </c>
      <c r="D1081" s="128" t="s">
        <v>3494</v>
      </c>
      <c r="E1081" s="128" t="s">
        <v>3408</v>
      </c>
      <c r="F1081" s="129" t="s">
        <v>81</v>
      </c>
      <c r="G1081" s="133" t="s">
        <v>153</v>
      </c>
      <c r="H1081" s="134" t="s">
        <v>3978</v>
      </c>
      <c r="I1081" s="134" t="s">
        <v>1215</v>
      </c>
      <c r="J1081" s="132">
        <v>1</v>
      </c>
      <c r="K1081" s="132">
        <v>1</v>
      </c>
      <c r="L1081" s="132">
        <v>1</v>
      </c>
      <c r="M1081" s="132">
        <v>1</v>
      </c>
      <c r="N1081" s="132">
        <v>1</v>
      </c>
      <c r="O1081" s="132">
        <v>1</v>
      </c>
      <c r="P1081" s="132">
        <v>1</v>
      </c>
      <c r="Q1081" s="132">
        <v>1</v>
      </c>
      <c r="CX1081" s="126"/>
      <c r="CY1081" s="126"/>
      <c r="CZ1081" s="13"/>
      <c r="DA1081" s="13"/>
      <c r="DB1081" s="13"/>
      <c r="DC1081" s="13"/>
      <c r="DD1081" s="13"/>
    </row>
    <row r="1082" spans="1:108" ht="14.25" thickBot="1">
      <c r="A1082" s="127">
        <v>6029</v>
      </c>
      <c r="B1082" s="127" t="s">
        <v>2731</v>
      </c>
      <c r="C1082" s="127">
        <v>6029</v>
      </c>
      <c r="D1082" s="128" t="s">
        <v>3494</v>
      </c>
      <c r="E1082" s="128" t="s">
        <v>3408</v>
      </c>
      <c r="F1082" s="129" t="s">
        <v>81</v>
      </c>
      <c r="G1082" s="133" t="s">
        <v>153</v>
      </c>
      <c r="H1082" s="134" t="s">
        <v>3978</v>
      </c>
      <c r="I1082" s="134" t="s">
        <v>1216</v>
      </c>
      <c r="J1082" s="132">
        <v>1</v>
      </c>
      <c r="K1082" s="132">
        <v>1</v>
      </c>
      <c r="L1082" s="132">
        <v>1</v>
      </c>
      <c r="M1082" s="132">
        <v>1</v>
      </c>
      <c r="N1082" s="132">
        <v>1</v>
      </c>
      <c r="O1082" s="132">
        <v>1</v>
      </c>
      <c r="P1082" s="132">
        <v>1</v>
      </c>
      <c r="Q1082" s="132">
        <v>1</v>
      </c>
      <c r="CX1082" s="126"/>
      <c r="CY1082" s="126"/>
      <c r="CZ1082" s="13"/>
      <c r="DA1082" s="13"/>
      <c r="DB1082" s="13"/>
      <c r="DC1082" s="13"/>
      <c r="DD1082" s="13"/>
    </row>
    <row r="1083" spans="1:108" ht="14.25" thickBot="1">
      <c r="A1083" s="127">
        <v>6031</v>
      </c>
      <c r="B1083" s="127" t="s">
        <v>3315</v>
      </c>
      <c r="C1083" s="127">
        <v>6031</v>
      </c>
      <c r="D1083" s="128" t="s">
        <v>4346</v>
      </c>
      <c r="E1083" s="128" t="s">
        <v>3408</v>
      </c>
      <c r="F1083" s="129" t="s">
        <v>81</v>
      </c>
      <c r="G1083" s="133" t="s">
        <v>153</v>
      </c>
      <c r="H1083" s="134" t="s">
        <v>3979</v>
      </c>
      <c r="I1083" s="134" t="s">
        <v>1217</v>
      </c>
      <c r="J1083" s="132">
        <v>1</v>
      </c>
      <c r="K1083" s="132">
        <v>1</v>
      </c>
      <c r="L1083" s="132">
        <v>1</v>
      </c>
      <c r="M1083" s="132">
        <v>1</v>
      </c>
      <c r="N1083" s="132">
        <v>1</v>
      </c>
      <c r="O1083" s="132">
        <v>1</v>
      </c>
      <c r="P1083" s="132">
        <v>1</v>
      </c>
      <c r="Q1083" s="132">
        <v>1</v>
      </c>
      <c r="CX1083" s="126"/>
      <c r="CY1083" s="126"/>
      <c r="CZ1083" s="13"/>
      <c r="DA1083" s="13"/>
      <c r="DB1083" s="13"/>
      <c r="DC1083" s="13"/>
      <c r="DD1083" s="13"/>
    </row>
    <row r="1084" spans="1:108" ht="14.25" thickBot="1">
      <c r="A1084" s="127">
        <v>6032</v>
      </c>
      <c r="B1084" s="127" t="s">
        <v>2372</v>
      </c>
      <c r="C1084" s="127">
        <v>6032</v>
      </c>
      <c r="D1084" s="128" t="s">
        <v>4346</v>
      </c>
      <c r="E1084" s="128" t="s">
        <v>3408</v>
      </c>
      <c r="F1084" s="129" t="s">
        <v>81</v>
      </c>
      <c r="G1084" s="133" t="s">
        <v>153</v>
      </c>
      <c r="H1084" s="134" t="s">
        <v>3979</v>
      </c>
      <c r="I1084" s="134" t="s">
        <v>1218</v>
      </c>
      <c r="J1084" s="132">
        <v>1</v>
      </c>
      <c r="K1084" s="132">
        <v>1</v>
      </c>
      <c r="L1084" s="132">
        <v>1</v>
      </c>
      <c r="M1084" s="132">
        <v>1</v>
      </c>
      <c r="N1084" s="132">
        <v>1</v>
      </c>
      <c r="O1084" s="132">
        <v>1</v>
      </c>
      <c r="P1084" s="132">
        <v>1</v>
      </c>
      <c r="Q1084" s="132">
        <v>1</v>
      </c>
      <c r="CX1084" s="126"/>
      <c r="CY1084" s="126"/>
      <c r="CZ1084" s="13"/>
      <c r="DA1084" s="13"/>
      <c r="DB1084" s="13"/>
      <c r="DC1084" s="13"/>
      <c r="DD1084" s="13"/>
    </row>
    <row r="1085" spans="1:108" ht="14.25" thickBot="1">
      <c r="A1085" s="127">
        <v>6033</v>
      </c>
      <c r="B1085" s="127" t="s">
        <v>2593</v>
      </c>
      <c r="C1085" s="127">
        <v>6033</v>
      </c>
      <c r="D1085" s="128" t="s">
        <v>4346</v>
      </c>
      <c r="E1085" s="128" t="s">
        <v>3408</v>
      </c>
      <c r="F1085" s="129" t="s">
        <v>81</v>
      </c>
      <c r="G1085" s="133" t="s">
        <v>153</v>
      </c>
      <c r="H1085" s="134" t="s">
        <v>3979</v>
      </c>
      <c r="I1085" s="134" t="s">
        <v>1219</v>
      </c>
      <c r="J1085" s="132">
        <v>1</v>
      </c>
      <c r="K1085" s="132">
        <v>1</v>
      </c>
      <c r="L1085" s="132">
        <v>1</v>
      </c>
      <c r="M1085" s="132">
        <v>1</v>
      </c>
      <c r="N1085" s="132">
        <v>1</v>
      </c>
      <c r="O1085" s="132">
        <v>1</v>
      </c>
      <c r="P1085" s="132">
        <v>1</v>
      </c>
      <c r="Q1085" s="132">
        <v>1</v>
      </c>
      <c r="CX1085" s="126"/>
      <c r="CY1085" s="126"/>
      <c r="CZ1085" s="13"/>
      <c r="DA1085" s="13"/>
      <c r="DB1085" s="13"/>
      <c r="DC1085" s="13"/>
      <c r="DD1085" s="13"/>
    </row>
    <row r="1086" spans="1:108" ht="14.25" thickBot="1">
      <c r="A1086" s="127">
        <v>6034</v>
      </c>
      <c r="B1086" s="127" t="s">
        <v>2732</v>
      </c>
      <c r="C1086" s="127">
        <v>6034</v>
      </c>
      <c r="D1086" s="128" t="s">
        <v>3494</v>
      </c>
      <c r="E1086" s="128" t="s">
        <v>3408</v>
      </c>
      <c r="F1086" s="129" t="s">
        <v>81</v>
      </c>
      <c r="G1086" s="133" t="s">
        <v>153</v>
      </c>
      <c r="H1086" s="134" t="s">
        <v>3979</v>
      </c>
      <c r="I1086" s="134" t="s">
        <v>1220</v>
      </c>
      <c r="J1086" s="132">
        <v>1</v>
      </c>
      <c r="K1086" s="132">
        <v>1</v>
      </c>
      <c r="L1086" s="132">
        <v>1</v>
      </c>
      <c r="M1086" s="132">
        <v>1</v>
      </c>
      <c r="N1086" s="132">
        <v>1</v>
      </c>
      <c r="O1086" s="132">
        <v>1</v>
      </c>
      <c r="P1086" s="132">
        <v>1</v>
      </c>
      <c r="Q1086" s="132">
        <v>1</v>
      </c>
      <c r="CX1086" s="126"/>
      <c r="CY1086" s="126"/>
      <c r="CZ1086" s="13"/>
      <c r="DA1086" s="13"/>
      <c r="DB1086" s="13"/>
      <c r="DC1086" s="13"/>
      <c r="DD1086" s="13"/>
    </row>
    <row r="1087" spans="1:108" ht="14.25" thickBot="1">
      <c r="A1087" s="127">
        <v>6041</v>
      </c>
      <c r="B1087" s="127" t="s">
        <v>3316</v>
      </c>
      <c r="C1087" s="127">
        <v>6041</v>
      </c>
      <c r="D1087" s="128" t="s">
        <v>3494</v>
      </c>
      <c r="E1087" s="128" t="s">
        <v>3408</v>
      </c>
      <c r="F1087" s="129" t="s">
        <v>81</v>
      </c>
      <c r="G1087" s="133" t="s">
        <v>153</v>
      </c>
      <c r="H1087" s="134" t="s">
        <v>3980</v>
      </c>
      <c r="I1087" s="134" t="s">
        <v>1221</v>
      </c>
      <c r="J1087" s="132">
        <v>1</v>
      </c>
      <c r="K1087" s="132">
        <v>1</v>
      </c>
      <c r="L1087" s="132">
        <v>1</v>
      </c>
      <c r="M1087" s="132">
        <v>1</v>
      </c>
      <c r="N1087" s="132">
        <v>1</v>
      </c>
      <c r="O1087" s="132">
        <v>1</v>
      </c>
      <c r="P1087" s="132">
        <v>1</v>
      </c>
      <c r="Q1087" s="132">
        <v>1</v>
      </c>
      <c r="CX1087" s="126"/>
      <c r="CY1087" s="126"/>
      <c r="CZ1087" s="13"/>
      <c r="DA1087" s="13"/>
      <c r="DB1087" s="13"/>
      <c r="DC1087" s="13"/>
      <c r="DD1087" s="13"/>
    </row>
    <row r="1088" spans="1:108" ht="14.25" thickBot="1">
      <c r="A1088" s="127">
        <v>6042</v>
      </c>
      <c r="B1088" s="127" t="s">
        <v>2373</v>
      </c>
      <c r="C1088" s="127">
        <v>6042</v>
      </c>
      <c r="D1088" s="128" t="s">
        <v>3494</v>
      </c>
      <c r="E1088" s="128" t="s">
        <v>3408</v>
      </c>
      <c r="F1088" s="129" t="s">
        <v>81</v>
      </c>
      <c r="G1088" s="133" t="s">
        <v>153</v>
      </c>
      <c r="H1088" s="134" t="s">
        <v>3980</v>
      </c>
      <c r="I1088" s="134" t="s">
        <v>1222</v>
      </c>
      <c r="J1088" s="132">
        <v>1</v>
      </c>
      <c r="K1088" s="132">
        <v>1</v>
      </c>
      <c r="L1088" s="132">
        <v>1</v>
      </c>
      <c r="M1088" s="132">
        <v>1</v>
      </c>
      <c r="N1088" s="132">
        <v>1</v>
      </c>
      <c r="O1088" s="132">
        <v>1</v>
      </c>
      <c r="P1088" s="132">
        <v>1</v>
      </c>
      <c r="Q1088" s="132">
        <v>1</v>
      </c>
      <c r="CX1088" s="126"/>
      <c r="CY1088" s="126"/>
      <c r="CZ1088" s="13"/>
      <c r="DA1088" s="13"/>
      <c r="DB1088" s="13"/>
      <c r="DC1088" s="13"/>
      <c r="DD1088" s="13"/>
    </row>
    <row r="1089" spans="1:108" ht="14.25" thickBot="1">
      <c r="A1089" s="127">
        <v>6043</v>
      </c>
      <c r="B1089" s="127" t="s">
        <v>2594</v>
      </c>
      <c r="C1089" s="127">
        <v>6043</v>
      </c>
      <c r="D1089" s="128" t="s">
        <v>3494</v>
      </c>
      <c r="E1089" s="128" t="s">
        <v>3408</v>
      </c>
      <c r="F1089" s="129" t="s">
        <v>81</v>
      </c>
      <c r="G1089" s="133" t="s">
        <v>153</v>
      </c>
      <c r="H1089" s="134" t="s">
        <v>3980</v>
      </c>
      <c r="I1089" s="134" t="s">
        <v>1223</v>
      </c>
      <c r="J1089" s="132">
        <v>1</v>
      </c>
      <c r="K1089" s="132">
        <v>1</v>
      </c>
      <c r="L1089" s="132">
        <v>1</v>
      </c>
      <c r="M1089" s="132">
        <v>1</v>
      </c>
      <c r="N1089" s="132">
        <v>1</v>
      </c>
      <c r="O1089" s="132">
        <v>1</v>
      </c>
      <c r="P1089" s="132">
        <v>1</v>
      </c>
      <c r="Q1089" s="132">
        <v>1</v>
      </c>
      <c r="CX1089" s="126"/>
      <c r="CY1089" s="126"/>
      <c r="CZ1089" s="13"/>
      <c r="DA1089" s="13"/>
      <c r="DB1089" s="13"/>
      <c r="DC1089" s="13"/>
      <c r="DD1089" s="13"/>
    </row>
    <row r="1090" spans="1:108" ht="14.25" thickBot="1">
      <c r="A1090" s="127">
        <v>6051</v>
      </c>
      <c r="B1090" s="127" t="s">
        <v>3317</v>
      </c>
      <c r="C1090" s="127">
        <v>6051</v>
      </c>
      <c r="D1090" s="128" t="s">
        <v>3494</v>
      </c>
      <c r="E1090" s="128"/>
      <c r="F1090" s="129" t="s">
        <v>81</v>
      </c>
      <c r="G1090" s="133" t="s">
        <v>153</v>
      </c>
      <c r="H1090" s="134" t="s">
        <v>3981</v>
      </c>
      <c r="I1090" s="134" t="s">
        <v>1224</v>
      </c>
      <c r="J1090" s="132">
        <v>1</v>
      </c>
      <c r="K1090" s="132">
        <v>1</v>
      </c>
      <c r="L1090" s="132">
        <v>1</v>
      </c>
      <c r="M1090" s="132">
        <v>1</v>
      </c>
      <c r="N1090" s="132">
        <v>1</v>
      </c>
      <c r="O1090" s="132">
        <v>1</v>
      </c>
      <c r="P1090" s="132">
        <v>1</v>
      </c>
      <c r="Q1090" s="132">
        <v>1</v>
      </c>
      <c r="CX1090" s="126"/>
      <c r="CY1090" s="126"/>
      <c r="CZ1090" s="13"/>
      <c r="DA1090" s="13"/>
      <c r="DB1090" s="13"/>
      <c r="DC1090" s="13"/>
      <c r="DD1090" s="13"/>
    </row>
    <row r="1091" spans="1:108" ht="14.25" thickBot="1">
      <c r="A1091" s="127">
        <v>6052</v>
      </c>
      <c r="B1091" s="127" t="s">
        <v>2374</v>
      </c>
      <c r="C1091" s="127">
        <v>6052</v>
      </c>
      <c r="D1091" s="128" t="s">
        <v>3494</v>
      </c>
      <c r="E1091" s="128"/>
      <c r="F1091" s="129" t="s">
        <v>81</v>
      </c>
      <c r="G1091" s="133" t="s">
        <v>153</v>
      </c>
      <c r="H1091" s="134" t="s">
        <v>3981</v>
      </c>
      <c r="I1091" s="134" t="s">
        <v>1225</v>
      </c>
      <c r="J1091" s="132">
        <v>1</v>
      </c>
      <c r="K1091" s="132">
        <v>1</v>
      </c>
      <c r="L1091" s="132">
        <v>1</v>
      </c>
      <c r="M1091" s="132">
        <v>1</v>
      </c>
      <c r="N1091" s="132">
        <v>1</v>
      </c>
      <c r="O1091" s="132">
        <v>1</v>
      </c>
      <c r="P1091" s="132">
        <v>1</v>
      </c>
      <c r="Q1091" s="132">
        <v>1</v>
      </c>
      <c r="CX1091" s="126"/>
      <c r="CY1091" s="126"/>
      <c r="CZ1091" s="13"/>
      <c r="DA1091" s="13"/>
      <c r="DB1091" s="13"/>
      <c r="DC1091" s="13"/>
      <c r="DD1091" s="13"/>
    </row>
    <row r="1092" spans="1:108" ht="14.25" thickBot="1">
      <c r="A1092" s="127">
        <v>6061</v>
      </c>
      <c r="B1092" s="127" t="s">
        <v>3318</v>
      </c>
      <c r="C1092" s="127">
        <v>6061</v>
      </c>
      <c r="D1092" s="128" t="s">
        <v>3494</v>
      </c>
      <c r="E1092" s="128" t="s">
        <v>3408</v>
      </c>
      <c r="F1092" s="129" t="s">
        <v>81</v>
      </c>
      <c r="G1092" s="133" t="s">
        <v>153</v>
      </c>
      <c r="H1092" s="134" t="s">
        <v>3982</v>
      </c>
      <c r="I1092" s="134" t="s">
        <v>1226</v>
      </c>
      <c r="J1092" s="132">
        <v>1</v>
      </c>
      <c r="K1092" s="132">
        <v>1</v>
      </c>
      <c r="L1092" s="132">
        <v>1</v>
      </c>
      <c r="M1092" s="132">
        <v>1</v>
      </c>
      <c r="N1092" s="132">
        <v>1</v>
      </c>
      <c r="O1092" s="132">
        <v>1</v>
      </c>
      <c r="P1092" s="132">
        <v>1</v>
      </c>
      <c r="Q1092" s="132">
        <v>1</v>
      </c>
      <c r="CX1092" s="126"/>
      <c r="CY1092" s="126"/>
      <c r="CZ1092" s="13"/>
      <c r="DA1092" s="13"/>
      <c r="DB1092" s="13"/>
      <c r="DC1092" s="13"/>
      <c r="DD1092" s="13"/>
    </row>
    <row r="1093" spans="1:108" ht="14.25" thickBot="1">
      <c r="A1093" s="127">
        <v>6062</v>
      </c>
      <c r="B1093" s="127" t="s">
        <v>2375</v>
      </c>
      <c r="C1093" s="127">
        <v>6062</v>
      </c>
      <c r="D1093" s="128" t="s">
        <v>3494</v>
      </c>
      <c r="E1093" s="128" t="s">
        <v>3408</v>
      </c>
      <c r="F1093" s="129" t="s">
        <v>81</v>
      </c>
      <c r="G1093" s="133" t="s">
        <v>153</v>
      </c>
      <c r="H1093" s="134" t="s">
        <v>3982</v>
      </c>
      <c r="I1093" s="134" t="s">
        <v>1227</v>
      </c>
      <c r="J1093" s="132">
        <v>1</v>
      </c>
      <c r="K1093" s="132">
        <v>1</v>
      </c>
      <c r="L1093" s="132">
        <v>1</v>
      </c>
      <c r="M1093" s="132">
        <v>1</v>
      </c>
      <c r="N1093" s="132">
        <v>1</v>
      </c>
      <c r="O1093" s="132">
        <v>1</v>
      </c>
      <c r="P1093" s="132">
        <v>1</v>
      </c>
      <c r="Q1093" s="132">
        <v>1</v>
      </c>
      <c r="CX1093" s="126"/>
      <c r="CY1093" s="126"/>
      <c r="CZ1093" s="13"/>
      <c r="DA1093" s="13"/>
      <c r="DB1093" s="13"/>
      <c r="DC1093" s="13"/>
      <c r="DD1093" s="13"/>
    </row>
    <row r="1094" spans="1:108" ht="14.25" thickBot="1">
      <c r="A1094" s="127">
        <v>6063</v>
      </c>
      <c r="B1094" s="127" t="s">
        <v>2595</v>
      </c>
      <c r="C1094" s="127">
        <v>6063</v>
      </c>
      <c r="D1094" s="128" t="s">
        <v>3494</v>
      </c>
      <c r="E1094" s="128" t="s">
        <v>3408</v>
      </c>
      <c r="F1094" s="129" t="s">
        <v>81</v>
      </c>
      <c r="G1094" s="133" t="s">
        <v>153</v>
      </c>
      <c r="H1094" s="134" t="s">
        <v>3982</v>
      </c>
      <c r="I1094" s="134" t="s">
        <v>1228</v>
      </c>
      <c r="J1094" s="132">
        <v>1</v>
      </c>
      <c r="K1094" s="132">
        <v>1</v>
      </c>
      <c r="L1094" s="132">
        <v>1</v>
      </c>
      <c r="M1094" s="132">
        <v>1</v>
      </c>
      <c r="N1094" s="132">
        <v>1</v>
      </c>
      <c r="O1094" s="132">
        <v>1</v>
      </c>
      <c r="P1094" s="132">
        <v>1</v>
      </c>
      <c r="Q1094" s="132">
        <v>1</v>
      </c>
      <c r="CX1094" s="126"/>
      <c r="CY1094" s="126"/>
      <c r="CZ1094" s="13"/>
      <c r="DA1094" s="13"/>
      <c r="DB1094" s="13"/>
      <c r="DC1094" s="13"/>
      <c r="DD1094" s="13"/>
    </row>
    <row r="1095" spans="1:108" ht="14.25" thickBot="1">
      <c r="A1095" s="127">
        <v>6064</v>
      </c>
      <c r="B1095" s="127" t="s">
        <v>2733</v>
      </c>
      <c r="C1095" s="127">
        <v>6064</v>
      </c>
      <c r="D1095" s="128" t="s">
        <v>3494</v>
      </c>
      <c r="E1095" s="128" t="s">
        <v>3408</v>
      </c>
      <c r="F1095" s="129" t="s">
        <v>81</v>
      </c>
      <c r="G1095" s="133" t="s">
        <v>153</v>
      </c>
      <c r="H1095" s="134" t="s">
        <v>3982</v>
      </c>
      <c r="I1095" s="134" t="s">
        <v>1229</v>
      </c>
      <c r="J1095" s="132">
        <v>1</v>
      </c>
      <c r="K1095" s="132">
        <v>1</v>
      </c>
      <c r="L1095" s="132">
        <v>1</v>
      </c>
      <c r="M1095" s="132">
        <v>1</v>
      </c>
      <c r="N1095" s="132">
        <v>1</v>
      </c>
      <c r="O1095" s="132">
        <v>1</v>
      </c>
      <c r="P1095" s="132">
        <v>1</v>
      </c>
      <c r="Q1095" s="132">
        <v>1</v>
      </c>
      <c r="CX1095" s="126"/>
      <c r="CY1095" s="126"/>
      <c r="CZ1095" s="13"/>
      <c r="DA1095" s="13"/>
      <c r="DB1095" s="13"/>
      <c r="DC1095" s="13"/>
      <c r="DD1095" s="13"/>
    </row>
    <row r="1096" spans="1:108" ht="14.25" thickBot="1">
      <c r="A1096" s="127">
        <v>6071</v>
      </c>
      <c r="B1096" s="127" t="s">
        <v>3319</v>
      </c>
      <c r="C1096" s="127">
        <v>6071</v>
      </c>
      <c r="D1096" s="128" t="s">
        <v>3494</v>
      </c>
      <c r="E1096" s="128" t="s">
        <v>3408</v>
      </c>
      <c r="F1096" s="129" t="s">
        <v>81</v>
      </c>
      <c r="G1096" s="133" t="s">
        <v>153</v>
      </c>
      <c r="H1096" s="134" t="s">
        <v>3983</v>
      </c>
      <c r="I1096" s="134" t="s">
        <v>1230</v>
      </c>
      <c r="J1096" s="132">
        <v>1</v>
      </c>
      <c r="K1096" s="132">
        <v>1</v>
      </c>
      <c r="L1096" s="132">
        <v>1</v>
      </c>
      <c r="M1096" s="132">
        <v>1</v>
      </c>
      <c r="N1096" s="132">
        <v>1</v>
      </c>
      <c r="O1096" s="132">
        <v>1</v>
      </c>
      <c r="P1096" s="132">
        <v>1</v>
      </c>
      <c r="Q1096" s="132">
        <v>1</v>
      </c>
      <c r="CX1096" s="126"/>
      <c r="CY1096" s="126"/>
      <c r="CZ1096" s="13"/>
      <c r="DA1096" s="13"/>
      <c r="DB1096" s="13"/>
      <c r="DC1096" s="13"/>
      <c r="DD1096" s="13"/>
    </row>
    <row r="1097" spans="1:108" ht="14.25" thickBot="1">
      <c r="A1097" s="127">
        <v>6072</v>
      </c>
      <c r="B1097" s="127" t="s">
        <v>2376</v>
      </c>
      <c r="C1097" s="127">
        <v>6072</v>
      </c>
      <c r="D1097" s="128" t="s">
        <v>3494</v>
      </c>
      <c r="E1097" s="128" t="s">
        <v>3408</v>
      </c>
      <c r="F1097" s="129" t="s">
        <v>81</v>
      </c>
      <c r="G1097" s="133" t="s">
        <v>153</v>
      </c>
      <c r="H1097" s="134" t="s">
        <v>3983</v>
      </c>
      <c r="I1097" s="134" t="s">
        <v>1231</v>
      </c>
      <c r="J1097" s="132">
        <v>1</v>
      </c>
      <c r="K1097" s="132">
        <v>1</v>
      </c>
      <c r="L1097" s="132">
        <v>1</v>
      </c>
      <c r="M1097" s="132">
        <v>1</v>
      </c>
      <c r="N1097" s="132">
        <v>1</v>
      </c>
      <c r="O1097" s="132">
        <v>1</v>
      </c>
      <c r="P1097" s="132">
        <v>1</v>
      </c>
      <c r="Q1097" s="132">
        <v>1</v>
      </c>
      <c r="CX1097" s="126"/>
      <c r="CY1097" s="126"/>
      <c r="CZ1097" s="13"/>
      <c r="DA1097" s="13"/>
      <c r="DB1097" s="13"/>
      <c r="DC1097" s="13"/>
      <c r="DD1097" s="13"/>
    </row>
    <row r="1098" spans="1:108" ht="14.25" thickBot="1">
      <c r="A1098" s="127">
        <v>6073</v>
      </c>
      <c r="B1098" s="127" t="s">
        <v>2596</v>
      </c>
      <c r="C1098" s="127">
        <v>6073</v>
      </c>
      <c r="D1098" s="128" t="s">
        <v>3494</v>
      </c>
      <c r="E1098" s="128" t="s">
        <v>3408</v>
      </c>
      <c r="F1098" s="129" t="s">
        <v>81</v>
      </c>
      <c r="G1098" s="133" t="s">
        <v>153</v>
      </c>
      <c r="H1098" s="134" t="s">
        <v>3983</v>
      </c>
      <c r="I1098" s="134" t="s">
        <v>1232</v>
      </c>
      <c r="J1098" s="132">
        <v>1</v>
      </c>
      <c r="K1098" s="132">
        <v>1</v>
      </c>
      <c r="L1098" s="132">
        <v>1</v>
      </c>
      <c r="M1098" s="132">
        <v>1</v>
      </c>
      <c r="N1098" s="132">
        <v>1</v>
      </c>
      <c r="O1098" s="132">
        <v>1</v>
      </c>
      <c r="P1098" s="132">
        <v>1</v>
      </c>
      <c r="Q1098" s="132">
        <v>1</v>
      </c>
      <c r="CX1098" s="126"/>
      <c r="CY1098" s="126"/>
      <c r="CZ1098" s="13"/>
      <c r="DA1098" s="13"/>
      <c r="DB1098" s="13"/>
      <c r="DC1098" s="13"/>
      <c r="DD1098" s="13"/>
    </row>
    <row r="1099" spans="1:108" ht="14.25" thickBot="1">
      <c r="A1099" s="127">
        <v>6081</v>
      </c>
      <c r="B1099" s="127" t="s">
        <v>3320</v>
      </c>
      <c r="C1099" s="127">
        <v>6081</v>
      </c>
      <c r="D1099" s="128" t="s">
        <v>3494</v>
      </c>
      <c r="E1099" s="128" t="s">
        <v>3408</v>
      </c>
      <c r="F1099" s="129" t="s">
        <v>81</v>
      </c>
      <c r="G1099" s="133" t="s">
        <v>153</v>
      </c>
      <c r="H1099" s="134" t="s">
        <v>3984</v>
      </c>
      <c r="I1099" s="134" t="s">
        <v>1233</v>
      </c>
      <c r="J1099" s="132">
        <v>1</v>
      </c>
      <c r="K1099" s="132">
        <v>1</v>
      </c>
      <c r="L1099" s="132">
        <v>1</v>
      </c>
      <c r="M1099" s="132">
        <v>1</v>
      </c>
      <c r="N1099" s="132">
        <v>1</v>
      </c>
      <c r="O1099" s="132">
        <v>1</v>
      </c>
      <c r="P1099" s="132">
        <v>1</v>
      </c>
      <c r="Q1099" s="132">
        <v>1</v>
      </c>
      <c r="CX1099" s="126"/>
      <c r="CY1099" s="126"/>
      <c r="CZ1099" s="13"/>
      <c r="DA1099" s="13"/>
      <c r="DB1099" s="13"/>
      <c r="DC1099" s="13"/>
      <c r="DD1099" s="13"/>
    </row>
    <row r="1100" spans="1:108" ht="14.25" thickBot="1">
      <c r="A1100" s="127">
        <v>6082</v>
      </c>
      <c r="B1100" s="127" t="s">
        <v>2377</v>
      </c>
      <c r="C1100" s="127">
        <v>6082</v>
      </c>
      <c r="D1100" s="128" t="s">
        <v>3494</v>
      </c>
      <c r="E1100" s="128" t="s">
        <v>3408</v>
      </c>
      <c r="F1100" s="129" t="s">
        <v>81</v>
      </c>
      <c r="G1100" s="133" t="s">
        <v>153</v>
      </c>
      <c r="H1100" s="134" t="s">
        <v>3984</v>
      </c>
      <c r="I1100" s="134" t="s">
        <v>1234</v>
      </c>
      <c r="J1100" s="132">
        <v>1</v>
      </c>
      <c r="K1100" s="132">
        <v>1</v>
      </c>
      <c r="L1100" s="132">
        <v>1</v>
      </c>
      <c r="M1100" s="132">
        <v>1</v>
      </c>
      <c r="N1100" s="132">
        <v>1</v>
      </c>
      <c r="O1100" s="132">
        <v>1</v>
      </c>
      <c r="P1100" s="132">
        <v>1</v>
      </c>
      <c r="Q1100" s="132">
        <v>1</v>
      </c>
      <c r="CX1100" s="126"/>
      <c r="CY1100" s="126"/>
      <c r="CZ1100" s="13"/>
      <c r="DA1100" s="13"/>
      <c r="DB1100" s="13"/>
      <c r="DC1100" s="13"/>
      <c r="DD1100" s="13"/>
    </row>
    <row r="1101" spans="1:108" ht="14.25" thickBot="1">
      <c r="A1101" s="127">
        <v>6091</v>
      </c>
      <c r="B1101" s="127" t="s">
        <v>3321</v>
      </c>
      <c r="C1101" s="127">
        <v>6091</v>
      </c>
      <c r="D1101" s="128" t="s">
        <v>3494</v>
      </c>
      <c r="E1101" s="128" t="s">
        <v>3408</v>
      </c>
      <c r="F1101" s="129" t="s">
        <v>81</v>
      </c>
      <c r="G1101" s="133" t="s">
        <v>153</v>
      </c>
      <c r="H1101" s="134" t="s">
        <v>3985</v>
      </c>
      <c r="I1101" s="134" t="s">
        <v>1235</v>
      </c>
      <c r="J1101" s="132">
        <v>1</v>
      </c>
      <c r="K1101" s="132">
        <v>1</v>
      </c>
      <c r="L1101" s="132">
        <v>1</v>
      </c>
      <c r="M1101" s="132">
        <v>1</v>
      </c>
      <c r="N1101" s="132">
        <v>1</v>
      </c>
      <c r="O1101" s="132">
        <v>1</v>
      </c>
      <c r="P1101" s="132">
        <v>1</v>
      </c>
      <c r="Q1101" s="132">
        <v>1</v>
      </c>
      <c r="CX1101" s="126"/>
      <c r="CY1101" s="126"/>
      <c r="CZ1101" s="13"/>
      <c r="DA1101" s="13"/>
      <c r="DB1101" s="13"/>
      <c r="DC1101" s="13"/>
      <c r="DD1101" s="13"/>
    </row>
    <row r="1102" spans="1:108" ht="14.25" thickBot="1">
      <c r="A1102" s="127">
        <v>6092</v>
      </c>
      <c r="B1102" s="127" t="s">
        <v>2378</v>
      </c>
      <c r="C1102" s="127">
        <v>6092</v>
      </c>
      <c r="D1102" s="128" t="s">
        <v>4346</v>
      </c>
      <c r="E1102" s="128" t="s">
        <v>3408</v>
      </c>
      <c r="F1102" s="129" t="s">
        <v>81</v>
      </c>
      <c r="G1102" s="133" t="s">
        <v>153</v>
      </c>
      <c r="H1102" s="134" t="s">
        <v>3985</v>
      </c>
      <c r="I1102" s="134" t="s">
        <v>1236</v>
      </c>
      <c r="J1102" s="132">
        <v>1</v>
      </c>
      <c r="K1102" s="132">
        <v>1</v>
      </c>
      <c r="L1102" s="132">
        <v>1</v>
      </c>
      <c r="M1102" s="132">
        <v>1</v>
      </c>
      <c r="N1102" s="132">
        <v>1</v>
      </c>
      <c r="O1102" s="132">
        <v>1</v>
      </c>
      <c r="P1102" s="132">
        <v>1</v>
      </c>
      <c r="Q1102" s="132">
        <v>1</v>
      </c>
      <c r="CX1102" s="126"/>
      <c r="CY1102" s="126"/>
      <c r="CZ1102" s="13"/>
      <c r="DA1102" s="13"/>
      <c r="DB1102" s="13"/>
      <c r="DC1102" s="13"/>
      <c r="DD1102" s="13"/>
    </row>
    <row r="1103" spans="1:108" ht="14.25" thickBot="1">
      <c r="A1103" s="127">
        <v>6093</v>
      </c>
      <c r="B1103" s="127" t="s">
        <v>2597</v>
      </c>
      <c r="C1103" s="127">
        <v>6093</v>
      </c>
      <c r="D1103" s="128" t="s">
        <v>3494</v>
      </c>
      <c r="E1103" s="128" t="s">
        <v>3408</v>
      </c>
      <c r="F1103" s="129" t="s">
        <v>81</v>
      </c>
      <c r="G1103" s="133" t="s">
        <v>153</v>
      </c>
      <c r="H1103" s="134" t="s">
        <v>3985</v>
      </c>
      <c r="I1103" s="134" t="s">
        <v>1237</v>
      </c>
      <c r="J1103" s="132">
        <v>1</v>
      </c>
      <c r="K1103" s="132">
        <v>1</v>
      </c>
      <c r="L1103" s="132">
        <v>1</v>
      </c>
      <c r="M1103" s="132">
        <v>1</v>
      </c>
      <c r="N1103" s="132">
        <v>1</v>
      </c>
      <c r="O1103" s="132">
        <v>1</v>
      </c>
      <c r="P1103" s="132">
        <v>1</v>
      </c>
      <c r="Q1103" s="132">
        <v>1</v>
      </c>
      <c r="CX1103" s="126"/>
      <c r="CY1103" s="126"/>
      <c r="CZ1103" s="13"/>
      <c r="DA1103" s="13"/>
      <c r="DB1103" s="13"/>
      <c r="DC1103" s="13"/>
      <c r="DD1103" s="13"/>
    </row>
    <row r="1104" spans="1:108" ht="14.25" thickBot="1">
      <c r="A1104" s="127">
        <v>6094</v>
      </c>
      <c r="B1104" s="127" t="s">
        <v>2734</v>
      </c>
      <c r="C1104" s="127">
        <v>6094</v>
      </c>
      <c r="D1104" s="128" t="s">
        <v>3494</v>
      </c>
      <c r="E1104" s="128" t="s">
        <v>3408</v>
      </c>
      <c r="F1104" s="129" t="s">
        <v>81</v>
      </c>
      <c r="G1104" s="133" t="s">
        <v>153</v>
      </c>
      <c r="H1104" s="134" t="s">
        <v>3985</v>
      </c>
      <c r="I1104" s="134" t="s">
        <v>1238</v>
      </c>
      <c r="J1104" s="132">
        <v>1</v>
      </c>
      <c r="K1104" s="132">
        <v>1</v>
      </c>
      <c r="L1104" s="132">
        <v>1</v>
      </c>
      <c r="M1104" s="132">
        <v>1</v>
      </c>
      <c r="N1104" s="132">
        <v>1</v>
      </c>
      <c r="O1104" s="132">
        <v>1</v>
      </c>
      <c r="P1104" s="132">
        <v>1</v>
      </c>
      <c r="Q1104" s="132">
        <v>1</v>
      </c>
      <c r="CX1104" s="126"/>
      <c r="CY1104" s="126"/>
      <c r="CZ1104" s="13"/>
      <c r="DA1104" s="13"/>
      <c r="DB1104" s="13"/>
      <c r="DC1104" s="13"/>
      <c r="DD1104" s="13"/>
    </row>
    <row r="1105" spans="1:108" ht="14.25" thickBot="1">
      <c r="A1105" s="127">
        <v>6095</v>
      </c>
      <c r="B1105" s="127" t="s">
        <v>2825</v>
      </c>
      <c r="C1105" s="127">
        <v>6095</v>
      </c>
      <c r="D1105" s="128" t="s">
        <v>3494</v>
      </c>
      <c r="E1105" s="128" t="s">
        <v>3408</v>
      </c>
      <c r="F1105" s="129" t="s">
        <v>81</v>
      </c>
      <c r="G1105" s="133" t="s">
        <v>153</v>
      </c>
      <c r="H1105" s="134" t="s">
        <v>3985</v>
      </c>
      <c r="I1105" s="134" t="s">
        <v>1239</v>
      </c>
      <c r="J1105" s="132">
        <v>1</v>
      </c>
      <c r="K1105" s="132">
        <v>1</v>
      </c>
      <c r="L1105" s="132">
        <v>1</v>
      </c>
      <c r="M1105" s="132">
        <v>1</v>
      </c>
      <c r="N1105" s="132">
        <v>1</v>
      </c>
      <c r="O1105" s="132">
        <v>1</v>
      </c>
      <c r="P1105" s="132">
        <v>1</v>
      </c>
      <c r="Q1105" s="132">
        <v>1</v>
      </c>
      <c r="CX1105" s="126"/>
      <c r="CY1105" s="126"/>
      <c r="CZ1105" s="13"/>
      <c r="DA1105" s="13"/>
      <c r="DB1105" s="13"/>
      <c r="DC1105" s="13"/>
      <c r="DD1105" s="13"/>
    </row>
    <row r="1106" spans="1:108" ht="14.25" thickBot="1">
      <c r="A1106" s="127">
        <v>6096</v>
      </c>
      <c r="B1106" s="127" t="s">
        <v>2881</v>
      </c>
      <c r="C1106" s="127">
        <v>6096</v>
      </c>
      <c r="D1106" s="128" t="s">
        <v>4367</v>
      </c>
      <c r="E1106" s="128" t="s">
        <v>3408</v>
      </c>
      <c r="F1106" s="129" t="s">
        <v>81</v>
      </c>
      <c r="G1106" s="133" t="s">
        <v>153</v>
      </c>
      <c r="H1106" s="134" t="s">
        <v>3985</v>
      </c>
      <c r="I1106" s="134" t="s">
        <v>1240</v>
      </c>
      <c r="J1106" s="132">
        <v>1</v>
      </c>
      <c r="K1106" s="132">
        <v>1</v>
      </c>
      <c r="L1106" s="132">
        <v>1</v>
      </c>
      <c r="M1106" s="132">
        <v>1</v>
      </c>
      <c r="N1106" s="132">
        <v>1</v>
      </c>
      <c r="O1106" s="132">
        <v>1</v>
      </c>
      <c r="P1106" s="132">
        <v>1</v>
      </c>
      <c r="Q1106" s="132">
        <v>1</v>
      </c>
      <c r="CX1106" s="126"/>
      <c r="CY1106" s="126"/>
      <c r="CZ1106" s="13"/>
      <c r="DA1106" s="13"/>
      <c r="DB1106" s="13"/>
      <c r="DC1106" s="13"/>
      <c r="DD1106" s="13"/>
    </row>
    <row r="1107" spans="1:108" ht="14.25" thickBot="1">
      <c r="A1107" s="127">
        <v>6097</v>
      </c>
      <c r="B1107" s="127" t="s">
        <v>2922</v>
      </c>
      <c r="C1107" s="127">
        <v>6097</v>
      </c>
      <c r="D1107" s="128" t="s">
        <v>3494</v>
      </c>
      <c r="E1107" s="128" t="s">
        <v>3408</v>
      </c>
      <c r="F1107" s="129" t="s">
        <v>81</v>
      </c>
      <c r="G1107" s="133" t="s">
        <v>153</v>
      </c>
      <c r="H1107" s="134" t="s">
        <v>3985</v>
      </c>
      <c r="I1107" s="134" t="s">
        <v>1241</v>
      </c>
      <c r="J1107" s="132">
        <v>1</v>
      </c>
      <c r="K1107" s="132">
        <v>1</v>
      </c>
      <c r="L1107" s="132">
        <v>1</v>
      </c>
      <c r="M1107" s="132">
        <v>1</v>
      </c>
      <c r="N1107" s="132">
        <v>1</v>
      </c>
      <c r="O1107" s="132">
        <v>1</v>
      </c>
      <c r="P1107" s="132">
        <v>1</v>
      </c>
      <c r="Q1107" s="132">
        <v>1</v>
      </c>
      <c r="CX1107" s="126"/>
      <c r="CY1107" s="126"/>
      <c r="CZ1107" s="13"/>
      <c r="DA1107" s="13"/>
      <c r="DB1107" s="13"/>
      <c r="DC1107" s="13"/>
      <c r="DD1107" s="13"/>
    </row>
    <row r="1108" spans="1:108" ht="14.25" thickBot="1">
      <c r="A1108" s="127">
        <v>6098</v>
      </c>
      <c r="B1108" s="127" t="s">
        <v>2950</v>
      </c>
      <c r="C1108" s="127">
        <v>6098</v>
      </c>
      <c r="D1108" s="128" t="s">
        <v>4346</v>
      </c>
      <c r="E1108" s="128" t="s">
        <v>3408</v>
      </c>
      <c r="F1108" s="129" t="s">
        <v>81</v>
      </c>
      <c r="G1108" s="133" t="s">
        <v>153</v>
      </c>
      <c r="H1108" s="134" t="s">
        <v>3985</v>
      </c>
      <c r="I1108" s="134" t="s">
        <v>1242</v>
      </c>
      <c r="J1108" s="132">
        <v>1</v>
      </c>
      <c r="K1108" s="132">
        <v>1</v>
      </c>
      <c r="L1108" s="132">
        <v>1</v>
      </c>
      <c r="M1108" s="132">
        <v>1</v>
      </c>
      <c r="N1108" s="132">
        <v>1</v>
      </c>
      <c r="O1108" s="132">
        <v>1</v>
      </c>
      <c r="P1108" s="132">
        <v>1</v>
      </c>
      <c r="Q1108" s="132">
        <v>1</v>
      </c>
      <c r="CX1108" s="126"/>
      <c r="CY1108" s="126"/>
      <c r="CZ1108" s="13"/>
      <c r="DA1108" s="13"/>
      <c r="DB1108" s="13"/>
      <c r="DC1108" s="13"/>
      <c r="DD1108" s="13"/>
    </row>
    <row r="1109" spans="1:108" ht="14.25" thickBot="1">
      <c r="A1109" s="127">
        <v>6099</v>
      </c>
      <c r="B1109" s="127" t="s">
        <v>2965</v>
      </c>
      <c r="C1109" s="127">
        <v>6099</v>
      </c>
      <c r="D1109" s="128" t="s">
        <v>3494</v>
      </c>
      <c r="E1109" s="128" t="s">
        <v>3408</v>
      </c>
      <c r="F1109" s="129" t="s">
        <v>81</v>
      </c>
      <c r="G1109" s="133" t="s">
        <v>153</v>
      </c>
      <c r="H1109" s="134" t="s">
        <v>3985</v>
      </c>
      <c r="I1109" s="134" t="s">
        <v>1243</v>
      </c>
      <c r="J1109" s="132">
        <v>1</v>
      </c>
      <c r="K1109" s="132">
        <v>1</v>
      </c>
      <c r="L1109" s="132">
        <v>1</v>
      </c>
      <c r="M1109" s="132">
        <v>1</v>
      </c>
      <c r="N1109" s="132">
        <v>1</v>
      </c>
      <c r="O1109" s="132">
        <v>1</v>
      </c>
      <c r="P1109" s="132">
        <v>1</v>
      </c>
      <c r="Q1109" s="132">
        <v>1</v>
      </c>
      <c r="CX1109" s="126"/>
      <c r="CY1109" s="126"/>
      <c r="CZ1109" s="13"/>
      <c r="DA1109" s="13"/>
      <c r="DB1109" s="13"/>
      <c r="DC1109" s="13"/>
      <c r="DD1109" s="13"/>
    </row>
    <row r="1110" spans="1:108" ht="14.25" thickBot="1">
      <c r="A1110" s="127">
        <v>6100</v>
      </c>
      <c r="B1110" s="127" t="s">
        <v>4516</v>
      </c>
      <c r="C1110" s="127">
        <v>6100</v>
      </c>
      <c r="D1110" s="128" t="s">
        <v>3494</v>
      </c>
      <c r="E1110" s="128" t="s">
        <v>3408</v>
      </c>
      <c r="F1110" s="129" t="s">
        <v>81</v>
      </c>
      <c r="G1110" s="133" t="s">
        <v>154</v>
      </c>
      <c r="H1110" s="134" t="s">
        <v>3986</v>
      </c>
      <c r="I1110" s="134" t="s">
        <v>1244</v>
      </c>
      <c r="J1110" s="132">
        <v>0</v>
      </c>
      <c r="K1110" s="132">
        <v>1</v>
      </c>
      <c r="L1110" s="132">
        <v>0</v>
      </c>
      <c r="M1110" s="132">
        <v>0</v>
      </c>
      <c r="N1110" s="132">
        <v>1</v>
      </c>
      <c r="O1110" s="132">
        <v>0</v>
      </c>
      <c r="P1110" s="132">
        <v>0</v>
      </c>
      <c r="Q1110" s="132">
        <v>1</v>
      </c>
      <c r="CX1110" s="126"/>
      <c r="CY1110" s="126"/>
      <c r="CZ1110" s="13"/>
      <c r="DA1110" s="13"/>
      <c r="DB1110" s="13"/>
      <c r="DC1110" s="13"/>
      <c r="DD1110" s="13"/>
    </row>
    <row r="1111" spans="1:108" ht="14.25" thickBot="1">
      <c r="A1111" s="127">
        <v>6108</v>
      </c>
      <c r="B1111" s="127" t="s">
        <v>4581</v>
      </c>
      <c r="C1111" s="127">
        <v>6108</v>
      </c>
      <c r="D1111" s="128" t="s">
        <v>3494</v>
      </c>
      <c r="E1111" s="128" t="s">
        <v>3408</v>
      </c>
      <c r="F1111" s="129" t="s">
        <v>81</v>
      </c>
      <c r="G1111" s="133" t="s">
        <v>154</v>
      </c>
      <c r="H1111" s="134" t="s">
        <v>3986</v>
      </c>
      <c r="I1111" s="134" t="s">
        <v>1245</v>
      </c>
      <c r="J1111" s="132">
        <v>0</v>
      </c>
      <c r="K1111" s="132">
        <v>1</v>
      </c>
      <c r="L1111" s="132">
        <v>0</v>
      </c>
      <c r="M1111" s="132">
        <v>0</v>
      </c>
      <c r="N1111" s="132">
        <v>1</v>
      </c>
      <c r="O1111" s="132">
        <v>0</v>
      </c>
      <c r="P1111" s="132">
        <v>0</v>
      </c>
      <c r="Q1111" s="132">
        <v>1</v>
      </c>
      <c r="CX1111" s="126"/>
      <c r="CY1111" s="126"/>
      <c r="CZ1111" s="13"/>
      <c r="DA1111" s="13"/>
      <c r="DB1111" s="13"/>
      <c r="DC1111" s="13"/>
      <c r="DD1111" s="13"/>
    </row>
    <row r="1112" spans="1:108" ht="14.25" thickBot="1">
      <c r="A1112" s="127">
        <v>6109</v>
      </c>
      <c r="B1112" s="127" t="s">
        <v>4517</v>
      </c>
      <c r="C1112" s="127">
        <v>6109</v>
      </c>
      <c r="D1112" s="128" t="s">
        <v>3494</v>
      </c>
      <c r="E1112" s="128" t="s">
        <v>3408</v>
      </c>
      <c r="F1112" s="129" t="s">
        <v>81</v>
      </c>
      <c r="G1112" s="133" t="s">
        <v>154</v>
      </c>
      <c r="H1112" s="134" t="s">
        <v>3986</v>
      </c>
      <c r="I1112" s="134" t="s">
        <v>1246</v>
      </c>
      <c r="J1112" s="132">
        <v>0</v>
      </c>
      <c r="K1112" s="132">
        <v>1</v>
      </c>
      <c r="L1112" s="132">
        <v>0</v>
      </c>
      <c r="M1112" s="132">
        <v>0</v>
      </c>
      <c r="N1112" s="132">
        <v>1</v>
      </c>
      <c r="O1112" s="132">
        <v>0</v>
      </c>
      <c r="P1112" s="132">
        <v>0</v>
      </c>
      <c r="Q1112" s="132">
        <v>1</v>
      </c>
      <c r="CX1112" s="126"/>
      <c r="CY1112" s="126"/>
      <c r="CZ1112" s="13"/>
      <c r="DA1112" s="13"/>
      <c r="DB1112" s="13"/>
      <c r="DC1112" s="13"/>
      <c r="DD1112" s="13"/>
    </row>
    <row r="1113" spans="1:108" ht="14.25" thickBot="1">
      <c r="A1113" s="127">
        <v>6111</v>
      </c>
      <c r="B1113" s="127" t="s">
        <v>3322</v>
      </c>
      <c r="C1113" s="127">
        <v>6111</v>
      </c>
      <c r="D1113" s="128" t="s">
        <v>3494</v>
      </c>
      <c r="E1113" s="128" t="s">
        <v>3408</v>
      </c>
      <c r="F1113" s="129" t="s">
        <v>81</v>
      </c>
      <c r="G1113" s="133" t="s">
        <v>154</v>
      </c>
      <c r="H1113" s="134" t="s">
        <v>3987</v>
      </c>
      <c r="I1113" s="134" t="s">
        <v>1247</v>
      </c>
      <c r="J1113" s="132">
        <v>0</v>
      </c>
      <c r="K1113" s="132">
        <v>1</v>
      </c>
      <c r="L1113" s="132">
        <v>0</v>
      </c>
      <c r="M1113" s="132">
        <v>0</v>
      </c>
      <c r="N1113" s="132">
        <v>1</v>
      </c>
      <c r="O1113" s="132">
        <v>0</v>
      </c>
      <c r="P1113" s="132">
        <v>0</v>
      </c>
      <c r="Q1113" s="132">
        <v>1</v>
      </c>
      <c r="CX1113" s="126"/>
      <c r="CY1113" s="126"/>
      <c r="CZ1113" s="13"/>
      <c r="DA1113" s="13"/>
      <c r="DB1113" s="13"/>
      <c r="DC1113" s="13"/>
      <c r="DD1113" s="13"/>
    </row>
    <row r="1114" spans="1:108" ht="14.25" thickBot="1">
      <c r="A1114" s="127">
        <v>6112</v>
      </c>
      <c r="B1114" s="127" t="s">
        <v>2379</v>
      </c>
      <c r="C1114" s="127">
        <v>6112</v>
      </c>
      <c r="D1114" s="128" t="s">
        <v>3494</v>
      </c>
      <c r="E1114" s="128" t="s">
        <v>3408</v>
      </c>
      <c r="F1114" s="129" t="s">
        <v>81</v>
      </c>
      <c r="G1114" s="133" t="s">
        <v>154</v>
      </c>
      <c r="H1114" s="134" t="s">
        <v>3987</v>
      </c>
      <c r="I1114" s="134" t="s">
        <v>1248</v>
      </c>
      <c r="J1114" s="132">
        <v>0</v>
      </c>
      <c r="K1114" s="132">
        <v>1</v>
      </c>
      <c r="L1114" s="132">
        <v>0</v>
      </c>
      <c r="M1114" s="132">
        <v>0</v>
      </c>
      <c r="N1114" s="132">
        <v>1</v>
      </c>
      <c r="O1114" s="132">
        <v>0</v>
      </c>
      <c r="P1114" s="132">
        <v>0</v>
      </c>
      <c r="Q1114" s="132">
        <v>1</v>
      </c>
      <c r="CX1114" s="126"/>
      <c r="CY1114" s="126"/>
      <c r="CZ1114" s="13"/>
      <c r="DA1114" s="13"/>
      <c r="DB1114" s="13"/>
      <c r="DC1114" s="13"/>
      <c r="DD1114" s="13"/>
    </row>
    <row r="1115" spans="1:108" ht="14.25" thickBot="1">
      <c r="A1115" s="127">
        <v>6113</v>
      </c>
      <c r="B1115" s="127" t="s">
        <v>2598</v>
      </c>
      <c r="C1115" s="127">
        <v>6113</v>
      </c>
      <c r="D1115" s="128" t="s">
        <v>3494</v>
      </c>
      <c r="E1115" s="128" t="s">
        <v>3408</v>
      </c>
      <c r="F1115" s="129" t="s">
        <v>81</v>
      </c>
      <c r="G1115" s="133" t="s">
        <v>154</v>
      </c>
      <c r="H1115" s="134" t="s">
        <v>3987</v>
      </c>
      <c r="I1115" s="134" t="s">
        <v>1249</v>
      </c>
      <c r="J1115" s="132">
        <v>0</v>
      </c>
      <c r="K1115" s="132">
        <v>1</v>
      </c>
      <c r="L1115" s="132">
        <v>0</v>
      </c>
      <c r="M1115" s="132">
        <v>0</v>
      </c>
      <c r="N1115" s="132">
        <v>1</v>
      </c>
      <c r="O1115" s="132">
        <v>0</v>
      </c>
      <c r="P1115" s="132">
        <v>0</v>
      </c>
      <c r="Q1115" s="132">
        <v>1</v>
      </c>
      <c r="CX1115" s="126"/>
      <c r="CY1115" s="126"/>
      <c r="CZ1115" s="13"/>
      <c r="DA1115" s="13"/>
      <c r="DB1115" s="13"/>
      <c r="DC1115" s="13"/>
      <c r="DD1115" s="13"/>
    </row>
    <row r="1116" spans="1:108" ht="14.25" thickBot="1">
      <c r="A1116" s="127">
        <v>6114</v>
      </c>
      <c r="B1116" s="127" t="s">
        <v>2735</v>
      </c>
      <c r="C1116" s="127">
        <v>6114</v>
      </c>
      <c r="D1116" s="128" t="s">
        <v>3494</v>
      </c>
      <c r="E1116" s="128" t="s">
        <v>3408</v>
      </c>
      <c r="F1116" s="129" t="s">
        <v>81</v>
      </c>
      <c r="G1116" s="133" t="s">
        <v>154</v>
      </c>
      <c r="H1116" s="134" t="s">
        <v>3987</v>
      </c>
      <c r="I1116" s="134" t="s">
        <v>1250</v>
      </c>
      <c r="J1116" s="132">
        <v>0</v>
      </c>
      <c r="K1116" s="132">
        <v>1</v>
      </c>
      <c r="L1116" s="132">
        <v>0</v>
      </c>
      <c r="M1116" s="132">
        <v>0</v>
      </c>
      <c r="N1116" s="132">
        <v>1</v>
      </c>
      <c r="O1116" s="132">
        <v>0</v>
      </c>
      <c r="P1116" s="132">
        <v>0</v>
      </c>
      <c r="Q1116" s="132">
        <v>1</v>
      </c>
      <c r="CX1116" s="126"/>
      <c r="CY1116" s="126"/>
      <c r="CZ1116" s="13"/>
      <c r="DA1116" s="13"/>
      <c r="DB1116" s="13"/>
      <c r="DC1116" s="13"/>
      <c r="DD1116" s="13"/>
    </row>
    <row r="1117" spans="1:108" ht="14.25" thickBot="1">
      <c r="A1117" s="127">
        <v>6119</v>
      </c>
      <c r="B1117" s="127" t="s">
        <v>2826</v>
      </c>
      <c r="C1117" s="127">
        <v>6119</v>
      </c>
      <c r="D1117" s="128" t="s">
        <v>3494</v>
      </c>
      <c r="E1117" s="128" t="s">
        <v>3408</v>
      </c>
      <c r="F1117" s="129" t="s">
        <v>81</v>
      </c>
      <c r="G1117" s="133" t="s">
        <v>154</v>
      </c>
      <c r="H1117" s="134" t="s">
        <v>3987</v>
      </c>
      <c r="I1117" s="134" t="s">
        <v>1251</v>
      </c>
      <c r="J1117" s="132">
        <v>0</v>
      </c>
      <c r="K1117" s="132">
        <v>1</v>
      </c>
      <c r="L1117" s="132">
        <v>0</v>
      </c>
      <c r="M1117" s="132">
        <v>0</v>
      </c>
      <c r="N1117" s="132">
        <v>1</v>
      </c>
      <c r="O1117" s="132">
        <v>0</v>
      </c>
      <c r="P1117" s="132">
        <v>0</v>
      </c>
      <c r="Q1117" s="132">
        <v>1</v>
      </c>
      <c r="CX1117" s="126"/>
      <c r="CY1117" s="126"/>
      <c r="CZ1117" s="13"/>
      <c r="DA1117" s="13"/>
      <c r="DB1117" s="13"/>
      <c r="DC1117" s="13"/>
      <c r="DD1117" s="13"/>
    </row>
    <row r="1118" spans="1:108">
      <c r="A1118" s="127">
        <v>6121</v>
      </c>
      <c r="B1118" s="127" t="s">
        <v>1874</v>
      </c>
      <c r="C1118" s="127">
        <v>6121</v>
      </c>
      <c r="D1118" s="128" t="s">
        <v>4367</v>
      </c>
      <c r="E1118" s="128" t="s">
        <v>3408</v>
      </c>
      <c r="F1118" s="137" t="s">
        <v>81</v>
      </c>
      <c r="G1118" s="133" t="s">
        <v>154</v>
      </c>
      <c r="H1118" s="134" t="s">
        <v>3988</v>
      </c>
      <c r="I1118" s="134" t="s">
        <v>1252</v>
      </c>
      <c r="J1118" s="132">
        <v>0</v>
      </c>
      <c r="K1118" s="132">
        <v>1</v>
      </c>
      <c r="L1118" s="132">
        <v>0</v>
      </c>
      <c r="M1118" s="132">
        <v>0</v>
      </c>
      <c r="N1118" s="132">
        <v>1</v>
      </c>
      <c r="O1118" s="132">
        <v>0</v>
      </c>
      <c r="P1118" s="132">
        <v>0</v>
      </c>
      <c r="Q1118" s="132">
        <v>1</v>
      </c>
      <c r="CX1118" s="126"/>
      <c r="CY1118" s="126"/>
      <c r="CZ1118" s="13"/>
      <c r="DA1118" s="13"/>
      <c r="DB1118" s="13"/>
      <c r="DC1118" s="13"/>
      <c r="DD1118" s="13"/>
    </row>
    <row r="1119" spans="1:108" ht="14.25" thickBot="1">
      <c r="A1119" s="127">
        <v>6199</v>
      </c>
      <c r="B1119" s="127" t="s">
        <v>1937</v>
      </c>
      <c r="C1119" s="127">
        <v>6199</v>
      </c>
      <c r="D1119" s="128" t="s">
        <v>3494</v>
      </c>
      <c r="E1119" s="128" t="s">
        <v>3408</v>
      </c>
      <c r="F1119" s="129" t="s">
        <v>81</v>
      </c>
      <c r="G1119" s="135" t="s">
        <v>154</v>
      </c>
      <c r="H1119" s="136" t="s">
        <v>3989</v>
      </c>
      <c r="I1119" s="136" t="s">
        <v>1253</v>
      </c>
      <c r="J1119" s="132">
        <v>0</v>
      </c>
      <c r="K1119" s="132">
        <v>1</v>
      </c>
      <c r="L1119" s="132">
        <v>0</v>
      </c>
      <c r="M1119" s="132">
        <v>0</v>
      </c>
      <c r="N1119" s="132">
        <v>1</v>
      </c>
      <c r="O1119" s="132">
        <v>0</v>
      </c>
      <c r="P1119" s="132">
        <v>0</v>
      </c>
      <c r="Q1119" s="132">
        <v>1</v>
      </c>
      <c r="CX1119" s="126"/>
      <c r="CY1119" s="126"/>
      <c r="CZ1119" s="13"/>
      <c r="DA1119" s="13"/>
      <c r="DB1119" s="13"/>
      <c r="DC1119" s="13"/>
      <c r="DD1119" s="13"/>
    </row>
    <row r="1120" spans="1:108" ht="14.25" thickBot="1">
      <c r="A1120" s="127">
        <v>6200</v>
      </c>
      <c r="B1120" s="127" t="s">
        <v>4518</v>
      </c>
      <c r="C1120" s="127">
        <v>6200</v>
      </c>
      <c r="D1120" s="128" t="s">
        <v>4346</v>
      </c>
      <c r="E1120" s="128"/>
      <c r="F1120" s="129" t="s">
        <v>82</v>
      </c>
      <c r="G1120" s="130" t="s">
        <v>155</v>
      </c>
      <c r="H1120" s="131" t="s">
        <v>3990</v>
      </c>
      <c r="I1120" s="131" t="s">
        <v>1254</v>
      </c>
      <c r="J1120" s="132">
        <v>1</v>
      </c>
      <c r="K1120" s="132">
        <v>0</v>
      </c>
      <c r="L1120" s="132">
        <v>0</v>
      </c>
      <c r="M1120" s="138">
        <v>1</v>
      </c>
      <c r="N1120" s="138">
        <v>0</v>
      </c>
      <c r="O1120" s="138">
        <v>1</v>
      </c>
      <c r="P1120" s="132">
        <v>0</v>
      </c>
      <c r="Q1120" s="132">
        <v>0</v>
      </c>
      <c r="CX1120" s="126"/>
      <c r="CY1120" s="126"/>
      <c r="CZ1120" s="13"/>
      <c r="DA1120" s="13"/>
      <c r="DB1120" s="13"/>
      <c r="DC1120" s="13"/>
      <c r="DD1120" s="13"/>
    </row>
    <row r="1121" spans="1:108" ht="14.25" thickBot="1">
      <c r="A1121" s="127">
        <v>6209</v>
      </c>
      <c r="B1121" s="127" t="s">
        <v>4519</v>
      </c>
      <c r="C1121" s="127">
        <v>6209</v>
      </c>
      <c r="D1121" s="128" t="s">
        <v>4346</v>
      </c>
      <c r="E1121" s="128"/>
      <c r="F1121" s="129" t="s">
        <v>82</v>
      </c>
      <c r="G1121" s="133" t="s">
        <v>155</v>
      </c>
      <c r="H1121" s="134" t="s">
        <v>3990</v>
      </c>
      <c r="I1121" s="134" t="s">
        <v>1255</v>
      </c>
      <c r="J1121" s="132">
        <v>1</v>
      </c>
      <c r="K1121" s="132">
        <v>0</v>
      </c>
      <c r="L1121" s="132">
        <v>0</v>
      </c>
      <c r="M1121" s="138">
        <v>1</v>
      </c>
      <c r="N1121" s="138">
        <v>0</v>
      </c>
      <c r="O1121" s="138">
        <v>1</v>
      </c>
      <c r="P1121" s="132">
        <v>0</v>
      </c>
      <c r="Q1121" s="132">
        <v>0</v>
      </c>
      <c r="CX1121" s="126"/>
      <c r="CY1121" s="126"/>
      <c r="CZ1121" s="13"/>
      <c r="DA1121" s="13"/>
      <c r="DB1121" s="13"/>
      <c r="DC1121" s="13"/>
      <c r="DD1121" s="13"/>
    </row>
    <row r="1122" spans="1:108" ht="14.25" thickBot="1">
      <c r="A1122" s="127">
        <v>6211</v>
      </c>
      <c r="B1122" s="127" t="s">
        <v>1800</v>
      </c>
      <c r="C1122" s="127">
        <v>6211</v>
      </c>
      <c r="D1122" s="128" t="s">
        <v>4346</v>
      </c>
      <c r="E1122" s="128"/>
      <c r="F1122" s="129" t="s">
        <v>82</v>
      </c>
      <c r="G1122" s="133" t="s">
        <v>155</v>
      </c>
      <c r="H1122" s="134" t="s">
        <v>3991</v>
      </c>
      <c r="I1122" s="134" t="s">
        <v>1256</v>
      </c>
      <c r="J1122" s="132">
        <v>1</v>
      </c>
      <c r="K1122" s="132">
        <v>0</v>
      </c>
      <c r="L1122" s="132">
        <v>0</v>
      </c>
      <c r="M1122" s="138">
        <v>1</v>
      </c>
      <c r="N1122" s="138">
        <v>0</v>
      </c>
      <c r="O1122" s="138">
        <v>1</v>
      </c>
      <c r="P1122" s="132">
        <v>0</v>
      </c>
      <c r="Q1122" s="132">
        <v>0</v>
      </c>
      <c r="CX1122" s="126"/>
      <c r="CY1122" s="126"/>
      <c r="CZ1122" s="13"/>
      <c r="DA1122" s="13"/>
      <c r="DB1122" s="13"/>
      <c r="DC1122" s="13"/>
      <c r="DD1122" s="13"/>
    </row>
    <row r="1123" spans="1:108" ht="14.25" thickBot="1">
      <c r="A1123" s="127">
        <v>6221</v>
      </c>
      <c r="B1123" s="127" t="s">
        <v>3323</v>
      </c>
      <c r="C1123" s="127">
        <v>6221</v>
      </c>
      <c r="D1123" s="128" t="s">
        <v>4346</v>
      </c>
      <c r="E1123" s="128"/>
      <c r="F1123" s="129" t="s">
        <v>82</v>
      </c>
      <c r="G1123" s="133" t="s">
        <v>155</v>
      </c>
      <c r="H1123" s="134" t="s">
        <v>3992</v>
      </c>
      <c r="I1123" s="134" t="s">
        <v>1257</v>
      </c>
      <c r="J1123" s="132">
        <v>1</v>
      </c>
      <c r="K1123" s="132">
        <v>0</v>
      </c>
      <c r="L1123" s="132">
        <v>0</v>
      </c>
      <c r="M1123" s="138">
        <v>1</v>
      </c>
      <c r="N1123" s="138">
        <v>0</v>
      </c>
      <c r="O1123" s="138">
        <v>1</v>
      </c>
      <c r="P1123" s="132">
        <v>0</v>
      </c>
      <c r="Q1123" s="132">
        <v>0</v>
      </c>
      <c r="CX1123" s="126"/>
      <c r="CY1123" s="126"/>
      <c r="CZ1123" s="13"/>
      <c r="DA1123" s="13"/>
      <c r="DB1123" s="13"/>
      <c r="DC1123" s="13"/>
      <c r="DD1123" s="13"/>
    </row>
    <row r="1124" spans="1:108" ht="14.25" thickBot="1">
      <c r="A1124" s="127">
        <v>6222</v>
      </c>
      <c r="B1124" s="127" t="s">
        <v>2380</v>
      </c>
      <c r="C1124" s="127">
        <v>6222</v>
      </c>
      <c r="D1124" s="128" t="s">
        <v>4346</v>
      </c>
      <c r="E1124" s="128"/>
      <c r="F1124" s="129" t="s">
        <v>82</v>
      </c>
      <c r="G1124" s="133" t="s">
        <v>155</v>
      </c>
      <c r="H1124" s="134" t="s">
        <v>3992</v>
      </c>
      <c r="I1124" s="134" t="s">
        <v>1258</v>
      </c>
      <c r="J1124" s="132">
        <v>1</v>
      </c>
      <c r="K1124" s="132">
        <v>0</v>
      </c>
      <c r="L1124" s="132">
        <v>0</v>
      </c>
      <c r="M1124" s="138">
        <v>1</v>
      </c>
      <c r="N1124" s="138">
        <v>0</v>
      </c>
      <c r="O1124" s="138">
        <v>1</v>
      </c>
      <c r="P1124" s="132">
        <v>0</v>
      </c>
      <c r="Q1124" s="132">
        <v>0</v>
      </c>
      <c r="CX1124" s="126"/>
      <c r="CY1124" s="126"/>
      <c r="CZ1124" s="13"/>
      <c r="DA1124" s="13"/>
      <c r="DB1124" s="13"/>
      <c r="DC1124" s="13"/>
      <c r="DD1124" s="13"/>
    </row>
    <row r="1125" spans="1:108" ht="14.25" thickBot="1">
      <c r="A1125" s="127">
        <v>6223</v>
      </c>
      <c r="B1125" s="127" t="s">
        <v>2599</v>
      </c>
      <c r="C1125" s="127">
        <v>6223</v>
      </c>
      <c r="D1125" s="128" t="s">
        <v>4346</v>
      </c>
      <c r="E1125" s="128"/>
      <c r="F1125" s="129" t="s">
        <v>82</v>
      </c>
      <c r="G1125" s="133" t="s">
        <v>155</v>
      </c>
      <c r="H1125" s="134" t="s">
        <v>3992</v>
      </c>
      <c r="I1125" s="134" t="s">
        <v>1259</v>
      </c>
      <c r="J1125" s="132">
        <v>1</v>
      </c>
      <c r="K1125" s="132">
        <v>0</v>
      </c>
      <c r="L1125" s="132">
        <v>0</v>
      </c>
      <c r="M1125" s="138">
        <v>1</v>
      </c>
      <c r="N1125" s="138">
        <v>0</v>
      </c>
      <c r="O1125" s="138">
        <v>1</v>
      </c>
      <c r="P1125" s="132">
        <v>0</v>
      </c>
      <c r="Q1125" s="132">
        <v>0</v>
      </c>
      <c r="CX1125" s="126"/>
      <c r="CY1125" s="126"/>
      <c r="CZ1125" s="13"/>
      <c r="DA1125" s="13"/>
      <c r="DB1125" s="13"/>
      <c r="DC1125" s="13"/>
      <c r="DD1125" s="13"/>
    </row>
    <row r="1126" spans="1:108" ht="14.25" thickBot="1">
      <c r="A1126" s="127">
        <v>6229</v>
      </c>
      <c r="B1126" s="127" t="s">
        <v>2736</v>
      </c>
      <c r="C1126" s="127">
        <v>6229</v>
      </c>
      <c r="D1126" s="128" t="s">
        <v>4346</v>
      </c>
      <c r="E1126" s="128"/>
      <c r="F1126" s="129" t="s">
        <v>82</v>
      </c>
      <c r="G1126" s="133" t="s">
        <v>155</v>
      </c>
      <c r="H1126" s="134" t="s">
        <v>3992</v>
      </c>
      <c r="I1126" s="134" t="s">
        <v>1260</v>
      </c>
      <c r="J1126" s="132">
        <v>1</v>
      </c>
      <c r="K1126" s="132">
        <v>0</v>
      </c>
      <c r="L1126" s="132">
        <v>0</v>
      </c>
      <c r="M1126" s="138">
        <v>1</v>
      </c>
      <c r="N1126" s="138">
        <v>0</v>
      </c>
      <c r="O1126" s="138">
        <v>1</v>
      </c>
      <c r="P1126" s="132">
        <v>0</v>
      </c>
      <c r="Q1126" s="132">
        <v>0</v>
      </c>
      <c r="CX1126" s="126"/>
      <c r="CY1126" s="126"/>
      <c r="CZ1126" s="13"/>
      <c r="DA1126" s="13"/>
      <c r="DB1126" s="13"/>
      <c r="DC1126" s="13"/>
      <c r="DD1126" s="13"/>
    </row>
    <row r="1127" spans="1:108" ht="14.25" thickBot="1">
      <c r="A1127" s="127">
        <v>6300</v>
      </c>
      <c r="B1127" s="127" t="s">
        <v>4520</v>
      </c>
      <c r="C1127" s="127">
        <v>6300</v>
      </c>
      <c r="D1127" s="128" t="s">
        <v>4346</v>
      </c>
      <c r="E1127" s="128"/>
      <c r="F1127" s="129" t="s">
        <v>82</v>
      </c>
      <c r="G1127" s="133" t="s">
        <v>156</v>
      </c>
      <c r="H1127" s="134" t="s">
        <v>3993</v>
      </c>
      <c r="I1127" s="134" t="s">
        <v>1261</v>
      </c>
      <c r="J1127" s="132">
        <v>0</v>
      </c>
      <c r="K1127" s="132">
        <v>0</v>
      </c>
      <c r="L1127" s="132">
        <v>0</v>
      </c>
      <c r="M1127" s="138">
        <v>0</v>
      </c>
      <c r="N1127" s="138">
        <v>0</v>
      </c>
      <c r="O1127" s="138">
        <v>1</v>
      </c>
      <c r="P1127" s="132">
        <v>0</v>
      </c>
      <c r="Q1127" s="132">
        <v>0</v>
      </c>
      <c r="CX1127" s="126"/>
      <c r="CY1127" s="126"/>
      <c r="CZ1127" s="13"/>
      <c r="DA1127" s="13"/>
      <c r="DB1127" s="13"/>
      <c r="DC1127" s="13"/>
      <c r="DD1127" s="13"/>
    </row>
    <row r="1128" spans="1:108" ht="14.25" thickBot="1">
      <c r="A1128" s="127">
        <v>6309</v>
      </c>
      <c r="B1128" s="127" t="s">
        <v>4521</v>
      </c>
      <c r="C1128" s="127">
        <v>6309</v>
      </c>
      <c r="D1128" s="128" t="s">
        <v>4346</v>
      </c>
      <c r="E1128" s="128"/>
      <c r="F1128" s="129" t="s">
        <v>82</v>
      </c>
      <c r="G1128" s="133" t="s">
        <v>156</v>
      </c>
      <c r="H1128" s="134" t="s">
        <v>3993</v>
      </c>
      <c r="I1128" s="134" t="s">
        <v>1262</v>
      </c>
      <c r="J1128" s="132">
        <v>0</v>
      </c>
      <c r="K1128" s="132">
        <v>0</v>
      </c>
      <c r="L1128" s="132">
        <v>0</v>
      </c>
      <c r="M1128" s="138">
        <v>0</v>
      </c>
      <c r="N1128" s="138">
        <v>0</v>
      </c>
      <c r="O1128" s="138">
        <v>1</v>
      </c>
      <c r="P1128" s="132">
        <v>0</v>
      </c>
      <c r="Q1128" s="132">
        <v>0</v>
      </c>
      <c r="CX1128" s="126"/>
      <c r="CY1128" s="126"/>
      <c r="CZ1128" s="13"/>
      <c r="DA1128" s="13"/>
      <c r="DB1128" s="13"/>
      <c r="DC1128" s="13"/>
      <c r="DD1128" s="13"/>
    </row>
    <row r="1129" spans="1:108" ht="14.25" thickBot="1">
      <c r="A1129" s="127">
        <v>6311</v>
      </c>
      <c r="B1129" s="127" t="s">
        <v>3324</v>
      </c>
      <c r="C1129" s="127">
        <v>6311</v>
      </c>
      <c r="D1129" s="128" t="s">
        <v>4346</v>
      </c>
      <c r="E1129" s="128"/>
      <c r="F1129" s="129" t="s">
        <v>82</v>
      </c>
      <c r="G1129" s="130" t="s">
        <v>156</v>
      </c>
      <c r="H1129" s="131" t="s">
        <v>3994</v>
      </c>
      <c r="I1129" s="131" t="s">
        <v>1263</v>
      </c>
      <c r="J1129" s="132">
        <v>0</v>
      </c>
      <c r="K1129" s="132">
        <v>0</v>
      </c>
      <c r="L1129" s="132">
        <v>0</v>
      </c>
      <c r="M1129" s="138">
        <v>0</v>
      </c>
      <c r="N1129" s="138">
        <v>0</v>
      </c>
      <c r="O1129" s="138">
        <v>1</v>
      </c>
      <c r="P1129" s="132">
        <v>0</v>
      </c>
      <c r="Q1129" s="132">
        <v>0</v>
      </c>
      <c r="CX1129" s="126"/>
      <c r="CY1129" s="126"/>
      <c r="CZ1129" s="13"/>
      <c r="DA1129" s="13"/>
      <c r="DB1129" s="13"/>
      <c r="DC1129" s="13"/>
      <c r="DD1129" s="13"/>
    </row>
    <row r="1130" spans="1:108" ht="14.25" thickBot="1">
      <c r="A1130" s="127">
        <v>6312</v>
      </c>
      <c r="B1130" s="127" t="s">
        <v>2381</v>
      </c>
      <c r="C1130" s="127">
        <v>6312</v>
      </c>
      <c r="D1130" s="128" t="s">
        <v>4346</v>
      </c>
      <c r="E1130" s="128"/>
      <c r="F1130" s="129" t="s">
        <v>82</v>
      </c>
      <c r="G1130" s="133" t="s">
        <v>156</v>
      </c>
      <c r="H1130" s="134" t="s">
        <v>3994</v>
      </c>
      <c r="I1130" s="134" t="s">
        <v>1264</v>
      </c>
      <c r="J1130" s="132">
        <v>0</v>
      </c>
      <c r="K1130" s="132">
        <v>0</v>
      </c>
      <c r="L1130" s="132">
        <v>0</v>
      </c>
      <c r="M1130" s="138">
        <v>0</v>
      </c>
      <c r="N1130" s="138">
        <v>0</v>
      </c>
      <c r="O1130" s="138">
        <v>1</v>
      </c>
      <c r="P1130" s="132">
        <v>0</v>
      </c>
      <c r="Q1130" s="132">
        <v>0</v>
      </c>
      <c r="CX1130" s="126"/>
      <c r="CY1130" s="126"/>
      <c r="CZ1130" s="13"/>
      <c r="DA1130" s="13"/>
      <c r="DB1130" s="13"/>
      <c r="DC1130" s="13"/>
      <c r="DD1130" s="13"/>
    </row>
    <row r="1131" spans="1:108" ht="14.25" thickBot="1">
      <c r="A1131" s="127">
        <v>6313</v>
      </c>
      <c r="B1131" s="127" t="s">
        <v>2600</v>
      </c>
      <c r="C1131" s="127">
        <v>6313</v>
      </c>
      <c r="D1131" s="128" t="s">
        <v>4346</v>
      </c>
      <c r="E1131" s="128"/>
      <c r="F1131" s="129" t="s">
        <v>82</v>
      </c>
      <c r="G1131" s="133" t="s">
        <v>156</v>
      </c>
      <c r="H1131" s="134" t="s">
        <v>3994</v>
      </c>
      <c r="I1131" s="134" t="s">
        <v>1265</v>
      </c>
      <c r="J1131" s="132">
        <v>0</v>
      </c>
      <c r="K1131" s="132">
        <v>0</v>
      </c>
      <c r="L1131" s="132">
        <v>0</v>
      </c>
      <c r="M1131" s="138">
        <v>0</v>
      </c>
      <c r="N1131" s="138">
        <v>0</v>
      </c>
      <c r="O1131" s="138">
        <v>1</v>
      </c>
      <c r="P1131" s="132">
        <v>0</v>
      </c>
      <c r="Q1131" s="132">
        <v>0</v>
      </c>
      <c r="CX1131" s="126"/>
      <c r="CY1131" s="126"/>
      <c r="CZ1131" s="13"/>
      <c r="DA1131" s="13"/>
      <c r="DB1131" s="13"/>
      <c r="DC1131" s="13"/>
      <c r="DD1131" s="13"/>
    </row>
    <row r="1132" spans="1:108" ht="14.25" thickBot="1">
      <c r="A1132" s="127">
        <v>6314</v>
      </c>
      <c r="B1132" s="127" t="s">
        <v>2737</v>
      </c>
      <c r="C1132" s="127">
        <v>6314</v>
      </c>
      <c r="D1132" s="128" t="s">
        <v>4346</v>
      </c>
      <c r="E1132" s="128"/>
      <c r="F1132" s="129" t="s">
        <v>82</v>
      </c>
      <c r="G1132" s="133" t="s">
        <v>156</v>
      </c>
      <c r="H1132" s="134" t="s">
        <v>3994</v>
      </c>
      <c r="I1132" s="134" t="s">
        <v>1266</v>
      </c>
      <c r="J1132" s="132">
        <v>0</v>
      </c>
      <c r="K1132" s="132">
        <v>0</v>
      </c>
      <c r="L1132" s="132">
        <v>0</v>
      </c>
      <c r="M1132" s="138">
        <v>0</v>
      </c>
      <c r="N1132" s="138">
        <v>0</v>
      </c>
      <c r="O1132" s="138">
        <v>1</v>
      </c>
      <c r="P1132" s="132">
        <v>0</v>
      </c>
      <c r="Q1132" s="132">
        <v>0</v>
      </c>
      <c r="CX1132" s="126"/>
      <c r="CY1132" s="126"/>
      <c r="CZ1132" s="13"/>
      <c r="DA1132" s="13"/>
      <c r="DB1132" s="13"/>
      <c r="DC1132" s="13"/>
      <c r="DD1132" s="13"/>
    </row>
    <row r="1133" spans="1:108" ht="14.25" thickBot="1">
      <c r="A1133" s="127">
        <v>6321</v>
      </c>
      <c r="B1133" s="127" t="s">
        <v>3325</v>
      </c>
      <c r="C1133" s="127">
        <v>6321</v>
      </c>
      <c r="D1133" s="128" t="s">
        <v>4346</v>
      </c>
      <c r="E1133" s="128"/>
      <c r="F1133" s="129" t="s">
        <v>82</v>
      </c>
      <c r="G1133" s="133" t="s">
        <v>156</v>
      </c>
      <c r="H1133" s="134" t="s">
        <v>3995</v>
      </c>
      <c r="I1133" s="134" t="s">
        <v>1267</v>
      </c>
      <c r="J1133" s="132">
        <v>0</v>
      </c>
      <c r="K1133" s="132">
        <v>0</v>
      </c>
      <c r="L1133" s="132">
        <v>0</v>
      </c>
      <c r="M1133" s="138">
        <v>0</v>
      </c>
      <c r="N1133" s="138">
        <v>0</v>
      </c>
      <c r="O1133" s="138">
        <v>1</v>
      </c>
      <c r="P1133" s="132">
        <v>0</v>
      </c>
      <c r="Q1133" s="132">
        <v>0</v>
      </c>
      <c r="CX1133" s="126"/>
      <c r="CY1133" s="126"/>
      <c r="CZ1133" s="13"/>
      <c r="DA1133" s="13"/>
      <c r="DB1133" s="13"/>
      <c r="DC1133" s="13"/>
      <c r="DD1133" s="13"/>
    </row>
    <row r="1134" spans="1:108" ht="14.25" thickBot="1">
      <c r="A1134" s="127">
        <v>6322</v>
      </c>
      <c r="B1134" s="127" t="s">
        <v>2382</v>
      </c>
      <c r="C1134" s="127">
        <v>6322</v>
      </c>
      <c r="D1134" s="128" t="s">
        <v>4346</v>
      </c>
      <c r="E1134" s="128"/>
      <c r="F1134" s="129" t="s">
        <v>82</v>
      </c>
      <c r="G1134" s="133" t="s">
        <v>156</v>
      </c>
      <c r="H1134" s="134" t="s">
        <v>3995</v>
      </c>
      <c r="I1134" s="134" t="s">
        <v>1268</v>
      </c>
      <c r="J1134" s="132">
        <v>0</v>
      </c>
      <c r="K1134" s="132">
        <v>0</v>
      </c>
      <c r="L1134" s="132">
        <v>0</v>
      </c>
      <c r="M1134" s="138">
        <v>0</v>
      </c>
      <c r="N1134" s="138">
        <v>0</v>
      </c>
      <c r="O1134" s="138">
        <v>1</v>
      </c>
      <c r="P1134" s="132">
        <v>0</v>
      </c>
      <c r="Q1134" s="132">
        <v>0</v>
      </c>
      <c r="CX1134" s="126"/>
      <c r="CY1134" s="126"/>
      <c r="CZ1134" s="13"/>
      <c r="DA1134" s="13"/>
      <c r="DB1134" s="13"/>
      <c r="DC1134" s="13"/>
      <c r="DD1134" s="13"/>
    </row>
    <row r="1135" spans="1:108" ht="14.25" thickBot="1">
      <c r="A1135" s="127">
        <v>6323</v>
      </c>
      <c r="B1135" s="127" t="s">
        <v>4375</v>
      </c>
      <c r="C1135" s="127">
        <v>6323</v>
      </c>
      <c r="D1135" s="128" t="s">
        <v>4346</v>
      </c>
      <c r="E1135" s="128"/>
      <c r="F1135" s="129" t="s">
        <v>82</v>
      </c>
      <c r="G1135" s="133" t="s">
        <v>156</v>
      </c>
      <c r="H1135" s="134" t="s">
        <v>3995</v>
      </c>
      <c r="I1135" s="134" t="s">
        <v>1269</v>
      </c>
      <c r="J1135" s="132">
        <v>0</v>
      </c>
      <c r="K1135" s="132">
        <v>0</v>
      </c>
      <c r="L1135" s="132">
        <v>0</v>
      </c>
      <c r="M1135" s="138">
        <v>0</v>
      </c>
      <c r="N1135" s="138">
        <v>0</v>
      </c>
      <c r="O1135" s="138">
        <v>1</v>
      </c>
      <c r="P1135" s="132">
        <v>0</v>
      </c>
      <c r="Q1135" s="132">
        <v>0</v>
      </c>
      <c r="CX1135" s="126"/>
      <c r="CY1135" s="126"/>
      <c r="CZ1135" s="13"/>
      <c r="DA1135" s="13"/>
      <c r="DB1135" s="13"/>
      <c r="DC1135" s="13"/>
      <c r="DD1135" s="13"/>
    </row>
    <row r="1136" spans="1:108" ht="14.25" thickBot="1">
      <c r="A1136" s="127">
        <v>6324</v>
      </c>
      <c r="B1136" s="127" t="s">
        <v>2738</v>
      </c>
      <c r="C1136" s="127">
        <v>6324</v>
      </c>
      <c r="D1136" s="128" t="s">
        <v>4346</v>
      </c>
      <c r="E1136" s="128"/>
      <c r="F1136" s="129" t="s">
        <v>82</v>
      </c>
      <c r="G1136" s="133" t="s">
        <v>156</v>
      </c>
      <c r="H1136" s="134" t="s">
        <v>3995</v>
      </c>
      <c r="I1136" s="134" t="s">
        <v>1270</v>
      </c>
      <c r="J1136" s="132">
        <v>0</v>
      </c>
      <c r="K1136" s="132">
        <v>0</v>
      </c>
      <c r="L1136" s="132">
        <v>0</v>
      </c>
      <c r="M1136" s="138">
        <v>0</v>
      </c>
      <c r="N1136" s="138">
        <v>0</v>
      </c>
      <c r="O1136" s="138">
        <v>1</v>
      </c>
      <c r="P1136" s="132">
        <v>0</v>
      </c>
      <c r="Q1136" s="132">
        <v>0</v>
      </c>
      <c r="CX1136" s="126"/>
      <c r="CY1136" s="126"/>
      <c r="CZ1136" s="13"/>
      <c r="DA1136" s="13"/>
      <c r="DB1136" s="13"/>
      <c r="DC1136" s="13"/>
      <c r="DD1136" s="13"/>
    </row>
    <row r="1137" spans="1:108" ht="14.25" thickBot="1">
      <c r="A1137" s="127">
        <v>6325</v>
      </c>
      <c r="B1137" s="127" t="s">
        <v>4376</v>
      </c>
      <c r="C1137" s="127">
        <v>6325</v>
      </c>
      <c r="D1137" s="128" t="s">
        <v>4346</v>
      </c>
      <c r="E1137" s="128"/>
      <c r="F1137" s="129" t="s">
        <v>82</v>
      </c>
      <c r="G1137" s="133" t="s">
        <v>156</v>
      </c>
      <c r="H1137" s="134" t="s">
        <v>3995</v>
      </c>
      <c r="I1137" s="134" t="s">
        <v>1271</v>
      </c>
      <c r="J1137" s="132">
        <v>0</v>
      </c>
      <c r="K1137" s="132">
        <v>0</v>
      </c>
      <c r="L1137" s="132">
        <v>0</v>
      </c>
      <c r="M1137" s="138">
        <v>0</v>
      </c>
      <c r="N1137" s="138">
        <v>0</v>
      </c>
      <c r="O1137" s="138">
        <v>1</v>
      </c>
      <c r="P1137" s="132">
        <v>0</v>
      </c>
      <c r="Q1137" s="132">
        <v>0</v>
      </c>
      <c r="CX1137" s="126"/>
      <c r="CY1137" s="126"/>
      <c r="CZ1137" s="13"/>
      <c r="DA1137" s="13"/>
      <c r="DB1137" s="13"/>
      <c r="DC1137" s="13"/>
      <c r="DD1137" s="13"/>
    </row>
    <row r="1138" spans="1:108" ht="14.25" thickBot="1">
      <c r="A1138" s="127">
        <v>6400</v>
      </c>
      <c r="B1138" s="127" t="s">
        <v>4522</v>
      </c>
      <c r="C1138" s="127">
        <v>6400</v>
      </c>
      <c r="D1138" s="128" t="s">
        <v>4346</v>
      </c>
      <c r="E1138" s="128"/>
      <c r="F1138" s="129" t="s">
        <v>82</v>
      </c>
      <c r="G1138" s="130" t="s">
        <v>157</v>
      </c>
      <c r="H1138" s="131" t="s">
        <v>3996</v>
      </c>
      <c r="I1138" s="131" t="s">
        <v>1272</v>
      </c>
      <c r="J1138" s="132">
        <v>0</v>
      </c>
      <c r="K1138" s="132">
        <v>0</v>
      </c>
      <c r="L1138" s="132">
        <v>0</v>
      </c>
      <c r="M1138" s="138">
        <v>0</v>
      </c>
      <c r="N1138" s="138">
        <v>0</v>
      </c>
      <c r="O1138" s="138">
        <v>0</v>
      </c>
      <c r="P1138" s="132">
        <v>0</v>
      </c>
      <c r="Q1138" s="132">
        <v>0</v>
      </c>
      <c r="CX1138" s="126"/>
      <c r="CY1138" s="126"/>
      <c r="CZ1138" s="13"/>
      <c r="DA1138" s="13"/>
      <c r="DB1138" s="13"/>
      <c r="DC1138" s="13"/>
      <c r="DD1138" s="13"/>
    </row>
    <row r="1139" spans="1:108" ht="14.25" thickBot="1">
      <c r="A1139" s="127">
        <v>6409</v>
      </c>
      <c r="B1139" s="127" t="s">
        <v>4523</v>
      </c>
      <c r="C1139" s="127">
        <v>6409</v>
      </c>
      <c r="D1139" s="128" t="s">
        <v>4346</v>
      </c>
      <c r="E1139" s="128"/>
      <c r="F1139" s="129" t="s">
        <v>82</v>
      </c>
      <c r="G1139" s="133" t="s">
        <v>157</v>
      </c>
      <c r="H1139" s="134" t="s">
        <v>3996</v>
      </c>
      <c r="I1139" s="134" t="s">
        <v>1273</v>
      </c>
      <c r="J1139" s="132">
        <v>0</v>
      </c>
      <c r="K1139" s="132">
        <v>0</v>
      </c>
      <c r="L1139" s="132">
        <v>0</v>
      </c>
      <c r="M1139" s="138">
        <v>0</v>
      </c>
      <c r="N1139" s="138">
        <v>0</v>
      </c>
      <c r="O1139" s="138">
        <v>0</v>
      </c>
      <c r="P1139" s="132">
        <v>0</v>
      </c>
      <c r="Q1139" s="132">
        <v>0</v>
      </c>
      <c r="CX1139" s="126"/>
      <c r="CY1139" s="126"/>
      <c r="CZ1139" s="13"/>
      <c r="DA1139" s="13"/>
      <c r="DB1139" s="13"/>
      <c r="DC1139" s="13"/>
      <c r="DD1139" s="13"/>
    </row>
    <row r="1140" spans="1:108" ht="14.25" thickBot="1">
      <c r="A1140" s="127">
        <v>6411</v>
      </c>
      <c r="B1140" s="127" t="s">
        <v>3326</v>
      </c>
      <c r="C1140" s="127">
        <v>6411</v>
      </c>
      <c r="D1140" s="128" t="s">
        <v>4346</v>
      </c>
      <c r="E1140" s="128"/>
      <c r="F1140" s="129" t="s">
        <v>82</v>
      </c>
      <c r="G1140" s="133" t="s">
        <v>157</v>
      </c>
      <c r="H1140" s="134" t="s">
        <v>3997</v>
      </c>
      <c r="I1140" s="134" t="s">
        <v>1274</v>
      </c>
      <c r="J1140" s="132">
        <v>0</v>
      </c>
      <c r="K1140" s="132">
        <v>0</v>
      </c>
      <c r="L1140" s="132">
        <v>0</v>
      </c>
      <c r="M1140" s="138">
        <v>0</v>
      </c>
      <c r="N1140" s="138">
        <v>0</v>
      </c>
      <c r="O1140" s="138">
        <v>0</v>
      </c>
      <c r="P1140" s="132">
        <v>0</v>
      </c>
      <c r="Q1140" s="132">
        <v>0</v>
      </c>
      <c r="CX1140" s="126"/>
      <c r="CY1140" s="126"/>
      <c r="CZ1140" s="13"/>
      <c r="DA1140" s="13"/>
      <c r="DB1140" s="13"/>
      <c r="DC1140" s="13"/>
      <c r="DD1140" s="13"/>
    </row>
    <row r="1141" spans="1:108" ht="14.25" thickBot="1">
      <c r="A1141" s="127">
        <v>6412</v>
      </c>
      <c r="B1141" s="127" t="s">
        <v>2383</v>
      </c>
      <c r="C1141" s="127">
        <v>6412</v>
      </c>
      <c r="D1141" s="128" t="s">
        <v>4346</v>
      </c>
      <c r="E1141" s="128"/>
      <c r="F1141" s="129" t="s">
        <v>82</v>
      </c>
      <c r="G1141" s="133" t="s">
        <v>157</v>
      </c>
      <c r="H1141" s="134" t="s">
        <v>3997</v>
      </c>
      <c r="I1141" s="134" t="s">
        <v>1275</v>
      </c>
      <c r="J1141" s="132">
        <v>0</v>
      </c>
      <c r="K1141" s="132">
        <v>0</v>
      </c>
      <c r="L1141" s="132">
        <v>0</v>
      </c>
      <c r="M1141" s="138">
        <v>0</v>
      </c>
      <c r="N1141" s="138">
        <v>0</v>
      </c>
      <c r="O1141" s="138">
        <v>0</v>
      </c>
      <c r="P1141" s="132">
        <v>0</v>
      </c>
      <c r="Q1141" s="132">
        <v>0</v>
      </c>
      <c r="CX1141" s="126"/>
      <c r="CY1141" s="126"/>
      <c r="CZ1141" s="13"/>
      <c r="DA1141" s="13"/>
      <c r="DB1141" s="13"/>
      <c r="DC1141" s="13"/>
      <c r="DD1141" s="13"/>
    </row>
    <row r="1142" spans="1:108" ht="14.25" thickBot="1">
      <c r="A1142" s="127">
        <v>6421</v>
      </c>
      <c r="B1142" s="127" t="s">
        <v>1876</v>
      </c>
      <c r="C1142" s="127">
        <v>6421</v>
      </c>
      <c r="D1142" s="128" t="s">
        <v>4346</v>
      </c>
      <c r="E1142" s="128"/>
      <c r="F1142" s="129" t="s">
        <v>82</v>
      </c>
      <c r="G1142" s="133" t="s">
        <v>157</v>
      </c>
      <c r="H1142" s="134" t="s">
        <v>3998</v>
      </c>
      <c r="I1142" s="134" t="s">
        <v>1276</v>
      </c>
      <c r="J1142" s="132">
        <v>0</v>
      </c>
      <c r="K1142" s="132">
        <v>0</v>
      </c>
      <c r="L1142" s="132">
        <v>0</v>
      </c>
      <c r="M1142" s="138">
        <v>0</v>
      </c>
      <c r="N1142" s="138">
        <v>0</v>
      </c>
      <c r="O1142" s="138">
        <v>0</v>
      </c>
      <c r="P1142" s="132">
        <v>0</v>
      </c>
      <c r="Q1142" s="132">
        <v>0</v>
      </c>
      <c r="CX1142" s="126"/>
      <c r="CY1142" s="126"/>
      <c r="CZ1142" s="13"/>
      <c r="DA1142" s="13"/>
      <c r="DB1142" s="13"/>
      <c r="DC1142" s="13"/>
      <c r="DD1142" s="13"/>
    </row>
    <row r="1143" spans="1:108" ht="14.25" thickBot="1">
      <c r="A1143" s="127">
        <v>6431</v>
      </c>
      <c r="B1143" s="127" t="s">
        <v>3327</v>
      </c>
      <c r="C1143" s="127">
        <v>6431</v>
      </c>
      <c r="D1143" s="128" t="s">
        <v>3494</v>
      </c>
      <c r="E1143" s="128"/>
      <c r="F1143" s="129" t="s">
        <v>82</v>
      </c>
      <c r="G1143" s="133" t="s">
        <v>157</v>
      </c>
      <c r="H1143" s="134" t="s">
        <v>3999</v>
      </c>
      <c r="I1143" s="134" t="s">
        <v>1277</v>
      </c>
      <c r="J1143" s="132">
        <v>0</v>
      </c>
      <c r="K1143" s="132">
        <v>0</v>
      </c>
      <c r="L1143" s="132">
        <v>0</v>
      </c>
      <c r="M1143" s="138">
        <v>0</v>
      </c>
      <c r="N1143" s="138">
        <v>0</v>
      </c>
      <c r="O1143" s="138">
        <v>0</v>
      </c>
      <c r="P1143" s="132">
        <v>0</v>
      </c>
      <c r="Q1143" s="132">
        <v>0</v>
      </c>
      <c r="CX1143" s="126"/>
      <c r="CY1143" s="126"/>
      <c r="CZ1143" s="13"/>
      <c r="DA1143" s="13"/>
      <c r="DB1143" s="13"/>
      <c r="DC1143" s="13"/>
      <c r="DD1143" s="13"/>
    </row>
    <row r="1144" spans="1:108" ht="14.25" thickBot="1">
      <c r="A1144" s="127">
        <v>6432</v>
      </c>
      <c r="B1144" s="127" t="s">
        <v>2163</v>
      </c>
      <c r="C1144" s="127">
        <v>6432</v>
      </c>
      <c r="D1144" s="128" t="s">
        <v>3494</v>
      </c>
      <c r="E1144" s="128"/>
      <c r="F1144" s="129" t="s">
        <v>82</v>
      </c>
      <c r="G1144" s="133" t="s">
        <v>157</v>
      </c>
      <c r="H1144" s="134" t="s">
        <v>3999</v>
      </c>
      <c r="I1144" s="134" t="s">
        <v>1278</v>
      </c>
      <c r="J1144" s="132">
        <v>0</v>
      </c>
      <c r="K1144" s="132">
        <v>0</v>
      </c>
      <c r="L1144" s="132">
        <v>0</v>
      </c>
      <c r="M1144" s="138">
        <v>0</v>
      </c>
      <c r="N1144" s="138">
        <v>0</v>
      </c>
      <c r="O1144" s="138">
        <v>0</v>
      </c>
      <c r="P1144" s="132">
        <v>0</v>
      </c>
      <c r="Q1144" s="132">
        <v>0</v>
      </c>
      <c r="CX1144" s="126"/>
      <c r="CY1144" s="126"/>
      <c r="CZ1144" s="13"/>
      <c r="DA1144" s="13"/>
      <c r="DB1144" s="13"/>
      <c r="DC1144" s="13"/>
      <c r="DD1144" s="13"/>
    </row>
    <row r="1145" spans="1:108" ht="14.25" thickBot="1">
      <c r="A1145" s="127">
        <v>6491</v>
      </c>
      <c r="B1145" s="127" t="s">
        <v>3328</v>
      </c>
      <c r="C1145" s="127">
        <v>6491</v>
      </c>
      <c r="D1145" s="128" t="s">
        <v>4346</v>
      </c>
      <c r="E1145" s="128"/>
      <c r="F1145" s="129" t="s">
        <v>82</v>
      </c>
      <c r="G1145" s="133" t="s">
        <v>157</v>
      </c>
      <c r="H1145" s="134" t="s">
        <v>4000</v>
      </c>
      <c r="I1145" s="134" t="s">
        <v>1279</v>
      </c>
      <c r="J1145" s="132">
        <v>0</v>
      </c>
      <c r="K1145" s="132">
        <v>0</v>
      </c>
      <c r="L1145" s="132">
        <v>0</v>
      </c>
      <c r="M1145" s="138">
        <v>0</v>
      </c>
      <c r="N1145" s="138">
        <v>0</v>
      </c>
      <c r="O1145" s="138">
        <v>0</v>
      </c>
      <c r="P1145" s="132">
        <v>0</v>
      </c>
      <c r="Q1145" s="132">
        <v>0</v>
      </c>
      <c r="CX1145" s="126"/>
      <c r="CY1145" s="126"/>
      <c r="CZ1145" s="13"/>
      <c r="DA1145" s="13"/>
      <c r="DB1145" s="13"/>
      <c r="DC1145" s="13"/>
      <c r="DD1145" s="13"/>
    </row>
    <row r="1146" spans="1:108" ht="14.25" thickBot="1">
      <c r="A1146" s="127">
        <v>6492</v>
      </c>
      <c r="B1146" s="127" t="s">
        <v>2384</v>
      </c>
      <c r="C1146" s="127">
        <v>6492</v>
      </c>
      <c r="D1146" s="128" t="s">
        <v>4346</v>
      </c>
      <c r="E1146" s="128"/>
      <c r="F1146" s="129" t="s">
        <v>82</v>
      </c>
      <c r="G1146" s="130" t="s">
        <v>157</v>
      </c>
      <c r="H1146" s="131" t="s">
        <v>4000</v>
      </c>
      <c r="I1146" s="131" t="s">
        <v>1280</v>
      </c>
      <c r="J1146" s="132">
        <v>0</v>
      </c>
      <c r="K1146" s="132">
        <v>0</v>
      </c>
      <c r="L1146" s="132">
        <v>0</v>
      </c>
      <c r="M1146" s="138">
        <v>0</v>
      </c>
      <c r="N1146" s="138">
        <v>0</v>
      </c>
      <c r="O1146" s="138">
        <v>0</v>
      </c>
      <c r="P1146" s="132">
        <v>0</v>
      </c>
      <c r="Q1146" s="132">
        <v>0</v>
      </c>
      <c r="CX1146" s="126"/>
      <c r="CY1146" s="126"/>
      <c r="CZ1146" s="13"/>
      <c r="DA1146" s="13"/>
      <c r="DB1146" s="13"/>
      <c r="DC1146" s="13"/>
      <c r="DD1146" s="13"/>
    </row>
    <row r="1147" spans="1:108" ht="14.25" thickBot="1">
      <c r="A1147" s="127">
        <v>6493</v>
      </c>
      <c r="B1147" s="127" t="s">
        <v>2601</v>
      </c>
      <c r="C1147" s="127">
        <v>6493</v>
      </c>
      <c r="D1147" s="128" t="s">
        <v>4346</v>
      </c>
      <c r="E1147" s="128"/>
      <c r="F1147" s="129" t="s">
        <v>82</v>
      </c>
      <c r="G1147" s="133" t="s">
        <v>157</v>
      </c>
      <c r="H1147" s="134" t="s">
        <v>4000</v>
      </c>
      <c r="I1147" s="134" t="s">
        <v>1281</v>
      </c>
      <c r="J1147" s="132">
        <v>0</v>
      </c>
      <c r="K1147" s="132">
        <v>0</v>
      </c>
      <c r="L1147" s="132">
        <v>0</v>
      </c>
      <c r="M1147" s="138">
        <v>0</v>
      </c>
      <c r="N1147" s="138">
        <v>0</v>
      </c>
      <c r="O1147" s="138">
        <v>0</v>
      </c>
      <c r="P1147" s="132">
        <v>0</v>
      </c>
      <c r="Q1147" s="132">
        <v>0</v>
      </c>
      <c r="CX1147" s="126"/>
      <c r="CY1147" s="126"/>
      <c r="CZ1147" s="13"/>
      <c r="DA1147" s="13"/>
      <c r="DB1147" s="13"/>
      <c r="DC1147" s="13"/>
      <c r="DD1147" s="13"/>
    </row>
    <row r="1148" spans="1:108" ht="14.25" thickBot="1">
      <c r="A1148" s="127">
        <v>6499</v>
      </c>
      <c r="B1148" s="127" t="s">
        <v>2739</v>
      </c>
      <c r="C1148" s="127">
        <v>6499</v>
      </c>
      <c r="D1148" s="128" t="s">
        <v>4346</v>
      </c>
      <c r="E1148" s="128"/>
      <c r="F1148" s="129" t="s">
        <v>82</v>
      </c>
      <c r="G1148" s="133" t="s">
        <v>157</v>
      </c>
      <c r="H1148" s="134" t="s">
        <v>4000</v>
      </c>
      <c r="I1148" s="134" t="s">
        <v>1282</v>
      </c>
      <c r="J1148" s="132">
        <v>0</v>
      </c>
      <c r="K1148" s="132">
        <v>0</v>
      </c>
      <c r="L1148" s="132">
        <v>0</v>
      </c>
      <c r="M1148" s="138">
        <v>0</v>
      </c>
      <c r="N1148" s="138">
        <v>0</v>
      </c>
      <c r="O1148" s="138">
        <v>0</v>
      </c>
      <c r="P1148" s="132">
        <v>0</v>
      </c>
      <c r="Q1148" s="132">
        <v>0</v>
      </c>
      <c r="CX1148" s="126"/>
      <c r="CY1148" s="126"/>
      <c r="CZ1148" s="13"/>
      <c r="DA1148" s="13"/>
      <c r="DB1148" s="13"/>
      <c r="DC1148" s="13"/>
      <c r="DD1148" s="13"/>
    </row>
    <row r="1149" spans="1:108" ht="14.25" thickBot="1">
      <c r="A1149" s="127">
        <v>6500</v>
      </c>
      <c r="B1149" s="127" t="s">
        <v>4524</v>
      </c>
      <c r="C1149" s="127">
        <v>6500</v>
      </c>
      <c r="D1149" s="128" t="s">
        <v>4346</v>
      </c>
      <c r="E1149" s="128"/>
      <c r="F1149" s="129" t="s">
        <v>82</v>
      </c>
      <c r="G1149" s="133" t="s">
        <v>158</v>
      </c>
      <c r="H1149" s="134" t="s">
        <v>4001</v>
      </c>
      <c r="I1149" s="134" t="s">
        <v>1283</v>
      </c>
      <c r="J1149" s="132">
        <v>1</v>
      </c>
      <c r="K1149" s="132">
        <v>1</v>
      </c>
      <c r="L1149" s="132">
        <v>0</v>
      </c>
      <c r="M1149" s="138">
        <v>1</v>
      </c>
      <c r="N1149" s="138">
        <v>0</v>
      </c>
      <c r="O1149" s="138">
        <v>0</v>
      </c>
      <c r="P1149" s="132">
        <v>0</v>
      </c>
      <c r="Q1149" s="132">
        <v>0</v>
      </c>
      <c r="CX1149" s="126"/>
      <c r="CY1149" s="126"/>
      <c r="CZ1149" s="13"/>
      <c r="DA1149" s="13"/>
      <c r="DB1149" s="13"/>
      <c r="DC1149" s="13"/>
      <c r="DD1149" s="13"/>
    </row>
    <row r="1150" spans="1:108" ht="14.25" thickBot="1">
      <c r="A1150" s="127">
        <v>6509</v>
      </c>
      <c r="B1150" s="127" t="s">
        <v>4525</v>
      </c>
      <c r="C1150" s="127">
        <v>6509</v>
      </c>
      <c r="D1150" s="128" t="s">
        <v>4346</v>
      </c>
      <c r="E1150" s="128"/>
      <c r="F1150" s="129" t="s">
        <v>82</v>
      </c>
      <c r="G1150" s="133" t="s">
        <v>158</v>
      </c>
      <c r="H1150" s="134" t="s">
        <v>4001</v>
      </c>
      <c r="I1150" s="134" t="s">
        <v>1284</v>
      </c>
      <c r="J1150" s="132">
        <v>1</v>
      </c>
      <c r="K1150" s="132">
        <v>1</v>
      </c>
      <c r="L1150" s="132">
        <v>0</v>
      </c>
      <c r="M1150" s="138">
        <v>1</v>
      </c>
      <c r="N1150" s="138">
        <v>0</v>
      </c>
      <c r="O1150" s="138">
        <v>0</v>
      </c>
      <c r="P1150" s="132">
        <v>0</v>
      </c>
      <c r="Q1150" s="132">
        <v>0</v>
      </c>
      <c r="CX1150" s="126"/>
      <c r="CY1150" s="126"/>
      <c r="CZ1150" s="13"/>
      <c r="DA1150" s="13"/>
      <c r="DB1150" s="13"/>
      <c r="DC1150" s="13"/>
      <c r="DD1150" s="13"/>
    </row>
    <row r="1151" spans="1:108" ht="14.25" thickBot="1">
      <c r="A1151" s="127">
        <v>6511</v>
      </c>
      <c r="B1151" s="127" t="s">
        <v>4377</v>
      </c>
      <c r="C1151" s="127">
        <v>6511</v>
      </c>
      <c r="D1151" s="128" t="s">
        <v>4346</v>
      </c>
      <c r="E1151" s="128"/>
      <c r="F1151" s="129" t="s">
        <v>82</v>
      </c>
      <c r="G1151" s="133" t="s">
        <v>158</v>
      </c>
      <c r="H1151" s="134" t="s">
        <v>4002</v>
      </c>
      <c r="I1151" s="134" t="s">
        <v>1285</v>
      </c>
      <c r="J1151" s="132">
        <v>1</v>
      </c>
      <c r="K1151" s="132">
        <v>1</v>
      </c>
      <c r="L1151" s="132">
        <v>0</v>
      </c>
      <c r="M1151" s="138">
        <v>1</v>
      </c>
      <c r="N1151" s="138">
        <v>0</v>
      </c>
      <c r="O1151" s="138">
        <v>0</v>
      </c>
      <c r="P1151" s="132">
        <v>0</v>
      </c>
      <c r="Q1151" s="132">
        <v>0</v>
      </c>
      <c r="CX1151" s="126"/>
      <c r="CY1151" s="126"/>
      <c r="CZ1151" s="13"/>
      <c r="DA1151" s="13"/>
      <c r="DB1151" s="13"/>
      <c r="DC1151" s="13"/>
      <c r="DD1151" s="13"/>
    </row>
    <row r="1152" spans="1:108" ht="14.25" thickBot="1">
      <c r="A1152" s="127">
        <v>6512</v>
      </c>
      <c r="B1152" s="127" t="s">
        <v>2385</v>
      </c>
      <c r="C1152" s="127">
        <v>6512</v>
      </c>
      <c r="D1152" s="128" t="s">
        <v>4346</v>
      </c>
      <c r="E1152" s="128"/>
      <c r="F1152" s="129" t="s">
        <v>82</v>
      </c>
      <c r="G1152" s="133" t="s">
        <v>158</v>
      </c>
      <c r="H1152" s="134" t="s">
        <v>4002</v>
      </c>
      <c r="I1152" s="134" t="s">
        <v>1286</v>
      </c>
      <c r="J1152" s="132">
        <v>1</v>
      </c>
      <c r="K1152" s="132">
        <v>1</v>
      </c>
      <c r="L1152" s="132">
        <v>0</v>
      </c>
      <c r="M1152" s="138">
        <v>1</v>
      </c>
      <c r="N1152" s="138">
        <v>0</v>
      </c>
      <c r="O1152" s="138">
        <v>0</v>
      </c>
      <c r="P1152" s="132">
        <v>0</v>
      </c>
      <c r="Q1152" s="132">
        <v>0</v>
      </c>
      <c r="CX1152" s="126"/>
      <c r="CY1152" s="126"/>
      <c r="CZ1152" s="13"/>
      <c r="DA1152" s="13"/>
      <c r="DB1152" s="13"/>
      <c r="DC1152" s="13"/>
      <c r="DD1152" s="13"/>
    </row>
    <row r="1153" spans="1:108" ht="14.25" thickBot="1">
      <c r="A1153" s="127">
        <v>6513</v>
      </c>
      <c r="B1153" s="127" t="s">
        <v>2602</v>
      </c>
      <c r="C1153" s="127">
        <v>6513</v>
      </c>
      <c r="D1153" s="128" t="s">
        <v>4346</v>
      </c>
      <c r="E1153" s="128"/>
      <c r="F1153" s="129" t="s">
        <v>82</v>
      </c>
      <c r="G1153" s="133" t="s">
        <v>158</v>
      </c>
      <c r="H1153" s="134" t="s">
        <v>4002</v>
      </c>
      <c r="I1153" s="134" t="s">
        <v>1287</v>
      </c>
      <c r="J1153" s="132">
        <v>1</v>
      </c>
      <c r="K1153" s="132">
        <v>1</v>
      </c>
      <c r="L1153" s="132">
        <v>0</v>
      </c>
      <c r="M1153" s="138">
        <v>1</v>
      </c>
      <c r="N1153" s="138">
        <v>0</v>
      </c>
      <c r="O1153" s="138">
        <v>0</v>
      </c>
      <c r="P1153" s="132">
        <v>0</v>
      </c>
      <c r="Q1153" s="132">
        <v>0</v>
      </c>
      <c r="CX1153" s="126"/>
      <c r="CY1153" s="126"/>
      <c r="CZ1153" s="13"/>
      <c r="DA1153" s="13"/>
      <c r="DB1153" s="13"/>
      <c r="DC1153" s="13"/>
      <c r="DD1153" s="13"/>
    </row>
    <row r="1154" spans="1:108" ht="14.25" thickBot="1">
      <c r="A1154" s="127">
        <v>6514</v>
      </c>
      <c r="B1154" s="127" t="s">
        <v>2740</v>
      </c>
      <c r="C1154" s="127">
        <v>6514</v>
      </c>
      <c r="D1154" s="128" t="s">
        <v>4346</v>
      </c>
      <c r="E1154" s="128"/>
      <c r="F1154" s="129" t="s">
        <v>82</v>
      </c>
      <c r="G1154" s="133" t="s">
        <v>158</v>
      </c>
      <c r="H1154" s="134" t="s">
        <v>4002</v>
      </c>
      <c r="I1154" s="134" t="s">
        <v>1288</v>
      </c>
      <c r="J1154" s="132">
        <v>1</v>
      </c>
      <c r="K1154" s="132">
        <v>1</v>
      </c>
      <c r="L1154" s="132">
        <v>0</v>
      </c>
      <c r="M1154" s="138">
        <v>1</v>
      </c>
      <c r="N1154" s="138">
        <v>0</v>
      </c>
      <c r="O1154" s="138">
        <v>0</v>
      </c>
      <c r="P1154" s="132">
        <v>0</v>
      </c>
      <c r="Q1154" s="132">
        <v>0</v>
      </c>
      <c r="CX1154" s="126"/>
      <c r="CY1154" s="126"/>
      <c r="CZ1154" s="13"/>
      <c r="DA1154" s="13"/>
      <c r="DB1154" s="13"/>
      <c r="DC1154" s="13"/>
      <c r="DD1154" s="13"/>
    </row>
    <row r="1155" spans="1:108" ht="14.25" thickBot="1">
      <c r="A1155" s="127">
        <v>6521</v>
      </c>
      <c r="B1155" s="127" t="s">
        <v>3329</v>
      </c>
      <c r="C1155" s="127">
        <v>6521</v>
      </c>
      <c r="D1155" s="128" t="s">
        <v>4346</v>
      </c>
      <c r="E1155" s="128"/>
      <c r="F1155" s="129" t="s">
        <v>82</v>
      </c>
      <c r="G1155" s="133" t="s">
        <v>158</v>
      </c>
      <c r="H1155" s="134" t="s">
        <v>4003</v>
      </c>
      <c r="I1155" s="134" t="s">
        <v>1289</v>
      </c>
      <c r="J1155" s="132">
        <v>1</v>
      </c>
      <c r="K1155" s="132">
        <v>1</v>
      </c>
      <c r="L1155" s="132">
        <v>0</v>
      </c>
      <c r="M1155" s="138">
        <v>1</v>
      </c>
      <c r="N1155" s="138">
        <v>0</v>
      </c>
      <c r="O1155" s="138">
        <v>0</v>
      </c>
      <c r="P1155" s="132">
        <v>0</v>
      </c>
      <c r="Q1155" s="132">
        <v>0</v>
      </c>
      <c r="CX1155" s="126"/>
      <c r="CY1155" s="126"/>
      <c r="CZ1155" s="13"/>
      <c r="DA1155" s="13"/>
      <c r="DB1155" s="13"/>
      <c r="DC1155" s="13"/>
      <c r="DD1155" s="13"/>
    </row>
    <row r="1156" spans="1:108" ht="14.25" thickBot="1">
      <c r="A1156" s="127">
        <v>6522</v>
      </c>
      <c r="B1156" s="127" t="s">
        <v>2164</v>
      </c>
      <c r="C1156" s="127">
        <v>6522</v>
      </c>
      <c r="D1156" s="128" t="s">
        <v>4346</v>
      </c>
      <c r="E1156" s="128"/>
      <c r="F1156" s="129" t="s">
        <v>82</v>
      </c>
      <c r="G1156" s="133" t="s">
        <v>158</v>
      </c>
      <c r="H1156" s="134" t="s">
        <v>4003</v>
      </c>
      <c r="I1156" s="134" t="s">
        <v>1290</v>
      </c>
      <c r="J1156" s="132">
        <v>1</v>
      </c>
      <c r="K1156" s="132">
        <v>1</v>
      </c>
      <c r="L1156" s="132">
        <v>0</v>
      </c>
      <c r="M1156" s="138">
        <v>1</v>
      </c>
      <c r="N1156" s="138">
        <v>0</v>
      </c>
      <c r="O1156" s="138">
        <v>0</v>
      </c>
      <c r="P1156" s="132">
        <v>0</v>
      </c>
      <c r="Q1156" s="132">
        <v>0</v>
      </c>
      <c r="CX1156" s="126"/>
      <c r="CY1156" s="126"/>
      <c r="CZ1156" s="13"/>
      <c r="DA1156" s="13"/>
      <c r="DB1156" s="13"/>
      <c r="DC1156" s="13"/>
      <c r="DD1156" s="13"/>
    </row>
    <row r="1157" spans="1:108" ht="14.25" thickBot="1">
      <c r="A1157" s="127">
        <v>6529</v>
      </c>
      <c r="B1157" s="127" t="s">
        <v>4378</v>
      </c>
      <c r="C1157" s="127">
        <v>6529</v>
      </c>
      <c r="D1157" s="128" t="s">
        <v>4346</v>
      </c>
      <c r="E1157" s="128"/>
      <c r="F1157" s="129" t="s">
        <v>82</v>
      </c>
      <c r="G1157" s="133" t="s">
        <v>158</v>
      </c>
      <c r="H1157" s="134" t="s">
        <v>4003</v>
      </c>
      <c r="I1157" s="134" t="s">
        <v>1291</v>
      </c>
      <c r="J1157" s="132">
        <v>1</v>
      </c>
      <c r="K1157" s="132">
        <v>1</v>
      </c>
      <c r="L1157" s="132">
        <v>0</v>
      </c>
      <c r="M1157" s="138">
        <v>1</v>
      </c>
      <c r="N1157" s="138">
        <v>0</v>
      </c>
      <c r="O1157" s="138">
        <v>0</v>
      </c>
      <c r="P1157" s="132">
        <v>0</v>
      </c>
      <c r="Q1157" s="132">
        <v>0</v>
      </c>
      <c r="CX1157" s="126"/>
      <c r="CY1157" s="126"/>
      <c r="CZ1157" s="13"/>
      <c r="DA1157" s="13"/>
      <c r="DB1157" s="13"/>
      <c r="DC1157" s="13"/>
      <c r="DD1157" s="13"/>
    </row>
    <row r="1158" spans="1:108">
      <c r="A1158" s="127">
        <v>6600</v>
      </c>
      <c r="B1158" s="127" t="s">
        <v>4526</v>
      </c>
      <c r="C1158" s="127">
        <v>6600</v>
      </c>
      <c r="D1158" s="128" t="s">
        <v>4346</v>
      </c>
      <c r="E1158" s="128"/>
      <c r="F1158" s="137" t="s">
        <v>82</v>
      </c>
      <c r="G1158" s="133" t="s">
        <v>159</v>
      </c>
      <c r="H1158" s="134" t="s">
        <v>4004</v>
      </c>
      <c r="I1158" s="134" t="s">
        <v>1292</v>
      </c>
      <c r="J1158" s="132">
        <v>0</v>
      </c>
      <c r="K1158" s="132">
        <v>0</v>
      </c>
      <c r="L1158" s="132">
        <v>0</v>
      </c>
      <c r="M1158" s="138">
        <v>0</v>
      </c>
      <c r="N1158" s="138">
        <v>0</v>
      </c>
      <c r="O1158" s="138">
        <v>0</v>
      </c>
      <c r="P1158" s="132">
        <v>0</v>
      </c>
      <c r="Q1158" s="132">
        <v>0</v>
      </c>
      <c r="CX1158" s="126"/>
      <c r="CY1158" s="126"/>
      <c r="CZ1158" s="13"/>
      <c r="DA1158" s="13"/>
      <c r="DB1158" s="13"/>
      <c r="DC1158" s="13"/>
      <c r="DD1158" s="13"/>
    </row>
    <row r="1159" spans="1:108" ht="14.25" thickBot="1">
      <c r="A1159" s="127">
        <v>6609</v>
      </c>
      <c r="B1159" s="127" t="s">
        <v>4527</v>
      </c>
      <c r="C1159" s="127">
        <v>6609</v>
      </c>
      <c r="D1159" s="128" t="s">
        <v>4346</v>
      </c>
      <c r="E1159" s="128"/>
      <c r="F1159" s="129" t="s">
        <v>82</v>
      </c>
      <c r="G1159" s="135" t="s">
        <v>159</v>
      </c>
      <c r="H1159" s="136" t="s">
        <v>4004</v>
      </c>
      <c r="I1159" s="136" t="s">
        <v>1293</v>
      </c>
      <c r="J1159" s="132">
        <v>0</v>
      </c>
      <c r="K1159" s="132">
        <v>0</v>
      </c>
      <c r="L1159" s="132">
        <v>0</v>
      </c>
      <c r="M1159" s="138">
        <v>0</v>
      </c>
      <c r="N1159" s="138">
        <v>0</v>
      </c>
      <c r="O1159" s="138">
        <v>0</v>
      </c>
      <c r="P1159" s="132">
        <v>0</v>
      </c>
      <c r="Q1159" s="132">
        <v>0</v>
      </c>
      <c r="CX1159" s="126"/>
      <c r="CY1159" s="126"/>
      <c r="CZ1159" s="13"/>
      <c r="DA1159" s="13"/>
      <c r="DB1159" s="13"/>
      <c r="DC1159" s="13"/>
      <c r="DD1159" s="13"/>
    </row>
    <row r="1160" spans="1:108" ht="14.25" thickBot="1">
      <c r="A1160" s="127">
        <v>6611</v>
      </c>
      <c r="B1160" s="127" t="s">
        <v>3330</v>
      </c>
      <c r="C1160" s="127">
        <v>6611</v>
      </c>
      <c r="D1160" s="128" t="s">
        <v>4346</v>
      </c>
      <c r="E1160" s="128"/>
      <c r="F1160" s="129" t="s">
        <v>82</v>
      </c>
      <c r="G1160" s="130" t="s">
        <v>159</v>
      </c>
      <c r="H1160" s="131" t="s">
        <v>4005</v>
      </c>
      <c r="I1160" s="131" t="s">
        <v>1294</v>
      </c>
      <c r="J1160" s="132">
        <v>0</v>
      </c>
      <c r="K1160" s="132">
        <v>0</v>
      </c>
      <c r="L1160" s="132">
        <v>0</v>
      </c>
      <c r="M1160" s="138">
        <v>0</v>
      </c>
      <c r="N1160" s="138">
        <v>0</v>
      </c>
      <c r="O1160" s="138">
        <v>0</v>
      </c>
      <c r="P1160" s="132">
        <v>0</v>
      </c>
      <c r="Q1160" s="132">
        <v>0</v>
      </c>
      <c r="CX1160" s="126"/>
      <c r="CY1160" s="126"/>
      <c r="CZ1160" s="13"/>
      <c r="DA1160" s="13"/>
      <c r="DB1160" s="13"/>
      <c r="DC1160" s="13"/>
      <c r="DD1160" s="13"/>
    </row>
    <row r="1161" spans="1:108" ht="14.25" thickBot="1">
      <c r="A1161" s="127">
        <v>6612</v>
      </c>
      <c r="B1161" s="127" t="s">
        <v>2386</v>
      </c>
      <c r="C1161" s="127">
        <v>6612</v>
      </c>
      <c r="D1161" s="128" t="s">
        <v>4346</v>
      </c>
      <c r="E1161" s="128"/>
      <c r="F1161" s="129" t="s">
        <v>82</v>
      </c>
      <c r="G1161" s="133" t="s">
        <v>159</v>
      </c>
      <c r="H1161" s="134" t="s">
        <v>4005</v>
      </c>
      <c r="I1161" s="134" t="s">
        <v>1295</v>
      </c>
      <c r="J1161" s="132">
        <v>0</v>
      </c>
      <c r="K1161" s="132">
        <v>0</v>
      </c>
      <c r="L1161" s="132">
        <v>0</v>
      </c>
      <c r="M1161" s="138">
        <v>0</v>
      </c>
      <c r="N1161" s="138">
        <v>0</v>
      </c>
      <c r="O1161" s="138">
        <v>0</v>
      </c>
      <c r="P1161" s="132">
        <v>0</v>
      </c>
      <c r="Q1161" s="132">
        <v>0</v>
      </c>
      <c r="CX1161" s="126"/>
      <c r="CY1161" s="126"/>
      <c r="CZ1161" s="13"/>
      <c r="DA1161" s="13"/>
      <c r="DB1161" s="13"/>
      <c r="DC1161" s="13"/>
      <c r="DD1161" s="13"/>
    </row>
    <row r="1162" spans="1:108" ht="14.25" thickBot="1">
      <c r="A1162" s="127">
        <v>6613</v>
      </c>
      <c r="B1162" s="127" t="s">
        <v>2603</v>
      </c>
      <c r="C1162" s="127">
        <v>6613</v>
      </c>
      <c r="D1162" s="128" t="s">
        <v>4346</v>
      </c>
      <c r="E1162" s="128"/>
      <c r="F1162" s="129" t="s">
        <v>82</v>
      </c>
      <c r="G1162" s="133" t="s">
        <v>159</v>
      </c>
      <c r="H1162" s="134" t="s">
        <v>4005</v>
      </c>
      <c r="I1162" s="134" t="s">
        <v>1296</v>
      </c>
      <c r="J1162" s="132">
        <v>0</v>
      </c>
      <c r="K1162" s="132">
        <v>0</v>
      </c>
      <c r="L1162" s="132">
        <v>0</v>
      </c>
      <c r="M1162" s="138">
        <v>0</v>
      </c>
      <c r="N1162" s="138">
        <v>0</v>
      </c>
      <c r="O1162" s="138">
        <v>0</v>
      </c>
      <c r="P1162" s="132">
        <v>0</v>
      </c>
      <c r="Q1162" s="132">
        <v>0</v>
      </c>
      <c r="CX1162" s="126"/>
      <c r="CY1162" s="126"/>
      <c r="CZ1162" s="13"/>
      <c r="DA1162" s="13"/>
      <c r="DB1162" s="13"/>
      <c r="DC1162" s="13"/>
      <c r="DD1162" s="13"/>
    </row>
    <row r="1163" spans="1:108" ht="14.25" thickBot="1">
      <c r="A1163" s="127">
        <v>6614</v>
      </c>
      <c r="B1163" s="127" t="s">
        <v>2741</v>
      </c>
      <c r="C1163" s="127">
        <v>6614</v>
      </c>
      <c r="D1163" s="128" t="s">
        <v>4346</v>
      </c>
      <c r="E1163" s="128"/>
      <c r="F1163" s="129" t="s">
        <v>82</v>
      </c>
      <c r="G1163" s="133" t="s">
        <v>159</v>
      </c>
      <c r="H1163" s="134" t="s">
        <v>4005</v>
      </c>
      <c r="I1163" s="134" t="s">
        <v>1297</v>
      </c>
      <c r="J1163" s="132">
        <v>0</v>
      </c>
      <c r="K1163" s="132">
        <v>0</v>
      </c>
      <c r="L1163" s="132">
        <v>0</v>
      </c>
      <c r="M1163" s="138">
        <v>0</v>
      </c>
      <c r="N1163" s="138">
        <v>0</v>
      </c>
      <c r="O1163" s="138">
        <v>0</v>
      </c>
      <c r="P1163" s="132">
        <v>0</v>
      </c>
      <c r="Q1163" s="132">
        <v>0</v>
      </c>
      <c r="CX1163" s="126"/>
      <c r="CY1163" s="126"/>
      <c r="CZ1163" s="13"/>
      <c r="DA1163" s="13"/>
      <c r="DB1163" s="13"/>
      <c r="DC1163" s="13"/>
      <c r="DD1163" s="13"/>
    </row>
    <row r="1164" spans="1:108" ht="14.25" thickBot="1">
      <c r="A1164" s="127">
        <v>6615</v>
      </c>
      <c r="B1164" s="127" t="s">
        <v>2827</v>
      </c>
      <c r="C1164" s="127">
        <v>6615</v>
      </c>
      <c r="D1164" s="128" t="s">
        <v>4346</v>
      </c>
      <c r="E1164" s="128"/>
      <c r="F1164" s="129" t="s">
        <v>82</v>
      </c>
      <c r="G1164" s="133" t="s">
        <v>159</v>
      </c>
      <c r="H1164" s="134" t="s">
        <v>4005</v>
      </c>
      <c r="I1164" s="134" t="s">
        <v>1298</v>
      </c>
      <c r="J1164" s="132">
        <v>0</v>
      </c>
      <c r="K1164" s="132">
        <v>0</v>
      </c>
      <c r="L1164" s="132">
        <v>0</v>
      </c>
      <c r="M1164" s="138">
        <v>0</v>
      </c>
      <c r="N1164" s="138">
        <v>0</v>
      </c>
      <c r="O1164" s="138">
        <v>0</v>
      </c>
      <c r="P1164" s="132">
        <v>0</v>
      </c>
      <c r="Q1164" s="132">
        <v>0</v>
      </c>
      <c r="CX1164" s="126"/>
      <c r="CY1164" s="126"/>
      <c r="CZ1164" s="13"/>
      <c r="DA1164" s="13"/>
      <c r="DB1164" s="13"/>
      <c r="DC1164" s="13"/>
      <c r="DD1164" s="13"/>
    </row>
    <row r="1165" spans="1:108" ht="14.25" thickBot="1">
      <c r="A1165" s="127">
        <v>6616</v>
      </c>
      <c r="B1165" s="127" t="s">
        <v>2882</v>
      </c>
      <c r="C1165" s="127">
        <v>6616</v>
      </c>
      <c r="D1165" s="128" t="s">
        <v>4346</v>
      </c>
      <c r="E1165" s="128"/>
      <c r="F1165" s="129" t="s">
        <v>82</v>
      </c>
      <c r="G1165" s="133" t="s">
        <v>159</v>
      </c>
      <c r="H1165" s="134" t="s">
        <v>4005</v>
      </c>
      <c r="I1165" s="134" t="s">
        <v>1299</v>
      </c>
      <c r="J1165" s="132">
        <v>0</v>
      </c>
      <c r="K1165" s="132">
        <v>0</v>
      </c>
      <c r="L1165" s="132">
        <v>0</v>
      </c>
      <c r="M1165" s="138">
        <v>0</v>
      </c>
      <c r="N1165" s="138">
        <v>0</v>
      </c>
      <c r="O1165" s="138">
        <v>0</v>
      </c>
      <c r="P1165" s="132">
        <v>0</v>
      </c>
      <c r="Q1165" s="132">
        <v>0</v>
      </c>
      <c r="CX1165" s="126"/>
      <c r="CY1165" s="126"/>
      <c r="CZ1165" s="13"/>
      <c r="DA1165" s="13"/>
      <c r="DB1165" s="13"/>
      <c r="DC1165" s="13"/>
      <c r="DD1165" s="13"/>
    </row>
    <row r="1166" spans="1:108" ht="14.25" thickBot="1">
      <c r="A1166" s="127">
        <v>6617</v>
      </c>
      <c r="B1166" s="127" t="s">
        <v>2923</v>
      </c>
      <c r="C1166" s="127">
        <v>6617</v>
      </c>
      <c r="D1166" s="128" t="s">
        <v>4346</v>
      </c>
      <c r="E1166" s="128"/>
      <c r="F1166" s="129" t="s">
        <v>82</v>
      </c>
      <c r="G1166" s="133" t="s">
        <v>159</v>
      </c>
      <c r="H1166" s="134" t="s">
        <v>4005</v>
      </c>
      <c r="I1166" s="134" t="s">
        <v>1300</v>
      </c>
      <c r="J1166" s="132">
        <v>0</v>
      </c>
      <c r="K1166" s="132">
        <v>0</v>
      </c>
      <c r="L1166" s="132">
        <v>0</v>
      </c>
      <c r="M1166" s="138">
        <v>0</v>
      </c>
      <c r="N1166" s="138">
        <v>0</v>
      </c>
      <c r="O1166" s="138">
        <v>0</v>
      </c>
      <c r="P1166" s="132">
        <v>0</v>
      </c>
      <c r="Q1166" s="132">
        <v>0</v>
      </c>
      <c r="CX1166" s="126"/>
      <c r="CY1166" s="126"/>
      <c r="CZ1166" s="13"/>
      <c r="DA1166" s="13"/>
      <c r="DB1166" s="13"/>
      <c r="DC1166" s="13"/>
      <c r="DD1166" s="13"/>
    </row>
    <row r="1167" spans="1:108" ht="14.25" thickBot="1">
      <c r="A1167" s="127">
        <v>6618</v>
      </c>
      <c r="B1167" s="127" t="s">
        <v>2951</v>
      </c>
      <c r="C1167" s="127">
        <v>6618</v>
      </c>
      <c r="D1167" s="128" t="s">
        <v>4346</v>
      </c>
      <c r="E1167" s="128"/>
      <c r="F1167" s="129" t="s">
        <v>82</v>
      </c>
      <c r="G1167" s="133" t="s">
        <v>159</v>
      </c>
      <c r="H1167" s="134" t="s">
        <v>4005</v>
      </c>
      <c r="I1167" s="134" t="s">
        <v>1301</v>
      </c>
      <c r="J1167" s="132">
        <v>0</v>
      </c>
      <c r="K1167" s="132">
        <v>0</v>
      </c>
      <c r="L1167" s="132">
        <v>0</v>
      </c>
      <c r="M1167" s="138">
        <v>0</v>
      </c>
      <c r="N1167" s="138">
        <v>0</v>
      </c>
      <c r="O1167" s="138">
        <v>0</v>
      </c>
      <c r="P1167" s="132">
        <v>0</v>
      </c>
      <c r="Q1167" s="132">
        <v>0</v>
      </c>
      <c r="CX1167" s="126"/>
      <c r="CY1167" s="126"/>
      <c r="CZ1167" s="13"/>
      <c r="DA1167" s="13"/>
      <c r="DB1167" s="13"/>
      <c r="DC1167" s="13"/>
      <c r="DD1167" s="13"/>
    </row>
    <row r="1168" spans="1:108" ht="14.25" thickBot="1">
      <c r="A1168" s="127">
        <v>6619</v>
      </c>
      <c r="B1168" s="127" t="s">
        <v>4379</v>
      </c>
      <c r="C1168" s="127">
        <v>6619</v>
      </c>
      <c r="D1168" s="128" t="s">
        <v>4346</v>
      </c>
      <c r="E1168" s="128"/>
      <c r="F1168" s="129" t="s">
        <v>82</v>
      </c>
      <c r="G1168" s="133" t="s">
        <v>159</v>
      </c>
      <c r="H1168" s="134" t="s">
        <v>4005</v>
      </c>
      <c r="I1168" s="134" t="s">
        <v>1302</v>
      </c>
      <c r="J1168" s="132">
        <v>0</v>
      </c>
      <c r="K1168" s="132">
        <v>0</v>
      </c>
      <c r="L1168" s="132">
        <v>0</v>
      </c>
      <c r="M1168" s="138">
        <v>0</v>
      </c>
      <c r="N1168" s="138">
        <v>0</v>
      </c>
      <c r="O1168" s="138">
        <v>0</v>
      </c>
      <c r="P1168" s="132">
        <v>0</v>
      </c>
      <c r="Q1168" s="132">
        <v>0</v>
      </c>
      <c r="CX1168" s="126"/>
      <c r="CY1168" s="126"/>
      <c r="CZ1168" s="13"/>
      <c r="DA1168" s="13"/>
      <c r="DB1168" s="13"/>
      <c r="DC1168" s="13"/>
      <c r="DD1168" s="13"/>
    </row>
    <row r="1169" spans="1:108" ht="14.25" thickBot="1">
      <c r="A1169" s="127">
        <v>6621</v>
      </c>
      <c r="B1169" s="127" t="s">
        <v>3331</v>
      </c>
      <c r="C1169" s="127">
        <v>6621</v>
      </c>
      <c r="D1169" s="128" t="s">
        <v>4346</v>
      </c>
      <c r="E1169" s="128"/>
      <c r="F1169" s="129" t="s">
        <v>82</v>
      </c>
      <c r="G1169" s="133" t="s">
        <v>159</v>
      </c>
      <c r="H1169" s="134" t="s">
        <v>4006</v>
      </c>
      <c r="I1169" s="134" t="s">
        <v>1303</v>
      </c>
      <c r="J1169" s="132">
        <v>0</v>
      </c>
      <c r="K1169" s="132">
        <v>0</v>
      </c>
      <c r="L1169" s="132">
        <v>0</v>
      </c>
      <c r="M1169" s="138">
        <v>0</v>
      </c>
      <c r="N1169" s="138">
        <v>0</v>
      </c>
      <c r="O1169" s="138">
        <v>0</v>
      </c>
      <c r="P1169" s="132">
        <v>0</v>
      </c>
      <c r="Q1169" s="132">
        <v>0</v>
      </c>
      <c r="CX1169" s="126"/>
      <c r="CY1169" s="126"/>
      <c r="CZ1169" s="13"/>
      <c r="DA1169" s="13"/>
      <c r="DB1169" s="13"/>
      <c r="DC1169" s="13"/>
      <c r="DD1169" s="13"/>
    </row>
    <row r="1170" spans="1:108" ht="14.25" thickBot="1">
      <c r="A1170" s="127">
        <v>6622</v>
      </c>
      <c r="B1170" s="127" t="s">
        <v>2387</v>
      </c>
      <c r="C1170" s="127">
        <v>6622</v>
      </c>
      <c r="D1170" s="128" t="s">
        <v>4346</v>
      </c>
      <c r="E1170" s="128"/>
      <c r="F1170" s="129" t="s">
        <v>82</v>
      </c>
      <c r="G1170" s="133" t="s">
        <v>159</v>
      </c>
      <c r="H1170" s="134" t="s">
        <v>4006</v>
      </c>
      <c r="I1170" s="134" t="s">
        <v>1304</v>
      </c>
      <c r="J1170" s="132">
        <v>0</v>
      </c>
      <c r="K1170" s="132">
        <v>0</v>
      </c>
      <c r="L1170" s="132">
        <v>0</v>
      </c>
      <c r="M1170" s="138">
        <v>0</v>
      </c>
      <c r="N1170" s="138">
        <v>0</v>
      </c>
      <c r="O1170" s="138">
        <v>0</v>
      </c>
      <c r="P1170" s="132">
        <v>0</v>
      </c>
      <c r="Q1170" s="132">
        <v>0</v>
      </c>
      <c r="CX1170" s="126"/>
      <c r="CY1170" s="126"/>
      <c r="CZ1170" s="13"/>
      <c r="DA1170" s="13"/>
      <c r="DB1170" s="13"/>
      <c r="DC1170" s="13"/>
      <c r="DD1170" s="13"/>
    </row>
    <row r="1171" spans="1:108" ht="14.25" thickBot="1">
      <c r="A1171" s="127">
        <v>6631</v>
      </c>
      <c r="B1171" s="127" t="s">
        <v>3332</v>
      </c>
      <c r="C1171" s="127">
        <v>6631</v>
      </c>
      <c r="D1171" s="128" t="s">
        <v>4346</v>
      </c>
      <c r="E1171" s="128"/>
      <c r="F1171" s="129" t="s">
        <v>82</v>
      </c>
      <c r="G1171" s="133" t="s">
        <v>159</v>
      </c>
      <c r="H1171" s="134" t="s">
        <v>4007</v>
      </c>
      <c r="I1171" s="134" t="s">
        <v>1305</v>
      </c>
      <c r="J1171" s="132">
        <v>0</v>
      </c>
      <c r="K1171" s="132">
        <v>0</v>
      </c>
      <c r="L1171" s="132">
        <v>0</v>
      </c>
      <c r="M1171" s="138">
        <v>0</v>
      </c>
      <c r="N1171" s="138">
        <v>0</v>
      </c>
      <c r="O1171" s="138">
        <v>0</v>
      </c>
      <c r="P1171" s="132">
        <v>0</v>
      </c>
      <c r="Q1171" s="132">
        <v>0</v>
      </c>
      <c r="CX1171" s="126"/>
      <c r="CY1171" s="126"/>
      <c r="CZ1171" s="13"/>
      <c r="DA1171" s="13"/>
      <c r="DB1171" s="13"/>
      <c r="DC1171" s="13"/>
      <c r="DD1171" s="13"/>
    </row>
    <row r="1172" spans="1:108" ht="14.25" thickBot="1">
      <c r="A1172" s="127">
        <v>6632</v>
      </c>
      <c r="B1172" s="127" t="s">
        <v>2388</v>
      </c>
      <c r="C1172" s="127">
        <v>6632</v>
      </c>
      <c r="D1172" s="128" t="s">
        <v>4346</v>
      </c>
      <c r="E1172" s="128"/>
      <c r="F1172" s="129" t="s">
        <v>82</v>
      </c>
      <c r="G1172" s="133" t="s">
        <v>159</v>
      </c>
      <c r="H1172" s="134" t="s">
        <v>4007</v>
      </c>
      <c r="I1172" s="134" t="s">
        <v>1306</v>
      </c>
      <c r="J1172" s="132">
        <v>0</v>
      </c>
      <c r="K1172" s="132">
        <v>0</v>
      </c>
      <c r="L1172" s="132">
        <v>0</v>
      </c>
      <c r="M1172" s="138">
        <v>0</v>
      </c>
      <c r="N1172" s="138">
        <v>0</v>
      </c>
      <c r="O1172" s="138">
        <v>0</v>
      </c>
      <c r="P1172" s="132">
        <v>0</v>
      </c>
      <c r="Q1172" s="132">
        <v>0</v>
      </c>
      <c r="CX1172" s="126"/>
      <c r="CY1172" s="126"/>
      <c r="CZ1172" s="13"/>
      <c r="DA1172" s="13"/>
      <c r="DB1172" s="13"/>
      <c r="DC1172" s="13"/>
      <c r="DD1172" s="13"/>
    </row>
    <row r="1173" spans="1:108" ht="14.25" thickBot="1">
      <c r="A1173" s="127">
        <v>6639</v>
      </c>
      <c r="B1173" s="127" t="s">
        <v>2604</v>
      </c>
      <c r="C1173" s="127">
        <v>6639</v>
      </c>
      <c r="D1173" s="128" t="s">
        <v>4346</v>
      </c>
      <c r="E1173" s="128"/>
      <c r="F1173" s="129" t="s">
        <v>82</v>
      </c>
      <c r="G1173" s="133" t="s">
        <v>159</v>
      </c>
      <c r="H1173" s="134" t="s">
        <v>4007</v>
      </c>
      <c r="I1173" s="134" t="s">
        <v>1307</v>
      </c>
      <c r="J1173" s="132">
        <v>0</v>
      </c>
      <c r="K1173" s="132">
        <v>0</v>
      </c>
      <c r="L1173" s="132">
        <v>0</v>
      </c>
      <c r="M1173" s="138">
        <v>0</v>
      </c>
      <c r="N1173" s="138">
        <v>0</v>
      </c>
      <c r="O1173" s="138">
        <v>0</v>
      </c>
      <c r="P1173" s="132">
        <v>0</v>
      </c>
      <c r="Q1173" s="132">
        <v>0</v>
      </c>
      <c r="CX1173" s="126"/>
      <c r="CY1173" s="126"/>
      <c r="CZ1173" s="13"/>
      <c r="DA1173" s="13"/>
      <c r="DB1173" s="13"/>
      <c r="DC1173" s="13"/>
      <c r="DD1173" s="13"/>
    </row>
    <row r="1174" spans="1:108" ht="14.25" thickBot="1">
      <c r="A1174" s="127">
        <v>6700</v>
      </c>
      <c r="B1174" s="127" t="s">
        <v>4528</v>
      </c>
      <c r="C1174" s="127">
        <v>6700</v>
      </c>
      <c r="D1174" s="128" t="s">
        <v>4346</v>
      </c>
      <c r="E1174" s="128"/>
      <c r="F1174" s="129" t="s">
        <v>82</v>
      </c>
      <c r="G1174" s="133" t="s">
        <v>160</v>
      </c>
      <c r="H1174" s="134" t="s">
        <v>4008</v>
      </c>
      <c r="I1174" s="134" t="s">
        <v>1308</v>
      </c>
      <c r="J1174" s="132">
        <v>0</v>
      </c>
      <c r="K1174" s="132">
        <v>0</v>
      </c>
      <c r="L1174" s="132">
        <v>0</v>
      </c>
      <c r="M1174" s="138">
        <v>0</v>
      </c>
      <c r="N1174" s="138">
        <v>0</v>
      </c>
      <c r="O1174" s="138">
        <v>1</v>
      </c>
      <c r="P1174" s="132">
        <v>0</v>
      </c>
      <c r="Q1174" s="132">
        <v>1</v>
      </c>
      <c r="CX1174" s="126"/>
      <c r="CY1174" s="126"/>
      <c r="CZ1174" s="13"/>
      <c r="DA1174" s="13"/>
      <c r="DB1174" s="13"/>
      <c r="DC1174" s="13"/>
      <c r="DD1174" s="13"/>
    </row>
    <row r="1175" spans="1:108" ht="14.25" thickBot="1">
      <c r="A1175" s="127">
        <v>6709</v>
      </c>
      <c r="B1175" s="127" t="s">
        <v>4529</v>
      </c>
      <c r="C1175" s="127">
        <v>6709</v>
      </c>
      <c r="D1175" s="128" t="s">
        <v>4346</v>
      </c>
      <c r="E1175" s="128"/>
      <c r="F1175" s="129" t="s">
        <v>82</v>
      </c>
      <c r="G1175" s="130" t="s">
        <v>160</v>
      </c>
      <c r="H1175" s="131" t="s">
        <v>4008</v>
      </c>
      <c r="I1175" s="131" t="s">
        <v>1309</v>
      </c>
      <c r="J1175" s="132">
        <v>0</v>
      </c>
      <c r="K1175" s="132">
        <v>0</v>
      </c>
      <c r="L1175" s="132">
        <v>0</v>
      </c>
      <c r="M1175" s="138">
        <v>0</v>
      </c>
      <c r="N1175" s="138">
        <v>0</v>
      </c>
      <c r="O1175" s="138">
        <v>1</v>
      </c>
      <c r="P1175" s="132">
        <v>0</v>
      </c>
      <c r="Q1175" s="132">
        <v>1</v>
      </c>
      <c r="CX1175" s="126"/>
      <c r="CY1175" s="126"/>
      <c r="CZ1175" s="13"/>
      <c r="DA1175" s="13"/>
      <c r="DB1175" s="13"/>
      <c r="DC1175" s="13"/>
      <c r="DD1175" s="13"/>
    </row>
    <row r="1176" spans="1:108" ht="14.25" thickBot="1">
      <c r="A1176" s="127">
        <v>6711</v>
      </c>
      <c r="B1176" s="127" t="s">
        <v>4380</v>
      </c>
      <c r="C1176" s="127">
        <v>6711</v>
      </c>
      <c r="D1176" s="128" t="s">
        <v>4346</v>
      </c>
      <c r="E1176" s="128"/>
      <c r="F1176" s="129" t="s">
        <v>82</v>
      </c>
      <c r="G1176" s="133" t="s">
        <v>160</v>
      </c>
      <c r="H1176" s="134" t="s">
        <v>4009</v>
      </c>
      <c r="I1176" s="134" t="s">
        <v>1310</v>
      </c>
      <c r="J1176" s="132">
        <v>0</v>
      </c>
      <c r="K1176" s="132">
        <v>0</v>
      </c>
      <c r="L1176" s="132">
        <v>0</v>
      </c>
      <c r="M1176" s="138">
        <v>0</v>
      </c>
      <c r="N1176" s="138">
        <v>0</v>
      </c>
      <c r="O1176" s="138">
        <v>1</v>
      </c>
      <c r="P1176" s="132">
        <v>0</v>
      </c>
      <c r="Q1176" s="132">
        <v>1</v>
      </c>
      <c r="CX1176" s="126"/>
      <c r="CY1176" s="126"/>
      <c r="CZ1176" s="13"/>
      <c r="DA1176" s="13"/>
      <c r="DB1176" s="13"/>
      <c r="DC1176" s="13"/>
      <c r="DD1176" s="13"/>
    </row>
    <row r="1177" spans="1:108" ht="14.25" thickBot="1">
      <c r="A1177" s="127">
        <v>6712</v>
      </c>
      <c r="B1177" s="127" t="s">
        <v>2389</v>
      </c>
      <c r="C1177" s="127">
        <v>6712</v>
      </c>
      <c r="D1177" s="128" t="s">
        <v>4346</v>
      </c>
      <c r="E1177" s="128"/>
      <c r="F1177" s="129" t="s">
        <v>82</v>
      </c>
      <c r="G1177" s="133" t="s">
        <v>160</v>
      </c>
      <c r="H1177" s="134" t="s">
        <v>4009</v>
      </c>
      <c r="I1177" s="134" t="s">
        <v>1311</v>
      </c>
      <c r="J1177" s="132">
        <v>0</v>
      </c>
      <c r="K1177" s="132">
        <v>0</v>
      </c>
      <c r="L1177" s="132">
        <v>0</v>
      </c>
      <c r="M1177" s="138">
        <v>0</v>
      </c>
      <c r="N1177" s="138">
        <v>0</v>
      </c>
      <c r="O1177" s="138">
        <v>1</v>
      </c>
      <c r="P1177" s="132">
        <v>0</v>
      </c>
      <c r="Q1177" s="132">
        <v>1</v>
      </c>
      <c r="CX1177" s="126"/>
      <c r="CY1177" s="126"/>
      <c r="CZ1177" s="13"/>
      <c r="DA1177" s="13"/>
      <c r="DB1177" s="13"/>
      <c r="DC1177" s="13"/>
      <c r="DD1177" s="13"/>
    </row>
    <row r="1178" spans="1:108" ht="14.25" thickBot="1">
      <c r="A1178" s="127">
        <v>6713</v>
      </c>
      <c r="B1178" s="127" t="s">
        <v>2605</v>
      </c>
      <c r="C1178" s="127">
        <v>6713</v>
      </c>
      <c r="D1178" s="128" t="s">
        <v>4346</v>
      </c>
      <c r="E1178" s="128"/>
      <c r="F1178" s="129" t="s">
        <v>82</v>
      </c>
      <c r="G1178" s="133" t="s">
        <v>160</v>
      </c>
      <c r="H1178" s="134" t="s">
        <v>4009</v>
      </c>
      <c r="I1178" s="134" t="s">
        <v>1312</v>
      </c>
      <c r="J1178" s="132">
        <v>0</v>
      </c>
      <c r="K1178" s="132">
        <v>0</v>
      </c>
      <c r="L1178" s="132">
        <v>0</v>
      </c>
      <c r="M1178" s="138">
        <v>0</v>
      </c>
      <c r="N1178" s="138">
        <v>0</v>
      </c>
      <c r="O1178" s="138">
        <v>1</v>
      </c>
      <c r="P1178" s="132">
        <v>0</v>
      </c>
      <c r="Q1178" s="132">
        <v>1</v>
      </c>
      <c r="CX1178" s="126"/>
      <c r="CY1178" s="126"/>
      <c r="CZ1178" s="13"/>
      <c r="DA1178" s="13"/>
      <c r="DB1178" s="13"/>
      <c r="DC1178" s="13"/>
      <c r="DD1178" s="13"/>
    </row>
    <row r="1179" spans="1:108" ht="14.25" thickBot="1">
      <c r="A1179" s="127">
        <v>6719</v>
      </c>
      <c r="B1179" s="127" t="s">
        <v>2742</v>
      </c>
      <c r="C1179" s="127">
        <v>6719</v>
      </c>
      <c r="D1179" s="128" t="s">
        <v>4346</v>
      </c>
      <c r="E1179" s="128"/>
      <c r="F1179" s="129" t="s">
        <v>82</v>
      </c>
      <c r="G1179" s="133" t="s">
        <v>160</v>
      </c>
      <c r="H1179" s="134" t="s">
        <v>4009</v>
      </c>
      <c r="I1179" s="134" t="s">
        <v>1313</v>
      </c>
      <c r="J1179" s="132">
        <v>0</v>
      </c>
      <c r="K1179" s="132">
        <v>0</v>
      </c>
      <c r="L1179" s="132">
        <v>0</v>
      </c>
      <c r="M1179" s="138">
        <v>0</v>
      </c>
      <c r="N1179" s="138">
        <v>0</v>
      </c>
      <c r="O1179" s="138">
        <v>1</v>
      </c>
      <c r="P1179" s="132">
        <v>0</v>
      </c>
      <c r="Q1179" s="132">
        <v>1</v>
      </c>
      <c r="CX1179" s="126"/>
      <c r="CY1179" s="126"/>
      <c r="CZ1179" s="13"/>
      <c r="DA1179" s="13"/>
      <c r="DB1179" s="13"/>
      <c r="DC1179" s="13"/>
      <c r="DD1179" s="13"/>
    </row>
    <row r="1180" spans="1:108" ht="14.25" thickBot="1">
      <c r="A1180" s="127">
        <v>6721</v>
      </c>
      <c r="B1180" s="127" t="s">
        <v>3333</v>
      </c>
      <c r="C1180" s="127">
        <v>6721</v>
      </c>
      <c r="D1180" s="128" t="s">
        <v>4346</v>
      </c>
      <c r="E1180" s="128"/>
      <c r="F1180" s="129" t="s">
        <v>82</v>
      </c>
      <c r="G1180" s="133" t="s">
        <v>160</v>
      </c>
      <c r="H1180" s="134" t="s">
        <v>4010</v>
      </c>
      <c r="I1180" s="134" t="s">
        <v>1314</v>
      </c>
      <c r="J1180" s="132">
        <v>0</v>
      </c>
      <c r="K1180" s="132">
        <v>0</v>
      </c>
      <c r="L1180" s="132">
        <v>0</v>
      </c>
      <c r="M1180" s="138">
        <v>0</v>
      </c>
      <c r="N1180" s="138">
        <v>0</v>
      </c>
      <c r="O1180" s="138">
        <v>1</v>
      </c>
      <c r="P1180" s="132">
        <v>0</v>
      </c>
      <c r="Q1180" s="132">
        <v>1</v>
      </c>
      <c r="CX1180" s="126"/>
      <c r="CY1180" s="126"/>
      <c r="CZ1180" s="13"/>
      <c r="DA1180" s="13"/>
      <c r="DB1180" s="13"/>
      <c r="DC1180" s="13"/>
      <c r="DD1180" s="13"/>
    </row>
    <row r="1181" spans="1:108" ht="14.25" thickBot="1">
      <c r="A1181" s="127">
        <v>6722</v>
      </c>
      <c r="B1181" s="127" t="s">
        <v>2390</v>
      </c>
      <c r="C1181" s="127">
        <v>6722</v>
      </c>
      <c r="D1181" s="128" t="s">
        <v>4346</v>
      </c>
      <c r="E1181" s="128"/>
      <c r="F1181" s="129" t="s">
        <v>82</v>
      </c>
      <c r="G1181" s="133" t="s">
        <v>160</v>
      </c>
      <c r="H1181" s="134" t="s">
        <v>4010</v>
      </c>
      <c r="I1181" s="134" t="s">
        <v>1315</v>
      </c>
      <c r="J1181" s="132">
        <v>0</v>
      </c>
      <c r="K1181" s="132">
        <v>0</v>
      </c>
      <c r="L1181" s="132">
        <v>0</v>
      </c>
      <c r="M1181" s="138">
        <v>0</v>
      </c>
      <c r="N1181" s="138">
        <v>0</v>
      </c>
      <c r="O1181" s="138">
        <v>1</v>
      </c>
      <c r="P1181" s="132">
        <v>0</v>
      </c>
      <c r="Q1181" s="132">
        <v>1</v>
      </c>
      <c r="CX1181" s="126"/>
      <c r="CY1181" s="126"/>
      <c r="CZ1181" s="13"/>
      <c r="DA1181" s="13"/>
      <c r="DB1181" s="13"/>
      <c r="DC1181" s="13"/>
      <c r="DD1181" s="13"/>
    </row>
    <row r="1182" spans="1:108" ht="14.25" thickBot="1">
      <c r="A1182" s="127">
        <v>6729</v>
      </c>
      <c r="B1182" s="127" t="s">
        <v>2606</v>
      </c>
      <c r="C1182" s="127">
        <v>6729</v>
      </c>
      <c r="D1182" s="128" t="s">
        <v>4346</v>
      </c>
      <c r="E1182" s="128"/>
      <c r="F1182" s="129" t="s">
        <v>82</v>
      </c>
      <c r="G1182" s="133" t="s">
        <v>160</v>
      </c>
      <c r="H1182" s="134" t="s">
        <v>4010</v>
      </c>
      <c r="I1182" s="134" t="s">
        <v>1316</v>
      </c>
      <c r="J1182" s="132">
        <v>0</v>
      </c>
      <c r="K1182" s="132">
        <v>0</v>
      </c>
      <c r="L1182" s="132">
        <v>0</v>
      </c>
      <c r="M1182" s="138">
        <v>0</v>
      </c>
      <c r="N1182" s="138">
        <v>0</v>
      </c>
      <c r="O1182" s="138">
        <v>1</v>
      </c>
      <c r="P1182" s="132">
        <v>0</v>
      </c>
      <c r="Q1182" s="132">
        <v>1</v>
      </c>
      <c r="CX1182" s="126"/>
      <c r="CY1182" s="126"/>
      <c r="CZ1182" s="13"/>
      <c r="DA1182" s="13"/>
      <c r="DB1182" s="13"/>
      <c r="DC1182" s="13"/>
      <c r="DD1182" s="13"/>
    </row>
    <row r="1183" spans="1:108" ht="14.25" thickBot="1">
      <c r="A1183" s="127">
        <v>6731</v>
      </c>
      <c r="B1183" s="127" t="s">
        <v>3334</v>
      </c>
      <c r="C1183" s="127">
        <v>6731</v>
      </c>
      <c r="D1183" s="128" t="s">
        <v>4346</v>
      </c>
      <c r="E1183" s="128"/>
      <c r="F1183" s="129" t="s">
        <v>82</v>
      </c>
      <c r="G1183" s="133" t="s">
        <v>160</v>
      </c>
      <c r="H1183" s="134" t="s">
        <v>4011</v>
      </c>
      <c r="I1183" s="134" t="s">
        <v>1317</v>
      </c>
      <c r="J1183" s="132">
        <v>0</v>
      </c>
      <c r="K1183" s="132">
        <v>0</v>
      </c>
      <c r="L1183" s="132">
        <v>0</v>
      </c>
      <c r="M1183" s="138">
        <v>0</v>
      </c>
      <c r="N1183" s="138">
        <v>0</v>
      </c>
      <c r="O1183" s="138">
        <v>1</v>
      </c>
      <c r="P1183" s="132">
        <v>0</v>
      </c>
      <c r="Q1183" s="132">
        <v>1</v>
      </c>
      <c r="CX1183" s="126"/>
      <c r="CY1183" s="126"/>
      <c r="CZ1183" s="13"/>
      <c r="DA1183" s="13"/>
      <c r="DB1183" s="13"/>
      <c r="DC1183" s="13"/>
      <c r="DD1183" s="13"/>
    </row>
    <row r="1184" spans="1:108" ht="14.25" thickBot="1">
      <c r="A1184" s="127">
        <v>6732</v>
      </c>
      <c r="B1184" s="127" t="s">
        <v>2391</v>
      </c>
      <c r="C1184" s="127">
        <v>6732</v>
      </c>
      <c r="D1184" s="128" t="s">
        <v>4346</v>
      </c>
      <c r="E1184" s="128"/>
      <c r="F1184" s="129" t="s">
        <v>82</v>
      </c>
      <c r="G1184" s="133" t="s">
        <v>160</v>
      </c>
      <c r="H1184" s="134" t="s">
        <v>4011</v>
      </c>
      <c r="I1184" s="134" t="s">
        <v>1318</v>
      </c>
      <c r="J1184" s="132">
        <v>0</v>
      </c>
      <c r="K1184" s="132">
        <v>0</v>
      </c>
      <c r="L1184" s="132">
        <v>0</v>
      </c>
      <c r="M1184" s="138">
        <v>0</v>
      </c>
      <c r="N1184" s="138">
        <v>0</v>
      </c>
      <c r="O1184" s="138">
        <v>1</v>
      </c>
      <c r="P1184" s="132">
        <v>0</v>
      </c>
      <c r="Q1184" s="132">
        <v>1</v>
      </c>
      <c r="CX1184" s="126"/>
      <c r="CY1184" s="126"/>
      <c r="CZ1184" s="13"/>
      <c r="DA1184" s="13"/>
      <c r="DB1184" s="13"/>
      <c r="DC1184" s="13"/>
      <c r="DD1184" s="13"/>
    </row>
    <row r="1185" spans="1:108" ht="14.25" thickBot="1">
      <c r="A1185" s="127">
        <v>6733</v>
      </c>
      <c r="B1185" s="127" t="s">
        <v>2165</v>
      </c>
      <c r="C1185" s="127">
        <v>6733</v>
      </c>
      <c r="D1185" s="128" t="s">
        <v>4346</v>
      </c>
      <c r="E1185" s="128"/>
      <c r="F1185" s="129" t="s">
        <v>82</v>
      </c>
      <c r="G1185" s="133" t="s">
        <v>160</v>
      </c>
      <c r="H1185" s="134" t="s">
        <v>4011</v>
      </c>
      <c r="I1185" s="134" t="s">
        <v>1319</v>
      </c>
      <c r="J1185" s="132">
        <v>0</v>
      </c>
      <c r="K1185" s="132">
        <v>0</v>
      </c>
      <c r="L1185" s="132">
        <v>0</v>
      </c>
      <c r="M1185" s="138">
        <v>0</v>
      </c>
      <c r="N1185" s="138">
        <v>0</v>
      </c>
      <c r="O1185" s="138">
        <v>1</v>
      </c>
      <c r="P1185" s="132">
        <v>0</v>
      </c>
      <c r="Q1185" s="132">
        <v>1</v>
      </c>
      <c r="CX1185" s="126"/>
      <c r="CY1185" s="126"/>
      <c r="CZ1185" s="13"/>
      <c r="DA1185" s="13"/>
      <c r="DB1185" s="13"/>
      <c r="DC1185" s="13"/>
      <c r="DD1185" s="13"/>
    </row>
    <row r="1186" spans="1:108" ht="14.25" thickBot="1">
      <c r="A1186" s="127">
        <v>6741</v>
      </c>
      <c r="B1186" s="127" t="s">
        <v>3335</v>
      </c>
      <c r="C1186" s="127">
        <v>6741</v>
      </c>
      <c r="D1186" s="128" t="s">
        <v>4346</v>
      </c>
      <c r="E1186" s="128"/>
      <c r="F1186" s="129" t="s">
        <v>82</v>
      </c>
      <c r="G1186" s="133" t="s">
        <v>160</v>
      </c>
      <c r="H1186" s="134" t="s">
        <v>4012</v>
      </c>
      <c r="I1186" s="134" t="s">
        <v>1320</v>
      </c>
      <c r="J1186" s="132">
        <v>0</v>
      </c>
      <c r="K1186" s="132">
        <v>0</v>
      </c>
      <c r="L1186" s="132">
        <v>0</v>
      </c>
      <c r="M1186" s="138">
        <v>0</v>
      </c>
      <c r="N1186" s="138">
        <v>0</v>
      </c>
      <c r="O1186" s="138">
        <v>1</v>
      </c>
      <c r="P1186" s="132">
        <v>0</v>
      </c>
      <c r="Q1186" s="132">
        <v>1</v>
      </c>
      <c r="CX1186" s="126"/>
      <c r="CY1186" s="126"/>
      <c r="CZ1186" s="13"/>
      <c r="DA1186" s="13"/>
      <c r="DB1186" s="13"/>
      <c r="DC1186" s="13"/>
      <c r="DD1186" s="13"/>
    </row>
    <row r="1187" spans="1:108" ht="14.25" thickBot="1">
      <c r="A1187" s="127">
        <v>6742</v>
      </c>
      <c r="B1187" s="127" t="s">
        <v>2392</v>
      </c>
      <c r="C1187" s="127">
        <v>6742</v>
      </c>
      <c r="D1187" s="128" t="s">
        <v>4346</v>
      </c>
      <c r="E1187" s="128"/>
      <c r="F1187" s="129" t="s">
        <v>82</v>
      </c>
      <c r="G1187" s="133" t="s">
        <v>160</v>
      </c>
      <c r="H1187" s="134" t="s">
        <v>4012</v>
      </c>
      <c r="I1187" s="134" t="s">
        <v>1321</v>
      </c>
      <c r="J1187" s="132">
        <v>0</v>
      </c>
      <c r="K1187" s="132">
        <v>0</v>
      </c>
      <c r="L1187" s="132">
        <v>0</v>
      </c>
      <c r="M1187" s="138">
        <v>0</v>
      </c>
      <c r="N1187" s="138">
        <v>0</v>
      </c>
      <c r="O1187" s="138">
        <v>1</v>
      </c>
      <c r="P1187" s="132">
        <v>0</v>
      </c>
      <c r="Q1187" s="132">
        <v>1</v>
      </c>
      <c r="CX1187" s="126"/>
      <c r="CY1187" s="126"/>
      <c r="CZ1187" s="13"/>
      <c r="DA1187" s="13"/>
      <c r="DB1187" s="13"/>
      <c r="DC1187" s="13"/>
      <c r="DD1187" s="13"/>
    </row>
    <row r="1188" spans="1:108" ht="14.25" thickBot="1">
      <c r="A1188" s="127">
        <v>6743</v>
      </c>
      <c r="B1188" s="127" t="s">
        <v>2607</v>
      </c>
      <c r="C1188" s="127">
        <v>6743</v>
      </c>
      <c r="D1188" s="128" t="s">
        <v>4346</v>
      </c>
      <c r="E1188" s="128"/>
      <c r="F1188" s="129" t="s">
        <v>82</v>
      </c>
      <c r="G1188" s="133" t="s">
        <v>160</v>
      </c>
      <c r="H1188" s="134" t="s">
        <v>4012</v>
      </c>
      <c r="I1188" s="134" t="s">
        <v>1322</v>
      </c>
      <c r="J1188" s="132">
        <v>0</v>
      </c>
      <c r="K1188" s="132">
        <v>0</v>
      </c>
      <c r="L1188" s="132">
        <v>0</v>
      </c>
      <c r="M1188" s="138">
        <v>0</v>
      </c>
      <c r="N1188" s="138">
        <v>0</v>
      </c>
      <c r="O1188" s="138">
        <v>1</v>
      </c>
      <c r="P1188" s="132">
        <v>0</v>
      </c>
      <c r="Q1188" s="132">
        <v>1</v>
      </c>
      <c r="CX1188" s="126"/>
      <c r="CY1188" s="126"/>
      <c r="CZ1188" s="13"/>
      <c r="DA1188" s="13"/>
      <c r="DB1188" s="13"/>
      <c r="DC1188" s="13"/>
      <c r="DD1188" s="13"/>
    </row>
    <row r="1189" spans="1:108" ht="14.25" thickBot="1">
      <c r="A1189" s="127">
        <v>6751</v>
      </c>
      <c r="B1189" s="127" t="s">
        <v>3336</v>
      </c>
      <c r="C1189" s="127">
        <v>6751</v>
      </c>
      <c r="D1189" s="128" t="s">
        <v>4346</v>
      </c>
      <c r="E1189" s="128"/>
      <c r="F1189" s="129" t="s">
        <v>82</v>
      </c>
      <c r="G1189" s="133" t="s">
        <v>160</v>
      </c>
      <c r="H1189" s="134" t="s">
        <v>4013</v>
      </c>
      <c r="I1189" s="134" t="s">
        <v>1323</v>
      </c>
      <c r="J1189" s="132">
        <v>0</v>
      </c>
      <c r="K1189" s="132">
        <v>0</v>
      </c>
      <c r="L1189" s="132">
        <v>0</v>
      </c>
      <c r="M1189" s="138">
        <v>0</v>
      </c>
      <c r="N1189" s="138">
        <v>0</v>
      </c>
      <c r="O1189" s="138">
        <v>1</v>
      </c>
      <c r="P1189" s="132">
        <v>0</v>
      </c>
      <c r="Q1189" s="132">
        <v>1</v>
      </c>
      <c r="CX1189" s="126"/>
      <c r="CY1189" s="126"/>
      <c r="CZ1189" s="13"/>
      <c r="DA1189" s="13"/>
      <c r="DB1189" s="13"/>
      <c r="DC1189" s="13"/>
      <c r="DD1189" s="13"/>
    </row>
    <row r="1190" spans="1:108" ht="14.25" thickBot="1">
      <c r="A1190" s="127">
        <v>6752</v>
      </c>
      <c r="B1190" s="127" t="s">
        <v>2393</v>
      </c>
      <c r="C1190" s="127">
        <v>6752</v>
      </c>
      <c r="D1190" s="128" t="s">
        <v>4346</v>
      </c>
      <c r="E1190" s="128"/>
      <c r="F1190" s="129" t="s">
        <v>82</v>
      </c>
      <c r="G1190" s="133" t="s">
        <v>160</v>
      </c>
      <c r="H1190" s="134" t="s">
        <v>4013</v>
      </c>
      <c r="I1190" s="134" t="s">
        <v>1324</v>
      </c>
      <c r="J1190" s="132">
        <v>0</v>
      </c>
      <c r="K1190" s="132">
        <v>0</v>
      </c>
      <c r="L1190" s="132">
        <v>0</v>
      </c>
      <c r="M1190" s="138">
        <v>0</v>
      </c>
      <c r="N1190" s="138">
        <v>0</v>
      </c>
      <c r="O1190" s="138">
        <v>1</v>
      </c>
      <c r="P1190" s="132">
        <v>0</v>
      </c>
      <c r="Q1190" s="132">
        <v>1</v>
      </c>
      <c r="CX1190" s="126"/>
      <c r="CY1190" s="126"/>
      <c r="CZ1190" s="13"/>
      <c r="DA1190" s="13"/>
      <c r="DB1190" s="13"/>
      <c r="DC1190" s="13"/>
      <c r="DD1190" s="13"/>
    </row>
    <row r="1191" spans="1:108" ht="14.25" thickBot="1">
      <c r="A1191" s="127">
        <v>6759</v>
      </c>
      <c r="B1191" s="127" t="s">
        <v>2608</v>
      </c>
      <c r="C1191" s="127">
        <v>6759</v>
      </c>
      <c r="D1191" s="128" t="s">
        <v>4346</v>
      </c>
      <c r="E1191" s="128"/>
      <c r="F1191" s="129" t="s">
        <v>82</v>
      </c>
      <c r="G1191" s="130" t="s">
        <v>160</v>
      </c>
      <c r="H1191" s="131" t="s">
        <v>4013</v>
      </c>
      <c r="I1191" s="131" t="s">
        <v>1325</v>
      </c>
      <c r="J1191" s="132">
        <v>0</v>
      </c>
      <c r="K1191" s="132">
        <v>0</v>
      </c>
      <c r="L1191" s="132">
        <v>0</v>
      </c>
      <c r="M1191" s="138">
        <v>0</v>
      </c>
      <c r="N1191" s="138">
        <v>0</v>
      </c>
      <c r="O1191" s="138">
        <v>1</v>
      </c>
      <c r="P1191" s="132">
        <v>0</v>
      </c>
      <c r="Q1191" s="132">
        <v>1</v>
      </c>
      <c r="CX1191" s="126"/>
      <c r="CY1191" s="126"/>
      <c r="CZ1191" s="13"/>
      <c r="DA1191" s="13"/>
      <c r="DB1191" s="13"/>
      <c r="DC1191" s="13"/>
      <c r="DD1191" s="13"/>
    </row>
    <row r="1192" spans="1:108" ht="14.25" thickBot="1">
      <c r="A1192" s="127">
        <v>6800</v>
      </c>
      <c r="B1192" s="127" t="s">
        <v>4530</v>
      </c>
      <c r="C1192" s="127">
        <v>6800</v>
      </c>
      <c r="D1192" s="128" t="s">
        <v>4346</v>
      </c>
      <c r="E1192" s="128"/>
      <c r="F1192" s="129" t="s">
        <v>83</v>
      </c>
      <c r="G1192" s="133" t="s">
        <v>161</v>
      </c>
      <c r="H1192" s="134" t="s">
        <v>4014</v>
      </c>
      <c r="I1192" s="134" t="s">
        <v>1326</v>
      </c>
      <c r="J1192" s="132">
        <v>0</v>
      </c>
      <c r="K1192" s="132">
        <v>0</v>
      </c>
      <c r="L1192" s="132">
        <v>0</v>
      </c>
      <c r="M1192" s="138">
        <v>0</v>
      </c>
      <c r="N1192" s="138">
        <v>0</v>
      </c>
      <c r="O1192" s="138">
        <v>0</v>
      </c>
      <c r="P1192" s="132">
        <v>0</v>
      </c>
      <c r="Q1192" s="132">
        <v>1</v>
      </c>
      <c r="CX1192" s="126"/>
      <c r="CY1192" s="126"/>
      <c r="CZ1192" s="13"/>
      <c r="DA1192" s="13"/>
      <c r="DB1192" s="13"/>
      <c r="DC1192" s="13"/>
      <c r="DD1192" s="13"/>
    </row>
    <row r="1193" spans="1:108" ht="14.25" thickBot="1">
      <c r="A1193" s="127">
        <v>6809</v>
      </c>
      <c r="B1193" s="127" t="s">
        <v>4531</v>
      </c>
      <c r="C1193" s="127">
        <v>6809</v>
      </c>
      <c r="D1193" s="128" t="s">
        <v>4346</v>
      </c>
      <c r="E1193" s="128"/>
      <c r="F1193" s="129" t="s">
        <v>83</v>
      </c>
      <c r="G1193" s="133" t="s">
        <v>161</v>
      </c>
      <c r="H1193" s="134" t="s">
        <v>4014</v>
      </c>
      <c r="I1193" s="134" t="s">
        <v>1327</v>
      </c>
      <c r="J1193" s="132">
        <v>0</v>
      </c>
      <c r="K1193" s="132">
        <v>0</v>
      </c>
      <c r="L1193" s="132">
        <v>0</v>
      </c>
      <c r="M1193" s="138">
        <v>0</v>
      </c>
      <c r="N1193" s="138">
        <v>0</v>
      </c>
      <c r="O1193" s="138">
        <v>0</v>
      </c>
      <c r="P1193" s="132">
        <v>0</v>
      </c>
      <c r="Q1193" s="132">
        <v>1</v>
      </c>
      <c r="CX1193" s="126"/>
      <c r="CY1193" s="126"/>
      <c r="CZ1193" s="13"/>
      <c r="DA1193" s="13"/>
      <c r="DB1193" s="13"/>
      <c r="DC1193" s="13"/>
      <c r="DD1193" s="13"/>
    </row>
    <row r="1194" spans="1:108" ht="14.25" thickBot="1">
      <c r="A1194" s="127">
        <v>6811</v>
      </c>
      <c r="B1194" s="127" t="s">
        <v>3337</v>
      </c>
      <c r="C1194" s="127">
        <v>6811</v>
      </c>
      <c r="D1194" s="128" t="s">
        <v>4346</v>
      </c>
      <c r="E1194" s="128"/>
      <c r="F1194" s="129" t="s">
        <v>83</v>
      </c>
      <c r="G1194" s="133" t="s">
        <v>161</v>
      </c>
      <c r="H1194" s="134" t="s">
        <v>4015</v>
      </c>
      <c r="I1194" s="134" t="s">
        <v>1328</v>
      </c>
      <c r="J1194" s="132">
        <v>0</v>
      </c>
      <c r="K1194" s="132">
        <v>0</v>
      </c>
      <c r="L1194" s="132">
        <v>0</v>
      </c>
      <c r="M1194" s="138">
        <v>0</v>
      </c>
      <c r="N1194" s="138">
        <v>0</v>
      </c>
      <c r="O1194" s="138">
        <v>0</v>
      </c>
      <c r="P1194" s="132">
        <v>0</v>
      </c>
      <c r="Q1194" s="132">
        <v>1</v>
      </c>
      <c r="CX1194" s="126"/>
      <c r="CY1194" s="126"/>
      <c r="CZ1194" s="13"/>
      <c r="DA1194" s="13"/>
      <c r="DB1194" s="13"/>
      <c r="DC1194" s="13"/>
      <c r="DD1194" s="13"/>
    </row>
    <row r="1195" spans="1:108" ht="14.25" thickBot="1">
      <c r="A1195" s="127">
        <v>6812</v>
      </c>
      <c r="B1195" s="127" t="s">
        <v>2166</v>
      </c>
      <c r="C1195" s="127">
        <v>6812</v>
      </c>
      <c r="D1195" s="128" t="s">
        <v>4346</v>
      </c>
      <c r="E1195" s="128"/>
      <c r="F1195" s="129" t="s">
        <v>83</v>
      </c>
      <c r="G1195" s="133" t="s">
        <v>161</v>
      </c>
      <c r="H1195" s="134" t="s">
        <v>4015</v>
      </c>
      <c r="I1195" s="134" t="s">
        <v>1329</v>
      </c>
      <c r="J1195" s="132">
        <v>0</v>
      </c>
      <c r="K1195" s="132">
        <v>0</v>
      </c>
      <c r="L1195" s="132">
        <v>0</v>
      </c>
      <c r="M1195" s="138">
        <v>0</v>
      </c>
      <c r="N1195" s="138">
        <v>0</v>
      </c>
      <c r="O1195" s="138">
        <v>0</v>
      </c>
      <c r="P1195" s="132">
        <v>0</v>
      </c>
      <c r="Q1195" s="132">
        <v>1</v>
      </c>
      <c r="CX1195" s="126"/>
      <c r="CY1195" s="126"/>
      <c r="CZ1195" s="13"/>
      <c r="DA1195" s="13"/>
      <c r="DB1195" s="13"/>
      <c r="DC1195" s="13"/>
      <c r="DD1195" s="13"/>
    </row>
    <row r="1196" spans="1:108" ht="14.25" thickBot="1">
      <c r="A1196" s="127">
        <v>6821</v>
      </c>
      <c r="B1196" s="127" t="s">
        <v>1879</v>
      </c>
      <c r="C1196" s="127">
        <v>6821</v>
      </c>
      <c r="D1196" s="128" t="s">
        <v>4346</v>
      </c>
      <c r="E1196" s="128"/>
      <c r="F1196" s="129" t="s">
        <v>83</v>
      </c>
      <c r="G1196" s="133" t="s">
        <v>161</v>
      </c>
      <c r="H1196" s="134" t="s">
        <v>4016</v>
      </c>
      <c r="I1196" s="134" t="s">
        <v>1330</v>
      </c>
      <c r="J1196" s="132">
        <v>0</v>
      </c>
      <c r="K1196" s="132">
        <v>0</v>
      </c>
      <c r="L1196" s="132">
        <v>0</v>
      </c>
      <c r="M1196" s="138">
        <v>0</v>
      </c>
      <c r="N1196" s="138">
        <v>0</v>
      </c>
      <c r="O1196" s="138">
        <v>0</v>
      </c>
      <c r="P1196" s="132">
        <v>0</v>
      </c>
      <c r="Q1196" s="132">
        <v>1</v>
      </c>
      <c r="CX1196" s="126"/>
      <c r="CY1196" s="126"/>
      <c r="CZ1196" s="13"/>
      <c r="DA1196" s="13"/>
      <c r="DB1196" s="13"/>
      <c r="DC1196" s="13"/>
      <c r="DD1196" s="13"/>
    </row>
    <row r="1197" spans="1:108" ht="14.25" thickBot="1">
      <c r="A1197" s="127">
        <v>6900</v>
      </c>
      <c r="B1197" s="127" t="s">
        <v>4532</v>
      </c>
      <c r="C1197" s="127">
        <v>6900</v>
      </c>
      <c r="D1197" s="128" t="s">
        <v>4346</v>
      </c>
      <c r="E1197" s="128"/>
      <c r="F1197" s="129" t="s">
        <v>83</v>
      </c>
      <c r="G1197" s="133" t="s">
        <v>162</v>
      </c>
      <c r="H1197" s="134" t="s">
        <v>4017</v>
      </c>
      <c r="I1197" s="134" t="s">
        <v>1331</v>
      </c>
      <c r="J1197" s="132">
        <v>1</v>
      </c>
      <c r="K1197" s="132">
        <v>0</v>
      </c>
      <c r="L1197" s="132">
        <v>0</v>
      </c>
      <c r="M1197" s="138">
        <v>0</v>
      </c>
      <c r="N1197" s="138">
        <v>0</v>
      </c>
      <c r="O1197" s="138">
        <v>1</v>
      </c>
      <c r="P1197" s="132">
        <v>0</v>
      </c>
      <c r="Q1197" s="132">
        <v>1</v>
      </c>
      <c r="CX1197" s="126"/>
      <c r="CY1197" s="126"/>
      <c r="CZ1197" s="13"/>
      <c r="DA1197" s="13"/>
      <c r="DB1197" s="13"/>
      <c r="DC1197" s="13"/>
      <c r="DD1197" s="13"/>
    </row>
    <row r="1198" spans="1:108" ht="14.25" thickBot="1">
      <c r="A1198" s="127">
        <v>6909</v>
      </c>
      <c r="B1198" s="127" t="s">
        <v>4533</v>
      </c>
      <c r="C1198" s="127">
        <v>6909</v>
      </c>
      <c r="D1198" s="128" t="s">
        <v>4346</v>
      </c>
      <c r="E1198" s="128"/>
      <c r="F1198" s="129" t="s">
        <v>83</v>
      </c>
      <c r="G1198" s="133" t="s">
        <v>162</v>
      </c>
      <c r="H1198" s="134" t="s">
        <v>4017</v>
      </c>
      <c r="I1198" s="134" t="s">
        <v>1332</v>
      </c>
      <c r="J1198" s="132">
        <v>1</v>
      </c>
      <c r="K1198" s="132">
        <v>0</v>
      </c>
      <c r="L1198" s="132">
        <v>0</v>
      </c>
      <c r="M1198" s="138">
        <v>0</v>
      </c>
      <c r="N1198" s="138">
        <v>0</v>
      </c>
      <c r="O1198" s="138">
        <v>1</v>
      </c>
      <c r="P1198" s="132">
        <v>0</v>
      </c>
      <c r="Q1198" s="132">
        <v>1</v>
      </c>
      <c r="CX1198" s="126"/>
      <c r="CY1198" s="126"/>
      <c r="CZ1198" s="13"/>
      <c r="DA1198" s="13"/>
      <c r="DB1198" s="13"/>
      <c r="DC1198" s="13"/>
      <c r="DD1198" s="13"/>
    </row>
    <row r="1199" spans="1:108" ht="14.25" thickBot="1">
      <c r="A1199" s="127">
        <v>6911</v>
      </c>
      <c r="B1199" s="127" t="s">
        <v>3338</v>
      </c>
      <c r="C1199" s="127">
        <v>6911</v>
      </c>
      <c r="D1199" s="128" t="s">
        <v>4346</v>
      </c>
      <c r="E1199" s="128"/>
      <c r="F1199" s="129" t="s">
        <v>83</v>
      </c>
      <c r="G1199" s="133" t="s">
        <v>162</v>
      </c>
      <c r="H1199" s="134" t="s">
        <v>4018</v>
      </c>
      <c r="I1199" s="134" t="s">
        <v>1333</v>
      </c>
      <c r="J1199" s="132">
        <v>1</v>
      </c>
      <c r="K1199" s="132">
        <v>0</v>
      </c>
      <c r="L1199" s="132">
        <v>0</v>
      </c>
      <c r="M1199" s="138">
        <v>0</v>
      </c>
      <c r="N1199" s="138">
        <v>0</v>
      </c>
      <c r="O1199" s="138">
        <v>1</v>
      </c>
      <c r="P1199" s="132">
        <v>0</v>
      </c>
      <c r="Q1199" s="132">
        <v>1</v>
      </c>
      <c r="CX1199" s="126"/>
      <c r="CY1199" s="126"/>
      <c r="CZ1199" s="13"/>
      <c r="DA1199" s="13"/>
      <c r="DB1199" s="13"/>
      <c r="DC1199" s="13"/>
      <c r="DD1199" s="13"/>
    </row>
    <row r="1200" spans="1:108" ht="14.25" thickBot="1">
      <c r="A1200" s="127">
        <v>6912</v>
      </c>
      <c r="B1200" s="127" t="s">
        <v>2394</v>
      </c>
      <c r="C1200" s="127">
        <v>6912</v>
      </c>
      <c r="D1200" s="128" t="s">
        <v>4346</v>
      </c>
      <c r="E1200" s="128"/>
      <c r="F1200" s="129" t="s">
        <v>83</v>
      </c>
      <c r="G1200" s="133" t="s">
        <v>162</v>
      </c>
      <c r="H1200" s="134" t="s">
        <v>4018</v>
      </c>
      <c r="I1200" s="134" t="s">
        <v>1334</v>
      </c>
      <c r="J1200" s="132">
        <v>1</v>
      </c>
      <c r="K1200" s="132">
        <v>0</v>
      </c>
      <c r="L1200" s="132">
        <v>0</v>
      </c>
      <c r="M1200" s="138">
        <v>0</v>
      </c>
      <c r="N1200" s="138">
        <v>0</v>
      </c>
      <c r="O1200" s="138">
        <v>1</v>
      </c>
      <c r="P1200" s="132">
        <v>0</v>
      </c>
      <c r="Q1200" s="132">
        <v>1</v>
      </c>
      <c r="CX1200" s="126"/>
      <c r="CY1200" s="126"/>
      <c r="CZ1200" s="13"/>
      <c r="DA1200" s="13"/>
      <c r="DB1200" s="13"/>
      <c r="DC1200" s="13"/>
      <c r="DD1200" s="13"/>
    </row>
    <row r="1201" spans="1:108" ht="14.25" thickBot="1">
      <c r="A1201" s="127">
        <v>6919</v>
      </c>
      <c r="B1201" s="127" t="s">
        <v>2609</v>
      </c>
      <c r="C1201" s="127">
        <v>6919</v>
      </c>
      <c r="D1201" s="128" t="s">
        <v>4346</v>
      </c>
      <c r="E1201" s="128"/>
      <c r="F1201" s="129" t="s">
        <v>83</v>
      </c>
      <c r="G1201" s="133" t="s">
        <v>162</v>
      </c>
      <c r="H1201" s="134" t="s">
        <v>4018</v>
      </c>
      <c r="I1201" s="134" t="s">
        <v>1335</v>
      </c>
      <c r="J1201" s="132">
        <v>1</v>
      </c>
      <c r="K1201" s="132">
        <v>0</v>
      </c>
      <c r="L1201" s="132">
        <v>0</v>
      </c>
      <c r="M1201" s="138">
        <v>0</v>
      </c>
      <c r="N1201" s="138">
        <v>0</v>
      </c>
      <c r="O1201" s="138">
        <v>1</v>
      </c>
      <c r="P1201" s="132">
        <v>0</v>
      </c>
      <c r="Q1201" s="132">
        <v>1</v>
      </c>
      <c r="CX1201" s="126"/>
      <c r="CY1201" s="126"/>
      <c r="CZ1201" s="13"/>
      <c r="DA1201" s="13"/>
      <c r="DB1201" s="13"/>
      <c r="DC1201" s="13"/>
      <c r="DD1201" s="13"/>
    </row>
    <row r="1202" spans="1:108" ht="14.25" thickBot="1">
      <c r="A1202" s="127">
        <v>6921</v>
      </c>
      <c r="B1202" s="127" t="s">
        <v>3339</v>
      </c>
      <c r="C1202" s="127">
        <v>6921</v>
      </c>
      <c r="D1202" s="128" t="s">
        <v>4346</v>
      </c>
      <c r="E1202" s="128"/>
      <c r="F1202" s="129" t="s">
        <v>83</v>
      </c>
      <c r="G1202" s="133" t="s">
        <v>162</v>
      </c>
      <c r="H1202" s="134" t="s">
        <v>4019</v>
      </c>
      <c r="I1202" s="134" t="s">
        <v>1336</v>
      </c>
      <c r="J1202" s="132">
        <v>1</v>
      </c>
      <c r="K1202" s="132">
        <v>0</v>
      </c>
      <c r="L1202" s="132">
        <v>0</v>
      </c>
      <c r="M1202" s="138">
        <v>0</v>
      </c>
      <c r="N1202" s="138">
        <v>0</v>
      </c>
      <c r="O1202" s="138">
        <v>1</v>
      </c>
      <c r="P1202" s="132">
        <v>0</v>
      </c>
      <c r="Q1202" s="132">
        <v>1</v>
      </c>
      <c r="CX1202" s="126"/>
      <c r="CY1202" s="126"/>
      <c r="CZ1202" s="13"/>
      <c r="DA1202" s="13"/>
      <c r="DB1202" s="13"/>
      <c r="DC1202" s="13"/>
      <c r="DD1202" s="13"/>
    </row>
    <row r="1203" spans="1:108" ht="14.25" thickBot="1">
      <c r="A1203" s="127">
        <v>6922</v>
      </c>
      <c r="B1203" s="127" t="s">
        <v>2167</v>
      </c>
      <c r="C1203" s="127">
        <v>6922</v>
      </c>
      <c r="D1203" s="128" t="s">
        <v>4346</v>
      </c>
      <c r="E1203" s="128"/>
      <c r="F1203" s="129" t="s">
        <v>83</v>
      </c>
      <c r="G1203" s="133" t="s">
        <v>162</v>
      </c>
      <c r="H1203" s="134" t="s">
        <v>4019</v>
      </c>
      <c r="I1203" s="134" t="s">
        <v>1337</v>
      </c>
      <c r="J1203" s="132">
        <v>1</v>
      </c>
      <c r="K1203" s="132">
        <v>0</v>
      </c>
      <c r="L1203" s="132">
        <v>0</v>
      </c>
      <c r="M1203" s="138">
        <v>0</v>
      </c>
      <c r="N1203" s="138">
        <v>0</v>
      </c>
      <c r="O1203" s="138">
        <v>1</v>
      </c>
      <c r="P1203" s="132">
        <v>0</v>
      </c>
      <c r="Q1203" s="132">
        <v>1</v>
      </c>
      <c r="CX1203" s="126"/>
      <c r="CY1203" s="126"/>
      <c r="CZ1203" s="13"/>
      <c r="DA1203" s="13"/>
      <c r="DB1203" s="13"/>
      <c r="DC1203" s="13"/>
      <c r="DD1203" s="13"/>
    </row>
    <row r="1204" spans="1:108" ht="14.25" thickBot="1">
      <c r="A1204" s="127">
        <v>6931</v>
      </c>
      <c r="B1204" s="127" t="s">
        <v>1939</v>
      </c>
      <c r="C1204" s="127">
        <v>6931</v>
      </c>
      <c r="D1204" s="128" t="s">
        <v>4346</v>
      </c>
      <c r="E1204" s="128"/>
      <c r="F1204" s="129" t="s">
        <v>83</v>
      </c>
      <c r="G1204" s="133" t="s">
        <v>162</v>
      </c>
      <c r="H1204" s="134" t="s">
        <v>4020</v>
      </c>
      <c r="I1204" s="134" t="s">
        <v>1338</v>
      </c>
      <c r="J1204" s="132">
        <v>1</v>
      </c>
      <c r="K1204" s="132">
        <v>0</v>
      </c>
      <c r="L1204" s="132">
        <v>0</v>
      </c>
      <c r="M1204" s="138">
        <v>0</v>
      </c>
      <c r="N1204" s="138">
        <v>0</v>
      </c>
      <c r="O1204" s="138">
        <v>1</v>
      </c>
      <c r="P1204" s="132">
        <v>0</v>
      </c>
      <c r="Q1204" s="132">
        <v>1</v>
      </c>
      <c r="CX1204" s="126"/>
      <c r="CY1204" s="126"/>
      <c r="CZ1204" s="13"/>
      <c r="DA1204" s="13"/>
      <c r="DB1204" s="13"/>
      <c r="DC1204" s="13"/>
      <c r="DD1204" s="13"/>
    </row>
    <row r="1205" spans="1:108" ht="14.25" thickBot="1">
      <c r="A1205" s="127">
        <v>6941</v>
      </c>
      <c r="B1205" s="127" t="s">
        <v>1997</v>
      </c>
      <c r="C1205" s="127">
        <v>6941</v>
      </c>
      <c r="D1205" s="128" t="s">
        <v>4346</v>
      </c>
      <c r="E1205" s="128"/>
      <c r="F1205" s="129" t="s">
        <v>83</v>
      </c>
      <c r="G1205" s="133" t="s">
        <v>162</v>
      </c>
      <c r="H1205" s="134" t="s">
        <v>4021</v>
      </c>
      <c r="I1205" s="134" t="s">
        <v>1339</v>
      </c>
      <c r="J1205" s="132">
        <v>1</v>
      </c>
      <c r="K1205" s="132">
        <v>0</v>
      </c>
      <c r="L1205" s="132">
        <v>0</v>
      </c>
      <c r="M1205" s="138">
        <v>0</v>
      </c>
      <c r="N1205" s="138">
        <v>0</v>
      </c>
      <c r="O1205" s="138">
        <v>1</v>
      </c>
      <c r="P1205" s="132">
        <v>0</v>
      </c>
      <c r="Q1205" s="132">
        <v>1</v>
      </c>
      <c r="CX1205" s="126"/>
      <c r="CY1205" s="126"/>
      <c r="CZ1205" s="13"/>
      <c r="DA1205" s="13"/>
      <c r="DB1205" s="13"/>
      <c r="DC1205" s="13"/>
      <c r="DD1205" s="13"/>
    </row>
    <row r="1206" spans="1:108" ht="14.25" thickBot="1">
      <c r="A1206" s="127">
        <v>7000</v>
      </c>
      <c r="B1206" s="127" t="s">
        <v>4534</v>
      </c>
      <c r="C1206" s="127">
        <v>7000</v>
      </c>
      <c r="D1206" s="128" t="s">
        <v>3494</v>
      </c>
      <c r="E1206" s="128"/>
      <c r="F1206" s="129" t="s">
        <v>83</v>
      </c>
      <c r="G1206" s="133" t="s">
        <v>163</v>
      </c>
      <c r="H1206" s="134" t="s">
        <v>4022</v>
      </c>
      <c r="I1206" s="134" t="s">
        <v>1340</v>
      </c>
      <c r="J1206" s="132">
        <v>0</v>
      </c>
      <c r="K1206" s="132">
        <v>0</v>
      </c>
      <c r="L1206" s="132">
        <v>0</v>
      </c>
      <c r="M1206" s="138">
        <v>1</v>
      </c>
      <c r="N1206" s="138">
        <v>1</v>
      </c>
      <c r="O1206" s="138">
        <v>0</v>
      </c>
      <c r="P1206" s="132">
        <v>0</v>
      </c>
      <c r="Q1206" s="132">
        <v>1</v>
      </c>
      <c r="CX1206" s="126"/>
      <c r="CY1206" s="126"/>
      <c r="CZ1206" s="13"/>
      <c r="DA1206" s="13"/>
      <c r="DB1206" s="13"/>
      <c r="DC1206" s="13"/>
      <c r="DD1206" s="13"/>
    </row>
    <row r="1207" spans="1:108" ht="14.25" thickBot="1">
      <c r="A1207" s="127">
        <v>7009</v>
      </c>
      <c r="B1207" s="127" t="s">
        <v>4535</v>
      </c>
      <c r="C1207" s="127">
        <v>7009</v>
      </c>
      <c r="D1207" s="128" t="s">
        <v>3494</v>
      </c>
      <c r="E1207" s="128"/>
      <c r="F1207" s="129" t="s">
        <v>83</v>
      </c>
      <c r="G1207" s="130" t="s">
        <v>163</v>
      </c>
      <c r="H1207" s="131" t="s">
        <v>4022</v>
      </c>
      <c r="I1207" s="131" t="s">
        <v>1341</v>
      </c>
      <c r="J1207" s="132">
        <v>0</v>
      </c>
      <c r="K1207" s="132">
        <v>0</v>
      </c>
      <c r="L1207" s="132">
        <v>0</v>
      </c>
      <c r="M1207" s="138">
        <v>1</v>
      </c>
      <c r="N1207" s="138">
        <v>1</v>
      </c>
      <c r="O1207" s="138">
        <v>0</v>
      </c>
      <c r="P1207" s="132">
        <v>0</v>
      </c>
      <c r="Q1207" s="132">
        <v>1</v>
      </c>
      <c r="CX1207" s="126"/>
      <c r="CY1207" s="126"/>
      <c r="CZ1207" s="13"/>
      <c r="DA1207" s="13"/>
      <c r="DB1207" s="13"/>
      <c r="DC1207" s="13"/>
      <c r="DD1207" s="13"/>
    </row>
    <row r="1208" spans="1:108" ht="14.25" thickBot="1">
      <c r="A1208" s="127">
        <v>7011</v>
      </c>
      <c r="B1208" s="127" t="s">
        <v>3340</v>
      </c>
      <c r="C1208" s="127">
        <v>7011</v>
      </c>
      <c r="D1208" s="128" t="s">
        <v>3494</v>
      </c>
      <c r="E1208" s="128"/>
      <c r="F1208" s="129" t="s">
        <v>83</v>
      </c>
      <c r="G1208" s="133" t="s">
        <v>163</v>
      </c>
      <c r="H1208" s="134" t="s">
        <v>4023</v>
      </c>
      <c r="I1208" s="134" t="s">
        <v>1342</v>
      </c>
      <c r="J1208" s="132">
        <v>0</v>
      </c>
      <c r="K1208" s="132">
        <v>0</v>
      </c>
      <c r="L1208" s="132">
        <v>0</v>
      </c>
      <c r="M1208" s="138">
        <v>1</v>
      </c>
      <c r="N1208" s="138">
        <v>1</v>
      </c>
      <c r="O1208" s="138">
        <v>0</v>
      </c>
      <c r="P1208" s="132">
        <v>0</v>
      </c>
      <c r="Q1208" s="132">
        <v>1</v>
      </c>
      <c r="CX1208" s="126"/>
      <c r="CY1208" s="126"/>
      <c r="CZ1208" s="13"/>
      <c r="DA1208" s="13"/>
      <c r="DB1208" s="13"/>
      <c r="DC1208" s="13"/>
      <c r="DD1208" s="13"/>
    </row>
    <row r="1209" spans="1:108" ht="14.25" thickBot="1">
      <c r="A1209" s="127">
        <v>7019</v>
      </c>
      <c r="B1209" s="127" t="s">
        <v>2395</v>
      </c>
      <c r="C1209" s="127">
        <v>7019</v>
      </c>
      <c r="D1209" s="128" t="s">
        <v>3494</v>
      </c>
      <c r="E1209" s="128"/>
      <c r="F1209" s="129" t="s">
        <v>83</v>
      </c>
      <c r="G1209" s="133" t="s">
        <v>163</v>
      </c>
      <c r="H1209" s="134" t="s">
        <v>4023</v>
      </c>
      <c r="I1209" s="134" t="s">
        <v>1343</v>
      </c>
      <c r="J1209" s="132">
        <v>0</v>
      </c>
      <c r="K1209" s="132">
        <v>0</v>
      </c>
      <c r="L1209" s="132">
        <v>0</v>
      </c>
      <c r="M1209" s="138">
        <v>1</v>
      </c>
      <c r="N1209" s="138">
        <v>1</v>
      </c>
      <c r="O1209" s="138">
        <v>0</v>
      </c>
      <c r="P1209" s="132">
        <v>0</v>
      </c>
      <c r="Q1209" s="132">
        <v>1</v>
      </c>
      <c r="CX1209" s="126"/>
      <c r="CY1209" s="126"/>
      <c r="CZ1209" s="13"/>
      <c r="DA1209" s="13"/>
      <c r="DB1209" s="13"/>
      <c r="DC1209" s="13"/>
      <c r="DD1209" s="13"/>
    </row>
    <row r="1210" spans="1:108" ht="14.25" thickBot="1">
      <c r="A1210" s="127">
        <v>7021</v>
      </c>
      <c r="B1210" s="127" t="s">
        <v>3341</v>
      </c>
      <c r="C1210" s="127">
        <v>7021</v>
      </c>
      <c r="D1210" s="128" t="s">
        <v>3494</v>
      </c>
      <c r="E1210" s="128"/>
      <c r="F1210" s="129" t="s">
        <v>83</v>
      </c>
      <c r="G1210" s="133" t="s">
        <v>163</v>
      </c>
      <c r="H1210" s="134" t="s">
        <v>4024</v>
      </c>
      <c r="I1210" s="134" t="s">
        <v>1344</v>
      </c>
      <c r="J1210" s="132">
        <v>0</v>
      </c>
      <c r="K1210" s="132">
        <v>0</v>
      </c>
      <c r="L1210" s="132">
        <v>0</v>
      </c>
      <c r="M1210" s="138">
        <v>1</v>
      </c>
      <c r="N1210" s="138">
        <v>1</v>
      </c>
      <c r="O1210" s="138">
        <v>0</v>
      </c>
      <c r="P1210" s="132">
        <v>0</v>
      </c>
      <c r="Q1210" s="132">
        <v>1</v>
      </c>
      <c r="CX1210" s="126"/>
      <c r="CY1210" s="126"/>
      <c r="CZ1210" s="13"/>
      <c r="DA1210" s="13"/>
      <c r="DB1210" s="13"/>
      <c r="DC1210" s="13"/>
      <c r="DD1210" s="13"/>
    </row>
    <row r="1211" spans="1:108" ht="14.25" thickBot="1">
      <c r="A1211" s="127">
        <v>7022</v>
      </c>
      <c r="B1211" s="127" t="s">
        <v>2396</v>
      </c>
      <c r="C1211" s="127">
        <v>7022</v>
      </c>
      <c r="D1211" s="128" t="s">
        <v>3494</v>
      </c>
      <c r="E1211" s="128"/>
      <c r="F1211" s="129" t="s">
        <v>83</v>
      </c>
      <c r="G1211" s="133" t="s">
        <v>163</v>
      </c>
      <c r="H1211" s="134" t="s">
        <v>4024</v>
      </c>
      <c r="I1211" s="134" t="s">
        <v>1345</v>
      </c>
      <c r="J1211" s="132">
        <v>0</v>
      </c>
      <c r="K1211" s="132">
        <v>0</v>
      </c>
      <c r="L1211" s="132">
        <v>0</v>
      </c>
      <c r="M1211" s="138">
        <v>1</v>
      </c>
      <c r="N1211" s="138">
        <v>1</v>
      </c>
      <c r="O1211" s="138">
        <v>0</v>
      </c>
      <c r="P1211" s="132">
        <v>0</v>
      </c>
      <c r="Q1211" s="132">
        <v>1</v>
      </c>
      <c r="CX1211" s="126"/>
      <c r="CY1211" s="126"/>
      <c r="CZ1211" s="13"/>
      <c r="DA1211" s="13"/>
      <c r="DB1211" s="13"/>
      <c r="DC1211" s="13"/>
      <c r="DD1211" s="13"/>
    </row>
    <row r="1212" spans="1:108" ht="14.25" thickBot="1">
      <c r="A1212" s="127">
        <v>7031</v>
      </c>
      <c r="B1212" s="127" t="s">
        <v>3342</v>
      </c>
      <c r="C1212" s="127">
        <v>7031</v>
      </c>
      <c r="D1212" s="128" t="s">
        <v>3494</v>
      </c>
      <c r="E1212" s="128"/>
      <c r="F1212" s="129" t="s">
        <v>83</v>
      </c>
      <c r="G1212" s="133" t="s">
        <v>163</v>
      </c>
      <c r="H1212" s="134" t="s">
        <v>4025</v>
      </c>
      <c r="I1212" s="134" t="s">
        <v>1346</v>
      </c>
      <c r="J1212" s="132">
        <v>0</v>
      </c>
      <c r="K1212" s="132">
        <v>0</v>
      </c>
      <c r="L1212" s="132">
        <v>0</v>
      </c>
      <c r="M1212" s="138">
        <v>1</v>
      </c>
      <c r="N1212" s="138">
        <v>1</v>
      </c>
      <c r="O1212" s="138">
        <v>0</v>
      </c>
      <c r="P1212" s="132">
        <v>0</v>
      </c>
      <c r="Q1212" s="132">
        <v>1</v>
      </c>
      <c r="CX1212" s="126"/>
      <c r="CY1212" s="126"/>
      <c r="CZ1212" s="13"/>
      <c r="DA1212" s="13"/>
      <c r="DB1212" s="13"/>
      <c r="DC1212" s="13"/>
      <c r="DD1212" s="13"/>
    </row>
    <row r="1213" spans="1:108" ht="14.25" thickBot="1">
      <c r="A1213" s="127">
        <v>7032</v>
      </c>
      <c r="B1213" s="127" t="s">
        <v>2397</v>
      </c>
      <c r="C1213" s="127">
        <v>7032</v>
      </c>
      <c r="D1213" s="128" t="s">
        <v>3494</v>
      </c>
      <c r="E1213" s="128"/>
      <c r="F1213" s="129" t="s">
        <v>83</v>
      </c>
      <c r="G1213" s="133" t="s">
        <v>163</v>
      </c>
      <c r="H1213" s="134" t="s">
        <v>4025</v>
      </c>
      <c r="I1213" s="134" t="s">
        <v>1347</v>
      </c>
      <c r="J1213" s="132">
        <v>0</v>
      </c>
      <c r="K1213" s="132">
        <v>0</v>
      </c>
      <c r="L1213" s="132">
        <v>0</v>
      </c>
      <c r="M1213" s="138">
        <v>1</v>
      </c>
      <c r="N1213" s="138">
        <v>1</v>
      </c>
      <c r="O1213" s="138">
        <v>0</v>
      </c>
      <c r="P1213" s="132">
        <v>0</v>
      </c>
      <c r="Q1213" s="132">
        <v>1</v>
      </c>
      <c r="CX1213" s="126"/>
      <c r="CY1213" s="126"/>
      <c r="CZ1213" s="13"/>
      <c r="DA1213" s="13"/>
      <c r="DB1213" s="13"/>
      <c r="DC1213" s="13"/>
      <c r="DD1213" s="13"/>
    </row>
    <row r="1214" spans="1:108" ht="14.25" thickBot="1">
      <c r="A1214" s="127">
        <v>7041</v>
      </c>
      <c r="B1214" s="127" t="s">
        <v>1998</v>
      </c>
      <c r="C1214" s="127">
        <v>7041</v>
      </c>
      <c r="D1214" s="128" t="s">
        <v>4620</v>
      </c>
      <c r="E1214" s="128"/>
      <c r="F1214" s="129" t="s">
        <v>83</v>
      </c>
      <c r="G1214" s="133" t="s">
        <v>163</v>
      </c>
      <c r="H1214" s="134" t="s">
        <v>4026</v>
      </c>
      <c r="I1214" s="134" t="s">
        <v>1348</v>
      </c>
      <c r="J1214" s="132">
        <v>0</v>
      </c>
      <c r="K1214" s="132">
        <v>0</v>
      </c>
      <c r="L1214" s="132">
        <v>0</v>
      </c>
      <c r="M1214" s="138">
        <v>1</v>
      </c>
      <c r="N1214" s="138">
        <v>1</v>
      </c>
      <c r="O1214" s="138">
        <v>0</v>
      </c>
      <c r="P1214" s="132">
        <v>0</v>
      </c>
      <c r="Q1214" s="132">
        <v>1</v>
      </c>
      <c r="CX1214" s="126"/>
      <c r="CY1214" s="126"/>
      <c r="CZ1214" s="13"/>
      <c r="DA1214" s="13"/>
      <c r="DB1214" s="13"/>
      <c r="DC1214" s="13"/>
      <c r="DD1214" s="13"/>
    </row>
    <row r="1215" spans="1:108" ht="14.25" thickBot="1">
      <c r="A1215" s="127">
        <v>7051</v>
      </c>
      <c r="B1215" s="127" t="s">
        <v>2040</v>
      </c>
      <c r="C1215" s="127">
        <v>7051</v>
      </c>
      <c r="D1215" s="128" t="s">
        <v>3494</v>
      </c>
      <c r="E1215" s="128"/>
      <c r="F1215" s="129" t="s">
        <v>83</v>
      </c>
      <c r="G1215" s="133" t="s">
        <v>163</v>
      </c>
      <c r="H1215" s="134" t="s">
        <v>4027</v>
      </c>
      <c r="I1215" s="134" t="s">
        <v>1349</v>
      </c>
      <c r="J1215" s="132">
        <v>0</v>
      </c>
      <c r="K1215" s="132">
        <v>0</v>
      </c>
      <c r="L1215" s="132">
        <v>0</v>
      </c>
      <c r="M1215" s="138">
        <v>1</v>
      </c>
      <c r="N1215" s="138">
        <v>1</v>
      </c>
      <c r="O1215" s="138">
        <v>0</v>
      </c>
      <c r="P1215" s="132">
        <v>0</v>
      </c>
      <c r="Q1215" s="132">
        <v>1</v>
      </c>
      <c r="CX1215" s="126"/>
      <c r="CY1215" s="126"/>
      <c r="CZ1215" s="13"/>
      <c r="DA1215" s="13"/>
      <c r="DB1215" s="13"/>
      <c r="DC1215" s="13"/>
      <c r="DD1215" s="13"/>
    </row>
    <row r="1216" spans="1:108" ht="14.25" thickBot="1">
      <c r="A1216" s="127">
        <v>7091</v>
      </c>
      <c r="B1216" s="127" t="s">
        <v>3343</v>
      </c>
      <c r="C1216" s="127">
        <v>7091</v>
      </c>
      <c r="D1216" s="128" t="s">
        <v>3494</v>
      </c>
      <c r="E1216" s="128"/>
      <c r="F1216" s="129" t="s">
        <v>83</v>
      </c>
      <c r="G1216" s="133" t="s">
        <v>163</v>
      </c>
      <c r="H1216" s="134" t="s">
        <v>4028</v>
      </c>
      <c r="I1216" s="134" t="s">
        <v>1350</v>
      </c>
      <c r="J1216" s="132">
        <v>0</v>
      </c>
      <c r="K1216" s="132">
        <v>0</v>
      </c>
      <c r="L1216" s="132">
        <v>0</v>
      </c>
      <c r="M1216" s="138">
        <v>1</v>
      </c>
      <c r="N1216" s="138">
        <v>1</v>
      </c>
      <c r="O1216" s="138">
        <v>0</v>
      </c>
      <c r="P1216" s="132">
        <v>0</v>
      </c>
      <c r="Q1216" s="132">
        <v>1</v>
      </c>
      <c r="CX1216" s="126"/>
      <c r="CY1216" s="126"/>
      <c r="CZ1216" s="13"/>
      <c r="DA1216" s="13"/>
      <c r="DB1216" s="13"/>
      <c r="DC1216" s="13"/>
      <c r="DD1216" s="13"/>
    </row>
    <row r="1217" spans="1:108" ht="14.25" thickBot="1">
      <c r="A1217" s="127">
        <v>7092</v>
      </c>
      <c r="B1217" s="127" t="s">
        <v>2398</v>
      </c>
      <c r="C1217" s="127">
        <v>7092</v>
      </c>
      <c r="D1217" s="128" t="s">
        <v>3494</v>
      </c>
      <c r="E1217" s="128"/>
      <c r="F1217" s="129" t="s">
        <v>83</v>
      </c>
      <c r="G1217" s="130" t="s">
        <v>163</v>
      </c>
      <c r="H1217" s="131" t="s">
        <v>4028</v>
      </c>
      <c r="I1217" s="131" t="s">
        <v>1351</v>
      </c>
      <c r="J1217" s="132">
        <v>0</v>
      </c>
      <c r="K1217" s="132">
        <v>0</v>
      </c>
      <c r="L1217" s="132">
        <v>0</v>
      </c>
      <c r="M1217" s="138">
        <v>1</v>
      </c>
      <c r="N1217" s="138">
        <v>1</v>
      </c>
      <c r="O1217" s="138">
        <v>0</v>
      </c>
      <c r="P1217" s="132">
        <v>0</v>
      </c>
      <c r="Q1217" s="132">
        <v>1</v>
      </c>
      <c r="CX1217" s="126"/>
      <c r="CY1217" s="126"/>
      <c r="CZ1217" s="13"/>
      <c r="DA1217" s="13"/>
      <c r="DB1217" s="13"/>
      <c r="DC1217" s="13"/>
      <c r="DD1217" s="13"/>
    </row>
    <row r="1218" spans="1:108" ht="14.25" thickBot="1">
      <c r="A1218" s="127">
        <v>7093</v>
      </c>
      <c r="B1218" s="127" t="s">
        <v>2610</v>
      </c>
      <c r="C1218" s="127">
        <v>7093</v>
      </c>
      <c r="D1218" s="128" t="s">
        <v>3494</v>
      </c>
      <c r="E1218" s="128"/>
      <c r="F1218" s="129" t="s">
        <v>83</v>
      </c>
      <c r="G1218" s="133" t="s">
        <v>163</v>
      </c>
      <c r="H1218" s="134" t="s">
        <v>4028</v>
      </c>
      <c r="I1218" s="134" t="s">
        <v>1352</v>
      </c>
      <c r="J1218" s="132">
        <v>0</v>
      </c>
      <c r="K1218" s="132">
        <v>0</v>
      </c>
      <c r="L1218" s="132">
        <v>0</v>
      </c>
      <c r="M1218" s="138">
        <v>1</v>
      </c>
      <c r="N1218" s="138">
        <v>1</v>
      </c>
      <c r="O1218" s="138">
        <v>0</v>
      </c>
      <c r="P1218" s="132">
        <v>0</v>
      </c>
      <c r="Q1218" s="132">
        <v>1</v>
      </c>
      <c r="CX1218" s="126"/>
      <c r="CY1218" s="126"/>
      <c r="CZ1218" s="13"/>
      <c r="DA1218" s="13"/>
      <c r="DB1218" s="13"/>
      <c r="DC1218" s="13"/>
      <c r="DD1218" s="13"/>
    </row>
    <row r="1219" spans="1:108" ht="14.25" thickBot="1">
      <c r="A1219" s="127">
        <v>7099</v>
      </c>
      <c r="B1219" s="127" t="s">
        <v>2743</v>
      </c>
      <c r="C1219" s="127">
        <v>7099</v>
      </c>
      <c r="D1219" s="128" t="s">
        <v>3494</v>
      </c>
      <c r="E1219" s="128"/>
      <c r="F1219" s="129" t="s">
        <v>83</v>
      </c>
      <c r="G1219" s="133" t="s">
        <v>163</v>
      </c>
      <c r="H1219" s="134" t="s">
        <v>4028</v>
      </c>
      <c r="I1219" s="134" t="s">
        <v>1353</v>
      </c>
      <c r="J1219" s="132">
        <v>0</v>
      </c>
      <c r="K1219" s="132">
        <v>0</v>
      </c>
      <c r="L1219" s="132">
        <v>0</v>
      </c>
      <c r="M1219" s="138">
        <v>1</v>
      </c>
      <c r="N1219" s="138">
        <v>1</v>
      </c>
      <c r="O1219" s="138">
        <v>0</v>
      </c>
      <c r="P1219" s="132">
        <v>0</v>
      </c>
      <c r="Q1219" s="132">
        <v>1</v>
      </c>
      <c r="CX1219" s="126"/>
      <c r="CY1219" s="126"/>
      <c r="CZ1219" s="13"/>
      <c r="DA1219" s="13"/>
      <c r="DB1219" s="13"/>
      <c r="DC1219" s="13"/>
      <c r="DD1219" s="13"/>
    </row>
    <row r="1220" spans="1:108" ht="14.25" thickBot="1">
      <c r="A1220" s="127">
        <v>7101</v>
      </c>
      <c r="B1220" s="127" t="s">
        <v>4600</v>
      </c>
      <c r="C1220" s="127">
        <v>7101</v>
      </c>
      <c r="D1220" s="128" t="s">
        <v>4367</v>
      </c>
      <c r="E1220" s="128"/>
      <c r="F1220" s="129" t="s">
        <v>84</v>
      </c>
      <c r="G1220" s="133" t="s">
        <v>164</v>
      </c>
      <c r="H1220" s="134" t="s">
        <v>4029</v>
      </c>
      <c r="I1220" s="134" t="s">
        <v>1354</v>
      </c>
      <c r="J1220" s="132">
        <v>0</v>
      </c>
      <c r="K1220" s="132">
        <v>1</v>
      </c>
      <c r="L1220" s="132">
        <v>0</v>
      </c>
      <c r="M1220" s="138">
        <v>0</v>
      </c>
      <c r="N1220" s="138">
        <v>0</v>
      </c>
      <c r="O1220" s="138">
        <v>1</v>
      </c>
      <c r="P1220" s="132">
        <v>0</v>
      </c>
      <c r="Q1220" s="132">
        <v>1</v>
      </c>
      <c r="CX1220" s="126"/>
      <c r="CY1220" s="126"/>
      <c r="CZ1220" s="13"/>
      <c r="DA1220" s="13"/>
      <c r="DB1220" s="13"/>
      <c r="DC1220" s="13"/>
      <c r="DD1220" s="13"/>
    </row>
    <row r="1221" spans="1:108" ht="14.25" thickBot="1">
      <c r="A1221" s="127">
        <v>7111</v>
      </c>
      <c r="B1221" s="127" t="s">
        <v>3344</v>
      </c>
      <c r="C1221" s="127">
        <v>7111</v>
      </c>
      <c r="D1221" s="128" t="s">
        <v>4367</v>
      </c>
      <c r="E1221" s="128"/>
      <c r="F1221" s="129" t="s">
        <v>84</v>
      </c>
      <c r="G1221" s="133" t="s">
        <v>164</v>
      </c>
      <c r="H1221" s="134" t="s">
        <v>4030</v>
      </c>
      <c r="I1221" s="134" t="s">
        <v>1355</v>
      </c>
      <c r="J1221" s="132">
        <v>0</v>
      </c>
      <c r="K1221" s="132">
        <v>1</v>
      </c>
      <c r="L1221" s="132">
        <v>0</v>
      </c>
      <c r="M1221" s="138">
        <v>0</v>
      </c>
      <c r="N1221" s="138">
        <v>0</v>
      </c>
      <c r="O1221" s="138">
        <v>1</v>
      </c>
      <c r="P1221" s="132">
        <v>0</v>
      </c>
      <c r="Q1221" s="132">
        <v>1</v>
      </c>
      <c r="CX1221" s="126"/>
      <c r="CY1221" s="126"/>
      <c r="CZ1221" s="13"/>
      <c r="DA1221" s="13"/>
      <c r="DB1221" s="13"/>
      <c r="DC1221" s="13"/>
      <c r="DD1221" s="13"/>
    </row>
    <row r="1222" spans="1:108" ht="14.25" thickBot="1">
      <c r="A1222" s="127">
        <v>7112</v>
      </c>
      <c r="B1222" s="127" t="s">
        <v>2399</v>
      </c>
      <c r="C1222" s="127">
        <v>7112</v>
      </c>
      <c r="D1222" s="128" t="s">
        <v>4367</v>
      </c>
      <c r="E1222" s="128"/>
      <c r="F1222" s="129" t="s">
        <v>84</v>
      </c>
      <c r="G1222" s="133" t="s">
        <v>164</v>
      </c>
      <c r="H1222" s="134" t="s">
        <v>4030</v>
      </c>
      <c r="I1222" s="134" t="s">
        <v>1356</v>
      </c>
      <c r="J1222" s="132">
        <v>0</v>
      </c>
      <c r="K1222" s="132">
        <v>1</v>
      </c>
      <c r="L1222" s="132">
        <v>0</v>
      </c>
      <c r="M1222" s="138">
        <v>0</v>
      </c>
      <c r="N1222" s="138">
        <v>0</v>
      </c>
      <c r="O1222" s="138">
        <v>1</v>
      </c>
      <c r="P1222" s="132">
        <v>0</v>
      </c>
      <c r="Q1222" s="132">
        <v>1</v>
      </c>
      <c r="CX1222" s="126"/>
      <c r="CY1222" s="126"/>
      <c r="CZ1222" s="13"/>
      <c r="DA1222" s="13"/>
      <c r="DB1222" s="13"/>
      <c r="DC1222" s="13"/>
      <c r="DD1222" s="13"/>
    </row>
    <row r="1223" spans="1:108" ht="14.25" thickBot="1">
      <c r="A1223" s="127">
        <v>7113</v>
      </c>
      <c r="B1223" s="127" t="s">
        <v>2611</v>
      </c>
      <c r="C1223" s="127">
        <v>7113</v>
      </c>
      <c r="D1223" s="128" t="s">
        <v>4367</v>
      </c>
      <c r="E1223" s="128"/>
      <c r="F1223" s="129" t="s">
        <v>84</v>
      </c>
      <c r="G1223" s="133" t="s">
        <v>164</v>
      </c>
      <c r="H1223" s="134" t="s">
        <v>4030</v>
      </c>
      <c r="I1223" s="134" t="s">
        <v>1357</v>
      </c>
      <c r="J1223" s="132">
        <v>0</v>
      </c>
      <c r="K1223" s="132">
        <v>1</v>
      </c>
      <c r="L1223" s="132">
        <v>0</v>
      </c>
      <c r="M1223" s="138">
        <v>0</v>
      </c>
      <c r="N1223" s="138">
        <v>0</v>
      </c>
      <c r="O1223" s="138">
        <v>1</v>
      </c>
      <c r="P1223" s="132">
        <v>0</v>
      </c>
      <c r="Q1223" s="132">
        <v>1</v>
      </c>
      <c r="CX1223" s="126"/>
      <c r="CY1223" s="126"/>
      <c r="CZ1223" s="13"/>
      <c r="DA1223" s="13"/>
      <c r="DB1223" s="13"/>
      <c r="DC1223" s="13"/>
      <c r="DD1223" s="13"/>
    </row>
    <row r="1224" spans="1:108" ht="14.25" thickBot="1">
      <c r="A1224" s="127">
        <v>7114</v>
      </c>
      <c r="B1224" s="127" t="s">
        <v>2744</v>
      </c>
      <c r="C1224" s="127">
        <v>7114</v>
      </c>
      <c r="D1224" s="128" t="s">
        <v>4367</v>
      </c>
      <c r="E1224" s="128"/>
      <c r="F1224" s="129" t="s">
        <v>84</v>
      </c>
      <c r="G1224" s="133" t="s">
        <v>164</v>
      </c>
      <c r="H1224" s="134" t="s">
        <v>4030</v>
      </c>
      <c r="I1224" s="134" t="s">
        <v>1358</v>
      </c>
      <c r="J1224" s="132">
        <v>0</v>
      </c>
      <c r="K1224" s="132">
        <v>1</v>
      </c>
      <c r="L1224" s="132">
        <v>0</v>
      </c>
      <c r="M1224" s="138">
        <v>0</v>
      </c>
      <c r="N1224" s="138">
        <v>0</v>
      </c>
      <c r="O1224" s="138">
        <v>1</v>
      </c>
      <c r="P1224" s="132">
        <v>0</v>
      </c>
      <c r="Q1224" s="132">
        <v>1</v>
      </c>
      <c r="CX1224" s="126"/>
      <c r="CY1224" s="126"/>
      <c r="CZ1224" s="13"/>
      <c r="DA1224" s="13"/>
      <c r="DB1224" s="13"/>
      <c r="DC1224" s="13"/>
      <c r="DD1224" s="13"/>
    </row>
    <row r="1225" spans="1:108" ht="14.25" thickBot="1">
      <c r="A1225" s="127">
        <v>7121</v>
      </c>
      <c r="B1225" s="127" t="s">
        <v>1881</v>
      </c>
      <c r="C1225" s="127">
        <v>7121</v>
      </c>
      <c r="D1225" s="128" t="s">
        <v>4367</v>
      </c>
      <c r="E1225" s="128"/>
      <c r="F1225" s="129" t="s">
        <v>84</v>
      </c>
      <c r="G1225" s="133" t="s">
        <v>164</v>
      </c>
      <c r="H1225" s="134" t="s">
        <v>4031</v>
      </c>
      <c r="I1225" s="134" t="s">
        <v>1359</v>
      </c>
      <c r="J1225" s="132">
        <v>0</v>
      </c>
      <c r="K1225" s="132">
        <v>1</v>
      </c>
      <c r="L1225" s="132">
        <v>0</v>
      </c>
      <c r="M1225" s="138">
        <v>0</v>
      </c>
      <c r="N1225" s="138">
        <v>0</v>
      </c>
      <c r="O1225" s="138">
        <v>1</v>
      </c>
      <c r="P1225" s="132">
        <v>0</v>
      </c>
      <c r="Q1225" s="132">
        <v>1</v>
      </c>
      <c r="CX1225" s="126"/>
      <c r="CY1225" s="126"/>
      <c r="CZ1225" s="13"/>
      <c r="DA1225" s="13"/>
      <c r="DB1225" s="13"/>
      <c r="DC1225" s="13"/>
      <c r="DD1225" s="13"/>
    </row>
    <row r="1226" spans="1:108" ht="14.25" thickBot="1">
      <c r="A1226" s="127">
        <v>7201</v>
      </c>
      <c r="B1226" s="127" t="s">
        <v>4582</v>
      </c>
      <c r="C1226" s="127">
        <v>7201</v>
      </c>
      <c r="D1226" s="128" t="s">
        <v>3494</v>
      </c>
      <c r="E1226" s="128"/>
      <c r="F1226" s="129" t="s">
        <v>84</v>
      </c>
      <c r="G1226" s="133" t="s">
        <v>165</v>
      </c>
      <c r="H1226" s="134" t="s">
        <v>4032</v>
      </c>
      <c r="I1226" s="134" t="s">
        <v>1360</v>
      </c>
      <c r="J1226" s="132">
        <v>1</v>
      </c>
      <c r="K1226" s="132">
        <v>0</v>
      </c>
      <c r="L1226" s="132">
        <v>0</v>
      </c>
      <c r="M1226" s="138">
        <v>0</v>
      </c>
      <c r="N1226" s="138">
        <v>0</v>
      </c>
      <c r="O1226" s="138">
        <v>0</v>
      </c>
      <c r="P1226" s="132">
        <v>0</v>
      </c>
      <c r="Q1226" s="132">
        <v>1</v>
      </c>
      <c r="CX1226" s="126"/>
      <c r="CY1226" s="126"/>
      <c r="CZ1226" s="13"/>
      <c r="DA1226" s="13"/>
      <c r="DB1226" s="13"/>
      <c r="DC1226" s="13"/>
      <c r="DD1226" s="13"/>
    </row>
    <row r="1227" spans="1:108" ht="14.25" thickBot="1">
      <c r="A1227" s="127">
        <v>7211</v>
      </c>
      <c r="B1227" s="127" t="s">
        <v>3345</v>
      </c>
      <c r="C1227" s="127">
        <v>7211</v>
      </c>
      <c r="D1227" s="128" t="s">
        <v>4630</v>
      </c>
      <c r="E1227" s="128"/>
      <c r="F1227" s="129" t="s">
        <v>84</v>
      </c>
      <c r="G1227" s="133" t="s">
        <v>165</v>
      </c>
      <c r="H1227" s="134" t="s">
        <v>4033</v>
      </c>
      <c r="I1227" s="134" t="s">
        <v>1361</v>
      </c>
      <c r="J1227" s="132">
        <v>1</v>
      </c>
      <c r="K1227" s="132">
        <v>0</v>
      </c>
      <c r="L1227" s="132">
        <v>0</v>
      </c>
      <c r="M1227" s="138">
        <v>0</v>
      </c>
      <c r="N1227" s="138">
        <v>0</v>
      </c>
      <c r="O1227" s="138">
        <v>0</v>
      </c>
      <c r="P1227" s="132">
        <v>0</v>
      </c>
      <c r="Q1227" s="132">
        <v>1</v>
      </c>
      <c r="CX1227" s="126"/>
      <c r="CY1227" s="126"/>
      <c r="CZ1227" s="13"/>
      <c r="DA1227" s="13"/>
      <c r="DB1227" s="13"/>
      <c r="DC1227" s="13"/>
      <c r="DD1227" s="13"/>
    </row>
    <row r="1228" spans="1:108" ht="14.25" thickBot="1">
      <c r="A1228" s="127">
        <v>7212</v>
      </c>
      <c r="B1228" s="127" t="s">
        <v>2168</v>
      </c>
      <c r="C1228" s="127">
        <v>7212</v>
      </c>
      <c r="D1228" s="128" t="s">
        <v>3494</v>
      </c>
      <c r="E1228" s="128"/>
      <c r="F1228" s="129" t="s">
        <v>84</v>
      </c>
      <c r="G1228" s="133" t="s">
        <v>165</v>
      </c>
      <c r="H1228" s="134" t="s">
        <v>4033</v>
      </c>
      <c r="I1228" s="134" t="s">
        <v>1362</v>
      </c>
      <c r="J1228" s="132">
        <v>1</v>
      </c>
      <c r="K1228" s="132">
        <v>0</v>
      </c>
      <c r="L1228" s="132">
        <v>0</v>
      </c>
      <c r="M1228" s="138">
        <v>0</v>
      </c>
      <c r="N1228" s="138">
        <v>0</v>
      </c>
      <c r="O1228" s="138">
        <v>0</v>
      </c>
      <c r="P1228" s="132">
        <v>0</v>
      </c>
      <c r="Q1228" s="132">
        <v>1</v>
      </c>
      <c r="CX1228" s="126"/>
      <c r="CY1228" s="126"/>
      <c r="CZ1228" s="13"/>
      <c r="DA1228" s="13"/>
      <c r="DB1228" s="13"/>
      <c r="DC1228" s="13"/>
      <c r="DD1228" s="13"/>
    </row>
    <row r="1229" spans="1:108" ht="14.25" thickBot="1">
      <c r="A1229" s="127">
        <v>7221</v>
      </c>
      <c r="B1229" s="127" t="s">
        <v>4381</v>
      </c>
      <c r="C1229" s="127">
        <v>7221</v>
      </c>
      <c r="D1229" s="128" t="s">
        <v>4630</v>
      </c>
      <c r="E1229" s="128"/>
      <c r="F1229" s="129" t="s">
        <v>84</v>
      </c>
      <c r="G1229" s="133" t="s">
        <v>165</v>
      </c>
      <c r="H1229" s="134" t="s">
        <v>4034</v>
      </c>
      <c r="I1229" s="134" t="s">
        <v>1363</v>
      </c>
      <c r="J1229" s="132">
        <v>1</v>
      </c>
      <c r="K1229" s="132">
        <v>0</v>
      </c>
      <c r="L1229" s="132">
        <v>0</v>
      </c>
      <c r="M1229" s="138">
        <v>0</v>
      </c>
      <c r="N1229" s="138">
        <v>0</v>
      </c>
      <c r="O1229" s="138">
        <v>0</v>
      </c>
      <c r="P1229" s="132">
        <v>0</v>
      </c>
      <c r="Q1229" s="132">
        <v>1</v>
      </c>
      <c r="CX1229" s="126"/>
      <c r="CY1229" s="126"/>
      <c r="CZ1229" s="13"/>
      <c r="DA1229" s="13"/>
      <c r="DB1229" s="13"/>
      <c r="DC1229" s="13"/>
      <c r="DD1229" s="13"/>
    </row>
    <row r="1230" spans="1:108" ht="14.25" thickBot="1">
      <c r="A1230" s="127">
        <v>7222</v>
      </c>
      <c r="B1230" s="127" t="s">
        <v>2169</v>
      </c>
      <c r="C1230" s="127">
        <v>7222</v>
      </c>
      <c r="D1230" s="128" t="s">
        <v>4630</v>
      </c>
      <c r="E1230" s="128"/>
      <c r="F1230" s="129" t="s">
        <v>84</v>
      </c>
      <c r="G1230" s="133" t="s">
        <v>165</v>
      </c>
      <c r="H1230" s="134" t="s">
        <v>4034</v>
      </c>
      <c r="I1230" s="134" t="s">
        <v>1364</v>
      </c>
      <c r="J1230" s="132">
        <v>1</v>
      </c>
      <c r="K1230" s="132">
        <v>0</v>
      </c>
      <c r="L1230" s="132">
        <v>0</v>
      </c>
      <c r="M1230" s="138">
        <v>0</v>
      </c>
      <c r="N1230" s="138">
        <v>0</v>
      </c>
      <c r="O1230" s="138">
        <v>0</v>
      </c>
      <c r="P1230" s="132">
        <v>0</v>
      </c>
      <c r="Q1230" s="132">
        <v>1</v>
      </c>
      <c r="CX1230" s="126"/>
      <c r="CY1230" s="126"/>
      <c r="CZ1230" s="13"/>
      <c r="DA1230" s="13"/>
      <c r="DB1230" s="13"/>
      <c r="DC1230" s="13"/>
      <c r="DD1230" s="13"/>
    </row>
    <row r="1231" spans="1:108" ht="14.25" thickBot="1">
      <c r="A1231" s="127">
        <v>7231</v>
      </c>
      <c r="B1231" s="127" t="s">
        <v>1941</v>
      </c>
      <c r="C1231" s="127">
        <v>7231</v>
      </c>
      <c r="D1231" s="128" t="s">
        <v>4346</v>
      </c>
      <c r="E1231" s="128"/>
      <c r="F1231" s="129" t="s">
        <v>84</v>
      </c>
      <c r="G1231" s="133" t="s">
        <v>165</v>
      </c>
      <c r="H1231" s="134" t="s">
        <v>4035</v>
      </c>
      <c r="I1231" s="134" t="s">
        <v>1365</v>
      </c>
      <c r="J1231" s="132">
        <v>1</v>
      </c>
      <c r="K1231" s="132">
        <v>0</v>
      </c>
      <c r="L1231" s="132">
        <v>0</v>
      </c>
      <c r="M1231" s="138">
        <v>0</v>
      </c>
      <c r="N1231" s="138">
        <v>0</v>
      </c>
      <c r="O1231" s="138">
        <v>0</v>
      </c>
      <c r="P1231" s="132">
        <v>0</v>
      </c>
      <c r="Q1231" s="132">
        <v>1</v>
      </c>
      <c r="CX1231" s="126"/>
      <c r="CY1231" s="126"/>
      <c r="CZ1231" s="13"/>
      <c r="DA1231" s="13"/>
      <c r="DB1231" s="13"/>
      <c r="DC1231" s="13"/>
      <c r="DD1231" s="13"/>
    </row>
    <row r="1232" spans="1:108" ht="14.25" thickBot="1">
      <c r="A1232" s="127">
        <v>7241</v>
      </c>
      <c r="B1232" s="127" t="s">
        <v>3346</v>
      </c>
      <c r="C1232" s="127">
        <v>7241</v>
      </c>
      <c r="D1232" s="128" t="s">
        <v>4630</v>
      </c>
      <c r="E1232" s="128"/>
      <c r="F1232" s="129" t="s">
        <v>84</v>
      </c>
      <c r="G1232" s="133" t="s">
        <v>165</v>
      </c>
      <c r="H1232" s="134" t="s">
        <v>4036</v>
      </c>
      <c r="I1232" s="134" t="s">
        <v>1366</v>
      </c>
      <c r="J1232" s="132">
        <v>1</v>
      </c>
      <c r="K1232" s="132">
        <v>0</v>
      </c>
      <c r="L1232" s="132">
        <v>0</v>
      </c>
      <c r="M1232" s="138">
        <v>0</v>
      </c>
      <c r="N1232" s="138">
        <v>0</v>
      </c>
      <c r="O1232" s="138">
        <v>0</v>
      </c>
      <c r="P1232" s="132">
        <v>0</v>
      </c>
      <c r="Q1232" s="132">
        <v>1</v>
      </c>
      <c r="CX1232" s="126"/>
      <c r="CY1232" s="126"/>
      <c r="CZ1232" s="13"/>
      <c r="DA1232" s="13"/>
      <c r="DB1232" s="13"/>
      <c r="DC1232" s="13"/>
      <c r="DD1232" s="13"/>
    </row>
    <row r="1233" spans="1:108" ht="14.25" thickBot="1">
      <c r="A1233" s="127">
        <v>7242</v>
      </c>
      <c r="B1233" s="127" t="s">
        <v>2170</v>
      </c>
      <c r="C1233" s="127">
        <v>7242</v>
      </c>
      <c r="D1233" s="128" t="s">
        <v>4346</v>
      </c>
      <c r="E1233" s="128"/>
      <c r="F1233" s="129" t="s">
        <v>84</v>
      </c>
      <c r="G1233" s="133" t="s">
        <v>165</v>
      </c>
      <c r="H1233" s="134" t="s">
        <v>4036</v>
      </c>
      <c r="I1233" s="134" t="s">
        <v>1367</v>
      </c>
      <c r="J1233" s="132">
        <v>1</v>
      </c>
      <c r="K1233" s="132">
        <v>0</v>
      </c>
      <c r="L1233" s="132">
        <v>0</v>
      </c>
      <c r="M1233" s="138">
        <v>0</v>
      </c>
      <c r="N1233" s="138">
        <v>0</v>
      </c>
      <c r="O1233" s="138">
        <v>0</v>
      </c>
      <c r="P1233" s="132">
        <v>0</v>
      </c>
      <c r="Q1233" s="132">
        <v>1</v>
      </c>
      <c r="CX1233" s="126"/>
      <c r="CY1233" s="126"/>
      <c r="CZ1233" s="13"/>
      <c r="DA1233" s="13"/>
      <c r="DB1233" s="13"/>
      <c r="DC1233" s="13"/>
      <c r="DD1233" s="13"/>
    </row>
    <row r="1234" spans="1:108" ht="14.25" thickBot="1">
      <c r="A1234" s="127">
        <v>7251</v>
      </c>
      <c r="B1234" s="127" t="s">
        <v>2041</v>
      </c>
      <c r="C1234" s="127">
        <v>7251</v>
      </c>
      <c r="D1234" s="128" t="s">
        <v>4346</v>
      </c>
      <c r="E1234" s="128"/>
      <c r="F1234" s="129" t="s">
        <v>84</v>
      </c>
      <c r="G1234" s="133" t="s">
        <v>165</v>
      </c>
      <c r="H1234" s="134" t="s">
        <v>4037</v>
      </c>
      <c r="I1234" s="134" t="s">
        <v>1368</v>
      </c>
      <c r="J1234" s="132">
        <v>1</v>
      </c>
      <c r="K1234" s="132">
        <v>0</v>
      </c>
      <c r="L1234" s="132">
        <v>0</v>
      </c>
      <c r="M1234" s="138">
        <v>0</v>
      </c>
      <c r="N1234" s="138">
        <v>0</v>
      </c>
      <c r="O1234" s="138">
        <v>0</v>
      </c>
      <c r="P1234" s="132">
        <v>0</v>
      </c>
      <c r="Q1234" s="132">
        <v>1</v>
      </c>
      <c r="CX1234" s="126"/>
      <c r="CY1234" s="126"/>
      <c r="CZ1234" s="13"/>
      <c r="DA1234" s="13"/>
      <c r="DB1234" s="13"/>
      <c r="DC1234" s="13"/>
      <c r="DD1234" s="13"/>
    </row>
    <row r="1235" spans="1:108" ht="14.25" thickBot="1">
      <c r="A1235" s="127">
        <v>7261</v>
      </c>
      <c r="B1235" s="127" t="s">
        <v>2072</v>
      </c>
      <c r="C1235" s="127">
        <v>7261</v>
      </c>
      <c r="D1235" s="128" t="s">
        <v>3494</v>
      </c>
      <c r="E1235" s="128"/>
      <c r="F1235" s="129" t="s">
        <v>84</v>
      </c>
      <c r="G1235" s="133" t="s">
        <v>165</v>
      </c>
      <c r="H1235" s="134" t="s">
        <v>4038</v>
      </c>
      <c r="I1235" s="134" t="s">
        <v>1369</v>
      </c>
      <c r="J1235" s="132">
        <v>1</v>
      </c>
      <c r="K1235" s="132">
        <v>0</v>
      </c>
      <c r="L1235" s="132">
        <v>0</v>
      </c>
      <c r="M1235" s="138">
        <v>0</v>
      </c>
      <c r="N1235" s="138">
        <v>0</v>
      </c>
      <c r="O1235" s="138">
        <v>0</v>
      </c>
      <c r="P1235" s="132">
        <v>0</v>
      </c>
      <c r="Q1235" s="132">
        <v>1</v>
      </c>
      <c r="CX1235" s="126"/>
      <c r="CY1235" s="126"/>
      <c r="CZ1235" s="13"/>
      <c r="DA1235" s="13"/>
      <c r="DB1235" s="13"/>
      <c r="DC1235" s="13"/>
      <c r="DD1235" s="13"/>
    </row>
    <row r="1236" spans="1:108" ht="14.25" thickBot="1">
      <c r="A1236" s="127">
        <v>7271</v>
      </c>
      <c r="B1236" s="127" t="s">
        <v>3347</v>
      </c>
      <c r="C1236" s="127">
        <v>7271</v>
      </c>
      <c r="D1236" s="128" t="s">
        <v>3494</v>
      </c>
      <c r="E1236" s="128"/>
      <c r="F1236" s="129" t="s">
        <v>84</v>
      </c>
      <c r="G1236" s="133" t="s">
        <v>165</v>
      </c>
      <c r="H1236" s="134" t="s">
        <v>4039</v>
      </c>
      <c r="I1236" s="134" t="s">
        <v>1370</v>
      </c>
      <c r="J1236" s="132">
        <v>1</v>
      </c>
      <c r="K1236" s="132">
        <v>0</v>
      </c>
      <c r="L1236" s="132">
        <v>0</v>
      </c>
      <c r="M1236" s="138">
        <v>0</v>
      </c>
      <c r="N1236" s="138">
        <v>0</v>
      </c>
      <c r="O1236" s="138">
        <v>0</v>
      </c>
      <c r="P1236" s="132">
        <v>0</v>
      </c>
      <c r="Q1236" s="132">
        <v>1</v>
      </c>
      <c r="CX1236" s="126"/>
      <c r="CY1236" s="126"/>
      <c r="CZ1236" s="13"/>
      <c r="DA1236" s="13"/>
      <c r="DB1236" s="13"/>
      <c r="DC1236" s="13"/>
      <c r="DD1236" s="13"/>
    </row>
    <row r="1237" spans="1:108" ht="14.25" thickBot="1">
      <c r="A1237" s="127">
        <v>7272</v>
      </c>
      <c r="B1237" s="127" t="s">
        <v>2400</v>
      </c>
      <c r="C1237" s="127">
        <v>7272</v>
      </c>
      <c r="D1237" s="128" t="s">
        <v>3494</v>
      </c>
      <c r="E1237" s="128"/>
      <c r="F1237" s="129" t="s">
        <v>84</v>
      </c>
      <c r="G1237" s="133" t="s">
        <v>165</v>
      </c>
      <c r="H1237" s="134" t="s">
        <v>4039</v>
      </c>
      <c r="I1237" s="134" t="s">
        <v>1371</v>
      </c>
      <c r="J1237" s="132">
        <v>1</v>
      </c>
      <c r="K1237" s="132">
        <v>0</v>
      </c>
      <c r="L1237" s="132">
        <v>0</v>
      </c>
      <c r="M1237" s="138">
        <v>0</v>
      </c>
      <c r="N1237" s="138">
        <v>0</v>
      </c>
      <c r="O1237" s="138">
        <v>0</v>
      </c>
      <c r="P1237" s="132">
        <v>0</v>
      </c>
      <c r="Q1237" s="132">
        <v>1</v>
      </c>
      <c r="CX1237" s="126"/>
      <c r="CY1237" s="126"/>
      <c r="CZ1237" s="13"/>
      <c r="DA1237" s="13"/>
      <c r="DB1237" s="13"/>
      <c r="DC1237" s="13"/>
      <c r="DD1237" s="13"/>
    </row>
    <row r="1238" spans="1:108" ht="14.25" thickBot="1">
      <c r="A1238" s="127">
        <v>7281</v>
      </c>
      <c r="B1238" s="127" t="s">
        <v>3348</v>
      </c>
      <c r="C1238" s="127">
        <v>7281</v>
      </c>
      <c r="D1238" s="128" t="s">
        <v>3494</v>
      </c>
      <c r="E1238" s="128"/>
      <c r="F1238" s="129" t="s">
        <v>84</v>
      </c>
      <c r="G1238" s="133" t="s">
        <v>165</v>
      </c>
      <c r="H1238" s="134" t="s">
        <v>4040</v>
      </c>
      <c r="I1238" s="134" t="s">
        <v>1372</v>
      </c>
      <c r="J1238" s="132">
        <v>1</v>
      </c>
      <c r="K1238" s="132">
        <v>0</v>
      </c>
      <c r="L1238" s="132">
        <v>0</v>
      </c>
      <c r="M1238" s="138">
        <v>0</v>
      </c>
      <c r="N1238" s="138">
        <v>0</v>
      </c>
      <c r="O1238" s="138">
        <v>0</v>
      </c>
      <c r="P1238" s="132">
        <v>0</v>
      </c>
      <c r="Q1238" s="132">
        <v>1</v>
      </c>
      <c r="CX1238" s="126"/>
      <c r="CY1238" s="126"/>
      <c r="CZ1238" s="13"/>
      <c r="DA1238" s="13"/>
      <c r="DB1238" s="13"/>
      <c r="DC1238" s="13"/>
      <c r="DD1238" s="13"/>
    </row>
    <row r="1239" spans="1:108">
      <c r="A1239" s="127">
        <v>7282</v>
      </c>
      <c r="B1239" s="127" t="s">
        <v>2171</v>
      </c>
      <c r="C1239" s="127">
        <v>7282</v>
      </c>
      <c r="D1239" s="128" t="s">
        <v>3494</v>
      </c>
      <c r="E1239" s="128"/>
      <c r="F1239" s="137" t="s">
        <v>84</v>
      </c>
      <c r="G1239" s="133" t="s">
        <v>165</v>
      </c>
      <c r="H1239" s="134" t="s">
        <v>4040</v>
      </c>
      <c r="I1239" s="134" t="s">
        <v>1373</v>
      </c>
      <c r="J1239" s="132">
        <v>1</v>
      </c>
      <c r="K1239" s="132">
        <v>0</v>
      </c>
      <c r="L1239" s="132">
        <v>0</v>
      </c>
      <c r="M1239" s="138">
        <v>0</v>
      </c>
      <c r="N1239" s="138">
        <v>0</v>
      </c>
      <c r="O1239" s="138">
        <v>0</v>
      </c>
      <c r="P1239" s="132">
        <v>0</v>
      </c>
      <c r="Q1239" s="132">
        <v>1</v>
      </c>
      <c r="CX1239" s="126"/>
      <c r="CY1239" s="126"/>
      <c r="CZ1239" s="13"/>
      <c r="DA1239" s="13"/>
      <c r="DB1239" s="13"/>
      <c r="DC1239" s="13"/>
      <c r="DD1239" s="13"/>
    </row>
    <row r="1240" spans="1:108" ht="14.25" thickBot="1">
      <c r="A1240" s="127">
        <v>7291</v>
      </c>
      <c r="B1240" s="127" t="s">
        <v>3349</v>
      </c>
      <c r="C1240" s="127">
        <v>7291</v>
      </c>
      <c r="D1240" s="128" t="s">
        <v>3494</v>
      </c>
      <c r="E1240" s="128"/>
      <c r="F1240" s="129" t="s">
        <v>84</v>
      </c>
      <c r="G1240" s="135" t="s">
        <v>165</v>
      </c>
      <c r="H1240" s="136" t="s">
        <v>4041</v>
      </c>
      <c r="I1240" s="136" t="s">
        <v>1374</v>
      </c>
      <c r="J1240" s="132">
        <v>1</v>
      </c>
      <c r="K1240" s="132">
        <v>0</v>
      </c>
      <c r="L1240" s="132">
        <v>0</v>
      </c>
      <c r="M1240" s="138">
        <v>0</v>
      </c>
      <c r="N1240" s="138">
        <v>0</v>
      </c>
      <c r="O1240" s="138">
        <v>0</v>
      </c>
      <c r="P1240" s="132">
        <v>0</v>
      </c>
      <c r="Q1240" s="132">
        <v>1</v>
      </c>
      <c r="CX1240" s="126"/>
      <c r="CY1240" s="126"/>
      <c r="CZ1240" s="13"/>
      <c r="DA1240" s="13"/>
      <c r="DB1240" s="13"/>
      <c r="DC1240" s="13"/>
      <c r="DD1240" s="13"/>
    </row>
    <row r="1241" spans="1:108" ht="14.25" thickBot="1">
      <c r="A1241" s="127">
        <v>7292</v>
      </c>
      <c r="B1241" s="127" t="s">
        <v>2401</v>
      </c>
      <c r="C1241" s="127">
        <v>7292</v>
      </c>
      <c r="D1241" s="128" t="s">
        <v>3494</v>
      </c>
      <c r="E1241" s="128"/>
      <c r="F1241" s="129" t="s">
        <v>84</v>
      </c>
      <c r="G1241" s="130" t="s">
        <v>165</v>
      </c>
      <c r="H1241" s="131" t="s">
        <v>4041</v>
      </c>
      <c r="I1241" s="131" t="s">
        <v>1375</v>
      </c>
      <c r="J1241" s="132">
        <v>1</v>
      </c>
      <c r="K1241" s="132">
        <v>0</v>
      </c>
      <c r="L1241" s="132">
        <v>0</v>
      </c>
      <c r="M1241" s="138">
        <v>0</v>
      </c>
      <c r="N1241" s="138">
        <v>0</v>
      </c>
      <c r="O1241" s="138">
        <v>0</v>
      </c>
      <c r="P1241" s="132">
        <v>0</v>
      </c>
      <c r="Q1241" s="132">
        <v>1</v>
      </c>
      <c r="CX1241" s="126"/>
      <c r="CY1241" s="126"/>
      <c r="CZ1241" s="13"/>
      <c r="DA1241" s="13"/>
      <c r="DB1241" s="13"/>
      <c r="DC1241" s="13"/>
      <c r="DD1241" s="13"/>
    </row>
    <row r="1242" spans="1:108" ht="14.25" thickBot="1">
      <c r="A1242" s="127">
        <v>7293</v>
      </c>
      <c r="B1242" s="127" t="s">
        <v>4382</v>
      </c>
      <c r="C1242" s="127">
        <v>7293</v>
      </c>
      <c r="D1242" s="128" t="s">
        <v>3494</v>
      </c>
      <c r="E1242" s="128"/>
      <c r="F1242" s="129" t="s">
        <v>84</v>
      </c>
      <c r="G1242" s="133" t="s">
        <v>165</v>
      </c>
      <c r="H1242" s="134" t="s">
        <v>4041</v>
      </c>
      <c r="I1242" s="134" t="s">
        <v>1376</v>
      </c>
      <c r="J1242" s="132">
        <v>1</v>
      </c>
      <c r="K1242" s="132">
        <v>0</v>
      </c>
      <c r="L1242" s="132">
        <v>0</v>
      </c>
      <c r="M1242" s="138">
        <v>0</v>
      </c>
      <c r="N1242" s="138">
        <v>0</v>
      </c>
      <c r="O1242" s="138">
        <v>0</v>
      </c>
      <c r="P1242" s="132">
        <v>0</v>
      </c>
      <c r="Q1242" s="132">
        <v>1</v>
      </c>
      <c r="CX1242" s="126"/>
      <c r="CY1242" s="126"/>
      <c r="CZ1242" s="13"/>
      <c r="DA1242" s="13"/>
      <c r="DB1242" s="13"/>
      <c r="DC1242" s="13"/>
      <c r="DD1242" s="13"/>
    </row>
    <row r="1243" spans="1:108" ht="14.25" thickBot="1">
      <c r="A1243" s="127">
        <v>7294</v>
      </c>
      <c r="B1243" s="127" t="s">
        <v>2745</v>
      </c>
      <c r="C1243" s="127">
        <v>7294</v>
      </c>
      <c r="D1243" s="128" t="s">
        <v>3494</v>
      </c>
      <c r="E1243" s="128"/>
      <c r="F1243" s="129" t="s">
        <v>84</v>
      </c>
      <c r="G1243" s="133" t="s">
        <v>165</v>
      </c>
      <c r="H1243" s="134" t="s">
        <v>4041</v>
      </c>
      <c r="I1243" s="134" t="s">
        <v>1377</v>
      </c>
      <c r="J1243" s="132">
        <v>1</v>
      </c>
      <c r="K1243" s="132">
        <v>0</v>
      </c>
      <c r="L1243" s="132">
        <v>0</v>
      </c>
      <c r="M1243" s="138">
        <v>0</v>
      </c>
      <c r="N1243" s="138">
        <v>0</v>
      </c>
      <c r="O1243" s="138">
        <v>0</v>
      </c>
      <c r="P1243" s="132">
        <v>0</v>
      </c>
      <c r="Q1243" s="132">
        <v>1</v>
      </c>
      <c r="CX1243" s="126"/>
      <c r="CY1243" s="126"/>
      <c r="CZ1243" s="13"/>
      <c r="DA1243" s="13"/>
      <c r="DB1243" s="13"/>
      <c r="DC1243" s="13"/>
      <c r="DD1243" s="13"/>
    </row>
    <row r="1244" spans="1:108" ht="14.25" thickBot="1">
      <c r="A1244" s="127">
        <v>7299</v>
      </c>
      <c r="B1244" s="127" t="s">
        <v>2828</v>
      </c>
      <c r="C1244" s="127">
        <v>7299</v>
      </c>
      <c r="D1244" s="128" t="s">
        <v>3494</v>
      </c>
      <c r="E1244" s="128"/>
      <c r="F1244" s="129" t="s">
        <v>84</v>
      </c>
      <c r="G1244" s="133" t="s">
        <v>165</v>
      </c>
      <c r="H1244" s="134" t="s">
        <v>4041</v>
      </c>
      <c r="I1244" s="134" t="s">
        <v>1378</v>
      </c>
      <c r="J1244" s="132">
        <v>1</v>
      </c>
      <c r="K1244" s="132">
        <v>0</v>
      </c>
      <c r="L1244" s="132">
        <v>0</v>
      </c>
      <c r="M1244" s="138">
        <v>0</v>
      </c>
      <c r="N1244" s="138">
        <v>0</v>
      </c>
      <c r="O1244" s="138">
        <v>0</v>
      </c>
      <c r="P1244" s="132">
        <v>0</v>
      </c>
      <c r="Q1244" s="132">
        <v>1</v>
      </c>
      <c r="CX1244" s="126"/>
      <c r="CY1244" s="126"/>
      <c r="CZ1244" s="13"/>
      <c r="DA1244" s="13"/>
      <c r="DB1244" s="13"/>
      <c r="DC1244" s="13"/>
      <c r="DD1244" s="13"/>
    </row>
    <row r="1245" spans="1:108" ht="14.25" thickBot="1">
      <c r="A1245" s="127">
        <v>7300</v>
      </c>
      <c r="B1245" s="127" t="s">
        <v>4536</v>
      </c>
      <c r="C1245" s="127">
        <v>7300</v>
      </c>
      <c r="D1245" s="128" t="s">
        <v>3494</v>
      </c>
      <c r="E1245" s="128"/>
      <c r="F1245" s="129" t="s">
        <v>84</v>
      </c>
      <c r="G1245" s="133" t="s">
        <v>166</v>
      </c>
      <c r="H1245" s="134" t="s">
        <v>4042</v>
      </c>
      <c r="I1245" s="134" t="s">
        <v>1379</v>
      </c>
      <c r="J1245" s="132">
        <v>0</v>
      </c>
      <c r="K1245" s="132">
        <v>1</v>
      </c>
      <c r="L1245" s="132">
        <v>0</v>
      </c>
      <c r="M1245" s="138">
        <v>1</v>
      </c>
      <c r="N1245" s="138">
        <v>0</v>
      </c>
      <c r="O1245" s="138">
        <v>1</v>
      </c>
      <c r="P1245" s="132">
        <v>0</v>
      </c>
      <c r="Q1245" s="132">
        <v>1</v>
      </c>
      <c r="CX1245" s="126"/>
      <c r="CY1245" s="126"/>
      <c r="CZ1245" s="13"/>
      <c r="DA1245" s="13"/>
      <c r="DB1245" s="13"/>
      <c r="DC1245" s="13"/>
      <c r="DD1245" s="13"/>
    </row>
    <row r="1246" spans="1:108" ht="14.25" thickBot="1">
      <c r="A1246" s="127">
        <v>7309</v>
      </c>
      <c r="B1246" s="127" t="s">
        <v>4537</v>
      </c>
      <c r="C1246" s="127">
        <v>7309</v>
      </c>
      <c r="D1246" s="128" t="s">
        <v>3494</v>
      </c>
      <c r="E1246" s="128"/>
      <c r="F1246" s="129" t="s">
        <v>84</v>
      </c>
      <c r="G1246" s="133" t="s">
        <v>166</v>
      </c>
      <c r="H1246" s="134" t="s">
        <v>4042</v>
      </c>
      <c r="I1246" s="134" t="s">
        <v>1380</v>
      </c>
      <c r="J1246" s="132">
        <v>0</v>
      </c>
      <c r="K1246" s="132">
        <v>1</v>
      </c>
      <c r="L1246" s="132">
        <v>0</v>
      </c>
      <c r="M1246" s="138">
        <v>1</v>
      </c>
      <c r="N1246" s="138">
        <v>0</v>
      </c>
      <c r="O1246" s="138">
        <v>1</v>
      </c>
      <c r="P1246" s="132">
        <v>0</v>
      </c>
      <c r="Q1246" s="132">
        <v>1</v>
      </c>
      <c r="CX1246" s="126"/>
      <c r="CY1246" s="126"/>
      <c r="CZ1246" s="13"/>
      <c r="DA1246" s="13"/>
      <c r="DB1246" s="13"/>
      <c r="DC1246" s="13"/>
      <c r="DD1246" s="13"/>
    </row>
    <row r="1247" spans="1:108" ht="14.25" thickBot="1">
      <c r="A1247" s="127">
        <v>7311</v>
      </c>
      <c r="B1247" s="127" t="s">
        <v>1699</v>
      </c>
      <c r="C1247" s="127">
        <v>7311</v>
      </c>
      <c r="D1247" s="128" t="s">
        <v>3494</v>
      </c>
      <c r="E1247" s="128"/>
      <c r="F1247" s="129" t="s">
        <v>84</v>
      </c>
      <c r="G1247" s="133" t="s">
        <v>166</v>
      </c>
      <c r="H1247" s="134" t="s">
        <v>4043</v>
      </c>
      <c r="I1247" s="134" t="s">
        <v>1381</v>
      </c>
      <c r="J1247" s="132">
        <v>0</v>
      </c>
      <c r="K1247" s="132">
        <v>1</v>
      </c>
      <c r="L1247" s="132">
        <v>0</v>
      </c>
      <c r="M1247" s="138">
        <v>1</v>
      </c>
      <c r="N1247" s="138">
        <v>0</v>
      </c>
      <c r="O1247" s="138">
        <v>1</v>
      </c>
      <c r="P1247" s="132">
        <v>0</v>
      </c>
      <c r="Q1247" s="132">
        <v>1</v>
      </c>
      <c r="CX1247" s="126"/>
      <c r="CY1247" s="126"/>
      <c r="CZ1247" s="13"/>
      <c r="DA1247" s="13"/>
      <c r="DB1247" s="13"/>
      <c r="DC1247" s="13"/>
      <c r="DD1247" s="13"/>
    </row>
    <row r="1248" spans="1:108" ht="14.25" thickBot="1">
      <c r="A1248" s="127">
        <v>7401</v>
      </c>
      <c r="B1248" s="127" t="s">
        <v>4583</v>
      </c>
      <c r="C1248" s="127">
        <v>7401</v>
      </c>
      <c r="D1248" s="128" t="s">
        <v>3494</v>
      </c>
      <c r="E1248" s="128"/>
      <c r="F1248" s="129" t="s">
        <v>84</v>
      </c>
      <c r="G1248" s="133" t="s">
        <v>167</v>
      </c>
      <c r="H1248" s="134" t="s">
        <v>4044</v>
      </c>
      <c r="I1248" s="134" t="s">
        <v>1382</v>
      </c>
      <c r="J1248" s="132">
        <v>1</v>
      </c>
      <c r="K1248" s="132">
        <v>0</v>
      </c>
      <c r="L1248" s="132">
        <v>0</v>
      </c>
      <c r="M1248" s="138">
        <v>0</v>
      </c>
      <c r="N1248" s="138">
        <v>0</v>
      </c>
      <c r="O1248" s="138">
        <v>1</v>
      </c>
      <c r="P1248" s="138">
        <v>1</v>
      </c>
      <c r="Q1248" s="132">
        <v>1</v>
      </c>
      <c r="CX1248" s="126"/>
      <c r="CY1248" s="126"/>
      <c r="CZ1248" s="13"/>
      <c r="DA1248" s="13"/>
      <c r="DB1248" s="13"/>
      <c r="DC1248" s="13"/>
      <c r="DD1248" s="13"/>
    </row>
    <row r="1249" spans="1:108" ht="14.25" thickBot="1">
      <c r="A1249" s="127">
        <v>7411</v>
      </c>
      <c r="B1249" s="127" t="s">
        <v>1807</v>
      </c>
      <c r="C1249" s="127">
        <v>7411</v>
      </c>
      <c r="D1249" s="128" t="s">
        <v>4346</v>
      </c>
      <c r="E1249" s="128"/>
      <c r="F1249" s="129" t="s">
        <v>84</v>
      </c>
      <c r="G1249" s="133" t="s">
        <v>167</v>
      </c>
      <c r="H1249" s="134" t="s">
        <v>4045</v>
      </c>
      <c r="I1249" s="134" t="s">
        <v>1383</v>
      </c>
      <c r="J1249" s="132">
        <v>1</v>
      </c>
      <c r="K1249" s="132">
        <v>0</v>
      </c>
      <c r="L1249" s="132">
        <v>0</v>
      </c>
      <c r="M1249" s="138">
        <v>0</v>
      </c>
      <c r="N1249" s="138">
        <v>0</v>
      </c>
      <c r="O1249" s="138">
        <v>1</v>
      </c>
      <c r="P1249" s="138">
        <v>1</v>
      </c>
      <c r="Q1249" s="132">
        <v>1</v>
      </c>
      <c r="CX1249" s="126"/>
      <c r="CY1249" s="126"/>
      <c r="CZ1249" s="13"/>
      <c r="DA1249" s="13"/>
      <c r="DB1249" s="13"/>
      <c r="DC1249" s="13"/>
      <c r="DD1249" s="13"/>
    </row>
    <row r="1250" spans="1:108" ht="14.25" thickBot="1">
      <c r="A1250" s="127">
        <v>7421</v>
      </c>
      <c r="B1250" s="127" t="s">
        <v>3350</v>
      </c>
      <c r="C1250" s="127">
        <v>7421</v>
      </c>
      <c r="D1250" s="128" t="s">
        <v>4346</v>
      </c>
      <c r="E1250" s="128"/>
      <c r="F1250" s="129" t="s">
        <v>84</v>
      </c>
      <c r="G1250" s="133" t="s">
        <v>167</v>
      </c>
      <c r="H1250" s="134" t="s">
        <v>4046</v>
      </c>
      <c r="I1250" s="134" t="s">
        <v>1384</v>
      </c>
      <c r="J1250" s="132">
        <v>1</v>
      </c>
      <c r="K1250" s="132">
        <v>0</v>
      </c>
      <c r="L1250" s="132">
        <v>0</v>
      </c>
      <c r="M1250" s="138">
        <v>0</v>
      </c>
      <c r="N1250" s="138">
        <v>0</v>
      </c>
      <c r="O1250" s="138">
        <v>1</v>
      </c>
      <c r="P1250" s="138">
        <v>1</v>
      </c>
      <c r="Q1250" s="132">
        <v>1</v>
      </c>
      <c r="CX1250" s="126"/>
      <c r="CY1250" s="126"/>
      <c r="CZ1250" s="13"/>
      <c r="DA1250" s="13"/>
      <c r="DB1250" s="13"/>
      <c r="DC1250" s="13"/>
      <c r="DD1250" s="13"/>
    </row>
    <row r="1251" spans="1:108" ht="14.25" thickBot="1">
      <c r="A1251" s="127">
        <v>7422</v>
      </c>
      <c r="B1251" s="127" t="s">
        <v>2402</v>
      </c>
      <c r="C1251" s="127">
        <v>7422</v>
      </c>
      <c r="D1251" s="128" t="s">
        <v>4346</v>
      </c>
      <c r="E1251" s="128"/>
      <c r="F1251" s="129" t="s">
        <v>84</v>
      </c>
      <c r="G1251" s="133" t="s">
        <v>167</v>
      </c>
      <c r="H1251" s="134" t="s">
        <v>4046</v>
      </c>
      <c r="I1251" s="134" t="s">
        <v>1385</v>
      </c>
      <c r="J1251" s="132">
        <v>1</v>
      </c>
      <c r="K1251" s="132">
        <v>0</v>
      </c>
      <c r="L1251" s="132">
        <v>0</v>
      </c>
      <c r="M1251" s="138">
        <v>0</v>
      </c>
      <c r="N1251" s="138">
        <v>0</v>
      </c>
      <c r="O1251" s="138">
        <v>1</v>
      </c>
      <c r="P1251" s="138">
        <v>1</v>
      </c>
      <c r="Q1251" s="132">
        <v>1</v>
      </c>
      <c r="CX1251" s="126"/>
      <c r="CY1251" s="126"/>
      <c r="CZ1251" s="13"/>
      <c r="DA1251" s="13"/>
      <c r="DB1251" s="13"/>
      <c r="DC1251" s="13"/>
      <c r="DD1251" s="13"/>
    </row>
    <row r="1252" spans="1:108" ht="14.25" thickBot="1">
      <c r="A1252" s="127">
        <v>7429</v>
      </c>
      <c r="B1252" s="127" t="s">
        <v>2612</v>
      </c>
      <c r="C1252" s="127">
        <v>7429</v>
      </c>
      <c r="D1252" s="128" t="s">
        <v>4346</v>
      </c>
      <c r="E1252" s="128"/>
      <c r="F1252" s="129" t="s">
        <v>84</v>
      </c>
      <c r="G1252" s="133" t="s">
        <v>167</v>
      </c>
      <c r="H1252" s="134" t="s">
        <v>4046</v>
      </c>
      <c r="I1252" s="134" t="s">
        <v>1386</v>
      </c>
      <c r="J1252" s="132">
        <v>1</v>
      </c>
      <c r="K1252" s="132">
        <v>0</v>
      </c>
      <c r="L1252" s="132">
        <v>0</v>
      </c>
      <c r="M1252" s="138">
        <v>0</v>
      </c>
      <c r="N1252" s="138">
        <v>0</v>
      </c>
      <c r="O1252" s="138">
        <v>1</v>
      </c>
      <c r="P1252" s="138">
        <v>1</v>
      </c>
      <c r="Q1252" s="132">
        <v>1</v>
      </c>
      <c r="CX1252" s="126"/>
      <c r="CY1252" s="126"/>
      <c r="CZ1252" s="13"/>
      <c r="DA1252" s="13"/>
      <c r="DB1252" s="13"/>
      <c r="DC1252" s="13"/>
      <c r="DD1252" s="13"/>
    </row>
    <row r="1253" spans="1:108" ht="14.25" thickBot="1">
      <c r="A1253" s="127">
        <v>7431</v>
      </c>
      <c r="B1253" s="127" t="s">
        <v>1942</v>
      </c>
      <c r="C1253" s="127">
        <v>7431</v>
      </c>
      <c r="D1253" s="128" t="s">
        <v>3494</v>
      </c>
      <c r="E1253" s="128"/>
      <c r="F1253" s="129" t="s">
        <v>84</v>
      </c>
      <c r="G1253" s="133" t="s">
        <v>167</v>
      </c>
      <c r="H1253" s="134" t="s">
        <v>4047</v>
      </c>
      <c r="I1253" s="134" t="s">
        <v>1387</v>
      </c>
      <c r="J1253" s="132">
        <v>1</v>
      </c>
      <c r="K1253" s="132">
        <v>0</v>
      </c>
      <c r="L1253" s="132">
        <v>0</v>
      </c>
      <c r="M1253" s="138">
        <v>0</v>
      </c>
      <c r="N1253" s="138">
        <v>0</v>
      </c>
      <c r="O1253" s="138">
        <v>1</v>
      </c>
      <c r="P1253" s="138">
        <v>1</v>
      </c>
      <c r="Q1253" s="132">
        <v>1</v>
      </c>
      <c r="CX1253" s="126"/>
      <c r="CY1253" s="126"/>
      <c r="CZ1253" s="13"/>
      <c r="DA1253" s="13"/>
      <c r="DB1253" s="13"/>
      <c r="DC1253" s="13"/>
      <c r="DD1253" s="13"/>
    </row>
    <row r="1254" spans="1:108" ht="14.25" thickBot="1">
      <c r="A1254" s="127">
        <v>7441</v>
      </c>
      <c r="B1254" s="127" t="s">
        <v>3351</v>
      </c>
      <c r="C1254" s="127">
        <v>7441</v>
      </c>
      <c r="D1254" s="128" t="s">
        <v>3494</v>
      </c>
      <c r="E1254" s="128"/>
      <c r="F1254" s="129" t="s">
        <v>84</v>
      </c>
      <c r="G1254" s="133" t="s">
        <v>167</v>
      </c>
      <c r="H1254" s="134" t="s">
        <v>4048</v>
      </c>
      <c r="I1254" s="134" t="s">
        <v>1388</v>
      </c>
      <c r="J1254" s="132">
        <v>1</v>
      </c>
      <c r="K1254" s="132">
        <v>0</v>
      </c>
      <c r="L1254" s="132">
        <v>0</v>
      </c>
      <c r="M1254" s="138">
        <v>0</v>
      </c>
      <c r="N1254" s="138">
        <v>0</v>
      </c>
      <c r="O1254" s="138">
        <v>1</v>
      </c>
      <c r="P1254" s="138">
        <v>1</v>
      </c>
      <c r="Q1254" s="132">
        <v>1</v>
      </c>
      <c r="CX1254" s="126"/>
      <c r="CY1254" s="126"/>
      <c r="CZ1254" s="13"/>
      <c r="DA1254" s="13"/>
      <c r="DB1254" s="13"/>
      <c r="DC1254" s="13"/>
      <c r="DD1254" s="13"/>
    </row>
    <row r="1255" spans="1:108" ht="14.25" thickBot="1">
      <c r="A1255" s="127">
        <v>7442</v>
      </c>
      <c r="B1255" s="127" t="s">
        <v>2403</v>
      </c>
      <c r="C1255" s="127">
        <v>7442</v>
      </c>
      <c r="D1255" s="128" t="s">
        <v>3494</v>
      </c>
      <c r="E1255" s="128"/>
      <c r="F1255" s="129" t="s">
        <v>84</v>
      </c>
      <c r="G1255" s="133" t="s">
        <v>167</v>
      </c>
      <c r="H1255" s="134" t="s">
        <v>4048</v>
      </c>
      <c r="I1255" s="134" t="s">
        <v>1389</v>
      </c>
      <c r="J1255" s="132">
        <v>1</v>
      </c>
      <c r="K1255" s="132">
        <v>0</v>
      </c>
      <c r="L1255" s="132">
        <v>0</v>
      </c>
      <c r="M1255" s="138">
        <v>0</v>
      </c>
      <c r="N1255" s="138">
        <v>0</v>
      </c>
      <c r="O1255" s="138">
        <v>1</v>
      </c>
      <c r="P1255" s="138">
        <v>1</v>
      </c>
      <c r="Q1255" s="132">
        <v>1</v>
      </c>
      <c r="CX1255" s="126"/>
      <c r="CY1255" s="126"/>
      <c r="CZ1255" s="13"/>
      <c r="DA1255" s="13"/>
      <c r="DB1255" s="13"/>
      <c r="DC1255" s="13"/>
      <c r="DD1255" s="13"/>
    </row>
    <row r="1256" spans="1:108" ht="14.25" thickBot="1">
      <c r="A1256" s="127">
        <v>7451</v>
      </c>
      <c r="B1256" s="127" t="s">
        <v>3352</v>
      </c>
      <c r="C1256" s="127">
        <v>7451</v>
      </c>
      <c r="D1256" s="128" t="s">
        <v>3494</v>
      </c>
      <c r="E1256" s="128"/>
      <c r="F1256" s="129" t="s">
        <v>84</v>
      </c>
      <c r="G1256" s="130" t="s">
        <v>167</v>
      </c>
      <c r="H1256" s="131" t="s">
        <v>4049</v>
      </c>
      <c r="I1256" s="131" t="s">
        <v>1390</v>
      </c>
      <c r="J1256" s="132">
        <v>1</v>
      </c>
      <c r="K1256" s="132">
        <v>0</v>
      </c>
      <c r="L1256" s="132">
        <v>0</v>
      </c>
      <c r="M1256" s="138">
        <v>0</v>
      </c>
      <c r="N1256" s="138">
        <v>0</v>
      </c>
      <c r="O1256" s="138">
        <v>1</v>
      </c>
      <c r="P1256" s="138">
        <v>1</v>
      </c>
      <c r="Q1256" s="132">
        <v>1</v>
      </c>
      <c r="CX1256" s="126"/>
      <c r="CY1256" s="126"/>
      <c r="CZ1256" s="13"/>
      <c r="DA1256" s="13"/>
      <c r="DB1256" s="13"/>
      <c r="DC1256" s="13"/>
      <c r="DD1256" s="13"/>
    </row>
    <row r="1257" spans="1:108" ht="14.25" thickBot="1">
      <c r="A1257" s="127">
        <v>7452</v>
      </c>
      <c r="B1257" s="127" t="s">
        <v>2404</v>
      </c>
      <c r="C1257" s="127">
        <v>7452</v>
      </c>
      <c r="D1257" s="128" t="s">
        <v>3494</v>
      </c>
      <c r="E1257" s="128"/>
      <c r="F1257" s="129" t="s">
        <v>84</v>
      </c>
      <c r="G1257" s="133" t="s">
        <v>167</v>
      </c>
      <c r="H1257" s="134" t="s">
        <v>4049</v>
      </c>
      <c r="I1257" s="134" t="s">
        <v>1391</v>
      </c>
      <c r="J1257" s="132">
        <v>1</v>
      </c>
      <c r="K1257" s="132">
        <v>0</v>
      </c>
      <c r="L1257" s="132">
        <v>0</v>
      </c>
      <c r="M1257" s="138">
        <v>0</v>
      </c>
      <c r="N1257" s="138">
        <v>0</v>
      </c>
      <c r="O1257" s="138">
        <v>1</v>
      </c>
      <c r="P1257" s="138">
        <v>1</v>
      </c>
      <c r="Q1257" s="132">
        <v>1</v>
      </c>
      <c r="CX1257" s="126"/>
      <c r="CY1257" s="126"/>
      <c r="CZ1257" s="13"/>
      <c r="DA1257" s="13"/>
      <c r="DB1257" s="13"/>
      <c r="DC1257" s="13"/>
      <c r="DD1257" s="13"/>
    </row>
    <row r="1258" spans="1:108" ht="14.25" thickBot="1">
      <c r="A1258" s="127">
        <v>7459</v>
      </c>
      <c r="B1258" s="127" t="s">
        <v>2613</v>
      </c>
      <c r="C1258" s="127">
        <v>7459</v>
      </c>
      <c r="D1258" s="128" t="s">
        <v>3494</v>
      </c>
      <c r="E1258" s="128"/>
      <c r="F1258" s="129" t="s">
        <v>84</v>
      </c>
      <c r="G1258" s="133" t="s">
        <v>167</v>
      </c>
      <c r="H1258" s="134" t="s">
        <v>4049</v>
      </c>
      <c r="I1258" s="134" t="s">
        <v>1392</v>
      </c>
      <c r="J1258" s="132">
        <v>1</v>
      </c>
      <c r="K1258" s="132">
        <v>0</v>
      </c>
      <c r="L1258" s="132">
        <v>0</v>
      </c>
      <c r="M1258" s="138">
        <v>0</v>
      </c>
      <c r="N1258" s="138">
        <v>0</v>
      </c>
      <c r="O1258" s="138">
        <v>1</v>
      </c>
      <c r="P1258" s="138">
        <v>1</v>
      </c>
      <c r="Q1258" s="132">
        <v>1</v>
      </c>
      <c r="CX1258" s="126"/>
      <c r="CY1258" s="126"/>
      <c r="CZ1258" s="13"/>
      <c r="DA1258" s="13"/>
      <c r="DB1258" s="13"/>
      <c r="DC1258" s="13"/>
      <c r="DD1258" s="13"/>
    </row>
    <row r="1259" spans="1:108" ht="14.25" thickBot="1">
      <c r="A1259" s="127">
        <v>7461</v>
      </c>
      <c r="B1259" s="127" t="s">
        <v>3353</v>
      </c>
      <c r="C1259" s="127">
        <v>7461</v>
      </c>
      <c r="D1259" s="128" t="s">
        <v>3494</v>
      </c>
      <c r="E1259" s="128"/>
      <c r="F1259" s="129" t="s">
        <v>84</v>
      </c>
      <c r="G1259" s="133" t="s">
        <v>167</v>
      </c>
      <c r="H1259" s="134" t="s">
        <v>4050</v>
      </c>
      <c r="I1259" s="134" t="s">
        <v>1393</v>
      </c>
      <c r="J1259" s="132">
        <v>1</v>
      </c>
      <c r="K1259" s="132">
        <v>0</v>
      </c>
      <c r="L1259" s="132">
        <v>0</v>
      </c>
      <c r="M1259" s="138">
        <v>0</v>
      </c>
      <c r="N1259" s="138">
        <v>0</v>
      </c>
      <c r="O1259" s="138">
        <v>1</v>
      </c>
      <c r="P1259" s="138">
        <v>1</v>
      </c>
      <c r="Q1259" s="132">
        <v>1</v>
      </c>
      <c r="CX1259" s="126"/>
      <c r="CY1259" s="126"/>
      <c r="CZ1259" s="13"/>
      <c r="DA1259" s="13"/>
      <c r="DB1259" s="13"/>
      <c r="DC1259" s="13"/>
      <c r="DD1259" s="13"/>
    </row>
    <row r="1260" spans="1:108" ht="14.25" thickBot="1">
      <c r="A1260" s="127">
        <v>7462</v>
      </c>
      <c r="B1260" s="127" t="s">
        <v>2405</v>
      </c>
      <c r="C1260" s="127">
        <v>7462</v>
      </c>
      <c r="D1260" s="128" t="s">
        <v>3494</v>
      </c>
      <c r="E1260" s="128"/>
      <c r="F1260" s="129" t="s">
        <v>84</v>
      </c>
      <c r="G1260" s="133" t="s">
        <v>167</v>
      </c>
      <c r="H1260" s="134" t="s">
        <v>4050</v>
      </c>
      <c r="I1260" s="134" t="s">
        <v>1394</v>
      </c>
      <c r="J1260" s="132">
        <v>1</v>
      </c>
      <c r="K1260" s="132">
        <v>0</v>
      </c>
      <c r="L1260" s="132">
        <v>0</v>
      </c>
      <c r="M1260" s="138">
        <v>0</v>
      </c>
      <c r="N1260" s="138">
        <v>0</v>
      </c>
      <c r="O1260" s="138">
        <v>1</v>
      </c>
      <c r="P1260" s="138">
        <v>1</v>
      </c>
      <c r="Q1260" s="132">
        <v>1</v>
      </c>
      <c r="CX1260" s="126"/>
      <c r="CY1260" s="126"/>
      <c r="CZ1260" s="13"/>
      <c r="DA1260" s="13"/>
      <c r="DB1260" s="13"/>
      <c r="DC1260" s="13"/>
      <c r="DD1260" s="13"/>
    </row>
    <row r="1261" spans="1:108" ht="14.25" thickBot="1">
      <c r="A1261" s="127">
        <v>7499</v>
      </c>
      <c r="B1261" s="127" t="s">
        <v>2092</v>
      </c>
      <c r="C1261" s="127">
        <v>7499</v>
      </c>
      <c r="D1261" s="128" t="s">
        <v>3494</v>
      </c>
      <c r="E1261" s="128"/>
      <c r="F1261" s="129" t="s">
        <v>84</v>
      </c>
      <c r="G1261" s="133" t="s">
        <v>167</v>
      </c>
      <c r="H1261" s="134" t="s">
        <v>4051</v>
      </c>
      <c r="I1261" s="134" t="s">
        <v>1395</v>
      </c>
      <c r="J1261" s="132">
        <v>1</v>
      </c>
      <c r="K1261" s="132">
        <v>0</v>
      </c>
      <c r="L1261" s="132">
        <v>0</v>
      </c>
      <c r="M1261" s="138">
        <v>0</v>
      </c>
      <c r="N1261" s="138">
        <v>0</v>
      </c>
      <c r="O1261" s="138">
        <v>1</v>
      </c>
      <c r="P1261" s="138">
        <v>1</v>
      </c>
      <c r="Q1261" s="132">
        <v>1</v>
      </c>
      <c r="CX1261" s="126"/>
      <c r="CY1261" s="126"/>
      <c r="CZ1261" s="13"/>
      <c r="DA1261" s="13"/>
      <c r="DB1261" s="13"/>
      <c r="DC1261" s="13"/>
      <c r="DD1261" s="13"/>
    </row>
    <row r="1262" spans="1:108" ht="14.25" thickBot="1">
      <c r="A1262" s="127">
        <v>7500</v>
      </c>
      <c r="B1262" s="127" t="s">
        <v>4538</v>
      </c>
      <c r="C1262" s="127">
        <v>7500</v>
      </c>
      <c r="D1262" s="128" t="s">
        <v>4346</v>
      </c>
      <c r="E1262" s="128"/>
      <c r="F1262" s="129" t="s">
        <v>85</v>
      </c>
      <c r="G1262" s="133" t="s">
        <v>168</v>
      </c>
      <c r="H1262" s="134" t="s">
        <v>4052</v>
      </c>
      <c r="I1262" s="134" t="s">
        <v>1396</v>
      </c>
      <c r="J1262" s="132">
        <v>1</v>
      </c>
      <c r="K1262" s="132">
        <v>1</v>
      </c>
      <c r="L1262" s="132">
        <v>1</v>
      </c>
      <c r="M1262" s="138">
        <v>1</v>
      </c>
      <c r="N1262" s="138">
        <v>1</v>
      </c>
      <c r="O1262" s="138">
        <v>1</v>
      </c>
      <c r="P1262" s="138">
        <v>1</v>
      </c>
      <c r="Q1262" s="132">
        <v>1</v>
      </c>
      <c r="CX1262" s="126"/>
      <c r="CY1262" s="126"/>
      <c r="CZ1262" s="13"/>
      <c r="DA1262" s="13"/>
      <c r="DB1262" s="13"/>
      <c r="DC1262" s="13"/>
      <c r="DD1262" s="13"/>
    </row>
    <row r="1263" spans="1:108" ht="14.25" thickBot="1">
      <c r="A1263" s="127">
        <v>7509</v>
      </c>
      <c r="B1263" s="127" t="s">
        <v>4809</v>
      </c>
      <c r="C1263" s="127">
        <v>7509</v>
      </c>
      <c r="D1263" s="128" t="s">
        <v>4346</v>
      </c>
      <c r="E1263" s="128"/>
      <c r="F1263" s="129" t="s">
        <v>85</v>
      </c>
      <c r="G1263" s="133" t="s">
        <v>168</v>
      </c>
      <c r="H1263" s="134" t="s">
        <v>4052</v>
      </c>
      <c r="I1263" s="134" t="s">
        <v>1397</v>
      </c>
      <c r="J1263" s="132">
        <v>1</v>
      </c>
      <c r="K1263" s="132">
        <v>1</v>
      </c>
      <c r="L1263" s="132">
        <v>1</v>
      </c>
      <c r="M1263" s="138">
        <v>1</v>
      </c>
      <c r="N1263" s="138">
        <v>1</v>
      </c>
      <c r="O1263" s="138">
        <v>1</v>
      </c>
      <c r="P1263" s="138">
        <v>1</v>
      </c>
      <c r="Q1263" s="132">
        <v>1</v>
      </c>
      <c r="CX1263" s="126"/>
      <c r="CY1263" s="126"/>
      <c r="CZ1263" s="13"/>
      <c r="DA1263" s="13"/>
      <c r="DB1263" s="13"/>
      <c r="DC1263" s="13"/>
      <c r="DD1263" s="13"/>
    </row>
    <row r="1264" spans="1:108" ht="14.25" thickBot="1">
      <c r="A1264" s="127">
        <v>7511</v>
      </c>
      <c r="B1264" s="127" t="s">
        <v>4383</v>
      </c>
      <c r="C1264" s="127">
        <v>7511</v>
      </c>
      <c r="D1264" s="128" t="s">
        <v>4346</v>
      </c>
      <c r="E1264" s="128"/>
      <c r="F1264" s="129" t="s">
        <v>85</v>
      </c>
      <c r="G1264" s="133" t="s">
        <v>168</v>
      </c>
      <c r="H1264" s="134" t="s">
        <v>4053</v>
      </c>
      <c r="I1264" s="134" t="s">
        <v>1398</v>
      </c>
      <c r="J1264" s="132">
        <v>1</v>
      </c>
      <c r="K1264" s="132">
        <v>1</v>
      </c>
      <c r="L1264" s="132">
        <v>1</v>
      </c>
      <c r="M1264" s="138">
        <v>1</v>
      </c>
      <c r="N1264" s="138">
        <v>1</v>
      </c>
      <c r="O1264" s="138">
        <v>1</v>
      </c>
      <c r="P1264" s="138">
        <v>1</v>
      </c>
      <c r="Q1264" s="132">
        <v>1</v>
      </c>
      <c r="CX1264" s="126"/>
      <c r="CY1264" s="126"/>
      <c r="CZ1264" s="13"/>
      <c r="DA1264" s="13"/>
      <c r="DB1264" s="13"/>
      <c r="DC1264" s="13"/>
      <c r="DD1264" s="13"/>
    </row>
    <row r="1265" spans="1:108" ht="14.25" thickBot="1">
      <c r="A1265" s="127">
        <v>7521</v>
      </c>
      <c r="B1265" s="127" t="s">
        <v>1883</v>
      </c>
      <c r="C1265" s="127">
        <v>7521</v>
      </c>
      <c r="D1265" s="128" t="s">
        <v>4346</v>
      </c>
      <c r="E1265" s="128"/>
      <c r="F1265" s="129" t="s">
        <v>85</v>
      </c>
      <c r="G1265" s="133" t="s">
        <v>168</v>
      </c>
      <c r="H1265" s="134" t="s">
        <v>4054</v>
      </c>
      <c r="I1265" s="134" t="s">
        <v>1399</v>
      </c>
      <c r="J1265" s="132">
        <v>1</v>
      </c>
      <c r="K1265" s="132">
        <v>1</v>
      </c>
      <c r="L1265" s="132">
        <v>1</v>
      </c>
      <c r="M1265" s="138">
        <v>1</v>
      </c>
      <c r="N1265" s="138">
        <v>1</v>
      </c>
      <c r="O1265" s="138">
        <v>1</v>
      </c>
      <c r="P1265" s="138">
        <v>1</v>
      </c>
      <c r="Q1265" s="132">
        <v>1</v>
      </c>
      <c r="CX1265" s="126"/>
      <c r="CY1265" s="126"/>
      <c r="CZ1265" s="13"/>
      <c r="DA1265" s="13"/>
      <c r="DB1265" s="13"/>
      <c r="DC1265" s="13"/>
      <c r="DD1265" s="13"/>
    </row>
    <row r="1266" spans="1:108" ht="14.25" thickBot="1">
      <c r="A1266" s="127">
        <v>7531</v>
      </c>
      <c r="B1266" s="127" t="s">
        <v>1943</v>
      </c>
      <c r="C1266" s="127">
        <v>7531</v>
      </c>
      <c r="D1266" s="128" t="s">
        <v>4346</v>
      </c>
      <c r="E1266" s="128"/>
      <c r="F1266" s="129" t="s">
        <v>85</v>
      </c>
      <c r="G1266" s="133" t="s">
        <v>168</v>
      </c>
      <c r="H1266" s="134" t="s">
        <v>4055</v>
      </c>
      <c r="I1266" s="134" t="s">
        <v>1400</v>
      </c>
      <c r="J1266" s="132">
        <v>1</v>
      </c>
      <c r="K1266" s="132">
        <v>1</v>
      </c>
      <c r="L1266" s="132">
        <v>1</v>
      </c>
      <c r="M1266" s="138">
        <v>1</v>
      </c>
      <c r="N1266" s="138">
        <v>1</v>
      </c>
      <c r="O1266" s="138">
        <v>1</v>
      </c>
      <c r="P1266" s="138">
        <v>1</v>
      </c>
      <c r="Q1266" s="132">
        <v>1</v>
      </c>
      <c r="CX1266" s="126"/>
      <c r="CY1266" s="126"/>
      <c r="CZ1266" s="13"/>
      <c r="DA1266" s="13"/>
      <c r="DB1266" s="13"/>
      <c r="DC1266" s="13"/>
      <c r="DD1266" s="13"/>
    </row>
    <row r="1267" spans="1:108" ht="14.25" thickBot="1">
      <c r="A1267" s="127">
        <v>7591</v>
      </c>
      <c r="B1267" s="127" t="s">
        <v>3354</v>
      </c>
      <c r="C1267" s="127">
        <v>7591</v>
      </c>
      <c r="D1267" s="128" t="s">
        <v>4367</v>
      </c>
      <c r="E1267" s="128"/>
      <c r="F1267" s="129" t="s">
        <v>85</v>
      </c>
      <c r="G1267" s="133" t="s">
        <v>168</v>
      </c>
      <c r="H1267" s="134" t="s">
        <v>4056</v>
      </c>
      <c r="I1267" s="134" t="s">
        <v>1401</v>
      </c>
      <c r="J1267" s="132">
        <v>1</v>
      </c>
      <c r="K1267" s="132">
        <v>1</v>
      </c>
      <c r="L1267" s="132">
        <v>1</v>
      </c>
      <c r="M1267" s="138">
        <v>1</v>
      </c>
      <c r="N1267" s="138">
        <v>1</v>
      </c>
      <c r="O1267" s="138">
        <v>1</v>
      </c>
      <c r="P1267" s="138">
        <v>1</v>
      </c>
      <c r="Q1267" s="132">
        <v>1</v>
      </c>
      <c r="CX1267" s="126"/>
      <c r="CY1267" s="126"/>
      <c r="CZ1267" s="13"/>
      <c r="DA1267" s="13"/>
      <c r="DB1267" s="13"/>
      <c r="DC1267" s="13"/>
      <c r="DD1267" s="13"/>
    </row>
    <row r="1268" spans="1:108" ht="14.25" thickBot="1">
      <c r="A1268" s="127">
        <v>7592</v>
      </c>
      <c r="B1268" s="127" t="s">
        <v>2406</v>
      </c>
      <c r="C1268" s="127">
        <v>7592</v>
      </c>
      <c r="D1268" s="128" t="s">
        <v>4367</v>
      </c>
      <c r="E1268" s="128"/>
      <c r="F1268" s="129" t="s">
        <v>85</v>
      </c>
      <c r="G1268" s="133" t="s">
        <v>168</v>
      </c>
      <c r="H1268" s="134" t="s">
        <v>4056</v>
      </c>
      <c r="I1268" s="134" t="s">
        <v>1402</v>
      </c>
      <c r="J1268" s="132">
        <v>1</v>
      </c>
      <c r="K1268" s="132">
        <v>1</v>
      </c>
      <c r="L1268" s="132">
        <v>1</v>
      </c>
      <c r="M1268" s="138">
        <v>1</v>
      </c>
      <c r="N1268" s="138">
        <v>1</v>
      </c>
      <c r="O1268" s="138">
        <v>1</v>
      </c>
      <c r="P1268" s="138">
        <v>1</v>
      </c>
      <c r="Q1268" s="132">
        <v>1</v>
      </c>
      <c r="CX1268" s="126"/>
      <c r="CY1268" s="126"/>
      <c r="CZ1268" s="13"/>
      <c r="DA1268" s="13"/>
      <c r="DB1268" s="13"/>
      <c r="DC1268" s="13"/>
      <c r="DD1268" s="13"/>
    </row>
    <row r="1269" spans="1:108" ht="14.25" thickBot="1">
      <c r="A1269" s="127">
        <v>7599</v>
      </c>
      <c r="B1269" s="127" t="s">
        <v>2614</v>
      </c>
      <c r="C1269" s="127">
        <v>7599</v>
      </c>
      <c r="D1269" s="128" t="s">
        <v>4367</v>
      </c>
      <c r="E1269" s="128"/>
      <c r="F1269" s="129" t="s">
        <v>85</v>
      </c>
      <c r="G1269" s="133" t="s">
        <v>168</v>
      </c>
      <c r="H1269" s="134" t="s">
        <v>4056</v>
      </c>
      <c r="I1269" s="134" t="s">
        <v>1403</v>
      </c>
      <c r="J1269" s="132">
        <v>1</v>
      </c>
      <c r="K1269" s="132">
        <v>1</v>
      </c>
      <c r="L1269" s="132">
        <v>1</v>
      </c>
      <c r="M1269" s="138">
        <v>1</v>
      </c>
      <c r="N1269" s="138">
        <v>1</v>
      </c>
      <c r="O1269" s="138">
        <v>1</v>
      </c>
      <c r="P1269" s="138">
        <v>1</v>
      </c>
      <c r="Q1269" s="132">
        <v>1</v>
      </c>
      <c r="CX1269" s="126"/>
      <c r="CY1269" s="126"/>
      <c r="CZ1269" s="13"/>
      <c r="DA1269" s="13"/>
      <c r="DB1269" s="13"/>
      <c r="DC1269" s="13"/>
      <c r="DD1269" s="13"/>
    </row>
    <row r="1270" spans="1:108" ht="14.25" thickBot="1">
      <c r="A1270" s="127">
        <v>7600</v>
      </c>
      <c r="B1270" s="127" t="s">
        <v>4540</v>
      </c>
      <c r="C1270" s="127">
        <v>7600</v>
      </c>
      <c r="D1270" s="128" t="s">
        <v>4346</v>
      </c>
      <c r="E1270" s="128"/>
      <c r="F1270" s="129" t="s">
        <v>85</v>
      </c>
      <c r="G1270" s="133" t="s">
        <v>169</v>
      </c>
      <c r="H1270" s="134" t="s">
        <v>4057</v>
      </c>
      <c r="I1270" s="134" t="s">
        <v>1404</v>
      </c>
      <c r="J1270" s="132">
        <v>1</v>
      </c>
      <c r="K1270" s="132">
        <v>1</v>
      </c>
      <c r="L1270" s="132">
        <v>1</v>
      </c>
      <c r="M1270" s="138">
        <v>1</v>
      </c>
      <c r="N1270" s="138">
        <v>1</v>
      </c>
      <c r="O1270" s="138">
        <v>1</v>
      </c>
      <c r="P1270" s="138">
        <v>1</v>
      </c>
      <c r="Q1270" s="132">
        <v>1</v>
      </c>
      <c r="CX1270" s="126"/>
      <c r="CY1270" s="126"/>
      <c r="CZ1270" s="13"/>
      <c r="DA1270" s="13"/>
      <c r="DB1270" s="13"/>
      <c r="DC1270" s="13"/>
      <c r="DD1270" s="13"/>
    </row>
    <row r="1271" spans="1:108" ht="14.25" thickBot="1">
      <c r="A1271" s="127">
        <v>7609</v>
      </c>
      <c r="B1271" s="127" t="s">
        <v>4541</v>
      </c>
      <c r="C1271" s="127">
        <v>7609</v>
      </c>
      <c r="D1271" s="128" t="s">
        <v>4346</v>
      </c>
      <c r="E1271" s="128"/>
      <c r="F1271" s="129" t="s">
        <v>85</v>
      </c>
      <c r="G1271" s="130" t="s">
        <v>169</v>
      </c>
      <c r="H1271" s="131" t="s">
        <v>4057</v>
      </c>
      <c r="I1271" s="131" t="s">
        <v>1405</v>
      </c>
      <c r="J1271" s="132">
        <v>1</v>
      </c>
      <c r="K1271" s="132">
        <v>1</v>
      </c>
      <c r="L1271" s="132">
        <v>1</v>
      </c>
      <c r="M1271" s="138">
        <v>1</v>
      </c>
      <c r="N1271" s="138">
        <v>1</v>
      </c>
      <c r="O1271" s="138">
        <v>1</v>
      </c>
      <c r="P1271" s="138">
        <v>1</v>
      </c>
      <c r="Q1271" s="132">
        <v>1</v>
      </c>
      <c r="CX1271" s="126"/>
      <c r="CY1271" s="126"/>
      <c r="CZ1271" s="13"/>
      <c r="DA1271" s="13"/>
      <c r="DB1271" s="13"/>
      <c r="DC1271" s="13"/>
      <c r="DD1271" s="13"/>
    </row>
    <row r="1272" spans="1:108" ht="14.25" thickBot="1">
      <c r="A1272" s="127">
        <v>7611</v>
      </c>
      <c r="B1272" s="127" t="s">
        <v>4384</v>
      </c>
      <c r="C1272" s="127">
        <v>7611</v>
      </c>
      <c r="D1272" s="128" t="s">
        <v>4346</v>
      </c>
      <c r="E1272" s="128"/>
      <c r="F1272" s="129" t="s">
        <v>85</v>
      </c>
      <c r="G1272" s="133" t="s">
        <v>169</v>
      </c>
      <c r="H1272" s="134" t="s">
        <v>4058</v>
      </c>
      <c r="I1272" s="134" t="s">
        <v>1406</v>
      </c>
      <c r="J1272" s="132">
        <v>1</v>
      </c>
      <c r="K1272" s="132">
        <v>1</v>
      </c>
      <c r="L1272" s="132">
        <v>1</v>
      </c>
      <c r="M1272" s="138">
        <v>1</v>
      </c>
      <c r="N1272" s="138">
        <v>1</v>
      </c>
      <c r="O1272" s="138">
        <v>1</v>
      </c>
      <c r="P1272" s="138">
        <v>1</v>
      </c>
      <c r="Q1272" s="132">
        <v>1</v>
      </c>
      <c r="CX1272" s="126"/>
      <c r="CY1272" s="126"/>
      <c r="CZ1272" s="13"/>
      <c r="DA1272" s="13"/>
      <c r="DB1272" s="13"/>
      <c r="DC1272" s="13"/>
      <c r="DD1272" s="13"/>
    </row>
    <row r="1273" spans="1:108" ht="14.25" thickBot="1">
      <c r="A1273" s="127">
        <v>7621</v>
      </c>
      <c r="B1273" s="127" t="s">
        <v>3355</v>
      </c>
      <c r="C1273" s="127">
        <v>7621</v>
      </c>
      <c r="D1273" s="128" t="s">
        <v>4346</v>
      </c>
      <c r="E1273" s="128"/>
      <c r="F1273" s="129" t="s">
        <v>85</v>
      </c>
      <c r="G1273" s="133" t="s">
        <v>169</v>
      </c>
      <c r="H1273" s="134" t="s">
        <v>4059</v>
      </c>
      <c r="I1273" s="134" t="s">
        <v>1407</v>
      </c>
      <c r="J1273" s="132">
        <v>1</v>
      </c>
      <c r="K1273" s="132">
        <v>1</v>
      </c>
      <c r="L1273" s="132">
        <v>1</v>
      </c>
      <c r="M1273" s="138">
        <v>1</v>
      </c>
      <c r="N1273" s="138">
        <v>1</v>
      </c>
      <c r="O1273" s="138">
        <v>1</v>
      </c>
      <c r="P1273" s="138">
        <v>1</v>
      </c>
      <c r="Q1273" s="132">
        <v>1</v>
      </c>
      <c r="CX1273" s="126"/>
      <c r="CY1273" s="126"/>
      <c r="CZ1273" s="13"/>
      <c r="DA1273" s="13"/>
      <c r="DB1273" s="13"/>
      <c r="DC1273" s="13"/>
      <c r="DD1273" s="13"/>
    </row>
    <row r="1274" spans="1:108" ht="14.25" thickBot="1">
      <c r="A1274" s="127">
        <v>7622</v>
      </c>
      <c r="B1274" s="127" t="s">
        <v>2407</v>
      </c>
      <c r="C1274" s="127">
        <v>7622</v>
      </c>
      <c r="D1274" s="128" t="s">
        <v>4346</v>
      </c>
      <c r="E1274" s="128"/>
      <c r="F1274" s="129" t="s">
        <v>85</v>
      </c>
      <c r="G1274" s="133" t="s">
        <v>169</v>
      </c>
      <c r="H1274" s="134" t="s">
        <v>4059</v>
      </c>
      <c r="I1274" s="134" t="s">
        <v>1408</v>
      </c>
      <c r="J1274" s="132">
        <v>1</v>
      </c>
      <c r="K1274" s="132">
        <v>1</v>
      </c>
      <c r="L1274" s="132">
        <v>1</v>
      </c>
      <c r="M1274" s="138">
        <v>1</v>
      </c>
      <c r="N1274" s="138">
        <v>1</v>
      </c>
      <c r="O1274" s="138">
        <v>1</v>
      </c>
      <c r="P1274" s="138">
        <v>1</v>
      </c>
      <c r="Q1274" s="132">
        <v>1</v>
      </c>
      <c r="CX1274" s="126"/>
      <c r="CY1274" s="126"/>
      <c r="CZ1274" s="13"/>
      <c r="DA1274" s="13"/>
      <c r="DB1274" s="13"/>
      <c r="DC1274" s="13"/>
      <c r="DD1274" s="13"/>
    </row>
    <row r="1275" spans="1:108" ht="14.25" thickBot="1">
      <c r="A1275" s="127">
        <v>7623</v>
      </c>
      <c r="B1275" s="127" t="s">
        <v>2615</v>
      </c>
      <c r="C1275" s="127">
        <v>7623</v>
      </c>
      <c r="D1275" s="128" t="s">
        <v>4346</v>
      </c>
      <c r="E1275" s="128"/>
      <c r="F1275" s="129" t="s">
        <v>85</v>
      </c>
      <c r="G1275" s="133" t="s">
        <v>169</v>
      </c>
      <c r="H1275" s="134" t="s">
        <v>4059</v>
      </c>
      <c r="I1275" s="134" t="s">
        <v>1409</v>
      </c>
      <c r="J1275" s="132">
        <v>1</v>
      </c>
      <c r="K1275" s="132">
        <v>1</v>
      </c>
      <c r="L1275" s="132">
        <v>1</v>
      </c>
      <c r="M1275" s="138">
        <v>1</v>
      </c>
      <c r="N1275" s="138">
        <v>1</v>
      </c>
      <c r="O1275" s="138">
        <v>1</v>
      </c>
      <c r="P1275" s="138">
        <v>1</v>
      </c>
      <c r="Q1275" s="132">
        <v>1</v>
      </c>
      <c r="CX1275" s="126"/>
      <c r="CY1275" s="126"/>
      <c r="CZ1275" s="13"/>
      <c r="DA1275" s="13"/>
      <c r="DB1275" s="13"/>
      <c r="DC1275" s="13"/>
      <c r="DD1275" s="13"/>
    </row>
    <row r="1276" spans="1:108" ht="14.25" thickBot="1">
      <c r="A1276" s="127">
        <v>7624</v>
      </c>
      <c r="B1276" s="127" t="s">
        <v>2746</v>
      </c>
      <c r="C1276" s="127">
        <v>7624</v>
      </c>
      <c r="D1276" s="128" t="s">
        <v>4346</v>
      </c>
      <c r="E1276" s="128"/>
      <c r="F1276" s="129" t="s">
        <v>85</v>
      </c>
      <c r="G1276" s="133" t="s">
        <v>169</v>
      </c>
      <c r="H1276" s="134" t="s">
        <v>4059</v>
      </c>
      <c r="I1276" s="134" t="s">
        <v>1410</v>
      </c>
      <c r="J1276" s="132">
        <v>1</v>
      </c>
      <c r="K1276" s="132">
        <v>1</v>
      </c>
      <c r="L1276" s="132">
        <v>1</v>
      </c>
      <c r="M1276" s="138">
        <v>1</v>
      </c>
      <c r="N1276" s="138">
        <v>1</v>
      </c>
      <c r="O1276" s="138">
        <v>1</v>
      </c>
      <c r="P1276" s="138">
        <v>1</v>
      </c>
      <c r="Q1276" s="132">
        <v>1</v>
      </c>
      <c r="CX1276" s="126"/>
      <c r="CY1276" s="126"/>
      <c r="CZ1276" s="13"/>
      <c r="DA1276" s="13"/>
      <c r="DB1276" s="13"/>
      <c r="DC1276" s="13"/>
      <c r="DD1276" s="13"/>
    </row>
    <row r="1277" spans="1:108" ht="14.25" thickBot="1">
      <c r="A1277" s="127">
        <v>7625</v>
      </c>
      <c r="B1277" s="127" t="s">
        <v>2829</v>
      </c>
      <c r="C1277" s="127">
        <v>7625</v>
      </c>
      <c r="D1277" s="128" t="s">
        <v>4346</v>
      </c>
      <c r="E1277" s="128"/>
      <c r="F1277" s="129" t="s">
        <v>85</v>
      </c>
      <c r="G1277" s="133" t="s">
        <v>169</v>
      </c>
      <c r="H1277" s="134" t="s">
        <v>4059</v>
      </c>
      <c r="I1277" s="134" t="s">
        <v>1411</v>
      </c>
      <c r="J1277" s="132">
        <v>1</v>
      </c>
      <c r="K1277" s="132">
        <v>1</v>
      </c>
      <c r="L1277" s="132">
        <v>1</v>
      </c>
      <c r="M1277" s="138">
        <v>1</v>
      </c>
      <c r="N1277" s="138">
        <v>1</v>
      </c>
      <c r="O1277" s="138">
        <v>1</v>
      </c>
      <c r="P1277" s="138">
        <v>1</v>
      </c>
      <c r="Q1277" s="132">
        <v>1</v>
      </c>
      <c r="CX1277" s="126"/>
      <c r="CY1277" s="126"/>
      <c r="CZ1277" s="13"/>
      <c r="DA1277" s="13"/>
      <c r="DB1277" s="13"/>
      <c r="DC1277" s="13"/>
      <c r="DD1277" s="13"/>
    </row>
    <row r="1278" spans="1:108" ht="14.25" thickBot="1">
      <c r="A1278" s="127">
        <v>7629</v>
      </c>
      <c r="B1278" s="127" t="s">
        <v>2883</v>
      </c>
      <c r="C1278" s="127">
        <v>7629</v>
      </c>
      <c r="D1278" s="128" t="s">
        <v>4346</v>
      </c>
      <c r="E1278" s="128"/>
      <c r="F1278" s="129" t="s">
        <v>85</v>
      </c>
      <c r="G1278" s="133" t="s">
        <v>169</v>
      </c>
      <c r="H1278" s="134" t="s">
        <v>4059</v>
      </c>
      <c r="I1278" s="134" t="s">
        <v>1412</v>
      </c>
      <c r="J1278" s="132">
        <v>1</v>
      </c>
      <c r="K1278" s="132">
        <v>1</v>
      </c>
      <c r="L1278" s="132">
        <v>1</v>
      </c>
      <c r="M1278" s="138">
        <v>1</v>
      </c>
      <c r="N1278" s="138">
        <v>1</v>
      </c>
      <c r="O1278" s="138">
        <v>1</v>
      </c>
      <c r="P1278" s="138">
        <v>1</v>
      </c>
      <c r="Q1278" s="132">
        <v>1</v>
      </c>
      <c r="CX1278" s="126"/>
      <c r="CY1278" s="126"/>
      <c r="CZ1278" s="13"/>
      <c r="DA1278" s="13"/>
      <c r="DB1278" s="13"/>
      <c r="DC1278" s="13"/>
      <c r="DD1278" s="13"/>
    </row>
    <row r="1279" spans="1:108" ht="14.25" thickBot="1">
      <c r="A1279" s="127">
        <v>7631</v>
      </c>
      <c r="B1279" s="127" t="s">
        <v>1944</v>
      </c>
      <c r="C1279" s="127">
        <v>7631</v>
      </c>
      <c r="D1279" s="128" t="s">
        <v>4346</v>
      </c>
      <c r="E1279" s="128"/>
      <c r="F1279" s="129" t="s">
        <v>85</v>
      </c>
      <c r="G1279" s="133" t="s">
        <v>169</v>
      </c>
      <c r="H1279" s="134" t="s">
        <v>4060</v>
      </c>
      <c r="I1279" s="134" t="s">
        <v>1413</v>
      </c>
      <c r="J1279" s="132">
        <v>1</v>
      </c>
      <c r="K1279" s="132">
        <v>1</v>
      </c>
      <c r="L1279" s="132">
        <v>1</v>
      </c>
      <c r="M1279" s="138">
        <v>1</v>
      </c>
      <c r="N1279" s="138">
        <v>1</v>
      </c>
      <c r="O1279" s="138">
        <v>1</v>
      </c>
      <c r="P1279" s="138">
        <v>1</v>
      </c>
      <c r="Q1279" s="132">
        <v>1</v>
      </c>
      <c r="CX1279" s="126"/>
      <c r="CY1279" s="126"/>
      <c r="CZ1279" s="13"/>
      <c r="DA1279" s="13"/>
      <c r="DB1279" s="13"/>
      <c r="DC1279" s="13"/>
      <c r="DD1279" s="13"/>
    </row>
    <row r="1280" spans="1:108" ht="14.25" thickBot="1">
      <c r="A1280" s="127">
        <v>7641</v>
      </c>
      <c r="B1280" s="127" t="s">
        <v>2001</v>
      </c>
      <c r="C1280" s="127">
        <v>7641</v>
      </c>
      <c r="D1280" s="128" t="s">
        <v>4346</v>
      </c>
      <c r="E1280" s="128"/>
      <c r="F1280" s="129" t="s">
        <v>85</v>
      </c>
      <c r="G1280" s="133" t="s">
        <v>169</v>
      </c>
      <c r="H1280" s="134" t="s">
        <v>4061</v>
      </c>
      <c r="I1280" s="134" t="s">
        <v>1414</v>
      </c>
      <c r="J1280" s="132">
        <v>1</v>
      </c>
      <c r="K1280" s="132">
        <v>1</v>
      </c>
      <c r="L1280" s="132">
        <v>1</v>
      </c>
      <c r="M1280" s="138">
        <v>1</v>
      </c>
      <c r="N1280" s="138">
        <v>1</v>
      </c>
      <c r="O1280" s="138">
        <v>1</v>
      </c>
      <c r="P1280" s="138">
        <v>1</v>
      </c>
      <c r="Q1280" s="132">
        <v>1</v>
      </c>
      <c r="CX1280" s="126"/>
      <c r="CY1280" s="126"/>
      <c r="CZ1280" s="13"/>
      <c r="DA1280" s="13"/>
      <c r="DB1280" s="13"/>
      <c r="DC1280" s="13"/>
      <c r="DD1280" s="13"/>
    </row>
    <row r="1281" spans="1:108" ht="14.25" thickBot="1">
      <c r="A1281" s="127">
        <v>7651</v>
      </c>
      <c r="B1281" s="127" t="s">
        <v>4385</v>
      </c>
      <c r="C1281" s="127">
        <v>7651</v>
      </c>
      <c r="D1281" s="128" t="s">
        <v>4346</v>
      </c>
      <c r="E1281" s="128"/>
      <c r="F1281" s="129" t="s">
        <v>85</v>
      </c>
      <c r="G1281" s="133" t="s">
        <v>169</v>
      </c>
      <c r="H1281" s="134" t="s">
        <v>4062</v>
      </c>
      <c r="I1281" s="134" t="s">
        <v>1415</v>
      </c>
      <c r="J1281" s="132">
        <v>1</v>
      </c>
      <c r="K1281" s="132">
        <v>1</v>
      </c>
      <c r="L1281" s="132">
        <v>1</v>
      </c>
      <c r="M1281" s="138">
        <v>1</v>
      </c>
      <c r="N1281" s="138">
        <v>1</v>
      </c>
      <c r="O1281" s="138">
        <v>1</v>
      </c>
      <c r="P1281" s="138">
        <v>1</v>
      </c>
      <c r="Q1281" s="132">
        <v>1</v>
      </c>
      <c r="CX1281" s="126"/>
      <c r="CY1281" s="126"/>
      <c r="CZ1281" s="13"/>
      <c r="DA1281" s="13"/>
      <c r="DB1281" s="13"/>
      <c r="DC1281" s="13"/>
      <c r="DD1281" s="13"/>
    </row>
    <row r="1282" spans="1:108" ht="14.25" thickBot="1">
      <c r="A1282" s="127">
        <v>7661</v>
      </c>
      <c r="B1282" s="127" t="s">
        <v>4386</v>
      </c>
      <c r="C1282" s="127">
        <v>7661</v>
      </c>
      <c r="D1282" s="128" t="s">
        <v>4346</v>
      </c>
      <c r="E1282" s="128"/>
      <c r="F1282" s="129" t="s">
        <v>85</v>
      </c>
      <c r="G1282" s="133" t="s">
        <v>169</v>
      </c>
      <c r="H1282" s="134" t="s">
        <v>4063</v>
      </c>
      <c r="I1282" s="134" t="s">
        <v>1416</v>
      </c>
      <c r="J1282" s="132">
        <v>1</v>
      </c>
      <c r="K1282" s="132">
        <v>1</v>
      </c>
      <c r="L1282" s="132">
        <v>1</v>
      </c>
      <c r="M1282" s="138">
        <v>1</v>
      </c>
      <c r="N1282" s="138">
        <v>1</v>
      </c>
      <c r="O1282" s="138">
        <v>1</v>
      </c>
      <c r="P1282" s="138">
        <v>1</v>
      </c>
      <c r="Q1282" s="132">
        <v>1</v>
      </c>
      <c r="CX1282" s="126"/>
      <c r="CY1282" s="126"/>
      <c r="CZ1282" s="13"/>
      <c r="DA1282" s="13"/>
      <c r="DB1282" s="13"/>
      <c r="DC1282" s="13"/>
      <c r="DD1282" s="13"/>
    </row>
    <row r="1283" spans="1:108" ht="14.25" thickBot="1">
      <c r="A1283" s="127">
        <v>7671</v>
      </c>
      <c r="B1283" s="127" t="s">
        <v>2093</v>
      </c>
      <c r="C1283" s="127">
        <v>7671</v>
      </c>
      <c r="D1283" s="128" t="s">
        <v>4346</v>
      </c>
      <c r="E1283" s="128"/>
      <c r="F1283" s="129" t="s">
        <v>85</v>
      </c>
      <c r="G1283" s="133" t="s">
        <v>169</v>
      </c>
      <c r="H1283" s="134" t="s">
        <v>4064</v>
      </c>
      <c r="I1283" s="134" t="s">
        <v>1417</v>
      </c>
      <c r="J1283" s="132">
        <v>1</v>
      </c>
      <c r="K1283" s="132">
        <v>1</v>
      </c>
      <c r="L1283" s="132">
        <v>1</v>
      </c>
      <c r="M1283" s="138">
        <v>1</v>
      </c>
      <c r="N1283" s="138">
        <v>1</v>
      </c>
      <c r="O1283" s="138">
        <v>1</v>
      </c>
      <c r="P1283" s="138">
        <v>1</v>
      </c>
      <c r="Q1283" s="132">
        <v>1</v>
      </c>
      <c r="CX1283" s="126"/>
      <c r="CY1283" s="126"/>
      <c r="CZ1283" s="13"/>
      <c r="DA1283" s="13"/>
      <c r="DB1283" s="13"/>
      <c r="DC1283" s="13"/>
      <c r="DD1283" s="13"/>
    </row>
    <row r="1284" spans="1:108" ht="14.25" thickBot="1">
      <c r="A1284" s="127">
        <v>7691</v>
      </c>
      <c r="B1284" s="127" t="s">
        <v>3356</v>
      </c>
      <c r="C1284" s="127">
        <v>7691</v>
      </c>
      <c r="D1284" s="128" t="s">
        <v>4346</v>
      </c>
      <c r="E1284" s="128"/>
      <c r="F1284" s="129" t="s">
        <v>85</v>
      </c>
      <c r="G1284" s="133" t="s">
        <v>169</v>
      </c>
      <c r="H1284" s="134" t="s">
        <v>4065</v>
      </c>
      <c r="I1284" s="134" t="s">
        <v>1418</v>
      </c>
      <c r="J1284" s="132">
        <v>1</v>
      </c>
      <c r="K1284" s="132">
        <v>1</v>
      </c>
      <c r="L1284" s="132">
        <v>1</v>
      </c>
      <c r="M1284" s="138">
        <v>1</v>
      </c>
      <c r="N1284" s="138">
        <v>1</v>
      </c>
      <c r="O1284" s="138">
        <v>1</v>
      </c>
      <c r="P1284" s="138">
        <v>1</v>
      </c>
      <c r="Q1284" s="132">
        <v>1</v>
      </c>
      <c r="CX1284" s="126"/>
      <c r="CY1284" s="126"/>
      <c r="CZ1284" s="13"/>
      <c r="DA1284" s="13"/>
      <c r="DB1284" s="13"/>
      <c r="DC1284" s="13"/>
      <c r="DD1284" s="13"/>
    </row>
    <row r="1285" spans="1:108" ht="14.25" thickBot="1">
      <c r="A1285" s="127">
        <v>7692</v>
      </c>
      <c r="B1285" s="127" t="s">
        <v>2408</v>
      </c>
      <c r="C1285" s="127">
        <v>7692</v>
      </c>
      <c r="D1285" s="128" t="s">
        <v>4346</v>
      </c>
      <c r="E1285" s="128"/>
      <c r="F1285" s="129" t="s">
        <v>85</v>
      </c>
      <c r="G1285" s="133" t="s">
        <v>169</v>
      </c>
      <c r="H1285" s="134" t="s">
        <v>4065</v>
      </c>
      <c r="I1285" s="134" t="s">
        <v>1419</v>
      </c>
      <c r="J1285" s="132">
        <v>1</v>
      </c>
      <c r="K1285" s="132">
        <v>1</v>
      </c>
      <c r="L1285" s="132">
        <v>1</v>
      </c>
      <c r="M1285" s="138">
        <v>1</v>
      </c>
      <c r="N1285" s="138">
        <v>1</v>
      </c>
      <c r="O1285" s="138">
        <v>1</v>
      </c>
      <c r="P1285" s="138">
        <v>1</v>
      </c>
      <c r="Q1285" s="132">
        <v>1</v>
      </c>
      <c r="CX1285" s="126"/>
      <c r="CY1285" s="126"/>
      <c r="CZ1285" s="13"/>
      <c r="DA1285" s="13"/>
      <c r="DB1285" s="13"/>
      <c r="DC1285" s="13"/>
      <c r="DD1285" s="13"/>
    </row>
    <row r="1286" spans="1:108" ht="14.25" thickBot="1">
      <c r="A1286" s="127">
        <v>7699</v>
      </c>
      <c r="B1286" s="127" t="s">
        <v>2616</v>
      </c>
      <c r="C1286" s="127">
        <v>7699</v>
      </c>
      <c r="D1286" s="128" t="s">
        <v>4346</v>
      </c>
      <c r="E1286" s="128"/>
      <c r="F1286" s="129" t="s">
        <v>85</v>
      </c>
      <c r="G1286" s="133" t="s">
        <v>169</v>
      </c>
      <c r="H1286" s="134" t="s">
        <v>4065</v>
      </c>
      <c r="I1286" s="134" t="s">
        <v>1420</v>
      </c>
      <c r="J1286" s="132">
        <v>1</v>
      </c>
      <c r="K1286" s="132">
        <v>1</v>
      </c>
      <c r="L1286" s="132">
        <v>1</v>
      </c>
      <c r="M1286" s="138">
        <v>1</v>
      </c>
      <c r="N1286" s="138">
        <v>1</v>
      </c>
      <c r="O1286" s="138">
        <v>1</v>
      </c>
      <c r="P1286" s="138">
        <v>1</v>
      </c>
      <c r="Q1286" s="132">
        <v>1</v>
      </c>
      <c r="CX1286" s="126"/>
      <c r="CY1286" s="126"/>
      <c r="CZ1286" s="13"/>
      <c r="DA1286" s="13"/>
      <c r="DB1286" s="13"/>
      <c r="DC1286" s="13"/>
      <c r="DD1286" s="13"/>
    </row>
    <row r="1287" spans="1:108" ht="14.25" thickBot="1">
      <c r="A1287" s="127">
        <v>7700</v>
      </c>
      <c r="B1287" s="127" t="s">
        <v>4542</v>
      </c>
      <c r="C1287" s="127">
        <v>7700</v>
      </c>
      <c r="D1287" s="128" t="s">
        <v>4346</v>
      </c>
      <c r="E1287" s="128"/>
      <c r="F1287" s="129" t="s">
        <v>85</v>
      </c>
      <c r="G1287" s="133" t="s">
        <v>170</v>
      </c>
      <c r="H1287" s="134" t="s">
        <v>4066</v>
      </c>
      <c r="I1287" s="134" t="s">
        <v>1421</v>
      </c>
      <c r="J1287" s="132">
        <v>1</v>
      </c>
      <c r="K1287" s="132">
        <v>1</v>
      </c>
      <c r="L1287" s="132">
        <v>1</v>
      </c>
      <c r="M1287" s="138">
        <v>1</v>
      </c>
      <c r="N1287" s="138">
        <v>1</v>
      </c>
      <c r="O1287" s="138">
        <v>1</v>
      </c>
      <c r="P1287" s="138">
        <v>1</v>
      </c>
      <c r="Q1287" s="132">
        <v>1</v>
      </c>
      <c r="CX1287" s="126"/>
      <c r="CY1287" s="126"/>
      <c r="CZ1287" s="13"/>
      <c r="DA1287" s="13"/>
      <c r="DB1287" s="13"/>
      <c r="DC1287" s="13"/>
      <c r="DD1287" s="13"/>
    </row>
    <row r="1288" spans="1:108" ht="14.25" thickBot="1">
      <c r="A1288" s="127">
        <v>7709</v>
      </c>
      <c r="B1288" s="127" t="s">
        <v>4543</v>
      </c>
      <c r="C1288" s="127">
        <v>7709</v>
      </c>
      <c r="D1288" s="128" t="s">
        <v>4346</v>
      </c>
      <c r="E1288" s="128"/>
      <c r="F1288" s="129" t="s">
        <v>85</v>
      </c>
      <c r="G1288" s="130" t="s">
        <v>170</v>
      </c>
      <c r="H1288" s="131" t="s">
        <v>4066</v>
      </c>
      <c r="I1288" s="131" t="s">
        <v>1422</v>
      </c>
      <c r="J1288" s="132">
        <v>1</v>
      </c>
      <c r="K1288" s="132">
        <v>1</v>
      </c>
      <c r="L1288" s="132">
        <v>1</v>
      </c>
      <c r="M1288" s="138">
        <v>1</v>
      </c>
      <c r="N1288" s="138">
        <v>1</v>
      </c>
      <c r="O1288" s="138">
        <v>1</v>
      </c>
      <c r="P1288" s="138">
        <v>1</v>
      </c>
      <c r="Q1288" s="132">
        <v>1</v>
      </c>
      <c r="CX1288" s="126"/>
      <c r="CY1288" s="126"/>
      <c r="CZ1288" s="13"/>
      <c r="DA1288" s="13"/>
      <c r="DB1288" s="13"/>
      <c r="DC1288" s="13"/>
      <c r="DD1288" s="13"/>
    </row>
    <row r="1289" spans="1:108" ht="14.25" thickBot="1">
      <c r="A1289" s="127">
        <v>7711</v>
      </c>
      <c r="B1289" s="127" t="s">
        <v>1808</v>
      </c>
      <c r="C1289" s="127">
        <v>7711</v>
      </c>
      <c r="D1289" s="128" t="s">
        <v>4346</v>
      </c>
      <c r="E1289" s="128"/>
      <c r="F1289" s="129" t="s">
        <v>85</v>
      </c>
      <c r="G1289" s="133" t="s">
        <v>170</v>
      </c>
      <c r="H1289" s="134" t="s">
        <v>4067</v>
      </c>
      <c r="I1289" s="134" t="s">
        <v>1423</v>
      </c>
      <c r="J1289" s="132">
        <v>1</v>
      </c>
      <c r="K1289" s="132">
        <v>1</v>
      </c>
      <c r="L1289" s="132">
        <v>1</v>
      </c>
      <c r="M1289" s="138">
        <v>1</v>
      </c>
      <c r="N1289" s="138">
        <v>1</v>
      </c>
      <c r="O1289" s="138">
        <v>1</v>
      </c>
      <c r="P1289" s="138">
        <v>1</v>
      </c>
      <c r="Q1289" s="132">
        <v>1</v>
      </c>
      <c r="CX1289" s="126"/>
      <c r="CY1289" s="126"/>
      <c r="CZ1289" s="13"/>
      <c r="DA1289" s="13"/>
      <c r="DB1289" s="13"/>
      <c r="DC1289" s="13"/>
      <c r="DD1289" s="13"/>
    </row>
    <row r="1290" spans="1:108" ht="14.25" thickBot="1">
      <c r="A1290" s="127">
        <v>7721</v>
      </c>
      <c r="B1290" s="127" t="s">
        <v>1885</v>
      </c>
      <c r="C1290" s="127">
        <v>7721</v>
      </c>
      <c r="D1290" s="128" t="s">
        <v>4346</v>
      </c>
      <c r="E1290" s="128"/>
      <c r="F1290" s="129" t="s">
        <v>85</v>
      </c>
      <c r="G1290" s="133" t="s">
        <v>170</v>
      </c>
      <c r="H1290" s="134" t="s">
        <v>4068</v>
      </c>
      <c r="I1290" s="134" t="s">
        <v>1424</v>
      </c>
      <c r="J1290" s="132">
        <v>1</v>
      </c>
      <c r="K1290" s="132">
        <v>1</v>
      </c>
      <c r="L1290" s="132">
        <v>1</v>
      </c>
      <c r="M1290" s="138">
        <v>1</v>
      </c>
      <c r="N1290" s="138">
        <v>1</v>
      </c>
      <c r="O1290" s="138">
        <v>1</v>
      </c>
      <c r="P1290" s="138">
        <v>1</v>
      </c>
      <c r="Q1290" s="132">
        <v>1</v>
      </c>
      <c r="CX1290" s="126"/>
      <c r="CY1290" s="126"/>
      <c r="CZ1290" s="13"/>
      <c r="DA1290" s="13"/>
      <c r="DB1290" s="13"/>
      <c r="DC1290" s="13"/>
      <c r="DD1290" s="13"/>
    </row>
    <row r="1291" spans="1:108" ht="14.25" thickBot="1">
      <c r="A1291" s="127">
        <v>7800</v>
      </c>
      <c r="B1291" s="127" t="s">
        <v>4544</v>
      </c>
      <c r="C1291" s="127">
        <v>7800</v>
      </c>
      <c r="D1291" s="128" t="s">
        <v>4346</v>
      </c>
      <c r="E1291" s="128"/>
      <c r="F1291" s="129" t="s">
        <v>86</v>
      </c>
      <c r="G1291" s="133" t="s">
        <v>171</v>
      </c>
      <c r="H1291" s="134" t="s">
        <v>4069</v>
      </c>
      <c r="I1291" s="134" t="s">
        <v>1425</v>
      </c>
      <c r="J1291" s="132">
        <v>1</v>
      </c>
      <c r="K1291" s="132">
        <v>1</v>
      </c>
      <c r="L1291" s="132">
        <v>1</v>
      </c>
      <c r="M1291" s="138">
        <v>1</v>
      </c>
      <c r="N1291" s="138">
        <v>1</v>
      </c>
      <c r="O1291" s="138">
        <v>1</v>
      </c>
      <c r="P1291" s="138">
        <v>1</v>
      </c>
      <c r="Q1291" s="132">
        <v>1</v>
      </c>
      <c r="CX1291" s="126"/>
      <c r="CY1291" s="126"/>
      <c r="CZ1291" s="13"/>
      <c r="DA1291" s="13"/>
      <c r="DB1291" s="13"/>
      <c r="DC1291" s="13"/>
      <c r="DD1291" s="13"/>
    </row>
    <row r="1292" spans="1:108" ht="14.25" thickBot="1">
      <c r="A1292" s="127">
        <v>7809</v>
      </c>
      <c r="B1292" s="127" t="s">
        <v>4545</v>
      </c>
      <c r="C1292" s="127">
        <v>7809</v>
      </c>
      <c r="D1292" s="128" t="s">
        <v>4346</v>
      </c>
      <c r="E1292" s="128"/>
      <c r="F1292" s="129" t="s">
        <v>86</v>
      </c>
      <c r="G1292" s="133" t="s">
        <v>171</v>
      </c>
      <c r="H1292" s="134" t="s">
        <v>4069</v>
      </c>
      <c r="I1292" s="134" t="s">
        <v>1426</v>
      </c>
      <c r="J1292" s="132">
        <v>1</v>
      </c>
      <c r="K1292" s="132">
        <v>1</v>
      </c>
      <c r="L1292" s="132">
        <v>1</v>
      </c>
      <c r="M1292" s="138">
        <v>1</v>
      </c>
      <c r="N1292" s="138">
        <v>1</v>
      </c>
      <c r="O1292" s="138">
        <v>1</v>
      </c>
      <c r="P1292" s="138">
        <v>1</v>
      </c>
      <c r="Q1292" s="132">
        <v>1</v>
      </c>
      <c r="CX1292" s="126"/>
      <c r="CY1292" s="126"/>
      <c r="CZ1292" s="13"/>
      <c r="DA1292" s="13"/>
      <c r="DB1292" s="13"/>
      <c r="DC1292" s="13"/>
      <c r="DD1292" s="13"/>
    </row>
    <row r="1293" spans="1:108" ht="14.25" thickBot="1">
      <c r="A1293" s="127">
        <v>7811</v>
      </c>
      <c r="B1293" s="127" t="s">
        <v>3357</v>
      </c>
      <c r="C1293" s="127">
        <v>7811</v>
      </c>
      <c r="D1293" s="128" t="s">
        <v>4346</v>
      </c>
      <c r="E1293" s="128"/>
      <c r="F1293" s="129" t="s">
        <v>86</v>
      </c>
      <c r="G1293" s="133" t="s">
        <v>171</v>
      </c>
      <c r="H1293" s="134" t="s">
        <v>4070</v>
      </c>
      <c r="I1293" s="134" t="s">
        <v>1427</v>
      </c>
      <c r="J1293" s="132">
        <v>1</v>
      </c>
      <c r="K1293" s="132">
        <v>1</v>
      </c>
      <c r="L1293" s="132">
        <v>1</v>
      </c>
      <c r="M1293" s="138">
        <v>1</v>
      </c>
      <c r="N1293" s="138">
        <v>1</v>
      </c>
      <c r="O1293" s="138">
        <v>1</v>
      </c>
      <c r="P1293" s="138">
        <v>1</v>
      </c>
      <c r="Q1293" s="132">
        <v>1</v>
      </c>
      <c r="CX1293" s="126"/>
      <c r="CY1293" s="126"/>
      <c r="CZ1293" s="13"/>
      <c r="DA1293" s="13"/>
      <c r="DB1293" s="13"/>
      <c r="DC1293" s="13"/>
      <c r="DD1293" s="13"/>
    </row>
    <row r="1294" spans="1:108" ht="14.25" thickBot="1">
      <c r="A1294" s="127">
        <v>7812</v>
      </c>
      <c r="B1294" s="127" t="s">
        <v>2409</v>
      </c>
      <c r="C1294" s="127">
        <v>7812</v>
      </c>
      <c r="D1294" s="128" t="s">
        <v>4346</v>
      </c>
      <c r="E1294" s="128"/>
      <c r="F1294" s="129" t="s">
        <v>86</v>
      </c>
      <c r="G1294" s="133" t="s">
        <v>171</v>
      </c>
      <c r="H1294" s="134" t="s">
        <v>4070</v>
      </c>
      <c r="I1294" s="134" t="s">
        <v>1428</v>
      </c>
      <c r="J1294" s="132">
        <v>1</v>
      </c>
      <c r="K1294" s="132">
        <v>1</v>
      </c>
      <c r="L1294" s="132">
        <v>1</v>
      </c>
      <c r="M1294" s="138">
        <v>1</v>
      </c>
      <c r="N1294" s="138">
        <v>1</v>
      </c>
      <c r="O1294" s="138">
        <v>1</v>
      </c>
      <c r="P1294" s="138">
        <v>1</v>
      </c>
      <c r="Q1294" s="132">
        <v>1</v>
      </c>
      <c r="CX1294" s="126"/>
      <c r="CY1294" s="126"/>
      <c r="CZ1294" s="13"/>
      <c r="DA1294" s="13"/>
      <c r="DB1294" s="13"/>
      <c r="DC1294" s="13"/>
      <c r="DD1294" s="13"/>
    </row>
    <row r="1295" spans="1:108" ht="14.25" thickBot="1">
      <c r="A1295" s="127">
        <v>7813</v>
      </c>
      <c r="B1295" s="127" t="s">
        <v>2617</v>
      </c>
      <c r="C1295" s="127">
        <v>7813</v>
      </c>
      <c r="D1295" s="128" t="s">
        <v>4346</v>
      </c>
      <c r="E1295" s="128"/>
      <c r="F1295" s="129" t="s">
        <v>86</v>
      </c>
      <c r="G1295" s="133" t="s">
        <v>171</v>
      </c>
      <c r="H1295" s="134" t="s">
        <v>4070</v>
      </c>
      <c r="I1295" s="134" t="s">
        <v>1429</v>
      </c>
      <c r="J1295" s="132">
        <v>1</v>
      </c>
      <c r="K1295" s="132">
        <v>1</v>
      </c>
      <c r="L1295" s="132">
        <v>1</v>
      </c>
      <c r="M1295" s="138">
        <v>1</v>
      </c>
      <c r="N1295" s="138">
        <v>1</v>
      </c>
      <c r="O1295" s="138">
        <v>1</v>
      </c>
      <c r="P1295" s="138">
        <v>1</v>
      </c>
      <c r="Q1295" s="132">
        <v>1</v>
      </c>
      <c r="CX1295" s="126"/>
      <c r="CY1295" s="126"/>
      <c r="CZ1295" s="13"/>
      <c r="DA1295" s="13"/>
      <c r="DB1295" s="13"/>
      <c r="DC1295" s="13"/>
      <c r="DD1295" s="13"/>
    </row>
    <row r="1296" spans="1:108" ht="14.25" thickBot="1">
      <c r="A1296" s="127">
        <v>7821</v>
      </c>
      <c r="B1296" s="127" t="s">
        <v>1886</v>
      </c>
      <c r="C1296" s="127">
        <v>7821</v>
      </c>
      <c r="D1296" s="128" t="s">
        <v>4346</v>
      </c>
      <c r="E1296" s="128"/>
      <c r="F1296" s="129" t="s">
        <v>86</v>
      </c>
      <c r="G1296" s="133" t="s">
        <v>171</v>
      </c>
      <c r="H1296" s="134" t="s">
        <v>4071</v>
      </c>
      <c r="I1296" s="134" t="s">
        <v>1430</v>
      </c>
      <c r="J1296" s="132">
        <v>1</v>
      </c>
      <c r="K1296" s="132">
        <v>1</v>
      </c>
      <c r="L1296" s="132">
        <v>1</v>
      </c>
      <c r="M1296" s="138">
        <v>1</v>
      </c>
      <c r="N1296" s="138">
        <v>1</v>
      </c>
      <c r="O1296" s="138">
        <v>1</v>
      </c>
      <c r="P1296" s="138">
        <v>1</v>
      </c>
      <c r="Q1296" s="132">
        <v>1</v>
      </c>
      <c r="CX1296" s="126"/>
      <c r="CY1296" s="126"/>
      <c r="CZ1296" s="13"/>
      <c r="DA1296" s="13"/>
      <c r="DB1296" s="13"/>
      <c r="DC1296" s="13"/>
      <c r="DD1296" s="13"/>
    </row>
    <row r="1297" spans="1:108" ht="14.25" thickBot="1">
      <c r="A1297" s="127">
        <v>7831</v>
      </c>
      <c r="B1297" s="127" t="s">
        <v>1945</v>
      </c>
      <c r="C1297" s="127">
        <v>7831</v>
      </c>
      <c r="D1297" s="128" t="s">
        <v>4346</v>
      </c>
      <c r="E1297" s="128"/>
      <c r="F1297" s="129" t="s">
        <v>86</v>
      </c>
      <c r="G1297" s="133" t="s">
        <v>171</v>
      </c>
      <c r="H1297" s="134" t="s">
        <v>4072</v>
      </c>
      <c r="I1297" s="134" t="s">
        <v>1431</v>
      </c>
      <c r="J1297" s="132">
        <v>1</v>
      </c>
      <c r="K1297" s="132">
        <v>1</v>
      </c>
      <c r="L1297" s="132">
        <v>1</v>
      </c>
      <c r="M1297" s="138">
        <v>1</v>
      </c>
      <c r="N1297" s="138">
        <v>1</v>
      </c>
      <c r="O1297" s="138">
        <v>1</v>
      </c>
      <c r="P1297" s="138">
        <v>1</v>
      </c>
      <c r="Q1297" s="132">
        <v>1</v>
      </c>
      <c r="CX1297" s="126"/>
      <c r="CY1297" s="126"/>
      <c r="CZ1297" s="13"/>
      <c r="DA1297" s="13"/>
      <c r="DB1297" s="13"/>
      <c r="DC1297" s="13"/>
      <c r="DD1297" s="13"/>
    </row>
    <row r="1298" spans="1:108" ht="14.25" thickBot="1">
      <c r="A1298" s="127">
        <v>7841</v>
      </c>
      <c r="B1298" s="127" t="s">
        <v>2002</v>
      </c>
      <c r="C1298" s="127">
        <v>7841</v>
      </c>
      <c r="D1298" s="128" t="s">
        <v>4346</v>
      </c>
      <c r="E1298" s="128"/>
      <c r="F1298" s="129" t="s">
        <v>86</v>
      </c>
      <c r="G1298" s="133" t="s">
        <v>171</v>
      </c>
      <c r="H1298" s="134" t="s">
        <v>4073</v>
      </c>
      <c r="I1298" s="134" t="s">
        <v>1432</v>
      </c>
      <c r="J1298" s="132">
        <v>1</v>
      </c>
      <c r="K1298" s="132">
        <v>1</v>
      </c>
      <c r="L1298" s="132">
        <v>1</v>
      </c>
      <c r="M1298" s="138">
        <v>1</v>
      </c>
      <c r="N1298" s="138">
        <v>1</v>
      </c>
      <c r="O1298" s="138">
        <v>1</v>
      </c>
      <c r="P1298" s="138">
        <v>1</v>
      </c>
      <c r="Q1298" s="132">
        <v>1</v>
      </c>
      <c r="CX1298" s="126"/>
      <c r="CY1298" s="126"/>
      <c r="CZ1298" s="13"/>
      <c r="DA1298" s="13"/>
      <c r="DB1298" s="13"/>
      <c r="DC1298" s="13"/>
      <c r="DD1298" s="13"/>
    </row>
    <row r="1299" spans="1:108" ht="14.25" thickBot="1">
      <c r="A1299" s="127">
        <v>7851</v>
      </c>
      <c r="B1299" s="127" t="s">
        <v>2043</v>
      </c>
      <c r="C1299" s="127">
        <v>7851</v>
      </c>
      <c r="D1299" s="128" t="s">
        <v>4346</v>
      </c>
      <c r="E1299" s="128"/>
      <c r="F1299" s="129" t="s">
        <v>86</v>
      </c>
      <c r="G1299" s="133" t="s">
        <v>171</v>
      </c>
      <c r="H1299" s="134" t="s">
        <v>4074</v>
      </c>
      <c r="I1299" s="134" t="s">
        <v>1433</v>
      </c>
      <c r="J1299" s="132">
        <v>1</v>
      </c>
      <c r="K1299" s="132">
        <v>1</v>
      </c>
      <c r="L1299" s="132">
        <v>1</v>
      </c>
      <c r="M1299" s="138">
        <v>1</v>
      </c>
      <c r="N1299" s="138">
        <v>1</v>
      </c>
      <c r="O1299" s="138">
        <v>1</v>
      </c>
      <c r="P1299" s="138">
        <v>1</v>
      </c>
      <c r="Q1299" s="132">
        <v>1</v>
      </c>
      <c r="CX1299" s="126"/>
      <c r="CY1299" s="126"/>
      <c r="CZ1299" s="13"/>
      <c r="DA1299" s="13"/>
      <c r="DB1299" s="13"/>
      <c r="DC1299" s="13"/>
      <c r="DD1299" s="13"/>
    </row>
    <row r="1300" spans="1:108" ht="14.25" thickBot="1">
      <c r="A1300" s="127">
        <v>7891</v>
      </c>
      <c r="B1300" s="127" t="s">
        <v>3358</v>
      </c>
      <c r="C1300" s="127">
        <v>7891</v>
      </c>
      <c r="D1300" s="128" t="s">
        <v>4346</v>
      </c>
      <c r="E1300" s="128"/>
      <c r="F1300" s="129" t="s">
        <v>86</v>
      </c>
      <c r="G1300" s="133" t="s">
        <v>171</v>
      </c>
      <c r="H1300" s="134" t="s">
        <v>4075</v>
      </c>
      <c r="I1300" s="134" t="s">
        <v>1434</v>
      </c>
      <c r="J1300" s="132">
        <v>1</v>
      </c>
      <c r="K1300" s="132">
        <v>1</v>
      </c>
      <c r="L1300" s="132">
        <v>1</v>
      </c>
      <c r="M1300" s="138">
        <v>1</v>
      </c>
      <c r="N1300" s="138">
        <v>1</v>
      </c>
      <c r="O1300" s="138">
        <v>1</v>
      </c>
      <c r="P1300" s="138">
        <v>1</v>
      </c>
      <c r="Q1300" s="132">
        <v>1</v>
      </c>
      <c r="CX1300" s="126"/>
      <c r="CY1300" s="126"/>
      <c r="CZ1300" s="13"/>
      <c r="DA1300" s="13"/>
      <c r="DB1300" s="13"/>
      <c r="DC1300" s="13"/>
      <c r="DD1300" s="13"/>
    </row>
    <row r="1301" spans="1:108" ht="14.25" thickBot="1">
      <c r="A1301" s="127">
        <v>7892</v>
      </c>
      <c r="B1301" s="127" t="s">
        <v>2410</v>
      </c>
      <c r="C1301" s="127">
        <v>7892</v>
      </c>
      <c r="D1301" s="128" t="s">
        <v>3494</v>
      </c>
      <c r="E1301" s="128"/>
      <c r="F1301" s="129" t="s">
        <v>86</v>
      </c>
      <c r="G1301" s="133" t="s">
        <v>171</v>
      </c>
      <c r="H1301" s="134" t="s">
        <v>4075</v>
      </c>
      <c r="I1301" s="134" t="s">
        <v>1435</v>
      </c>
      <c r="J1301" s="132">
        <v>1</v>
      </c>
      <c r="K1301" s="132">
        <v>1</v>
      </c>
      <c r="L1301" s="132">
        <v>1</v>
      </c>
      <c r="M1301" s="138">
        <v>1</v>
      </c>
      <c r="N1301" s="138">
        <v>1</v>
      </c>
      <c r="O1301" s="138">
        <v>1</v>
      </c>
      <c r="P1301" s="138">
        <v>1</v>
      </c>
      <c r="Q1301" s="132">
        <v>1</v>
      </c>
      <c r="CX1301" s="126"/>
      <c r="CY1301" s="126"/>
      <c r="CZ1301" s="13"/>
      <c r="DA1301" s="13"/>
      <c r="DB1301" s="13"/>
      <c r="DC1301" s="13"/>
      <c r="DD1301" s="13"/>
    </row>
    <row r="1302" spans="1:108" ht="14.25" thickBot="1">
      <c r="A1302" s="127">
        <v>7893</v>
      </c>
      <c r="B1302" s="127" t="s">
        <v>2618</v>
      </c>
      <c r="C1302" s="127">
        <v>7893</v>
      </c>
      <c r="D1302" s="128" t="s">
        <v>3494</v>
      </c>
      <c r="E1302" s="128"/>
      <c r="F1302" s="129" t="s">
        <v>86</v>
      </c>
      <c r="G1302" s="133" t="s">
        <v>171</v>
      </c>
      <c r="H1302" s="134" t="s">
        <v>4075</v>
      </c>
      <c r="I1302" s="134" t="s">
        <v>1436</v>
      </c>
      <c r="J1302" s="132">
        <v>1</v>
      </c>
      <c r="K1302" s="132">
        <v>1</v>
      </c>
      <c r="L1302" s="132">
        <v>1</v>
      </c>
      <c r="M1302" s="138">
        <v>1</v>
      </c>
      <c r="N1302" s="138">
        <v>1</v>
      </c>
      <c r="O1302" s="138">
        <v>1</v>
      </c>
      <c r="P1302" s="138">
        <v>1</v>
      </c>
      <c r="Q1302" s="132">
        <v>1</v>
      </c>
      <c r="CX1302" s="126"/>
      <c r="CY1302" s="126"/>
      <c r="CZ1302" s="13"/>
      <c r="DA1302" s="13"/>
      <c r="DB1302" s="13"/>
      <c r="DC1302" s="13"/>
      <c r="DD1302" s="13"/>
    </row>
    <row r="1303" spans="1:108" ht="14.25" thickBot="1">
      <c r="A1303" s="127">
        <v>7894</v>
      </c>
      <c r="B1303" s="127" t="s">
        <v>2747</v>
      </c>
      <c r="C1303" s="127">
        <v>7894</v>
      </c>
      <c r="D1303" s="128" t="s">
        <v>3494</v>
      </c>
      <c r="E1303" s="128"/>
      <c r="F1303" s="129" t="s">
        <v>86</v>
      </c>
      <c r="G1303" s="133" t="s">
        <v>171</v>
      </c>
      <c r="H1303" s="134" t="s">
        <v>4075</v>
      </c>
      <c r="I1303" s="134" t="s">
        <v>1437</v>
      </c>
      <c r="J1303" s="132">
        <v>1</v>
      </c>
      <c r="K1303" s="132">
        <v>1</v>
      </c>
      <c r="L1303" s="132">
        <v>1</v>
      </c>
      <c r="M1303" s="138">
        <v>1</v>
      </c>
      <c r="N1303" s="138">
        <v>1</v>
      </c>
      <c r="O1303" s="138">
        <v>1</v>
      </c>
      <c r="P1303" s="138">
        <v>1</v>
      </c>
      <c r="Q1303" s="132">
        <v>1</v>
      </c>
      <c r="CX1303" s="126"/>
      <c r="CY1303" s="126"/>
      <c r="CZ1303" s="13"/>
      <c r="DA1303" s="13"/>
      <c r="DB1303" s="13"/>
      <c r="DC1303" s="13"/>
      <c r="DD1303" s="13"/>
    </row>
    <row r="1304" spans="1:108" ht="14.25" thickBot="1">
      <c r="A1304" s="127">
        <v>7899</v>
      </c>
      <c r="B1304" s="127" t="s">
        <v>2830</v>
      </c>
      <c r="C1304" s="127">
        <v>7899</v>
      </c>
      <c r="D1304" s="128" t="s">
        <v>4346</v>
      </c>
      <c r="E1304" s="128"/>
      <c r="F1304" s="129" t="s">
        <v>86</v>
      </c>
      <c r="G1304" s="133" t="s">
        <v>171</v>
      </c>
      <c r="H1304" s="134" t="s">
        <v>4075</v>
      </c>
      <c r="I1304" s="134" t="s">
        <v>1438</v>
      </c>
      <c r="J1304" s="132">
        <v>1</v>
      </c>
      <c r="K1304" s="132">
        <v>1</v>
      </c>
      <c r="L1304" s="132">
        <v>1</v>
      </c>
      <c r="M1304" s="138">
        <v>1</v>
      </c>
      <c r="N1304" s="138">
        <v>1</v>
      </c>
      <c r="O1304" s="138">
        <v>1</v>
      </c>
      <c r="P1304" s="138">
        <v>1</v>
      </c>
      <c r="Q1304" s="132">
        <v>1</v>
      </c>
      <c r="CX1304" s="126"/>
      <c r="CY1304" s="126"/>
      <c r="CZ1304" s="13"/>
      <c r="DA1304" s="13"/>
      <c r="DB1304" s="13"/>
      <c r="DC1304" s="13"/>
      <c r="DD1304" s="13"/>
    </row>
    <row r="1305" spans="1:108" ht="14.25" thickBot="1">
      <c r="A1305" s="127">
        <v>7900</v>
      </c>
      <c r="B1305" s="127" t="s">
        <v>4546</v>
      </c>
      <c r="C1305" s="127">
        <v>7900</v>
      </c>
      <c r="D1305" s="128" t="s">
        <v>4346</v>
      </c>
      <c r="E1305" s="128"/>
      <c r="F1305" s="129" t="s">
        <v>86</v>
      </c>
      <c r="G1305" s="133" t="s">
        <v>172</v>
      </c>
      <c r="H1305" s="134" t="s">
        <v>4076</v>
      </c>
      <c r="I1305" s="134" t="s">
        <v>1439</v>
      </c>
      <c r="J1305" s="132">
        <v>1</v>
      </c>
      <c r="K1305" s="132">
        <v>1</v>
      </c>
      <c r="L1305" s="132">
        <v>0</v>
      </c>
      <c r="M1305" s="138">
        <v>1</v>
      </c>
      <c r="N1305" s="138">
        <v>1</v>
      </c>
      <c r="O1305" s="138">
        <v>0</v>
      </c>
      <c r="P1305" s="138">
        <v>1</v>
      </c>
      <c r="Q1305" s="132">
        <v>1</v>
      </c>
      <c r="CX1305" s="126"/>
      <c r="CY1305" s="126"/>
      <c r="CZ1305" s="13"/>
      <c r="DA1305" s="13"/>
      <c r="DB1305" s="13"/>
      <c r="DC1305" s="13"/>
      <c r="DD1305" s="13"/>
    </row>
    <row r="1306" spans="1:108" ht="14.25" thickBot="1">
      <c r="A1306" s="127">
        <v>7909</v>
      </c>
      <c r="B1306" s="127" t="s">
        <v>4547</v>
      </c>
      <c r="C1306" s="127">
        <v>7909</v>
      </c>
      <c r="D1306" s="128" t="s">
        <v>4346</v>
      </c>
      <c r="E1306" s="128"/>
      <c r="F1306" s="129" t="s">
        <v>86</v>
      </c>
      <c r="G1306" s="133" t="s">
        <v>172</v>
      </c>
      <c r="H1306" s="134" t="s">
        <v>4076</v>
      </c>
      <c r="I1306" s="134" t="s">
        <v>1440</v>
      </c>
      <c r="J1306" s="132">
        <v>1</v>
      </c>
      <c r="K1306" s="132">
        <v>1</v>
      </c>
      <c r="L1306" s="132">
        <v>0</v>
      </c>
      <c r="M1306" s="138">
        <v>1</v>
      </c>
      <c r="N1306" s="138">
        <v>1</v>
      </c>
      <c r="O1306" s="138">
        <v>0</v>
      </c>
      <c r="P1306" s="138">
        <v>1</v>
      </c>
      <c r="Q1306" s="132">
        <v>1</v>
      </c>
      <c r="CX1306" s="126"/>
      <c r="CY1306" s="126"/>
      <c r="CZ1306" s="13"/>
      <c r="DA1306" s="13"/>
      <c r="DB1306" s="13"/>
      <c r="DC1306" s="13"/>
      <c r="DD1306" s="13"/>
    </row>
    <row r="1307" spans="1:108" ht="14.25" thickBot="1">
      <c r="A1307" s="127">
        <v>7911</v>
      </c>
      <c r="B1307" s="127" t="s">
        <v>3359</v>
      </c>
      <c r="C1307" s="127">
        <v>7911</v>
      </c>
      <c r="D1307" s="128" t="s">
        <v>4346</v>
      </c>
      <c r="E1307" s="128"/>
      <c r="F1307" s="129" t="s">
        <v>86</v>
      </c>
      <c r="G1307" s="130" t="s">
        <v>172</v>
      </c>
      <c r="H1307" s="131" t="s">
        <v>4077</v>
      </c>
      <c r="I1307" s="131" t="s">
        <v>1441</v>
      </c>
      <c r="J1307" s="132">
        <v>1</v>
      </c>
      <c r="K1307" s="132">
        <v>1</v>
      </c>
      <c r="L1307" s="132">
        <v>0</v>
      </c>
      <c r="M1307" s="138">
        <v>1</v>
      </c>
      <c r="N1307" s="138">
        <v>1</v>
      </c>
      <c r="O1307" s="138">
        <v>0</v>
      </c>
      <c r="P1307" s="138">
        <v>1</v>
      </c>
      <c r="Q1307" s="132">
        <v>1</v>
      </c>
      <c r="CX1307" s="126"/>
      <c r="CY1307" s="126"/>
      <c r="CZ1307" s="13"/>
      <c r="DA1307" s="13"/>
      <c r="DB1307" s="13"/>
      <c r="DC1307" s="13"/>
      <c r="DD1307" s="13"/>
    </row>
    <row r="1308" spans="1:108" ht="14.25" thickBot="1">
      <c r="A1308" s="127">
        <v>7912</v>
      </c>
      <c r="B1308" s="127" t="s">
        <v>2411</v>
      </c>
      <c r="C1308" s="127">
        <v>7912</v>
      </c>
      <c r="D1308" s="128" t="s">
        <v>4346</v>
      </c>
      <c r="E1308" s="128"/>
      <c r="F1308" s="129" t="s">
        <v>86</v>
      </c>
      <c r="G1308" s="133" t="s">
        <v>172</v>
      </c>
      <c r="H1308" s="134" t="s">
        <v>4077</v>
      </c>
      <c r="I1308" s="134" t="s">
        <v>1442</v>
      </c>
      <c r="J1308" s="132">
        <v>1</v>
      </c>
      <c r="K1308" s="132">
        <v>1</v>
      </c>
      <c r="L1308" s="132">
        <v>0</v>
      </c>
      <c r="M1308" s="138">
        <v>1</v>
      </c>
      <c r="N1308" s="138">
        <v>1</v>
      </c>
      <c r="O1308" s="138">
        <v>0</v>
      </c>
      <c r="P1308" s="138">
        <v>1</v>
      </c>
      <c r="Q1308" s="132">
        <v>1</v>
      </c>
      <c r="CX1308" s="126"/>
      <c r="CY1308" s="126"/>
      <c r="CZ1308" s="13"/>
      <c r="DA1308" s="13"/>
      <c r="DB1308" s="13"/>
      <c r="DC1308" s="13"/>
      <c r="DD1308" s="13"/>
    </row>
    <row r="1309" spans="1:108" ht="14.25" thickBot="1">
      <c r="A1309" s="127">
        <v>7921</v>
      </c>
      <c r="B1309" s="127" t="s">
        <v>3360</v>
      </c>
      <c r="C1309" s="127">
        <v>7921</v>
      </c>
      <c r="D1309" s="128" t="s">
        <v>3494</v>
      </c>
      <c r="E1309" s="128"/>
      <c r="F1309" s="129" t="s">
        <v>86</v>
      </c>
      <c r="G1309" s="133" t="s">
        <v>172</v>
      </c>
      <c r="H1309" s="134" t="s">
        <v>4078</v>
      </c>
      <c r="I1309" s="134" t="s">
        <v>1443</v>
      </c>
      <c r="J1309" s="132">
        <v>1</v>
      </c>
      <c r="K1309" s="132">
        <v>1</v>
      </c>
      <c r="L1309" s="132">
        <v>0</v>
      </c>
      <c r="M1309" s="138">
        <v>1</v>
      </c>
      <c r="N1309" s="138">
        <v>1</v>
      </c>
      <c r="O1309" s="138">
        <v>0</v>
      </c>
      <c r="P1309" s="138">
        <v>1</v>
      </c>
      <c r="Q1309" s="132">
        <v>1</v>
      </c>
      <c r="CX1309" s="126"/>
      <c r="CY1309" s="126"/>
      <c r="CZ1309" s="13"/>
      <c r="DA1309" s="13"/>
      <c r="DB1309" s="13"/>
      <c r="DC1309" s="13"/>
      <c r="DD1309" s="13"/>
    </row>
    <row r="1310" spans="1:108" ht="14.25" thickBot="1">
      <c r="A1310" s="127">
        <v>7922</v>
      </c>
      <c r="B1310" s="127" t="s">
        <v>2412</v>
      </c>
      <c r="C1310" s="127">
        <v>7922</v>
      </c>
      <c r="D1310" s="128" t="s">
        <v>3494</v>
      </c>
      <c r="E1310" s="128"/>
      <c r="F1310" s="129" t="s">
        <v>86</v>
      </c>
      <c r="G1310" s="133" t="s">
        <v>172</v>
      </c>
      <c r="H1310" s="134" t="s">
        <v>4078</v>
      </c>
      <c r="I1310" s="134" t="s">
        <v>1444</v>
      </c>
      <c r="J1310" s="132">
        <v>1</v>
      </c>
      <c r="K1310" s="132">
        <v>1</v>
      </c>
      <c r="L1310" s="132">
        <v>0</v>
      </c>
      <c r="M1310" s="138">
        <v>1</v>
      </c>
      <c r="N1310" s="138">
        <v>1</v>
      </c>
      <c r="O1310" s="138">
        <v>0</v>
      </c>
      <c r="P1310" s="138">
        <v>1</v>
      </c>
      <c r="Q1310" s="132">
        <v>1</v>
      </c>
      <c r="CX1310" s="126"/>
      <c r="CY1310" s="126"/>
      <c r="CZ1310" s="13"/>
      <c r="DA1310" s="13"/>
      <c r="DB1310" s="13"/>
      <c r="DC1310" s="13"/>
      <c r="DD1310" s="13"/>
    </row>
    <row r="1311" spans="1:108" ht="14.25" thickBot="1">
      <c r="A1311" s="127">
        <v>7931</v>
      </c>
      <c r="B1311" s="127" t="s">
        <v>1946</v>
      </c>
      <c r="C1311" s="127">
        <v>7931</v>
      </c>
      <c r="D1311" s="128" t="s">
        <v>3494</v>
      </c>
      <c r="E1311" s="128"/>
      <c r="F1311" s="129" t="s">
        <v>86</v>
      </c>
      <c r="G1311" s="133" t="s">
        <v>172</v>
      </c>
      <c r="H1311" s="134" t="s">
        <v>4079</v>
      </c>
      <c r="I1311" s="134" t="s">
        <v>1445</v>
      </c>
      <c r="J1311" s="132">
        <v>1</v>
      </c>
      <c r="K1311" s="132">
        <v>1</v>
      </c>
      <c r="L1311" s="132">
        <v>0</v>
      </c>
      <c r="M1311" s="138">
        <v>1</v>
      </c>
      <c r="N1311" s="138">
        <v>1</v>
      </c>
      <c r="O1311" s="138">
        <v>0</v>
      </c>
      <c r="P1311" s="138">
        <v>1</v>
      </c>
      <c r="Q1311" s="132">
        <v>1</v>
      </c>
      <c r="CX1311" s="126"/>
      <c r="CY1311" s="126"/>
      <c r="CZ1311" s="13"/>
      <c r="DA1311" s="13"/>
      <c r="DB1311" s="13"/>
      <c r="DC1311" s="13"/>
      <c r="DD1311" s="13"/>
    </row>
    <row r="1312" spans="1:108" ht="14.25" thickBot="1">
      <c r="A1312" s="127">
        <v>7941</v>
      </c>
      <c r="B1312" s="127" t="s">
        <v>2003</v>
      </c>
      <c r="C1312" s="127">
        <v>7941</v>
      </c>
      <c r="D1312" s="128" t="s">
        <v>3494</v>
      </c>
      <c r="E1312" s="128"/>
      <c r="F1312" s="129" t="s">
        <v>86</v>
      </c>
      <c r="G1312" s="133" t="s">
        <v>172</v>
      </c>
      <c r="H1312" s="134" t="s">
        <v>4080</v>
      </c>
      <c r="I1312" s="134" t="s">
        <v>1446</v>
      </c>
      <c r="J1312" s="132">
        <v>1</v>
      </c>
      <c r="K1312" s="132">
        <v>1</v>
      </c>
      <c r="L1312" s="132">
        <v>0</v>
      </c>
      <c r="M1312" s="138">
        <v>1</v>
      </c>
      <c r="N1312" s="138">
        <v>1</v>
      </c>
      <c r="O1312" s="138">
        <v>0</v>
      </c>
      <c r="P1312" s="138">
        <v>1</v>
      </c>
      <c r="Q1312" s="132">
        <v>1</v>
      </c>
      <c r="CX1312" s="126"/>
      <c r="CY1312" s="126"/>
      <c r="CZ1312" s="13"/>
      <c r="DA1312" s="13"/>
      <c r="DB1312" s="13"/>
      <c r="DC1312" s="13"/>
      <c r="DD1312" s="13"/>
    </row>
    <row r="1313" spans="1:108" ht="14.25" thickBot="1">
      <c r="A1313" s="127">
        <v>7951</v>
      </c>
      <c r="B1313" s="127" t="s">
        <v>3361</v>
      </c>
      <c r="C1313" s="127">
        <v>7951</v>
      </c>
      <c r="D1313" s="128" t="s">
        <v>3494</v>
      </c>
      <c r="E1313" s="128"/>
      <c r="F1313" s="129" t="s">
        <v>86</v>
      </c>
      <c r="G1313" s="133" t="s">
        <v>172</v>
      </c>
      <c r="H1313" s="134" t="s">
        <v>4081</v>
      </c>
      <c r="I1313" s="134" t="s">
        <v>1447</v>
      </c>
      <c r="J1313" s="132">
        <v>1</v>
      </c>
      <c r="K1313" s="132">
        <v>1</v>
      </c>
      <c r="L1313" s="132">
        <v>0</v>
      </c>
      <c r="M1313" s="138">
        <v>1</v>
      </c>
      <c r="N1313" s="138">
        <v>1</v>
      </c>
      <c r="O1313" s="138">
        <v>0</v>
      </c>
      <c r="P1313" s="138">
        <v>1</v>
      </c>
      <c r="Q1313" s="132">
        <v>1</v>
      </c>
      <c r="CX1313" s="126"/>
      <c r="CY1313" s="126"/>
      <c r="CZ1313" s="13"/>
      <c r="DA1313" s="13"/>
      <c r="DB1313" s="13"/>
      <c r="DC1313" s="13"/>
      <c r="DD1313" s="13"/>
    </row>
    <row r="1314" spans="1:108" ht="14.25" thickBot="1">
      <c r="A1314" s="127">
        <v>7952</v>
      </c>
      <c r="B1314" s="127" t="s">
        <v>2413</v>
      </c>
      <c r="C1314" s="127">
        <v>7952</v>
      </c>
      <c r="D1314" s="128" t="s">
        <v>3494</v>
      </c>
      <c r="E1314" s="128"/>
      <c r="F1314" s="129" t="s">
        <v>86</v>
      </c>
      <c r="G1314" s="133" t="s">
        <v>172</v>
      </c>
      <c r="H1314" s="134" t="s">
        <v>4081</v>
      </c>
      <c r="I1314" s="134" t="s">
        <v>1448</v>
      </c>
      <c r="J1314" s="132">
        <v>1</v>
      </c>
      <c r="K1314" s="132">
        <v>1</v>
      </c>
      <c r="L1314" s="132">
        <v>0</v>
      </c>
      <c r="M1314" s="138">
        <v>1</v>
      </c>
      <c r="N1314" s="138">
        <v>1</v>
      </c>
      <c r="O1314" s="138">
        <v>0</v>
      </c>
      <c r="P1314" s="138">
        <v>1</v>
      </c>
      <c r="Q1314" s="132">
        <v>1</v>
      </c>
      <c r="CX1314" s="126"/>
      <c r="CY1314" s="126"/>
      <c r="CZ1314" s="13"/>
      <c r="DA1314" s="13"/>
      <c r="DB1314" s="13"/>
      <c r="DC1314" s="13"/>
      <c r="DD1314" s="13"/>
    </row>
    <row r="1315" spans="1:108" ht="14.25" thickBot="1">
      <c r="A1315" s="127">
        <v>7961</v>
      </c>
      <c r="B1315" s="127" t="s">
        <v>3362</v>
      </c>
      <c r="C1315" s="127">
        <v>7961</v>
      </c>
      <c r="D1315" s="128" t="s">
        <v>3494</v>
      </c>
      <c r="E1315" s="128"/>
      <c r="F1315" s="129" t="s">
        <v>86</v>
      </c>
      <c r="G1315" s="133" t="s">
        <v>172</v>
      </c>
      <c r="H1315" s="134" t="s">
        <v>4082</v>
      </c>
      <c r="I1315" s="134" t="s">
        <v>1449</v>
      </c>
      <c r="J1315" s="132">
        <v>1</v>
      </c>
      <c r="K1315" s="132">
        <v>1</v>
      </c>
      <c r="L1315" s="132">
        <v>0</v>
      </c>
      <c r="M1315" s="138">
        <v>1</v>
      </c>
      <c r="N1315" s="138">
        <v>1</v>
      </c>
      <c r="O1315" s="138">
        <v>0</v>
      </c>
      <c r="P1315" s="138">
        <v>1</v>
      </c>
      <c r="Q1315" s="132">
        <v>1</v>
      </c>
      <c r="CX1315" s="126"/>
      <c r="CY1315" s="126"/>
      <c r="CZ1315" s="13"/>
      <c r="DA1315" s="13"/>
      <c r="DB1315" s="13"/>
      <c r="DC1315" s="13"/>
      <c r="DD1315" s="13"/>
    </row>
    <row r="1316" spans="1:108" ht="14.25" thickBot="1">
      <c r="A1316" s="127">
        <v>7962</v>
      </c>
      <c r="B1316" s="127" t="s">
        <v>2414</v>
      </c>
      <c r="C1316" s="127">
        <v>7962</v>
      </c>
      <c r="D1316" s="128" t="s">
        <v>3494</v>
      </c>
      <c r="E1316" s="128"/>
      <c r="F1316" s="129" t="s">
        <v>86</v>
      </c>
      <c r="G1316" s="133" t="s">
        <v>172</v>
      </c>
      <c r="H1316" s="134" t="s">
        <v>4082</v>
      </c>
      <c r="I1316" s="134" t="s">
        <v>1450</v>
      </c>
      <c r="J1316" s="132">
        <v>1</v>
      </c>
      <c r="K1316" s="132">
        <v>1</v>
      </c>
      <c r="L1316" s="132">
        <v>0</v>
      </c>
      <c r="M1316" s="138">
        <v>1</v>
      </c>
      <c r="N1316" s="138">
        <v>1</v>
      </c>
      <c r="O1316" s="138">
        <v>0</v>
      </c>
      <c r="P1316" s="138">
        <v>1</v>
      </c>
      <c r="Q1316" s="132">
        <v>1</v>
      </c>
      <c r="CX1316" s="126"/>
      <c r="CY1316" s="126"/>
      <c r="CZ1316" s="13"/>
      <c r="DA1316" s="13"/>
      <c r="DB1316" s="13"/>
      <c r="DC1316" s="13"/>
      <c r="DD1316" s="13"/>
    </row>
    <row r="1317" spans="1:108" ht="14.25" thickBot="1">
      <c r="A1317" s="127">
        <v>7963</v>
      </c>
      <c r="B1317" s="127" t="s">
        <v>2619</v>
      </c>
      <c r="C1317" s="127">
        <v>7963</v>
      </c>
      <c r="D1317" s="128" t="s">
        <v>3494</v>
      </c>
      <c r="E1317" s="128"/>
      <c r="F1317" s="129" t="s">
        <v>86</v>
      </c>
      <c r="G1317" s="130" t="s">
        <v>172</v>
      </c>
      <c r="H1317" s="131" t="s">
        <v>4082</v>
      </c>
      <c r="I1317" s="131" t="s">
        <v>1451</v>
      </c>
      <c r="J1317" s="132">
        <v>1</v>
      </c>
      <c r="K1317" s="132">
        <v>1</v>
      </c>
      <c r="L1317" s="132">
        <v>0</v>
      </c>
      <c r="M1317" s="138">
        <v>1</v>
      </c>
      <c r="N1317" s="138">
        <v>1</v>
      </c>
      <c r="O1317" s="138">
        <v>0</v>
      </c>
      <c r="P1317" s="138">
        <v>1</v>
      </c>
      <c r="Q1317" s="132">
        <v>1</v>
      </c>
      <c r="CX1317" s="126"/>
      <c r="CY1317" s="126"/>
      <c r="CZ1317" s="13"/>
      <c r="DA1317" s="13"/>
      <c r="DB1317" s="13"/>
      <c r="DC1317" s="13"/>
      <c r="DD1317" s="13"/>
    </row>
    <row r="1318" spans="1:108" ht="14.25" thickBot="1">
      <c r="A1318" s="127">
        <v>7991</v>
      </c>
      <c r="B1318" s="127" t="s">
        <v>3363</v>
      </c>
      <c r="C1318" s="127">
        <v>7991</v>
      </c>
      <c r="D1318" s="128" t="s">
        <v>3494</v>
      </c>
      <c r="E1318" s="128"/>
      <c r="F1318" s="129" t="s">
        <v>86</v>
      </c>
      <c r="G1318" s="133" t="s">
        <v>172</v>
      </c>
      <c r="H1318" s="134" t="s">
        <v>4083</v>
      </c>
      <c r="I1318" s="134" t="s">
        <v>1452</v>
      </c>
      <c r="J1318" s="132">
        <v>1</v>
      </c>
      <c r="K1318" s="132">
        <v>1</v>
      </c>
      <c r="L1318" s="132">
        <v>0</v>
      </c>
      <c r="M1318" s="138">
        <v>1</v>
      </c>
      <c r="N1318" s="138">
        <v>1</v>
      </c>
      <c r="O1318" s="138">
        <v>0</v>
      </c>
      <c r="P1318" s="138">
        <v>1</v>
      </c>
      <c r="Q1318" s="132">
        <v>1</v>
      </c>
      <c r="CX1318" s="126"/>
      <c r="CY1318" s="126"/>
      <c r="CZ1318" s="13"/>
      <c r="DA1318" s="13"/>
      <c r="DB1318" s="13"/>
      <c r="DC1318" s="13"/>
      <c r="DD1318" s="13"/>
    </row>
    <row r="1319" spans="1:108" ht="14.25" thickBot="1">
      <c r="A1319" s="127">
        <v>7992</v>
      </c>
      <c r="B1319" s="127" t="s">
        <v>4387</v>
      </c>
      <c r="C1319" s="127">
        <v>7992</v>
      </c>
      <c r="D1319" s="128" t="s">
        <v>3494</v>
      </c>
      <c r="E1319" s="128"/>
      <c r="F1319" s="129" t="s">
        <v>86</v>
      </c>
      <c r="G1319" s="133" t="s">
        <v>172</v>
      </c>
      <c r="H1319" s="134" t="s">
        <v>4083</v>
      </c>
      <c r="I1319" s="134" t="s">
        <v>1453</v>
      </c>
      <c r="J1319" s="132">
        <v>1</v>
      </c>
      <c r="K1319" s="132">
        <v>1</v>
      </c>
      <c r="L1319" s="132">
        <v>0</v>
      </c>
      <c r="M1319" s="138">
        <v>1</v>
      </c>
      <c r="N1319" s="138">
        <v>1</v>
      </c>
      <c r="O1319" s="138">
        <v>0</v>
      </c>
      <c r="P1319" s="138">
        <v>1</v>
      </c>
      <c r="Q1319" s="132">
        <v>1</v>
      </c>
      <c r="CX1319" s="126"/>
      <c r="CY1319" s="126"/>
      <c r="CZ1319" s="13"/>
      <c r="DA1319" s="13"/>
      <c r="DB1319" s="13"/>
      <c r="DC1319" s="13"/>
      <c r="DD1319" s="13"/>
    </row>
    <row r="1320" spans="1:108" ht="14.25" thickBot="1">
      <c r="A1320" s="127">
        <v>7993</v>
      </c>
      <c r="B1320" s="127" t="s">
        <v>4388</v>
      </c>
      <c r="C1320" s="127">
        <v>7993</v>
      </c>
      <c r="D1320" s="128" t="s">
        <v>3494</v>
      </c>
      <c r="E1320" s="128"/>
      <c r="F1320" s="129" t="s">
        <v>86</v>
      </c>
      <c r="G1320" s="133" t="s">
        <v>172</v>
      </c>
      <c r="H1320" s="134" t="s">
        <v>4083</v>
      </c>
      <c r="I1320" s="134" t="s">
        <v>1454</v>
      </c>
      <c r="J1320" s="132">
        <v>1</v>
      </c>
      <c r="K1320" s="132">
        <v>1</v>
      </c>
      <c r="L1320" s="132">
        <v>0</v>
      </c>
      <c r="M1320" s="138">
        <v>1</v>
      </c>
      <c r="N1320" s="138">
        <v>1</v>
      </c>
      <c r="O1320" s="138">
        <v>0</v>
      </c>
      <c r="P1320" s="138">
        <v>1</v>
      </c>
      <c r="Q1320" s="132">
        <v>1</v>
      </c>
      <c r="CX1320" s="126"/>
      <c r="CY1320" s="126"/>
      <c r="CZ1320" s="13"/>
      <c r="DA1320" s="13"/>
      <c r="DB1320" s="13"/>
      <c r="DC1320" s="13"/>
      <c r="DD1320" s="13"/>
    </row>
    <row r="1321" spans="1:108" ht="14.25" thickBot="1">
      <c r="A1321" s="127">
        <v>7999</v>
      </c>
      <c r="B1321" s="127" t="s">
        <v>2748</v>
      </c>
      <c r="C1321" s="127">
        <v>7999</v>
      </c>
      <c r="D1321" s="128" t="s">
        <v>3494</v>
      </c>
      <c r="E1321" s="128"/>
      <c r="F1321" s="129" t="s">
        <v>86</v>
      </c>
      <c r="G1321" s="133" t="s">
        <v>172</v>
      </c>
      <c r="H1321" s="134" t="s">
        <v>4083</v>
      </c>
      <c r="I1321" s="134" t="s">
        <v>1455</v>
      </c>
      <c r="J1321" s="132">
        <v>1</v>
      </c>
      <c r="K1321" s="132">
        <v>1</v>
      </c>
      <c r="L1321" s="132">
        <v>0</v>
      </c>
      <c r="M1321" s="138">
        <v>1</v>
      </c>
      <c r="N1321" s="138">
        <v>1</v>
      </c>
      <c r="O1321" s="138">
        <v>0</v>
      </c>
      <c r="P1321" s="138">
        <v>1</v>
      </c>
      <c r="Q1321" s="132">
        <v>1</v>
      </c>
      <c r="CX1321" s="126"/>
      <c r="CY1321" s="126"/>
      <c r="CZ1321" s="13"/>
      <c r="DA1321" s="13"/>
      <c r="DB1321" s="13"/>
      <c r="DC1321" s="13"/>
      <c r="DD1321" s="13"/>
    </row>
    <row r="1322" spans="1:108" ht="14.25" thickBot="1">
      <c r="A1322" s="127">
        <v>8000</v>
      </c>
      <c r="B1322" s="127" t="s">
        <v>4548</v>
      </c>
      <c r="C1322" s="127">
        <v>8000</v>
      </c>
      <c r="D1322" s="128" t="s">
        <v>3494</v>
      </c>
      <c r="E1322" s="128"/>
      <c r="F1322" s="129" t="s">
        <v>86</v>
      </c>
      <c r="G1322" s="133" t="s">
        <v>173</v>
      </c>
      <c r="H1322" s="134" t="s">
        <v>4084</v>
      </c>
      <c r="I1322" s="134" t="s">
        <v>1456</v>
      </c>
      <c r="J1322" s="132">
        <v>1</v>
      </c>
      <c r="K1322" s="132">
        <v>0</v>
      </c>
      <c r="L1322" s="132">
        <v>1</v>
      </c>
      <c r="M1322" s="138">
        <v>0</v>
      </c>
      <c r="N1322" s="138">
        <v>1</v>
      </c>
      <c r="O1322" s="138">
        <v>1</v>
      </c>
      <c r="P1322" s="138">
        <v>1</v>
      </c>
      <c r="Q1322" s="132">
        <v>0</v>
      </c>
      <c r="CX1322" s="126"/>
      <c r="CY1322" s="126"/>
      <c r="CZ1322" s="13"/>
      <c r="DA1322" s="13"/>
      <c r="DB1322" s="13"/>
      <c r="DC1322" s="13"/>
      <c r="DD1322" s="13"/>
    </row>
    <row r="1323" spans="1:108" ht="14.25" thickBot="1">
      <c r="A1323" s="127">
        <v>8009</v>
      </c>
      <c r="B1323" s="127" t="s">
        <v>4549</v>
      </c>
      <c r="C1323" s="127">
        <v>8009</v>
      </c>
      <c r="D1323" s="128" t="s">
        <v>3494</v>
      </c>
      <c r="E1323" s="128"/>
      <c r="F1323" s="129" t="s">
        <v>86</v>
      </c>
      <c r="G1323" s="133" t="s">
        <v>173</v>
      </c>
      <c r="H1323" s="134" t="s">
        <v>4084</v>
      </c>
      <c r="I1323" s="134" t="s">
        <v>1457</v>
      </c>
      <c r="J1323" s="132">
        <v>1</v>
      </c>
      <c r="K1323" s="132">
        <v>0</v>
      </c>
      <c r="L1323" s="132">
        <v>1</v>
      </c>
      <c r="M1323" s="138">
        <v>0</v>
      </c>
      <c r="N1323" s="138">
        <v>1</v>
      </c>
      <c r="O1323" s="138">
        <v>1</v>
      </c>
      <c r="P1323" s="138">
        <v>1</v>
      </c>
      <c r="Q1323" s="132">
        <v>0</v>
      </c>
      <c r="CX1323" s="126"/>
      <c r="CY1323" s="126"/>
      <c r="CZ1323" s="13"/>
      <c r="DA1323" s="13"/>
      <c r="DB1323" s="13"/>
      <c r="DC1323" s="13"/>
      <c r="DD1323" s="13"/>
    </row>
    <row r="1324" spans="1:108" ht="14.25" thickBot="1">
      <c r="A1324" s="127">
        <v>8011</v>
      </c>
      <c r="B1324" s="127" t="s">
        <v>1811</v>
      </c>
      <c r="C1324" s="127">
        <v>8011</v>
      </c>
      <c r="D1324" s="128" t="s">
        <v>3494</v>
      </c>
      <c r="E1324" s="128"/>
      <c r="F1324" s="129" t="s">
        <v>86</v>
      </c>
      <c r="G1324" s="133" t="s">
        <v>173</v>
      </c>
      <c r="H1324" s="134" t="s">
        <v>4085</v>
      </c>
      <c r="I1324" s="134" t="s">
        <v>1458</v>
      </c>
      <c r="J1324" s="132">
        <v>1</v>
      </c>
      <c r="K1324" s="132">
        <v>0</v>
      </c>
      <c r="L1324" s="132">
        <v>1</v>
      </c>
      <c r="M1324" s="138">
        <v>0</v>
      </c>
      <c r="N1324" s="138">
        <v>1</v>
      </c>
      <c r="O1324" s="138">
        <v>1</v>
      </c>
      <c r="P1324" s="138">
        <v>1</v>
      </c>
      <c r="Q1324" s="132">
        <v>1</v>
      </c>
      <c r="CX1324" s="126"/>
      <c r="CY1324" s="126"/>
      <c r="CZ1324" s="13"/>
      <c r="DA1324" s="13"/>
      <c r="DB1324" s="13"/>
      <c r="DC1324" s="13"/>
      <c r="DD1324" s="13"/>
    </row>
    <row r="1325" spans="1:108" ht="14.25" thickBot="1">
      <c r="A1325" s="127">
        <v>8021</v>
      </c>
      <c r="B1325" s="127" t="s">
        <v>3364</v>
      </c>
      <c r="C1325" s="127">
        <v>8021</v>
      </c>
      <c r="D1325" s="128" t="s">
        <v>3494</v>
      </c>
      <c r="E1325" s="128"/>
      <c r="F1325" s="129" t="s">
        <v>86</v>
      </c>
      <c r="G1325" s="133" t="s">
        <v>173</v>
      </c>
      <c r="H1325" s="134" t="s">
        <v>4086</v>
      </c>
      <c r="I1325" s="134" t="s">
        <v>1459</v>
      </c>
      <c r="J1325" s="132">
        <v>1</v>
      </c>
      <c r="K1325" s="132">
        <v>0</v>
      </c>
      <c r="L1325" s="132">
        <v>1</v>
      </c>
      <c r="M1325" s="138">
        <v>0</v>
      </c>
      <c r="N1325" s="138">
        <v>1</v>
      </c>
      <c r="O1325" s="138">
        <v>1</v>
      </c>
      <c r="P1325" s="138">
        <v>1</v>
      </c>
      <c r="Q1325" s="132">
        <v>0</v>
      </c>
      <c r="CX1325" s="126"/>
      <c r="CY1325" s="126"/>
      <c r="CZ1325" s="13"/>
      <c r="DA1325" s="13"/>
      <c r="DB1325" s="13"/>
      <c r="DC1325" s="13"/>
      <c r="DD1325" s="13"/>
    </row>
    <row r="1326" spans="1:108" ht="14.25" thickBot="1">
      <c r="A1326" s="127">
        <v>8022</v>
      </c>
      <c r="B1326" s="127" t="s">
        <v>2415</v>
      </c>
      <c r="C1326" s="127">
        <v>8022</v>
      </c>
      <c r="D1326" s="128" t="s">
        <v>3494</v>
      </c>
      <c r="E1326" s="128"/>
      <c r="F1326" s="129" t="s">
        <v>86</v>
      </c>
      <c r="G1326" s="133" t="s">
        <v>173</v>
      </c>
      <c r="H1326" s="134" t="s">
        <v>4086</v>
      </c>
      <c r="I1326" s="134" t="s">
        <v>1460</v>
      </c>
      <c r="J1326" s="132">
        <v>1</v>
      </c>
      <c r="K1326" s="132">
        <v>0</v>
      </c>
      <c r="L1326" s="132">
        <v>1</v>
      </c>
      <c r="M1326" s="138">
        <v>0</v>
      </c>
      <c r="N1326" s="138">
        <v>1</v>
      </c>
      <c r="O1326" s="138">
        <v>1</v>
      </c>
      <c r="P1326" s="138">
        <v>1</v>
      </c>
      <c r="Q1326" s="132">
        <v>0</v>
      </c>
      <c r="CX1326" s="126"/>
      <c r="CY1326" s="126"/>
      <c r="CZ1326" s="13"/>
      <c r="DA1326" s="13"/>
      <c r="DB1326" s="13"/>
      <c r="DC1326" s="13"/>
      <c r="DD1326" s="13"/>
    </row>
    <row r="1327" spans="1:108" ht="14.25" thickBot="1">
      <c r="A1327" s="127">
        <v>8023</v>
      </c>
      <c r="B1327" s="127" t="s">
        <v>2620</v>
      </c>
      <c r="C1327" s="127">
        <v>8023</v>
      </c>
      <c r="D1327" s="128" t="s">
        <v>3494</v>
      </c>
      <c r="E1327" s="128"/>
      <c r="F1327" s="129" t="s">
        <v>86</v>
      </c>
      <c r="G1327" s="130" t="s">
        <v>173</v>
      </c>
      <c r="H1327" s="131" t="s">
        <v>4086</v>
      </c>
      <c r="I1327" s="131" t="s">
        <v>1461</v>
      </c>
      <c r="J1327" s="132">
        <v>1</v>
      </c>
      <c r="K1327" s="132">
        <v>0</v>
      </c>
      <c r="L1327" s="132">
        <v>1</v>
      </c>
      <c r="M1327" s="138">
        <v>0</v>
      </c>
      <c r="N1327" s="138">
        <v>1</v>
      </c>
      <c r="O1327" s="138">
        <v>1</v>
      </c>
      <c r="P1327" s="138">
        <v>1</v>
      </c>
      <c r="Q1327" s="132">
        <v>0</v>
      </c>
      <c r="CX1327" s="126"/>
      <c r="CY1327" s="126"/>
      <c r="CZ1327" s="13"/>
      <c r="DA1327" s="13"/>
      <c r="DB1327" s="13"/>
      <c r="DC1327" s="13"/>
      <c r="DD1327" s="13"/>
    </row>
    <row r="1328" spans="1:108" ht="14.25" thickBot="1">
      <c r="A1328" s="127">
        <v>8024</v>
      </c>
      <c r="B1328" s="127" t="s">
        <v>4389</v>
      </c>
      <c r="C1328" s="127">
        <v>8024</v>
      </c>
      <c r="D1328" s="128" t="s">
        <v>3494</v>
      </c>
      <c r="E1328" s="128"/>
      <c r="F1328" s="129" t="s">
        <v>86</v>
      </c>
      <c r="G1328" s="133" t="s">
        <v>173</v>
      </c>
      <c r="H1328" s="134" t="s">
        <v>4086</v>
      </c>
      <c r="I1328" s="134" t="s">
        <v>1462</v>
      </c>
      <c r="J1328" s="132">
        <v>1</v>
      </c>
      <c r="K1328" s="132">
        <v>0</v>
      </c>
      <c r="L1328" s="132">
        <v>1</v>
      </c>
      <c r="M1328" s="138">
        <v>0</v>
      </c>
      <c r="N1328" s="138">
        <v>1</v>
      </c>
      <c r="O1328" s="138">
        <v>1</v>
      </c>
      <c r="P1328" s="138">
        <v>1</v>
      </c>
      <c r="Q1328" s="132">
        <v>0</v>
      </c>
      <c r="CX1328" s="126"/>
      <c r="CY1328" s="126"/>
      <c r="CZ1328" s="13"/>
      <c r="DA1328" s="13"/>
      <c r="DB1328" s="13"/>
      <c r="DC1328" s="13"/>
      <c r="DD1328" s="13"/>
    </row>
    <row r="1329" spans="1:108" ht="14.25" thickBot="1">
      <c r="A1329" s="127">
        <v>8025</v>
      </c>
      <c r="B1329" s="127" t="s">
        <v>2831</v>
      </c>
      <c r="C1329" s="127">
        <v>8025</v>
      </c>
      <c r="D1329" s="128" t="s">
        <v>3494</v>
      </c>
      <c r="E1329" s="128"/>
      <c r="F1329" s="129" t="s">
        <v>86</v>
      </c>
      <c r="G1329" s="133" t="s">
        <v>173</v>
      </c>
      <c r="H1329" s="134" t="s">
        <v>4086</v>
      </c>
      <c r="I1329" s="134" t="s">
        <v>1463</v>
      </c>
      <c r="J1329" s="132">
        <v>1</v>
      </c>
      <c r="K1329" s="132">
        <v>0</v>
      </c>
      <c r="L1329" s="132">
        <v>1</v>
      </c>
      <c r="M1329" s="138">
        <v>0</v>
      </c>
      <c r="N1329" s="138">
        <v>1</v>
      </c>
      <c r="O1329" s="138">
        <v>1</v>
      </c>
      <c r="P1329" s="138">
        <v>1</v>
      </c>
      <c r="Q1329" s="132">
        <v>0</v>
      </c>
      <c r="CX1329" s="126"/>
      <c r="CY1329" s="126"/>
      <c r="CZ1329" s="13"/>
      <c r="DA1329" s="13"/>
      <c r="DB1329" s="13"/>
      <c r="DC1329" s="13"/>
      <c r="DD1329" s="13"/>
    </row>
    <row r="1330" spans="1:108" ht="14.25" thickBot="1">
      <c r="A1330" s="127">
        <v>8031</v>
      </c>
      <c r="B1330" s="127" t="s">
        <v>3365</v>
      </c>
      <c r="C1330" s="127">
        <v>8031</v>
      </c>
      <c r="D1330" s="128" t="s">
        <v>3494</v>
      </c>
      <c r="E1330" s="128"/>
      <c r="F1330" s="129" t="s">
        <v>86</v>
      </c>
      <c r="G1330" s="133" t="s">
        <v>173</v>
      </c>
      <c r="H1330" s="134" t="s">
        <v>4087</v>
      </c>
      <c r="I1330" s="134" t="s">
        <v>1464</v>
      </c>
      <c r="J1330" s="132">
        <v>1</v>
      </c>
      <c r="K1330" s="132">
        <v>0</v>
      </c>
      <c r="L1330" s="132">
        <v>1</v>
      </c>
      <c r="M1330" s="138">
        <v>0</v>
      </c>
      <c r="N1330" s="138">
        <v>1</v>
      </c>
      <c r="O1330" s="138">
        <v>1</v>
      </c>
      <c r="P1330" s="138">
        <v>1</v>
      </c>
      <c r="Q1330" s="132">
        <v>0</v>
      </c>
      <c r="CX1330" s="126"/>
      <c r="CY1330" s="126"/>
      <c r="CZ1330" s="13"/>
      <c r="DA1330" s="13"/>
      <c r="DB1330" s="13"/>
      <c r="DC1330" s="13"/>
      <c r="DD1330" s="13"/>
    </row>
    <row r="1331" spans="1:108" ht="14.25" thickBot="1">
      <c r="A1331" s="127">
        <v>8032</v>
      </c>
      <c r="B1331" s="127" t="s">
        <v>2416</v>
      </c>
      <c r="C1331" s="127">
        <v>8032</v>
      </c>
      <c r="D1331" s="128" t="s">
        <v>3494</v>
      </c>
      <c r="E1331" s="128"/>
      <c r="F1331" s="129" t="s">
        <v>86</v>
      </c>
      <c r="G1331" s="133" t="s">
        <v>173</v>
      </c>
      <c r="H1331" s="134" t="s">
        <v>4087</v>
      </c>
      <c r="I1331" s="134" t="s">
        <v>1465</v>
      </c>
      <c r="J1331" s="132">
        <v>1</v>
      </c>
      <c r="K1331" s="132">
        <v>0</v>
      </c>
      <c r="L1331" s="132">
        <v>1</v>
      </c>
      <c r="M1331" s="138">
        <v>0</v>
      </c>
      <c r="N1331" s="138">
        <v>1</v>
      </c>
      <c r="O1331" s="138">
        <v>1</v>
      </c>
      <c r="P1331" s="138">
        <v>1</v>
      </c>
      <c r="Q1331" s="132">
        <v>0</v>
      </c>
      <c r="CX1331" s="126"/>
      <c r="CY1331" s="126"/>
      <c r="CZ1331" s="13"/>
      <c r="DA1331" s="13"/>
      <c r="DB1331" s="13"/>
      <c r="DC1331" s="13"/>
      <c r="DD1331" s="13"/>
    </row>
    <row r="1332" spans="1:108" ht="14.25" thickBot="1">
      <c r="A1332" s="127">
        <v>8033</v>
      </c>
      <c r="B1332" s="127" t="s">
        <v>2621</v>
      </c>
      <c r="C1332" s="127">
        <v>8033</v>
      </c>
      <c r="D1332" s="128" t="s">
        <v>3494</v>
      </c>
      <c r="E1332" s="128"/>
      <c r="F1332" s="129" t="s">
        <v>86</v>
      </c>
      <c r="G1332" s="133" t="s">
        <v>173</v>
      </c>
      <c r="H1332" s="134" t="s">
        <v>4087</v>
      </c>
      <c r="I1332" s="134" t="s">
        <v>1466</v>
      </c>
      <c r="J1332" s="132">
        <v>1</v>
      </c>
      <c r="K1332" s="132">
        <v>0</v>
      </c>
      <c r="L1332" s="132">
        <v>1</v>
      </c>
      <c r="M1332" s="138">
        <v>0</v>
      </c>
      <c r="N1332" s="138">
        <v>1</v>
      </c>
      <c r="O1332" s="138">
        <v>1</v>
      </c>
      <c r="P1332" s="138">
        <v>1</v>
      </c>
      <c r="Q1332" s="132">
        <v>0</v>
      </c>
      <c r="CX1332" s="126"/>
      <c r="CY1332" s="126"/>
      <c r="CZ1332" s="13"/>
      <c r="DA1332" s="13"/>
      <c r="DB1332" s="13"/>
      <c r="DC1332" s="13"/>
      <c r="DD1332" s="13"/>
    </row>
    <row r="1333" spans="1:108" ht="14.25" thickBot="1">
      <c r="A1333" s="127">
        <v>8034</v>
      </c>
      <c r="B1333" s="127" t="s">
        <v>2749</v>
      </c>
      <c r="C1333" s="127">
        <v>8034</v>
      </c>
      <c r="D1333" s="128" t="s">
        <v>3494</v>
      </c>
      <c r="E1333" s="128"/>
      <c r="F1333" s="129" t="s">
        <v>86</v>
      </c>
      <c r="G1333" s="133" t="s">
        <v>173</v>
      </c>
      <c r="H1333" s="134" t="s">
        <v>4087</v>
      </c>
      <c r="I1333" s="134" t="s">
        <v>1467</v>
      </c>
      <c r="J1333" s="132">
        <v>1</v>
      </c>
      <c r="K1333" s="132">
        <v>0</v>
      </c>
      <c r="L1333" s="132">
        <v>1</v>
      </c>
      <c r="M1333" s="138">
        <v>0</v>
      </c>
      <c r="N1333" s="138">
        <v>1</v>
      </c>
      <c r="O1333" s="138">
        <v>1</v>
      </c>
      <c r="P1333" s="138">
        <v>1</v>
      </c>
      <c r="Q1333" s="132">
        <v>0</v>
      </c>
      <c r="CX1333" s="126"/>
      <c r="CY1333" s="126"/>
      <c r="CZ1333" s="13"/>
      <c r="DA1333" s="13"/>
      <c r="DB1333" s="13"/>
      <c r="DC1333" s="13"/>
      <c r="DD1333" s="13"/>
    </row>
    <row r="1334" spans="1:108" ht="14.25" thickBot="1">
      <c r="A1334" s="127">
        <v>8035</v>
      </c>
      <c r="B1334" s="127" t="s">
        <v>2832</v>
      </c>
      <c r="C1334" s="127">
        <v>8035</v>
      </c>
      <c r="D1334" s="128" t="s">
        <v>3494</v>
      </c>
      <c r="E1334" s="128"/>
      <c r="F1334" s="129" t="s">
        <v>86</v>
      </c>
      <c r="G1334" s="133" t="s">
        <v>173</v>
      </c>
      <c r="H1334" s="134" t="s">
        <v>4087</v>
      </c>
      <c r="I1334" s="134" t="s">
        <v>1468</v>
      </c>
      <c r="J1334" s="132">
        <v>1</v>
      </c>
      <c r="K1334" s="132">
        <v>0</v>
      </c>
      <c r="L1334" s="132">
        <v>1</v>
      </c>
      <c r="M1334" s="138">
        <v>0</v>
      </c>
      <c r="N1334" s="138">
        <v>1</v>
      </c>
      <c r="O1334" s="138">
        <v>1</v>
      </c>
      <c r="P1334" s="138">
        <v>1</v>
      </c>
      <c r="Q1334" s="132">
        <v>0</v>
      </c>
      <c r="CX1334" s="126"/>
      <c r="CY1334" s="126"/>
      <c r="CZ1334" s="13"/>
      <c r="DA1334" s="13"/>
      <c r="DB1334" s="13"/>
      <c r="DC1334" s="13"/>
      <c r="DD1334" s="13"/>
    </row>
    <row r="1335" spans="1:108" ht="14.25" thickBot="1">
      <c r="A1335" s="127">
        <v>8036</v>
      </c>
      <c r="B1335" s="127" t="s">
        <v>2884</v>
      </c>
      <c r="C1335" s="127">
        <v>8036</v>
      </c>
      <c r="D1335" s="128" t="s">
        <v>3494</v>
      </c>
      <c r="E1335" s="128"/>
      <c r="F1335" s="129" t="s">
        <v>86</v>
      </c>
      <c r="G1335" s="133" t="s">
        <v>173</v>
      </c>
      <c r="H1335" s="134" t="s">
        <v>4087</v>
      </c>
      <c r="I1335" s="134" t="s">
        <v>1469</v>
      </c>
      <c r="J1335" s="132">
        <v>1</v>
      </c>
      <c r="K1335" s="132">
        <v>0</v>
      </c>
      <c r="L1335" s="132">
        <v>1</v>
      </c>
      <c r="M1335" s="138">
        <v>0</v>
      </c>
      <c r="N1335" s="138">
        <v>1</v>
      </c>
      <c r="O1335" s="138">
        <v>1</v>
      </c>
      <c r="P1335" s="138">
        <v>1</v>
      </c>
      <c r="Q1335" s="132">
        <v>0</v>
      </c>
      <c r="CX1335" s="126"/>
      <c r="CY1335" s="126"/>
      <c r="CZ1335" s="13"/>
      <c r="DA1335" s="13"/>
      <c r="DB1335" s="13"/>
      <c r="DC1335" s="13"/>
      <c r="DD1335" s="13"/>
    </row>
    <row r="1336" spans="1:108" ht="14.25" thickBot="1">
      <c r="A1336" s="127">
        <v>8041</v>
      </c>
      <c r="B1336" s="127" t="s">
        <v>3366</v>
      </c>
      <c r="C1336" s="127">
        <v>8041</v>
      </c>
      <c r="D1336" s="128" t="s">
        <v>3494</v>
      </c>
      <c r="E1336" s="128"/>
      <c r="F1336" s="129" t="s">
        <v>86</v>
      </c>
      <c r="G1336" s="133" t="s">
        <v>173</v>
      </c>
      <c r="H1336" s="134" t="s">
        <v>4088</v>
      </c>
      <c r="I1336" s="134" t="s">
        <v>1470</v>
      </c>
      <c r="J1336" s="132">
        <v>1</v>
      </c>
      <c r="K1336" s="132">
        <v>0</v>
      </c>
      <c r="L1336" s="132">
        <v>1</v>
      </c>
      <c r="M1336" s="138">
        <v>0</v>
      </c>
      <c r="N1336" s="138">
        <v>1</v>
      </c>
      <c r="O1336" s="138">
        <v>1</v>
      </c>
      <c r="P1336" s="138">
        <v>1</v>
      </c>
      <c r="Q1336" s="132">
        <v>0</v>
      </c>
      <c r="CX1336" s="126"/>
      <c r="CY1336" s="126"/>
      <c r="CZ1336" s="13"/>
      <c r="DA1336" s="13"/>
      <c r="DB1336" s="13"/>
      <c r="DC1336" s="13"/>
      <c r="DD1336" s="13"/>
    </row>
    <row r="1337" spans="1:108" ht="14.25" thickBot="1">
      <c r="A1337" s="127">
        <v>8042</v>
      </c>
      <c r="B1337" s="127" t="s">
        <v>2417</v>
      </c>
      <c r="C1337" s="127">
        <v>8042</v>
      </c>
      <c r="D1337" s="128" t="s">
        <v>3494</v>
      </c>
      <c r="E1337" s="128"/>
      <c r="F1337" s="129" t="s">
        <v>86</v>
      </c>
      <c r="G1337" s="133" t="s">
        <v>173</v>
      </c>
      <c r="H1337" s="134" t="s">
        <v>4088</v>
      </c>
      <c r="I1337" s="134" t="s">
        <v>1471</v>
      </c>
      <c r="J1337" s="132">
        <v>1</v>
      </c>
      <c r="K1337" s="132">
        <v>0</v>
      </c>
      <c r="L1337" s="132">
        <v>1</v>
      </c>
      <c r="M1337" s="138">
        <v>0</v>
      </c>
      <c r="N1337" s="138">
        <v>1</v>
      </c>
      <c r="O1337" s="138">
        <v>1</v>
      </c>
      <c r="P1337" s="138">
        <v>1</v>
      </c>
      <c r="Q1337" s="132">
        <v>0</v>
      </c>
      <c r="CX1337" s="126"/>
      <c r="CY1337" s="126"/>
      <c r="CZ1337" s="13"/>
      <c r="DA1337" s="13"/>
      <c r="DB1337" s="13"/>
      <c r="DC1337" s="13"/>
      <c r="DD1337" s="13"/>
    </row>
    <row r="1338" spans="1:108" ht="14.25" thickBot="1">
      <c r="A1338" s="127">
        <v>8043</v>
      </c>
      <c r="B1338" s="127" t="s">
        <v>2622</v>
      </c>
      <c r="C1338" s="127">
        <v>8043</v>
      </c>
      <c r="D1338" s="128" t="s">
        <v>3494</v>
      </c>
      <c r="E1338" s="128"/>
      <c r="F1338" s="129" t="s">
        <v>86</v>
      </c>
      <c r="G1338" s="133" t="s">
        <v>173</v>
      </c>
      <c r="H1338" s="134" t="s">
        <v>4088</v>
      </c>
      <c r="I1338" s="134" t="s">
        <v>1472</v>
      </c>
      <c r="J1338" s="132">
        <v>1</v>
      </c>
      <c r="K1338" s="132">
        <v>0</v>
      </c>
      <c r="L1338" s="132">
        <v>1</v>
      </c>
      <c r="M1338" s="138">
        <v>0</v>
      </c>
      <c r="N1338" s="138">
        <v>1</v>
      </c>
      <c r="O1338" s="138">
        <v>1</v>
      </c>
      <c r="P1338" s="138">
        <v>1</v>
      </c>
      <c r="Q1338" s="132">
        <v>0</v>
      </c>
      <c r="CX1338" s="126"/>
      <c r="CY1338" s="126"/>
      <c r="CZ1338" s="13"/>
      <c r="DA1338" s="13"/>
      <c r="DB1338" s="13"/>
      <c r="DC1338" s="13"/>
      <c r="DD1338" s="13"/>
    </row>
    <row r="1339" spans="1:108" ht="14.25" thickBot="1">
      <c r="A1339" s="127">
        <v>8044</v>
      </c>
      <c r="B1339" s="127" t="s">
        <v>2750</v>
      </c>
      <c r="C1339" s="127">
        <v>8044</v>
      </c>
      <c r="D1339" s="128" t="s">
        <v>3494</v>
      </c>
      <c r="E1339" s="128"/>
      <c r="F1339" s="129" t="s">
        <v>86</v>
      </c>
      <c r="G1339" s="133" t="s">
        <v>173</v>
      </c>
      <c r="H1339" s="134" t="s">
        <v>4088</v>
      </c>
      <c r="I1339" s="134" t="s">
        <v>1473</v>
      </c>
      <c r="J1339" s="132">
        <v>1</v>
      </c>
      <c r="K1339" s="132">
        <v>0</v>
      </c>
      <c r="L1339" s="132">
        <v>1</v>
      </c>
      <c r="M1339" s="138">
        <v>0</v>
      </c>
      <c r="N1339" s="138">
        <v>1</v>
      </c>
      <c r="O1339" s="138">
        <v>1</v>
      </c>
      <c r="P1339" s="138">
        <v>1</v>
      </c>
      <c r="Q1339" s="132">
        <v>0</v>
      </c>
      <c r="CX1339" s="126"/>
      <c r="CY1339" s="126"/>
      <c r="CZ1339" s="13"/>
      <c r="DA1339" s="13"/>
      <c r="DB1339" s="13"/>
      <c r="DC1339" s="13"/>
      <c r="DD1339" s="13"/>
    </row>
    <row r="1340" spans="1:108" ht="14.25" thickBot="1">
      <c r="A1340" s="127">
        <v>8045</v>
      </c>
      <c r="B1340" s="127" t="s">
        <v>2833</v>
      </c>
      <c r="C1340" s="127">
        <v>8045</v>
      </c>
      <c r="D1340" s="128" t="s">
        <v>3494</v>
      </c>
      <c r="E1340" s="128"/>
      <c r="F1340" s="129" t="s">
        <v>86</v>
      </c>
      <c r="G1340" s="133" t="s">
        <v>173</v>
      </c>
      <c r="H1340" s="134" t="s">
        <v>4088</v>
      </c>
      <c r="I1340" s="134" t="s">
        <v>1474</v>
      </c>
      <c r="J1340" s="132">
        <v>1</v>
      </c>
      <c r="K1340" s="132">
        <v>0</v>
      </c>
      <c r="L1340" s="132">
        <v>1</v>
      </c>
      <c r="M1340" s="138">
        <v>0</v>
      </c>
      <c r="N1340" s="138">
        <v>1</v>
      </c>
      <c r="O1340" s="138">
        <v>1</v>
      </c>
      <c r="P1340" s="138">
        <v>1</v>
      </c>
      <c r="Q1340" s="132">
        <v>0</v>
      </c>
      <c r="CX1340" s="126"/>
      <c r="CY1340" s="126"/>
      <c r="CZ1340" s="13"/>
      <c r="DA1340" s="13"/>
      <c r="DB1340" s="13"/>
      <c r="DC1340" s="13"/>
      <c r="DD1340" s="13"/>
    </row>
    <row r="1341" spans="1:108" ht="14.25" thickBot="1">
      <c r="A1341" s="127">
        <v>8046</v>
      </c>
      <c r="B1341" s="127" t="s">
        <v>2885</v>
      </c>
      <c r="C1341" s="127">
        <v>8046</v>
      </c>
      <c r="D1341" s="128" t="s">
        <v>3494</v>
      </c>
      <c r="E1341" s="128"/>
      <c r="F1341" s="129" t="s">
        <v>86</v>
      </c>
      <c r="G1341" s="133" t="s">
        <v>173</v>
      </c>
      <c r="H1341" s="134" t="s">
        <v>4088</v>
      </c>
      <c r="I1341" s="134" t="s">
        <v>1475</v>
      </c>
      <c r="J1341" s="132">
        <v>1</v>
      </c>
      <c r="K1341" s="132">
        <v>0</v>
      </c>
      <c r="L1341" s="132">
        <v>1</v>
      </c>
      <c r="M1341" s="138">
        <v>0</v>
      </c>
      <c r="N1341" s="138">
        <v>1</v>
      </c>
      <c r="O1341" s="138">
        <v>1</v>
      </c>
      <c r="P1341" s="138">
        <v>1</v>
      </c>
      <c r="Q1341" s="132">
        <v>0</v>
      </c>
      <c r="CX1341" s="126"/>
      <c r="CY1341" s="126"/>
      <c r="CZ1341" s="13"/>
      <c r="DA1341" s="13"/>
      <c r="DB1341" s="13"/>
      <c r="DC1341" s="13"/>
      <c r="DD1341" s="13"/>
    </row>
    <row r="1342" spans="1:108" ht="14.25" thickBot="1">
      <c r="A1342" s="127">
        <v>8047</v>
      </c>
      <c r="B1342" s="127" t="s">
        <v>2924</v>
      </c>
      <c r="C1342" s="127">
        <v>8047</v>
      </c>
      <c r="D1342" s="128" t="s">
        <v>3494</v>
      </c>
      <c r="E1342" s="128"/>
      <c r="F1342" s="129" t="s">
        <v>86</v>
      </c>
      <c r="G1342" s="133" t="s">
        <v>173</v>
      </c>
      <c r="H1342" s="134" t="s">
        <v>4088</v>
      </c>
      <c r="I1342" s="134" t="s">
        <v>1476</v>
      </c>
      <c r="J1342" s="132">
        <v>1</v>
      </c>
      <c r="K1342" s="132">
        <v>0</v>
      </c>
      <c r="L1342" s="132">
        <v>1</v>
      </c>
      <c r="M1342" s="138">
        <v>0</v>
      </c>
      <c r="N1342" s="138">
        <v>1</v>
      </c>
      <c r="O1342" s="138">
        <v>1</v>
      </c>
      <c r="P1342" s="138">
        <v>1</v>
      </c>
      <c r="Q1342" s="132">
        <v>0</v>
      </c>
      <c r="CX1342" s="126"/>
      <c r="CY1342" s="126"/>
      <c r="CZ1342" s="13"/>
      <c r="DA1342" s="13"/>
      <c r="DB1342" s="13"/>
      <c r="DC1342" s="13"/>
      <c r="DD1342" s="13"/>
    </row>
    <row r="1343" spans="1:108" ht="14.25" thickBot="1">
      <c r="A1343" s="127">
        <v>8048</v>
      </c>
      <c r="B1343" s="127" t="s">
        <v>2952</v>
      </c>
      <c r="C1343" s="127">
        <v>8048</v>
      </c>
      <c r="D1343" s="128" t="s">
        <v>3494</v>
      </c>
      <c r="E1343" s="128"/>
      <c r="F1343" s="129" t="s">
        <v>86</v>
      </c>
      <c r="G1343" s="133" t="s">
        <v>173</v>
      </c>
      <c r="H1343" s="134" t="s">
        <v>4088</v>
      </c>
      <c r="I1343" s="134" t="s">
        <v>1477</v>
      </c>
      <c r="J1343" s="132">
        <v>1</v>
      </c>
      <c r="K1343" s="132">
        <v>0</v>
      </c>
      <c r="L1343" s="132">
        <v>1</v>
      </c>
      <c r="M1343" s="138">
        <v>0</v>
      </c>
      <c r="N1343" s="138">
        <v>1</v>
      </c>
      <c r="O1343" s="138">
        <v>1</v>
      </c>
      <c r="P1343" s="138">
        <v>1</v>
      </c>
      <c r="Q1343" s="132">
        <v>0</v>
      </c>
      <c r="CX1343" s="126"/>
      <c r="CY1343" s="126"/>
      <c r="CZ1343" s="13"/>
      <c r="DA1343" s="13"/>
      <c r="DB1343" s="13"/>
      <c r="DC1343" s="13"/>
      <c r="DD1343" s="13"/>
    </row>
    <row r="1344" spans="1:108" ht="14.25" thickBot="1">
      <c r="A1344" s="127">
        <v>8051</v>
      </c>
      <c r="B1344" s="127" t="s">
        <v>3367</v>
      </c>
      <c r="C1344" s="127">
        <v>8051</v>
      </c>
      <c r="D1344" s="128" t="s">
        <v>3494</v>
      </c>
      <c r="E1344" s="128"/>
      <c r="F1344" s="129" t="s">
        <v>86</v>
      </c>
      <c r="G1344" s="133" t="s">
        <v>173</v>
      </c>
      <c r="H1344" s="134" t="s">
        <v>4089</v>
      </c>
      <c r="I1344" s="134" t="s">
        <v>1478</v>
      </c>
      <c r="J1344" s="132">
        <v>1</v>
      </c>
      <c r="K1344" s="132">
        <v>0</v>
      </c>
      <c r="L1344" s="132">
        <v>1</v>
      </c>
      <c r="M1344" s="138">
        <v>0</v>
      </c>
      <c r="N1344" s="138">
        <v>1</v>
      </c>
      <c r="O1344" s="138">
        <v>1</v>
      </c>
      <c r="P1344" s="138">
        <v>1</v>
      </c>
      <c r="Q1344" s="132">
        <v>0</v>
      </c>
      <c r="CX1344" s="126"/>
      <c r="CY1344" s="126"/>
      <c r="CZ1344" s="13"/>
      <c r="DA1344" s="13"/>
      <c r="DB1344" s="13"/>
      <c r="DC1344" s="13"/>
      <c r="DD1344" s="13"/>
    </row>
    <row r="1345" spans="1:108" ht="14.25" thickBot="1">
      <c r="A1345" s="127">
        <v>8052</v>
      </c>
      <c r="B1345" s="127" t="s">
        <v>2418</v>
      </c>
      <c r="C1345" s="127">
        <v>8052</v>
      </c>
      <c r="D1345" s="128" t="s">
        <v>3494</v>
      </c>
      <c r="E1345" s="128"/>
      <c r="F1345" s="129" t="s">
        <v>86</v>
      </c>
      <c r="G1345" s="133" t="s">
        <v>173</v>
      </c>
      <c r="H1345" s="134" t="s">
        <v>4089</v>
      </c>
      <c r="I1345" s="134" t="s">
        <v>1479</v>
      </c>
      <c r="J1345" s="132">
        <v>1</v>
      </c>
      <c r="K1345" s="132">
        <v>0</v>
      </c>
      <c r="L1345" s="132">
        <v>1</v>
      </c>
      <c r="M1345" s="138">
        <v>0</v>
      </c>
      <c r="N1345" s="138">
        <v>1</v>
      </c>
      <c r="O1345" s="138">
        <v>1</v>
      </c>
      <c r="P1345" s="138">
        <v>1</v>
      </c>
      <c r="Q1345" s="132">
        <v>0</v>
      </c>
      <c r="CX1345" s="126"/>
      <c r="CY1345" s="126"/>
      <c r="CZ1345" s="13"/>
      <c r="DA1345" s="13"/>
      <c r="DB1345" s="13"/>
      <c r="DC1345" s="13"/>
      <c r="DD1345" s="13"/>
    </row>
    <row r="1346" spans="1:108" ht="14.25" thickBot="1">
      <c r="A1346" s="127">
        <v>8053</v>
      </c>
      <c r="B1346" s="127" t="s">
        <v>2623</v>
      </c>
      <c r="C1346" s="127">
        <v>8053</v>
      </c>
      <c r="D1346" s="128" t="s">
        <v>3494</v>
      </c>
      <c r="E1346" s="128"/>
      <c r="F1346" s="129" t="s">
        <v>86</v>
      </c>
      <c r="G1346" s="133" t="s">
        <v>173</v>
      </c>
      <c r="H1346" s="134" t="s">
        <v>4089</v>
      </c>
      <c r="I1346" s="134" t="s">
        <v>1480</v>
      </c>
      <c r="J1346" s="132">
        <v>1</v>
      </c>
      <c r="K1346" s="132">
        <v>0</v>
      </c>
      <c r="L1346" s="132">
        <v>1</v>
      </c>
      <c r="M1346" s="138">
        <v>0</v>
      </c>
      <c r="N1346" s="138">
        <v>1</v>
      </c>
      <c r="O1346" s="138">
        <v>1</v>
      </c>
      <c r="P1346" s="138">
        <v>1</v>
      </c>
      <c r="Q1346" s="132">
        <v>0</v>
      </c>
      <c r="CX1346" s="126"/>
      <c r="CY1346" s="126"/>
      <c r="CZ1346" s="13"/>
      <c r="DA1346" s="13"/>
      <c r="DB1346" s="13"/>
      <c r="DC1346" s="13"/>
      <c r="DD1346" s="13"/>
    </row>
    <row r="1347" spans="1:108" ht="14.25" thickBot="1">
      <c r="A1347" s="127">
        <v>8061</v>
      </c>
      <c r="B1347" s="127" t="s">
        <v>3368</v>
      </c>
      <c r="C1347" s="127">
        <v>8061</v>
      </c>
      <c r="D1347" s="128" t="s">
        <v>3494</v>
      </c>
      <c r="E1347" s="128"/>
      <c r="F1347" s="129" t="s">
        <v>86</v>
      </c>
      <c r="G1347" s="133" t="s">
        <v>173</v>
      </c>
      <c r="H1347" s="134" t="s">
        <v>4090</v>
      </c>
      <c r="I1347" s="134" t="s">
        <v>1481</v>
      </c>
      <c r="J1347" s="132">
        <v>1</v>
      </c>
      <c r="K1347" s="132">
        <v>0</v>
      </c>
      <c r="L1347" s="132">
        <v>1</v>
      </c>
      <c r="M1347" s="138">
        <v>0</v>
      </c>
      <c r="N1347" s="138">
        <v>1</v>
      </c>
      <c r="O1347" s="138">
        <v>1</v>
      </c>
      <c r="P1347" s="138">
        <v>1</v>
      </c>
      <c r="Q1347" s="132">
        <v>0</v>
      </c>
      <c r="CX1347" s="126"/>
      <c r="CY1347" s="126"/>
      <c r="CZ1347" s="13"/>
      <c r="DA1347" s="13"/>
      <c r="DB1347" s="13"/>
      <c r="DC1347" s="13"/>
      <c r="DD1347" s="13"/>
    </row>
    <row r="1348" spans="1:108" ht="14.25" thickBot="1">
      <c r="A1348" s="127">
        <v>8062</v>
      </c>
      <c r="B1348" s="127" t="s">
        <v>2419</v>
      </c>
      <c r="C1348" s="127">
        <v>8062</v>
      </c>
      <c r="D1348" s="128" t="s">
        <v>3494</v>
      </c>
      <c r="E1348" s="128"/>
      <c r="F1348" s="129" t="s">
        <v>86</v>
      </c>
      <c r="G1348" s="133" t="s">
        <v>173</v>
      </c>
      <c r="H1348" s="134" t="s">
        <v>4090</v>
      </c>
      <c r="I1348" s="134" t="s">
        <v>1482</v>
      </c>
      <c r="J1348" s="132">
        <v>1</v>
      </c>
      <c r="K1348" s="132">
        <v>0</v>
      </c>
      <c r="L1348" s="132">
        <v>1</v>
      </c>
      <c r="M1348" s="138">
        <v>0</v>
      </c>
      <c r="N1348" s="138">
        <v>1</v>
      </c>
      <c r="O1348" s="138">
        <v>1</v>
      </c>
      <c r="P1348" s="138">
        <v>1</v>
      </c>
      <c r="Q1348" s="132">
        <v>0</v>
      </c>
      <c r="CX1348" s="126"/>
      <c r="CY1348" s="126"/>
      <c r="CZ1348" s="13"/>
      <c r="DA1348" s="13"/>
      <c r="DB1348" s="13"/>
      <c r="DC1348" s="13"/>
      <c r="DD1348" s="13"/>
    </row>
    <row r="1349" spans="1:108" ht="14.25" thickBot="1">
      <c r="A1349" s="127">
        <v>8063</v>
      </c>
      <c r="B1349" s="127" t="s">
        <v>2624</v>
      </c>
      <c r="C1349" s="127">
        <v>8063</v>
      </c>
      <c r="D1349" s="128" t="s">
        <v>3494</v>
      </c>
      <c r="E1349" s="128"/>
      <c r="F1349" s="129" t="s">
        <v>86</v>
      </c>
      <c r="G1349" s="133" t="s">
        <v>173</v>
      </c>
      <c r="H1349" s="134" t="s">
        <v>4090</v>
      </c>
      <c r="I1349" s="134" t="s">
        <v>1483</v>
      </c>
      <c r="J1349" s="132">
        <v>1</v>
      </c>
      <c r="K1349" s="132">
        <v>0</v>
      </c>
      <c r="L1349" s="132">
        <v>1</v>
      </c>
      <c r="M1349" s="138">
        <v>0</v>
      </c>
      <c r="N1349" s="138">
        <v>1</v>
      </c>
      <c r="O1349" s="138">
        <v>1</v>
      </c>
      <c r="P1349" s="138">
        <v>1</v>
      </c>
      <c r="Q1349" s="132">
        <v>0</v>
      </c>
      <c r="CX1349" s="126"/>
      <c r="CY1349" s="126"/>
      <c r="CZ1349" s="13"/>
      <c r="DA1349" s="13"/>
      <c r="DB1349" s="13"/>
      <c r="DC1349" s="13"/>
      <c r="DD1349" s="13"/>
    </row>
    <row r="1350" spans="1:108" ht="14.25" thickBot="1">
      <c r="A1350" s="127">
        <v>8064</v>
      </c>
      <c r="B1350" s="127" t="s">
        <v>2751</v>
      </c>
      <c r="C1350" s="127">
        <v>8064</v>
      </c>
      <c r="D1350" s="128" t="s">
        <v>4346</v>
      </c>
      <c r="E1350" s="128"/>
      <c r="F1350" s="129" t="s">
        <v>86</v>
      </c>
      <c r="G1350" s="133" t="s">
        <v>173</v>
      </c>
      <c r="H1350" s="134" t="s">
        <v>4090</v>
      </c>
      <c r="I1350" s="134" t="s">
        <v>1484</v>
      </c>
      <c r="J1350" s="132">
        <v>1</v>
      </c>
      <c r="K1350" s="132">
        <v>0</v>
      </c>
      <c r="L1350" s="132">
        <v>1</v>
      </c>
      <c r="M1350" s="138">
        <v>0</v>
      </c>
      <c r="N1350" s="138">
        <v>1</v>
      </c>
      <c r="O1350" s="138">
        <v>1</v>
      </c>
      <c r="P1350" s="138">
        <v>1</v>
      </c>
      <c r="Q1350" s="132">
        <v>0</v>
      </c>
      <c r="CX1350" s="126"/>
      <c r="CY1350" s="126"/>
      <c r="CZ1350" s="13"/>
      <c r="DA1350" s="13"/>
      <c r="DB1350" s="13"/>
      <c r="DC1350" s="13"/>
      <c r="DD1350" s="13"/>
    </row>
    <row r="1351" spans="1:108" ht="14.25" thickBot="1">
      <c r="A1351" s="127">
        <v>8065</v>
      </c>
      <c r="B1351" s="127" t="s">
        <v>2834</v>
      </c>
      <c r="C1351" s="127">
        <v>8065</v>
      </c>
      <c r="D1351" s="128" t="s">
        <v>3494</v>
      </c>
      <c r="E1351" s="128"/>
      <c r="F1351" s="129" t="s">
        <v>86</v>
      </c>
      <c r="G1351" s="133" t="s">
        <v>173</v>
      </c>
      <c r="H1351" s="134" t="s">
        <v>4090</v>
      </c>
      <c r="I1351" s="134" t="s">
        <v>1485</v>
      </c>
      <c r="J1351" s="132">
        <v>1</v>
      </c>
      <c r="K1351" s="132">
        <v>0</v>
      </c>
      <c r="L1351" s="132">
        <v>1</v>
      </c>
      <c r="M1351" s="138">
        <v>0</v>
      </c>
      <c r="N1351" s="138">
        <v>1</v>
      </c>
      <c r="O1351" s="138">
        <v>1</v>
      </c>
      <c r="P1351" s="138">
        <v>1</v>
      </c>
      <c r="Q1351" s="132">
        <v>0</v>
      </c>
      <c r="CX1351" s="126"/>
      <c r="CY1351" s="126"/>
      <c r="CZ1351" s="13"/>
      <c r="DA1351" s="13"/>
      <c r="DB1351" s="13"/>
      <c r="DC1351" s="13"/>
      <c r="DD1351" s="13"/>
    </row>
    <row r="1352" spans="1:108" ht="14.25" thickBot="1">
      <c r="A1352" s="127">
        <v>8069</v>
      </c>
      <c r="B1352" s="127" t="s">
        <v>2886</v>
      </c>
      <c r="C1352" s="127">
        <v>8069</v>
      </c>
      <c r="D1352" s="128" t="s">
        <v>3494</v>
      </c>
      <c r="E1352" s="128"/>
      <c r="F1352" s="129" t="s">
        <v>86</v>
      </c>
      <c r="G1352" s="133" t="s">
        <v>173</v>
      </c>
      <c r="H1352" s="134" t="s">
        <v>4090</v>
      </c>
      <c r="I1352" s="134" t="s">
        <v>1486</v>
      </c>
      <c r="J1352" s="132">
        <v>1</v>
      </c>
      <c r="K1352" s="132">
        <v>0</v>
      </c>
      <c r="L1352" s="132">
        <v>1</v>
      </c>
      <c r="M1352" s="138">
        <v>0</v>
      </c>
      <c r="N1352" s="138">
        <v>1</v>
      </c>
      <c r="O1352" s="138">
        <v>1</v>
      </c>
      <c r="P1352" s="138">
        <v>1</v>
      </c>
      <c r="Q1352" s="132">
        <v>0</v>
      </c>
      <c r="CX1352" s="126"/>
      <c r="CY1352" s="126"/>
      <c r="CZ1352" s="13"/>
      <c r="DA1352" s="13"/>
      <c r="DB1352" s="13"/>
      <c r="DC1352" s="13"/>
      <c r="DD1352" s="13"/>
    </row>
    <row r="1353" spans="1:108" ht="14.25" thickBot="1">
      <c r="A1353" s="127">
        <v>8091</v>
      </c>
      <c r="B1353" s="127" t="s">
        <v>3369</v>
      </c>
      <c r="C1353" s="127">
        <v>8091</v>
      </c>
      <c r="D1353" s="128" t="s">
        <v>3494</v>
      </c>
      <c r="E1353" s="128"/>
      <c r="F1353" s="129" t="s">
        <v>86</v>
      </c>
      <c r="G1353" s="130" t="s">
        <v>173</v>
      </c>
      <c r="H1353" s="131" t="s">
        <v>4091</v>
      </c>
      <c r="I1353" s="131" t="s">
        <v>1487</v>
      </c>
      <c r="J1353" s="132">
        <v>1</v>
      </c>
      <c r="K1353" s="132">
        <v>0</v>
      </c>
      <c r="L1353" s="132">
        <v>1</v>
      </c>
      <c r="M1353" s="138">
        <v>0</v>
      </c>
      <c r="N1353" s="138">
        <v>1</v>
      </c>
      <c r="O1353" s="138">
        <v>1</v>
      </c>
      <c r="P1353" s="138">
        <v>1</v>
      </c>
      <c r="Q1353" s="132">
        <v>0</v>
      </c>
      <c r="CX1353" s="126"/>
      <c r="CY1353" s="126"/>
      <c r="CZ1353" s="13"/>
      <c r="DA1353" s="13"/>
      <c r="DB1353" s="13"/>
      <c r="DC1353" s="13"/>
      <c r="DD1353" s="13"/>
    </row>
    <row r="1354" spans="1:108" ht="14.25" thickBot="1">
      <c r="A1354" s="127">
        <v>8092</v>
      </c>
      <c r="B1354" s="127" t="s">
        <v>2420</v>
      </c>
      <c r="C1354" s="127">
        <v>8092</v>
      </c>
      <c r="D1354" s="128" t="s">
        <v>3494</v>
      </c>
      <c r="E1354" s="128"/>
      <c r="F1354" s="129" t="s">
        <v>86</v>
      </c>
      <c r="G1354" s="133" t="s">
        <v>173</v>
      </c>
      <c r="H1354" s="134" t="s">
        <v>4091</v>
      </c>
      <c r="I1354" s="134" t="s">
        <v>1488</v>
      </c>
      <c r="J1354" s="132">
        <v>1</v>
      </c>
      <c r="K1354" s="132">
        <v>0</v>
      </c>
      <c r="L1354" s="132">
        <v>1</v>
      </c>
      <c r="M1354" s="138">
        <v>0</v>
      </c>
      <c r="N1354" s="138">
        <v>1</v>
      </c>
      <c r="O1354" s="138">
        <v>1</v>
      </c>
      <c r="P1354" s="138">
        <v>1</v>
      </c>
      <c r="Q1354" s="132">
        <v>0</v>
      </c>
      <c r="CX1354" s="126"/>
      <c r="CY1354" s="126"/>
      <c r="CZ1354" s="13"/>
      <c r="DA1354" s="13"/>
      <c r="DB1354" s="13"/>
      <c r="DC1354" s="13"/>
      <c r="DD1354" s="13"/>
    </row>
    <row r="1355" spans="1:108" ht="14.25" thickBot="1">
      <c r="A1355" s="127">
        <v>8093</v>
      </c>
      <c r="B1355" s="127" t="s">
        <v>2625</v>
      </c>
      <c r="C1355" s="127">
        <v>8093</v>
      </c>
      <c r="D1355" s="128" t="s">
        <v>3494</v>
      </c>
      <c r="E1355" s="128"/>
      <c r="F1355" s="129" t="s">
        <v>86</v>
      </c>
      <c r="G1355" s="133" t="s">
        <v>173</v>
      </c>
      <c r="H1355" s="134" t="s">
        <v>4091</v>
      </c>
      <c r="I1355" s="134" t="s">
        <v>1489</v>
      </c>
      <c r="J1355" s="132">
        <v>1</v>
      </c>
      <c r="K1355" s="132">
        <v>0</v>
      </c>
      <c r="L1355" s="132">
        <v>1</v>
      </c>
      <c r="M1355" s="138">
        <v>0</v>
      </c>
      <c r="N1355" s="138">
        <v>1</v>
      </c>
      <c r="O1355" s="138">
        <v>1</v>
      </c>
      <c r="P1355" s="138">
        <v>1</v>
      </c>
      <c r="Q1355" s="132">
        <v>0</v>
      </c>
      <c r="CX1355" s="126"/>
      <c r="CY1355" s="126"/>
      <c r="CZ1355" s="13"/>
      <c r="DA1355" s="13"/>
      <c r="DB1355" s="13"/>
      <c r="DC1355" s="13"/>
      <c r="DD1355" s="13"/>
    </row>
    <row r="1356" spans="1:108" ht="14.25" thickBot="1">
      <c r="A1356" s="127">
        <v>8094</v>
      </c>
      <c r="B1356" s="127" t="s">
        <v>2752</v>
      </c>
      <c r="C1356" s="127">
        <v>8094</v>
      </c>
      <c r="D1356" s="128" t="s">
        <v>3494</v>
      </c>
      <c r="E1356" s="128"/>
      <c r="F1356" s="129" t="s">
        <v>86</v>
      </c>
      <c r="G1356" s="133" t="s">
        <v>173</v>
      </c>
      <c r="H1356" s="134" t="s">
        <v>4091</v>
      </c>
      <c r="I1356" s="134" t="s">
        <v>1490</v>
      </c>
      <c r="J1356" s="132">
        <v>1</v>
      </c>
      <c r="K1356" s="132">
        <v>0</v>
      </c>
      <c r="L1356" s="132">
        <v>1</v>
      </c>
      <c r="M1356" s="138">
        <v>0</v>
      </c>
      <c r="N1356" s="138">
        <v>1</v>
      </c>
      <c r="O1356" s="138">
        <v>1</v>
      </c>
      <c r="P1356" s="138">
        <v>1</v>
      </c>
      <c r="Q1356" s="132">
        <v>0</v>
      </c>
      <c r="CX1356" s="126"/>
      <c r="CY1356" s="126"/>
      <c r="CZ1356" s="13"/>
      <c r="DA1356" s="13"/>
      <c r="DB1356" s="13"/>
      <c r="DC1356" s="13"/>
      <c r="DD1356" s="13"/>
    </row>
    <row r="1357" spans="1:108" ht="14.25" thickBot="1">
      <c r="A1357" s="127">
        <v>8095</v>
      </c>
      <c r="B1357" s="127" t="s">
        <v>2835</v>
      </c>
      <c r="C1357" s="127">
        <v>8095</v>
      </c>
      <c r="D1357" s="128" t="s">
        <v>3494</v>
      </c>
      <c r="E1357" s="128"/>
      <c r="F1357" s="129" t="s">
        <v>86</v>
      </c>
      <c r="G1357" s="133" t="s">
        <v>173</v>
      </c>
      <c r="H1357" s="134" t="s">
        <v>4091</v>
      </c>
      <c r="I1357" s="134" t="s">
        <v>1491</v>
      </c>
      <c r="J1357" s="132">
        <v>1</v>
      </c>
      <c r="K1357" s="132">
        <v>0</v>
      </c>
      <c r="L1357" s="132">
        <v>1</v>
      </c>
      <c r="M1357" s="138">
        <v>0</v>
      </c>
      <c r="N1357" s="138">
        <v>1</v>
      </c>
      <c r="O1357" s="138">
        <v>1</v>
      </c>
      <c r="P1357" s="138">
        <v>1</v>
      </c>
      <c r="Q1357" s="132">
        <v>0</v>
      </c>
      <c r="CX1357" s="126"/>
      <c r="CY1357" s="126"/>
      <c r="CZ1357" s="13"/>
      <c r="DA1357" s="13"/>
      <c r="DB1357" s="13"/>
      <c r="DC1357" s="13"/>
      <c r="DD1357" s="13"/>
    </row>
    <row r="1358" spans="1:108" ht="14.25" thickBot="1">
      <c r="A1358" s="127">
        <v>8096</v>
      </c>
      <c r="B1358" s="127" t="s">
        <v>2887</v>
      </c>
      <c r="C1358" s="127">
        <v>8096</v>
      </c>
      <c r="D1358" s="128" t="s">
        <v>3494</v>
      </c>
      <c r="E1358" s="128"/>
      <c r="F1358" s="129" t="s">
        <v>86</v>
      </c>
      <c r="G1358" s="133" t="s">
        <v>173</v>
      </c>
      <c r="H1358" s="134" t="s">
        <v>4091</v>
      </c>
      <c r="I1358" s="134" t="s">
        <v>1492</v>
      </c>
      <c r="J1358" s="132">
        <v>1</v>
      </c>
      <c r="K1358" s="132">
        <v>0</v>
      </c>
      <c r="L1358" s="132">
        <v>1</v>
      </c>
      <c r="M1358" s="138">
        <v>0</v>
      </c>
      <c r="N1358" s="138">
        <v>1</v>
      </c>
      <c r="O1358" s="138">
        <v>1</v>
      </c>
      <c r="P1358" s="138">
        <v>1</v>
      </c>
      <c r="Q1358" s="132">
        <v>0</v>
      </c>
      <c r="CX1358" s="126"/>
      <c r="CY1358" s="126"/>
      <c r="CZ1358" s="13"/>
      <c r="DA1358" s="13"/>
      <c r="DB1358" s="13"/>
      <c r="DC1358" s="13"/>
      <c r="DD1358" s="13"/>
    </row>
    <row r="1359" spans="1:108">
      <c r="A1359" s="127">
        <v>8099</v>
      </c>
      <c r="B1359" s="127" t="s">
        <v>2925</v>
      </c>
      <c r="C1359" s="127">
        <v>8099</v>
      </c>
      <c r="D1359" s="128" t="s">
        <v>3494</v>
      </c>
      <c r="E1359" s="128"/>
      <c r="F1359" s="137" t="s">
        <v>86</v>
      </c>
      <c r="G1359" s="133" t="s">
        <v>173</v>
      </c>
      <c r="H1359" s="134" t="s">
        <v>4091</v>
      </c>
      <c r="I1359" s="134" t="s">
        <v>1493</v>
      </c>
      <c r="J1359" s="132">
        <v>1</v>
      </c>
      <c r="K1359" s="132">
        <v>0</v>
      </c>
      <c r="L1359" s="132">
        <v>1</v>
      </c>
      <c r="M1359" s="138">
        <v>0</v>
      </c>
      <c r="N1359" s="138">
        <v>1</v>
      </c>
      <c r="O1359" s="138">
        <v>1</v>
      </c>
      <c r="P1359" s="138">
        <v>1</v>
      </c>
      <c r="Q1359" s="132">
        <v>0</v>
      </c>
      <c r="CX1359" s="126"/>
      <c r="CY1359" s="126"/>
      <c r="CZ1359" s="13"/>
      <c r="DA1359" s="13"/>
      <c r="DB1359" s="13"/>
      <c r="DC1359" s="13"/>
      <c r="DD1359" s="13"/>
    </row>
    <row r="1360" spans="1:108" ht="14.25" thickBot="1">
      <c r="A1360" s="127">
        <v>8101</v>
      </c>
      <c r="B1360" s="127" t="s">
        <v>4584</v>
      </c>
      <c r="C1360" s="127">
        <v>8101</v>
      </c>
      <c r="D1360" s="128" t="s">
        <v>4346</v>
      </c>
      <c r="E1360" s="128"/>
      <c r="F1360" s="129" t="s">
        <v>87</v>
      </c>
      <c r="G1360" s="135" t="s">
        <v>174</v>
      </c>
      <c r="H1360" s="136" t="s">
        <v>4092</v>
      </c>
      <c r="I1360" s="136" t="s">
        <v>1494</v>
      </c>
      <c r="J1360" s="132">
        <v>0</v>
      </c>
      <c r="K1360" s="132">
        <v>0</v>
      </c>
      <c r="L1360" s="132">
        <v>0</v>
      </c>
      <c r="M1360" s="132">
        <v>0</v>
      </c>
      <c r="N1360" s="138">
        <v>1</v>
      </c>
      <c r="O1360" s="132">
        <v>0</v>
      </c>
      <c r="P1360" s="132">
        <v>0</v>
      </c>
      <c r="Q1360" s="132">
        <v>1</v>
      </c>
      <c r="CX1360" s="126"/>
      <c r="CY1360" s="126"/>
      <c r="CZ1360" s="13"/>
      <c r="DA1360" s="13"/>
      <c r="DB1360" s="13"/>
      <c r="DC1360" s="13"/>
      <c r="DD1360" s="13"/>
    </row>
    <row r="1361" spans="1:108" ht="14.25" thickBot="1">
      <c r="A1361" s="127">
        <v>8111</v>
      </c>
      <c r="B1361" s="127" t="s">
        <v>1812</v>
      </c>
      <c r="C1361" s="127">
        <v>8111</v>
      </c>
      <c r="D1361" s="128" t="s">
        <v>4346</v>
      </c>
      <c r="E1361" s="128"/>
      <c r="F1361" s="129" t="s">
        <v>87</v>
      </c>
      <c r="G1361" s="130" t="s">
        <v>174</v>
      </c>
      <c r="H1361" s="131" t="s">
        <v>4093</v>
      </c>
      <c r="I1361" s="131" t="s">
        <v>1495</v>
      </c>
      <c r="J1361" s="132">
        <v>0</v>
      </c>
      <c r="K1361" s="132">
        <v>0</v>
      </c>
      <c r="L1361" s="132">
        <v>0</v>
      </c>
      <c r="M1361" s="132">
        <v>0</v>
      </c>
      <c r="N1361" s="138">
        <v>1</v>
      </c>
      <c r="O1361" s="132">
        <v>0</v>
      </c>
      <c r="P1361" s="132">
        <v>0</v>
      </c>
      <c r="Q1361" s="132">
        <v>1</v>
      </c>
      <c r="CX1361" s="126"/>
      <c r="CY1361" s="126"/>
      <c r="CZ1361" s="13"/>
      <c r="DA1361" s="13"/>
      <c r="DB1361" s="13"/>
      <c r="DC1361" s="13"/>
      <c r="DD1361" s="13"/>
    </row>
    <row r="1362" spans="1:108" ht="14.25" thickBot="1">
      <c r="A1362" s="127">
        <v>8121</v>
      </c>
      <c r="B1362" s="127" t="s">
        <v>1888</v>
      </c>
      <c r="C1362" s="127">
        <v>8121</v>
      </c>
      <c r="D1362" s="128" t="s">
        <v>4346</v>
      </c>
      <c r="E1362" s="128"/>
      <c r="F1362" s="129" t="s">
        <v>87</v>
      </c>
      <c r="G1362" s="133" t="s">
        <v>174</v>
      </c>
      <c r="H1362" s="134" t="s">
        <v>4094</v>
      </c>
      <c r="I1362" s="134" t="s">
        <v>1496</v>
      </c>
      <c r="J1362" s="132">
        <v>0</v>
      </c>
      <c r="K1362" s="132">
        <v>0</v>
      </c>
      <c r="L1362" s="132">
        <v>0</v>
      </c>
      <c r="M1362" s="132">
        <v>0</v>
      </c>
      <c r="N1362" s="138">
        <v>1</v>
      </c>
      <c r="O1362" s="132">
        <v>0</v>
      </c>
      <c r="P1362" s="132">
        <v>0</v>
      </c>
      <c r="Q1362" s="132">
        <v>1</v>
      </c>
      <c r="CX1362" s="126"/>
      <c r="CY1362" s="126"/>
      <c r="CZ1362" s="13"/>
      <c r="DA1362" s="13"/>
      <c r="DB1362" s="13"/>
      <c r="DC1362" s="13"/>
      <c r="DD1362" s="13"/>
    </row>
    <row r="1363" spans="1:108" ht="14.25" thickBot="1">
      <c r="A1363" s="127">
        <v>8131</v>
      </c>
      <c r="B1363" s="127" t="s">
        <v>1947</v>
      </c>
      <c r="C1363" s="127">
        <v>8131</v>
      </c>
      <c r="D1363" s="128" t="s">
        <v>4346</v>
      </c>
      <c r="E1363" s="128"/>
      <c r="F1363" s="129" t="s">
        <v>87</v>
      </c>
      <c r="G1363" s="133" t="s">
        <v>174</v>
      </c>
      <c r="H1363" s="134" t="s">
        <v>4095</v>
      </c>
      <c r="I1363" s="134" t="s">
        <v>1497</v>
      </c>
      <c r="J1363" s="132">
        <v>0</v>
      </c>
      <c r="K1363" s="132">
        <v>0</v>
      </c>
      <c r="L1363" s="132">
        <v>0</v>
      </c>
      <c r="M1363" s="132">
        <v>0</v>
      </c>
      <c r="N1363" s="138">
        <v>1</v>
      </c>
      <c r="O1363" s="132">
        <v>0</v>
      </c>
      <c r="P1363" s="132">
        <v>0</v>
      </c>
      <c r="Q1363" s="132">
        <v>1</v>
      </c>
      <c r="CX1363" s="126"/>
      <c r="CY1363" s="126"/>
      <c r="CZ1363" s="13"/>
      <c r="DA1363" s="13"/>
      <c r="DB1363" s="13"/>
      <c r="DC1363" s="13"/>
      <c r="DD1363" s="13"/>
    </row>
    <row r="1364" spans="1:108" ht="14.25" thickBot="1">
      <c r="A1364" s="127">
        <v>8141</v>
      </c>
      <c r="B1364" s="127" t="s">
        <v>3370</v>
      </c>
      <c r="C1364" s="127">
        <v>8141</v>
      </c>
      <c r="D1364" s="128" t="s">
        <v>4346</v>
      </c>
      <c r="E1364" s="128"/>
      <c r="F1364" s="129" t="s">
        <v>87</v>
      </c>
      <c r="G1364" s="133" t="s">
        <v>174</v>
      </c>
      <c r="H1364" s="134" t="s">
        <v>4096</v>
      </c>
      <c r="I1364" s="134" t="s">
        <v>1498</v>
      </c>
      <c r="J1364" s="132">
        <v>0</v>
      </c>
      <c r="K1364" s="132">
        <v>0</v>
      </c>
      <c r="L1364" s="132">
        <v>0</v>
      </c>
      <c r="M1364" s="132">
        <v>0</v>
      </c>
      <c r="N1364" s="138">
        <v>1</v>
      </c>
      <c r="O1364" s="132">
        <v>0</v>
      </c>
      <c r="P1364" s="132">
        <v>0</v>
      </c>
      <c r="Q1364" s="132">
        <v>1</v>
      </c>
      <c r="CX1364" s="126"/>
      <c r="CY1364" s="126"/>
      <c r="CZ1364" s="13"/>
      <c r="DA1364" s="13"/>
      <c r="DB1364" s="13"/>
      <c r="DC1364" s="13"/>
      <c r="DD1364" s="13"/>
    </row>
    <row r="1365" spans="1:108" ht="14.25" thickBot="1">
      <c r="A1365" s="127">
        <v>8142</v>
      </c>
      <c r="B1365" s="127" t="s">
        <v>2172</v>
      </c>
      <c r="C1365" s="127">
        <v>8142</v>
      </c>
      <c r="D1365" s="128" t="s">
        <v>4346</v>
      </c>
      <c r="E1365" s="128"/>
      <c r="F1365" s="129" t="s">
        <v>87</v>
      </c>
      <c r="G1365" s="133" t="s">
        <v>174</v>
      </c>
      <c r="H1365" s="134" t="s">
        <v>4096</v>
      </c>
      <c r="I1365" s="134" t="s">
        <v>1499</v>
      </c>
      <c r="J1365" s="132">
        <v>0</v>
      </c>
      <c r="K1365" s="132">
        <v>0</v>
      </c>
      <c r="L1365" s="132">
        <v>0</v>
      </c>
      <c r="M1365" s="132">
        <v>0</v>
      </c>
      <c r="N1365" s="138">
        <v>1</v>
      </c>
      <c r="O1365" s="132">
        <v>0</v>
      </c>
      <c r="P1365" s="132">
        <v>0</v>
      </c>
      <c r="Q1365" s="132">
        <v>1</v>
      </c>
      <c r="CX1365" s="126"/>
      <c r="CY1365" s="126"/>
      <c r="CZ1365" s="13"/>
      <c r="DA1365" s="13"/>
      <c r="DB1365" s="13"/>
      <c r="DC1365" s="13"/>
      <c r="DD1365" s="13"/>
    </row>
    <row r="1366" spans="1:108" ht="14.25" thickBot="1">
      <c r="A1366" s="127">
        <v>8151</v>
      </c>
      <c r="B1366" s="127" t="s">
        <v>2045</v>
      </c>
      <c r="C1366" s="127">
        <v>8151</v>
      </c>
      <c r="D1366" s="128" t="s">
        <v>4346</v>
      </c>
      <c r="E1366" s="128"/>
      <c r="F1366" s="129" t="s">
        <v>87</v>
      </c>
      <c r="G1366" s="133" t="s">
        <v>174</v>
      </c>
      <c r="H1366" s="134" t="s">
        <v>4097</v>
      </c>
      <c r="I1366" s="134" t="s">
        <v>1500</v>
      </c>
      <c r="J1366" s="132">
        <v>0</v>
      </c>
      <c r="K1366" s="132">
        <v>0</v>
      </c>
      <c r="L1366" s="132">
        <v>0</v>
      </c>
      <c r="M1366" s="132">
        <v>0</v>
      </c>
      <c r="N1366" s="138">
        <v>1</v>
      </c>
      <c r="O1366" s="132">
        <v>0</v>
      </c>
      <c r="P1366" s="132">
        <v>0</v>
      </c>
      <c r="Q1366" s="132">
        <v>1</v>
      </c>
      <c r="CX1366" s="126"/>
      <c r="CY1366" s="126"/>
      <c r="CZ1366" s="13"/>
      <c r="DA1366" s="13"/>
      <c r="DB1366" s="13"/>
      <c r="DC1366" s="13"/>
      <c r="DD1366" s="13"/>
    </row>
    <row r="1367" spans="1:108" ht="14.25" thickBot="1">
      <c r="A1367" s="127">
        <v>8161</v>
      </c>
      <c r="B1367" s="127" t="s">
        <v>3371</v>
      </c>
      <c r="C1367" s="127">
        <v>8161</v>
      </c>
      <c r="D1367" s="128" t="s">
        <v>4346</v>
      </c>
      <c r="E1367" s="128"/>
      <c r="F1367" s="129" t="s">
        <v>87</v>
      </c>
      <c r="G1367" s="133" t="s">
        <v>174</v>
      </c>
      <c r="H1367" s="134" t="s">
        <v>4098</v>
      </c>
      <c r="I1367" s="134" t="s">
        <v>1501</v>
      </c>
      <c r="J1367" s="132">
        <v>0</v>
      </c>
      <c r="K1367" s="132">
        <v>0</v>
      </c>
      <c r="L1367" s="132">
        <v>0</v>
      </c>
      <c r="M1367" s="132">
        <v>0</v>
      </c>
      <c r="N1367" s="138">
        <v>1</v>
      </c>
      <c r="O1367" s="132">
        <v>0</v>
      </c>
      <c r="P1367" s="132">
        <v>0</v>
      </c>
      <c r="Q1367" s="132">
        <v>1</v>
      </c>
      <c r="CX1367" s="126"/>
      <c r="CY1367" s="126"/>
      <c r="CZ1367" s="13"/>
      <c r="DA1367" s="13"/>
      <c r="DB1367" s="13"/>
      <c r="DC1367" s="13"/>
      <c r="DD1367" s="13"/>
    </row>
    <row r="1368" spans="1:108" ht="14.25" thickBot="1">
      <c r="A1368" s="127">
        <v>8162</v>
      </c>
      <c r="B1368" s="127" t="s">
        <v>2421</v>
      </c>
      <c r="C1368" s="127">
        <v>8162</v>
      </c>
      <c r="D1368" s="128" t="s">
        <v>4346</v>
      </c>
      <c r="E1368" s="128"/>
      <c r="F1368" s="129" t="s">
        <v>87</v>
      </c>
      <c r="G1368" s="133" t="s">
        <v>174</v>
      </c>
      <c r="H1368" s="134" t="s">
        <v>4098</v>
      </c>
      <c r="I1368" s="134" t="s">
        <v>1502</v>
      </c>
      <c r="J1368" s="132">
        <v>0</v>
      </c>
      <c r="K1368" s="132">
        <v>0</v>
      </c>
      <c r="L1368" s="132">
        <v>0</v>
      </c>
      <c r="M1368" s="132">
        <v>0</v>
      </c>
      <c r="N1368" s="138">
        <v>1</v>
      </c>
      <c r="O1368" s="132">
        <v>0</v>
      </c>
      <c r="P1368" s="132">
        <v>0</v>
      </c>
      <c r="Q1368" s="132">
        <v>1</v>
      </c>
      <c r="CX1368" s="126"/>
      <c r="CY1368" s="126"/>
      <c r="CZ1368" s="13"/>
      <c r="DA1368" s="13"/>
      <c r="DB1368" s="13"/>
      <c r="DC1368" s="13"/>
      <c r="DD1368" s="13"/>
    </row>
    <row r="1369" spans="1:108" ht="14.25" thickBot="1">
      <c r="A1369" s="127">
        <v>8163</v>
      </c>
      <c r="B1369" s="127" t="s">
        <v>2626</v>
      </c>
      <c r="C1369" s="127">
        <v>8163</v>
      </c>
      <c r="D1369" s="128" t="s">
        <v>4346</v>
      </c>
      <c r="E1369" s="128"/>
      <c r="F1369" s="129" t="s">
        <v>87</v>
      </c>
      <c r="G1369" s="133" t="s">
        <v>174</v>
      </c>
      <c r="H1369" s="134" t="s">
        <v>4098</v>
      </c>
      <c r="I1369" s="134" t="s">
        <v>1503</v>
      </c>
      <c r="J1369" s="132">
        <v>0</v>
      </c>
      <c r="K1369" s="132">
        <v>0</v>
      </c>
      <c r="L1369" s="132">
        <v>0</v>
      </c>
      <c r="M1369" s="132">
        <v>0</v>
      </c>
      <c r="N1369" s="138">
        <v>1</v>
      </c>
      <c r="O1369" s="132">
        <v>0</v>
      </c>
      <c r="P1369" s="132">
        <v>0</v>
      </c>
      <c r="Q1369" s="132">
        <v>1</v>
      </c>
      <c r="CX1369" s="126"/>
      <c r="CY1369" s="126"/>
      <c r="CZ1369" s="13"/>
      <c r="DA1369" s="13"/>
      <c r="DB1369" s="13"/>
      <c r="DC1369" s="13"/>
      <c r="DD1369" s="13"/>
    </row>
    <row r="1370" spans="1:108" ht="14.25" thickBot="1">
      <c r="A1370" s="127">
        <v>8171</v>
      </c>
      <c r="B1370" s="127" t="s">
        <v>3372</v>
      </c>
      <c r="C1370" s="127">
        <v>8171</v>
      </c>
      <c r="D1370" s="128" t="s">
        <v>4346</v>
      </c>
      <c r="E1370" s="128"/>
      <c r="F1370" s="129" t="s">
        <v>87</v>
      </c>
      <c r="G1370" s="133" t="s">
        <v>174</v>
      </c>
      <c r="H1370" s="134" t="s">
        <v>4099</v>
      </c>
      <c r="I1370" s="134" t="s">
        <v>1504</v>
      </c>
      <c r="J1370" s="132">
        <v>0</v>
      </c>
      <c r="K1370" s="132">
        <v>0</v>
      </c>
      <c r="L1370" s="132">
        <v>0</v>
      </c>
      <c r="M1370" s="132">
        <v>0</v>
      </c>
      <c r="N1370" s="138">
        <v>1</v>
      </c>
      <c r="O1370" s="132">
        <v>0</v>
      </c>
      <c r="P1370" s="132">
        <v>0</v>
      </c>
      <c r="Q1370" s="132">
        <v>1</v>
      </c>
      <c r="CX1370" s="126"/>
      <c r="CY1370" s="126"/>
      <c r="CZ1370" s="13"/>
      <c r="DA1370" s="13"/>
      <c r="DB1370" s="13"/>
      <c r="DC1370" s="13"/>
      <c r="DD1370" s="13"/>
    </row>
    <row r="1371" spans="1:108" ht="14.25" thickBot="1">
      <c r="A1371" s="127">
        <v>8172</v>
      </c>
      <c r="B1371" s="127" t="s">
        <v>2173</v>
      </c>
      <c r="C1371" s="127">
        <v>8172</v>
      </c>
      <c r="D1371" s="128" t="s">
        <v>4346</v>
      </c>
      <c r="E1371" s="128"/>
      <c r="F1371" s="129" t="s">
        <v>87</v>
      </c>
      <c r="G1371" s="130" t="s">
        <v>174</v>
      </c>
      <c r="H1371" s="131" t="s">
        <v>4099</v>
      </c>
      <c r="I1371" s="131" t="s">
        <v>1505</v>
      </c>
      <c r="J1371" s="132">
        <v>0</v>
      </c>
      <c r="K1371" s="132">
        <v>0</v>
      </c>
      <c r="L1371" s="132">
        <v>0</v>
      </c>
      <c r="M1371" s="132">
        <v>0</v>
      </c>
      <c r="N1371" s="138">
        <v>1</v>
      </c>
      <c r="O1371" s="132">
        <v>0</v>
      </c>
      <c r="P1371" s="132">
        <v>0</v>
      </c>
      <c r="Q1371" s="132">
        <v>1</v>
      </c>
      <c r="CX1371" s="126"/>
      <c r="CY1371" s="126"/>
      <c r="CZ1371" s="13"/>
      <c r="DA1371" s="13"/>
      <c r="DB1371" s="13"/>
      <c r="DC1371" s="13"/>
      <c r="DD1371" s="13"/>
    </row>
    <row r="1372" spans="1:108" ht="14.25" thickBot="1">
      <c r="A1372" s="127">
        <v>8181</v>
      </c>
      <c r="B1372" s="127" t="s">
        <v>2107</v>
      </c>
      <c r="C1372" s="127">
        <v>8181</v>
      </c>
      <c r="D1372" s="128" t="s">
        <v>4346</v>
      </c>
      <c r="E1372" s="128"/>
      <c r="F1372" s="129" t="s">
        <v>87</v>
      </c>
      <c r="G1372" s="133" t="s">
        <v>174</v>
      </c>
      <c r="H1372" s="134" t="s">
        <v>4100</v>
      </c>
      <c r="I1372" s="134" t="s">
        <v>1506</v>
      </c>
      <c r="J1372" s="132">
        <v>0</v>
      </c>
      <c r="K1372" s="132">
        <v>0</v>
      </c>
      <c r="L1372" s="132">
        <v>0</v>
      </c>
      <c r="M1372" s="132">
        <v>0</v>
      </c>
      <c r="N1372" s="138">
        <v>1</v>
      </c>
      <c r="O1372" s="132">
        <v>0</v>
      </c>
      <c r="P1372" s="132">
        <v>0</v>
      </c>
      <c r="Q1372" s="132">
        <v>1</v>
      </c>
      <c r="CX1372" s="126"/>
      <c r="CY1372" s="126"/>
      <c r="CZ1372" s="13"/>
      <c r="DA1372" s="13"/>
      <c r="DB1372" s="13"/>
      <c r="DC1372" s="13"/>
      <c r="DD1372" s="13"/>
    </row>
    <row r="1373" spans="1:108" ht="14.25" thickBot="1">
      <c r="A1373" s="127">
        <v>8191</v>
      </c>
      <c r="B1373" s="127" t="s">
        <v>2117</v>
      </c>
      <c r="C1373" s="127">
        <v>8191</v>
      </c>
      <c r="D1373" s="128" t="s">
        <v>4346</v>
      </c>
      <c r="E1373" s="128"/>
      <c r="F1373" s="129" t="s">
        <v>87</v>
      </c>
      <c r="G1373" s="133" t="s">
        <v>174</v>
      </c>
      <c r="H1373" s="134" t="s">
        <v>4101</v>
      </c>
      <c r="I1373" s="134" t="s">
        <v>1507</v>
      </c>
      <c r="J1373" s="132">
        <v>0</v>
      </c>
      <c r="K1373" s="132">
        <v>0</v>
      </c>
      <c r="L1373" s="132">
        <v>0</v>
      </c>
      <c r="M1373" s="132">
        <v>0</v>
      </c>
      <c r="N1373" s="138">
        <v>1</v>
      </c>
      <c r="O1373" s="132">
        <v>0</v>
      </c>
      <c r="P1373" s="132">
        <v>0</v>
      </c>
      <c r="Q1373" s="132">
        <v>1</v>
      </c>
      <c r="CX1373" s="126"/>
      <c r="CY1373" s="126"/>
      <c r="CZ1373" s="13"/>
      <c r="DA1373" s="13"/>
      <c r="DB1373" s="13"/>
      <c r="DC1373" s="13"/>
      <c r="DD1373" s="13"/>
    </row>
    <row r="1374" spans="1:108" ht="14.25" thickBot="1">
      <c r="A1374" s="127">
        <v>8200</v>
      </c>
      <c r="B1374" s="127" t="s">
        <v>4550</v>
      </c>
      <c r="C1374" s="127">
        <v>8200</v>
      </c>
      <c r="D1374" s="128" t="s">
        <v>4346</v>
      </c>
      <c r="E1374" s="128"/>
      <c r="F1374" s="129" t="s">
        <v>87</v>
      </c>
      <c r="G1374" s="133" t="s">
        <v>175</v>
      </c>
      <c r="H1374" s="134" t="s">
        <v>4102</v>
      </c>
      <c r="I1374" s="134" t="s">
        <v>1508</v>
      </c>
      <c r="J1374" s="132">
        <v>1</v>
      </c>
      <c r="K1374" s="132">
        <v>1</v>
      </c>
      <c r="L1374" s="132">
        <v>1</v>
      </c>
      <c r="M1374" s="132">
        <v>1</v>
      </c>
      <c r="N1374" s="138">
        <v>1</v>
      </c>
      <c r="O1374" s="138">
        <v>1</v>
      </c>
      <c r="P1374" s="138">
        <v>1</v>
      </c>
      <c r="Q1374" s="132">
        <v>1</v>
      </c>
      <c r="CX1374" s="126"/>
      <c r="CY1374" s="126"/>
      <c r="CZ1374" s="13"/>
      <c r="DA1374" s="13"/>
      <c r="DB1374" s="13"/>
      <c r="DC1374" s="13"/>
      <c r="DD1374" s="13"/>
    </row>
    <row r="1375" spans="1:108" ht="14.25" thickBot="1">
      <c r="A1375" s="127">
        <v>8209</v>
      </c>
      <c r="B1375" s="127" t="s">
        <v>4551</v>
      </c>
      <c r="C1375" s="127">
        <v>8209</v>
      </c>
      <c r="D1375" s="128" t="s">
        <v>4346</v>
      </c>
      <c r="E1375" s="128"/>
      <c r="F1375" s="129" t="s">
        <v>87</v>
      </c>
      <c r="G1375" s="133" t="s">
        <v>175</v>
      </c>
      <c r="H1375" s="134" t="s">
        <v>4102</v>
      </c>
      <c r="I1375" s="134" t="s">
        <v>1509</v>
      </c>
      <c r="J1375" s="132">
        <v>1</v>
      </c>
      <c r="K1375" s="132">
        <v>1</v>
      </c>
      <c r="L1375" s="132">
        <v>1</v>
      </c>
      <c r="M1375" s="132">
        <v>1</v>
      </c>
      <c r="N1375" s="138">
        <v>1</v>
      </c>
      <c r="O1375" s="138">
        <v>1</v>
      </c>
      <c r="P1375" s="138">
        <v>1</v>
      </c>
      <c r="Q1375" s="132">
        <v>1</v>
      </c>
      <c r="CX1375" s="126"/>
      <c r="CY1375" s="126"/>
      <c r="CZ1375" s="13"/>
      <c r="DA1375" s="13"/>
      <c r="DB1375" s="13"/>
      <c r="DC1375" s="13"/>
      <c r="DD1375" s="13"/>
    </row>
    <row r="1376" spans="1:108" ht="14.25" thickBot="1">
      <c r="A1376" s="127">
        <v>8211</v>
      </c>
      <c r="B1376" s="127" t="s">
        <v>3373</v>
      </c>
      <c r="C1376" s="127">
        <v>8211</v>
      </c>
      <c r="D1376" s="128" t="s">
        <v>4346</v>
      </c>
      <c r="E1376" s="128"/>
      <c r="F1376" s="129" t="s">
        <v>87</v>
      </c>
      <c r="G1376" s="133" t="s">
        <v>175</v>
      </c>
      <c r="H1376" s="134" t="s">
        <v>4103</v>
      </c>
      <c r="I1376" s="134" t="s">
        <v>1510</v>
      </c>
      <c r="J1376" s="132">
        <v>1</v>
      </c>
      <c r="K1376" s="132">
        <v>1</v>
      </c>
      <c r="L1376" s="132">
        <v>1</v>
      </c>
      <c r="M1376" s="132">
        <v>1</v>
      </c>
      <c r="N1376" s="138">
        <v>1</v>
      </c>
      <c r="O1376" s="138">
        <v>1</v>
      </c>
      <c r="P1376" s="138">
        <v>1</v>
      </c>
      <c r="Q1376" s="132">
        <v>1</v>
      </c>
      <c r="CX1376" s="126"/>
      <c r="CY1376" s="126"/>
      <c r="CZ1376" s="13"/>
      <c r="DA1376" s="13"/>
      <c r="DB1376" s="13"/>
      <c r="DC1376" s="13"/>
      <c r="DD1376" s="13"/>
    </row>
    <row r="1377" spans="1:108" ht="14.25" thickBot="1">
      <c r="A1377" s="127">
        <v>8212</v>
      </c>
      <c r="B1377" s="127" t="s">
        <v>2422</v>
      </c>
      <c r="C1377" s="127">
        <v>8212</v>
      </c>
      <c r="D1377" s="128" t="s">
        <v>4346</v>
      </c>
      <c r="E1377" s="128"/>
      <c r="F1377" s="129" t="s">
        <v>87</v>
      </c>
      <c r="G1377" s="133" t="s">
        <v>175</v>
      </c>
      <c r="H1377" s="134" t="s">
        <v>4103</v>
      </c>
      <c r="I1377" s="134" t="s">
        <v>1511</v>
      </c>
      <c r="J1377" s="132">
        <v>1</v>
      </c>
      <c r="K1377" s="132">
        <v>1</v>
      </c>
      <c r="L1377" s="132">
        <v>1</v>
      </c>
      <c r="M1377" s="132">
        <v>1</v>
      </c>
      <c r="N1377" s="138">
        <v>1</v>
      </c>
      <c r="O1377" s="138">
        <v>1</v>
      </c>
      <c r="P1377" s="138">
        <v>1</v>
      </c>
      <c r="Q1377" s="132">
        <v>1</v>
      </c>
      <c r="CX1377" s="126"/>
      <c r="CY1377" s="126"/>
      <c r="CZ1377" s="13"/>
      <c r="DA1377" s="13"/>
      <c r="DB1377" s="13"/>
      <c r="DC1377" s="13"/>
      <c r="DD1377" s="13"/>
    </row>
    <row r="1378" spans="1:108" ht="14.25" thickBot="1">
      <c r="A1378" s="127">
        <v>8213</v>
      </c>
      <c r="B1378" s="127" t="s">
        <v>4390</v>
      </c>
      <c r="C1378" s="127">
        <v>8213</v>
      </c>
      <c r="D1378" s="128" t="s">
        <v>4346</v>
      </c>
      <c r="E1378" s="128"/>
      <c r="F1378" s="129" t="s">
        <v>87</v>
      </c>
      <c r="G1378" s="133" t="s">
        <v>175</v>
      </c>
      <c r="H1378" s="134" t="s">
        <v>4103</v>
      </c>
      <c r="I1378" s="134" t="s">
        <v>1512</v>
      </c>
      <c r="J1378" s="132">
        <v>1</v>
      </c>
      <c r="K1378" s="132">
        <v>1</v>
      </c>
      <c r="L1378" s="132">
        <v>1</v>
      </c>
      <c r="M1378" s="132">
        <v>1</v>
      </c>
      <c r="N1378" s="138">
        <v>1</v>
      </c>
      <c r="O1378" s="138">
        <v>1</v>
      </c>
      <c r="P1378" s="138">
        <v>1</v>
      </c>
      <c r="Q1378" s="132">
        <v>1</v>
      </c>
      <c r="CX1378" s="126"/>
      <c r="CY1378" s="126"/>
      <c r="CZ1378" s="13"/>
      <c r="DA1378" s="13"/>
      <c r="DB1378" s="13"/>
      <c r="DC1378" s="13"/>
      <c r="DD1378" s="13"/>
    </row>
    <row r="1379" spans="1:108" ht="14.25" thickBot="1">
      <c r="A1379" s="127">
        <v>8214</v>
      </c>
      <c r="B1379" s="127" t="s">
        <v>4391</v>
      </c>
      <c r="C1379" s="127">
        <v>8214</v>
      </c>
      <c r="D1379" s="128" t="s">
        <v>4346</v>
      </c>
      <c r="E1379" s="128"/>
      <c r="F1379" s="129" t="s">
        <v>87</v>
      </c>
      <c r="G1379" s="133" t="s">
        <v>175</v>
      </c>
      <c r="H1379" s="134" t="s">
        <v>4103</v>
      </c>
      <c r="I1379" s="134" t="s">
        <v>1513</v>
      </c>
      <c r="J1379" s="132">
        <v>1</v>
      </c>
      <c r="K1379" s="132">
        <v>1</v>
      </c>
      <c r="L1379" s="132">
        <v>1</v>
      </c>
      <c r="M1379" s="132">
        <v>1</v>
      </c>
      <c r="N1379" s="138">
        <v>1</v>
      </c>
      <c r="O1379" s="138">
        <v>1</v>
      </c>
      <c r="P1379" s="138">
        <v>1</v>
      </c>
      <c r="Q1379" s="132">
        <v>1</v>
      </c>
      <c r="CX1379" s="126"/>
      <c r="CY1379" s="126"/>
      <c r="CZ1379" s="13"/>
      <c r="DA1379" s="13"/>
      <c r="DB1379" s="13"/>
      <c r="DC1379" s="13"/>
      <c r="DD1379" s="13"/>
    </row>
    <row r="1380" spans="1:108" ht="14.25" thickBot="1">
      <c r="A1380" s="127">
        <v>8215</v>
      </c>
      <c r="B1380" s="127" t="s">
        <v>2836</v>
      </c>
      <c r="C1380" s="127">
        <v>8215</v>
      </c>
      <c r="D1380" s="128" t="s">
        <v>4346</v>
      </c>
      <c r="E1380" s="128"/>
      <c r="F1380" s="129" t="s">
        <v>87</v>
      </c>
      <c r="G1380" s="133" t="s">
        <v>175</v>
      </c>
      <c r="H1380" s="134" t="s">
        <v>4103</v>
      </c>
      <c r="I1380" s="134" t="s">
        <v>1514</v>
      </c>
      <c r="J1380" s="132">
        <v>1</v>
      </c>
      <c r="K1380" s="132">
        <v>1</v>
      </c>
      <c r="L1380" s="132">
        <v>1</v>
      </c>
      <c r="M1380" s="132">
        <v>1</v>
      </c>
      <c r="N1380" s="138">
        <v>1</v>
      </c>
      <c r="O1380" s="138">
        <v>1</v>
      </c>
      <c r="P1380" s="138">
        <v>1</v>
      </c>
      <c r="Q1380" s="132">
        <v>1</v>
      </c>
      <c r="CX1380" s="126"/>
      <c r="CY1380" s="126"/>
      <c r="CZ1380" s="13"/>
      <c r="DA1380" s="13"/>
      <c r="DB1380" s="13"/>
      <c r="DC1380" s="13"/>
      <c r="DD1380" s="13"/>
    </row>
    <row r="1381" spans="1:108" ht="14.25" thickBot="1">
      <c r="A1381" s="127">
        <v>8216</v>
      </c>
      <c r="B1381" s="127" t="s">
        <v>2888</v>
      </c>
      <c r="C1381" s="127">
        <v>8216</v>
      </c>
      <c r="D1381" s="128" t="s">
        <v>4346</v>
      </c>
      <c r="E1381" s="128"/>
      <c r="F1381" s="129" t="s">
        <v>87</v>
      </c>
      <c r="G1381" s="133" t="s">
        <v>175</v>
      </c>
      <c r="H1381" s="134" t="s">
        <v>4103</v>
      </c>
      <c r="I1381" s="134" t="s">
        <v>1515</v>
      </c>
      <c r="J1381" s="132">
        <v>1</v>
      </c>
      <c r="K1381" s="132">
        <v>1</v>
      </c>
      <c r="L1381" s="132">
        <v>1</v>
      </c>
      <c r="M1381" s="132">
        <v>1</v>
      </c>
      <c r="N1381" s="138">
        <v>1</v>
      </c>
      <c r="O1381" s="138">
        <v>1</v>
      </c>
      <c r="P1381" s="138">
        <v>1</v>
      </c>
      <c r="Q1381" s="132">
        <v>1</v>
      </c>
      <c r="CX1381" s="126"/>
      <c r="CY1381" s="126"/>
      <c r="CZ1381" s="13"/>
      <c r="DA1381" s="13"/>
      <c r="DB1381" s="13"/>
      <c r="DC1381" s="13"/>
      <c r="DD1381" s="13"/>
    </row>
    <row r="1382" spans="1:108" ht="14.25" thickBot="1">
      <c r="A1382" s="127">
        <v>8219</v>
      </c>
      <c r="B1382" s="127" t="s">
        <v>2926</v>
      </c>
      <c r="C1382" s="127">
        <v>8219</v>
      </c>
      <c r="D1382" s="128" t="s">
        <v>4346</v>
      </c>
      <c r="E1382" s="128"/>
      <c r="F1382" s="129" t="s">
        <v>87</v>
      </c>
      <c r="G1382" s="133" t="s">
        <v>175</v>
      </c>
      <c r="H1382" s="134" t="s">
        <v>4103</v>
      </c>
      <c r="I1382" s="134" t="s">
        <v>1516</v>
      </c>
      <c r="J1382" s="132">
        <v>1</v>
      </c>
      <c r="K1382" s="132">
        <v>1</v>
      </c>
      <c r="L1382" s="132">
        <v>1</v>
      </c>
      <c r="M1382" s="132">
        <v>1</v>
      </c>
      <c r="N1382" s="138">
        <v>1</v>
      </c>
      <c r="O1382" s="138">
        <v>1</v>
      </c>
      <c r="P1382" s="138">
        <v>1</v>
      </c>
      <c r="Q1382" s="132">
        <v>1</v>
      </c>
      <c r="CX1382" s="126"/>
      <c r="CY1382" s="126"/>
      <c r="CZ1382" s="13"/>
      <c r="DA1382" s="13"/>
      <c r="DB1382" s="13"/>
      <c r="DC1382" s="13"/>
      <c r="DD1382" s="13"/>
    </row>
    <row r="1383" spans="1:108" ht="14.25" thickBot="1">
      <c r="A1383" s="127">
        <v>8221</v>
      </c>
      <c r="B1383" s="127" t="s">
        <v>3374</v>
      </c>
      <c r="C1383" s="127">
        <v>8221</v>
      </c>
      <c r="D1383" s="128" t="s">
        <v>4346</v>
      </c>
      <c r="E1383" s="128"/>
      <c r="F1383" s="129" t="s">
        <v>87</v>
      </c>
      <c r="G1383" s="133" t="s">
        <v>175</v>
      </c>
      <c r="H1383" s="134" t="s">
        <v>4104</v>
      </c>
      <c r="I1383" s="134" t="s">
        <v>1517</v>
      </c>
      <c r="J1383" s="132">
        <v>1</v>
      </c>
      <c r="K1383" s="132">
        <v>1</v>
      </c>
      <c r="L1383" s="132">
        <v>1</v>
      </c>
      <c r="M1383" s="132">
        <v>1</v>
      </c>
      <c r="N1383" s="138">
        <v>1</v>
      </c>
      <c r="O1383" s="138">
        <v>1</v>
      </c>
      <c r="P1383" s="138">
        <v>1</v>
      </c>
      <c r="Q1383" s="132">
        <v>1</v>
      </c>
      <c r="CX1383" s="126"/>
      <c r="CY1383" s="126"/>
      <c r="CZ1383" s="13"/>
      <c r="DA1383" s="13"/>
      <c r="DB1383" s="13"/>
      <c r="DC1383" s="13"/>
      <c r="DD1383" s="13"/>
    </row>
    <row r="1384" spans="1:108" ht="14.25" thickBot="1">
      <c r="A1384" s="127">
        <v>8222</v>
      </c>
      <c r="B1384" s="127" t="s">
        <v>2423</v>
      </c>
      <c r="C1384" s="127">
        <v>8222</v>
      </c>
      <c r="D1384" s="128" t="s">
        <v>4346</v>
      </c>
      <c r="E1384" s="128"/>
      <c r="F1384" s="129" t="s">
        <v>87</v>
      </c>
      <c r="G1384" s="133" t="s">
        <v>175</v>
      </c>
      <c r="H1384" s="134" t="s">
        <v>4104</v>
      </c>
      <c r="I1384" s="134" t="s">
        <v>1518</v>
      </c>
      <c r="J1384" s="132">
        <v>1</v>
      </c>
      <c r="K1384" s="132">
        <v>1</v>
      </c>
      <c r="L1384" s="132">
        <v>1</v>
      </c>
      <c r="M1384" s="132">
        <v>1</v>
      </c>
      <c r="N1384" s="138">
        <v>1</v>
      </c>
      <c r="O1384" s="138">
        <v>1</v>
      </c>
      <c r="P1384" s="138">
        <v>1</v>
      </c>
      <c r="Q1384" s="132">
        <v>1</v>
      </c>
      <c r="CX1384" s="126"/>
      <c r="CY1384" s="126"/>
      <c r="CZ1384" s="13"/>
      <c r="DA1384" s="13"/>
      <c r="DB1384" s="13"/>
      <c r="DC1384" s="13"/>
      <c r="DD1384" s="13"/>
    </row>
    <row r="1385" spans="1:108" ht="14.25" thickBot="1">
      <c r="A1385" s="127">
        <v>8229</v>
      </c>
      <c r="B1385" s="127" t="s">
        <v>2627</v>
      </c>
      <c r="C1385" s="127">
        <v>8229</v>
      </c>
      <c r="D1385" s="128" t="s">
        <v>4346</v>
      </c>
      <c r="E1385" s="128"/>
      <c r="F1385" s="129" t="s">
        <v>87</v>
      </c>
      <c r="G1385" s="133" t="s">
        <v>175</v>
      </c>
      <c r="H1385" s="134" t="s">
        <v>4104</v>
      </c>
      <c r="I1385" s="134" t="s">
        <v>1519</v>
      </c>
      <c r="J1385" s="132">
        <v>1</v>
      </c>
      <c r="K1385" s="132">
        <v>1</v>
      </c>
      <c r="L1385" s="132">
        <v>1</v>
      </c>
      <c r="M1385" s="132">
        <v>1</v>
      </c>
      <c r="N1385" s="138">
        <v>1</v>
      </c>
      <c r="O1385" s="138">
        <v>1</v>
      </c>
      <c r="P1385" s="138">
        <v>1</v>
      </c>
      <c r="Q1385" s="132">
        <v>1</v>
      </c>
      <c r="CX1385" s="126"/>
      <c r="CY1385" s="126"/>
      <c r="CZ1385" s="13"/>
      <c r="DA1385" s="13"/>
      <c r="DB1385" s="13"/>
      <c r="DC1385" s="13"/>
      <c r="DD1385" s="13"/>
    </row>
    <row r="1386" spans="1:108" ht="14.25" thickBot="1">
      <c r="A1386" s="127">
        <v>8231</v>
      </c>
      <c r="B1386" s="127" t="s">
        <v>1948</v>
      </c>
      <c r="C1386" s="127">
        <v>8231</v>
      </c>
      <c r="D1386" s="128" t="s">
        <v>3494</v>
      </c>
      <c r="E1386" s="128"/>
      <c r="F1386" s="129" t="s">
        <v>87</v>
      </c>
      <c r="G1386" s="133" t="s">
        <v>175</v>
      </c>
      <c r="H1386" s="134" t="s">
        <v>4105</v>
      </c>
      <c r="I1386" s="134" t="s">
        <v>1520</v>
      </c>
      <c r="J1386" s="132">
        <v>1</v>
      </c>
      <c r="K1386" s="132">
        <v>1</v>
      </c>
      <c r="L1386" s="132">
        <v>1</v>
      </c>
      <c r="M1386" s="132">
        <v>1</v>
      </c>
      <c r="N1386" s="138">
        <v>1</v>
      </c>
      <c r="O1386" s="138">
        <v>1</v>
      </c>
      <c r="P1386" s="138">
        <v>1</v>
      </c>
      <c r="Q1386" s="132">
        <v>1</v>
      </c>
      <c r="CX1386" s="126"/>
      <c r="CY1386" s="126"/>
      <c r="CZ1386" s="13"/>
      <c r="DA1386" s="13"/>
      <c r="DB1386" s="13"/>
      <c r="DC1386" s="13"/>
      <c r="DD1386" s="13"/>
    </row>
    <row r="1387" spans="1:108" ht="14.25" thickBot="1">
      <c r="A1387" s="127">
        <v>8241</v>
      </c>
      <c r="B1387" s="127" t="s">
        <v>3375</v>
      </c>
      <c r="C1387" s="127">
        <v>8241</v>
      </c>
      <c r="D1387" s="128" t="s">
        <v>3494</v>
      </c>
      <c r="E1387" s="128"/>
      <c r="F1387" s="129" t="s">
        <v>87</v>
      </c>
      <c r="G1387" s="133" t="s">
        <v>175</v>
      </c>
      <c r="H1387" s="134" t="s">
        <v>4106</v>
      </c>
      <c r="I1387" s="134" t="s">
        <v>1521</v>
      </c>
      <c r="J1387" s="132">
        <v>1</v>
      </c>
      <c r="K1387" s="132">
        <v>1</v>
      </c>
      <c r="L1387" s="132">
        <v>1</v>
      </c>
      <c r="M1387" s="132">
        <v>1</v>
      </c>
      <c r="N1387" s="138">
        <v>1</v>
      </c>
      <c r="O1387" s="138">
        <v>1</v>
      </c>
      <c r="P1387" s="138">
        <v>1</v>
      </c>
      <c r="Q1387" s="132">
        <v>1</v>
      </c>
      <c r="CX1387" s="126"/>
      <c r="CY1387" s="126"/>
      <c r="CZ1387" s="13"/>
      <c r="DA1387" s="13"/>
      <c r="DB1387" s="13"/>
      <c r="DC1387" s="13"/>
      <c r="DD1387" s="13"/>
    </row>
    <row r="1388" spans="1:108" ht="14.25" thickBot="1">
      <c r="A1388" s="127">
        <v>8242</v>
      </c>
      <c r="B1388" s="127" t="s">
        <v>2424</v>
      </c>
      <c r="C1388" s="127">
        <v>8242</v>
      </c>
      <c r="D1388" s="128" t="s">
        <v>3494</v>
      </c>
      <c r="E1388" s="128"/>
      <c r="F1388" s="129" t="s">
        <v>87</v>
      </c>
      <c r="G1388" s="133" t="s">
        <v>175</v>
      </c>
      <c r="H1388" s="134" t="s">
        <v>4106</v>
      </c>
      <c r="I1388" s="134" t="s">
        <v>1522</v>
      </c>
      <c r="J1388" s="132">
        <v>1</v>
      </c>
      <c r="K1388" s="132">
        <v>1</v>
      </c>
      <c r="L1388" s="132">
        <v>1</v>
      </c>
      <c r="M1388" s="132">
        <v>1</v>
      </c>
      <c r="N1388" s="138">
        <v>1</v>
      </c>
      <c r="O1388" s="138">
        <v>1</v>
      </c>
      <c r="P1388" s="138">
        <v>1</v>
      </c>
      <c r="Q1388" s="132">
        <v>1</v>
      </c>
      <c r="CX1388" s="126"/>
      <c r="CY1388" s="126"/>
      <c r="CZ1388" s="13"/>
      <c r="DA1388" s="13"/>
      <c r="DB1388" s="13"/>
      <c r="DC1388" s="13"/>
      <c r="DD1388" s="13"/>
    </row>
    <row r="1389" spans="1:108" ht="14.25" thickBot="1">
      <c r="A1389" s="127">
        <v>8243</v>
      </c>
      <c r="B1389" s="127" t="s">
        <v>2628</v>
      </c>
      <c r="C1389" s="127">
        <v>8243</v>
      </c>
      <c r="D1389" s="128" t="s">
        <v>3494</v>
      </c>
      <c r="E1389" s="128"/>
      <c r="F1389" s="129" t="s">
        <v>87</v>
      </c>
      <c r="G1389" s="133" t="s">
        <v>175</v>
      </c>
      <c r="H1389" s="134" t="s">
        <v>4106</v>
      </c>
      <c r="I1389" s="134" t="s">
        <v>1523</v>
      </c>
      <c r="J1389" s="132">
        <v>1</v>
      </c>
      <c r="K1389" s="132">
        <v>1</v>
      </c>
      <c r="L1389" s="132">
        <v>1</v>
      </c>
      <c r="M1389" s="132">
        <v>1</v>
      </c>
      <c r="N1389" s="138">
        <v>1</v>
      </c>
      <c r="O1389" s="138">
        <v>1</v>
      </c>
      <c r="P1389" s="138">
        <v>1</v>
      </c>
      <c r="Q1389" s="132">
        <v>1</v>
      </c>
      <c r="CX1389" s="126"/>
      <c r="CY1389" s="126"/>
      <c r="CZ1389" s="13"/>
      <c r="DA1389" s="13"/>
      <c r="DB1389" s="13"/>
      <c r="DC1389" s="13"/>
      <c r="DD1389" s="13"/>
    </row>
    <row r="1390" spans="1:108" ht="14.25" thickBot="1">
      <c r="A1390" s="127">
        <v>8244</v>
      </c>
      <c r="B1390" s="127" t="s">
        <v>2753</v>
      </c>
      <c r="C1390" s="127">
        <v>8244</v>
      </c>
      <c r="D1390" s="128" t="s">
        <v>3494</v>
      </c>
      <c r="E1390" s="128"/>
      <c r="F1390" s="129" t="s">
        <v>87</v>
      </c>
      <c r="G1390" s="133" t="s">
        <v>175</v>
      </c>
      <c r="H1390" s="134" t="s">
        <v>4106</v>
      </c>
      <c r="I1390" s="134" t="s">
        <v>1524</v>
      </c>
      <c r="J1390" s="132">
        <v>1</v>
      </c>
      <c r="K1390" s="132">
        <v>1</v>
      </c>
      <c r="L1390" s="132">
        <v>1</v>
      </c>
      <c r="M1390" s="132">
        <v>1</v>
      </c>
      <c r="N1390" s="138">
        <v>1</v>
      </c>
      <c r="O1390" s="138">
        <v>1</v>
      </c>
      <c r="P1390" s="138">
        <v>1</v>
      </c>
      <c r="Q1390" s="132">
        <v>1</v>
      </c>
      <c r="CX1390" s="126"/>
      <c r="CY1390" s="126"/>
      <c r="CZ1390" s="13"/>
      <c r="DA1390" s="13"/>
      <c r="DB1390" s="13"/>
      <c r="DC1390" s="13"/>
      <c r="DD1390" s="13"/>
    </row>
    <row r="1391" spans="1:108" ht="14.25" thickBot="1">
      <c r="A1391" s="127">
        <v>8245</v>
      </c>
      <c r="B1391" s="127" t="s">
        <v>2837</v>
      </c>
      <c r="C1391" s="127">
        <v>8245</v>
      </c>
      <c r="D1391" s="128" t="s">
        <v>3494</v>
      </c>
      <c r="E1391" s="128"/>
      <c r="F1391" s="129" t="s">
        <v>87</v>
      </c>
      <c r="G1391" s="133" t="s">
        <v>175</v>
      </c>
      <c r="H1391" s="134" t="s">
        <v>4106</v>
      </c>
      <c r="I1391" s="134" t="s">
        <v>1525</v>
      </c>
      <c r="J1391" s="132">
        <v>1</v>
      </c>
      <c r="K1391" s="132">
        <v>1</v>
      </c>
      <c r="L1391" s="132">
        <v>1</v>
      </c>
      <c r="M1391" s="132">
        <v>1</v>
      </c>
      <c r="N1391" s="138">
        <v>1</v>
      </c>
      <c r="O1391" s="138">
        <v>1</v>
      </c>
      <c r="P1391" s="138">
        <v>1</v>
      </c>
      <c r="Q1391" s="132">
        <v>1</v>
      </c>
      <c r="CX1391" s="126"/>
      <c r="CY1391" s="126"/>
      <c r="CZ1391" s="13"/>
      <c r="DA1391" s="13"/>
      <c r="DB1391" s="13"/>
      <c r="DC1391" s="13"/>
      <c r="DD1391" s="13"/>
    </row>
    <row r="1392" spans="1:108" ht="14.25" thickBot="1">
      <c r="A1392" s="127">
        <v>8246</v>
      </c>
      <c r="B1392" s="127" t="s">
        <v>2889</v>
      </c>
      <c r="C1392" s="127">
        <v>8246</v>
      </c>
      <c r="D1392" s="128" t="s">
        <v>3494</v>
      </c>
      <c r="E1392" s="128"/>
      <c r="F1392" s="129" t="s">
        <v>87</v>
      </c>
      <c r="G1392" s="130" t="s">
        <v>175</v>
      </c>
      <c r="H1392" s="131" t="s">
        <v>4106</v>
      </c>
      <c r="I1392" s="131" t="s">
        <v>1526</v>
      </c>
      <c r="J1392" s="132">
        <v>1</v>
      </c>
      <c r="K1392" s="132">
        <v>1</v>
      </c>
      <c r="L1392" s="132">
        <v>1</v>
      </c>
      <c r="M1392" s="132">
        <v>1</v>
      </c>
      <c r="N1392" s="138">
        <v>1</v>
      </c>
      <c r="O1392" s="138">
        <v>1</v>
      </c>
      <c r="P1392" s="138">
        <v>1</v>
      </c>
      <c r="Q1392" s="132">
        <v>1</v>
      </c>
      <c r="CX1392" s="126"/>
      <c r="CY1392" s="126"/>
      <c r="CZ1392" s="13"/>
      <c r="DA1392" s="13"/>
      <c r="DB1392" s="13"/>
      <c r="DC1392" s="13"/>
      <c r="DD1392" s="13"/>
    </row>
    <row r="1393" spans="1:108" ht="14.25" thickBot="1">
      <c r="A1393" s="127">
        <v>8249</v>
      </c>
      <c r="B1393" s="127" t="s">
        <v>2927</v>
      </c>
      <c r="C1393" s="127">
        <v>8249</v>
      </c>
      <c r="D1393" s="128" t="s">
        <v>3494</v>
      </c>
      <c r="E1393" s="128"/>
      <c r="F1393" s="129" t="s">
        <v>87</v>
      </c>
      <c r="G1393" s="133" t="s">
        <v>175</v>
      </c>
      <c r="H1393" s="134" t="s">
        <v>4106</v>
      </c>
      <c r="I1393" s="134" t="s">
        <v>1527</v>
      </c>
      <c r="J1393" s="132">
        <v>1</v>
      </c>
      <c r="K1393" s="132">
        <v>1</v>
      </c>
      <c r="L1393" s="132">
        <v>1</v>
      </c>
      <c r="M1393" s="132">
        <v>1</v>
      </c>
      <c r="N1393" s="138">
        <v>1</v>
      </c>
      <c r="O1393" s="138">
        <v>1</v>
      </c>
      <c r="P1393" s="138">
        <v>1</v>
      </c>
      <c r="Q1393" s="132">
        <v>1</v>
      </c>
      <c r="CX1393" s="126"/>
      <c r="CY1393" s="126"/>
      <c r="CZ1393" s="13"/>
      <c r="DA1393" s="13"/>
      <c r="DB1393" s="13"/>
      <c r="DC1393" s="13"/>
      <c r="DD1393" s="13"/>
    </row>
    <row r="1394" spans="1:108" ht="14.25" thickBot="1">
      <c r="A1394" s="127">
        <v>8299</v>
      </c>
      <c r="B1394" s="127" t="s">
        <v>4392</v>
      </c>
      <c r="C1394" s="127">
        <v>8299</v>
      </c>
      <c r="D1394" s="128" t="s">
        <v>4346</v>
      </c>
      <c r="E1394" s="128"/>
      <c r="F1394" s="129" t="s">
        <v>87</v>
      </c>
      <c r="G1394" s="133" t="s">
        <v>175</v>
      </c>
      <c r="H1394" s="134" t="s">
        <v>4107</v>
      </c>
      <c r="I1394" s="134" t="s">
        <v>1528</v>
      </c>
      <c r="J1394" s="132">
        <v>1</v>
      </c>
      <c r="K1394" s="132">
        <v>1</v>
      </c>
      <c r="L1394" s="132">
        <v>1</v>
      </c>
      <c r="M1394" s="132">
        <v>1</v>
      </c>
      <c r="N1394" s="138">
        <v>1</v>
      </c>
      <c r="O1394" s="138">
        <v>1</v>
      </c>
      <c r="P1394" s="138">
        <v>1</v>
      </c>
      <c r="Q1394" s="132">
        <v>1</v>
      </c>
      <c r="CX1394" s="126"/>
      <c r="CY1394" s="126"/>
      <c r="CZ1394" s="13"/>
      <c r="DA1394" s="13"/>
      <c r="DB1394" s="13"/>
      <c r="DC1394" s="13"/>
      <c r="DD1394" s="13"/>
    </row>
    <row r="1395" spans="1:108" ht="14.25" thickBot="1">
      <c r="A1395" s="127">
        <v>8300</v>
      </c>
      <c r="B1395" s="127" t="s">
        <v>4552</v>
      </c>
      <c r="C1395" s="127">
        <v>8300</v>
      </c>
      <c r="D1395" s="128" t="s">
        <v>4346</v>
      </c>
      <c r="E1395" s="128"/>
      <c r="F1395" s="129" t="s">
        <v>88</v>
      </c>
      <c r="G1395" s="133" t="s">
        <v>176</v>
      </c>
      <c r="H1395" s="134" t="s">
        <v>4108</v>
      </c>
      <c r="I1395" s="134" t="s">
        <v>1529</v>
      </c>
      <c r="J1395" s="132">
        <v>1</v>
      </c>
      <c r="K1395" s="132">
        <v>1</v>
      </c>
      <c r="L1395" s="132">
        <v>0</v>
      </c>
      <c r="M1395" s="132">
        <v>1</v>
      </c>
      <c r="N1395" s="138">
        <v>1</v>
      </c>
      <c r="O1395" s="138">
        <v>1</v>
      </c>
      <c r="P1395" s="138">
        <v>1</v>
      </c>
      <c r="Q1395" s="132">
        <v>1</v>
      </c>
      <c r="CX1395" s="126"/>
      <c r="CY1395" s="126"/>
      <c r="CZ1395" s="13"/>
      <c r="DA1395" s="13"/>
      <c r="DB1395" s="13"/>
      <c r="DC1395" s="13"/>
      <c r="DD1395" s="13"/>
    </row>
    <row r="1396" spans="1:108" ht="14.25" thickBot="1">
      <c r="A1396" s="127">
        <v>8309</v>
      </c>
      <c r="B1396" s="127" t="s">
        <v>4553</v>
      </c>
      <c r="C1396" s="127">
        <v>8309</v>
      </c>
      <c r="D1396" s="128" t="s">
        <v>4346</v>
      </c>
      <c r="E1396" s="128"/>
      <c r="F1396" s="129" t="s">
        <v>88</v>
      </c>
      <c r="G1396" s="133" t="s">
        <v>176</v>
      </c>
      <c r="H1396" s="134" t="s">
        <v>4108</v>
      </c>
      <c r="I1396" s="134" t="s">
        <v>1530</v>
      </c>
      <c r="J1396" s="132">
        <v>1</v>
      </c>
      <c r="K1396" s="132">
        <v>1</v>
      </c>
      <c r="L1396" s="132">
        <v>0</v>
      </c>
      <c r="M1396" s="132">
        <v>1</v>
      </c>
      <c r="N1396" s="138">
        <v>1</v>
      </c>
      <c r="O1396" s="138">
        <v>1</v>
      </c>
      <c r="P1396" s="138">
        <v>1</v>
      </c>
      <c r="Q1396" s="132">
        <v>1</v>
      </c>
      <c r="CX1396" s="126"/>
      <c r="CY1396" s="126"/>
      <c r="CZ1396" s="13"/>
      <c r="DA1396" s="13"/>
      <c r="DB1396" s="13"/>
      <c r="DC1396" s="13"/>
      <c r="DD1396" s="13"/>
    </row>
    <row r="1397" spans="1:108" ht="14.25" thickBot="1">
      <c r="A1397" s="127">
        <v>8311</v>
      </c>
      <c r="B1397" s="127" t="s">
        <v>3376</v>
      </c>
      <c r="C1397" s="127">
        <v>8311</v>
      </c>
      <c r="D1397" s="128" t="s">
        <v>4346</v>
      </c>
      <c r="E1397" s="128"/>
      <c r="F1397" s="129" t="s">
        <v>88</v>
      </c>
      <c r="G1397" s="133" t="s">
        <v>176</v>
      </c>
      <c r="H1397" s="134" t="s">
        <v>4109</v>
      </c>
      <c r="I1397" s="134" t="s">
        <v>1531</v>
      </c>
      <c r="J1397" s="132">
        <v>1</v>
      </c>
      <c r="K1397" s="132">
        <v>1</v>
      </c>
      <c r="L1397" s="132">
        <v>0</v>
      </c>
      <c r="M1397" s="132">
        <v>1</v>
      </c>
      <c r="N1397" s="138">
        <v>1</v>
      </c>
      <c r="O1397" s="138">
        <v>1</v>
      </c>
      <c r="P1397" s="138">
        <v>1</v>
      </c>
      <c r="Q1397" s="132">
        <v>1</v>
      </c>
      <c r="CX1397" s="126"/>
      <c r="CY1397" s="126"/>
      <c r="CZ1397" s="13"/>
      <c r="DA1397" s="13"/>
      <c r="DB1397" s="13"/>
      <c r="DC1397" s="13"/>
      <c r="DD1397" s="13"/>
    </row>
    <row r="1398" spans="1:108" ht="14.25" thickBot="1">
      <c r="A1398" s="127">
        <v>8312</v>
      </c>
      <c r="B1398" s="127" t="s">
        <v>2425</v>
      </c>
      <c r="C1398" s="127">
        <v>8312</v>
      </c>
      <c r="D1398" s="128" t="s">
        <v>4346</v>
      </c>
      <c r="E1398" s="128"/>
      <c r="F1398" s="129" t="s">
        <v>88</v>
      </c>
      <c r="G1398" s="133" t="s">
        <v>176</v>
      </c>
      <c r="H1398" s="134" t="s">
        <v>4109</v>
      </c>
      <c r="I1398" s="134" t="s">
        <v>1532</v>
      </c>
      <c r="J1398" s="132">
        <v>1</v>
      </c>
      <c r="K1398" s="132">
        <v>1</v>
      </c>
      <c r="L1398" s="132">
        <v>0</v>
      </c>
      <c r="M1398" s="132">
        <v>1</v>
      </c>
      <c r="N1398" s="138">
        <v>1</v>
      </c>
      <c r="O1398" s="138">
        <v>1</v>
      </c>
      <c r="P1398" s="138">
        <v>1</v>
      </c>
      <c r="Q1398" s="132">
        <v>1</v>
      </c>
      <c r="CX1398" s="126"/>
      <c r="CY1398" s="126"/>
      <c r="CZ1398" s="13"/>
      <c r="DA1398" s="13"/>
      <c r="DB1398" s="13"/>
      <c r="DC1398" s="13"/>
      <c r="DD1398" s="13"/>
    </row>
    <row r="1399" spans="1:108" ht="14.25" thickBot="1">
      <c r="A1399" s="127">
        <v>8321</v>
      </c>
      <c r="B1399" s="127" t="s">
        <v>3377</v>
      </c>
      <c r="C1399" s="127">
        <v>8321</v>
      </c>
      <c r="D1399" s="128" t="s">
        <v>4346</v>
      </c>
      <c r="E1399" s="128"/>
      <c r="F1399" s="129" t="s">
        <v>88</v>
      </c>
      <c r="G1399" s="133" t="s">
        <v>176</v>
      </c>
      <c r="H1399" s="134" t="s">
        <v>4110</v>
      </c>
      <c r="I1399" s="134" t="s">
        <v>1533</v>
      </c>
      <c r="J1399" s="132">
        <v>1</v>
      </c>
      <c r="K1399" s="132">
        <v>1</v>
      </c>
      <c r="L1399" s="132">
        <v>0</v>
      </c>
      <c r="M1399" s="132">
        <v>1</v>
      </c>
      <c r="N1399" s="138">
        <v>1</v>
      </c>
      <c r="O1399" s="138">
        <v>1</v>
      </c>
      <c r="P1399" s="138">
        <v>1</v>
      </c>
      <c r="Q1399" s="132">
        <v>1</v>
      </c>
      <c r="CX1399" s="126"/>
      <c r="CY1399" s="126"/>
      <c r="CZ1399" s="13"/>
      <c r="DA1399" s="13"/>
      <c r="DB1399" s="13"/>
      <c r="DC1399" s="13"/>
      <c r="DD1399" s="13"/>
    </row>
    <row r="1400" spans="1:108" ht="14.25" thickBot="1">
      <c r="A1400" s="127">
        <v>8322</v>
      </c>
      <c r="B1400" s="127" t="s">
        <v>2426</v>
      </c>
      <c r="C1400" s="127">
        <v>8322</v>
      </c>
      <c r="D1400" s="128" t="s">
        <v>4346</v>
      </c>
      <c r="E1400" s="128"/>
      <c r="F1400" s="129" t="s">
        <v>88</v>
      </c>
      <c r="G1400" s="133" t="s">
        <v>176</v>
      </c>
      <c r="H1400" s="134" t="s">
        <v>4110</v>
      </c>
      <c r="I1400" s="134" t="s">
        <v>1534</v>
      </c>
      <c r="J1400" s="132">
        <v>1</v>
      </c>
      <c r="K1400" s="132">
        <v>1</v>
      </c>
      <c r="L1400" s="132">
        <v>0</v>
      </c>
      <c r="M1400" s="132">
        <v>1</v>
      </c>
      <c r="N1400" s="138">
        <v>1</v>
      </c>
      <c r="O1400" s="138">
        <v>1</v>
      </c>
      <c r="P1400" s="138">
        <v>1</v>
      </c>
      <c r="Q1400" s="132">
        <v>1</v>
      </c>
      <c r="CX1400" s="126"/>
      <c r="CY1400" s="126"/>
      <c r="CZ1400" s="13"/>
      <c r="DA1400" s="13"/>
      <c r="DB1400" s="13"/>
      <c r="DC1400" s="13"/>
      <c r="DD1400" s="13"/>
    </row>
    <row r="1401" spans="1:108" ht="14.25" thickBot="1">
      <c r="A1401" s="127">
        <v>8331</v>
      </c>
      <c r="B1401" s="127" t="s">
        <v>1949</v>
      </c>
      <c r="C1401" s="127">
        <v>8331</v>
      </c>
      <c r="D1401" s="128" t="s">
        <v>4346</v>
      </c>
      <c r="E1401" s="128"/>
      <c r="F1401" s="129" t="s">
        <v>88</v>
      </c>
      <c r="G1401" s="133" t="s">
        <v>176</v>
      </c>
      <c r="H1401" s="134" t="s">
        <v>4111</v>
      </c>
      <c r="I1401" s="134" t="s">
        <v>1535</v>
      </c>
      <c r="J1401" s="132">
        <v>1</v>
      </c>
      <c r="K1401" s="132">
        <v>1</v>
      </c>
      <c r="L1401" s="132">
        <v>0</v>
      </c>
      <c r="M1401" s="132">
        <v>1</v>
      </c>
      <c r="N1401" s="138">
        <v>1</v>
      </c>
      <c r="O1401" s="138">
        <v>1</v>
      </c>
      <c r="P1401" s="138">
        <v>1</v>
      </c>
      <c r="Q1401" s="132">
        <v>1</v>
      </c>
      <c r="CX1401" s="126"/>
      <c r="CY1401" s="126"/>
      <c r="CZ1401" s="13"/>
      <c r="DA1401" s="13"/>
      <c r="DB1401" s="13"/>
      <c r="DC1401" s="13"/>
      <c r="DD1401" s="13"/>
    </row>
    <row r="1402" spans="1:108" ht="14.25" thickBot="1">
      <c r="A1402" s="127">
        <v>8341</v>
      </c>
      <c r="B1402" s="127" t="s">
        <v>3378</v>
      </c>
      <c r="C1402" s="127">
        <v>8341</v>
      </c>
      <c r="D1402" s="128" t="s">
        <v>4346</v>
      </c>
      <c r="E1402" s="128"/>
      <c r="F1402" s="129" t="s">
        <v>88</v>
      </c>
      <c r="G1402" s="133" t="s">
        <v>176</v>
      </c>
      <c r="H1402" s="134" t="s">
        <v>4112</v>
      </c>
      <c r="I1402" s="134" t="s">
        <v>1536</v>
      </c>
      <c r="J1402" s="132">
        <v>1</v>
      </c>
      <c r="K1402" s="132">
        <v>1</v>
      </c>
      <c r="L1402" s="132">
        <v>0</v>
      </c>
      <c r="M1402" s="132">
        <v>1</v>
      </c>
      <c r="N1402" s="138">
        <v>1</v>
      </c>
      <c r="O1402" s="138">
        <v>1</v>
      </c>
      <c r="P1402" s="138">
        <v>1</v>
      </c>
      <c r="Q1402" s="132">
        <v>1</v>
      </c>
      <c r="CX1402" s="126"/>
      <c r="CY1402" s="126"/>
      <c r="CZ1402" s="13"/>
      <c r="DA1402" s="13"/>
      <c r="DB1402" s="13"/>
      <c r="DC1402" s="13"/>
      <c r="DD1402" s="13"/>
    </row>
    <row r="1403" spans="1:108" ht="14.25" thickBot="1">
      <c r="A1403" s="127">
        <v>8342</v>
      </c>
      <c r="B1403" s="127" t="s">
        <v>2427</v>
      </c>
      <c r="C1403" s="127">
        <v>8342</v>
      </c>
      <c r="D1403" s="128" t="s">
        <v>4346</v>
      </c>
      <c r="E1403" s="128"/>
      <c r="F1403" s="129" t="s">
        <v>88</v>
      </c>
      <c r="G1403" s="133" t="s">
        <v>176</v>
      </c>
      <c r="H1403" s="134" t="s">
        <v>4112</v>
      </c>
      <c r="I1403" s="134" t="s">
        <v>1537</v>
      </c>
      <c r="J1403" s="132">
        <v>1</v>
      </c>
      <c r="K1403" s="132">
        <v>1</v>
      </c>
      <c r="L1403" s="132">
        <v>0</v>
      </c>
      <c r="M1403" s="132">
        <v>1</v>
      </c>
      <c r="N1403" s="138">
        <v>1</v>
      </c>
      <c r="O1403" s="138">
        <v>1</v>
      </c>
      <c r="P1403" s="138">
        <v>1</v>
      </c>
      <c r="Q1403" s="132">
        <v>1</v>
      </c>
      <c r="CX1403" s="126"/>
      <c r="CY1403" s="126"/>
      <c r="CZ1403" s="13"/>
      <c r="DA1403" s="13"/>
      <c r="DB1403" s="13"/>
      <c r="DC1403" s="13"/>
      <c r="DD1403" s="13"/>
    </row>
    <row r="1404" spans="1:108" ht="14.25" thickBot="1">
      <c r="A1404" s="127">
        <v>8351</v>
      </c>
      <c r="B1404" s="127" t="s">
        <v>3379</v>
      </c>
      <c r="C1404" s="127">
        <v>8351</v>
      </c>
      <c r="D1404" s="128" t="s">
        <v>4346</v>
      </c>
      <c r="E1404" s="128"/>
      <c r="F1404" s="129" t="s">
        <v>88</v>
      </c>
      <c r="G1404" s="133" t="s">
        <v>176</v>
      </c>
      <c r="H1404" s="134" t="s">
        <v>4113</v>
      </c>
      <c r="I1404" s="134" t="s">
        <v>1538</v>
      </c>
      <c r="J1404" s="132">
        <v>1</v>
      </c>
      <c r="K1404" s="132">
        <v>1</v>
      </c>
      <c r="L1404" s="132">
        <v>0</v>
      </c>
      <c r="M1404" s="132">
        <v>1</v>
      </c>
      <c r="N1404" s="138">
        <v>1</v>
      </c>
      <c r="O1404" s="138">
        <v>1</v>
      </c>
      <c r="P1404" s="138">
        <v>1</v>
      </c>
      <c r="Q1404" s="132">
        <v>1</v>
      </c>
      <c r="CX1404" s="126"/>
      <c r="CY1404" s="126"/>
      <c r="CZ1404" s="13"/>
      <c r="DA1404" s="13"/>
      <c r="DB1404" s="13"/>
      <c r="DC1404" s="13"/>
      <c r="DD1404" s="13"/>
    </row>
    <row r="1405" spans="1:108" ht="14.25" thickBot="1">
      <c r="A1405" s="127">
        <v>8359</v>
      </c>
      <c r="B1405" s="127" t="s">
        <v>2428</v>
      </c>
      <c r="C1405" s="127">
        <v>8359</v>
      </c>
      <c r="D1405" s="128" t="s">
        <v>4346</v>
      </c>
      <c r="E1405" s="128"/>
      <c r="F1405" s="129" t="s">
        <v>88</v>
      </c>
      <c r="G1405" s="133" t="s">
        <v>176</v>
      </c>
      <c r="H1405" s="134" t="s">
        <v>4113</v>
      </c>
      <c r="I1405" s="134" t="s">
        <v>1539</v>
      </c>
      <c r="J1405" s="132">
        <v>1</v>
      </c>
      <c r="K1405" s="132">
        <v>1</v>
      </c>
      <c r="L1405" s="132">
        <v>0</v>
      </c>
      <c r="M1405" s="132">
        <v>1</v>
      </c>
      <c r="N1405" s="138">
        <v>1</v>
      </c>
      <c r="O1405" s="138">
        <v>1</v>
      </c>
      <c r="P1405" s="138">
        <v>1</v>
      </c>
      <c r="Q1405" s="132">
        <v>1</v>
      </c>
      <c r="CX1405" s="126"/>
      <c r="CY1405" s="126"/>
      <c r="CZ1405" s="13"/>
      <c r="DA1405" s="13"/>
      <c r="DB1405" s="13"/>
      <c r="DC1405" s="13"/>
      <c r="DD1405" s="13"/>
    </row>
    <row r="1406" spans="1:108" ht="14.25" thickBot="1">
      <c r="A1406" s="127">
        <v>8361</v>
      </c>
      <c r="B1406" s="127" t="s">
        <v>3380</v>
      </c>
      <c r="C1406" s="127">
        <v>8361</v>
      </c>
      <c r="D1406" s="128" t="s">
        <v>4346</v>
      </c>
      <c r="E1406" s="128"/>
      <c r="F1406" s="129" t="s">
        <v>88</v>
      </c>
      <c r="G1406" s="133" t="s">
        <v>176</v>
      </c>
      <c r="H1406" s="134" t="s">
        <v>4114</v>
      </c>
      <c r="I1406" s="134" t="s">
        <v>1540</v>
      </c>
      <c r="J1406" s="132">
        <v>1</v>
      </c>
      <c r="K1406" s="132">
        <v>1</v>
      </c>
      <c r="L1406" s="132">
        <v>0</v>
      </c>
      <c r="M1406" s="132">
        <v>1</v>
      </c>
      <c r="N1406" s="138">
        <v>1</v>
      </c>
      <c r="O1406" s="138">
        <v>1</v>
      </c>
      <c r="P1406" s="138">
        <v>1</v>
      </c>
      <c r="Q1406" s="132">
        <v>1</v>
      </c>
      <c r="CX1406" s="126"/>
      <c r="CY1406" s="126"/>
      <c r="CZ1406" s="13"/>
      <c r="DA1406" s="13"/>
      <c r="DB1406" s="13"/>
      <c r="DC1406" s="13"/>
      <c r="DD1406" s="13"/>
    </row>
    <row r="1407" spans="1:108" ht="14.25" thickBot="1">
      <c r="A1407" s="127">
        <v>8369</v>
      </c>
      <c r="B1407" s="127" t="s">
        <v>2429</v>
      </c>
      <c r="C1407" s="127">
        <v>8369</v>
      </c>
      <c r="D1407" s="128" t="s">
        <v>4346</v>
      </c>
      <c r="E1407" s="128"/>
      <c r="F1407" s="129" t="s">
        <v>88</v>
      </c>
      <c r="G1407" s="133" t="s">
        <v>176</v>
      </c>
      <c r="H1407" s="134" t="s">
        <v>4114</v>
      </c>
      <c r="I1407" s="134" t="s">
        <v>1541</v>
      </c>
      <c r="J1407" s="132">
        <v>1</v>
      </c>
      <c r="K1407" s="132">
        <v>1</v>
      </c>
      <c r="L1407" s="132">
        <v>0</v>
      </c>
      <c r="M1407" s="132">
        <v>1</v>
      </c>
      <c r="N1407" s="138">
        <v>1</v>
      </c>
      <c r="O1407" s="138">
        <v>1</v>
      </c>
      <c r="P1407" s="138">
        <v>1</v>
      </c>
      <c r="Q1407" s="132">
        <v>1</v>
      </c>
      <c r="CX1407" s="126"/>
      <c r="CY1407" s="126"/>
      <c r="CZ1407" s="13"/>
      <c r="DA1407" s="13"/>
      <c r="DB1407" s="13"/>
      <c r="DC1407" s="13"/>
      <c r="DD1407" s="13"/>
    </row>
    <row r="1408" spans="1:108" ht="14.25" thickBot="1">
      <c r="A1408" s="127">
        <v>8400</v>
      </c>
      <c r="B1408" s="127" t="s">
        <v>4554</v>
      </c>
      <c r="C1408" s="127">
        <v>8400</v>
      </c>
      <c r="D1408" s="128" t="s">
        <v>4346</v>
      </c>
      <c r="E1408" s="128"/>
      <c r="F1408" s="129" t="s">
        <v>88</v>
      </c>
      <c r="G1408" s="133" t="s">
        <v>177</v>
      </c>
      <c r="H1408" s="134" t="s">
        <v>4115</v>
      </c>
      <c r="I1408" s="134" t="s">
        <v>1542</v>
      </c>
      <c r="J1408" s="132">
        <v>1</v>
      </c>
      <c r="K1408" s="132">
        <v>1</v>
      </c>
      <c r="L1408" s="132">
        <v>1</v>
      </c>
      <c r="M1408" s="132">
        <v>0</v>
      </c>
      <c r="N1408" s="138">
        <v>1</v>
      </c>
      <c r="O1408" s="138">
        <v>1</v>
      </c>
      <c r="P1408" s="138">
        <v>1</v>
      </c>
      <c r="Q1408" s="132">
        <v>1</v>
      </c>
      <c r="CX1408" s="126"/>
      <c r="CY1408" s="126"/>
      <c r="CZ1408" s="13"/>
      <c r="DA1408" s="13"/>
      <c r="DB1408" s="13"/>
      <c r="DC1408" s="13"/>
      <c r="DD1408" s="13"/>
    </row>
    <row r="1409" spans="1:108" ht="14.25" thickBot="1">
      <c r="A1409" s="127">
        <v>8409</v>
      </c>
      <c r="B1409" s="127" t="s">
        <v>4555</v>
      </c>
      <c r="C1409" s="127">
        <v>8409</v>
      </c>
      <c r="D1409" s="128" t="s">
        <v>4346</v>
      </c>
      <c r="E1409" s="128"/>
      <c r="F1409" s="129" t="s">
        <v>88</v>
      </c>
      <c r="G1409" s="133" t="s">
        <v>177</v>
      </c>
      <c r="H1409" s="134" t="s">
        <v>4115</v>
      </c>
      <c r="I1409" s="134" t="s">
        <v>1543</v>
      </c>
      <c r="J1409" s="132">
        <v>1</v>
      </c>
      <c r="K1409" s="132">
        <v>1</v>
      </c>
      <c r="L1409" s="132">
        <v>1</v>
      </c>
      <c r="M1409" s="132">
        <v>0</v>
      </c>
      <c r="N1409" s="138">
        <v>1</v>
      </c>
      <c r="O1409" s="138">
        <v>1</v>
      </c>
      <c r="P1409" s="138">
        <v>1</v>
      </c>
      <c r="Q1409" s="132">
        <v>1</v>
      </c>
      <c r="CX1409" s="126"/>
      <c r="CY1409" s="126"/>
      <c r="CZ1409" s="13"/>
      <c r="DA1409" s="13"/>
      <c r="DB1409" s="13"/>
      <c r="DC1409" s="13"/>
      <c r="DD1409" s="13"/>
    </row>
    <row r="1410" spans="1:108" ht="14.25" thickBot="1">
      <c r="A1410" s="127">
        <v>8411</v>
      </c>
      <c r="B1410" s="127" t="s">
        <v>1815</v>
      </c>
      <c r="C1410" s="127">
        <v>8411</v>
      </c>
      <c r="D1410" s="128" t="s">
        <v>4346</v>
      </c>
      <c r="E1410" s="128"/>
      <c r="F1410" s="129" t="s">
        <v>88</v>
      </c>
      <c r="G1410" s="133" t="s">
        <v>177</v>
      </c>
      <c r="H1410" s="134" t="s">
        <v>4116</v>
      </c>
      <c r="I1410" s="134" t="s">
        <v>1544</v>
      </c>
      <c r="J1410" s="132">
        <v>1</v>
      </c>
      <c r="K1410" s="132">
        <v>1</v>
      </c>
      <c r="L1410" s="132">
        <v>1</v>
      </c>
      <c r="M1410" s="132">
        <v>0</v>
      </c>
      <c r="N1410" s="138">
        <v>1</v>
      </c>
      <c r="O1410" s="138">
        <v>1</v>
      </c>
      <c r="P1410" s="138">
        <v>1</v>
      </c>
      <c r="Q1410" s="132">
        <v>1</v>
      </c>
      <c r="CX1410" s="126"/>
      <c r="CY1410" s="126"/>
      <c r="CZ1410" s="13"/>
      <c r="DA1410" s="13"/>
      <c r="DB1410" s="13"/>
      <c r="DC1410" s="13"/>
      <c r="DD1410" s="13"/>
    </row>
    <row r="1411" spans="1:108" ht="14.25" thickBot="1">
      <c r="A1411" s="127">
        <v>8421</v>
      </c>
      <c r="B1411" s="127" t="s">
        <v>3381</v>
      </c>
      <c r="C1411" s="127">
        <v>8421</v>
      </c>
      <c r="D1411" s="128" t="s">
        <v>4346</v>
      </c>
      <c r="E1411" s="128"/>
      <c r="F1411" s="129" t="s">
        <v>88</v>
      </c>
      <c r="G1411" s="133" t="s">
        <v>177</v>
      </c>
      <c r="H1411" s="134" t="s">
        <v>4117</v>
      </c>
      <c r="I1411" s="134" t="s">
        <v>1545</v>
      </c>
      <c r="J1411" s="132">
        <v>1</v>
      </c>
      <c r="K1411" s="132">
        <v>1</v>
      </c>
      <c r="L1411" s="132">
        <v>1</v>
      </c>
      <c r="M1411" s="132">
        <v>0</v>
      </c>
      <c r="N1411" s="138">
        <v>1</v>
      </c>
      <c r="O1411" s="138">
        <v>1</v>
      </c>
      <c r="P1411" s="138">
        <v>1</v>
      </c>
      <c r="Q1411" s="132">
        <v>1</v>
      </c>
      <c r="CX1411" s="126"/>
      <c r="CY1411" s="126"/>
      <c r="CZ1411" s="13"/>
      <c r="DA1411" s="13"/>
      <c r="DB1411" s="13"/>
      <c r="DC1411" s="13"/>
      <c r="DD1411" s="13"/>
    </row>
    <row r="1412" spans="1:108" ht="14.25" thickBot="1">
      <c r="A1412" s="127">
        <v>8422</v>
      </c>
      <c r="B1412" s="127" t="s">
        <v>2430</v>
      </c>
      <c r="C1412" s="127">
        <v>8422</v>
      </c>
      <c r="D1412" s="128" t="s">
        <v>4346</v>
      </c>
      <c r="E1412" s="128"/>
      <c r="F1412" s="129" t="s">
        <v>88</v>
      </c>
      <c r="G1412" s="133" t="s">
        <v>177</v>
      </c>
      <c r="H1412" s="134" t="s">
        <v>4117</v>
      </c>
      <c r="I1412" s="134" t="s">
        <v>1546</v>
      </c>
      <c r="J1412" s="132">
        <v>1</v>
      </c>
      <c r="K1412" s="132">
        <v>1</v>
      </c>
      <c r="L1412" s="132">
        <v>1</v>
      </c>
      <c r="M1412" s="132">
        <v>0</v>
      </c>
      <c r="N1412" s="138">
        <v>1</v>
      </c>
      <c r="O1412" s="138">
        <v>1</v>
      </c>
      <c r="P1412" s="138">
        <v>1</v>
      </c>
      <c r="Q1412" s="132">
        <v>1</v>
      </c>
      <c r="CX1412" s="126"/>
      <c r="CY1412" s="126"/>
      <c r="CZ1412" s="13"/>
      <c r="DA1412" s="13"/>
      <c r="DB1412" s="13"/>
      <c r="DC1412" s="13"/>
      <c r="DD1412" s="13"/>
    </row>
    <row r="1413" spans="1:108" ht="14.25" thickBot="1">
      <c r="A1413" s="127">
        <v>8423</v>
      </c>
      <c r="B1413" s="127" t="s">
        <v>2629</v>
      </c>
      <c r="C1413" s="127">
        <v>8423</v>
      </c>
      <c r="D1413" s="128" t="s">
        <v>4346</v>
      </c>
      <c r="E1413" s="128"/>
      <c r="F1413" s="129" t="s">
        <v>88</v>
      </c>
      <c r="G1413" s="133" t="s">
        <v>177</v>
      </c>
      <c r="H1413" s="134" t="s">
        <v>4117</v>
      </c>
      <c r="I1413" s="134" t="s">
        <v>1547</v>
      </c>
      <c r="J1413" s="132">
        <v>1</v>
      </c>
      <c r="K1413" s="132">
        <v>1</v>
      </c>
      <c r="L1413" s="132">
        <v>1</v>
      </c>
      <c r="M1413" s="132">
        <v>0</v>
      </c>
      <c r="N1413" s="138">
        <v>1</v>
      </c>
      <c r="O1413" s="138">
        <v>1</v>
      </c>
      <c r="P1413" s="138">
        <v>1</v>
      </c>
      <c r="Q1413" s="132">
        <v>1</v>
      </c>
      <c r="CX1413" s="126"/>
      <c r="CY1413" s="126"/>
      <c r="CZ1413" s="13"/>
      <c r="DA1413" s="13"/>
      <c r="DB1413" s="13"/>
      <c r="DC1413" s="13"/>
      <c r="DD1413" s="13"/>
    </row>
    <row r="1414" spans="1:108" ht="14.25" thickBot="1">
      <c r="A1414" s="127">
        <v>8429</v>
      </c>
      <c r="B1414" s="127" t="s">
        <v>2754</v>
      </c>
      <c r="C1414" s="127">
        <v>8429</v>
      </c>
      <c r="D1414" s="128" t="s">
        <v>4346</v>
      </c>
      <c r="E1414" s="128"/>
      <c r="F1414" s="129" t="s">
        <v>88</v>
      </c>
      <c r="G1414" s="133" t="s">
        <v>177</v>
      </c>
      <c r="H1414" s="134" t="s">
        <v>4117</v>
      </c>
      <c r="I1414" s="134" t="s">
        <v>1548</v>
      </c>
      <c r="J1414" s="132">
        <v>1</v>
      </c>
      <c r="K1414" s="132">
        <v>1</v>
      </c>
      <c r="L1414" s="132">
        <v>1</v>
      </c>
      <c r="M1414" s="132">
        <v>0</v>
      </c>
      <c r="N1414" s="138">
        <v>1</v>
      </c>
      <c r="O1414" s="138">
        <v>1</v>
      </c>
      <c r="P1414" s="138">
        <v>1</v>
      </c>
      <c r="Q1414" s="132">
        <v>1</v>
      </c>
      <c r="CX1414" s="126"/>
      <c r="CY1414" s="126"/>
      <c r="CZ1414" s="13"/>
      <c r="DA1414" s="13"/>
      <c r="DB1414" s="13"/>
      <c r="DC1414" s="13"/>
      <c r="DD1414" s="13"/>
    </row>
    <row r="1415" spans="1:108" ht="14.25" thickBot="1">
      <c r="A1415" s="127">
        <v>8491</v>
      </c>
      <c r="B1415" s="127" t="s">
        <v>4393</v>
      </c>
      <c r="C1415" s="127">
        <v>8491</v>
      </c>
      <c r="D1415" s="128" t="s">
        <v>4346</v>
      </c>
      <c r="E1415" s="128"/>
      <c r="F1415" s="129" t="s">
        <v>88</v>
      </c>
      <c r="G1415" s="133" t="s">
        <v>177</v>
      </c>
      <c r="H1415" s="134" t="s">
        <v>4118</v>
      </c>
      <c r="I1415" s="134" t="s">
        <v>1549</v>
      </c>
      <c r="J1415" s="132">
        <v>1</v>
      </c>
      <c r="K1415" s="132">
        <v>1</v>
      </c>
      <c r="L1415" s="132">
        <v>1</v>
      </c>
      <c r="M1415" s="132">
        <v>0</v>
      </c>
      <c r="N1415" s="138">
        <v>1</v>
      </c>
      <c r="O1415" s="138">
        <v>1</v>
      </c>
      <c r="P1415" s="138">
        <v>1</v>
      </c>
      <c r="Q1415" s="132">
        <v>1</v>
      </c>
      <c r="CX1415" s="126"/>
      <c r="CY1415" s="126"/>
      <c r="CZ1415" s="13"/>
      <c r="DA1415" s="13"/>
      <c r="DB1415" s="13"/>
      <c r="DC1415" s="13"/>
      <c r="DD1415" s="13"/>
    </row>
    <row r="1416" spans="1:108" ht="14.25" thickBot="1">
      <c r="A1416" s="127">
        <v>8492</v>
      </c>
      <c r="B1416" s="127" t="s">
        <v>2431</v>
      </c>
      <c r="C1416" s="127">
        <v>8492</v>
      </c>
      <c r="D1416" s="128" t="s">
        <v>4346</v>
      </c>
      <c r="E1416" s="128"/>
      <c r="F1416" s="129" t="s">
        <v>88</v>
      </c>
      <c r="G1416" s="130" t="s">
        <v>177</v>
      </c>
      <c r="H1416" s="131" t="s">
        <v>4118</v>
      </c>
      <c r="I1416" s="131" t="s">
        <v>1550</v>
      </c>
      <c r="J1416" s="132">
        <v>1</v>
      </c>
      <c r="K1416" s="132">
        <v>1</v>
      </c>
      <c r="L1416" s="132">
        <v>1</v>
      </c>
      <c r="M1416" s="132">
        <v>0</v>
      </c>
      <c r="N1416" s="138">
        <v>1</v>
      </c>
      <c r="O1416" s="138">
        <v>1</v>
      </c>
      <c r="P1416" s="138">
        <v>1</v>
      </c>
      <c r="Q1416" s="132">
        <v>1</v>
      </c>
      <c r="CX1416" s="126"/>
      <c r="CY1416" s="126"/>
      <c r="CZ1416" s="13"/>
      <c r="DA1416" s="13"/>
      <c r="DB1416" s="13"/>
      <c r="DC1416" s="13"/>
      <c r="DD1416" s="13"/>
    </row>
    <row r="1417" spans="1:108" ht="14.25" thickBot="1">
      <c r="A1417" s="127">
        <v>8493</v>
      </c>
      <c r="B1417" s="127" t="s">
        <v>2630</v>
      </c>
      <c r="C1417" s="127">
        <v>8493</v>
      </c>
      <c r="D1417" s="128" t="s">
        <v>4346</v>
      </c>
      <c r="E1417" s="128"/>
      <c r="F1417" s="129" t="s">
        <v>88</v>
      </c>
      <c r="G1417" s="133" t="s">
        <v>177</v>
      </c>
      <c r="H1417" s="134" t="s">
        <v>4118</v>
      </c>
      <c r="I1417" s="134" t="s">
        <v>1551</v>
      </c>
      <c r="J1417" s="132">
        <v>1</v>
      </c>
      <c r="K1417" s="132">
        <v>1</v>
      </c>
      <c r="L1417" s="132">
        <v>1</v>
      </c>
      <c r="M1417" s="132">
        <v>0</v>
      </c>
      <c r="N1417" s="138">
        <v>1</v>
      </c>
      <c r="O1417" s="138">
        <v>1</v>
      </c>
      <c r="P1417" s="138">
        <v>1</v>
      </c>
      <c r="Q1417" s="132">
        <v>1</v>
      </c>
      <c r="CX1417" s="126"/>
      <c r="CY1417" s="126"/>
      <c r="CZ1417" s="13"/>
      <c r="DA1417" s="13"/>
      <c r="DB1417" s="13"/>
      <c r="DC1417" s="13"/>
      <c r="DD1417" s="13"/>
    </row>
    <row r="1418" spans="1:108" ht="14.25" thickBot="1">
      <c r="A1418" s="127">
        <v>8499</v>
      </c>
      <c r="B1418" s="127" t="s">
        <v>2755</v>
      </c>
      <c r="C1418" s="127">
        <v>8499</v>
      </c>
      <c r="D1418" s="128" t="s">
        <v>4346</v>
      </c>
      <c r="E1418" s="128"/>
      <c r="F1418" s="129" t="s">
        <v>88</v>
      </c>
      <c r="G1418" s="133" t="s">
        <v>177</v>
      </c>
      <c r="H1418" s="134" t="s">
        <v>4118</v>
      </c>
      <c r="I1418" s="134" t="s">
        <v>1552</v>
      </c>
      <c r="J1418" s="132">
        <v>1</v>
      </c>
      <c r="K1418" s="132">
        <v>1</v>
      </c>
      <c r="L1418" s="132">
        <v>1</v>
      </c>
      <c r="M1418" s="132">
        <v>0</v>
      </c>
      <c r="N1418" s="138">
        <v>1</v>
      </c>
      <c r="O1418" s="138">
        <v>1</v>
      </c>
      <c r="P1418" s="138">
        <v>1</v>
      </c>
      <c r="Q1418" s="132">
        <v>1</v>
      </c>
      <c r="CX1418" s="126"/>
      <c r="CY1418" s="126"/>
      <c r="CZ1418" s="13"/>
      <c r="DA1418" s="13"/>
      <c r="DB1418" s="13"/>
      <c r="DC1418" s="13"/>
      <c r="DD1418" s="13"/>
    </row>
    <row r="1419" spans="1:108" ht="14.25" thickBot="1">
      <c r="A1419" s="127">
        <v>8500</v>
      </c>
      <c r="B1419" s="127" t="s">
        <v>4556</v>
      </c>
      <c r="C1419" s="127">
        <v>8500</v>
      </c>
      <c r="D1419" s="128" t="s">
        <v>4346</v>
      </c>
      <c r="E1419" s="128"/>
      <c r="F1419" s="129" t="s">
        <v>88</v>
      </c>
      <c r="G1419" s="133" t="s">
        <v>178</v>
      </c>
      <c r="H1419" s="134" t="s">
        <v>4119</v>
      </c>
      <c r="I1419" s="134" t="s">
        <v>1553</v>
      </c>
      <c r="J1419" s="132">
        <v>1</v>
      </c>
      <c r="K1419" s="132">
        <v>1</v>
      </c>
      <c r="L1419" s="132">
        <v>0</v>
      </c>
      <c r="M1419" s="132">
        <v>1</v>
      </c>
      <c r="N1419" s="138">
        <v>1</v>
      </c>
      <c r="O1419" s="138">
        <v>1</v>
      </c>
      <c r="P1419" s="138">
        <v>1</v>
      </c>
      <c r="Q1419" s="132">
        <v>1</v>
      </c>
      <c r="CX1419" s="126"/>
      <c r="CY1419" s="126"/>
      <c r="CZ1419" s="13"/>
      <c r="DA1419" s="13"/>
      <c r="DB1419" s="13"/>
      <c r="DC1419" s="13"/>
      <c r="DD1419" s="13"/>
    </row>
    <row r="1420" spans="1:108" ht="14.25" thickBot="1">
      <c r="A1420" s="127">
        <v>8509</v>
      </c>
      <c r="B1420" s="127" t="s">
        <v>4557</v>
      </c>
      <c r="C1420" s="127">
        <v>8509</v>
      </c>
      <c r="D1420" s="128" t="s">
        <v>4346</v>
      </c>
      <c r="E1420" s="128"/>
      <c r="F1420" s="129" t="s">
        <v>88</v>
      </c>
      <c r="G1420" s="133" t="s">
        <v>178</v>
      </c>
      <c r="H1420" s="134" t="s">
        <v>4119</v>
      </c>
      <c r="I1420" s="134" t="s">
        <v>1554</v>
      </c>
      <c r="J1420" s="132">
        <v>1</v>
      </c>
      <c r="K1420" s="132">
        <v>1</v>
      </c>
      <c r="L1420" s="132">
        <v>0</v>
      </c>
      <c r="M1420" s="132">
        <v>1</v>
      </c>
      <c r="N1420" s="138">
        <v>1</v>
      </c>
      <c r="O1420" s="138">
        <v>1</v>
      </c>
      <c r="P1420" s="138">
        <v>1</v>
      </c>
      <c r="Q1420" s="132">
        <v>1</v>
      </c>
      <c r="CX1420" s="126"/>
      <c r="CY1420" s="126"/>
      <c r="CZ1420" s="13"/>
      <c r="DA1420" s="13"/>
      <c r="DB1420" s="13"/>
      <c r="DC1420" s="13"/>
      <c r="DD1420" s="13"/>
    </row>
    <row r="1421" spans="1:108" ht="14.25" thickBot="1">
      <c r="A1421" s="127">
        <v>8511</v>
      </c>
      <c r="B1421" s="127" t="s">
        <v>1816</v>
      </c>
      <c r="C1421" s="127">
        <v>8511</v>
      </c>
      <c r="D1421" s="128" t="s">
        <v>4346</v>
      </c>
      <c r="E1421" s="128"/>
      <c r="F1421" s="129" t="s">
        <v>88</v>
      </c>
      <c r="G1421" s="133" t="s">
        <v>178</v>
      </c>
      <c r="H1421" s="134" t="s">
        <v>4120</v>
      </c>
      <c r="I1421" s="134" t="s">
        <v>1555</v>
      </c>
      <c r="J1421" s="132">
        <v>1</v>
      </c>
      <c r="K1421" s="132">
        <v>1</v>
      </c>
      <c r="L1421" s="132">
        <v>0</v>
      </c>
      <c r="M1421" s="132">
        <v>1</v>
      </c>
      <c r="N1421" s="138">
        <v>1</v>
      </c>
      <c r="O1421" s="138">
        <v>1</v>
      </c>
      <c r="P1421" s="138">
        <v>1</v>
      </c>
      <c r="Q1421" s="132">
        <v>1</v>
      </c>
      <c r="CX1421" s="126"/>
      <c r="CY1421" s="126"/>
      <c r="CZ1421" s="13"/>
      <c r="DA1421" s="13"/>
      <c r="DB1421" s="13"/>
      <c r="DC1421" s="13"/>
      <c r="DD1421" s="13"/>
    </row>
    <row r="1422" spans="1:108" ht="14.25" thickBot="1">
      <c r="A1422" s="127">
        <v>8521</v>
      </c>
      <c r="B1422" s="127" t="s">
        <v>1892</v>
      </c>
      <c r="C1422" s="127">
        <v>8521</v>
      </c>
      <c r="D1422" s="128" t="s">
        <v>4346</v>
      </c>
      <c r="E1422" s="128"/>
      <c r="F1422" s="129" t="s">
        <v>88</v>
      </c>
      <c r="G1422" s="133" t="s">
        <v>178</v>
      </c>
      <c r="H1422" s="134" t="s">
        <v>4121</v>
      </c>
      <c r="I1422" s="134" t="s">
        <v>1556</v>
      </c>
      <c r="J1422" s="132">
        <v>1</v>
      </c>
      <c r="K1422" s="132">
        <v>1</v>
      </c>
      <c r="L1422" s="132">
        <v>0</v>
      </c>
      <c r="M1422" s="132">
        <v>1</v>
      </c>
      <c r="N1422" s="138">
        <v>1</v>
      </c>
      <c r="O1422" s="138">
        <v>1</v>
      </c>
      <c r="P1422" s="138">
        <v>1</v>
      </c>
      <c r="Q1422" s="132">
        <v>1</v>
      </c>
      <c r="CX1422" s="126"/>
      <c r="CY1422" s="126"/>
      <c r="CZ1422" s="13"/>
      <c r="DA1422" s="13"/>
      <c r="DB1422" s="13"/>
      <c r="DC1422" s="13"/>
      <c r="DD1422" s="13"/>
    </row>
    <row r="1423" spans="1:108" ht="14.25" thickBot="1">
      <c r="A1423" s="127">
        <v>8531</v>
      </c>
      <c r="B1423" s="127" t="s">
        <v>3382</v>
      </c>
      <c r="C1423" s="127">
        <v>8531</v>
      </c>
      <c r="D1423" s="128" t="s">
        <v>4346</v>
      </c>
      <c r="E1423" s="128"/>
      <c r="F1423" s="129" t="s">
        <v>88</v>
      </c>
      <c r="G1423" s="133" t="s">
        <v>178</v>
      </c>
      <c r="H1423" s="134" t="s">
        <v>4122</v>
      </c>
      <c r="I1423" s="134" t="s">
        <v>1557</v>
      </c>
      <c r="J1423" s="132">
        <v>1</v>
      </c>
      <c r="K1423" s="132">
        <v>1</v>
      </c>
      <c r="L1423" s="132">
        <v>0</v>
      </c>
      <c r="M1423" s="132">
        <v>1</v>
      </c>
      <c r="N1423" s="138">
        <v>1</v>
      </c>
      <c r="O1423" s="138">
        <v>1</v>
      </c>
      <c r="P1423" s="138">
        <v>1</v>
      </c>
      <c r="Q1423" s="132">
        <v>1</v>
      </c>
      <c r="CX1423" s="126"/>
      <c r="CY1423" s="126"/>
      <c r="CZ1423" s="13"/>
      <c r="DA1423" s="13"/>
      <c r="DB1423" s="13"/>
      <c r="DC1423" s="13"/>
      <c r="DD1423" s="13"/>
    </row>
    <row r="1424" spans="1:108" ht="14.25" thickBot="1">
      <c r="A1424" s="127">
        <v>8539</v>
      </c>
      <c r="B1424" s="127" t="s">
        <v>2432</v>
      </c>
      <c r="C1424" s="127">
        <v>8539</v>
      </c>
      <c r="D1424" s="128" t="s">
        <v>4346</v>
      </c>
      <c r="E1424" s="128"/>
      <c r="F1424" s="129" t="s">
        <v>88</v>
      </c>
      <c r="G1424" s="133" t="s">
        <v>178</v>
      </c>
      <c r="H1424" s="134" t="s">
        <v>4122</v>
      </c>
      <c r="I1424" s="134" t="s">
        <v>1558</v>
      </c>
      <c r="J1424" s="132">
        <v>1</v>
      </c>
      <c r="K1424" s="132">
        <v>1</v>
      </c>
      <c r="L1424" s="132">
        <v>0</v>
      </c>
      <c r="M1424" s="132">
        <v>1</v>
      </c>
      <c r="N1424" s="138">
        <v>1</v>
      </c>
      <c r="O1424" s="138">
        <v>1</v>
      </c>
      <c r="P1424" s="138">
        <v>1</v>
      </c>
      <c r="Q1424" s="132">
        <v>1</v>
      </c>
      <c r="CX1424" s="126"/>
      <c r="CY1424" s="126"/>
      <c r="CZ1424" s="13"/>
      <c r="DA1424" s="13"/>
      <c r="DB1424" s="13"/>
      <c r="DC1424" s="13"/>
      <c r="DD1424" s="13"/>
    </row>
    <row r="1425" spans="1:108" ht="14.25" thickBot="1">
      <c r="A1425" s="127">
        <v>8541</v>
      </c>
      <c r="B1425" s="127" t="s">
        <v>3383</v>
      </c>
      <c r="C1425" s="127">
        <v>8541</v>
      </c>
      <c r="D1425" s="128" t="s">
        <v>4346</v>
      </c>
      <c r="E1425" s="128"/>
      <c r="F1425" s="129" t="s">
        <v>88</v>
      </c>
      <c r="G1425" s="133" t="s">
        <v>178</v>
      </c>
      <c r="H1425" s="134" t="s">
        <v>4123</v>
      </c>
      <c r="I1425" s="134" t="s">
        <v>1559</v>
      </c>
      <c r="J1425" s="132">
        <v>1</v>
      </c>
      <c r="K1425" s="132">
        <v>1</v>
      </c>
      <c r="L1425" s="132">
        <v>0</v>
      </c>
      <c r="M1425" s="132">
        <v>1</v>
      </c>
      <c r="N1425" s="138">
        <v>1</v>
      </c>
      <c r="O1425" s="138">
        <v>1</v>
      </c>
      <c r="P1425" s="138">
        <v>1</v>
      </c>
      <c r="Q1425" s="132">
        <v>1</v>
      </c>
      <c r="CX1425" s="126"/>
      <c r="CY1425" s="126"/>
      <c r="CZ1425" s="13"/>
      <c r="DA1425" s="13"/>
      <c r="DB1425" s="13"/>
      <c r="DC1425" s="13"/>
      <c r="DD1425" s="13"/>
    </row>
    <row r="1426" spans="1:108" ht="14.25" thickBot="1">
      <c r="A1426" s="127">
        <v>8542</v>
      </c>
      <c r="B1426" s="127" t="s">
        <v>2433</v>
      </c>
      <c r="C1426" s="127">
        <v>8542</v>
      </c>
      <c r="D1426" s="128" t="s">
        <v>4346</v>
      </c>
      <c r="E1426" s="128"/>
      <c r="F1426" s="129" t="s">
        <v>88</v>
      </c>
      <c r="G1426" s="133" t="s">
        <v>178</v>
      </c>
      <c r="H1426" s="134" t="s">
        <v>4123</v>
      </c>
      <c r="I1426" s="134" t="s">
        <v>1560</v>
      </c>
      <c r="J1426" s="132">
        <v>1</v>
      </c>
      <c r="K1426" s="132">
        <v>1</v>
      </c>
      <c r="L1426" s="132">
        <v>0</v>
      </c>
      <c r="M1426" s="132">
        <v>1</v>
      </c>
      <c r="N1426" s="138">
        <v>1</v>
      </c>
      <c r="O1426" s="138">
        <v>1</v>
      </c>
      <c r="P1426" s="138">
        <v>1</v>
      </c>
      <c r="Q1426" s="132">
        <v>1</v>
      </c>
      <c r="CX1426" s="126"/>
      <c r="CY1426" s="126"/>
      <c r="CZ1426" s="13"/>
      <c r="DA1426" s="13"/>
      <c r="DB1426" s="13"/>
      <c r="DC1426" s="13"/>
      <c r="DD1426" s="13"/>
    </row>
    <row r="1427" spans="1:108" ht="14.25" thickBot="1">
      <c r="A1427" s="127">
        <v>8543</v>
      </c>
      <c r="B1427" s="127" t="s">
        <v>2631</v>
      </c>
      <c r="C1427" s="127">
        <v>8543</v>
      </c>
      <c r="D1427" s="128" t="s">
        <v>4346</v>
      </c>
      <c r="E1427" s="128"/>
      <c r="F1427" s="129" t="s">
        <v>88</v>
      </c>
      <c r="G1427" s="133" t="s">
        <v>178</v>
      </c>
      <c r="H1427" s="134" t="s">
        <v>4123</v>
      </c>
      <c r="I1427" s="134" t="s">
        <v>1561</v>
      </c>
      <c r="J1427" s="132">
        <v>1</v>
      </c>
      <c r="K1427" s="132">
        <v>1</v>
      </c>
      <c r="L1427" s="132">
        <v>0</v>
      </c>
      <c r="M1427" s="132">
        <v>1</v>
      </c>
      <c r="N1427" s="138">
        <v>1</v>
      </c>
      <c r="O1427" s="138">
        <v>1</v>
      </c>
      <c r="P1427" s="138">
        <v>1</v>
      </c>
      <c r="Q1427" s="132">
        <v>1</v>
      </c>
      <c r="CX1427" s="126"/>
      <c r="CY1427" s="126"/>
      <c r="CZ1427" s="13"/>
      <c r="DA1427" s="13"/>
      <c r="DB1427" s="13"/>
      <c r="DC1427" s="13"/>
      <c r="DD1427" s="13"/>
    </row>
    <row r="1428" spans="1:108" ht="14.25" thickBot="1">
      <c r="A1428" s="127">
        <v>8544</v>
      </c>
      <c r="B1428" s="127" t="s">
        <v>2756</v>
      </c>
      <c r="C1428" s="127">
        <v>8544</v>
      </c>
      <c r="D1428" s="128" t="s">
        <v>4346</v>
      </c>
      <c r="E1428" s="128"/>
      <c r="F1428" s="129" t="s">
        <v>88</v>
      </c>
      <c r="G1428" s="133" t="s">
        <v>178</v>
      </c>
      <c r="H1428" s="134" t="s">
        <v>4123</v>
      </c>
      <c r="I1428" s="134" t="s">
        <v>1562</v>
      </c>
      <c r="J1428" s="132">
        <v>1</v>
      </c>
      <c r="K1428" s="132">
        <v>1</v>
      </c>
      <c r="L1428" s="132">
        <v>0</v>
      </c>
      <c r="M1428" s="132">
        <v>1</v>
      </c>
      <c r="N1428" s="138">
        <v>1</v>
      </c>
      <c r="O1428" s="138">
        <v>1</v>
      </c>
      <c r="P1428" s="138">
        <v>1</v>
      </c>
      <c r="Q1428" s="132">
        <v>1</v>
      </c>
      <c r="CX1428" s="126"/>
      <c r="CY1428" s="126"/>
      <c r="CZ1428" s="13"/>
      <c r="DA1428" s="13"/>
      <c r="DB1428" s="13"/>
      <c r="DC1428" s="13"/>
      <c r="DD1428" s="13"/>
    </row>
    <row r="1429" spans="1:108" ht="14.25" thickBot="1">
      <c r="A1429" s="127">
        <v>8545</v>
      </c>
      <c r="B1429" s="127" t="s">
        <v>2838</v>
      </c>
      <c r="C1429" s="127">
        <v>8545</v>
      </c>
      <c r="D1429" s="128" t="s">
        <v>4346</v>
      </c>
      <c r="E1429" s="128"/>
      <c r="F1429" s="129" t="s">
        <v>88</v>
      </c>
      <c r="G1429" s="133" t="s">
        <v>178</v>
      </c>
      <c r="H1429" s="134" t="s">
        <v>4123</v>
      </c>
      <c r="I1429" s="134" t="s">
        <v>1563</v>
      </c>
      <c r="J1429" s="132">
        <v>1</v>
      </c>
      <c r="K1429" s="132">
        <v>1</v>
      </c>
      <c r="L1429" s="132">
        <v>0</v>
      </c>
      <c r="M1429" s="132">
        <v>1</v>
      </c>
      <c r="N1429" s="138">
        <v>1</v>
      </c>
      <c r="O1429" s="138">
        <v>1</v>
      </c>
      <c r="P1429" s="138">
        <v>1</v>
      </c>
      <c r="Q1429" s="132">
        <v>1</v>
      </c>
      <c r="CX1429" s="126"/>
      <c r="CY1429" s="126"/>
      <c r="CZ1429" s="13"/>
      <c r="DA1429" s="13"/>
      <c r="DB1429" s="13"/>
      <c r="DC1429" s="13"/>
      <c r="DD1429" s="13"/>
    </row>
    <row r="1430" spans="1:108" ht="14.25" thickBot="1">
      <c r="A1430" s="127">
        <v>8546</v>
      </c>
      <c r="B1430" s="127" t="s">
        <v>2890</v>
      </c>
      <c r="C1430" s="127">
        <v>8546</v>
      </c>
      <c r="D1430" s="128" t="s">
        <v>4346</v>
      </c>
      <c r="E1430" s="128"/>
      <c r="F1430" s="129" t="s">
        <v>88</v>
      </c>
      <c r="G1430" s="133" t="s">
        <v>178</v>
      </c>
      <c r="H1430" s="134" t="s">
        <v>4123</v>
      </c>
      <c r="I1430" s="134" t="s">
        <v>1564</v>
      </c>
      <c r="J1430" s="132">
        <v>1</v>
      </c>
      <c r="K1430" s="132">
        <v>1</v>
      </c>
      <c r="L1430" s="132">
        <v>0</v>
      </c>
      <c r="M1430" s="132">
        <v>1</v>
      </c>
      <c r="N1430" s="138">
        <v>1</v>
      </c>
      <c r="O1430" s="138">
        <v>1</v>
      </c>
      <c r="P1430" s="138">
        <v>1</v>
      </c>
      <c r="Q1430" s="132">
        <v>1</v>
      </c>
      <c r="CX1430" s="126"/>
      <c r="CY1430" s="126"/>
      <c r="CZ1430" s="13"/>
      <c r="DA1430" s="13"/>
      <c r="DB1430" s="13"/>
      <c r="DC1430" s="13"/>
      <c r="DD1430" s="13"/>
    </row>
    <row r="1431" spans="1:108" ht="14.25" thickBot="1">
      <c r="A1431" s="127">
        <v>8549</v>
      </c>
      <c r="B1431" s="127" t="s">
        <v>2928</v>
      </c>
      <c r="C1431" s="127">
        <v>8549</v>
      </c>
      <c r="D1431" s="128" t="s">
        <v>4346</v>
      </c>
      <c r="E1431" s="128"/>
      <c r="F1431" s="129" t="s">
        <v>88</v>
      </c>
      <c r="G1431" s="133" t="s">
        <v>178</v>
      </c>
      <c r="H1431" s="134" t="s">
        <v>4123</v>
      </c>
      <c r="I1431" s="134" t="s">
        <v>1565</v>
      </c>
      <c r="J1431" s="132">
        <v>1</v>
      </c>
      <c r="K1431" s="132">
        <v>1</v>
      </c>
      <c r="L1431" s="132">
        <v>0</v>
      </c>
      <c r="M1431" s="132">
        <v>1</v>
      </c>
      <c r="N1431" s="138">
        <v>1</v>
      </c>
      <c r="O1431" s="138">
        <v>1</v>
      </c>
      <c r="P1431" s="138">
        <v>1</v>
      </c>
      <c r="Q1431" s="132">
        <v>1</v>
      </c>
      <c r="CX1431" s="126"/>
      <c r="CY1431" s="126"/>
      <c r="CZ1431" s="13"/>
      <c r="DA1431" s="13"/>
      <c r="DB1431" s="13"/>
      <c r="DC1431" s="13"/>
      <c r="DD1431" s="13"/>
    </row>
    <row r="1432" spans="1:108" ht="14.25" thickBot="1">
      <c r="A1432" s="127">
        <v>8551</v>
      </c>
      <c r="B1432" s="127" t="s">
        <v>3384</v>
      </c>
      <c r="C1432" s="127">
        <v>8551</v>
      </c>
      <c r="D1432" s="128" t="s">
        <v>4346</v>
      </c>
      <c r="E1432" s="128"/>
      <c r="F1432" s="129" t="s">
        <v>88</v>
      </c>
      <c r="G1432" s="133" t="s">
        <v>178</v>
      </c>
      <c r="H1432" s="134" t="s">
        <v>4124</v>
      </c>
      <c r="I1432" s="134" t="s">
        <v>1566</v>
      </c>
      <c r="J1432" s="132">
        <v>1</v>
      </c>
      <c r="K1432" s="132">
        <v>1</v>
      </c>
      <c r="L1432" s="132">
        <v>0</v>
      </c>
      <c r="M1432" s="132">
        <v>1</v>
      </c>
      <c r="N1432" s="138">
        <v>1</v>
      </c>
      <c r="O1432" s="138">
        <v>1</v>
      </c>
      <c r="P1432" s="138">
        <v>1</v>
      </c>
      <c r="Q1432" s="132">
        <v>1</v>
      </c>
      <c r="CX1432" s="126"/>
      <c r="CY1432" s="126"/>
      <c r="CZ1432" s="13"/>
      <c r="DA1432" s="13"/>
      <c r="DB1432" s="13"/>
      <c r="DC1432" s="13"/>
      <c r="DD1432" s="13"/>
    </row>
    <row r="1433" spans="1:108" ht="14.25" thickBot="1">
      <c r="A1433" s="127">
        <v>8559</v>
      </c>
      <c r="B1433" s="127" t="s">
        <v>2434</v>
      </c>
      <c r="C1433" s="127">
        <v>8559</v>
      </c>
      <c r="D1433" s="128" t="s">
        <v>4346</v>
      </c>
      <c r="E1433" s="128"/>
      <c r="F1433" s="129" t="s">
        <v>88</v>
      </c>
      <c r="G1433" s="133" t="s">
        <v>178</v>
      </c>
      <c r="H1433" s="134" t="s">
        <v>4124</v>
      </c>
      <c r="I1433" s="134" t="s">
        <v>1567</v>
      </c>
      <c r="J1433" s="132">
        <v>1</v>
      </c>
      <c r="K1433" s="132">
        <v>1</v>
      </c>
      <c r="L1433" s="132">
        <v>0</v>
      </c>
      <c r="M1433" s="132">
        <v>1</v>
      </c>
      <c r="N1433" s="138">
        <v>1</v>
      </c>
      <c r="O1433" s="138">
        <v>1</v>
      </c>
      <c r="P1433" s="138">
        <v>1</v>
      </c>
      <c r="Q1433" s="132">
        <v>1</v>
      </c>
      <c r="CX1433" s="126"/>
      <c r="CY1433" s="126"/>
      <c r="CZ1433" s="13"/>
      <c r="DA1433" s="13"/>
      <c r="DB1433" s="13"/>
      <c r="DC1433" s="13"/>
      <c r="DD1433" s="13"/>
    </row>
    <row r="1434" spans="1:108" ht="14.25" thickBot="1">
      <c r="A1434" s="127">
        <v>8591</v>
      </c>
      <c r="B1434" s="127" t="s">
        <v>3385</v>
      </c>
      <c r="C1434" s="127">
        <v>8591</v>
      </c>
      <c r="D1434" s="128" t="s">
        <v>4346</v>
      </c>
      <c r="E1434" s="128"/>
      <c r="F1434" s="129" t="s">
        <v>88</v>
      </c>
      <c r="G1434" s="133" t="s">
        <v>178</v>
      </c>
      <c r="H1434" s="134" t="s">
        <v>4125</v>
      </c>
      <c r="I1434" s="134" t="s">
        <v>1568</v>
      </c>
      <c r="J1434" s="132">
        <v>1</v>
      </c>
      <c r="K1434" s="132">
        <v>1</v>
      </c>
      <c r="L1434" s="132">
        <v>0</v>
      </c>
      <c r="M1434" s="132">
        <v>1</v>
      </c>
      <c r="N1434" s="138">
        <v>1</v>
      </c>
      <c r="O1434" s="138">
        <v>1</v>
      </c>
      <c r="P1434" s="138">
        <v>1</v>
      </c>
      <c r="Q1434" s="132">
        <v>1</v>
      </c>
      <c r="CX1434" s="126"/>
      <c r="CY1434" s="126"/>
      <c r="CZ1434" s="13"/>
      <c r="DA1434" s="13"/>
      <c r="DB1434" s="13"/>
      <c r="DC1434" s="13"/>
      <c r="DD1434" s="13"/>
    </row>
    <row r="1435" spans="1:108" ht="14.25" thickBot="1">
      <c r="A1435" s="127">
        <v>8599</v>
      </c>
      <c r="B1435" s="127" t="s">
        <v>2435</v>
      </c>
      <c r="C1435" s="127">
        <v>8599</v>
      </c>
      <c r="D1435" s="128" t="s">
        <v>4346</v>
      </c>
      <c r="E1435" s="128"/>
      <c r="F1435" s="129" t="s">
        <v>88</v>
      </c>
      <c r="G1435" s="133" t="s">
        <v>178</v>
      </c>
      <c r="H1435" s="134" t="s">
        <v>4125</v>
      </c>
      <c r="I1435" s="134" t="s">
        <v>1569</v>
      </c>
      <c r="J1435" s="132">
        <v>1</v>
      </c>
      <c r="K1435" s="132">
        <v>1</v>
      </c>
      <c r="L1435" s="132">
        <v>0</v>
      </c>
      <c r="M1435" s="132">
        <v>1</v>
      </c>
      <c r="N1435" s="138">
        <v>1</v>
      </c>
      <c r="O1435" s="138">
        <v>1</v>
      </c>
      <c r="P1435" s="138">
        <v>1</v>
      </c>
      <c r="Q1435" s="132">
        <v>1</v>
      </c>
      <c r="CX1435" s="126"/>
      <c r="CY1435" s="126"/>
      <c r="CZ1435" s="13"/>
      <c r="DA1435" s="13"/>
      <c r="DB1435" s="13"/>
      <c r="DC1435" s="13"/>
      <c r="DD1435" s="13"/>
    </row>
    <row r="1436" spans="1:108" ht="14.25" thickBot="1">
      <c r="A1436" s="127">
        <v>8601</v>
      </c>
      <c r="B1436" s="127" t="s">
        <v>4585</v>
      </c>
      <c r="C1436" s="127">
        <v>8601</v>
      </c>
      <c r="D1436" s="128" t="s">
        <v>4346</v>
      </c>
      <c r="E1436" s="128"/>
      <c r="F1436" s="129" t="s">
        <v>89</v>
      </c>
      <c r="G1436" s="133" t="s">
        <v>179</v>
      </c>
      <c r="H1436" s="134" t="s">
        <v>4126</v>
      </c>
      <c r="I1436" s="134" t="s">
        <v>1570</v>
      </c>
      <c r="J1436" s="132">
        <v>0</v>
      </c>
      <c r="K1436" s="132">
        <v>1</v>
      </c>
      <c r="L1436" s="132">
        <v>1</v>
      </c>
      <c r="M1436" s="132">
        <v>0</v>
      </c>
      <c r="N1436" s="138">
        <v>1</v>
      </c>
      <c r="O1436" s="138">
        <v>1</v>
      </c>
      <c r="P1436" s="138">
        <v>1</v>
      </c>
      <c r="Q1436" s="138">
        <v>0</v>
      </c>
      <c r="CX1436" s="126"/>
      <c r="CY1436" s="126"/>
      <c r="CZ1436" s="13"/>
      <c r="DA1436" s="13"/>
      <c r="DB1436" s="13"/>
      <c r="DC1436" s="13"/>
      <c r="DD1436" s="13"/>
    </row>
    <row r="1437" spans="1:108" ht="14.25" thickBot="1">
      <c r="A1437" s="127">
        <v>8611</v>
      </c>
      <c r="B1437" s="127" t="s">
        <v>1674</v>
      </c>
      <c r="C1437" s="127">
        <v>8611</v>
      </c>
      <c r="D1437" s="128" t="s">
        <v>4346</v>
      </c>
      <c r="E1437" s="128"/>
      <c r="F1437" s="129" t="s">
        <v>89</v>
      </c>
      <c r="G1437" s="133" t="s">
        <v>179</v>
      </c>
      <c r="H1437" s="134" t="s">
        <v>4127</v>
      </c>
      <c r="I1437" s="134" t="s">
        <v>1571</v>
      </c>
      <c r="J1437" s="132">
        <v>0</v>
      </c>
      <c r="K1437" s="132">
        <v>1</v>
      </c>
      <c r="L1437" s="132">
        <v>1</v>
      </c>
      <c r="M1437" s="132">
        <v>0</v>
      </c>
      <c r="N1437" s="138">
        <v>1</v>
      </c>
      <c r="O1437" s="138">
        <v>1</v>
      </c>
      <c r="P1437" s="138">
        <v>1</v>
      </c>
      <c r="Q1437" s="138">
        <v>0</v>
      </c>
      <c r="CX1437" s="126"/>
      <c r="CY1437" s="126"/>
      <c r="CZ1437" s="13"/>
      <c r="DA1437" s="13"/>
      <c r="DB1437" s="13"/>
      <c r="DC1437" s="13"/>
      <c r="DD1437" s="13"/>
    </row>
    <row r="1438" spans="1:108" ht="14.25" thickBot="1">
      <c r="A1438" s="127">
        <v>8621</v>
      </c>
      <c r="B1438" s="127" t="s">
        <v>3386</v>
      </c>
      <c r="C1438" s="127">
        <v>8621</v>
      </c>
      <c r="D1438" s="128" t="s">
        <v>4346</v>
      </c>
      <c r="E1438" s="128"/>
      <c r="F1438" s="129" t="s">
        <v>89</v>
      </c>
      <c r="G1438" s="133" t="s">
        <v>179</v>
      </c>
      <c r="H1438" s="134" t="s">
        <v>4128</v>
      </c>
      <c r="I1438" s="134" t="s">
        <v>1572</v>
      </c>
      <c r="J1438" s="132">
        <v>0</v>
      </c>
      <c r="K1438" s="132">
        <v>1</v>
      </c>
      <c r="L1438" s="132">
        <v>1</v>
      </c>
      <c r="M1438" s="132">
        <v>0</v>
      </c>
      <c r="N1438" s="138">
        <v>1</v>
      </c>
      <c r="O1438" s="138">
        <v>1</v>
      </c>
      <c r="P1438" s="138">
        <v>1</v>
      </c>
      <c r="Q1438" s="138">
        <v>0</v>
      </c>
      <c r="CX1438" s="126"/>
      <c r="CY1438" s="126"/>
      <c r="CZ1438" s="13"/>
      <c r="DA1438" s="13"/>
      <c r="DB1438" s="13"/>
      <c r="DC1438" s="13"/>
      <c r="DD1438" s="13"/>
    </row>
    <row r="1439" spans="1:108" ht="14.25" thickBot="1">
      <c r="A1439" s="127">
        <v>8629</v>
      </c>
      <c r="B1439" s="127" t="s">
        <v>2436</v>
      </c>
      <c r="C1439" s="127">
        <v>8629</v>
      </c>
      <c r="D1439" s="128" t="s">
        <v>4346</v>
      </c>
      <c r="E1439" s="128"/>
      <c r="F1439" s="129" t="s">
        <v>89</v>
      </c>
      <c r="G1439" s="133" t="s">
        <v>179</v>
      </c>
      <c r="H1439" s="134" t="s">
        <v>4128</v>
      </c>
      <c r="I1439" s="134" t="s">
        <v>1573</v>
      </c>
      <c r="J1439" s="132">
        <v>0</v>
      </c>
      <c r="K1439" s="132">
        <v>1</v>
      </c>
      <c r="L1439" s="132">
        <v>1</v>
      </c>
      <c r="M1439" s="132">
        <v>0</v>
      </c>
      <c r="N1439" s="138">
        <v>1</v>
      </c>
      <c r="O1439" s="138">
        <v>1</v>
      </c>
      <c r="P1439" s="138">
        <v>1</v>
      </c>
      <c r="Q1439" s="138">
        <v>0</v>
      </c>
      <c r="CX1439" s="126"/>
      <c r="CY1439" s="126"/>
      <c r="CZ1439" s="13"/>
      <c r="DA1439" s="13"/>
      <c r="DB1439" s="13"/>
      <c r="DC1439" s="13"/>
      <c r="DD1439" s="13"/>
    </row>
    <row r="1440" spans="1:108" ht="14.25" thickBot="1">
      <c r="A1440" s="127">
        <v>8701</v>
      </c>
      <c r="B1440" s="127" t="s">
        <v>4558</v>
      </c>
      <c r="C1440" s="127">
        <v>8701</v>
      </c>
      <c r="D1440" s="128" t="s">
        <v>4346</v>
      </c>
      <c r="E1440" s="128"/>
      <c r="F1440" s="129" t="s">
        <v>89</v>
      </c>
      <c r="G1440" s="133" t="s">
        <v>180</v>
      </c>
      <c r="H1440" s="134" t="s">
        <v>4129</v>
      </c>
      <c r="I1440" s="134" t="s">
        <v>1574</v>
      </c>
      <c r="J1440" s="132">
        <v>0</v>
      </c>
      <c r="K1440" s="132">
        <v>1</v>
      </c>
      <c r="L1440" s="132">
        <v>0</v>
      </c>
      <c r="M1440" s="132">
        <v>0</v>
      </c>
      <c r="N1440" s="138">
        <v>0</v>
      </c>
      <c r="O1440" s="138">
        <v>1</v>
      </c>
      <c r="P1440" s="138">
        <v>1</v>
      </c>
      <c r="Q1440" s="138">
        <v>1</v>
      </c>
      <c r="CX1440" s="126"/>
      <c r="CY1440" s="126"/>
      <c r="CZ1440" s="13"/>
      <c r="DA1440" s="13"/>
      <c r="DB1440" s="13"/>
      <c r="DC1440" s="13"/>
      <c r="DD1440" s="13"/>
    </row>
    <row r="1441" spans="1:108" ht="14.25" thickBot="1">
      <c r="A1441" s="127">
        <v>8711</v>
      </c>
      <c r="B1441" s="127" t="s">
        <v>3387</v>
      </c>
      <c r="C1441" s="127">
        <v>8711</v>
      </c>
      <c r="D1441" s="128" t="s">
        <v>4346</v>
      </c>
      <c r="E1441" s="128"/>
      <c r="F1441" s="129" t="s">
        <v>89</v>
      </c>
      <c r="G1441" s="133" t="s">
        <v>180</v>
      </c>
      <c r="H1441" s="134" t="s">
        <v>4130</v>
      </c>
      <c r="I1441" s="134" t="s">
        <v>1575</v>
      </c>
      <c r="J1441" s="132">
        <v>0</v>
      </c>
      <c r="K1441" s="132">
        <v>1</v>
      </c>
      <c r="L1441" s="132">
        <v>0</v>
      </c>
      <c r="M1441" s="132">
        <v>0</v>
      </c>
      <c r="N1441" s="138">
        <v>0</v>
      </c>
      <c r="O1441" s="138">
        <v>1</v>
      </c>
      <c r="P1441" s="138">
        <v>1</v>
      </c>
      <c r="Q1441" s="138">
        <v>1</v>
      </c>
      <c r="CX1441" s="126"/>
      <c r="CY1441" s="126"/>
      <c r="CZ1441" s="13"/>
      <c r="DA1441" s="13"/>
      <c r="DB1441" s="13"/>
      <c r="DC1441" s="13"/>
      <c r="DD1441" s="13"/>
    </row>
    <row r="1442" spans="1:108" ht="14.25" thickBot="1">
      <c r="A1442" s="127">
        <v>8712</v>
      </c>
      <c r="B1442" s="127" t="s">
        <v>2437</v>
      </c>
      <c r="C1442" s="127">
        <v>8712</v>
      </c>
      <c r="D1442" s="128" t="s">
        <v>4346</v>
      </c>
      <c r="E1442" s="128"/>
      <c r="F1442" s="129" t="s">
        <v>89</v>
      </c>
      <c r="G1442" s="133" t="s">
        <v>180</v>
      </c>
      <c r="H1442" s="134" t="s">
        <v>4130</v>
      </c>
      <c r="I1442" s="134" t="s">
        <v>1576</v>
      </c>
      <c r="J1442" s="132">
        <v>0</v>
      </c>
      <c r="K1442" s="132">
        <v>1</v>
      </c>
      <c r="L1442" s="132">
        <v>0</v>
      </c>
      <c r="M1442" s="132">
        <v>0</v>
      </c>
      <c r="N1442" s="138">
        <v>0</v>
      </c>
      <c r="O1442" s="138">
        <v>1</v>
      </c>
      <c r="P1442" s="138">
        <v>1</v>
      </c>
      <c r="Q1442" s="138">
        <v>1</v>
      </c>
      <c r="CX1442" s="126"/>
      <c r="CY1442" s="126"/>
      <c r="CZ1442" s="13"/>
      <c r="DA1442" s="13"/>
      <c r="DB1442" s="13"/>
      <c r="DC1442" s="13"/>
      <c r="DD1442" s="13"/>
    </row>
    <row r="1443" spans="1:108" ht="14.25" thickBot="1">
      <c r="A1443" s="127">
        <v>8713</v>
      </c>
      <c r="B1443" s="127" t="s">
        <v>2632</v>
      </c>
      <c r="C1443" s="127">
        <v>8713</v>
      </c>
      <c r="D1443" s="128" t="s">
        <v>4346</v>
      </c>
      <c r="E1443" s="128"/>
      <c r="F1443" s="129" t="s">
        <v>89</v>
      </c>
      <c r="G1443" s="133" t="s">
        <v>180</v>
      </c>
      <c r="H1443" s="134" t="s">
        <v>4130</v>
      </c>
      <c r="I1443" s="134" t="s">
        <v>1577</v>
      </c>
      <c r="J1443" s="132">
        <v>0</v>
      </c>
      <c r="K1443" s="132">
        <v>1</v>
      </c>
      <c r="L1443" s="132">
        <v>0</v>
      </c>
      <c r="M1443" s="132">
        <v>0</v>
      </c>
      <c r="N1443" s="138">
        <v>0</v>
      </c>
      <c r="O1443" s="138">
        <v>1</v>
      </c>
      <c r="P1443" s="138">
        <v>1</v>
      </c>
      <c r="Q1443" s="138">
        <v>1</v>
      </c>
      <c r="CX1443" s="126"/>
      <c r="CY1443" s="126"/>
      <c r="CZ1443" s="13"/>
      <c r="DA1443" s="13"/>
      <c r="DB1443" s="13"/>
      <c r="DC1443" s="13"/>
      <c r="DD1443" s="13"/>
    </row>
    <row r="1444" spans="1:108" ht="14.25" thickBot="1">
      <c r="A1444" s="127">
        <v>8714</v>
      </c>
      <c r="B1444" s="127" t="s">
        <v>2757</v>
      </c>
      <c r="C1444" s="127">
        <v>8714</v>
      </c>
      <c r="D1444" s="128" t="s">
        <v>4346</v>
      </c>
      <c r="E1444" s="128"/>
      <c r="F1444" s="129" t="s">
        <v>89</v>
      </c>
      <c r="G1444" s="133" t="s">
        <v>180</v>
      </c>
      <c r="H1444" s="134" t="s">
        <v>4130</v>
      </c>
      <c r="I1444" s="134" t="s">
        <v>1578</v>
      </c>
      <c r="J1444" s="132">
        <v>0</v>
      </c>
      <c r="K1444" s="132">
        <v>1</v>
      </c>
      <c r="L1444" s="132">
        <v>0</v>
      </c>
      <c r="M1444" s="132">
        <v>0</v>
      </c>
      <c r="N1444" s="138">
        <v>0</v>
      </c>
      <c r="O1444" s="138">
        <v>1</v>
      </c>
      <c r="P1444" s="138">
        <v>1</v>
      </c>
      <c r="Q1444" s="138">
        <v>1</v>
      </c>
      <c r="CX1444" s="126"/>
      <c r="CY1444" s="126"/>
      <c r="CZ1444" s="13"/>
      <c r="DA1444" s="13"/>
      <c r="DB1444" s="13"/>
      <c r="DC1444" s="13"/>
      <c r="DD1444" s="13"/>
    </row>
    <row r="1445" spans="1:108" ht="14.25" thickBot="1">
      <c r="A1445" s="127">
        <v>8721</v>
      </c>
      <c r="B1445" s="127" t="s">
        <v>1894</v>
      </c>
      <c r="C1445" s="127">
        <v>8721</v>
      </c>
      <c r="D1445" s="128" t="s">
        <v>4346</v>
      </c>
      <c r="E1445" s="128"/>
      <c r="F1445" s="129" t="s">
        <v>89</v>
      </c>
      <c r="G1445" s="133" t="s">
        <v>180</v>
      </c>
      <c r="H1445" s="134" t="s">
        <v>4131</v>
      </c>
      <c r="I1445" s="134" t="s">
        <v>1579</v>
      </c>
      <c r="J1445" s="132">
        <v>0</v>
      </c>
      <c r="K1445" s="132">
        <v>1</v>
      </c>
      <c r="L1445" s="132">
        <v>0</v>
      </c>
      <c r="M1445" s="132">
        <v>0</v>
      </c>
      <c r="N1445" s="138">
        <v>0</v>
      </c>
      <c r="O1445" s="138">
        <v>1</v>
      </c>
      <c r="P1445" s="138">
        <v>1</v>
      </c>
      <c r="Q1445" s="138">
        <v>1</v>
      </c>
      <c r="CX1445" s="126"/>
      <c r="CY1445" s="126"/>
      <c r="CZ1445" s="13"/>
      <c r="DA1445" s="13"/>
      <c r="DB1445" s="13"/>
      <c r="DC1445" s="13"/>
      <c r="DD1445" s="13"/>
    </row>
    <row r="1446" spans="1:108" ht="14.25" thickBot="1">
      <c r="A1446" s="127">
        <v>8800</v>
      </c>
      <c r="B1446" s="127" t="s">
        <v>4559</v>
      </c>
      <c r="C1446" s="127">
        <v>8800</v>
      </c>
      <c r="D1446" s="128" t="s">
        <v>4346</v>
      </c>
      <c r="E1446" s="128"/>
      <c r="F1446" s="129" t="s">
        <v>90</v>
      </c>
      <c r="G1446" s="133" t="s">
        <v>181</v>
      </c>
      <c r="H1446" s="134" t="s">
        <v>4132</v>
      </c>
      <c r="I1446" s="134" t="s">
        <v>1580</v>
      </c>
      <c r="J1446" s="132">
        <v>1</v>
      </c>
      <c r="K1446" s="132">
        <v>1</v>
      </c>
      <c r="L1446" s="132">
        <v>0</v>
      </c>
      <c r="M1446" s="132">
        <v>1</v>
      </c>
      <c r="N1446" s="138">
        <v>0</v>
      </c>
      <c r="O1446" s="138">
        <v>0</v>
      </c>
      <c r="P1446" s="138">
        <v>0</v>
      </c>
      <c r="Q1446" s="138">
        <v>1</v>
      </c>
      <c r="CX1446" s="126"/>
      <c r="CY1446" s="126"/>
      <c r="CZ1446" s="13"/>
      <c r="DA1446" s="13"/>
      <c r="DB1446" s="13"/>
      <c r="DC1446" s="13"/>
      <c r="DD1446" s="13"/>
    </row>
    <row r="1447" spans="1:108" ht="14.25" thickBot="1">
      <c r="A1447" s="127">
        <v>8809</v>
      </c>
      <c r="B1447" s="127" t="s">
        <v>4560</v>
      </c>
      <c r="C1447" s="127">
        <v>8809</v>
      </c>
      <c r="D1447" s="128" t="s">
        <v>4346</v>
      </c>
      <c r="E1447" s="128"/>
      <c r="F1447" s="129" t="s">
        <v>90</v>
      </c>
      <c r="G1447" s="133" t="s">
        <v>181</v>
      </c>
      <c r="H1447" s="134" t="s">
        <v>4132</v>
      </c>
      <c r="I1447" s="134" t="s">
        <v>1581</v>
      </c>
      <c r="J1447" s="132">
        <v>1</v>
      </c>
      <c r="K1447" s="132">
        <v>1</v>
      </c>
      <c r="L1447" s="132">
        <v>0</v>
      </c>
      <c r="M1447" s="132">
        <v>1</v>
      </c>
      <c r="N1447" s="138">
        <v>0</v>
      </c>
      <c r="O1447" s="138">
        <v>0</v>
      </c>
      <c r="P1447" s="138">
        <v>0</v>
      </c>
      <c r="Q1447" s="138">
        <v>1</v>
      </c>
      <c r="CX1447" s="126"/>
      <c r="CY1447" s="126"/>
      <c r="CZ1447" s="13"/>
      <c r="DA1447" s="13"/>
      <c r="DB1447" s="13"/>
      <c r="DC1447" s="13"/>
      <c r="DD1447" s="13"/>
    </row>
    <row r="1448" spans="1:108" ht="14.25" thickBot="1">
      <c r="A1448" s="127">
        <v>8811</v>
      </c>
      <c r="B1448" s="127" t="s">
        <v>3388</v>
      </c>
      <c r="C1448" s="127">
        <v>8811</v>
      </c>
      <c r="D1448" s="128" t="s">
        <v>4346</v>
      </c>
      <c r="E1448" s="128"/>
      <c r="F1448" s="129" t="s">
        <v>90</v>
      </c>
      <c r="G1448" s="133" t="s">
        <v>181</v>
      </c>
      <c r="H1448" s="134" t="s">
        <v>4133</v>
      </c>
      <c r="I1448" s="134" t="s">
        <v>1582</v>
      </c>
      <c r="J1448" s="132">
        <v>1</v>
      </c>
      <c r="K1448" s="132">
        <v>1</v>
      </c>
      <c r="L1448" s="132">
        <v>0</v>
      </c>
      <c r="M1448" s="132">
        <v>1</v>
      </c>
      <c r="N1448" s="138">
        <v>0</v>
      </c>
      <c r="O1448" s="138">
        <v>0</v>
      </c>
      <c r="P1448" s="138">
        <v>0</v>
      </c>
      <c r="Q1448" s="138">
        <v>1</v>
      </c>
      <c r="CX1448" s="126"/>
      <c r="CY1448" s="126"/>
      <c r="CZ1448" s="13"/>
      <c r="DA1448" s="13"/>
      <c r="DB1448" s="13"/>
      <c r="DC1448" s="13"/>
      <c r="DD1448" s="13"/>
    </row>
    <row r="1449" spans="1:108" ht="14.25" thickBot="1">
      <c r="A1449" s="127">
        <v>8812</v>
      </c>
      <c r="B1449" s="127" t="s">
        <v>2438</v>
      </c>
      <c r="C1449" s="127">
        <v>8812</v>
      </c>
      <c r="D1449" s="128" t="s">
        <v>4346</v>
      </c>
      <c r="E1449" s="128"/>
      <c r="F1449" s="129" t="s">
        <v>90</v>
      </c>
      <c r="G1449" s="130" t="s">
        <v>181</v>
      </c>
      <c r="H1449" s="131" t="s">
        <v>4133</v>
      </c>
      <c r="I1449" s="131" t="s">
        <v>1583</v>
      </c>
      <c r="J1449" s="132">
        <v>1</v>
      </c>
      <c r="K1449" s="132">
        <v>1</v>
      </c>
      <c r="L1449" s="132">
        <v>0</v>
      </c>
      <c r="M1449" s="132">
        <v>1</v>
      </c>
      <c r="N1449" s="138">
        <v>0</v>
      </c>
      <c r="O1449" s="138">
        <v>0</v>
      </c>
      <c r="P1449" s="138">
        <v>0</v>
      </c>
      <c r="Q1449" s="138">
        <v>1</v>
      </c>
      <c r="CX1449" s="126"/>
      <c r="CY1449" s="126"/>
      <c r="CZ1449" s="13"/>
      <c r="DA1449" s="13"/>
      <c r="DB1449" s="13"/>
      <c r="DC1449" s="13"/>
      <c r="DD1449" s="13"/>
    </row>
    <row r="1450" spans="1:108" ht="14.25" thickBot="1">
      <c r="A1450" s="127">
        <v>8813</v>
      </c>
      <c r="B1450" s="127" t="s">
        <v>2633</v>
      </c>
      <c r="C1450" s="127">
        <v>8813</v>
      </c>
      <c r="D1450" s="128" t="s">
        <v>4346</v>
      </c>
      <c r="E1450" s="128"/>
      <c r="F1450" s="129" t="s">
        <v>90</v>
      </c>
      <c r="G1450" s="133" t="s">
        <v>181</v>
      </c>
      <c r="H1450" s="134" t="s">
        <v>4133</v>
      </c>
      <c r="I1450" s="134" t="s">
        <v>1584</v>
      </c>
      <c r="J1450" s="132">
        <v>1</v>
      </c>
      <c r="K1450" s="132">
        <v>1</v>
      </c>
      <c r="L1450" s="132">
        <v>0</v>
      </c>
      <c r="M1450" s="132">
        <v>1</v>
      </c>
      <c r="N1450" s="138">
        <v>0</v>
      </c>
      <c r="O1450" s="138">
        <v>0</v>
      </c>
      <c r="P1450" s="138">
        <v>0</v>
      </c>
      <c r="Q1450" s="138">
        <v>1</v>
      </c>
      <c r="CX1450" s="126"/>
      <c r="CY1450" s="126"/>
      <c r="CZ1450" s="13"/>
      <c r="DA1450" s="13"/>
      <c r="DB1450" s="13"/>
      <c r="DC1450" s="13"/>
      <c r="DD1450" s="13"/>
    </row>
    <row r="1451" spans="1:108" ht="14.25" thickBot="1">
      <c r="A1451" s="127">
        <v>8814</v>
      </c>
      <c r="B1451" s="127" t="s">
        <v>2758</v>
      </c>
      <c r="C1451" s="127">
        <v>8814</v>
      </c>
      <c r="D1451" s="128" t="s">
        <v>4346</v>
      </c>
      <c r="E1451" s="128"/>
      <c r="F1451" s="129" t="s">
        <v>90</v>
      </c>
      <c r="G1451" s="133" t="s">
        <v>181</v>
      </c>
      <c r="H1451" s="134" t="s">
        <v>4133</v>
      </c>
      <c r="I1451" s="134" t="s">
        <v>1585</v>
      </c>
      <c r="J1451" s="132">
        <v>1</v>
      </c>
      <c r="K1451" s="132">
        <v>1</v>
      </c>
      <c r="L1451" s="132">
        <v>0</v>
      </c>
      <c r="M1451" s="132">
        <v>1</v>
      </c>
      <c r="N1451" s="138">
        <v>0</v>
      </c>
      <c r="O1451" s="138">
        <v>0</v>
      </c>
      <c r="P1451" s="138">
        <v>0</v>
      </c>
      <c r="Q1451" s="138">
        <v>1</v>
      </c>
      <c r="CX1451" s="126"/>
      <c r="CY1451" s="126"/>
      <c r="CZ1451" s="13"/>
      <c r="DA1451" s="13"/>
      <c r="DB1451" s="13"/>
      <c r="DC1451" s="13"/>
      <c r="DD1451" s="13"/>
    </row>
    <row r="1452" spans="1:108" ht="14.25" thickBot="1">
      <c r="A1452" s="127">
        <v>8815</v>
      </c>
      <c r="B1452" s="127" t="s">
        <v>2839</v>
      </c>
      <c r="C1452" s="127">
        <v>8815</v>
      </c>
      <c r="D1452" s="128" t="s">
        <v>4346</v>
      </c>
      <c r="E1452" s="128"/>
      <c r="F1452" s="129" t="s">
        <v>90</v>
      </c>
      <c r="G1452" s="133" t="s">
        <v>181</v>
      </c>
      <c r="H1452" s="134" t="s">
        <v>4133</v>
      </c>
      <c r="I1452" s="134" t="s">
        <v>1586</v>
      </c>
      <c r="J1452" s="132">
        <v>1</v>
      </c>
      <c r="K1452" s="132">
        <v>1</v>
      </c>
      <c r="L1452" s="132">
        <v>0</v>
      </c>
      <c r="M1452" s="132">
        <v>1</v>
      </c>
      <c r="N1452" s="138">
        <v>0</v>
      </c>
      <c r="O1452" s="138">
        <v>0</v>
      </c>
      <c r="P1452" s="138">
        <v>0</v>
      </c>
      <c r="Q1452" s="138">
        <v>1</v>
      </c>
      <c r="CX1452" s="126"/>
      <c r="CY1452" s="126"/>
      <c r="CZ1452" s="13"/>
      <c r="DA1452" s="13"/>
      <c r="DB1452" s="13"/>
      <c r="DC1452" s="13"/>
      <c r="DD1452" s="13"/>
    </row>
    <row r="1453" spans="1:108" ht="14.25" thickBot="1">
      <c r="A1453" s="127">
        <v>8816</v>
      </c>
      <c r="B1453" s="127" t="s">
        <v>2891</v>
      </c>
      <c r="C1453" s="127">
        <v>8816</v>
      </c>
      <c r="D1453" s="128" t="s">
        <v>4346</v>
      </c>
      <c r="E1453" s="128"/>
      <c r="F1453" s="129" t="s">
        <v>90</v>
      </c>
      <c r="G1453" s="133" t="s">
        <v>181</v>
      </c>
      <c r="H1453" s="134" t="s">
        <v>4133</v>
      </c>
      <c r="I1453" s="134" t="s">
        <v>1587</v>
      </c>
      <c r="J1453" s="132">
        <v>1</v>
      </c>
      <c r="K1453" s="132">
        <v>1</v>
      </c>
      <c r="L1453" s="132">
        <v>0</v>
      </c>
      <c r="M1453" s="132">
        <v>1</v>
      </c>
      <c r="N1453" s="138">
        <v>0</v>
      </c>
      <c r="O1453" s="138">
        <v>0</v>
      </c>
      <c r="P1453" s="138">
        <v>0</v>
      </c>
      <c r="Q1453" s="138">
        <v>1</v>
      </c>
      <c r="CX1453" s="126"/>
      <c r="CY1453" s="126"/>
      <c r="CZ1453" s="13"/>
      <c r="DA1453" s="13"/>
      <c r="DB1453" s="13"/>
      <c r="DC1453" s="13"/>
      <c r="DD1453" s="13"/>
    </row>
    <row r="1454" spans="1:108" ht="14.25" thickBot="1">
      <c r="A1454" s="127">
        <v>8817</v>
      </c>
      <c r="B1454" s="127" t="s">
        <v>2929</v>
      </c>
      <c r="C1454" s="127">
        <v>8817</v>
      </c>
      <c r="D1454" s="128" t="s">
        <v>4346</v>
      </c>
      <c r="E1454" s="128"/>
      <c r="F1454" s="129" t="s">
        <v>90</v>
      </c>
      <c r="G1454" s="133" t="s">
        <v>181</v>
      </c>
      <c r="H1454" s="134" t="s">
        <v>4133</v>
      </c>
      <c r="I1454" s="134" t="s">
        <v>1588</v>
      </c>
      <c r="J1454" s="132">
        <v>1</v>
      </c>
      <c r="K1454" s="132">
        <v>1</v>
      </c>
      <c r="L1454" s="132">
        <v>0</v>
      </c>
      <c r="M1454" s="132">
        <v>1</v>
      </c>
      <c r="N1454" s="138">
        <v>0</v>
      </c>
      <c r="O1454" s="138">
        <v>0</v>
      </c>
      <c r="P1454" s="138">
        <v>0</v>
      </c>
      <c r="Q1454" s="138">
        <v>1</v>
      </c>
      <c r="CX1454" s="126"/>
      <c r="CY1454" s="126"/>
      <c r="CZ1454" s="13"/>
      <c r="DA1454" s="13"/>
      <c r="DB1454" s="13"/>
      <c r="DC1454" s="13"/>
      <c r="DD1454" s="13"/>
    </row>
    <row r="1455" spans="1:108" ht="14.25" thickBot="1">
      <c r="A1455" s="127">
        <v>8821</v>
      </c>
      <c r="B1455" s="127" t="s">
        <v>3389</v>
      </c>
      <c r="C1455" s="127">
        <v>8821</v>
      </c>
      <c r="D1455" s="128" t="s">
        <v>4346</v>
      </c>
      <c r="E1455" s="128"/>
      <c r="F1455" s="129" t="s">
        <v>90</v>
      </c>
      <c r="G1455" s="133" t="s">
        <v>181</v>
      </c>
      <c r="H1455" s="134" t="s">
        <v>4134</v>
      </c>
      <c r="I1455" s="134" t="s">
        <v>1589</v>
      </c>
      <c r="J1455" s="132">
        <v>1</v>
      </c>
      <c r="K1455" s="132">
        <v>1</v>
      </c>
      <c r="L1455" s="132">
        <v>0</v>
      </c>
      <c r="M1455" s="132">
        <v>1</v>
      </c>
      <c r="N1455" s="138">
        <v>0</v>
      </c>
      <c r="O1455" s="138">
        <v>0</v>
      </c>
      <c r="P1455" s="138">
        <v>0</v>
      </c>
      <c r="Q1455" s="138">
        <v>1</v>
      </c>
      <c r="CX1455" s="126"/>
      <c r="CY1455" s="126"/>
      <c r="CZ1455" s="13"/>
      <c r="DA1455" s="13"/>
      <c r="DB1455" s="13"/>
      <c r="DC1455" s="13"/>
      <c r="DD1455" s="13"/>
    </row>
    <row r="1456" spans="1:108" ht="14.25" thickBot="1">
      <c r="A1456" s="127">
        <v>8822</v>
      </c>
      <c r="B1456" s="127" t="s">
        <v>2439</v>
      </c>
      <c r="C1456" s="127">
        <v>8822</v>
      </c>
      <c r="D1456" s="128" t="s">
        <v>4346</v>
      </c>
      <c r="E1456" s="128"/>
      <c r="F1456" s="129" t="s">
        <v>90</v>
      </c>
      <c r="G1456" s="133" t="s">
        <v>181</v>
      </c>
      <c r="H1456" s="134" t="s">
        <v>4134</v>
      </c>
      <c r="I1456" s="134" t="s">
        <v>1590</v>
      </c>
      <c r="J1456" s="132">
        <v>1</v>
      </c>
      <c r="K1456" s="132">
        <v>1</v>
      </c>
      <c r="L1456" s="132">
        <v>0</v>
      </c>
      <c r="M1456" s="132">
        <v>1</v>
      </c>
      <c r="N1456" s="138">
        <v>0</v>
      </c>
      <c r="O1456" s="138">
        <v>0</v>
      </c>
      <c r="P1456" s="138">
        <v>0</v>
      </c>
      <c r="Q1456" s="138">
        <v>1</v>
      </c>
      <c r="CX1456" s="126"/>
      <c r="CY1456" s="126"/>
      <c r="CZ1456" s="13"/>
      <c r="DA1456" s="13"/>
      <c r="DB1456" s="13"/>
      <c r="DC1456" s="13"/>
      <c r="DD1456" s="13"/>
    </row>
    <row r="1457" spans="1:108" ht="14.25" thickBot="1">
      <c r="A1457" s="127">
        <v>8823</v>
      </c>
      <c r="B1457" s="127" t="s">
        <v>2634</v>
      </c>
      <c r="C1457" s="127">
        <v>8823</v>
      </c>
      <c r="D1457" s="128" t="s">
        <v>4346</v>
      </c>
      <c r="E1457" s="128"/>
      <c r="F1457" s="129" t="s">
        <v>90</v>
      </c>
      <c r="G1457" s="133" t="s">
        <v>181</v>
      </c>
      <c r="H1457" s="134" t="s">
        <v>4134</v>
      </c>
      <c r="I1457" s="134" t="s">
        <v>1591</v>
      </c>
      <c r="J1457" s="132">
        <v>1</v>
      </c>
      <c r="K1457" s="132">
        <v>1</v>
      </c>
      <c r="L1457" s="132">
        <v>0</v>
      </c>
      <c r="M1457" s="132">
        <v>1</v>
      </c>
      <c r="N1457" s="138">
        <v>0</v>
      </c>
      <c r="O1457" s="138">
        <v>0</v>
      </c>
      <c r="P1457" s="138">
        <v>0</v>
      </c>
      <c r="Q1457" s="138">
        <v>1</v>
      </c>
      <c r="CX1457" s="126"/>
      <c r="CY1457" s="126"/>
      <c r="CZ1457" s="13"/>
      <c r="DA1457" s="13"/>
      <c r="DB1457" s="13"/>
      <c r="DC1457" s="13"/>
      <c r="DD1457" s="13"/>
    </row>
    <row r="1458" spans="1:108" ht="14.25" thickBot="1">
      <c r="A1458" s="127">
        <v>8824</v>
      </c>
      <c r="B1458" s="127" t="s">
        <v>2759</v>
      </c>
      <c r="C1458" s="127">
        <v>8824</v>
      </c>
      <c r="D1458" s="128" t="s">
        <v>4346</v>
      </c>
      <c r="E1458" s="128"/>
      <c r="F1458" s="129" t="s">
        <v>90</v>
      </c>
      <c r="G1458" s="133" t="s">
        <v>181</v>
      </c>
      <c r="H1458" s="134" t="s">
        <v>4134</v>
      </c>
      <c r="I1458" s="134" t="s">
        <v>1592</v>
      </c>
      <c r="J1458" s="132">
        <v>1</v>
      </c>
      <c r="K1458" s="132">
        <v>1</v>
      </c>
      <c r="L1458" s="132">
        <v>0</v>
      </c>
      <c r="M1458" s="132">
        <v>1</v>
      </c>
      <c r="N1458" s="138">
        <v>0</v>
      </c>
      <c r="O1458" s="138">
        <v>0</v>
      </c>
      <c r="P1458" s="138">
        <v>0</v>
      </c>
      <c r="Q1458" s="138">
        <v>1</v>
      </c>
      <c r="CX1458" s="126"/>
      <c r="CY1458" s="126"/>
      <c r="CZ1458" s="13"/>
      <c r="DA1458" s="13"/>
      <c r="DB1458" s="13"/>
      <c r="DC1458" s="13"/>
      <c r="DD1458" s="13"/>
    </row>
    <row r="1459" spans="1:108" ht="14.25" thickBot="1">
      <c r="A1459" s="127">
        <v>8891</v>
      </c>
      <c r="B1459" s="127" t="s">
        <v>3390</v>
      </c>
      <c r="C1459" s="127">
        <v>8891</v>
      </c>
      <c r="D1459" s="128" t="s">
        <v>4346</v>
      </c>
      <c r="E1459" s="128"/>
      <c r="F1459" s="129" t="s">
        <v>90</v>
      </c>
      <c r="G1459" s="133" t="s">
        <v>181</v>
      </c>
      <c r="H1459" s="134" t="s">
        <v>4135</v>
      </c>
      <c r="I1459" s="134" t="s">
        <v>1593</v>
      </c>
      <c r="J1459" s="132">
        <v>1</v>
      </c>
      <c r="K1459" s="132">
        <v>1</v>
      </c>
      <c r="L1459" s="132">
        <v>0</v>
      </c>
      <c r="M1459" s="132">
        <v>1</v>
      </c>
      <c r="N1459" s="138">
        <v>0</v>
      </c>
      <c r="O1459" s="138">
        <v>0</v>
      </c>
      <c r="P1459" s="138">
        <v>0</v>
      </c>
      <c r="Q1459" s="138">
        <v>1</v>
      </c>
      <c r="CX1459" s="126"/>
      <c r="CY1459" s="126"/>
      <c r="CZ1459" s="13"/>
      <c r="DA1459" s="13"/>
      <c r="DB1459" s="13"/>
      <c r="DC1459" s="13"/>
      <c r="DD1459" s="13"/>
    </row>
    <row r="1460" spans="1:108" ht="14.25" thickBot="1">
      <c r="A1460" s="127">
        <v>8899</v>
      </c>
      <c r="B1460" s="127" t="s">
        <v>2440</v>
      </c>
      <c r="C1460" s="127">
        <v>8899</v>
      </c>
      <c r="D1460" s="128" t="s">
        <v>4346</v>
      </c>
      <c r="E1460" s="128"/>
      <c r="F1460" s="129" t="s">
        <v>90</v>
      </c>
      <c r="G1460" s="133" t="s">
        <v>181</v>
      </c>
      <c r="H1460" s="134" t="s">
        <v>4135</v>
      </c>
      <c r="I1460" s="134" t="s">
        <v>1594</v>
      </c>
      <c r="J1460" s="132">
        <v>1</v>
      </c>
      <c r="K1460" s="132">
        <v>1</v>
      </c>
      <c r="L1460" s="132">
        <v>0</v>
      </c>
      <c r="M1460" s="132">
        <v>1</v>
      </c>
      <c r="N1460" s="138">
        <v>0</v>
      </c>
      <c r="O1460" s="138">
        <v>0</v>
      </c>
      <c r="P1460" s="138">
        <v>0</v>
      </c>
      <c r="Q1460" s="138">
        <v>1</v>
      </c>
      <c r="CX1460" s="126"/>
      <c r="CY1460" s="126"/>
      <c r="CZ1460" s="13"/>
      <c r="DA1460" s="13"/>
      <c r="DB1460" s="13"/>
      <c r="DC1460" s="13"/>
      <c r="DD1460" s="13"/>
    </row>
    <row r="1461" spans="1:108" ht="14.25" thickBot="1">
      <c r="A1461" s="127">
        <v>8901</v>
      </c>
      <c r="B1461" s="127" t="s">
        <v>4561</v>
      </c>
      <c r="C1461" s="127">
        <v>8901</v>
      </c>
      <c r="D1461" s="128" t="s">
        <v>4346</v>
      </c>
      <c r="E1461" s="128"/>
      <c r="F1461" s="129" t="s">
        <v>90</v>
      </c>
      <c r="G1461" s="133" t="s">
        <v>182</v>
      </c>
      <c r="H1461" s="134" t="s">
        <v>4136</v>
      </c>
      <c r="I1461" s="134" t="s">
        <v>1595</v>
      </c>
      <c r="J1461" s="132">
        <v>1</v>
      </c>
      <c r="K1461" s="132">
        <v>1</v>
      </c>
      <c r="L1461" s="132">
        <v>1</v>
      </c>
      <c r="M1461" s="132">
        <v>1</v>
      </c>
      <c r="N1461" s="132">
        <v>1</v>
      </c>
      <c r="O1461" s="132">
        <v>1</v>
      </c>
      <c r="P1461" s="132">
        <v>1</v>
      </c>
      <c r="Q1461" s="138">
        <v>1</v>
      </c>
      <c r="CX1461" s="126"/>
      <c r="CY1461" s="126"/>
      <c r="CZ1461" s="13"/>
      <c r="DA1461" s="13"/>
      <c r="DB1461" s="13"/>
      <c r="DC1461" s="13"/>
      <c r="DD1461" s="13"/>
    </row>
    <row r="1462" spans="1:108" ht="14.25" thickBot="1">
      <c r="A1462" s="127">
        <v>8911</v>
      </c>
      <c r="B1462" s="127" t="s">
        <v>3391</v>
      </c>
      <c r="C1462" s="127">
        <v>8911</v>
      </c>
      <c r="D1462" s="128" t="s">
        <v>4346</v>
      </c>
      <c r="E1462" s="128"/>
      <c r="F1462" s="129" t="s">
        <v>90</v>
      </c>
      <c r="G1462" s="133" t="s">
        <v>182</v>
      </c>
      <c r="H1462" s="134" t="s">
        <v>4137</v>
      </c>
      <c r="I1462" s="134" t="s">
        <v>1596</v>
      </c>
      <c r="J1462" s="132">
        <v>1</v>
      </c>
      <c r="K1462" s="132">
        <v>1</v>
      </c>
      <c r="L1462" s="132">
        <v>1</v>
      </c>
      <c r="M1462" s="132">
        <v>1</v>
      </c>
      <c r="N1462" s="132">
        <v>1</v>
      </c>
      <c r="O1462" s="132">
        <v>1</v>
      </c>
      <c r="P1462" s="132">
        <v>1</v>
      </c>
      <c r="Q1462" s="138">
        <v>1</v>
      </c>
      <c r="CX1462" s="126"/>
      <c r="CY1462" s="126"/>
      <c r="CZ1462" s="13"/>
      <c r="DA1462" s="13"/>
      <c r="DB1462" s="13"/>
      <c r="DC1462" s="13"/>
      <c r="DD1462" s="13"/>
    </row>
    <row r="1463" spans="1:108" ht="14.25" thickBot="1">
      <c r="A1463" s="127">
        <v>8919</v>
      </c>
      <c r="B1463" s="127" t="s">
        <v>2441</v>
      </c>
      <c r="C1463" s="127">
        <v>8919</v>
      </c>
      <c r="D1463" s="128" t="s">
        <v>4346</v>
      </c>
      <c r="E1463" s="128"/>
      <c r="F1463" s="129" t="s">
        <v>90</v>
      </c>
      <c r="G1463" s="133" t="s">
        <v>182</v>
      </c>
      <c r="H1463" s="134" t="s">
        <v>4137</v>
      </c>
      <c r="I1463" s="134" t="s">
        <v>1597</v>
      </c>
      <c r="J1463" s="132">
        <v>1</v>
      </c>
      <c r="K1463" s="132">
        <v>1</v>
      </c>
      <c r="L1463" s="132">
        <v>1</v>
      </c>
      <c r="M1463" s="132">
        <v>1</v>
      </c>
      <c r="N1463" s="132">
        <v>1</v>
      </c>
      <c r="O1463" s="132">
        <v>1</v>
      </c>
      <c r="P1463" s="132">
        <v>1</v>
      </c>
      <c r="Q1463" s="138">
        <v>1</v>
      </c>
      <c r="CX1463" s="126"/>
      <c r="CY1463" s="126"/>
      <c r="CZ1463" s="13"/>
      <c r="DA1463" s="13"/>
      <c r="DB1463" s="13"/>
      <c r="DC1463" s="13"/>
      <c r="DD1463" s="13"/>
    </row>
    <row r="1464" spans="1:108" ht="14.25" thickBot="1">
      <c r="A1464" s="127">
        <v>9000</v>
      </c>
      <c r="B1464" s="127" t="s">
        <v>4562</v>
      </c>
      <c r="C1464" s="127">
        <v>9000</v>
      </c>
      <c r="D1464" s="128" t="s">
        <v>3494</v>
      </c>
      <c r="E1464" s="128"/>
      <c r="F1464" s="129" t="s">
        <v>90</v>
      </c>
      <c r="G1464" s="133" t="s">
        <v>183</v>
      </c>
      <c r="H1464" s="134" t="s">
        <v>4138</v>
      </c>
      <c r="I1464" s="134" t="s">
        <v>1598</v>
      </c>
      <c r="J1464" s="132">
        <v>0</v>
      </c>
      <c r="K1464" s="132">
        <v>1</v>
      </c>
      <c r="L1464" s="132">
        <v>0</v>
      </c>
      <c r="M1464" s="132">
        <v>0</v>
      </c>
      <c r="N1464" s="132">
        <v>1</v>
      </c>
      <c r="O1464" s="132">
        <v>1</v>
      </c>
      <c r="P1464" s="132">
        <v>0</v>
      </c>
      <c r="Q1464" s="138">
        <v>1</v>
      </c>
      <c r="CX1464" s="126"/>
      <c r="CY1464" s="126"/>
      <c r="CZ1464" s="13"/>
      <c r="DA1464" s="13"/>
      <c r="DB1464" s="13"/>
      <c r="DC1464" s="13"/>
      <c r="DD1464" s="13"/>
    </row>
    <row r="1465" spans="1:108" ht="14.25" thickBot="1">
      <c r="A1465" s="127">
        <v>9009</v>
      </c>
      <c r="B1465" s="127" t="s">
        <v>4563</v>
      </c>
      <c r="C1465" s="127">
        <v>9009</v>
      </c>
      <c r="D1465" s="128" t="s">
        <v>3494</v>
      </c>
      <c r="E1465" s="128"/>
      <c r="F1465" s="129" t="s">
        <v>90</v>
      </c>
      <c r="G1465" s="133" t="s">
        <v>183</v>
      </c>
      <c r="H1465" s="134" t="s">
        <v>4138</v>
      </c>
      <c r="I1465" s="134" t="s">
        <v>1599</v>
      </c>
      <c r="J1465" s="132">
        <v>0</v>
      </c>
      <c r="K1465" s="132">
        <v>1</v>
      </c>
      <c r="L1465" s="132">
        <v>0</v>
      </c>
      <c r="M1465" s="132">
        <v>0</v>
      </c>
      <c r="N1465" s="132">
        <v>1</v>
      </c>
      <c r="O1465" s="132">
        <v>1</v>
      </c>
      <c r="P1465" s="132">
        <v>0</v>
      </c>
      <c r="Q1465" s="138">
        <v>1</v>
      </c>
      <c r="CX1465" s="126"/>
      <c r="CY1465" s="126"/>
      <c r="CZ1465" s="13"/>
      <c r="DA1465" s="13"/>
      <c r="DB1465" s="13"/>
      <c r="DC1465" s="13"/>
      <c r="DD1465" s="13"/>
    </row>
    <row r="1466" spans="1:108" ht="14.25" thickBot="1">
      <c r="A1466" s="127">
        <v>9011</v>
      </c>
      <c r="B1466" s="127" t="s">
        <v>3392</v>
      </c>
      <c r="C1466" s="127">
        <v>9011</v>
      </c>
      <c r="D1466" s="128" t="s">
        <v>3494</v>
      </c>
      <c r="E1466" s="128"/>
      <c r="F1466" s="129" t="s">
        <v>90</v>
      </c>
      <c r="G1466" s="133" t="s">
        <v>183</v>
      </c>
      <c r="H1466" s="134" t="s">
        <v>4139</v>
      </c>
      <c r="I1466" s="134" t="s">
        <v>1600</v>
      </c>
      <c r="J1466" s="132">
        <v>0</v>
      </c>
      <c r="K1466" s="132">
        <v>1</v>
      </c>
      <c r="L1466" s="132">
        <v>0</v>
      </c>
      <c r="M1466" s="132">
        <v>0</v>
      </c>
      <c r="N1466" s="132">
        <v>1</v>
      </c>
      <c r="O1466" s="132">
        <v>1</v>
      </c>
      <c r="P1466" s="132">
        <v>0</v>
      </c>
      <c r="Q1466" s="138">
        <v>1</v>
      </c>
      <c r="CX1466" s="126"/>
      <c r="CY1466" s="126"/>
      <c r="CZ1466" s="13"/>
      <c r="DA1466" s="13"/>
      <c r="DB1466" s="13"/>
      <c r="DC1466" s="13"/>
      <c r="DD1466" s="13"/>
    </row>
    <row r="1467" spans="1:108" ht="14.25" thickBot="1">
      <c r="A1467" s="127">
        <v>9012</v>
      </c>
      <c r="B1467" s="127" t="s">
        <v>2442</v>
      </c>
      <c r="C1467" s="127">
        <v>9012</v>
      </c>
      <c r="D1467" s="128" t="s">
        <v>3494</v>
      </c>
      <c r="E1467" s="128"/>
      <c r="F1467" s="129" t="s">
        <v>90</v>
      </c>
      <c r="G1467" s="133" t="s">
        <v>183</v>
      </c>
      <c r="H1467" s="134" t="s">
        <v>4139</v>
      </c>
      <c r="I1467" s="134" t="s">
        <v>1601</v>
      </c>
      <c r="J1467" s="132">
        <v>0</v>
      </c>
      <c r="K1467" s="132">
        <v>1</v>
      </c>
      <c r="L1467" s="132">
        <v>0</v>
      </c>
      <c r="M1467" s="132">
        <v>0</v>
      </c>
      <c r="N1467" s="132">
        <v>1</v>
      </c>
      <c r="O1467" s="132">
        <v>1</v>
      </c>
      <c r="P1467" s="132">
        <v>0</v>
      </c>
      <c r="Q1467" s="138">
        <v>1</v>
      </c>
      <c r="CX1467" s="126"/>
      <c r="CY1467" s="126"/>
      <c r="CZ1467" s="13"/>
      <c r="DA1467" s="13"/>
      <c r="DB1467" s="13"/>
      <c r="DC1467" s="13"/>
      <c r="DD1467" s="13"/>
    </row>
    <row r="1468" spans="1:108" ht="14.25" thickBot="1">
      <c r="A1468" s="127">
        <v>9021</v>
      </c>
      <c r="B1468" s="127" t="s">
        <v>1896</v>
      </c>
      <c r="C1468" s="127">
        <v>9021</v>
      </c>
      <c r="D1468" s="128" t="s">
        <v>3494</v>
      </c>
      <c r="E1468" s="128"/>
      <c r="F1468" s="129" t="s">
        <v>90</v>
      </c>
      <c r="G1468" s="133" t="s">
        <v>183</v>
      </c>
      <c r="H1468" s="134" t="s">
        <v>4140</v>
      </c>
      <c r="I1468" s="134" t="s">
        <v>1602</v>
      </c>
      <c r="J1468" s="132">
        <v>0</v>
      </c>
      <c r="K1468" s="132">
        <v>1</v>
      </c>
      <c r="L1468" s="132">
        <v>0</v>
      </c>
      <c r="M1468" s="132">
        <v>0</v>
      </c>
      <c r="N1468" s="132">
        <v>1</v>
      </c>
      <c r="O1468" s="132">
        <v>1</v>
      </c>
      <c r="P1468" s="132">
        <v>0</v>
      </c>
      <c r="Q1468" s="138">
        <v>1</v>
      </c>
      <c r="CX1468" s="126"/>
      <c r="CY1468" s="126"/>
      <c r="CZ1468" s="13"/>
      <c r="DA1468" s="13"/>
      <c r="DB1468" s="13"/>
      <c r="DC1468" s="13"/>
      <c r="DD1468" s="13"/>
    </row>
    <row r="1469" spans="1:108" ht="14.25" thickBot="1">
      <c r="A1469" s="127">
        <v>9031</v>
      </c>
      <c r="B1469" s="127" t="s">
        <v>1953</v>
      </c>
      <c r="C1469" s="127">
        <v>9031</v>
      </c>
      <c r="D1469" s="128" t="s">
        <v>3494</v>
      </c>
      <c r="E1469" s="128"/>
      <c r="F1469" s="129" t="s">
        <v>90</v>
      </c>
      <c r="G1469" s="133" t="s">
        <v>183</v>
      </c>
      <c r="H1469" s="134" t="s">
        <v>4141</v>
      </c>
      <c r="I1469" s="134" t="s">
        <v>1603</v>
      </c>
      <c r="J1469" s="132">
        <v>0</v>
      </c>
      <c r="K1469" s="132">
        <v>1</v>
      </c>
      <c r="L1469" s="132">
        <v>0</v>
      </c>
      <c r="M1469" s="132">
        <v>0</v>
      </c>
      <c r="N1469" s="132">
        <v>1</v>
      </c>
      <c r="O1469" s="132">
        <v>1</v>
      </c>
      <c r="P1469" s="132">
        <v>0</v>
      </c>
      <c r="Q1469" s="138">
        <v>1</v>
      </c>
      <c r="CX1469" s="126"/>
      <c r="CY1469" s="126"/>
      <c r="CZ1469" s="13"/>
      <c r="DA1469" s="13"/>
      <c r="DB1469" s="13"/>
      <c r="DC1469" s="13"/>
      <c r="DD1469" s="13"/>
    </row>
    <row r="1470" spans="1:108" ht="14.25" thickBot="1">
      <c r="A1470" s="127">
        <v>9091</v>
      </c>
      <c r="B1470" s="127" t="s">
        <v>3393</v>
      </c>
      <c r="C1470" s="127">
        <v>9091</v>
      </c>
      <c r="D1470" s="128" t="s">
        <v>3494</v>
      </c>
      <c r="E1470" s="128"/>
      <c r="F1470" s="129" t="s">
        <v>90</v>
      </c>
      <c r="G1470" s="133" t="s">
        <v>183</v>
      </c>
      <c r="H1470" s="134" t="s">
        <v>4142</v>
      </c>
      <c r="I1470" s="134" t="s">
        <v>1604</v>
      </c>
      <c r="J1470" s="132">
        <v>0</v>
      </c>
      <c r="K1470" s="132">
        <v>1</v>
      </c>
      <c r="L1470" s="132">
        <v>0</v>
      </c>
      <c r="M1470" s="132">
        <v>0</v>
      </c>
      <c r="N1470" s="132">
        <v>1</v>
      </c>
      <c r="O1470" s="132">
        <v>1</v>
      </c>
      <c r="P1470" s="132">
        <v>0</v>
      </c>
      <c r="Q1470" s="138">
        <v>1</v>
      </c>
      <c r="CX1470" s="126"/>
      <c r="CY1470" s="126"/>
      <c r="CZ1470" s="13"/>
      <c r="DA1470" s="13"/>
      <c r="DB1470" s="13"/>
      <c r="DC1470" s="13"/>
      <c r="DD1470" s="13"/>
    </row>
    <row r="1471" spans="1:108" ht="14.25" thickBot="1">
      <c r="A1471" s="127">
        <v>9092</v>
      </c>
      <c r="B1471" s="127" t="s">
        <v>2443</v>
      </c>
      <c r="C1471" s="127">
        <v>9092</v>
      </c>
      <c r="D1471" s="128" t="s">
        <v>3494</v>
      </c>
      <c r="E1471" s="128"/>
      <c r="F1471" s="129" t="s">
        <v>90</v>
      </c>
      <c r="G1471" s="133" t="s">
        <v>183</v>
      </c>
      <c r="H1471" s="134" t="s">
        <v>4142</v>
      </c>
      <c r="I1471" s="134" t="s">
        <v>1605</v>
      </c>
      <c r="J1471" s="132">
        <v>0</v>
      </c>
      <c r="K1471" s="132">
        <v>1</v>
      </c>
      <c r="L1471" s="132">
        <v>0</v>
      </c>
      <c r="M1471" s="132">
        <v>0</v>
      </c>
      <c r="N1471" s="132">
        <v>1</v>
      </c>
      <c r="O1471" s="132">
        <v>1</v>
      </c>
      <c r="P1471" s="132">
        <v>0</v>
      </c>
      <c r="Q1471" s="138">
        <v>1</v>
      </c>
      <c r="CX1471" s="126"/>
      <c r="CY1471" s="126"/>
      <c r="CZ1471" s="13"/>
      <c r="DA1471" s="13"/>
      <c r="DB1471" s="13"/>
      <c r="DC1471" s="13"/>
      <c r="DD1471" s="13"/>
    </row>
    <row r="1472" spans="1:108" ht="14.25" thickBot="1">
      <c r="A1472" s="127">
        <v>9093</v>
      </c>
      <c r="B1472" s="127" t="s">
        <v>2635</v>
      </c>
      <c r="C1472" s="127">
        <v>9093</v>
      </c>
      <c r="D1472" s="128" t="s">
        <v>3494</v>
      </c>
      <c r="E1472" s="128"/>
      <c r="F1472" s="129" t="s">
        <v>90</v>
      </c>
      <c r="G1472" s="133" t="s">
        <v>183</v>
      </c>
      <c r="H1472" s="134" t="s">
        <v>4142</v>
      </c>
      <c r="I1472" s="134" t="s">
        <v>1606</v>
      </c>
      <c r="J1472" s="132">
        <v>0</v>
      </c>
      <c r="K1472" s="132">
        <v>1</v>
      </c>
      <c r="L1472" s="132">
        <v>0</v>
      </c>
      <c r="M1472" s="132">
        <v>0</v>
      </c>
      <c r="N1472" s="132">
        <v>1</v>
      </c>
      <c r="O1472" s="132">
        <v>1</v>
      </c>
      <c r="P1472" s="132">
        <v>0</v>
      </c>
      <c r="Q1472" s="138">
        <v>1</v>
      </c>
      <c r="CX1472" s="126"/>
      <c r="CY1472" s="126"/>
      <c r="CZ1472" s="13"/>
      <c r="DA1472" s="13"/>
      <c r="DB1472" s="13"/>
      <c r="DC1472" s="13"/>
      <c r="DD1472" s="13"/>
    </row>
    <row r="1473" spans="1:108" ht="14.25" thickBot="1">
      <c r="A1473" s="127">
        <v>9094</v>
      </c>
      <c r="B1473" s="127" t="s">
        <v>2760</v>
      </c>
      <c r="C1473" s="127">
        <v>9094</v>
      </c>
      <c r="D1473" s="128" t="s">
        <v>3494</v>
      </c>
      <c r="E1473" s="128"/>
      <c r="F1473" s="129" t="s">
        <v>90</v>
      </c>
      <c r="G1473" s="130" t="s">
        <v>183</v>
      </c>
      <c r="H1473" s="131" t="s">
        <v>4142</v>
      </c>
      <c r="I1473" s="131" t="s">
        <v>1607</v>
      </c>
      <c r="J1473" s="132">
        <v>0</v>
      </c>
      <c r="K1473" s="132">
        <v>1</v>
      </c>
      <c r="L1473" s="132">
        <v>0</v>
      </c>
      <c r="M1473" s="132">
        <v>0</v>
      </c>
      <c r="N1473" s="132">
        <v>1</v>
      </c>
      <c r="O1473" s="132">
        <v>1</v>
      </c>
      <c r="P1473" s="132">
        <v>0</v>
      </c>
      <c r="Q1473" s="138">
        <v>1</v>
      </c>
      <c r="CX1473" s="126"/>
      <c r="CY1473" s="126"/>
      <c r="CZ1473" s="13"/>
      <c r="DA1473" s="13"/>
      <c r="DB1473" s="13"/>
      <c r="DC1473" s="13"/>
      <c r="DD1473" s="13"/>
    </row>
    <row r="1474" spans="1:108" ht="14.25" thickBot="1">
      <c r="A1474" s="127">
        <v>9099</v>
      </c>
      <c r="B1474" s="127" t="s">
        <v>2840</v>
      </c>
      <c r="C1474" s="127">
        <v>9099</v>
      </c>
      <c r="D1474" s="128" t="s">
        <v>3494</v>
      </c>
      <c r="E1474" s="128"/>
      <c r="F1474" s="129" t="s">
        <v>90</v>
      </c>
      <c r="G1474" s="133" t="s">
        <v>183</v>
      </c>
      <c r="H1474" s="134" t="s">
        <v>4142</v>
      </c>
      <c r="I1474" s="134" t="s">
        <v>1608</v>
      </c>
      <c r="J1474" s="132">
        <v>0</v>
      </c>
      <c r="K1474" s="132">
        <v>1</v>
      </c>
      <c r="L1474" s="132">
        <v>0</v>
      </c>
      <c r="M1474" s="132">
        <v>0</v>
      </c>
      <c r="N1474" s="132">
        <v>1</v>
      </c>
      <c r="O1474" s="132">
        <v>1</v>
      </c>
      <c r="P1474" s="132">
        <v>0</v>
      </c>
      <c r="Q1474" s="138">
        <v>1</v>
      </c>
      <c r="CX1474" s="126"/>
      <c r="CY1474" s="126"/>
      <c r="CZ1474" s="13"/>
      <c r="DA1474" s="13"/>
      <c r="DB1474" s="13"/>
      <c r="DC1474" s="13"/>
      <c r="DD1474" s="13"/>
    </row>
    <row r="1475" spans="1:108" ht="14.25" thickBot="1">
      <c r="A1475" s="127">
        <v>9100</v>
      </c>
      <c r="B1475" s="127" t="s">
        <v>4564</v>
      </c>
      <c r="C1475" s="127">
        <v>9100</v>
      </c>
      <c r="D1475" s="128" t="s">
        <v>4346</v>
      </c>
      <c r="E1475" s="128"/>
      <c r="F1475" s="129" t="s">
        <v>90</v>
      </c>
      <c r="G1475" s="133" t="s">
        <v>184</v>
      </c>
      <c r="H1475" s="134" t="s">
        <v>4143</v>
      </c>
      <c r="I1475" s="134" t="s">
        <v>1609</v>
      </c>
      <c r="J1475" s="132">
        <v>1</v>
      </c>
      <c r="K1475" s="132">
        <v>1</v>
      </c>
      <c r="L1475" s="132">
        <v>1</v>
      </c>
      <c r="M1475" s="132">
        <v>1</v>
      </c>
      <c r="N1475" s="132">
        <v>1</v>
      </c>
      <c r="O1475" s="132">
        <v>1</v>
      </c>
      <c r="P1475" s="132">
        <v>1</v>
      </c>
      <c r="Q1475" s="138">
        <v>1</v>
      </c>
      <c r="CX1475" s="126"/>
      <c r="CY1475" s="126"/>
      <c r="CZ1475" s="13"/>
      <c r="DA1475" s="13"/>
      <c r="DB1475" s="13"/>
      <c r="DC1475" s="13"/>
      <c r="DD1475" s="13"/>
    </row>
    <row r="1476" spans="1:108" ht="14.25" thickBot="1">
      <c r="A1476" s="127">
        <v>9109</v>
      </c>
      <c r="B1476" s="127" t="s">
        <v>4565</v>
      </c>
      <c r="C1476" s="127">
        <v>9109</v>
      </c>
      <c r="D1476" s="128" t="s">
        <v>4346</v>
      </c>
      <c r="E1476" s="128"/>
      <c r="F1476" s="129" t="s">
        <v>90</v>
      </c>
      <c r="G1476" s="133" t="s">
        <v>184</v>
      </c>
      <c r="H1476" s="134" t="s">
        <v>4143</v>
      </c>
      <c r="I1476" s="134" t="s">
        <v>1610</v>
      </c>
      <c r="J1476" s="132">
        <v>1</v>
      </c>
      <c r="K1476" s="132">
        <v>1</v>
      </c>
      <c r="L1476" s="132">
        <v>1</v>
      </c>
      <c r="M1476" s="132">
        <v>1</v>
      </c>
      <c r="N1476" s="132">
        <v>1</v>
      </c>
      <c r="O1476" s="132">
        <v>1</v>
      </c>
      <c r="P1476" s="132">
        <v>1</v>
      </c>
      <c r="Q1476" s="138">
        <v>1</v>
      </c>
      <c r="CX1476" s="126"/>
      <c r="CY1476" s="126"/>
      <c r="CZ1476" s="13"/>
      <c r="DA1476" s="13"/>
      <c r="DB1476" s="13"/>
      <c r="DC1476" s="13"/>
      <c r="DD1476" s="13"/>
    </row>
    <row r="1477" spans="1:108" ht="14.25" thickBot="1">
      <c r="A1477" s="127">
        <v>9111</v>
      </c>
      <c r="B1477" s="127" t="s">
        <v>1818</v>
      </c>
      <c r="C1477" s="127">
        <v>9111</v>
      </c>
      <c r="D1477" s="128" t="s">
        <v>4346</v>
      </c>
      <c r="E1477" s="128"/>
      <c r="F1477" s="129" t="s">
        <v>90</v>
      </c>
      <c r="G1477" s="133" t="s">
        <v>184</v>
      </c>
      <c r="H1477" s="134" t="s">
        <v>4144</v>
      </c>
      <c r="I1477" s="134" t="s">
        <v>1611</v>
      </c>
      <c r="J1477" s="132">
        <v>1</v>
      </c>
      <c r="K1477" s="132">
        <v>1</v>
      </c>
      <c r="L1477" s="132">
        <v>1</v>
      </c>
      <c r="M1477" s="132">
        <v>1</v>
      </c>
      <c r="N1477" s="132">
        <v>1</v>
      </c>
      <c r="O1477" s="132">
        <v>1</v>
      </c>
      <c r="P1477" s="132">
        <v>1</v>
      </c>
      <c r="Q1477" s="138">
        <v>1</v>
      </c>
      <c r="CX1477" s="126"/>
      <c r="CY1477" s="126"/>
      <c r="CZ1477" s="13"/>
      <c r="DA1477" s="13"/>
      <c r="DB1477" s="13"/>
      <c r="DC1477" s="13"/>
      <c r="DD1477" s="13"/>
    </row>
    <row r="1478" spans="1:108" ht="14.25" thickBot="1">
      <c r="A1478" s="127">
        <v>9121</v>
      </c>
      <c r="B1478" s="127" t="s">
        <v>1897</v>
      </c>
      <c r="C1478" s="127">
        <v>9121</v>
      </c>
      <c r="D1478" s="128" t="s">
        <v>4346</v>
      </c>
      <c r="E1478" s="128"/>
      <c r="F1478" s="129" t="s">
        <v>90</v>
      </c>
      <c r="G1478" s="133" t="s">
        <v>184</v>
      </c>
      <c r="H1478" s="134" t="s">
        <v>4145</v>
      </c>
      <c r="I1478" s="134" t="s">
        <v>1612</v>
      </c>
      <c r="J1478" s="132">
        <v>1</v>
      </c>
      <c r="K1478" s="132">
        <v>1</v>
      </c>
      <c r="L1478" s="132">
        <v>1</v>
      </c>
      <c r="M1478" s="132">
        <v>1</v>
      </c>
      <c r="N1478" s="132">
        <v>1</v>
      </c>
      <c r="O1478" s="132">
        <v>1</v>
      </c>
      <c r="P1478" s="132">
        <v>1</v>
      </c>
      <c r="Q1478" s="138">
        <v>1</v>
      </c>
      <c r="CX1478" s="126"/>
      <c r="CY1478" s="126"/>
      <c r="CZ1478" s="13"/>
      <c r="DA1478" s="13"/>
      <c r="DB1478" s="13"/>
      <c r="DC1478" s="13"/>
      <c r="DD1478" s="13"/>
    </row>
    <row r="1479" spans="1:108" ht="14.25" thickBot="1">
      <c r="A1479" s="127">
        <v>9200</v>
      </c>
      <c r="B1479" s="127" t="s">
        <v>4566</v>
      </c>
      <c r="C1479" s="127">
        <v>9200</v>
      </c>
      <c r="D1479" s="128" t="s">
        <v>3494</v>
      </c>
      <c r="E1479" s="128"/>
      <c r="F1479" s="129" t="s">
        <v>90</v>
      </c>
      <c r="G1479" s="133" t="s">
        <v>185</v>
      </c>
      <c r="H1479" s="134" t="s">
        <v>4146</v>
      </c>
      <c r="I1479" s="134" t="s">
        <v>1613</v>
      </c>
      <c r="J1479" s="132">
        <v>1</v>
      </c>
      <c r="K1479" s="132">
        <v>1</v>
      </c>
      <c r="L1479" s="132">
        <v>1</v>
      </c>
      <c r="M1479" s="132">
        <v>1</v>
      </c>
      <c r="N1479" s="132">
        <v>1</v>
      </c>
      <c r="O1479" s="132">
        <v>1</v>
      </c>
      <c r="P1479" s="132">
        <v>1</v>
      </c>
      <c r="Q1479" s="138">
        <v>1</v>
      </c>
      <c r="CX1479" s="126"/>
      <c r="CY1479" s="126"/>
      <c r="CZ1479" s="13"/>
      <c r="DA1479" s="13"/>
      <c r="DB1479" s="13"/>
      <c r="DC1479" s="13"/>
      <c r="DD1479" s="13"/>
    </row>
    <row r="1480" spans="1:108" ht="14.25" thickBot="1">
      <c r="A1480" s="127">
        <v>9209</v>
      </c>
      <c r="B1480" s="127" t="s">
        <v>4567</v>
      </c>
      <c r="C1480" s="127">
        <v>9209</v>
      </c>
      <c r="D1480" s="128" t="s">
        <v>3494</v>
      </c>
      <c r="E1480" s="128"/>
      <c r="F1480" s="129" t="s">
        <v>90</v>
      </c>
      <c r="G1480" s="133" t="s">
        <v>185</v>
      </c>
      <c r="H1480" s="134" t="s">
        <v>4146</v>
      </c>
      <c r="I1480" s="134" t="s">
        <v>1614</v>
      </c>
      <c r="J1480" s="132">
        <v>1</v>
      </c>
      <c r="K1480" s="132">
        <v>1</v>
      </c>
      <c r="L1480" s="132">
        <v>1</v>
      </c>
      <c r="M1480" s="132">
        <v>1</v>
      </c>
      <c r="N1480" s="132">
        <v>1</v>
      </c>
      <c r="O1480" s="132">
        <v>1</v>
      </c>
      <c r="P1480" s="132">
        <v>1</v>
      </c>
      <c r="Q1480" s="138">
        <v>1</v>
      </c>
      <c r="CX1480" s="126"/>
      <c r="CY1480" s="126"/>
      <c r="CZ1480" s="13"/>
      <c r="DA1480" s="13"/>
      <c r="DB1480" s="13"/>
      <c r="DC1480" s="13"/>
      <c r="DD1480" s="13"/>
    </row>
    <row r="1481" spans="1:108" ht="14.25" thickBot="1">
      <c r="A1481" s="127">
        <v>9211</v>
      </c>
      <c r="B1481" s="127" t="s">
        <v>3394</v>
      </c>
      <c r="C1481" s="127">
        <v>9211</v>
      </c>
      <c r="D1481" s="128" t="s">
        <v>3494</v>
      </c>
      <c r="E1481" s="128"/>
      <c r="F1481" s="129" t="s">
        <v>90</v>
      </c>
      <c r="G1481" s="133" t="s">
        <v>185</v>
      </c>
      <c r="H1481" s="134" t="s">
        <v>4147</v>
      </c>
      <c r="I1481" s="134" t="s">
        <v>1615</v>
      </c>
      <c r="J1481" s="132">
        <v>1</v>
      </c>
      <c r="K1481" s="132">
        <v>1</v>
      </c>
      <c r="L1481" s="132">
        <v>1</v>
      </c>
      <c r="M1481" s="132">
        <v>1</v>
      </c>
      <c r="N1481" s="132">
        <v>1</v>
      </c>
      <c r="O1481" s="132">
        <v>1</v>
      </c>
      <c r="P1481" s="132">
        <v>1</v>
      </c>
      <c r="Q1481" s="138">
        <v>1</v>
      </c>
      <c r="CX1481" s="126"/>
      <c r="CY1481" s="126"/>
      <c r="CZ1481" s="13"/>
      <c r="DA1481" s="13"/>
      <c r="DB1481" s="13"/>
      <c r="DC1481" s="13"/>
      <c r="DD1481" s="13"/>
    </row>
    <row r="1482" spans="1:108" ht="14.25" thickBot="1">
      <c r="A1482" s="127">
        <v>9212</v>
      </c>
      <c r="B1482" s="127" t="s">
        <v>2444</v>
      </c>
      <c r="C1482" s="127">
        <v>9212</v>
      </c>
      <c r="D1482" s="128" t="s">
        <v>3494</v>
      </c>
      <c r="E1482" s="128"/>
      <c r="F1482" s="129" t="s">
        <v>90</v>
      </c>
      <c r="G1482" s="133" t="s">
        <v>185</v>
      </c>
      <c r="H1482" s="134" t="s">
        <v>4147</v>
      </c>
      <c r="I1482" s="134" t="s">
        <v>1616</v>
      </c>
      <c r="J1482" s="132">
        <v>1</v>
      </c>
      <c r="K1482" s="132">
        <v>1</v>
      </c>
      <c r="L1482" s="132">
        <v>1</v>
      </c>
      <c r="M1482" s="132">
        <v>1</v>
      </c>
      <c r="N1482" s="132">
        <v>1</v>
      </c>
      <c r="O1482" s="132">
        <v>1</v>
      </c>
      <c r="P1482" s="132">
        <v>1</v>
      </c>
      <c r="Q1482" s="138">
        <v>1</v>
      </c>
      <c r="CX1482" s="126"/>
      <c r="CY1482" s="126"/>
      <c r="CZ1482" s="13"/>
      <c r="DA1482" s="13"/>
      <c r="DB1482" s="13"/>
      <c r="DC1482" s="13"/>
      <c r="DD1482" s="13"/>
    </row>
    <row r="1483" spans="1:108" ht="14.25" thickBot="1">
      <c r="A1483" s="127">
        <v>9221</v>
      </c>
      <c r="B1483" s="127" t="s">
        <v>3395</v>
      </c>
      <c r="C1483" s="127">
        <v>9221</v>
      </c>
      <c r="D1483" s="128" t="s">
        <v>4346</v>
      </c>
      <c r="E1483" s="128"/>
      <c r="F1483" s="129" t="s">
        <v>90</v>
      </c>
      <c r="G1483" s="133" t="s">
        <v>185</v>
      </c>
      <c r="H1483" s="134" t="s">
        <v>4148</v>
      </c>
      <c r="I1483" s="134" t="s">
        <v>1617</v>
      </c>
      <c r="J1483" s="132">
        <v>1</v>
      </c>
      <c r="K1483" s="132">
        <v>1</v>
      </c>
      <c r="L1483" s="132">
        <v>1</v>
      </c>
      <c r="M1483" s="132">
        <v>1</v>
      </c>
      <c r="N1483" s="132">
        <v>1</v>
      </c>
      <c r="O1483" s="132">
        <v>1</v>
      </c>
      <c r="P1483" s="132">
        <v>1</v>
      </c>
      <c r="Q1483" s="138">
        <v>1</v>
      </c>
      <c r="CX1483" s="126"/>
      <c r="CY1483" s="126"/>
      <c r="CZ1483" s="13"/>
      <c r="DA1483" s="13"/>
      <c r="DB1483" s="13"/>
      <c r="DC1483" s="13"/>
      <c r="DD1483" s="13"/>
    </row>
    <row r="1484" spans="1:108" ht="14.25" thickBot="1">
      <c r="A1484" s="127">
        <v>9229</v>
      </c>
      <c r="B1484" s="127" t="s">
        <v>2445</v>
      </c>
      <c r="C1484" s="127">
        <v>9229</v>
      </c>
      <c r="D1484" s="128" t="s">
        <v>3494</v>
      </c>
      <c r="E1484" s="128"/>
      <c r="F1484" s="129" t="s">
        <v>90</v>
      </c>
      <c r="G1484" s="133" t="s">
        <v>185</v>
      </c>
      <c r="H1484" s="134" t="s">
        <v>4148</v>
      </c>
      <c r="I1484" s="134" t="s">
        <v>1618</v>
      </c>
      <c r="J1484" s="132">
        <v>1</v>
      </c>
      <c r="K1484" s="132">
        <v>1</v>
      </c>
      <c r="L1484" s="132">
        <v>1</v>
      </c>
      <c r="M1484" s="132">
        <v>1</v>
      </c>
      <c r="N1484" s="132">
        <v>1</v>
      </c>
      <c r="O1484" s="132">
        <v>1</v>
      </c>
      <c r="P1484" s="132">
        <v>1</v>
      </c>
      <c r="Q1484" s="138">
        <v>1</v>
      </c>
      <c r="CX1484" s="126"/>
      <c r="CY1484" s="126"/>
      <c r="CZ1484" s="13"/>
      <c r="DA1484" s="13"/>
      <c r="DB1484" s="13"/>
      <c r="DC1484" s="13"/>
      <c r="DD1484" s="13"/>
    </row>
    <row r="1485" spans="1:108" ht="14.25" thickBot="1">
      <c r="A1485" s="127">
        <v>9231</v>
      </c>
      <c r="B1485" s="127" t="s">
        <v>1954</v>
      </c>
      <c r="C1485" s="127">
        <v>9231</v>
      </c>
      <c r="D1485" s="128" t="s">
        <v>4630</v>
      </c>
      <c r="E1485" s="128"/>
      <c r="F1485" s="129" t="s">
        <v>90</v>
      </c>
      <c r="G1485" s="133" t="s">
        <v>185</v>
      </c>
      <c r="H1485" s="134" t="s">
        <v>4149</v>
      </c>
      <c r="I1485" s="134" t="s">
        <v>1619</v>
      </c>
      <c r="J1485" s="132">
        <v>1</v>
      </c>
      <c r="K1485" s="132">
        <v>1</v>
      </c>
      <c r="L1485" s="132">
        <v>1</v>
      </c>
      <c r="M1485" s="132">
        <v>1</v>
      </c>
      <c r="N1485" s="132">
        <v>1</v>
      </c>
      <c r="O1485" s="132">
        <v>1</v>
      </c>
      <c r="P1485" s="132">
        <v>1</v>
      </c>
      <c r="Q1485" s="138">
        <v>1</v>
      </c>
      <c r="CX1485" s="126"/>
      <c r="CY1485" s="126"/>
      <c r="CZ1485" s="13"/>
      <c r="DA1485" s="13"/>
      <c r="DB1485" s="13"/>
      <c r="DC1485" s="13"/>
      <c r="DD1485" s="13"/>
    </row>
    <row r="1486" spans="1:108" ht="14.25" thickBot="1">
      <c r="A1486" s="127">
        <v>9291</v>
      </c>
      <c r="B1486" s="127" t="s">
        <v>3396</v>
      </c>
      <c r="C1486" s="127">
        <v>9291</v>
      </c>
      <c r="D1486" s="128" t="s">
        <v>3494</v>
      </c>
      <c r="E1486" s="128"/>
      <c r="F1486" s="129" t="s">
        <v>90</v>
      </c>
      <c r="G1486" s="133" t="s">
        <v>185</v>
      </c>
      <c r="H1486" s="134" t="s">
        <v>4150</v>
      </c>
      <c r="I1486" s="134" t="s">
        <v>1620</v>
      </c>
      <c r="J1486" s="132">
        <v>1</v>
      </c>
      <c r="K1486" s="132">
        <v>1</v>
      </c>
      <c r="L1486" s="132">
        <v>1</v>
      </c>
      <c r="M1486" s="132">
        <v>1</v>
      </c>
      <c r="N1486" s="132">
        <v>1</v>
      </c>
      <c r="O1486" s="132">
        <v>1</v>
      </c>
      <c r="P1486" s="132">
        <v>1</v>
      </c>
      <c r="Q1486" s="138">
        <v>1</v>
      </c>
      <c r="CX1486" s="126"/>
      <c r="CY1486" s="126"/>
      <c r="CZ1486" s="13"/>
      <c r="DA1486" s="13"/>
      <c r="DB1486" s="13"/>
      <c r="DC1486" s="13"/>
      <c r="DD1486" s="13"/>
    </row>
    <row r="1487" spans="1:108" ht="14.25" thickBot="1">
      <c r="A1487" s="127">
        <v>9292</v>
      </c>
      <c r="B1487" s="127" t="s">
        <v>2446</v>
      </c>
      <c r="C1487" s="127">
        <v>9292</v>
      </c>
      <c r="D1487" s="128" t="s">
        <v>3494</v>
      </c>
      <c r="E1487" s="128"/>
      <c r="F1487" s="129" t="s">
        <v>90</v>
      </c>
      <c r="G1487" s="133" t="s">
        <v>185</v>
      </c>
      <c r="H1487" s="134" t="s">
        <v>4150</v>
      </c>
      <c r="I1487" s="134" t="s">
        <v>1621</v>
      </c>
      <c r="J1487" s="132">
        <v>1</v>
      </c>
      <c r="K1487" s="132">
        <v>1</v>
      </c>
      <c r="L1487" s="132">
        <v>1</v>
      </c>
      <c r="M1487" s="132">
        <v>1</v>
      </c>
      <c r="N1487" s="132">
        <v>1</v>
      </c>
      <c r="O1487" s="132">
        <v>1</v>
      </c>
      <c r="P1487" s="132">
        <v>1</v>
      </c>
      <c r="Q1487" s="138">
        <v>1</v>
      </c>
      <c r="CX1487" s="126"/>
      <c r="CY1487" s="126"/>
      <c r="CZ1487" s="13"/>
      <c r="DA1487" s="13"/>
      <c r="DB1487" s="13"/>
      <c r="DC1487" s="13"/>
      <c r="DD1487" s="13"/>
    </row>
    <row r="1488" spans="1:108" ht="14.25" thickBot="1">
      <c r="A1488" s="127">
        <v>9293</v>
      </c>
      <c r="B1488" s="127" t="s">
        <v>2636</v>
      </c>
      <c r="C1488" s="127">
        <v>9293</v>
      </c>
      <c r="D1488" s="128" t="s">
        <v>3494</v>
      </c>
      <c r="E1488" s="128"/>
      <c r="F1488" s="129" t="s">
        <v>90</v>
      </c>
      <c r="G1488" s="133" t="s">
        <v>185</v>
      </c>
      <c r="H1488" s="134" t="s">
        <v>4150</v>
      </c>
      <c r="I1488" s="134" t="s">
        <v>1622</v>
      </c>
      <c r="J1488" s="132">
        <v>1</v>
      </c>
      <c r="K1488" s="132">
        <v>1</v>
      </c>
      <c r="L1488" s="132">
        <v>1</v>
      </c>
      <c r="M1488" s="132">
        <v>1</v>
      </c>
      <c r="N1488" s="132">
        <v>1</v>
      </c>
      <c r="O1488" s="132">
        <v>1</v>
      </c>
      <c r="P1488" s="132">
        <v>1</v>
      </c>
      <c r="Q1488" s="138">
        <v>1</v>
      </c>
      <c r="CX1488" s="126"/>
      <c r="CY1488" s="126"/>
      <c r="CZ1488" s="13"/>
      <c r="DA1488" s="13"/>
      <c r="DB1488" s="13"/>
      <c r="DC1488" s="13"/>
      <c r="DD1488" s="13"/>
    </row>
    <row r="1489" spans="1:108" ht="14.25" thickBot="1">
      <c r="A1489" s="127">
        <v>9294</v>
      </c>
      <c r="B1489" s="127" t="s">
        <v>2761</v>
      </c>
      <c r="C1489" s="127">
        <v>9294</v>
      </c>
      <c r="D1489" s="128" t="s">
        <v>3494</v>
      </c>
      <c r="E1489" s="128"/>
      <c r="F1489" s="129" t="s">
        <v>90</v>
      </c>
      <c r="G1489" s="133" t="s">
        <v>185</v>
      </c>
      <c r="H1489" s="134" t="s">
        <v>4150</v>
      </c>
      <c r="I1489" s="134" t="s">
        <v>1623</v>
      </c>
      <c r="J1489" s="132">
        <v>1</v>
      </c>
      <c r="K1489" s="132">
        <v>1</v>
      </c>
      <c r="L1489" s="132">
        <v>1</v>
      </c>
      <c r="M1489" s="132">
        <v>1</v>
      </c>
      <c r="N1489" s="132">
        <v>1</v>
      </c>
      <c r="O1489" s="132">
        <v>1</v>
      </c>
      <c r="P1489" s="132">
        <v>1</v>
      </c>
      <c r="Q1489" s="138">
        <v>1</v>
      </c>
      <c r="CX1489" s="126"/>
      <c r="CY1489" s="126"/>
      <c r="CZ1489" s="13"/>
      <c r="DA1489" s="13"/>
      <c r="DB1489" s="13"/>
      <c r="DC1489" s="13"/>
      <c r="DD1489" s="13"/>
    </row>
    <row r="1490" spans="1:108" ht="14.25" thickBot="1">
      <c r="A1490" s="127">
        <v>9299</v>
      </c>
      <c r="B1490" s="127" t="s">
        <v>2841</v>
      </c>
      <c r="C1490" s="127">
        <v>9299</v>
      </c>
      <c r="D1490" s="128" t="s">
        <v>3494</v>
      </c>
      <c r="E1490" s="128"/>
      <c r="F1490" s="129" t="s">
        <v>90</v>
      </c>
      <c r="G1490" s="133" t="s">
        <v>185</v>
      </c>
      <c r="H1490" s="134" t="s">
        <v>4150</v>
      </c>
      <c r="I1490" s="134" t="s">
        <v>1624</v>
      </c>
      <c r="J1490" s="132">
        <v>1</v>
      </c>
      <c r="K1490" s="132">
        <v>1</v>
      </c>
      <c r="L1490" s="132">
        <v>1</v>
      </c>
      <c r="M1490" s="132">
        <v>1</v>
      </c>
      <c r="N1490" s="132">
        <v>1</v>
      </c>
      <c r="O1490" s="132">
        <v>1</v>
      </c>
      <c r="P1490" s="132">
        <v>1</v>
      </c>
      <c r="Q1490" s="138">
        <v>1</v>
      </c>
      <c r="CX1490" s="126"/>
      <c r="CY1490" s="126"/>
      <c r="CZ1490" s="13"/>
      <c r="DA1490" s="13"/>
      <c r="DB1490" s="13"/>
      <c r="DC1490" s="13"/>
      <c r="DD1490" s="13"/>
    </row>
    <row r="1491" spans="1:108" ht="14.25" thickBot="1">
      <c r="A1491" s="127">
        <v>9311</v>
      </c>
      <c r="B1491" s="127" t="s">
        <v>3397</v>
      </c>
      <c r="C1491" s="127">
        <v>9311</v>
      </c>
      <c r="D1491" s="128" t="s">
        <v>4346</v>
      </c>
      <c r="E1491" s="128"/>
      <c r="F1491" s="129" t="s">
        <v>90</v>
      </c>
      <c r="G1491" s="133" t="s">
        <v>186</v>
      </c>
      <c r="H1491" s="134" t="s">
        <v>4151</v>
      </c>
      <c r="I1491" s="134" t="s">
        <v>1625</v>
      </c>
      <c r="J1491" s="132">
        <v>1</v>
      </c>
      <c r="K1491" s="132">
        <v>1</v>
      </c>
      <c r="L1491" s="132">
        <v>0</v>
      </c>
      <c r="M1491" s="132">
        <v>1</v>
      </c>
      <c r="N1491" s="132">
        <v>1</v>
      </c>
      <c r="O1491" s="132">
        <v>1</v>
      </c>
      <c r="P1491" s="132">
        <v>1</v>
      </c>
      <c r="Q1491" s="138">
        <v>1</v>
      </c>
      <c r="CX1491" s="126"/>
      <c r="CY1491" s="126"/>
      <c r="CZ1491" s="13"/>
      <c r="DA1491" s="13"/>
      <c r="DB1491" s="13"/>
      <c r="DC1491" s="13"/>
      <c r="DD1491" s="13"/>
    </row>
    <row r="1492" spans="1:108" ht="14.25" thickBot="1">
      <c r="A1492" s="127">
        <v>9312</v>
      </c>
      <c r="B1492" s="127" t="s">
        <v>2447</v>
      </c>
      <c r="C1492" s="127">
        <v>9312</v>
      </c>
      <c r="D1492" s="128" t="s">
        <v>4346</v>
      </c>
      <c r="E1492" s="128"/>
      <c r="F1492" s="129" t="s">
        <v>90</v>
      </c>
      <c r="G1492" s="133" t="s">
        <v>186</v>
      </c>
      <c r="H1492" s="134" t="s">
        <v>4151</v>
      </c>
      <c r="I1492" s="134" t="s">
        <v>1626</v>
      </c>
      <c r="J1492" s="132">
        <v>1</v>
      </c>
      <c r="K1492" s="132">
        <v>1</v>
      </c>
      <c r="L1492" s="132">
        <v>0</v>
      </c>
      <c r="M1492" s="132">
        <v>1</v>
      </c>
      <c r="N1492" s="132">
        <v>1</v>
      </c>
      <c r="O1492" s="132">
        <v>1</v>
      </c>
      <c r="P1492" s="132">
        <v>1</v>
      </c>
      <c r="Q1492" s="138">
        <v>1</v>
      </c>
      <c r="CX1492" s="126"/>
      <c r="CY1492" s="126"/>
      <c r="CZ1492" s="13"/>
      <c r="DA1492" s="13"/>
      <c r="DB1492" s="13"/>
      <c r="DC1492" s="13"/>
      <c r="DD1492" s="13"/>
    </row>
    <row r="1493" spans="1:108" ht="14.25" thickBot="1">
      <c r="A1493" s="127">
        <v>9321</v>
      </c>
      <c r="B1493" s="127" t="s">
        <v>1820</v>
      </c>
      <c r="C1493" s="127">
        <v>9321</v>
      </c>
      <c r="D1493" s="128" t="s">
        <v>4346</v>
      </c>
      <c r="E1493" s="128"/>
      <c r="F1493" s="129" t="s">
        <v>90</v>
      </c>
      <c r="G1493" s="133" t="s">
        <v>186</v>
      </c>
      <c r="H1493" s="134" t="s">
        <v>4152</v>
      </c>
      <c r="I1493" s="134" t="s">
        <v>1627</v>
      </c>
      <c r="J1493" s="132">
        <v>1</v>
      </c>
      <c r="K1493" s="132">
        <v>1</v>
      </c>
      <c r="L1493" s="132">
        <v>0</v>
      </c>
      <c r="M1493" s="132">
        <v>1</v>
      </c>
      <c r="N1493" s="132">
        <v>1</v>
      </c>
      <c r="O1493" s="132">
        <v>1</v>
      </c>
      <c r="P1493" s="132">
        <v>1</v>
      </c>
      <c r="Q1493" s="138">
        <v>1</v>
      </c>
      <c r="CX1493" s="126"/>
      <c r="CY1493" s="126"/>
      <c r="CZ1493" s="13"/>
      <c r="DA1493" s="13"/>
      <c r="DB1493" s="13"/>
      <c r="DC1493" s="13"/>
      <c r="DD1493" s="13"/>
    </row>
    <row r="1494" spans="1:108" ht="14.25" thickBot="1">
      <c r="A1494" s="127">
        <v>9331</v>
      </c>
      <c r="B1494" s="127" t="s">
        <v>3398</v>
      </c>
      <c r="C1494" s="127">
        <v>9331</v>
      </c>
      <c r="D1494" s="128" t="s">
        <v>4346</v>
      </c>
      <c r="E1494" s="128"/>
      <c r="F1494" s="129" t="s">
        <v>90</v>
      </c>
      <c r="G1494" s="133" t="s">
        <v>186</v>
      </c>
      <c r="H1494" s="134" t="s">
        <v>4153</v>
      </c>
      <c r="I1494" s="134" t="s">
        <v>1628</v>
      </c>
      <c r="J1494" s="132">
        <v>1</v>
      </c>
      <c r="K1494" s="132">
        <v>1</v>
      </c>
      <c r="L1494" s="132">
        <v>0</v>
      </c>
      <c r="M1494" s="132">
        <v>1</v>
      </c>
      <c r="N1494" s="132">
        <v>1</v>
      </c>
      <c r="O1494" s="132">
        <v>1</v>
      </c>
      <c r="P1494" s="132">
        <v>1</v>
      </c>
      <c r="Q1494" s="138">
        <v>1</v>
      </c>
      <c r="CX1494" s="126"/>
      <c r="CY1494" s="126"/>
      <c r="CZ1494" s="13"/>
      <c r="DA1494" s="13"/>
      <c r="DB1494" s="13"/>
      <c r="DC1494" s="13"/>
      <c r="DD1494" s="13"/>
    </row>
    <row r="1495" spans="1:108" ht="14.25" thickBot="1">
      <c r="A1495" s="127">
        <v>9332</v>
      </c>
      <c r="B1495" s="127" t="s">
        <v>2448</v>
      </c>
      <c r="C1495" s="127">
        <v>9332</v>
      </c>
      <c r="D1495" s="128" t="s">
        <v>4346</v>
      </c>
      <c r="E1495" s="128"/>
      <c r="F1495" s="129" t="s">
        <v>90</v>
      </c>
      <c r="G1495" s="133" t="s">
        <v>186</v>
      </c>
      <c r="H1495" s="134" t="s">
        <v>4153</v>
      </c>
      <c r="I1495" s="134" t="s">
        <v>1629</v>
      </c>
      <c r="J1495" s="132">
        <v>1</v>
      </c>
      <c r="K1495" s="132">
        <v>1</v>
      </c>
      <c r="L1495" s="132">
        <v>0</v>
      </c>
      <c r="M1495" s="132">
        <v>1</v>
      </c>
      <c r="N1495" s="132">
        <v>1</v>
      </c>
      <c r="O1495" s="132">
        <v>1</v>
      </c>
      <c r="P1495" s="132">
        <v>1</v>
      </c>
      <c r="Q1495" s="138">
        <v>1</v>
      </c>
      <c r="CX1495" s="126"/>
      <c r="CY1495" s="126"/>
      <c r="CZ1495" s="13"/>
      <c r="DA1495" s="13"/>
      <c r="DB1495" s="13"/>
      <c r="DC1495" s="13"/>
      <c r="DD1495" s="13"/>
    </row>
    <row r="1496" spans="1:108" ht="14.25" thickBot="1">
      <c r="A1496" s="127">
        <v>9341</v>
      </c>
      <c r="B1496" s="127" t="s">
        <v>1955</v>
      </c>
      <c r="C1496" s="127">
        <v>9341</v>
      </c>
      <c r="D1496" s="128" t="s">
        <v>4346</v>
      </c>
      <c r="E1496" s="128"/>
      <c r="F1496" s="129" t="s">
        <v>90</v>
      </c>
      <c r="G1496" s="133" t="s">
        <v>186</v>
      </c>
      <c r="H1496" s="134" t="s">
        <v>4154</v>
      </c>
      <c r="I1496" s="134" t="s">
        <v>1630</v>
      </c>
      <c r="J1496" s="132">
        <v>1</v>
      </c>
      <c r="K1496" s="132">
        <v>1</v>
      </c>
      <c r="L1496" s="132">
        <v>0</v>
      </c>
      <c r="M1496" s="132">
        <v>1</v>
      </c>
      <c r="N1496" s="132">
        <v>1</v>
      </c>
      <c r="O1496" s="132">
        <v>1</v>
      </c>
      <c r="P1496" s="132">
        <v>1</v>
      </c>
      <c r="Q1496" s="138">
        <v>1</v>
      </c>
      <c r="CX1496" s="126"/>
      <c r="CY1496" s="126"/>
      <c r="CZ1496" s="13"/>
      <c r="DA1496" s="13"/>
      <c r="DB1496" s="13"/>
      <c r="DC1496" s="13"/>
      <c r="DD1496" s="13"/>
    </row>
    <row r="1497" spans="1:108" ht="14.25" thickBot="1">
      <c r="A1497" s="127">
        <v>9399</v>
      </c>
      <c r="B1497" s="127" t="s">
        <v>2010</v>
      </c>
      <c r="C1497" s="127">
        <v>9399</v>
      </c>
      <c r="D1497" s="128" t="s">
        <v>4346</v>
      </c>
      <c r="E1497" s="128"/>
      <c r="F1497" s="129" t="s">
        <v>90</v>
      </c>
      <c r="G1497" s="133" t="s">
        <v>186</v>
      </c>
      <c r="H1497" s="134" t="s">
        <v>4155</v>
      </c>
      <c r="I1497" s="134" t="s">
        <v>1631</v>
      </c>
      <c r="J1497" s="132">
        <v>1</v>
      </c>
      <c r="K1497" s="132">
        <v>1</v>
      </c>
      <c r="L1497" s="132">
        <v>0</v>
      </c>
      <c r="M1497" s="132">
        <v>1</v>
      </c>
      <c r="N1497" s="132">
        <v>1</v>
      </c>
      <c r="O1497" s="132">
        <v>1</v>
      </c>
      <c r="P1497" s="132">
        <v>1</v>
      </c>
      <c r="Q1497" s="138">
        <v>1</v>
      </c>
      <c r="CX1497" s="126"/>
      <c r="CY1497" s="126"/>
      <c r="CZ1497" s="13"/>
      <c r="DA1497" s="13"/>
      <c r="DB1497" s="13"/>
      <c r="DC1497" s="13"/>
      <c r="DD1497" s="13"/>
    </row>
    <row r="1498" spans="1:108" ht="14.25" thickBot="1">
      <c r="A1498" s="127">
        <v>9411</v>
      </c>
      <c r="B1498" s="127" t="s">
        <v>4394</v>
      </c>
      <c r="C1498" s="127">
        <v>9411</v>
      </c>
      <c r="D1498" s="128" t="s">
        <v>4346</v>
      </c>
      <c r="E1498" s="128"/>
      <c r="F1498" s="129" t="s">
        <v>90</v>
      </c>
      <c r="G1498" s="133" t="s">
        <v>187</v>
      </c>
      <c r="H1498" s="134" t="s">
        <v>4156</v>
      </c>
      <c r="I1498" s="134" t="s">
        <v>1632</v>
      </c>
      <c r="J1498" s="132">
        <v>1</v>
      </c>
      <c r="K1498" s="132">
        <v>1</v>
      </c>
      <c r="L1498" s="132">
        <v>1</v>
      </c>
      <c r="M1498" s="132">
        <v>1</v>
      </c>
      <c r="N1498" s="132">
        <v>1</v>
      </c>
      <c r="O1498" s="132">
        <v>1</v>
      </c>
      <c r="P1498" s="132">
        <v>1</v>
      </c>
      <c r="Q1498" s="138">
        <v>1</v>
      </c>
      <c r="CX1498" s="126"/>
      <c r="CY1498" s="126"/>
      <c r="CZ1498" s="13"/>
      <c r="DA1498" s="13"/>
      <c r="DB1498" s="13"/>
      <c r="DC1498" s="13"/>
      <c r="DD1498" s="13"/>
    </row>
    <row r="1499" spans="1:108" ht="14.25" thickBot="1">
      <c r="A1499" s="127">
        <v>9412</v>
      </c>
      <c r="B1499" s="127" t="s">
        <v>2449</v>
      </c>
      <c r="C1499" s="127">
        <v>9412</v>
      </c>
      <c r="D1499" s="128" t="s">
        <v>4346</v>
      </c>
      <c r="E1499" s="128"/>
      <c r="F1499" s="129" t="s">
        <v>90</v>
      </c>
      <c r="G1499" s="133" t="s">
        <v>187</v>
      </c>
      <c r="H1499" s="134" t="s">
        <v>4156</v>
      </c>
      <c r="I1499" s="134" t="s">
        <v>1633</v>
      </c>
      <c r="J1499" s="132">
        <v>1</v>
      </c>
      <c r="K1499" s="132">
        <v>1</v>
      </c>
      <c r="L1499" s="132">
        <v>1</v>
      </c>
      <c r="M1499" s="132">
        <v>1</v>
      </c>
      <c r="N1499" s="132">
        <v>1</v>
      </c>
      <c r="O1499" s="132">
        <v>1</v>
      </c>
      <c r="P1499" s="132">
        <v>1</v>
      </c>
      <c r="Q1499" s="138">
        <v>1</v>
      </c>
      <c r="CX1499" s="126"/>
      <c r="CY1499" s="126"/>
      <c r="CZ1499" s="13"/>
      <c r="DA1499" s="13"/>
      <c r="DB1499" s="13"/>
      <c r="DC1499" s="13"/>
      <c r="DD1499" s="13"/>
    </row>
    <row r="1500" spans="1:108" ht="14.25" thickBot="1">
      <c r="A1500" s="127">
        <v>9421</v>
      </c>
      <c r="B1500" s="127" t="s">
        <v>4395</v>
      </c>
      <c r="C1500" s="127">
        <v>9421</v>
      </c>
      <c r="D1500" s="128" t="s">
        <v>4346</v>
      </c>
      <c r="E1500" s="128"/>
      <c r="F1500" s="129" t="s">
        <v>90</v>
      </c>
      <c r="G1500" s="133" t="s">
        <v>187</v>
      </c>
      <c r="H1500" s="134" t="s">
        <v>4157</v>
      </c>
      <c r="I1500" s="134" t="s">
        <v>1634</v>
      </c>
      <c r="J1500" s="132">
        <v>1</v>
      </c>
      <c r="K1500" s="132">
        <v>1</v>
      </c>
      <c r="L1500" s="132">
        <v>1</v>
      </c>
      <c r="M1500" s="132">
        <v>1</v>
      </c>
      <c r="N1500" s="132">
        <v>1</v>
      </c>
      <c r="O1500" s="132">
        <v>1</v>
      </c>
      <c r="P1500" s="132">
        <v>1</v>
      </c>
      <c r="Q1500" s="138">
        <v>1</v>
      </c>
      <c r="CX1500" s="126"/>
      <c r="CY1500" s="126"/>
      <c r="CZ1500" s="13"/>
      <c r="DA1500" s="13"/>
      <c r="DB1500" s="13"/>
      <c r="DC1500" s="13"/>
      <c r="DD1500" s="13"/>
    </row>
    <row r="1501" spans="1:108" ht="14.25" thickBot="1">
      <c r="A1501" s="127">
        <v>9422</v>
      </c>
      <c r="B1501" s="127" t="s">
        <v>2450</v>
      </c>
      <c r="C1501" s="127">
        <v>9422</v>
      </c>
      <c r="D1501" s="128" t="s">
        <v>4346</v>
      </c>
      <c r="E1501" s="128"/>
      <c r="F1501" s="129" t="s">
        <v>90</v>
      </c>
      <c r="G1501" s="133" t="s">
        <v>187</v>
      </c>
      <c r="H1501" s="134" t="s">
        <v>4157</v>
      </c>
      <c r="I1501" s="134" t="s">
        <v>1635</v>
      </c>
      <c r="J1501" s="132">
        <v>1</v>
      </c>
      <c r="K1501" s="132">
        <v>1</v>
      </c>
      <c r="L1501" s="132">
        <v>1</v>
      </c>
      <c r="M1501" s="132">
        <v>1</v>
      </c>
      <c r="N1501" s="132">
        <v>1</v>
      </c>
      <c r="O1501" s="132">
        <v>1</v>
      </c>
      <c r="P1501" s="132">
        <v>1</v>
      </c>
      <c r="Q1501" s="138">
        <v>1</v>
      </c>
      <c r="CX1501" s="126"/>
      <c r="CY1501" s="126"/>
      <c r="CZ1501" s="13"/>
      <c r="DA1501" s="13"/>
      <c r="DB1501" s="13"/>
      <c r="DC1501" s="13"/>
      <c r="DD1501" s="13"/>
    </row>
    <row r="1502" spans="1:108" ht="14.25" thickBot="1">
      <c r="A1502" s="127">
        <v>9431</v>
      </c>
      <c r="B1502" s="127" t="s">
        <v>4396</v>
      </c>
      <c r="C1502" s="127">
        <v>9431</v>
      </c>
      <c r="D1502" s="128" t="s">
        <v>4346</v>
      </c>
      <c r="E1502" s="128"/>
      <c r="F1502" s="129" t="s">
        <v>90</v>
      </c>
      <c r="G1502" s="133" t="s">
        <v>187</v>
      </c>
      <c r="H1502" s="134" t="s">
        <v>4158</v>
      </c>
      <c r="I1502" s="134" t="s">
        <v>1636</v>
      </c>
      <c r="J1502" s="132">
        <v>1</v>
      </c>
      <c r="K1502" s="132">
        <v>1</v>
      </c>
      <c r="L1502" s="132">
        <v>1</v>
      </c>
      <c r="M1502" s="132">
        <v>1</v>
      </c>
      <c r="N1502" s="132">
        <v>1</v>
      </c>
      <c r="O1502" s="132">
        <v>1</v>
      </c>
      <c r="P1502" s="132">
        <v>1</v>
      </c>
      <c r="Q1502" s="138">
        <v>1</v>
      </c>
      <c r="CX1502" s="126"/>
      <c r="CY1502" s="126"/>
      <c r="CZ1502" s="13"/>
      <c r="DA1502" s="13"/>
      <c r="DB1502" s="13"/>
      <c r="DC1502" s="13"/>
      <c r="DD1502" s="13"/>
    </row>
    <row r="1503" spans="1:108" ht="14.25" thickBot="1">
      <c r="A1503" s="127">
        <v>9432</v>
      </c>
      <c r="B1503" s="127" t="s">
        <v>2451</v>
      </c>
      <c r="C1503" s="127">
        <v>9432</v>
      </c>
      <c r="D1503" s="128" t="s">
        <v>4346</v>
      </c>
      <c r="E1503" s="128"/>
      <c r="F1503" s="129" t="s">
        <v>90</v>
      </c>
      <c r="G1503" s="133" t="s">
        <v>187</v>
      </c>
      <c r="H1503" s="134" t="s">
        <v>4158</v>
      </c>
      <c r="I1503" s="134" t="s">
        <v>1637</v>
      </c>
      <c r="J1503" s="132">
        <v>1</v>
      </c>
      <c r="K1503" s="132">
        <v>1</v>
      </c>
      <c r="L1503" s="132">
        <v>1</v>
      </c>
      <c r="M1503" s="132">
        <v>1</v>
      </c>
      <c r="N1503" s="132">
        <v>1</v>
      </c>
      <c r="O1503" s="132">
        <v>1</v>
      </c>
      <c r="P1503" s="132">
        <v>1</v>
      </c>
      <c r="Q1503" s="138">
        <v>1</v>
      </c>
      <c r="CX1503" s="126"/>
      <c r="CY1503" s="126"/>
      <c r="CZ1503" s="13"/>
      <c r="DA1503" s="13"/>
      <c r="DB1503" s="13"/>
      <c r="DC1503" s="13"/>
      <c r="DD1503" s="13"/>
    </row>
    <row r="1504" spans="1:108" ht="14.25" thickBot="1">
      <c r="A1504" s="127">
        <v>9491</v>
      </c>
      <c r="B1504" s="127" t="s">
        <v>3399</v>
      </c>
      <c r="C1504" s="127">
        <v>9491</v>
      </c>
      <c r="D1504" s="128" t="s">
        <v>4346</v>
      </c>
      <c r="E1504" s="128"/>
      <c r="F1504" s="129" t="s">
        <v>90</v>
      </c>
      <c r="G1504" s="133" t="s">
        <v>187</v>
      </c>
      <c r="H1504" s="134" t="s">
        <v>4159</v>
      </c>
      <c r="I1504" s="134" t="s">
        <v>1638</v>
      </c>
      <c r="J1504" s="132">
        <v>1</v>
      </c>
      <c r="K1504" s="132">
        <v>1</v>
      </c>
      <c r="L1504" s="132">
        <v>1</v>
      </c>
      <c r="M1504" s="132">
        <v>1</v>
      </c>
      <c r="N1504" s="132">
        <v>1</v>
      </c>
      <c r="O1504" s="132">
        <v>1</v>
      </c>
      <c r="P1504" s="132">
        <v>1</v>
      </c>
      <c r="Q1504" s="138">
        <v>1</v>
      </c>
      <c r="CX1504" s="126"/>
      <c r="CY1504" s="126"/>
      <c r="CZ1504" s="13"/>
      <c r="DA1504" s="13"/>
      <c r="DB1504" s="13"/>
      <c r="DC1504" s="13"/>
      <c r="DD1504" s="13"/>
    </row>
    <row r="1505" spans="1:108" ht="14.25" thickBot="1">
      <c r="A1505" s="127">
        <v>9499</v>
      </c>
      <c r="B1505" s="127" t="s">
        <v>2452</v>
      </c>
      <c r="C1505" s="127">
        <v>9499</v>
      </c>
      <c r="D1505" s="128" t="s">
        <v>4346</v>
      </c>
      <c r="E1505" s="128"/>
      <c r="F1505" s="129" t="s">
        <v>90</v>
      </c>
      <c r="G1505" s="130" t="s">
        <v>187</v>
      </c>
      <c r="H1505" s="131" t="s">
        <v>4159</v>
      </c>
      <c r="I1505" s="131" t="s">
        <v>1639</v>
      </c>
      <c r="J1505" s="132">
        <v>1</v>
      </c>
      <c r="K1505" s="132">
        <v>1</v>
      </c>
      <c r="L1505" s="132">
        <v>1</v>
      </c>
      <c r="M1505" s="132">
        <v>1</v>
      </c>
      <c r="N1505" s="132">
        <v>1</v>
      </c>
      <c r="O1505" s="132">
        <v>1</v>
      </c>
      <c r="P1505" s="132">
        <v>1</v>
      </c>
      <c r="Q1505" s="138">
        <v>1</v>
      </c>
      <c r="CX1505" s="126"/>
      <c r="CY1505" s="126"/>
      <c r="CZ1505" s="13"/>
      <c r="DA1505" s="13"/>
      <c r="DB1505" s="13"/>
      <c r="DC1505" s="13"/>
      <c r="DD1505" s="13"/>
    </row>
    <row r="1506" spans="1:108" ht="14.25" thickBot="1">
      <c r="A1506" s="127">
        <v>9501</v>
      </c>
      <c r="B1506" s="127" t="s">
        <v>4568</v>
      </c>
      <c r="C1506" s="127">
        <v>9501</v>
      </c>
      <c r="D1506" s="128" t="s">
        <v>3494</v>
      </c>
      <c r="E1506" s="128"/>
      <c r="F1506" s="129" t="s">
        <v>90</v>
      </c>
      <c r="G1506" s="133" t="s">
        <v>188</v>
      </c>
      <c r="H1506" s="134" t="s">
        <v>4160</v>
      </c>
      <c r="I1506" s="134" t="s">
        <v>1640</v>
      </c>
      <c r="J1506" s="132">
        <v>1</v>
      </c>
      <c r="K1506" s="132">
        <v>1</v>
      </c>
      <c r="L1506" s="132">
        <v>0</v>
      </c>
      <c r="M1506" s="132">
        <v>1</v>
      </c>
      <c r="N1506" s="132">
        <v>1</v>
      </c>
      <c r="O1506" s="132">
        <v>1</v>
      </c>
      <c r="P1506" s="132">
        <v>1</v>
      </c>
      <c r="Q1506" s="138">
        <v>1</v>
      </c>
      <c r="CX1506" s="126"/>
      <c r="CY1506" s="126"/>
      <c r="CZ1506" s="13"/>
      <c r="DA1506" s="13"/>
      <c r="DB1506" s="13"/>
      <c r="DC1506" s="13"/>
      <c r="DD1506" s="13"/>
    </row>
    <row r="1507" spans="1:108" ht="14.25" thickBot="1">
      <c r="A1507" s="127">
        <v>9511</v>
      </c>
      <c r="B1507" s="127" t="s">
        <v>1822</v>
      </c>
      <c r="C1507" s="127">
        <v>9511</v>
      </c>
      <c r="D1507" s="128" t="s">
        <v>3494</v>
      </c>
      <c r="E1507" s="128"/>
      <c r="F1507" s="129" t="s">
        <v>90</v>
      </c>
      <c r="G1507" s="133" t="s">
        <v>188</v>
      </c>
      <c r="H1507" s="134" t="s">
        <v>4161</v>
      </c>
      <c r="I1507" s="134" t="s">
        <v>1641</v>
      </c>
      <c r="J1507" s="132">
        <v>1</v>
      </c>
      <c r="K1507" s="132">
        <v>1</v>
      </c>
      <c r="L1507" s="132">
        <v>0</v>
      </c>
      <c r="M1507" s="132">
        <v>1</v>
      </c>
      <c r="N1507" s="132">
        <v>1</v>
      </c>
      <c r="O1507" s="132">
        <v>1</v>
      </c>
      <c r="P1507" s="132">
        <v>1</v>
      </c>
      <c r="Q1507" s="138">
        <v>1</v>
      </c>
      <c r="CX1507" s="126"/>
      <c r="CY1507" s="126"/>
      <c r="CZ1507" s="13"/>
      <c r="DA1507" s="13"/>
      <c r="DB1507" s="13"/>
      <c r="DC1507" s="13"/>
      <c r="DD1507" s="13"/>
    </row>
    <row r="1508" spans="1:108" ht="14.25" thickBot="1">
      <c r="A1508" s="127">
        <v>9521</v>
      </c>
      <c r="B1508" s="127" t="s">
        <v>1901</v>
      </c>
      <c r="C1508" s="127">
        <v>9521</v>
      </c>
      <c r="D1508" s="128" t="s">
        <v>3494</v>
      </c>
      <c r="E1508" s="128"/>
      <c r="F1508" s="129" t="s">
        <v>90</v>
      </c>
      <c r="G1508" s="133" t="s">
        <v>188</v>
      </c>
      <c r="H1508" s="134" t="s">
        <v>4162</v>
      </c>
      <c r="I1508" s="134" t="s">
        <v>1642</v>
      </c>
      <c r="J1508" s="132">
        <v>1</v>
      </c>
      <c r="K1508" s="132">
        <v>1</v>
      </c>
      <c r="L1508" s="132">
        <v>0</v>
      </c>
      <c r="M1508" s="132">
        <v>1</v>
      </c>
      <c r="N1508" s="132">
        <v>1</v>
      </c>
      <c r="O1508" s="132">
        <v>1</v>
      </c>
      <c r="P1508" s="132">
        <v>1</v>
      </c>
      <c r="Q1508" s="138">
        <v>1</v>
      </c>
      <c r="CX1508" s="126"/>
      <c r="CY1508" s="126"/>
      <c r="CZ1508" s="13"/>
      <c r="DA1508" s="13"/>
      <c r="DB1508" s="13"/>
      <c r="DC1508" s="13"/>
      <c r="DD1508" s="13"/>
    </row>
    <row r="1509" spans="1:108" ht="14.25" thickBot="1">
      <c r="A1509" s="127">
        <v>9599</v>
      </c>
      <c r="B1509" s="127" t="s">
        <v>1957</v>
      </c>
      <c r="C1509" s="127">
        <v>9599</v>
      </c>
      <c r="D1509" s="128" t="s">
        <v>3494</v>
      </c>
      <c r="E1509" s="128"/>
      <c r="F1509" s="129" t="s">
        <v>90</v>
      </c>
      <c r="G1509" s="133" t="s">
        <v>188</v>
      </c>
      <c r="H1509" s="134" t="s">
        <v>4163</v>
      </c>
      <c r="I1509" s="134" t="s">
        <v>1643</v>
      </c>
      <c r="J1509" s="132">
        <v>1</v>
      </c>
      <c r="K1509" s="132">
        <v>1</v>
      </c>
      <c r="L1509" s="132">
        <v>0</v>
      </c>
      <c r="M1509" s="132">
        <v>1</v>
      </c>
      <c r="N1509" s="132">
        <v>1</v>
      </c>
      <c r="O1509" s="132">
        <v>1</v>
      </c>
      <c r="P1509" s="132">
        <v>1</v>
      </c>
      <c r="Q1509" s="138">
        <v>1</v>
      </c>
      <c r="CX1509" s="126"/>
      <c r="CY1509" s="126"/>
      <c r="CZ1509" s="13"/>
      <c r="DA1509" s="13"/>
      <c r="DB1509" s="13"/>
      <c r="DC1509" s="13"/>
      <c r="DD1509" s="13"/>
    </row>
    <row r="1510" spans="1:108" ht="14.25" thickBot="1">
      <c r="A1510" s="127">
        <v>9611</v>
      </c>
      <c r="B1510" s="127" t="s">
        <v>1747</v>
      </c>
      <c r="C1510" s="127">
        <v>9611</v>
      </c>
      <c r="D1510" s="128" t="s">
        <v>4346</v>
      </c>
      <c r="E1510" s="128"/>
      <c r="F1510" s="129" t="s">
        <v>90</v>
      </c>
      <c r="G1510" s="133" t="s">
        <v>189</v>
      </c>
      <c r="H1510" s="134" t="s">
        <v>4164</v>
      </c>
      <c r="I1510" s="134" t="s">
        <v>1644</v>
      </c>
      <c r="J1510" s="132"/>
      <c r="K1510" s="132"/>
      <c r="L1510" s="132"/>
      <c r="M1510" s="132"/>
      <c r="N1510" s="132"/>
      <c r="O1510" s="132"/>
      <c r="P1510" s="132"/>
      <c r="Q1510" s="138">
        <v>1</v>
      </c>
      <c r="CX1510" s="126"/>
      <c r="CY1510" s="126"/>
      <c r="CZ1510" s="13"/>
      <c r="DA1510" s="13"/>
      <c r="DB1510" s="13"/>
      <c r="DC1510" s="13"/>
      <c r="DD1510" s="13"/>
    </row>
    <row r="1511" spans="1:108" ht="14.25" thickBot="1">
      <c r="A1511" s="127">
        <v>9699</v>
      </c>
      <c r="B1511" s="127" t="s">
        <v>1823</v>
      </c>
      <c r="C1511" s="127">
        <v>9699</v>
      </c>
      <c r="D1511" s="128" t="s">
        <v>4346</v>
      </c>
      <c r="E1511" s="128"/>
      <c r="F1511" s="129" t="s">
        <v>90</v>
      </c>
      <c r="G1511" s="133" t="s">
        <v>189</v>
      </c>
      <c r="H1511" s="134" t="s">
        <v>4165</v>
      </c>
      <c r="I1511" s="134" t="s">
        <v>1645</v>
      </c>
      <c r="J1511" s="132"/>
      <c r="K1511" s="132"/>
      <c r="L1511" s="132"/>
      <c r="M1511" s="132"/>
      <c r="N1511" s="132"/>
      <c r="O1511" s="132"/>
      <c r="P1511" s="132"/>
      <c r="Q1511" s="138">
        <v>1</v>
      </c>
      <c r="CX1511" s="126"/>
      <c r="CY1511" s="126"/>
      <c r="CZ1511" s="13"/>
      <c r="DA1511" s="13"/>
      <c r="DB1511" s="13"/>
      <c r="DC1511" s="13"/>
      <c r="DD1511" s="13"/>
    </row>
    <row r="1512" spans="1:108" ht="14.25" thickBot="1">
      <c r="A1512" s="127">
        <v>9711</v>
      </c>
      <c r="B1512" s="127" t="s">
        <v>1748</v>
      </c>
      <c r="C1512" s="127">
        <v>9711</v>
      </c>
      <c r="D1512" s="128" t="s">
        <v>4346</v>
      </c>
      <c r="E1512" s="128"/>
      <c r="F1512" s="129" t="s">
        <v>91</v>
      </c>
      <c r="G1512" s="133" t="s">
        <v>190</v>
      </c>
      <c r="H1512" s="134" t="s">
        <v>4166</v>
      </c>
      <c r="I1512" s="134" t="s">
        <v>1646</v>
      </c>
      <c r="J1512" s="132"/>
      <c r="K1512" s="132"/>
      <c r="L1512" s="132"/>
      <c r="M1512" s="132"/>
      <c r="N1512" s="132"/>
      <c r="O1512" s="132"/>
      <c r="P1512" s="132"/>
      <c r="Q1512" s="138">
        <v>0</v>
      </c>
      <c r="CX1512" s="126"/>
      <c r="CY1512" s="126"/>
      <c r="CZ1512" s="13"/>
      <c r="DA1512" s="13"/>
      <c r="DB1512" s="13"/>
      <c r="DC1512" s="13"/>
      <c r="DD1512" s="13"/>
    </row>
    <row r="1513" spans="1:108" ht="14.25" thickBot="1">
      <c r="A1513" s="127">
        <v>9721</v>
      </c>
      <c r="B1513" s="127" t="s">
        <v>1824</v>
      </c>
      <c r="C1513" s="127">
        <v>9721</v>
      </c>
      <c r="D1513" s="128" t="s">
        <v>4346</v>
      </c>
      <c r="E1513" s="128"/>
      <c r="F1513" s="129" t="s">
        <v>91</v>
      </c>
      <c r="G1513" s="133" t="s">
        <v>190</v>
      </c>
      <c r="H1513" s="134" t="s">
        <v>4167</v>
      </c>
      <c r="I1513" s="134" t="s">
        <v>1647</v>
      </c>
      <c r="J1513" s="132"/>
      <c r="K1513" s="132"/>
      <c r="L1513" s="132"/>
      <c r="M1513" s="132"/>
      <c r="N1513" s="132"/>
      <c r="O1513" s="132"/>
      <c r="P1513" s="132"/>
      <c r="Q1513" s="138">
        <v>0</v>
      </c>
      <c r="CX1513" s="126"/>
      <c r="CY1513" s="126"/>
      <c r="CZ1513" s="13"/>
      <c r="DA1513" s="13"/>
      <c r="DB1513" s="13"/>
      <c r="DC1513" s="13"/>
      <c r="DD1513" s="13"/>
    </row>
    <row r="1514" spans="1:108" ht="14.25" thickBot="1">
      <c r="A1514" s="127">
        <v>9731</v>
      </c>
      <c r="B1514" s="127" t="s">
        <v>1902</v>
      </c>
      <c r="C1514" s="127">
        <v>9731</v>
      </c>
      <c r="D1514" s="128" t="s">
        <v>4346</v>
      </c>
      <c r="E1514" s="128"/>
      <c r="F1514" s="129" t="s">
        <v>91</v>
      </c>
      <c r="G1514" s="133" t="s">
        <v>190</v>
      </c>
      <c r="H1514" s="134" t="s">
        <v>4168</v>
      </c>
      <c r="I1514" s="134" t="s">
        <v>1648</v>
      </c>
      <c r="J1514" s="132"/>
      <c r="K1514" s="132"/>
      <c r="L1514" s="132"/>
      <c r="M1514" s="132"/>
      <c r="N1514" s="132"/>
      <c r="O1514" s="132"/>
      <c r="P1514" s="132"/>
      <c r="Q1514" s="138">
        <v>0</v>
      </c>
      <c r="CX1514" s="126"/>
      <c r="CY1514" s="126"/>
      <c r="CZ1514" s="13"/>
      <c r="DA1514" s="13"/>
      <c r="DB1514" s="13"/>
      <c r="DC1514" s="13"/>
      <c r="DD1514" s="13"/>
    </row>
    <row r="1515" spans="1:108" ht="14.25" thickBot="1">
      <c r="A1515" s="127">
        <v>9811</v>
      </c>
      <c r="B1515" s="127" t="s">
        <v>1749</v>
      </c>
      <c r="C1515" s="127">
        <v>9811</v>
      </c>
      <c r="D1515" s="128" t="s">
        <v>4346</v>
      </c>
      <c r="E1515" s="128"/>
      <c r="F1515" s="129" t="s">
        <v>91</v>
      </c>
      <c r="G1515" s="133" t="s">
        <v>191</v>
      </c>
      <c r="H1515" s="134" t="s">
        <v>4169</v>
      </c>
      <c r="I1515" s="134" t="s">
        <v>1649</v>
      </c>
      <c r="J1515" s="132"/>
      <c r="K1515" s="132"/>
      <c r="L1515" s="132"/>
      <c r="M1515" s="132"/>
      <c r="N1515" s="132"/>
      <c r="O1515" s="132"/>
      <c r="P1515" s="132"/>
      <c r="Q1515" s="138">
        <v>0</v>
      </c>
      <c r="CX1515" s="126"/>
      <c r="CY1515" s="126"/>
      <c r="CZ1515" s="13"/>
      <c r="DA1515" s="13"/>
      <c r="DB1515" s="13"/>
      <c r="DC1515" s="13"/>
      <c r="DD1515" s="13"/>
    </row>
    <row r="1516" spans="1:108" ht="14.25" thickBot="1">
      <c r="A1516" s="127">
        <v>9821</v>
      </c>
      <c r="B1516" s="127" t="s">
        <v>1825</v>
      </c>
      <c r="C1516" s="127">
        <v>9821</v>
      </c>
      <c r="D1516" s="128" t="s">
        <v>4346</v>
      </c>
      <c r="E1516" s="128"/>
      <c r="F1516" s="129" t="s">
        <v>91</v>
      </c>
      <c r="G1516" s="130" t="s">
        <v>191</v>
      </c>
      <c r="H1516" s="131" t="s">
        <v>4170</v>
      </c>
      <c r="I1516" s="131" t="s">
        <v>1650</v>
      </c>
      <c r="J1516" s="132"/>
      <c r="K1516" s="132"/>
      <c r="L1516" s="132"/>
      <c r="M1516" s="132"/>
      <c r="N1516" s="132"/>
      <c r="O1516" s="132"/>
      <c r="P1516" s="132"/>
      <c r="Q1516" s="138">
        <v>0</v>
      </c>
      <c r="CX1516" s="126"/>
      <c r="CY1516" s="126"/>
      <c r="CZ1516" s="13"/>
      <c r="DA1516" s="13"/>
      <c r="DB1516" s="13"/>
      <c r="DC1516" s="13"/>
      <c r="DD1516" s="13"/>
    </row>
    <row r="1517" spans="1:108" ht="14.25" thickBot="1">
      <c r="A1517" s="127">
        <v>9999</v>
      </c>
      <c r="B1517" s="127" t="s">
        <v>1677</v>
      </c>
      <c r="C1517" s="127">
        <v>9999</v>
      </c>
      <c r="D1517" s="128" t="s">
        <v>4346</v>
      </c>
      <c r="E1517" s="128"/>
      <c r="F1517" s="129" t="s">
        <v>92</v>
      </c>
      <c r="G1517" s="133" t="s">
        <v>93</v>
      </c>
      <c r="H1517" s="134" t="s">
        <v>4171</v>
      </c>
      <c r="I1517" s="134" t="s">
        <v>1651</v>
      </c>
      <c r="J1517" s="132"/>
      <c r="K1517" s="132"/>
      <c r="L1517" s="132"/>
      <c r="M1517" s="132"/>
      <c r="N1517" s="132"/>
      <c r="O1517" s="132"/>
      <c r="P1517" s="132"/>
      <c r="Q1517" s="138">
        <v>0</v>
      </c>
      <c r="CX1517" s="126"/>
      <c r="CY1517" s="126"/>
      <c r="CZ1517" s="13"/>
      <c r="DA1517" s="13"/>
      <c r="DB1517" s="13"/>
      <c r="DC1517" s="13"/>
      <c r="DD1517" s="13"/>
    </row>
    <row r="1518" spans="1:108">
      <c r="CX1518" s="126"/>
      <c r="CY1518" s="126"/>
      <c r="CZ1518" s="13"/>
      <c r="DA1518" s="13"/>
      <c r="DB1518" s="13"/>
      <c r="DC1518" s="13"/>
      <c r="DD1518" s="13"/>
    </row>
    <row r="1519" spans="1:108">
      <c r="CX1519" s="126"/>
      <c r="CY1519" s="126"/>
      <c r="CZ1519" s="13"/>
      <c r="DA1519" s="13"/>
      <c r="DB1519" s="13"/>
      <c r="DC1519" s="13"/>
      <c r="DD1519" s="13"/>
    </row>
    <row r="1520" spans="1:108">
      <c r="CX1520" s="126"/>
      <c r="CY1520" s="126"/>
      <c r="CZ1520" s="13"/>
      <c r="DA1520" s="13"/>
      <c r="DB1520" s="13"/>
      <c r="DC1520" s="13"/>
      <c r="DD1520" s="13"/>
    </row>
    <row r="1521" spans="102:108">
      <c r="CX1521" s="126"/>
      <c r="CY1521" s="126"/>
      <c r="CZ1521" s="13"/>
      <c r="DA1521" s="13"/>
      <c r="DB1521" s="13"/>
      <c r="DC1521" s="13"/>
      <c r="DD1521" s="13"/>
    </row>
    <row r="1522" spans="102:108">
      <c r="CX1522" s="126"/>
      <c r="CY1522" s="126"/>
      <c r="CZ1522" s="13"/>
      <c r="DA1522" s="13"/>
      <c r="DB1522" s="13"/>
      <c r="DC1522" s="13"/>
      <c r="DD1522" s="13"/>
    </row>
    <row r="1523" spans="102:108">
      <c r="CX1523" s="126"/>
      <c r="CY1523" s="126"/>
      <c r="CZ1523" s="13"/>
      <c r="DA1523" s="13"/>
      <c r="DB1523" s="13"/>
      <c r="DC1523" s="13"/>
      <c r="DD1523" s="13"/>
    </row>
    <row r="1524" spans="102:108">
      <c r="CX1524" s="126"/>
      <c r="CY1524" s="126"/>
      <c r="CZ1524" s="13"/>
      <c r="DA1524" s="13"/>
      <c r="DB1524" s="13"/>
      <c r="DC1524" s="13"/>
      <c r="DD1524" s="13"/>
    </row>
  </sheetData>
  <sortState ref="F55:F65">
    <sortCondition ref="F55:F65"/>
  </sortState>
  <phoneticPr fontId="1"/>
  <conditionalFormatting sqref="J58:Q1517">
    <cfRule type="cellIs" dxfId="26" priority="1" operator="equal">
      <formula>1</formula>
    </cfRule>
  </conditionalFormatting>
  <dataValidations disablePrompts="1" count="2">
    <dataValidation type="list" allowBlank="1" showInputMessage="1" showErrorMessage="1" sqref="A28">
      <formula1>分類大</formula1>
    </dataValidation>
    <dataValidation type="list" allowBlank="1" showInputMessage="1" showErrorMessage="1" sqref="B28">
      <formula1>INDIRECT(A28)</formula1>
    </dataValidation>
  </dataValidations>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cols>
    <col min="1" max="16384" width="9" style="21"/>
  </cols>
  <sheetData/>
  <phoneticPr fontId="1"/>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833</vt:i4>
      </vt:variant>
    </vt:vector>
  </HeadingPairs>
  <TitlesOfParts>
    <vt:vector size="852" baseType="lpstr">
      <vt:lpstr>【印刷（新規）】</vt:lpstr>
      <vt:lpstr>【印刷（変更）】</vt:lpstr>
      <vt:lpstr>入力①申請書項目</vt:lpstr>
      <vt:lpstr>入力②ﾛｶﾍﾞﾝ</vt:lpstr>
      <vt:lpstr>入力③指標</vt:lpstr>
      <vt:lpstr>入力④変更項目</vt:lpstr>
      <vt:lpstr>PL①</vt:lpstr>
      <vt:lpstr>PL②</vt:lpstr>
      <vt:lpstr>予備①</vt:lpstr>
      <vt:lpstr>予備②</vt:lpstr>
      <vt:lpstr>変更履歴</vt:lpstr>
      <vt:lpstr>L①</vt:lpstr>
      <vt:lpstr>L②</vt:lpstr>
      <vt:lpstr>L③</vt:lpstr>
      <vt:lpstr>L④</vt:lpstr>
      <vt:lpstr>L⑤</vt:lpstr>
      <vt:lpstr>L⑥</vt:lpstr>
      <vt:lpstr>L⑦</vt:lpstr>
      <vt:lpstr>L⑧</vt:lpstr>
      <vt:lpstr>A_農業＿林業</vt:lpstr>
      <vt:lpstr>B_漁業</vt:lpstr>
      <vt:lpstr>C_鉱業＿採石業＿砂利採取業</vt:lpstr>
      <vt:lpstr>D_建設業</vt:lpstr>
      <vt:lpstr>E_製造業</vt:lpstr>
      <vt:lpstr>F_電気・ガス・熱供給・水道業</vt:lpstr>
      <vt:lpstr>G_情報通信業</vt:lpstr>
      <vt:lpstr>H_運輸業＿郵便業</vt:lpstr>
      <vt:lpstr>I_卸売業＿小売業</vt:lpstr>
      <vt:lpstr>J_金融業＿保険業</vt:lpstr>
      <vt:lpstr>K_不動産業＿物品賃貸業</vt:lpstr>
      <vt:lpstr>L_学術研究＿専門・技術サービス業</vt:lpstr>
      <vt:lpstr>M_宿泊業＿飲食サービス業</vt:lpstr>
      <vt:lpstr>N_生活関連サービス業＿娯楽業</vt:lpstr>
      <vt:lpstr>O_教育＿学習支援業</vt:lpstr>
      <vt:lpstr>P_医療＿福祉</vt:lpstr>
      <vt:lpstr>'【印刷（新規）】'!Print_Area</vt:lpstr>
      <vt:lpstr>'【印刷（変更）】'!Print_Area</vt:lpstr>
      <vt:lpstr>Q_複合サービス事業</vt:lpstr>
      <vt:lpstr>R_サービス業_他に分類されないもの</vt:lpstr>
      <vt:lpstr>R_サービス業【他に分類されないもの】</vt:lpstr>
      <vt:lpstr>S_公務_他に分類されるものを除く</vt:lpstr>
      <vt:lpstr>S_公務【他に分類されるものを除く】</vt:lpstr>
      <vt:lpstr>T_分類不能の産業</vt:lpstr>
      <vt:lpstr>インターネット附随サービス業</vt:lpstr>
      <vt:lpstr>インターネット附随サービス業_小分類</vt:lpstr>
      <vt:lpstr>インターネット附随サービス業【小分類】</vt:lpstr>
      <vt:lpstr>エネルギー</vt:lpstr>
      <vt:lpstr>ガス業</vt:lpstr>
      <vt:lpstr>ガス業_小分類</vt:lpstr>
      <vt:lpstr>ガス業【小分類】</vt:lpstr>
      <vt:lpstr>かばん製造業</vt:lpstr>
      <vt:lpstr>ガラス・同製品製造業</vt:lpstr>
      <vt:lpstr>がん具・運動用具製造業</vt:lpstr>
      <vt:lpstr>キリスト教系宗教</vt:lpstr>
      <vt:lpstr>クレジットカード業＿割賦金融業</vt:lpstr>
      <vt:lpstr>コークス製造業</vt:lpstr>
      <vt:lpstr>ゴムベルト・ゴムホース・工業用ゴム製品製造業</vt:lpstr>
      <vt:lpstr>ゴム製・プラスチック製履物・同附属品製造業</vt:lpstr>
      <vt:lpstr>ゴム製品製造業</vt:lpstr>
      <vt:lpstr>こん包業</vt:lpstr>
      <vt:lpstr>サービス業</vt:lpstr>
      <vt:lpstr>サービス用・娯楽用機械器具製造業</vt:lpstr>
      <vt:lpstr>じゅう器小売業</vt:lpstr>
      <vt:lpstr>すし店</vt:lpstr>
      <vt:lpstr>スポーツ・娯楽用品賃貸業</vt:lpstr>
      <vt:lpstr>スポーツ施設提供業</vt:lpstr>
      <vt:lpstr>スポーツ用品・がん具・娯楽用品・楽器小売業</vt:lpstr>
      <vt:lpstr>セメント・同製品製造業</vt:lpstr>
      <vt:lpstr>その他のゴム製品製造業</vt:lpstr>
      <vt:lpstr>その他のサービス業</vt:lpstr>
      <vt:lpstr>その他のなめし革製品製造業</vt:lpstr>
      <vt:lpstr>その他のパルプ・紙・紙加工品製造業</vt:lpstr>
      <vt:lpstr>その他のはん用機械・同部分品製造業</vt:lpstr>
      <vt:lpstr>その他のプラスチック製品製造業</vt:lpstr>
      <vt:lpstr>その他の飲食店</vt:lpstr>
      <vt:lpstr>その他の飲食料品小売業</vt:lpstr>
      <vt:lpstr>その他の運輸に附帯するサービス業</vt:lpstr>
      <vt:lpstr>その他の卸売業</vt:lpstr>
      <vt:lpstr>その他の化学工業</vt:lpstr>
      <vt:lpstr>その他の家具・装備品製造業</vt:lpstr>
      <vt:lpstr>その他の外国公務</vt:lpstr>
      <vt:lpstr>その他の各種商品小売業【従業者が常時50人未満のもの】</vt:lpstr>
      <vt:lpstr>その他の機械器具卸売業</vt:lpstr>
      <vt:lpstr>その他の技術サービス業</vt:lpstr>
      <vt:lpstr>その他の教育＿学習支援業</vt:lpstr>
      <vt:lpstr>その他の業種</vt:lpstr>
      <vt:lpstr>その他の金属製品製造業</vt:lpstr>
      <vt:lpstr>その他の娯楽業</vt:lpstr>
      <vt:lpstr>その他の公衆浴場業</vt:lpstr>
      <vt:lpstr>その他の鉱業</vt:lpstr>
      <vt:lpstr>その他の事業サービス業</vt:lpstr>
      <vt:lpstr>その他の社会保険・社会福祉・介護事業</vt:lpstr>
      <vt:lpstr>その他の宗教</vt:lpstr>
      <vt:lpstr>その他の修理業</vt:lpstr>
      <vt:lpstr>その他の宿泊業</vt:lpstr>
      <vt:lpstr>その他の小売業</vt:lpstr>
      <vt:lpstr>その他の織物・衣服・身の回り品小売業</vt:lpstr>
      <vt:lpstr>その他の職別工事業</vt:lpstr>
      <vt:lpstr>その他の食料品製造業</vt:lpstr>
      <vt:lpstr>その他の生活関連サービス業</vt:lpstr>
      <vt:lpstr>その他の生産用機械・同部分品製造業</vt:lpstr>
      <vt:lpstr>その他の製造業</vt:lpstr>
      <vt:lpstr>その他の石油製品・石炭製品製造業</vt:lpstr>
      <vt:lpstr>その他の設備工事業</vt:lpstr>
      <vt:lpstr>その他の専門サービス業</vt:lpstr>
      <vt:lpstr>その他の洗濯・理容・美容・浴場業</vt:lpstr>
      <vt:lpstr>その他の繊維製品製造業</vt:lpstr>
      <vt:lpstr>その他の鉄鋼業</vt:lpstr>
      <vt:lpstr>その他の電気機械器具製造業</vt:lpstr>
      <vt:lpstr>その他の電子部品・デバイス・電子回路製造業</vt:lpstr>
      <vt:lpstr>その他の道路貨物運送業</vt:lpstr>
      <vt:lpstr>その他の道路旅客運送業</vt:lpstr>
      <vt:lpstr>その他の廃棄物処理業</vt:lpstr>
      <vt:lpstr>その他の非鉄金属製造業</vt:lpstr>
      <vt:lpstr>その他の非預金信用機関</vt:lpstr>
      <vt:lpstr>その他の物品賃貸業</vt:lpstr>
      <vt:lpstr>その他の保健衛生</vt:lpstr>
      <vt:lpstr>その他の無店舗小売業</vt:lpstr>
      <vt:lpstr>その他の木製品製造業_竹＿とうを含む</vt:lpstr>
      <vt:lpstr>その他の木製品製造業【竹＿とうを含む】</vt:lpstr>
      <vt:lpstr>その他の輸送用機械器具製造業</vt:lpstr>
      <vt:lpstr>その他の窯業・土石製品製造業</vt:lpstr>
      <vt:lpstr>その他の林業</vt:lpstr>
      <vt:lpstr>そば・うどん店</vt:lpstr>
      <vt:lpstr>ソフトウェア業</vt:lpstr>
      <vt:lpstr>タイヤ・チューブ製造業</vt:lpstr>
      <vt:lpstr>たばこ製造業</vt:lpstr>
      <vt:lpstr>デザイン業</vt:lpstr>
      <vt:lpstr>とび・土工・コンクリート工事業</vt:lpstr>
      <vt:lpstr>と畜場</vt:lpstr>
      <vt:lpstr>なめし革・同製品・毛皮製造業</vt:lpstr>
      <vt:lpstr>なめし革製造業</vt:lpstr>
      <vt:lpstr>ニット生地製造業</vt:lpstr>
      <vt:lpstr>バー＿キャバレー＿ナイトクラブ</vt:lpstr>
      <vt:lpstr>パルプ・紙・紙加工品製造業</vt:lpstr>
      <vt:lpstr>パルプ製造業</vt:lpstr>
      <vt:lpstr>パン・菓子製造業</vt:lpstr>
      <vt:lpstr>はん用機械器具製造業</vt:lpstr>
      <vt:lpstr>プラスチックフィルム・シート・床材・合成皮革製造業</vt:lpstr>
      <vt:lpstr>プラスチック成形材料製造業_廃プラスチックを含む</vt:lpstr>
      <vt:lpstr>プラスチック成形材料製造業【廃プラスチックを含む】</vt:lpstr>
      <vt:lpstr>プラスチック製品製造業_別掲を除く</vt:lpstr>
      <vt:lpstr>プラスチック製品製造業【別掲を除く】</vt:lpstr>
      <vt:lpstr>プラスチック板・棒・管・継手・異形押出製品製造業</vt:lpstr>
      <vt:lpstr>ブリキ缶・その他のめっき板等製品製造業</vt:lpstr>
      <vt:lpstr>ペン・鉛筆・絵画用品・その他の事務用品製造業</vt:lpstr>
      <vt:lpstr>ボイラ・原動機製造業</vt:lpstr>
      <vt:lpstr>ボルト・ナット・リベット・小ねじ・木ねじ等製造業</vt:lpstr>
      <vt:lpstr>ポンプ・圧縮機器製造業</vt:lpstr>
      <vt:lpstr>ユニット部品製造業</vt:lpstr>
      <vt:lpstr>移動電気通信業</vt:lpstr>
      <vt:lpstr>衣服卸売業</vt:lpstr>
      <vt:lpstr>衣服裁縫修理業</vt:lpstr>
      <vt:lpstr>医薬品・化粧品小売業</vt:lpstr>
      <vt:lpstr>医薬品・化粧品等卸売業</vt:lpstr>
      <vt:lpstr>医薬品製造業</vt:lpstr>
      <vt:lpstr>医療に附帯するサービス業</vt:lpstr>
      <vt:lpstr>L②!医療業</vt:lpstr>
      <vt:lpstr>医療業</vt:lpstr>
      <vt:lpstr>医療用機械器具・医療用品製造業</vt:lpstr>
      <vt:lpstr>育林業</vt:lpstr>
      <vt:lpstr>一般貨物自動車運送業</vt:lpstr>
      <vt:lpstr>一般公衆浴場業</vt:lpstr>
      <vt:lpstr>一般産業用機械・装置製造業</vt:lpstr>
      <vt:lpstr>一般乗合旅客自動車運送業</vt:lpstr>
      <vt:lpstr>一般乗用旅客自動車運送業</vt:lpstr>
      <vt:lpstr>一般診療所</vt:lpstr>
      <vt:lpstr>一般貸切旅客自動車運送業</vt:lpstr>
      <vt:lpstr>一般土木建築工事業</vt:lpstr>
      <vt:lpstr>一般廃棄物処理業</vt:lpstr>
      <vt:lpstr>印刷・同関連業</vt:lpstr>
      <vt:lpstr>印刷関連サービス業</vt:lpstr>
      <vt:lpstr>印刷業</vt:lpstr>
      <vt:lpstr>飲食業</vt:lpstr>
      <vt:lpstr>飲食店</vt:lpstr>
      <vt:lpstr>飲食料品卸売業</vt:lpstr>
      <vt:lpstr>飲食料品小売業</vt:lpstr>
      <vt:lpstr>飲料・たばこ・飼料製造業</vt:lpstr>
      <vt:lpstr>運送代理店</vt:lpstr>
      <vt:lpstr>運輸に附帯するサービス業</vt:lpstr>
      <vt:lpstr>運輸業</vt:lpstr>
      <vt:lpstr>運輸施設提供業</vt:lpstr>
      <vt:lpstr>映画館</vt:lpstr>
      <vt:lpstr>映像・音響機械器具製造業</vt:lpstr>
      <vt:lpstr>映像・音声・文字情報制作に附帯するサービス業</vt:lpstr>
      <vt:lpstr>映像・音声・文字情報制作業</vt:lpstr>
      <vt:lpstr>映像情報制作・配給業</vt:lpstr>
      <vt:lpstr>園芸サービス業</vt:lpstr>
      <vt:lpstr>沿海海運業</vt:lpstr>
      <vt:lpstr>卸・小売業の指針</vt:lpstr>
      <vt:lpstr>卸売業</vt:lpstr>
      <vt:lpstr>音声情報制作業</vt:lpstr>
      <vt:lpstr>下宿業</vt:lpstr>
      <vt:lpstr>下水道業</vt:lpstr>
      <vt:lpstr>下着類製造業</vt:lpstr>
      <vt:lpstr>化学工業</vt:lpstr>
      <vt:lpstr>化学製品卸売業</vt:lpstr>
      <vt:lpstr>化学肥料製造業</vt:lpstr>
      <vt:lpstr>化粧品・歯磨・その他の化粧用調整品製造業</vt:lpstr>
      <vt:lpstr>加工紙製造業</vt:lpstr>
      <vt:lpstr>家具・建具・じゅう器等卸売業</vt:lpstr>
      <vt:lpstr>家具・建具・畳小売業</vt:lpstr>
      <vt:lpstr>家具・装備品製造業</vt:lpstr>
      <vt:lpstr>家具製造業</vt:lpstr>
      <vt:lpstr>家事サービス業</vt:lpstr>
      <vt:lpstr>火葬・墓地管理業</vt:lpstr>
      <vt:lpstr>菓子・パン小売業</vt:lpstr>
      <vt:lpstr>貨物運送取扱業_集配利用運送業を除く</vt:lpstr>
      <vt:lpstr>貨物運送取扱業【集配利用運送業を除く】</vt:lpstr>
      <vt:lpstr>貨物軽自動車運送業</vt:lpstr>
      <vt:lpstr>海面漁業</vt:lpstr>
      <vt:lpstr>海面養殖業</vt:lpstr>
      <vt:lpstr>外衣・シャツ製造業_和式を除く</vt:lpstr>
      <vt:lpstr>外衣・シャツ製造業【和式を除く】</vt:lpstr>
      <vt:lpstr>外航海運業</vt:lpstr>
      <vt:lpstr>外国公館</vt:lpstr>
      <vt:lpstr>外国公務</vt:lpstr>
      <vt:lpstr>各種商品卸売業</vt:lpstr>
      <vt:lpstr>各種商品卸売業_小分類</vt:lpstr>
      <vt:lpstr>各種商品卸売業【小分類】</vt:lpstr>
      <vt:lpstr>各種商品小売業</vt:lpstr>
      <vt:lpstr>各種食料品小売業</vt:lpstr>
      <vt:lpstr>各種物品賃貸業</vt:lpstr>
      <vt:lpstr>革製手袋製造業</vt:lpstr>
      <vt:lpstr>革製履物製造業</vt:lpstr>
      <vt:lpstr>革製履物用材料・同附属品製造業</vt:lpstr>
      <vt:lpstr>学校教育</vt:lpstr>
      <vt:lpstr>学校教育支援機関</vt:lpstr>
      <vt:lpstr>学習塾</vt:lpstr>
      <vt:lpstr>学術・開発研究機関</vt:lpstr>
      <vt:lpstr>学術・文化団体</vt:lpstr>
      <vt:lpstr>楽器製造業</vt:lpstr>
      <vt:lpstr>冠婚葬祭業</vt:lpstr>
      <vt:lpstr>管工事業_さく井工事業を除く</vt:lpstr>
      <vt:lpstr>管工事業【さく井工事業を除く】</vt:lpstr>
      <vt:lpstr>管理＿補助的経済活動を行う事業所_01農業</vt:lpstr>
      <vt:lpstr>管理＿補助的経済活動を行う事業所_02林業</vt:lpstr>
      <vt:lpstr>管理＿補助的経済活動を行う事業所_03漁業</vt:lpstr>
      <vt:lpstr>管理＿補助的経済活動を行う事業所_04水産養殖業</vt:lpstr>
      <vt:lpstr>管理＿補助的経済活動を行う事業所_05鉱業＿採石業＿砂利採取業</vt:lpstr>
      <vt:lpstr>管理＿補助的経済活動を行う事業所_06総合工事業</vt:lpstr>
      <vt:lpstr>管理＿補助的経済活動を行う事業所_07職別工事業</vt:lpstr>
      <vt:lpstr>管理＿補助的経済活動を行う事業所_08設備工事業</vt:lpstr>
      <vt:lpstr>管理＿補助的経済活動を行う事業所_09食料品製造業</vt:lpstr>
      <vt:lpstr>管理＿補助的経済活動を行う事業所_10飲料・たばこ・飼料製造業</vt:lpstr>
      <vt:lpstr>管理＿補助的経済活動を行う事業所_11繊維工業</vt:lpstr>
      <vt:lpstr>管理＿補助的経済活動を行う事業所_12木材・木製品製造業</vt:lpstr>
      <vt:lpstr>管理＿補助的経済活動を行う事業所_13家具・装備品製造業</vt:lpstr>
      <vt:lpstr>管理＿補助的経済活動を行う事業所_14パルプ・紙・紙加工品製造業</vt:lpstr>
      <vt:lpstr>管理＿補助的経済活動を行う事業所_15印刷・同関連業</vt:lpstr>
      <vt:lpstr>管理＿補助的経済活動を行う事業所_16化学工業</vt:lpstr>
      <vt:lpstr>管理＿補助的経済活動を行う事業所_17石油製品・石炭製品製造業</vt:lpstr>
      <vt:lpstr>管理＿補助的経済活動を行う事業所_18プラスチック製品製造業</vt:lpstr>
      <vt:lpstr>管理＿補助的経済活動を行う事業所_19ゴム製品製造業</vt:lpstr>
      <vt:lpstr>管理＿補助的経済活動を行う事業所_20なめし革・同製品・毛皮製造業</vt:lpstr>
      <vt:lpstr>管理＿補助的経済活動を行う事業所_21窯業・土石製品製造業</vt:lpstr>
      <vt:lpstr>管理＿補助的経済活動を行う事業所_22鉄鋼業</vt:lpstr>
      <vt:lpstr>管理＿補助的経済活動を行う事業所_23非鉄金属製造業</vt:lpstr>
      <vt:lpstr>管理＿補助的経済活動を行う事業所_24金属製品製造業</vt:lpstr>
      <vt:lpstr>管理＿補助的経済活動を行う事業所_25はん用機械器具製造業</vt:lpstr>
      <vt:lpstr>管理＿補助的経済活動を行う事業所_26生産用機械器具製造業</vt:lpstr>
      <vt:lpstr>管理＿補助的経済活動を行う事業所_27業務用機械器具製造業</vt:lpstr>
      <vt:lpstr>管理＿補助的経済活動を行う事業所_28電子部品・デバイス・電子回路製造業</vt:lpstr>
      <vt:lpstr>管理＿補助的経済活動を行う事業所_29電気機械器具製造業</vt:lpstr>
      <vt:lpstr>管理＿補助的経済活動を行う事業所_30情報通信機械器具製造業</vt:lpstr>
      <vt:lpstr>管理＿補助的経済活動を行う事業所_31輸送用機械器具製造業</vt:lpstr>
      <vt:lpstr>管理＿補助的経済活動を行う事業所_32その他の製造業</vt:lpstr>
      <vt:lpstr>管理＿補助的経済活動を行う事業所_33電気業</vt:lpstr>
      <vt:lpstr>管理＿補助的経済活動を行う事業所_34ガス業</vt:lpstr>
      <vt:lpstr>管理＿補助的経済活動を行う事業所_35熱供給業</vt:lpstr>
      <vt:lpstr>管理＿補助的経済活動を行う事業所_36水道業</vt:lpstr>
      <vt:lpstr>管理＿補助的経済活動を行う事業所_37通信業</vt:lpstr>
      <vt:lpstr>管理＿補助的経済活動を行う事業所_38放送業</vt:lpstr>
      <vt:lpstr>管理＿補助的経済活動を行う事業所_39情報サービス業</vt:lpstr>
      <vt:lpstr>管理＿補助的経済活動を行う事業所_40インターネット附随サービス業</vt:lpstr>
      <vt:lpstr>管理＿補助的経済活動を行う事業所_41映像・音声・文字情報制作業</vt:lpstr>
      <vt:lpstr>管理＿補助的経済活動を行う事業所_42鉄道業</vt:lpstr>
      <vt:lpstr>管理＿補助的経済活動を行う事業所_43道路旅客運送業</vt:lpstr>
      <vt:lpstr>管理＿補助的経済活動を行う事業所_44道路貨物運送業</vt:lpstr>
      <vt:lpstr>管理＿補助的経済活動を行う事業所_45水運業</vt:lpstr>
      <vt:lpstr>管理＿補助的経済活動を行う事業所_46航空運輸業</vt:lpstr>
      <vt:lpstr>管理＿補助的経済活動を行う事業所_47倉庫業</vt:lpstr>
      <vt:lpstr>管理＿補助的経済活動を行う事業所_48運輸に附帯するサービス業</vt:lpstr>
      <vt:lpstr>管理＿補助的経済活動を行う事業所_49郵便業</vt:lpstr>
      <vt:lpstr>管理＿補助的経済活動を行う事業所_50各種商品卸売業</vt:lpstr>
      <vt:lpstr>管理＿補助的経済活動を行う事業所_51繊維・衣服等卸売業</vt:lpstr>
      <vt:lpstr>管理＿補助的経済活動を行う事業所_52飲食料品卸売業</vt:lpstr>
      <vt:lpstr>管理＿補助的経済活動を行う事業所_53建築材料＿鉱物・金属材料等卸売業</vt:lpstr>
      <vt:lpstr>管理＿補助的経済活動を行う事業所_54機械器具卸売業</vt:lpstr>
      <vt:lpstr>管理＿補助的経済活動を行う事業所_55その他の卸売業</vt:lpstr>
      <vt:lpstr>管理＿補助的経済活動を行う事業所_56各種商品小売業</vt:lpstr>
      <vt:lpstr>管理＿補助的経済活動を行う事業所_57織物・衣服・身の回り品小売業</vt:lpstr>
      <vt:lpstr>管理＿補助的経済活動を行う事業所_58飲食料品小売業</vt:lpstr>
      <vt:lpstr>管理＿補助的経済活動を行う事業所_59機械器具小売業</vt:lpstr>
      <vt:lpstr>管理＿補助的経済活動を行う事業所_60その他の小売業</vt:lpstr>
      <vt:lpstr>管理＿補助的経済活動を行う事業所_61無店舗小売業</vt:lpstr>
      <vt:lpstr>管理＿補助的経済活動を行う事業所_62銀行業</vt:lpstr>
      <vt:lpstr>管理＿補助的経済活動を行う事業所_63協同組織金融業</vt:lpstr>
      <vt:lpstr>管理＿補助的経済活動を行う事業所_64貸金業＿クレジットカード業等非預金信用機関</vt:lpstr>
      <vt:lpstr>管理＿補助的経済活動を行う事業所_65金融商品取引業＿商品先物取引業</vt:lpstr>
      <vt:lpstr>管理＿補助的経済活動を行う事業所_66補助的金融業等</vt:lpstr>
      <vt:lpstr>管理＿補助的経済活動を行う事業所_67保険業</vt:lpstr>
      <vt:lpstr>管理＿補助的経済活動を行う事業所_68不動産取引業</vt:lpstr>
      <vt:lpstr>管理＿補助的経済活動を行う事業所_69不動産賃貸業・管理業</vt:lpstr>
      <vt:lpstr>管理＿補助的経済活動を行う事業所_70物品賃貸業</vt:lpstr>
      <vt:lpstr>管理＿補助的経済活動を行う事業所_71学術・開発研究機関</vt:lpstr>
      <vt:lpstr>管理＿補助的経済活動を行う事業所_72専門サービス業</vt:lpstr>
      <vt:lpstr>管理＿補助的経済活動を行う事業所_73広告業</vt:lpstr>
      <vt:lpstr>管理＿補助的経済活動を行う事業所_74技術サービス業</vt:lpstr>
      <vt:lpstr>管理＿補助的経済活動を行う事業所_75宿泊業</vt:lpstr>
      <vt:lpstr>管理＿補助的経済活動を行う事業所_76飲食店</vt:lpstr>
      <vt:lpstr>管理＿補助的経済活動を行う事業所_77持ち帰り・配達飲食サービス業</vt:lpstr>
      <vt:lpstr>管理＿補助的経済活動を行う事業所_78洗濯・理容・美容・浴場業</vt:lpstr>
      <vt:lpstr>管理＿補助的経済活動を行う事業所_79その他の生活関連サービス業</vt:lpstr>
      <vt:lpstr>管理＿補助的経済活動を行う事業所_80娯楽業</vt:lpstr>
      <vt:lpstr>管理＿補助的経済活動を行う事業所_81学校教育</vt:lpstr>
      <vt:lpstr>管理＿補助的経済活動を行う事業所_82その他の教育＿学習支援業</vt:lpstr>
      <vt:lpstr>管理＿補助的経済活動を行う事業所_83医療業</vt:lpstr>
      <vt:lpstr>管理＿補助的経済活動を行う事業所_84保健衛生</vt:lpstr>
      <vt:lpstr>管理＿補助的経済活動を行う事業所_85社会保険・社会福祉・介護事業</vt:lpstr>
      <vt:lpstr>管理＿補助的経済活動を行う事業所_86郵便局</vt:lpstr>
      <vt:lpstr>管理＿補助的経済活動を行う事業所_87協同組合</vt:lpstr>
      <vt:lpstr>管理＿補助的経済活動を行う事業所_88廃棄物処理業</vt:lpstr>
      <vt:lpstr>管理＿補助的経済活動を行う事業所_89自動車整備業</vt:lpstr>
      <vt:lpstr>管理＿補助的経済活動を行う事業所_90機械等修理業</vt:lpstr>
      <vt:lpstr>管理＿補助的経済活動を行う事業所_91職業紹介・労働者派遣業</vt:lpstr>
      <vt:lpstr>管理＿補助的経済活動を行う事業所_92その他の事業サービス業</vt:lpstr>
      <vt:lpstr>管理＿補助的経済活動を行う事業所_95その他のサービス業</vt:lpstr>
      <vt:lpstr>管理＿補助的経済活動を行う事業所【01農業】</vt:lpstr>
      <vt:lpstr>管理＿補助的経済活動を行う事業所【02林業】</vt:lpstr>
      <vt:lpstr>管理＿補助的経済活動を行う事業所【03漁業】</vt:lpstr>
      <vt:lpstr>管理＿補助的経済活動を行う事業所【04水産養殖業】</vt:lpstr>
      <vt:lpstr>管理＿補助的経済活動を行う事業所【05鉱業＿採石業＿砂利採取業】</vt:lpstr>
      <vt:lpstr>管理＿補助的経済活動を行う事業所【06総合工事業】</vt:lpstr>
      <vt:lpstr>管理＿補助的経済活動を行う事業所【07職別工事業】</vt:lpstr>
      <vt:lpstr>管理＿補助的経済活動を行う事業所【08設備工事業】</vt:lpstr>
      <vt:lpstr>管理＿補助的経済活動を行う事業所【09食料品製造業】</vt:lpstr>
      <vt:lpstr>管理＿補助的経済活動を行う事業所【10飲料・たばこ・飼料製造業】</vt:lpstr>
      <vt:lpstr>管理＿補助的経済活動を行う事業所【11繊維工業】</vt:lpstr>
      <vt:lpstr>管理＿補助的経済活動を行う事業所【12木材・木製品製造業】</vt:lpstr>
      <vt:lpstr>管理＿補助的経済活動を行う事業所【13家具・装備品製造業】</vt:lpstr>
      <vt:lpstr>管理＿補助的経済活動を行う事業所【14パルプ・紙・紙加工品製造業】</vt:lpstr>
      <vt:lpstr>管理＿補助的経済活動を行う事業所【15印刷・同関連業】</vt:lpstr>
      <vt:lpstr>管理＿補助的経済活動を行う事業所【16化学工業】</vt:lpstr>
      <vt:lpstr>管理＿補助的経済活動を行う事業所【17石油製品・石炭製品製造業】</vt:lpstr>
      <vt:lpstr>管理＿補助的経済活動を行う事業所【18プラスチック製品製造業】</vt:lpstr>
      <vt:lpstr>管理＿補助的経済活動を行う事業所【19ゴム製品製造業】</vt:lpstr>
      <vt:lpstr>管理＿補助的経済活動を行う事業所【20なめし革・同製品・毛皮製造業】</vt:lpstr>
      <vt:lpstr>管理＿補助的経済活動を行う事業所【21窯業・土石製品製造業】</vt:lpstr>
      <vt:lpstr>管理＿補助的経済活動を行う事業所【22鉄鋼業】</vt:lpstr>
      <vt:lpstr>管理＿補助的経済活動を行う事業所【23非鉄金属製造業】</vt:lpstr>
      <vt:lpstr>管理＿補助的経済活動を行う事業所【24金属製品製造業】</vt:lpstr>
      <vt:lpstr>管理＿補助的経済活動を行う事業所【25はん用機械器具製造業】</vt:lpstr>
      <vt:lpstr>管理＿補助的経済活動を行う事業所【26生産用機械器具製造業】</vt:lpstr>
      <vt:lpstr>管理＿補助的経済活動を行う事業所【27業務用機械器具製造業】</vt:lpstr>
      <vt:lpstr>管理＿補助的経済活動を行う事業所【28電子部品・デバイス・電子回路製造業】</vt:lpstr>
      <vt:lpstr>管理＿補助的経済活動を行う事業所【29電気機械器具製造業】</vt:lpstr>
      <vt:lpstr>管理＿補助的経済活動を行う事業所【30情報通信機械器具製造業】</vt:lpstr>
      <vt:lpstr>管理＿補助的経済活動を行う事業所【31輸送用機械器具製造業】</vt:lpstr>
      <vt:lpstr>管理＿補助的経済活動を行う事業所【32その他の製造業】</vt:lpstr>
      <vt:lpstr>管理＿補助的経済活動を行う事業所【33電気業】</vt:lpstr>
      <vt:lpstr>管理＿補助的経済活動を行う事業所【34ガス業】</vt:lpstr>
      <vt:lpstr>管理＿補助的経済活動を行う事業所【35熱供給業】</vt:lpstr>
      <vt:lpstr>管理＿補助的経済活動を行う事業所【36水道業】</vt:lpstr>
      <vt:lpstr>管理＿補助的経済活動を行う事業所【37通信業】</vt:lpstr>
      <vt:lpstr>管理＿補助的経済活動を行う事業所【38放送業】</vt:lpstr>
      <vt:lpstr>管理＿補助的経済活動を行う事業所【39情報サービス業】</vt:lpstr>
      <vt:lpstr>管理＿補助的経済活動を行う事業所【40インターネット附随サービス業】</vt:lpstr>
      <vt:lpstr>管理＿補助的経済活動を行う事業所【41映像・音声・文字情報制作業】</vt:lpstr>
      <vt:lpstr>管理＿補助的経済活動を行う事業所【42鉄道業】</vt:lpstr>
      <vt:lpstr>管理＿補助的経済活動を行う事業所【43道路旅客運送業】</vt:lpstr>
      <vt:lpstr>管理＿補助的経済活動を行う事業所【44道路貨物運送業】</vt:lpstr>
      <vt:lpstr>管理＿補助的経済活動を行う事業所【45水運業】</vt:lpstr>
      <vt:lpstr>管理＿補助的経済活動を行う事業所【46航空運輸業】</vt:lpstr>
      <vt:lpstr>管理＿補助的経済活動を行う事業所【47倉庫業】</vt:lpstr>
      <vt:lpstr>管理＿補助的経済活動を行う事業所【48運輸に附帯するサービス業】</vt:lpstr>
      <vt:lpstr>管理＿補助的経済活動を行う事業所【49郵便業】</vt:lpstr>
      <vt:lpstr>管理＿補助的経済活動を行う事業所【50各種商品卸売業】</vt:lpstr>
      <vt:lpstr>管理＿補助的経済活動を行う事業所【51繊維・衣服等卸売業】</vt:lpstr>
      <vt:lpstr>管理＿補助的経済活動を行う事業所【52飲食料品卸売業】</vt:lpstr>
      <vt:lpstr>管理＿補助的経済活動を行う事業所【53建築材料＿鉱物・金属材料等卸売業】</vt:lpstr>
      <vt:lpstr>管理＿補助的経済活動を行う事業所【54機械器具卸売業】</vt:lpstr>
      <vt:lpstr>管理＿補助的経済活動を行う事業所【55その他の卸売業】</vt:lpstr>
      <vt:lpstr>管理＿補助的経済活動を行う事業所【56各種商品小売業】</vt:lpstr>
      <vt:lpstr>管理＿補助的経済活動を行う事業所【57織物・衣服・身の回り品小売業】</vt:lpstr>
      <vt:lpstr>管理＿補助的経済活動を行う事業所【58飲食料品小売業】</vt:lpstr>
      <vt:lpstr>管理＿補助的経済活動を行う事業所【59機械器具小売業】</vt:lpstr>
      <vt:lpstr>管理＿補助的経済活動を行う事業所【60その他の小売業】</vt:lpstr>
      <vt:lpstr>管理＿補助的経済活動を行う事業所【61無店舗小売業】</vt:lpstr>
      <vt:lpstr>管理＿補助的経済活動を行う事業所【62銀行業】</vt:lpstr>
      <vt:lpstr>管理＿補助的経済活動を行う事業所【63協同組織金融業】</vt:lpstr>
      <vt:lpstr>管理＿補助的経済活動を行う事業所【64貸金業＿クレジットカード業等非預金信用機関】</vt:lpstr>
      <vt:lpstr>管理＿補助的経済活動を行う事業所【65金融商品取引業＿商品先物取引業】</vt:lpstr>
      <vt:lpstr>管理＿補助的経済活動を行う事業所【66補助的金融業等】</vt:lpstr>
      <vt:lpstr>管理＿補助的経済活動を行う事業所【67保険業】</vt:lpstr>
      <vt:lpstr>管理＿補助的経済活動を行う事業所【68不動産取引業】</vt:lpstr>
      <vt:lpstr>管理＿補助的経済活動を行う事業所【69不動産賃貸業・管理業】</vt:lpstr>
      <vt:lpstr>管理＿補助的経済活動を行う事業所【70物品賃貸業】</vt:lpstr>
      <vt:lpstr>管理＿補助的経済活動を行う事業所【71学術・開発研究機関】</vt:lpstr>
      <vt:lpstr>管理＿補助的経済活動を行う事業所【72専門サービス業】</vt:lpstr>
      <vt:lpstr>管理＿補助的経済活動を行う事業所【73広告業】</vt:lpstr>
      <vt:lpstr>管理＿補助的経済活動を行う事業所【74技術サービス業】</vt:lpstr>
      <vt:lpstr>管理＿補助的経済活動を行う事業所【75宿泊業】</vt:lpstr>
      <vt:lpstr>管理＿補助的経済活動を行う事業所【76飲食店】</vt:lpstr>
      <vt:lpstr>管理＿補助的経済活動を行う事業所【77持ち帰り・配達飲食サービス業】</vt:lpstr>
      <vt:lpstr>管理＿補助的経済活動を行う事業所【78洗濯・理容・美容・浴場業】</vt:lpstr>
      <vt:lpstr>管理＿補助的経済活動を行う事業所【79その他の生活関連サービス業】</vt:lpstr>
      <vt:lpstr>管理＿補助的経済活動を行う事業所【80娯楽業】</vt:lpstr>
      <vt:lpstr>管理＿補助的経済活動を行う事業所【81学校教育】</vt:lpstr>
      <vt:lpstr>管理＿補助的経済活動を行う事業所【82その他の教育＿学習支援業】</vt:lpstr>
      <vt:lpstr>管理＿補助的経済活動を行う事業所【83医療業】</vt:lpstr>
      <vt:lpstr>管理＿補助的経済活動を行う事業所【84保健衛生】</vt:lpstr>
      <vt:lpstr>管理＿補助的経済活動を行う事業所【85社会保険・社会福祉・介護事業】</vt:lpstr>
      <vt:lpstr>管理＿補助的経済活動を行う事業所【86郵便局】</vt:lpstr>
      <vt:lpstr>管理＿補助的経済活動を行う事業所【87協同組合】</vt:lpstr>
      <vt:lpstr>管理＿補助的経済活動を行う事業所【88廃棄物処理業】</vt:lpstr>
      <vt:lpstr>管理＿補助的経済活動を行う事業所【89自動車整備業】</vt:lpstr>
      <vt:lpstr>管理＿補助的経済活動を行う事業所【90機械等修理業】</vt:lpstr>
      <vt:lpstr>管理＿補助的経済活動を行う事業所【91職業紹介・労働者派遣業】</vt:lpstr>
      <vt:lpstr>管理＿補助的経済活動を行う事業所【92その他の事業サービス業】</vt:lpstr>
      <vt:lpstr>管理＿補助的経済活動を行う事業所【95その他のサービス業】</vt:lpstr>
      <vt:lpstr>簡易宿所</vt:lpstr>
      <vt:lpstr>観光業</vt:lpstr>
      <vt:lpstr>基礎素材産業用機械製造業</vt:lpstr>
      <vt:lpstr>基本方針</vt:lpstr>
      <vt:lpstr>機械器具卸売業</vt:lpstr>
      <vt:lpstr>機械器具小売業</vt:lpstr>
      <vt:lpstr>機械器具小売業_自動車＿自転車を除く</vt:lpstr>
      <vt:lpstr>機械器具小売業【自動車＿自転車を除く】</vt:lpstr>
      <vt:lpstr>機械器具設置工事業</vt:lpstr>
      <vt:lpstr>機械修理業_電気機械器具を除く</vt:lpstr>
      <vt:lpstr>機械修理業【電気機械器具を除く】</vt:lpstr>
      <vt:lpstr>機械設計業</vt:lpstr>
      <vt:lpstr>機械等修理業_別掲を除く</vt:lpstr>
      <vt:lpstr>機械等修理業【別掲を除く】</vt:lpstr>
      <vt:lpstr>記録メディア製造業</vt:lpstr>
      <vt:lpstr>貴金属・宝石製品製造業</vt:lpstr>
      <vt:lpstr>技術サービス業_他に分類されないもの</vt:lpstr>
      <vt:lpstr>技術サービス業【他に分類されないもの】</vt:lpstr>
      <vt:lpstr>喫茶店</vt:lpstr>
      <vt:lpstr>漁業_水産養殖業を除く</vt:lpstr>
      <vt:lpstr>漁業【水産養殖業を除く】</vt:lpstr>
      <vt:lpstr>競輪・競馬等の競走場＿競技団</vt:lpstr>
      <vt:lpstr>共済事業＿少額短期保険業</vt:lpstr>
      <vt:lpstr>協同組合_他に分類されないもの</vt:lpstr>
      <vt:lpstr>協同組合【他に分類されないもの】</vt:lpstr>
      <vt:lpstr>協同組織金融業</vt:lpstr>
      <vt:lpstr>教養・技能教授業</vt:lpstr>
      <vt:lpstr>興行場_別掲を除く_＿興行団</vt:lpstr>
      <vt:lpstr>興行場【別掲を除く】＿興行団</vt:lpstr>
      <vt:lpstr>業務用機械器具製造業</vt:lpstr>
      <vt:lpstr>金属加工機械製造業</vt:lpstr>
      <vt:lpstr>金属鉱業</vt:lpstr>
      <vt:lpstr>金属製品製造業</vt:lpstr>
      <vt:lpstr>金属線製品製造業_ねじ類を除く</vt:lpstr>
      <vt:lpstr>金属線製品製造業【ねじ類を除く】</vt:lpstr>
      <vt:lpstr>金属素形材製品製造業</vt:lpstr>
      <vt:lpstr>金属被覆・彫刻業＿熱処理業_ほうろう鉄器を除く</vt:lpstr>
      <vt:lpstr>金属被覆・彫刻業＿熱処理業【ほうろう鉄器を除く】</vt:lpstr>
      <vt:lpstr>金融商品取引業</vt:lpstr>
      <vt:lpstr>金融商品取引業＿商品先物取引業</vt:lpstr>
      <vt:lpstr>金融代理業</vt:lpstr>
      <vt:lpstr>銀行_中央銀行を除く</vt:lpstr>
      <vt:lpstr>銀行【中央銀行を除く】</vt:lpstr>
      <vt:lpstr>銀行業</vt:lpstr>
      <vt:lpstr>靴・履物小売業</vt:lpstr>
      <vt:lpstr>経営コンサルタント業＿純粋持株会社</vt:lpstr>
      <vt:lpstr>経済団体</vt:lpstr>
      <vt:lpstr>計量器・測定器・分析機器・試験機・測量機械器具・理化学機械器具製造業</vt:lpstr>
      <vt:lpstr>計量証明業</vt:lpstr>
      <vt:lpstr>警備業</vt:lpstr>
      <vt:lpstr>健康相談施設</vt:lpstr>
      <vt:lpstr>建具製造業</vt:lpstr>
      <vt:lpstr>建設機械・鉱山機械製造業</vt:lpstr>
      <vt:lpstr>建設業</vt:lpstr>
      <vt:lpstr>建設用・建築用金属製品製造業_製缶板金業を含む</vt:lpstr>
      <vt:lpstr>建設用・建築用金属製品製造業【製缶板金業を含む】</vt:lpstr>
      <vt:lpstr>建設用粘土製品製造業_陶磁器製を除く</vt:lpstr>
      <vt:lpstr>建設用粘土製品製造業【陶磁器製を除く】</vt:lpstr>
      <vt:lpstr>建築リフォーム工事業</vt:lpstr>
      <vt:lpstr>建築工事業_木造建築工事業を除く</vt:lpstr>
      <vt:lpstr>建築工事業【木造建築工事業を除く】</vt:lpstr>
      <vt:lpstr>建築材料＿鉱物・金属材料等卸売業</vt:lpstr>
      <vt:lpstr>建築材料卸売業</vt:lpstr>
      <vt:lpstr>建物サービス業</vt:lpstr>
      <vt:lpstr>建物売買業＿土地売買業</vt:lpstr>
      <vt:lpstr>研磨材・同製品製造業</vt:lpstr>
      <vt:lpstr>原油・天然ガス鉱業</vt:lpstr>
      <vt:lpstr>固定電気通信業</vt:lpstr>
      <vt:lpstr>呉服・服地・寝具小売業</vt:lpstr>
      <vt:lpstr>娯楽業</vt:lpstr>
      <vt:lpstr>光学機械器具・レンズ製造業</vt:lpstr>
      <vt:lpstr>公園＿遊園地</vt:lpstr>
      <vt:lpstr>公共放送業_有線放送業を除く</vt:lpstr>
      <vt:lpstr>公共放送業【有線放送業を除く】</vt:lpstr>
      <vt:lpstr>公証人役場＿司法書士事務所＿土地家屋調査士事務所</vt:lpstr>
      <vt:lpstr>公認会計士事務所＿税理士事務所</vt:lpstr>
      <vt:lpstr>工業用プラスチック製品製造業</vt:lpstr>
      <vt:lpstr>工業用革製品製造業_手袋を除く</vt:lpstr>
      <vt:lpstr>工業用革製品製造業【手袋を除く】</vt:lpstr>
      <vt:lpstr>工業用水道業</vt:lpstr>
      <vt:lpstr>広告業</vt:lpstr>
      <vt:lpstr>広告業_小分類</vt:lpstr>
      <vt:lpstr>広告業【小分類】</vt:lpstr>
      <vt:lpstr>広告制作業</vt:lpstr>
      <vt:lpstr>港湾運送業</vt:lpstr>
      <vt:lpstr>綱・網・レース・繊維粗製品製造業</vt:lpstr>
      <vt:lpstr>耕種農業</vt:lpstr>
      <vt:lpstr>航空運送業</vt:lpstr>
      <vt:lpstr>航空運輸業</vt:lpstr>
      <vt:lpstr>航空機・同附属品製造業</vt:lpstr>
      <vt:lpstr>航空機使用業_航空運送業を除く</vt:lpstr>
      <vt:lpstr>航空機使用業【航空運送業を除く】</vt:lpstr>
      <vt:lpstr>行政機関</vt:lpstr>
      <vt:lpstr>行政書士事務所</vt:lpstr>
      <vt:lpstr>鉱業＿採石業＿砂利採取業</vt:lpstr>
      <vt:lpstr>高等学校＿中等教育学校</vt:lpstr>
      <vt:lpstr>高等教育機関</vt:lpstr>
      <vt:lpstr>国家公務</vt:lpstr>
      <vt:lpstr>骨材・石工品等製造業</vt:lpstr>
      <vt:lpstr>左官工事業</vt:lpstr>
      <vt:lpstr>再生資源卸売業</vt:lpstr>
      <vt:lpstr>採石業＿砂・砂利・玉石採取業</vt:lpstr>
      <vt:lpstr>産業機械器具卸売業</vt:lpstr>
      <vt:lpstr>産業廃棄物処理業</vt:lpstr>
      <vt:lpstr>産業用運搬車両・同部分品・附属品製造業</vt:lpstr>
      <vt:lpstr>産業用機械器具賃貸業</vt:lpstr>
      <vt:lpstr>産業用電気機械器具製造業</vt:lpstr>
      <vt:lpstr>司法機関</vt:lpstr>
      <vt:lpstr>市町村機関</vt:lpstr>
      <vt:lpstr>指針種類</vt:lpstr>
      <vt:lpstr>紙・紙製品卸売業</vt:lpstr>
      <vt:lpstr>紙製造業</vt:lpstr>
      <vt:lpstr>紙製品製造業</vt:lpstr>
      <vt:lpstr>紙製容器製造業</vt:lpstr>
      <vt:lpstr>飼料・有機質肥料製造業</vt:lpstr>
      <vt:lpstr>歯科診療所</vt:lpstr>
      <vt:lpstr>事業協同組合_他に分類されないもの</vt:lpstr>
      <vt:lpstr>事業協同組合【他に分類されないもの】</vt:lpstr>
      <vt:lpstr>事務用機械器具製造業</vt:lpstr>
      <vt:lpstr>事務用機械器具賃貸業</vt:lpstr>
      <vt:lpstr>児童福祉事業</vt:lpstr>
      <vt:lpstr>持ち帰り・配達飲食サービス業</vt:lpstr>
      <vt:lpstr>持ち帰り飲食サービス業</vt:lpstr>
      <vt:lpstr>時計・同部分品製造業</vt:lpstr>
      <vt:lpstr>自然科学研究所</vt:lpstr>
      <vt:lpstr>自転車小売業</vt:lpstr>
      <vt:lpstr>自動車・同附属品製造業</vt:lpstr>
      <vt:lpstr>自動車卸売業</vt:lpstr>
      <vt:lpstr>自動車小売業</vt:lpstr>
      <vt:lpstr>自動車整備業</vt:lpstr>
      <vt:lpstr>自動車整備業_小分類</vt:lpstr>
      <vt:lpstr>自動車整備業【小分類】</vt:lpstr>
      <vt:lpstr>自動車賃貸業</vt:lpstr>
      <vt:lpstr>自動販売機による小売業</vt:lpstr>
      <vt:lpstr>漆器製造業</vt:lpstr>
      <vt:lpstr>質屋</vt:lpstr>
      <vt:lpstr>写真機・時計・眼鏡小売業</vt:lpstr>
      <vt:lpstr>写真業</vt:lpstr>
      <vt:lpstr>社会教育</vt:lpstr>
      <vt:lpstr>社会保険・社会福祉・介護事業</vt:lpstr>
      <vt:lpstr>社会保険事業団体</vt:lpstr>
      <vt:lpstr>社会保険労務士事務所</vt:lpstr>
      <vt:lpstr>酒小売業</vt:lpstr>
      <vt:lpstr>酒場＿ビヤホール</vt:lpstr>
      <vt:lpstr>酒類製造業</vt:lpstr>
      <vt:lpstr>宗教</vt:lpstr>
      <vt:lpstr>宗教用具製造業</vt:lpstr>
      <vt:lpstr>集会場</vt:lpstr>
      <vt:lpstr>集配利用運送業</vt:lpstr>
      <vt:lpstr>獣医業</vt:lpstr>
      <vt:lpstr>宿泊業</vt:lpstr>
      <vt:lpstr>出版業</vt:lpstr>
      <vt:lpstr>潤滑油・グリース製造業_石油精製業によらないもの</vt:lpstr>
      <vt:lpstr>潤滑油・グリース製造業【石油精製業によらないもの】</vt:lpstr>
      <vt:lpstr>書籍・文房具小売業</vt:lpstr>
      <vt:lpstr>助産・看護業</vt:lpstr>
      <vt:lpstr>商品・非破壊検査業</vt:lpstr>
      <vt:lpstr>商品先物取引業＿商品投資顧問業</vt:lpstr>
      <vt:lpstr>小学校</vt:lpstr>
      <vt:lpstr>小規模卸売業</vt:lpstr>
      <vt:lpstr>小規模小売業</vt:lpstr>
      <vt:lpstr>小規模製造業</vt:lpstr>
      <vt:lpstr>小売業</vt:lpstr>
      <vt:lpstr>小分類</vt:lpstr>
      <vt:lpstr>床・内装工事業</vt:lpstr>
      <vt:lpstr>障害者福祉事業</vt:lpstr>
      <vt:lpstr>上水道業</vt:lpstr>
      <vt:lpstr>情報サービス業</vt:lpstr>
      <vt:lpstr>情報処理・提供サービス業</vt:lpstr>
      <vt:lpstr>情報通信機械器具製造業</vt:lpstr>
      <vt:lpstr>畳等生活雑貨製品製造業</vt:lpstr>
      <vt:lpstr>織物・衣服・身の回り品小売業</vt:lpstr>
      <vt:lpstr>織物業</vt:lpstr>
      <vt:lpstr>職業・教育支援施設</vt:lpstr>
      <vt:lpstr>職業紹介・労働者派遣業</vt:lpstr>
      <vt:lpstr>職業紹介業</vt:lpstr>
      <vt:lpstr>職別工事業_設備工事業を除く</vt:lpstr>
      <vt:lpstr>職別工事業【設備工事業を除く】</vt:lpstr>
      <vt:lpstr>食堂＿レストラン_専門料理店を除く</vt:lpstr>
      <vt:lpstr>食堂＿レストラン【専門料理店を除く】</vt:lpstr>
      <vt:lpstr>食肉小売業</vt:lpstr>
      <vt:lpstr>食料・飲料卸売業</vt:lpstr>
      <vt:lpstr>食料品製造業</vt:lpstr>
      <vt:lpstr>信託業</vt:lpstr>
      <vt:lpstr>新聞業</vt:lpstr>
      <vt:lpstr>神道系宗教</vt:lpstr>
      <vt:lpstr>身の回り品卸売業</vt:lpstr>
      <vt:lpstr>人文・社会科学研究所</vt:lpstr>
      <vt:lpstr>水運業</vt:lpstr>
      <vt:lpstr>水産食料品製造業</vt:lpstr>
      <vt:lpstr>水産養殖業</vt:lpstr>
      <vt:lpstr>水道業</vt:lpstr>
      <vt:lpstr>政治・経済・文化団体</vt:lpstr>
      <vt:lpstr>政治団体</vt:lpstr>
      <vt:lpstr>清涼飲料製造業</vt:lpstr>
      <vt:lpstr>生活関連産業用機械製造業</vt:lpstr>
      <vt:lpstr>生産用機械器具製造業</vt:lpstr>
      <vt:lpstr>生命保険業</vt:lpstr>
      <vt:lpstr>精穀・製粉業</vt:lpstr>
      <vt:lpstr>製鋼・製鋼圧延業</vt:lpstr>
      <vt:lpstr>製鋼を行わない鋼材製造業_表面処理鋼材を除く</vt:lpstr>
      <vt:lpstr>製鋼を行わない鋼材製造業【表面処理鋼材を除く】</vt:lpstr>
      <vt:lpstr>製材業＿木製品製造業</vt:lpstr>
      <vt:lpstr>製糸業＿紡績業＿化学繊維・ねん糸等製造業</vt:lpstr>
      <vt:lpstr>製造業</vt:lpstr>
      <vt:lpstr>製造業の指針</vt:lpstr>
      <vt:lpstr>製造業指針</vt:lpstr>
      <vt:lpstr>製鉄業</vt:lpstr>
      <vt:lpstr>製版業</vt:lpstr>
      <vt:lpstr>製氷業</vt:lpstr>
      <vt:lpstr>製本業＿印刷物加工業</vt:lpstr>
      <vt:lpstr>石工・れんが・タイル・ブロック工事業</vt:lpstr>
      <vt:lpstr>石炭・亜炭鉱業</vt:lpstr>
      <vt:lpstr>石油・鉱物卸売業</vt:lpstr>
      <vt:lpstr>石油精製業</vt:lpstr>
      <vt:lpstr>石油製品・石炭製品製造業</vt:lpstr>
      <vt:lpstr>設備工事業</vt:lpstr>
      <vt:lpstr>専修学校＿各種学校</vt:lpstr>
      <vt:lpstr>専門サービス業_他に分類されないもの</vt:lpstr>
      <vt:lpstr>専門サービス業【他に分類されないもの】</vt:lpstr>
      <vt:lpstr>専門料理店</vt:lpstr>
      <vt:lpstr>洗濯・理容・美容・浴場業</vt:lpstr>
      <vt:lpstr>洗濯業</vt:lpstr>
      <vt:lpstr>染色整理業</vt:lpstr>
      <vt:lpstr>繊維・衣服等卸売業</vt:lpstr>
      <vt:lpstr>繊維機械製造業</vt:lpstr>
      <vt:lpstr>繊維工業</vt:lpstr>
      <vt:lpstr>繊維品卸売業_衣服＿身の回り品を除く</vt:lpstr>
      <vt:lpstr>繊維品卸売業【衣服＿身の回り品を除く】</vt:lpstr>
      <vt:lpstr>船舶製造・修理業＿舶用機関製造業</vt:lpstr>
      <vt:lpstr>船舶貸渡業</vt:lpstr>
      <vt:lpstr>鮮魚小売業</vt:lpstr>
      <vt:lpstr>素材生産業</vt:lpstr>
      <vt:lpstr>倉庫業</vt:lpstr>
      <vt:lpstr>倉庫業_冷蔵倉庫業を除く</vt:lpstr>
      <vt:lpstr>倉庫業【冷蔵倉庫業を除く】</vt:lpstr>
      <vt:lpstr>総合工事業</vt:lpstr>
      <vt:lpstr>装身具・装飾品・ボタン・同関連品製造業_貴金属・宝石製を除く</vt:lpstr>
      <vt:lpstr>装身具・装飾品・ボタン・同関連品製造業【貴金属・宝石製を除く】</vt:lpstr>
      <vt:lpstr>造作材・合板・建築用組立材料製造業</vt:lpstr>
      <vt:lpstr>速記・ワープロ入力・複写業</vt:lpstr>
      <vt:lpstr>損害保険業</vt:lpstr>
      <vt:lpstr>他に分類されないサービス業</vt:lpstr>
      <vt:lpstr>他に分類されない卸売業</vt:lpstr>
      <vt:lpstr>他に分類されない教育＿学習支援業</vt:lpstr>
      <vt:lpstr>他に分類されない事業サービス業</vt:lpstr>
      <vt:lpstr>他に分類されない小売業</vt:lpstr>
      <vt:lpstr>他に分類されない生活関連サービス業</vt:lpstr>
      <vt:lpstr>他に分類されない製造業</vt:lpstr>
      <vt:lpstr>他に分類されない非営利的団体</vt:lpstr>
      <vt:lpstr>耐火物製造業</vt:lpstr>
      <vt:lpstr>袋物製造業</vt:lpstr>
      <vt:lpstr>貸家業＿貸間業</vt:lpstr>
      <vt:lpstr>貸金業</vt:lpstr>
      <vt:lpstr>貸金業＿クレジットカード業等非預金信用機関</vt:lpstr>
      <vt:lpstr>大工工事業</vt:lpstr>
      <vt:lpstr>大分類</vt:lpstr>
      <vt:lpstr>炭素・黒鉛製品製造業</vt:lpstr>
      <vt:lpstr>暖房・調理等装置＿配管工事用附属品製造業</vt:lpstr>
      <vt:lpstr>男子服小売業</vt:lpstr>
      <vt:lpstr>地方公務</vt:lpstr>
      <vt:lpstr>畜産食料品製造業</vt:lpstr>
      <vt:lpstr>畜産農業</vt:lpstr>
      <vt:lpstr>茶・コーヒー製造業_清涼飲料を除く</vt:lpstr>
      <vt:lpstr>茶・コーヒー製造業【清涼飲料を除く】</vt:lpstr>
      <vt:lpstr>中央銀行</vt:lpstr>
      <vt:lpstr>中学校</vt:lpstr>
      <vt:lpstr>中規模卸売業</vt:lpstr>
      <vt:lpstr>中規模小売業</vt:lpstr>
      <vt:lpstr>中規模製造業</vt:lpstr>
      <vt:lpstr>中堅卸売業</vt:lpstr>
      <vt:lpstr>中堅小売業</vt:lpstr>
      <vt:lpstr>中堅製造業</vt:lpstr>
      <vt:lpstr>中小企業等金融業</vt:lpstr>
      <vt:lpstr>中分類</vt:lpstr>
      <vt:lpstr>駐車場業</vt:lpstr>
      <vt:lpstr>著述・芸術家業</vt:lpstr>
      <vt:lpstr>調味料製造業</vt:lpstr>
      <vt:lpstr>通信機械器具・同関連機械器具製造業</vt:lpstr>
      <vt:lpstr>通信業</vt:lpstr>
      <vt:lpstr>通信販売・訪問販売小売業</vt:lpstr>
      <vt:lpstr>鉄鋼業</vt:lpstr>
      <vt:lpstr>鉄鋼製品卸売業</vt:lpstr>
      <vt:lpstr>鉄骨・鉄筋工事業</vt:lpstr>
      <vt:lpstr>鉄素形材製造業</vt:lpstr>
      <vt:lpstr>鉄道業</vt:lpstr>
      <vt:lpstr>鉄道業_小分類</vt:lpstr>
      <vt:lpstr>鉄道業【小分類】</vt:lpstr>
      <vt:lpstr>鉄道車両・同部分品製造業</vt:lpstr>
      <vt:lpstr>電気機械器具卸売業</vt:lpstr>
      <vt:lpstr>電気機械器具修理業</vt:lpstr>
      <vt:lpstr>電気機械器具製造業</vt:lpstr>
      <vt:lpstr>電気業</vt:lpstr>
      <vt:lpstr>電気業_小分類</vt:lpstr>
      <vt:lpstr>電気業【小分類】</vt:lpstr>
      <vt:lpstr>電気計測器製造業</vt:lpstr>
      <vt:lpstr>電気工事業</vt:lpstr>
      <vt:lpstr>電気通信・信号装置工事業</vt:lpstr>
      <vt:lpstr>電気通信に附帯するサービス業</vt:lpstr>
      <vt:lpstr>電球・電気照明器具製造業</vt:lpstr>
      <vt:lpstr>電子デバイス製造業</vt:lpstr>
      <vt:lpstr>電子応用装置製造業</vt:lpstr>
      <vt:lpstr>電子回路製造業</vt:lpstr>
      <vt:lpstr>電子計算機・同附属装置製造業</vt:lpstr>
      <vt:lpstr>電子部品・デバイス・電子回路製造業</vt:lpstr>
      <vt:lpstr>電子部品製造業</vt:lpstr>
      <vt:lpstr>電線・ケーブル製造業</vt:lpstr>
      <vt:lpstr>電池製造業</vt:lpstr>
      <vt:lpstr>塗装工事業</vt:lpstr>
      <vt:lpstr>都道府県機関</vt:lpstr>
      <vt:lpstr>土木建築サービス業</vt:lpstr>
      <vt:lpstr>土木工事業_舗装工事業を除く</vt:lpstr>
      <vt:lpstr>土木工事業【舗装工事業を除く】</vt:lpstr>
      <vt:lpstr>糖類製造業</vt:lpstr>
      <vt:lpstr>陶磁器・同関連製品製造業</vt:lpstr>
      <vt:lpstr>動植物油脂製造業</vt:lpstr>
      <vt:lpstr>道路貨物運送業</vt:lpstr>
      <vt:lpstr>道路旅客運送業</vt:lpstr>
      <vt:lpstr>特定貨物自動車運送業</vt:lpstr>
      <vt:lpstr>特別支援学校</vt:lpstr>
      <vt:lpstr>特用林産物生産業_きのこ類の栽培を除く</vt:lpstr>
      <vt:lpstr>特用林産物生産業【きのこ類の栽培を除く】</vt:lpstr>
      <vt:lpstr>内水面漁業</vt:lpstr>
      <vt:lpstr>内水面養殖業</vt:lpstr>
      <vt:lpstr>内陸水運業</vt:lpstr>
      <vt:lpstr>熱供給業</vt:lpstr>
      <vt:lpstr>熱供給業_小分類</vt:lpstr>
      <vt:lpstr>熱供給業【小分類】</vt:lpstr>
      <vt:lpstr>燃料小売業</vt:lpstr>
      <vt:lpstr>L②!農業</vt:lpstr>
      <vt:lpstr>農業</vt:lpstr>
      <vt:lpstr>農業サービス業_園芸サービス業を除く</vt:lpstr>
      <vt:lpstr>農業サービス業【園芸サービス業を除く】</vt:lpstr>
      <vt:lpstr>農業用機械製造業_農業用器具を除く</vt:lpstr>
      <vt:lpstr>農業用機械製造業【農業用器具を除く】</vt:lpstr>
      <vt:lpstr>農耕用品小売業</vt:lpstr>
      <vt:lpstr>農畜産物・水産物卸売業</vt:lpstr>
      <vt:lpstr>農林水産業協同組合_他に分類されないもの</vt:lpstr>
      <vt:lpstr>農林水産業協同組合【他に分類されないもの】</vt:lpstr>
      <vt:lpstr>農林水産金融業</vt:lpstr>
      <vt:lpstr>廃棄物処理業</vt:lpstr>
      <vt:lpstr>配達飲食サービス業</vt:lpstr>
      <vt:lpstr>発電用・送電用・配電用電気機械器具製造業</vt:lpstr>
      <vt:lpstr>発泡・強化プラスチック製品製造業</vt:lpstr>
      <vt:lpstr>半導体・フラットパネルディスプレイ製造装置製造業</vt:lpstr>
      <vt:lpstr>板金・金物工事業</vt:lpstr>
      <vt:lpstr>非鉄金属・同合金圧延業_抽伸＿押出しを含む</vt:lpstr>
      <vt:lpstr>非鉄金属・同合金圧延業【抽伸＿押出しを含む】</vt:lpstr>
      <vt:lpstr>非鉄金属卸売業</vt:lpstr>
      <vt:lpstr>非鉄金属製造業</vt:lpstr>
      <vt:lpstr>非鉄金属素形材製造業</vt:lpstr>
      <vt:lpstr>非鉄金属第1次製錬・精製業</vt:lpstr>
      <vt:lpstr>非鉄金属第2次製錬・精製業_非鉄金属合金製造業を含む</vt:lpstr>
      <vt:lpstr>非鉄金属第2次製錬・精製業【非鉄金属合金製造業を含む】</vt:lpstr>
      <vt:lpstr>美容業</vt:lpstr>
      <vt:lpstr>百貨店＿総合スーパー</vt:lpstr>
      <vt:lpstr>表具業</vt:lpstr>
      <vt:lpstr>表面処理鋼材製造業</vt:lpstr>
      <vt:lpstr>病院</vt:lpstr>
      <vt:lpstr>不動産管理業</vt:lpstr>
      <vt:lpstr>不動産業</vt:lpstr>
      <vt:lpstr>不動産取引業</vt:lpstr>
      <vt:lpstr>不動産代理業・仲介業</vt:lpstr>
      <vt:lpstr>不動産賃貸業_貸家業＿貸間業を除く</vt:lpstr>
      <vt:lpstr>不動産賃貸業【貸家業＿貸間業を除く】</vt:lpstr>
      <vt:lpstr>不動産賃貸業・管理業</vt:lpstr>
      <vt:lpstr>婦人・子供服小売業</vt:lpstr>
      <vt:lpstr>武器製造業</vt:lpstr>
      <vt:lpstr>福祉事務所</vt:lpstr>
      <vt:lpstr>仏教系宗教</vt:lpstr>
      <vt:lpstr>物品賃貸業</vt:lpstr>
      <vt:lpstr>物品預り業</vt:lpstr>
      <vt:lpstr>分類不能の産業</vt:lpstr>
      <vt:lpstr>分類不能の産業【小分類】</vt:lpstr>
      <vt:lpstr>保健衛生</vt:lpstr>
      <vt:lpstr>保健所</vt:lpstr>
      <vt:lpstr>保険サービス業</vt:lpstr>
      <vt:lpstr>保険衛生_廃棄物処理業</vt:lpstr>
      <vt:lpstr>保険業_保険媒介代理業＿保険サービス業を含む</vt:lpstr>
      <vt:lpstr>保険業【保険媒介代理業＿保険サービス業を含む】</vt:lpstr>
      <vt:lpstr>保険媒介代理業</vt:lpstr>
      <vt:lpstr>舗装工事業</vt:lpstr>
      <vt:lpstr>舗装材料製造業</vt:lpstr>
      <vt:lpstr>補助的金融業＿金融附帯業</vt:lpstr>
      <vt:lpstr>補助的金融業等</vt:lpstr>
      <vt:lpstr>放送業</vt:lpstr>
      <vt:lpstr>法律事務所＿特許事務所</vt:lpstr>
      <vt:lpstr>民間放送業_有線放送業を除く</vt:lpstr>
      <vt:lpstr>民間放送業【有線放送業を除く】</vt:lpstr>
      <vt:lpstr>民生用電気機械器具製造業</vt:lpstr>
      <vt:lpstr>無機化学工業製品製造業</vt:lpstr>
      <vt:lpstr>無店舗小売業</vt:lpstr>
      <vt:lpstr>毛皮製造業</vt:lpstr>
      <vt:lpstr>木材・木製品製造業_家具を除く</vt:lpstr>
      <vt:lpstr>木材・木製品製造業【家具を除く】</vt:lpstr>
      <vt:lpstr>木製容器製造業_竹＿とうを含む</vt:lpstr>
      <vt:lpstr>木製容器製造業【竹＿とうを含む】</vt:lpstr>
      <vt:lpstr>木造建築工事業</vt:lpstr>
      <vt:lpstr>野菜・果実小売業</vt:lpstr>
      <vt:lpstr>野菜缶詰・果実缶詰・農産保存食料品製造業</vt:lpstr>
      <vt:lpstr>油脂加工製品・石けん・合成洗剤・界面活性剤・塗料製造業</vt:lpstr>
      <vt:lpstr>輸送用機械器具製造業</vt:lpstr>
      <vt:lpstr>有機化学工業製品製造業</vt:lpstr>
      <vt:lpstr>有線放送業</vt:lpstr>
      <vt:lpstr>遊戯場</vt:lpstr>
      <vt:lpstr>郵便業_信書便事業を含む</vt:lpstr>
      <vt:lpstr>郵便業_信書便事業を含む__小分類</vt:lpstr>
      <vt:lpstr>郵便業【信書便事業を含む】</vt:lpstr>
      <vt:lpstr>郵便業【信書便事業を含む】【小分類】</vt:lpstr>
      <vt:lpstr>郵便局</vt:lpstr>
      <vt:lpstr>郵便局_小分類</vt:lpstr>
      <vt:lpstr>郵便局【小分類】</vt:lpstr>
      <vt:lpstr>郵便局受託業</vt:lpstr>
      <vt:lpstr>幼稚園</vt:lpstr>
      <vt:lpstr>幼保連携型認定こども園</vt:lpstr>
      <vt:lpstr>洋食器・刃物・手道具・金物類製造業</vt:lpstr>
      <vt:lpstr>窯業・土石製品製造業</vt:lpstr>
      <vt:lpstr>窯業原料用鉱物鉱業_耐火物・陶磁器・ガラス・セメント原料用に限る</vt:lpstr>
      <vt:lpstr>窯業原料用鉱物鉱業【耐火物・陶磁器・ガラス・セメント原料用に限る】</vt:lpstr>
      <vt:lpstr>理容業</vt:lpstr>
      <vt:lpstr>立法機関</vt:lpstr>
      <vt:lpstr>旅館＿ホテル</vt:lpstr>
      <vt:lpstr>旅行業</vt:lpstr>
      <vt:lpstr>療術業</vt:lpstr>
      <vt:lpstr>林業</vt:lpstr>
      <vt:lpstr>林業サービス業</vt:lpstr>
      <vt:lpstr>冷蔵倉庫業</vt:lpstr>
      <vt:lpstr>労働者派遣業</vt:lpstr>
      <vt:lpstr>労働団体</vt:lpstr>
      <vt:lpstr>老人福祉・介護事業</vt:lpstr>
      <vt:lpstr>和装製品・その他の衣服・繊維製身の回り品製造業</vt:lpstr>
    </vt:vector>
  </TitlesOfParts>
  <Company>METI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METI</dc:creator>
  <cp:lastModifiedBy>METI</cp:lastModifiedBy>
  <cp:lastPrinted>2017-05-16T08:19:59Z</cp:lastPrinted>
  <dcterms:created xsi:type="dcterms:W3CDTF">2016-07-07T11:32:12Z</dcterms:created>
  <dcterms:modified xsi:type="dcterms:W3CDTF">2017-06-08T07:23:04Z</dcterms:modified>
</cp:coreProperties>
</file>